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W:\Calibrations\5.7L\4G\PSI P1048 100kW LP 38901609\"/>
    </mc:Choice>
  </mc:AlternateContent>
  <xr:revisionPtr revIDLastSave="0" documentId="13_ncr:1_{C7A3D194-CCCC-45D1-BA02-907DA4F3B402}" xr6:coauthVersionLast="47" xr6:coauthVersionMax="47" xr10:uidLastSave="{00000000-0000-0000-0000-000000000000}"/>
  <bookViews>
    <workbookView xWindow="28680" yWindow="-120" windowWidth="29040" windowHeight="15720" xr2:uid="{20C304A5-665B-484E-BA00-3E0D9A9284D1}"/>
  </bookViews>
  <sheets>
    <sheet name="Sheet1" sheetId="1" r:id="rId1"/>
  </sheets>
  <externalReferences>
    <externalReference r:id="rId2"/>
  </externalReferences>
  <definedNames>
    <definedName name="CVdP_min_AAT">[1]Monitors!$M$23</definedName>
    <definedName name="DEF_RW_AUX_DIG1">[1]IOMap!$E$38</definedName>
    <definedName name="DEF_RW_AUX_DIG10">[1]IOMap!$E$47</definedName>
    <definedName name="DEF_RW_AUX_DIG11">[1]IOMap!$E$48</definedName>
    <definedName name="DEF_RW_AUX_DIG12">[1]IOMap!$E$49</definedName>
    <definedName name="DEF_RW_AUX_DIG13">[1]IOMap!$E$50</definedName>
    <definedName name="DEF_RW_AUX_DIG14">[1]IOMap!$E$51</definedName>
    <definedName name="DEF_RW_AUX_DIG15">[1]IOMap!$E$52</definedName>
    <definedName name="DEF_RW_AUX_DIG16">[1]IOMap!$E$53</definedName>
    <definedName name="DEF_RW_AUX_DIG17">[1]IOMap!$E$54</definedName>
    <definedName name="DEF_RW_AUX_DIG18">[1]IOMap!$E$55</definedName>
    <definedName name="DEF_RW_AUX_DIG19">[1]IOMap!$E$56</definedName>
    <definedName name="DEF_RW_AUX_DIG2">[1]IOMap!$E$39</definedName>
    <definedName name="DEF_RW_AUX_DIG20">[1]IOMap!$E$57</definedName>
    <definedName name="DEF_RW_AUX_DIG21">[1]IOMap!$E$58</definedName>
    <definedName name="DEF_RW_AUX_DIG22">[1]IOMap!$E$59</definedName>
    <definedName name="DEF_RW_AUX_DIG23">[1]IOMap!$E$60</definedName>
    <definedName name="DEF_RW_AUX_DIG24">[1]IOMap!$E$61</definedName>
    <definedName name="DEF_RW_AUX_DIG25">[1]IOMap!$E$62</definedName>
    <definedName name="DEF_RW_AUX_DIG3">[1]IOMap!$E$40</definedName>
    <definedName name="DEF_RW_AUX_DIG4">[1]IOMap!$E$41</definedName>
    <definedName name="DEF_RW_AUX_DIG5">[1]IOMap!$E$42</definedName>
    <definedName name="DEF_RW_AUX_DIG6">[1]IOMap!$E$43</definedName>
    <definedName name="DEF_RW_AUX_DIG7">[1]IOMap!$E$44</definedName>
    <definedName name="DEF_RW_AUX_DIG8">[1]IOMap!$E$45</definedName>
    <definedName name="DEF_RW_AUX_DIG9">[1]IOMap!$E$46</definedName>
    <definedName name="DEF_RW_AUX_PD1">[1]IOMap!$E$35</definedName>
    <definedName name="DEF_RW_AUX_PD2">[1]IOMap!$E$36</definedName>
    <definedName name="DEF_RW_AUX_PD3">[1]IOMap!$E$37</definedName>
    <definedName name="DEF_RW_AUX_PU1">[1]IOMap!$E$32</definedName>
    <definedName name="DEF_RW_AUX_PU2">[1]IOMap!$E$33</definedName>
    <definedName name="DEF_RW_AUX_PU3">[1]IOMap!$E$34</definedName>
    <definedName name="DEF_RW_AUX_PUD1">[1]IOMap!$E$7</definedName>
    <definedName name="DEF_RW_AUX_PUD10">[1]IOMap!$E$16</definedName>
    <definedName name="DEF_RW_AUX_PUD11">[1]IOMap!$E$17</definedName>
    <definedName name="DEF_RW_AUX_PUD12">[1]IOMap!$E$18</definedName>
    <definedName name="DEF_RW_AUX_PUD13">[1]IOMap!$E$19</definedName>
    <definedName name="DEF_RW_AUX_PUD14">[1]IOMap!$E$20</definedName>
    <definedName name="DEF_RW_AUX_PUD15">[1]IOMap!$E$21</definedName>
    <definedName name="DEF_RW_AUX_PUD16">[1]IOMap!$E$22</definedName>
    <definedName name="DEF_RW_AUX_PUD17">[1]IOMap!$E$23</definedName>
    <definedName name="DEF_RW_AUX_PUD18">[1]IOMap!$E$24</definedName>
    <definedName name="DEF_RW_AUX_PUD19">[1]IOMap!$E$25</definedName>
    <definedName name="DEF_RW_AUX_PUD2">[1]IOMap!$E$8</definedName>
    <definedName name="DEF_RW_AUX_PUD20">[1]IOMap!$E$26</definedName>
    <definedName name="DEF_RW_AUX_PUD21">[1]IOMap!$E$27</definedName>
    <definedName name="DEF_RW_AUX_PUD22">[1]IOMap!$E$28</definedName>
    <definedName name="DEF_RW_AUX_PUD23">[1]IOMap!$E$29</definedName>
    <definedName name="DEF_RW_AUX_PUD24">[1]IOMap!$E$30</definedName>
    <definedName name="DEF_RW_AUX_PUD25">[1]IOMap!$E$31</definedName>
    <definedName name="DEF_RW_AUX_PUD3">[1]IOMap!$E$9</definedName>
    <definedName name="DEF_RW_AUX_PUD4">[1]IOMap!$E$10</definedName>
    <definedName name="DEF_RW_AUX_PUD5">[1]IOMap!$E$11</definedName>
    <definedName name="DEF_RW_AUX_PUD6">[1]IOMap!$E$12</definedName>
    <definedName name="DEF_RW_AUX_PUD7">[1]IOMap!$E$13</definedName>
    <definedName name="DEF_RW_AUX_PUD8">[1]IOMap!$E$14</definedName>
    <definedName name="DEF_RW_AUX_PUD9">[1]IOMap!$E$15</definedName>
    <definedName name="DEF_RW_AUX_PWM1">[1]IOMap!$E$63</definedName>
    <definedName name="DEF_RW_AUX_PWM10">[1]IOMap!$E$72</definedName>
    <definedName name="DEF_RW_AUX_PWM11">[1]IOMap!$E$73</definedName>
    <definedName name="DEF_RW_AUX_PWM12">[1]IOMap!$E$74</definedName>
    <definedName name="DEF_RW_AUX_PWM13">[1]IOMap!$E$75</definedName>
    <definedName name="DEF_RW_AUX_PWM14">[1]IOMap!$E$76</definedName>
    <definedName name="DEF_RW_AUX_PWM15">[1]IOMap!$E$77</definedName>
    <definedName name="DEF_RW_AUX_PWM16">[1]IOMap!$E$78</definedName>
    <definedName name="DEF_RW_AUX_PWM17">[1]IOMap!$E$79</definedName>
    <definedName name="DEF_RW_AUX_PWM18">[1]IOMap!$E$80</definedName>
    <definedName name="DEF_RW_AUX_PWM19">[1]IOMap!$E$81</definedName>
    <definedName name="DEF_RW_AUX_PWM2">[1]IOMap!$E$64</definedName>
    <definedName name="DEF_RW_AUX_PWM20">[1]IOMap!$E$82</definedName>
    <definedName name="DEF_RW_AUX_PWM21">[1]IOMap!$E$83</definedName>
    <definedName name="DEF_RW_AUX_PWM22">[1]IOMap!$E$84</definedName>
    <definedName name="DEF_RW_AUX_PWM23">[1]IOMap!$E$85</definedName>
    <definedName name="DEF_RW_AUX_PWM3">[1]IOMap!$E$65</definedName>
    <definedName name="DEF_RW_AUX_PWM4">[1]IOMap!$E$66</definedName>
    <definedName name="DEF_RW_AUX_PWM5">[1]IOMap!$E$67</definedName>
    <definedName name="DEF_RW_AUX_PWM6">[1]IOMap!$E$68</definedName>
    <definedName name="DEF_RW_AUX_PWM7">[1]IOMap!$E$69</definedName>
    <definedName name="DEF_RW_AUX_PWM8">[1]IOMap!$E$70</definedName>
    <definedName name="DEF_RW_AUX_PWM9">[1]IOMap!$E$71</definedName>
    <definedName name="DEF_RW_EGOH1">[1]IOMap!$E$132</definedName>
    <definedName name="DEF_RW_EGOH2">[1]IOMap!$E$133</definedName>
    <definedName name="DEF_RW_EGOH3">[1]IOMap!$E$134</definedName>
    <definedName name="DEF_RW_EGOH4">[1]IOMap!$E$135</definedName>
    <definedName name="DEF_RW_PAUX1">[1]IOMap!$E$112</definedName>
    <definedName name="DEF_RW_PAUX2">[1]IOMap!$E$113</definedName>
    <definedName name="DEF_RW_PAUX3">[1]IOMap!$E$114</definedName>
    <definedName name="DEF_RW_PAUX4">[1]IOMap!$E$115</definedName>
    <definedName name="DEF_RW_TAUX1">[1]IOMap!$E$88</definedName>
    <definedName name="DEF_RW_TAUX2">[1]IOMap!$E$89</definedName>
    <definedName name="DEF_RW_TAUX3">[1]IOMap!$E$90</definedName>
    <definedName name="DEF_RW_TAUX4">[1]IOMap!$E$91</definedName>
    <definedName name="DEF_RW_UEGO1">[1]IOMap!$E$128</definedName>
    <definedName name="DEF_RW_UEGO2">[1]IOMap!$E$129</definedName>
    <definedName name="DEF_RW_UEGO3">[1]IOMap!$E$130</definedName>
    <definedName name="DEF_RW_UEGO4">[1]IOMap!$E$131</definedName>
    <definedName name="FCtl_FPrm_ndx">Sheet1!$DN$16:$DN$2120</definedName>
    <definedName name="FCtl_index">Sheet1!$DG$16:$DG$2120</definedName>
    <definedName name="HDOBD_Range">Sheet1!$DW$16:$DW$2120</definedName>
    <definedName name="latch_type_table">Sheet1!$EA$2:$EC$11</definedName>
    <definedName name="RSID_Range">Sheet1!$DX$16:$DX$2120</definedName>
    <definedName name="t_FPnd_MAP_max">Sheet1!$AW$1564:$BA$1564</definedName>
    <definedName name="t_STR_RW_AUX_DIG1">[1]IOMap!$F$38</definedName>
    <definedName name="t_STR_RW_AUX_DIG10">[1]IOMap!$F$47</definedName>
    <definedName name="t_STR_RW_AUX_DIG11">[1]IOMap!$F$48</definedName>
    <definedName name="t_STR_RW_AUX_DIG12">[1]IOMap!$F$49</definedName>
    <definedName name="t_STR_RW_AUX_DIG13">[1]IOMap!$F$50</definedName>
    <definedName name="t_STR_RW_AUX_DIG14">[1]IOMap!$F$51</definedName>
    <definedName name="t_STR_RW_AUX_DIG15">[1]IOMap!$F$52</definedName>
    <definedName name="t_STR_RW_AUX_DIG16">[1]IOMap!$F$53</definedName>
    <definedName name="t_STR_RW_AUX_DIG17">[1]IOMap!$F$54</definedName>
    <definedName name="t_STR_RW_AUX_DIG18">[1]IOMap!$F$55</definedName>
    <definedName name="t_STR_RW_AUX_DIG19">[1]IOMap!$F$56</definedName>
    <definedName name="t_STR_RW_AUX_DIG2">[1]IOMap!$F$39</definedName>
    <definedName name="t_STR_RW_AUX_DIG20">[1]IOMap!$F$57</definedName>
    <definedName name="t_STR_RW_AUX_DIG21">[1]IOMap!$F$58</definedName>
    <definedName name="t_STR_RW_AUX_DIG22">[1]IOMap!$F$59</definedName>
    <definedName name="t_STR_RW_AUX_DIG23">[1]IOMap!$F$60</definedName>
    <definedName name="t_STR_RW_AUX_DIG24">[1]IOMap!$F$61</definedName>
    <definedName name="t_STR_RW_AUX_DIG25">[1]IOMap!$F$62</definedName>
    <definedName name="t_STR_RW_AUX_DIG3">[1]IOMap!$F$40</definedName>
    <definedName name="t_STR_RW_AUX_DIG4">[1]IOMap!$F$41</definedName>
    <definedName name="t_STR_RW_AUX_DIG5">[1]IOMap!$F$42</definedName>
    <definedName name="t_STR_RW_AUX_DIG6">[1]IOMap!$F$43</definedName>
    <definedName name="t_STR_RW_AUX_DIG7">[1]IOMap!$F$44</definedName>
    <definedName name="t_STR_RW_AUX_DIG8">[1]IOMap!$F$45</definedName>
    <definedName name="t_STR_RW_AUX_DIG9">[1]IOMap!$F$46</definedName>
    <definedName name="t_STR_RW_AUX_PD1">[1]IOMap!$F$35</definedName>
    <definedName name="t_STR_RW_AUX_PD2">[1]IOMap!$F$36</definedName>
    <definedName name="t_STR_RW_AUX_PD3">[1]IOMap!$F$37</definedName>
    <definedName name="t_STR_RW_AUX_PU1">[1]IOMap!$F$32</definedName>
    <definedName name="t_STR_RW_AUX_PU2">[1]IOMap!$F$33</definedName>
    <definedName name="t_STR_RW_AUX_PU3">[1]IOMap!$F$34</definedName>
    <definedName name="t_STR_RW_AUX_PUD1">[1]IOMap!$F$7</definedName>
    <definedName name="t_STR_RW_AUX_PUD10">[1]IOMap!$F$16</definedName>
    <definedName name="t_STR_RW_AUX_PUD11">[1]IOMap!$F$17</definedName>
    <definedName name="t_STR_RW_AUX_PUD12">[1]IOMap!$F$18</definedName>
    <definedName name="t_STR_RW_AUX_PUD13">[1]IOMap!$F$19</definedName>
    <definedName name="t_STR_RW_AUX_PUD14">[1]IOMap!$F$20</definedName>
    <definedName name="t_STR_RW_AUX_PUD15">[1]IOMap!$F$21</definedName>
    <definedName name="t_STR_RW_AUX_PUD16">[1]IOMap!$F$22</definedName>
    <definedName name="t_STR_RW_AUX_PUD17">[1]IOMap!$F$23</definedName>
    <definedName name="t_STR_RW_AUX_PUD18">[1]IOMap!$F$24</definedName>
    <definedName name="t_STR_RW_AUX_PUD19">[1]IOMap!$F$25</definedName>
    <definedName name="t_STR_RW_AUX_PUD2">[1]IOMap!$F$8</definedName>
    <definedName name="t_STR_RW_AUX_PUD20">[1]IOMap!$F$26</definedName>
    <definedName name="t_STR_RW_AUX_PUD21">[1]IOMap!$F$27</definedName>
    <definedName name="t_STR_RW_AUX_PUD22">[1]IOMap!$F$28</definedName>
    <definedName name="t_STR_RW_AUX_PUD23">[1]IOMap!$F$29</definedName>
    <definedName name="t_STR_RW_AUX_PUD24">[1]IOMap!$F$30</definedName>
    <definedName name="t_STR_RW_AUX_PUD25">[1]IOMap!$F$31</definedName>
    <definedName name="t_STR_RW_AUX_PUD3">[1]IOMap!$F$9</definedName>
    <definedName name="t_STR_RW_AUX_PUD4">[1]IOMap!$F$10</definedName>
    <definedName name="t_STR_RW_AUX_PUD5">[1]IOMap!$F$11</definedName>
    <definedName name="t_STR_RW_AUX_PUD6">[1]IOMap!$F$12</definedName>
    <definedName name="t_STR_RW_AUX_PUD7">[1]IOMap!$F$13</definedName>
    <definedName name="t_STR_RW_AUX_PUD8">[1]IOMap!$F$14</definedName>
    <definedName name="t_STR_RW_AUX_PUD9">[1]IOMap!$F$15</definedName>
    <definedName name="t_STR_RW_AUX_PWM1">[1]IOMap!$F$63</definedName>
    <definedName name="t_STR_RW_AUX_PWM10">[1]IOMap!$F$72</definedName>
    <definedName name="t_STR_RW_AUX_PWM11">[1]IOMap!$F$73</definedName>
    <definedName name="t_STR_RW_AUX_PWM12">[1]IOMap!$F$74</definedName>
    <definedName name="t_STR_RW_AUX_PWM13">[1]IOMap!$F$75</definedName>
    <definedName name="t_STR_RW_AUX_PWM14">[1]IOMap!$F$76</definedName>
    <definedName name="t_STR_RW_AUX_PWM15">[1]IOMap!$F$77</definedName>
    <definedName name="t_STR_RW_AUX_PWM16">[1]IOMap!$F$78</definedName>
    <definedName name="t_STR_RW_AUX_PWM17">[1]IOMap!$F$79</definedName>
    <definedName name="t_STR_RW_AUX_PWM18">[1]IOMap!$F$80</definedName>
    <definedName name="t_STR_RW_AUX_PWM19">[1]IOMap!$F$81</definedName>
    <definedName name="t_STR_RW_AUX_PWM2">[1]IOMap!$F$64</definedName>
    <definedName name="t_STR_RW_AUX_PWM20">[1]IOMap!$F$82</definedName>
    <definedName name="t_STR_RW_AUX_PWM21">[1]IOMap!$F$83</definedName>
    <definedName name="t_STR_RW_AUX_PWM22">[1]IOMap!$F$84</definedName>
    <definedName name="t_STR_RW_AUX_PWM23">[1]IOMap!$F$85</definedName>
    <definedName name="t_STR_RW_AUX_PWM3">[1]IOMap!$F$65</definedName>
    <definedName name="t_STR_RW_AUX_PWM4">[1]IOMap!$F$66</definedName>
    <definedName name="t_STR_RW_AUX_PWM5">[1]IOMap!$F$67</definedName>
    <definedName name="t_STR_RW_AUX_PWM6">[1]IOMap!$F$68</definedName>
    <definedName name="t_STR_RW_AUX_PWM7">[1]IOMap!$F$69</definedName>
    <definedName name="t_STR_RW_AUX_PWM8">[1]IOMap!$F$70</definedName>
    <definedName name="t_STR_RW_AUX_PWM9">[1]IOMap!$F$71</definedName>
    <definedName name="t_STR_RW_EGOH1">[1]IOMap!$F$132</definedName>
    <definedName name="t_STR_RW_EGOH2">[1]IOMap!$F$133</definedName>
    <definedName name="t_STR_RW_EGOH3">[1]IOMap!$F$134</definedName>
    <definedName name="t_STR_RW_EGOH4">[1]IOMap!$F$135</definedName>
    <definedName name="t_STR_RW_PAUX1">[1]IOMap!$F$112</definedName>
    <definedName name="t_STR_RW_PAUX2">[1]IOMap!$F$113</definedName>
    <definedName name="t_STR_RW_PAUX3">[1]IOMap!$F$114</definedName>
    <definedName name="t_STR_RW_PAUX4">[1]IOMap!$F$115</definedName>
    <definedName name="t_STR_RW_TAUX1">[1]IOMap!$F$88</definedName>
    <definedName name="t_STR_RW_TAUX2">[1]IOMap!$F$89</definedName>
    <definedName name="t_STR_RW_TAUX3">[1]IOMap!$F$90</definedName>
    <definedName name="t_STR_RW_TAUX4">[1]IOMap!$F$91</definedName>
    <definedName name="t_STR_RW_UEGO1">[1]IOMap!$F$128</definedName>
    <definedName name="t_STR_RW_UEGO2">[1]IOMap!$F$129</definedName>
    <definedName name="t_STR_RW_UEGO3">[1]IOMap!$F$130</definedName>
    <definedName name="t_STR_RW_UEGO4">[1]IOMap!$F$131</definedName>
    <definedName name="TotalFaultOBD">Sheet1!$DW$2</definedName>
    <definedName name="TotalFCtlIndex">Sheet1!$DG$2</definedName>
    <definedName name="TotalFPrmIndex">Sheet1!$DN$2</definedName>
    <definedName name="v_CAC_eta_lo_Tsrc">[1]Diagnostics!$AR$121</definedName>
    <definedName name="v_CM_unresp_nstoich_en">[1]Diagnostics!$AR$553</definedName>
    <definedName name="v_fm_hybrid_mode">[1]DiagConfig!$B$16</definedName>
    <definedName name="v_fm_NOx_derate_table">[1]DiagConfig!$B$11</definedName>
    <definedName name="v_KNK_MAP_mode">[1]Knock!$B$8</definedName>
    <definedName name="v_MFG_RLV_FRO_RS_ena">[1]Diagnostics!$AR$1557</definedName>
    <definedName name="v_MFG_RLV_FROWARNforce">[1]Diagnostics!$AR$1560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U1997" i="1" l="1"/>
  <c r="DR1997" i="1"/>
  <c r="DL1997" i="1"/>
  <c r="DK1997" i="1"/>
  <c r="DJ1997" i="1"/>
  <c r="DI1997" i="1"/>
  <c r="DH1997" i="1"/>
  <c r="DE1997" i="1"/>
  <c r="DD1997" i="1"/>
  <c r="DV1997" i="1" s="1"/>
  <c r="DC1997" i="1"/>
  <c r="DB1997" i="1"/>
  <c r="DA1997" i="1"/>
  <c r="CZ1997" i="1"/>
  <c r="CY1997" i="1"/>
  <c r="CX1997" i="1"/>
  <c r="CW1997" i="1"/>
  <c r="CV1997" i="1"/>
  <c r="CU1997" i="1"/>
  <c r="CT1997" i="1"/>
  <c r="CS1997" i="1"/>
  <c r="CR1997" i="1"/>
  <c r="CQ1997" i="1"/>
  <c r="CP1997" i="1"/>
  <c r="CO1997" i="1"/>
  <c r="CN1997" i="1"/>
  <c r="CM1997" i="1"/>
  <c r="CL1997" i="1"/>
  <c r="DP1997" i="1" s="1"/>
  <c r="CK1997" i="1"/>
  <c r="CJ1997" i="1"/>
  <c r="CI1997" i="1"/>
  <c r="CH1997" i="1"/>
  <c r="CG1997" i="1"/>
  <c r="CF1997" i="1"/>
  <c r="CE1997" i="1"/>
  <c r="CD1997" i="1"/>
  <c r="CC1997" i="1"/>
  <c r="CB1997" i="1"/>
  <c r="CA1997" i="1"/>
  <c r="BZ1997" i="1"/>
  <c r="BY1997" i="1"/>
  <c r="BX1997" i="1"/>
  <c r="BW1997" i="1"/>
  <c r="BV1997" i="1"/>
  <c r="BE1997" i="1"/>
  <c r="AJ1997" i="1"/>
  <c r="DU1996" i="1"/>
  <c r="DR1996" i="1"/>
  <c r="DQ1996" i="1"/>
  <c r="DL1996" i="1"/>
  <c r="DK1996" i="1"/>
  <c r="DI1996" i="1"/>
  <c r="DH1996" i="1"/>
  <c r="DE1996" i="1"/>
  <c r="DD1996" i="1"/>
  <c r="DC1996" i="1"/>
  <c r="DB1996" i="1"/>
  <c r="DJ1996" i="1" s="1"/>
  <c r="DA1996" i="1"/>
  <c r="CZ1996" i="1"/>
  <c r="CY1996" i="1"/>
  <c r="CX1996" i="1"/>
  <c r="CW1996" i="1"/>
  <c r="CV1996" i="1"/>
  <c r="CU1996" i="1"/>
  <c r="CT1996" i="1"/>
  <c r="CS1996" i="1"/>
  <c r="CR1996" i="1"/>
  <c r="CQ1996" i="1"/>
  <c r="CP1996" i="1"/>
  <c r="CO1996" i="1"/>
  <c r="CN1996" i="1"/>
  <c r="CM1996" i="1"/>
  <c r="CL1996" i="1"/>
  <c r="CK1996" i="1"/>
  <c r="CJ1996" i="1"/>
  <c r="CI1996" i="1"/>
  <c r="CH1996" i="1"/>
  <c r="CG1996" i="1"/>
  <c r="CF1996" i="1"/>
  <c r="CE1996" i="1"/>
  <c r="CD1996" i="1"/>
  <c r="CC1996" i="1"/>
  <c r="CB1996" i="1"/>
  <c r="CA1996" i="1"/>
  <c r="BZ1996" i="1"/>
  <c r="BY1996" i="1"/>
  <c r="BX1996" i="1"/>
  <c r="BW1996" i="1"/>
  <c r="BV1996" i="1"/>
  <c r="BE1996" i="1"/>
  <c r="AJ1996" i="1"/>
  <c r="DU1995" i="1"/>
  <c r="DR1995" i="1"/>
  <c r="DQ1995" i="1"/>
  <c r="DP1995" i="1"/>
  <c r="DL1995" i="1"/>
  <c r="DK1995" i="1"/>
  <c r="DJ1995" i="1"/>
  <c r="DI1995" i="1"/>
  <c r="DH1995" i="1"/>
  <c r="DE1995" i="1"/>
  <c r="DD1995" i="1"/>
  <c r="DC1995" i="1"/>
  <c r="DB1995" i="1"/>
  <c r="DA1995" i="1"/>
  <c r="CZ1995" i="1"/>
  <c r="CY1995" i="1"/>
  <c r="CX1995" i="1"/>
  <c r="CW1995" i="1"/>
  <c r="CV1995" i="1"/>
  <c r="CU1995" i="1"/>
  <c r="CT1995" i="1"/>
  <c r="CS1995" i="1"/>
  <c r="CR1995" i="1"/>
  <c r="CQ1995" i="1"/>
  <c r="CP1995" i="1"/>
  <c r="CO1995" i="1"/>
  <c r="CN1995" i="1"/>
  <c r="CM1995" i="1"/>
  <c r="CL1995" i="1"/>
  <c r="CK1995" i="1"/>
  <c r="CJ1995" i="1"/>
  <c r="CI1995" i="1"/>
  <c r="CH1995" i="1"/>
  <c r="CG1995" i="1"/>
  <c r="CF1995" i="1"/>
  <c r="CE1995" i="1"/>
  <c r="CD1995" i="1"/>
  <c r="CC1995" i="1"/>
  <c r="CB1995" i="1"/>
  <c r="CA1995" i="1"/>
  <c r="BZ1995" i="1"/>
  <c r="BY1995" i="1"/>
  <c r="BX1995" i="1"/>
  <c r="BW1995" i="1"/>
  <c r="BV1995" i="1"/>
  <c r="BE1995" i="1"/>
  <c r="AJ1995" i="1"/>
  <c r="DV1994" i="1"/>
  <c r="DL1994" i="1"/>
  <c r="DK1994" i="1"/>
  <c r="DJ1994" i="1"/>
  <c r="DI1994" i="1"/>
  <c r="DH1994" i="1"/>
  <c r="DE1994" i="1"/>
  <c r="DD1994" i="1"/>
  <c r="DC1994" i="1"/>
  <c r="DB1994" i="1"/>
  <c r="DA1994" i="1"/>
  <c r="CZ1994" i="1"/>
  <c r="CY1994" i="1"/>
  <c r="CX1994" i="1"/>
  <c r="CW1994" i="1"/>
  <c r="CV1994" i="1"/>
  <c r="CU1994" i="1"/>
  <c r="CT1994" i="1"/>
  <c r="CS1994" i="1"/>
  <c r="CR1994" i="1"/>
  <c r="CQ1994" i="1"/>
  <c r="CP1994" i="1"/>
  <c r="CO1994" i="1"/>
  <c r="CN1994" i="1"/>
  <c r="CM1994" i="1"/>
  <c r="CL1994" i="1"/>
  <c r="DP1994" i="1" s="1"/>
  <c r="CK1994" i="1"/>
  <c r="CJ1994" i="1"/>
  <c r="CI1994" i="1"/>
  <c r="CH1994" i="1"/>
  <c r="CG1994" i="1"/>
  <c r="CF1994" i="1"/>
  <c r="CE1994" i="1"/>
  <c r="CD1994" i="1"/>
  <c r="CC1994" i="1"/>
  <c r="CB1994" i="1"/>
  <c r="CA1994" i="1"/>
  <c r="BZ1994" i="1"/>
  <c r="BY1994" i="1"/>
  <c r="BX1994" i="1"/>
  <c r="BW1994" i="1"/>
  <c r="BV1994" i="1"/>
  <c r="BE1994" i="1"/>
  <c r="AJ1994" i="1"/>
  <c r="DV1993" i="1"/>
  <c r="DO1993" i="1"/>
  <c r="DL1993" i="1"/>
  <c r="DK1993" i="1"/>
  <c r="DJ1993" i="1"/>
  <c r="DI1993" i="1"/>
  <c r="DH1993" i="1"/>
  <c r="DE1993" i="1"/>
  <c r="DD1993" i="1"/>
  <c r="DC1993" i="1"/>
  <c r="DB1993" i="1"/>
  <c r="DA1993" i="1"/>
  <c r="CZ1993" i="1"/>
  <c r="CY1993" i="1"/>
  <c r="CX1993" i="1"/>
  <c r="CW1993" i="1"/>
  <c r="CV1993" i="1"/>
  <c r="CU1993" i="1"/>
  <c r="CT1993" i="1"/>
  <c r="CS1993" i="1"/>
  <c r="CR1993" i="1"/>
  <c r="CQ1993" i="1"/>
  <c r="CP1993" i="1"/>
  <c r="CO1993" i="1"/>
  <c r="CN1993" i="1"/>
  <c r="CM1993" i="1"/>
  <c r="CL1993" i="1"/>
  <c r="DP1993" i="1" s="1"/>
  <c r="CK1993" i="1"/>
  <c r="CJ1993" i="1"/>
  <c r="CI1993" i="1"/>
  <c r="CH1993" i="1"/>
  <c r="CG1993" i="1"/>
  <c r="CF1993" i="1"/>
  <c r="CE1993" i="1"/>
  <c r="CD1993" i="1"/>
  <c r="CC1993" i="1"/>
  <c r="CB1993" i="1"/>
  <c r="CA1993" i="1"/>
  <c r="BZ1993" i="1"/>
  <c r="BY1993" i="1"/>
  <c r="BX1993" i="1"/>
  <c r="BW1993" i="1"/>
  <c r="BV1993" i="1"/>
  <c r="BE1993" i="1"/>
  <c r="AJ1993" i="1"/>
  <c r="DV1992" i="1"/>
  <c r="DO1992" i="1"/>
  <c r="DL1992" i="1"/>
  <c r="DK1992" i="1"/>
  <c r="DI1992" i="1"/>
  <c r="DH1992" i="1"/>
  <c r="DE1992" i="1"/>
  <c r="DD1992" i="1"/>
  <c r="DC1992" i="1"/>
  <c r="DB1992" i="1"/>
  <c r="DJ1992" i="1" s="1"/>
  <c r="DA1992" i="1"/>
  <c r="CZ1992" i="1"/>
  <c r="CY1992" i="1"/>
  <c r="CX1992" i="1"/>
  <c r="CW1992" i="1"/>
  <c r="CV1992" i="1"/>
  <c r="CU1992" i="1"/>
  <c r="CT1992" i="1"/>
  <c r="CS1992" i="1"/>
  <c r="CR1992" i="1"/>
  <c r="CQ1992" i="1"/>
  <c r="CP1992" i="1"/>
  <c r="CO1992" i="1"/>
  <c r="CN1992" i="1"/>
  <c r="DP1992" i="1" s="1"/>
  <c r="CM1992" i="1"/>
  <c r="CL1992" i="1"/>
  <c r="CK1992" i="1"/>
  <c r="CJ1992" i="1"/>
  <c r="CI1992" i="1"/>
  <c r="CH1992" i="1"/>
  <c r="CG1992" i="1"/>
  <c r="CF1992" i="1"/>
  <c r="CE1992" i="1"/>
  <c r="CD1992" i="1"/>
  <c r="CC1992" i="1"/>
  <c r="CB1992" i="1"/>
  <c r="CA1992" i="1"/>
  <c r="BZ1992" i="1"/>
  <c r="BY1992" i="1"/>
  <c r="BX1992" i="1"/>
  <c r="BW1992" i="1"/>
  <c r="BV1992" i="1"/>
  <c r="BE1992" i="1"/>
  <c r="AJ1992" i="1"/>
  <c r="DV1991" i="1"/>
  <c r="DP1991" i="1"/>
  <c r="DL1991" i="1"/>
  <c r="DK1991" i="1"/>
  <c r="DI1991" i="1"/>
  <c r="DH1991" i="1"/>
  <c r="DE1991" i="1"/>
  <c r="DD1991" i="1"/>
  <c r="DC1991" i="1"/>
  <c r="DB1991" i="1"/>
  <c r="DA1991" i="1"/>
  <c r="CZ1991" i="1"/>
  <c r="CY1991" i="1"/>
  <c r="CX1991" i="1"/>
  <c r="CW1991" i="1"/>
  <c r="CV1991" i="1"/>
  <c r="CU1991" i="1"/>
  <c r="CT1991" i="1"/>
  <c r="CS1991" i="1"/>
  <c r="CR1991" i="1"/>
  <c r="CQ1991" i="1"/>
  <c r="CP1991" i="1"/>
  <c r="CO1991" i="1"/>
  <c r="CN1991" i="1"/>
  <c r="CM1991" i="1"/>
  <c r="CL1991" i="1"/>
  <c r="CK1991" i="1"/>
  <c r="CJ1991" i="1"/>
  <c r="CI1991" i="1"/>
  <c r="CH1991" i="1"/>
  <c r="CG1991" i="1"/>
  <c r="CF1991" i="1"/>
  <c r="CE1991" i="1"/>
  <c r="CD1991" i="1"/>
  <c r="CC1991" i="1"/>
  <c r="CB1991" i="1"/>
  <c r="CA1991" i="1"/>
  <c r="BZ1991" i="1"/>
  <c r="BY1991" i="1"/>
  <c r="BX1991" i="1"/>
  <c r="BW1991" i="1"/>
  <c r="BV1991" i="1"/>
  <c r="DO1991" i="1" s="1"/>
  <c r="BE1991" i="1"/>
  <c r="AJ1991" i="1"/>
  <c r="DL1990" i="1"/>
  <c r="DK1990" i="1"/>
  <c r="DI1990" i="1"/>
  <c r="DH1990" i="1"/>
  <c r="DE1990" i="1"/>
  <c r="DD1990" i="1"/>
  <c r="DC1990" i="1"/>
  <c r="DB1990" i="1"/>
  <c r="DA1990" i="1"/>
  <c r="CZ1990" i="1"/>
  <c r="CY1990" i="1"/>
  <c r="CX1990" i="1"/>
  <c r="CW1990" i="1"/>
  <c r="CV1990" i="1"/>
  <c r="CU1990" i="1"/>
  <c r="CT1990" i="1"/>
  <c r="CS1990" i="1"/>
  <c r="CR1990" i="1"/>
  <c r="CQ1990" i="1"/>
  <c r="CP1990" i="1"/>
  <c r="CO1990" i="1"/>
  <c r="CN1990" i="1"/>
  <c r="CM1990" i="1"/>
  <c r="DP1990" i="1" s="1"/>
  <c r="CL1990" i="1"/>
  <c r="CK1990" i="1"/>
  <c r="CJ1990" i="1"/>
  <c r="CI1990" i="1"/>
  <c r="CH1990" i="1"/>
  <c r="CG1990" i="1"/>
  <c r="CF1990" i="1"/>
  <c r="CE1990" i="1"/>
  <c r="CD1990" i="1"/>
  <c r="CC1990" i="1"/>
  <c r="CB1990" i="1"/>
  <c r="CA1990" i="1"/>
  <c r="BZ1990" i="1"/>
  <c r="BY1990" i="1"/>
  <c r="BX1990" i="1"/>
  <c r="BW1990" i="1"/>
  <c r="BV1990" i="1"/>
  <c r="BE1990" i="1"/>
  <c r="AJ1990" i="1"/>
  <c r="DL1989" i="1"/>
  <c r="DK1989" i="1"/>
  <c r="DJ1989" i="1"/>
  <c r="DI1989" i="1"/>
  <c r="DH1989" i="1"/>
  <c r="DE1989" i="1"/>
  <c r="DD1989" i="1"/>
  <c r="DC1989" i="1"/>
  <c r="DB1989" i="1"/>
  <c r="DA1989" i="1"/>
  <c r="CZ1989" i="1"/>
  <c r="CY1989" i="1"/>
  <c r="CX1989" i="1"/>
  <c r="CW1989" i="1"/>
  <c r="CV1989" i="1"/>
  <c r="CU1989" i="1"/>
  <c r="CT1989" i="1"/>
  <c r="CS1989" i="1"/>
  <c r="CR1989" i="1"/>
  <c r="CQ1989" i="1"/>
  <c r="CP1989" i="1"/>
  <c r="CO1989" i="1"/>
  <c r="CN1989" i="1"/>
  <c r="CM1989" i="1"/>
  <c r="CL1989" i="1"/>
  <c r="DP1989" i="1" s="1"/>
  <c r="CK1989" i="1"/>
  <c r="CJ1989" i="1"/>
  <c r="CI1989" i="1"/>
  <c r="CH1989" i="1"/>
  <c r="CG1989" i="1"/>
  <c r="CF1989" i="1"/>
  <c r="CE1989" i="1"/>
  <c r="CD1989" i="1"/>
  <c r="CC1989" i="1"/>
  <c r="CB1989" i="1"/>
  <c r="CA1989" i="1"/>
  <c r="BZ1989" i="1"/>
  <c r="BY1989" i="1"/>
  <c r="BX1989" i="1"/>
  <c r="BW1989" i="1"/>
  <c r="BV1989" i="1"/>
  <c r="BE1989" i="1"/>
  <c r="AJ1989" i="1"/>
  <c r="DL1988" i="1"/>
  <c r="DK1988" i="1"/>
  <c r="DI1988" i="1"/>
  <c r="DH1988" i="1"/>
  <c r="DE1988" i="1"/>
  <c r="DD1988" i="1"/>
  <c r="DV1988" i="1" s="1"/>
  <c r="DC1988" i="1"/>
  <c r="DJ1988" i="1" s="1"/>
  <c r="DB1988" i="1"/>
  <c r="DA1988" i="1"/>
  <c r="CZ1988" i="1"/>
  <c r="CY1988" i="1"/>
  <c r="CX1988" i="1"/>
  <c r="CW1988" i="1"/>
  <c r="CV1988" i="1"/>
  <c r="CU1988" i="1"/>
  <c r="CT1988" i="1"/>
  <c r="CS1988" i="1"/>
  <c r="CR1988" i="1"/>
  <c r="CQ1988" i="1"/>
  <c r="CP1988" i="1"/>
  <c r="CO1988" i="1"/>
  <c r="CN1988" i="1"/>
  <c r="CM1988" i="1"/>
  <c r="CL1988" i="1"/>
  <c r="CK1988" i="1"/>
  <c r="CJ1988" i="1"/>
  <c r="CI1988" i="1"/>
  <c r="CH1988" i="1"/>
  <c r="CG1988" i="1"/>
  <c r="CF1988" i="1"/>
  <c r="CE1988" i="1"/>
  <c r="CD1988" i="1"/>
  <c r="CC1988" i="1"/>
  <c r="CB1988" i="1"/>
  <c r="CA1988" i="1"/>
  <c r="BZ1988" i="1"/>
  <c r="BY1988" i="1"/>
  <c r="BX1988" i="1"/>
  <c r="BW1988" i="1"/>
  <c r="BV1988" i="1"/>
  <c r="BE1988" i="1"/>
  <c r="AJ1988" i="1"/>
  <c r="DL1987" i="1"/>
  <c r="DK1987" i="1"/>
  <c r="DJ1987" i="1"/>
  <c r="DI1987" i="1"/>
  <c r="DH1987" i="1"/>
  <c r="DE1987" i="1"/>
  <c r="DD1987" i="1"/>
  <c r="DV1987" i="1" s="1"/>
  <c r="DC1987" i="1"/>
  <c r="DB1987" i="1"/>
  <c r="DA1987" i="1"/>
  <c r="CZ1987" i="1"/>
  <c r="CY1987" i="1"/>
  <c r="CX1987" i="1"/>
  <c r="CW1987" i="1"/>
  <c r="CV1987" i="1"/>
  <c r="CU1987" i="1"/>
  <c r="CT1987" i="1"/>
  <c r="CS1987" i="1"/>
  <c r="CR1987" i="1"/>
  <c r="CQ1987" i="1"/>
  <c r="CP1987" i="1"/>
  <c r="CO1987" i="1"/>
  <c r="CN1987" i="1"/>
  <c r="CM1987" i="1"/>
  <c r="CL1987" i="1"/>
  <c r="CK1987" i="1"/>
  <c r="CJ1987" i="1"/>
  <c r="CI1987" i="1"/>
  <c r="CH1987" i="1"/>
  <c r="CG1987" i="1"/>
  <c r="CF1987" i="1"/>
  <c r="CE1987" i="1"/>
  <c r="CD1987" i="1"/>
  <c r="DO1987" i="1" s="1"/>
  <c r="CC1987" i="1"/>
  <c r="CB1987" i="1"/>
  <c r="CA1987" i="1"/>
  <c r="BZ1987" i="1"/>
  <c r="BY1987" i="1"/>
  <c r="BX1987" i="1"/>
  <c r="BW1987" i="1"/>
  <c r="BV1987" i="1"/>
  <c r="BE1987" i="1"/>
  <c r="AJ1987" i="1"/>
  <c r="DV1986" i="1"/>
  <c r="DL1986" i="1"/>
  <c r="DK1986" i="1"/>
  <c r="DJ1986" i="1"/>
  <c r="DI1986" i="1"/>
  <c r="DH1986" i="1"/>
  <c r="DE1986" i="1"/>
  <c r="DD1986" i="1"/>
  <c r="DC1986" i="1"/>
  <c r="DB1986" i="1"/>
  <c r="DA1986" i="1"/>
  <c r="CZ1986" i="1"/>
  <c r="CY1986" i="1"/>
  <c r="CX1986" i="1"/>
  <c r="CW1986" i="1"/>
  <c r="CV1986" i="1"/>
  <c r="CU1986" i="1"/>
  <c r="CT1986" i="1"/>
  <c r="CS1986" i="1"/>
  <c r="CR1986" i="1"/>
  <c r="CQ1986" i="1"/>
  <c r="CP1986" i="1"/>
  <c r="CO1986" i="1"/>
  <c r="CN1986" i="1"/>
  <c r="CM1986" i="1"/>
  <c r="CL1986" i="1"/>
  <c r="DP1986" i="1" s="1"/>
  <c r="CK1986" i="1"/>
  <c r="CJ1986" i="1"/>
  <c r="CI1986" i="1"/>
  <c r="CH1986" i="1"/>
  <c r="CG1986" i="1"/>
  <c r="CF1986" i="1"/>
  <c r="DO1986" i="1" s="1"/>
  <c r="CE1986" i="1"/>
  <c r="CD1986" i="1"/>
  <c r="CC1986" i="1"/>
  <c r="CB1986" i="1"/>
  <c r="CA1986" i="1"/>
  <c r="BZ1986" i="1"/>
  <c r="BY1986" i="1"/>
  <c r="BX1986" i="1"/>
  <c r="BW1986" i="1"/>
  <c r="BV1986" i="1"/>
  <c r="BE1986" i="1"/>
  <c r="AJ1986" i="1"/>
  <c r="DV1985" i="1"/>
  <c r="DU1985" i="1"/>
  <c r="DR1985" i="1"/>
  <c r="DQ1985" i="1"/>
  <c r="DL1985" i="1"/>
  <c r="DK1985" i="1"/>
  <c r="DJ1985" i="1"/>
  <c r="DI1985" i="1"/>
  <c r="DH1985" i="1"/>
  <c r="DE1985" i="1"/>
  <c r="DD1985" i="1"/>
  <c r="DC1985" i="1"/>
  <c r="DB1985" i="1"/>
  <c r="DA1985" i="1"/>
  <c r="CZ1985" i="1"/>
  <c r="CY1985" i="1"/>
  <c r="CX1985" i="1"/>
  <c r="CW1985" i="1"/>
  <c r="CV1985" i="1"/>
  <c r="CU1985" i="1"/>
  <c r="CT1985" i="1"/>
  <c r="CS1985" i="1"/>
  <c r="CR1985" i="1"/>
  <c r="CQ1985" i="1"/>
  <c r="CP1985" i="1"/>
  <c r="CO1985" i="1"/>
  <c r="CN1985" i="1"/>
  <c r="CM1985" i="1"/>
  <c r="CL1985" i="1"/>
  <c r="CK1985" i="1"/>
  <c r="CJ1985" i="1"/>
  <c r="CI1985" i="1"/>
  <c r="CH1985" i="1"/>
  <c r="CG1985" i="1"/>
  <c r="CF1985" i="1"/>
  <c r="CE1985" i="1"/>
  <c r="CD1985" i="1"/>
  <c r="CC1985" i="1"/>
  <c r="CB1985" i="1"/>
  <c r="CA1985" i="1"/>
  <c r="BZ1985" i="1"/>
  <c r="BY1985" i="1"/>
  <c r="BX1985" i="1"/>
  <c r="BW1985" i="1"/>
  <c r="BV1985" i="1"/>
  <c r="DO1985" i="1" s="1"/>
  <c r="BE1985" i="1"/>
  <c r="AJ1985" i="1"/>
  <c r="DV1984" i="1"/>
  <c r="DU1984" i="1"/>
  <c r="DR1984" i="1"/>
  <c r="DQ1984" i="1"/>
  <c r="DL1984" i="1"/>
  <c r="DK1984" i="1"/>
  <c r="DI1984" i="1"/>
  <c r="DH1984" i="1"/>
  <c r="DE1984" i="1"/>
  <c r="DD1984" i="1"/>
  <c r="DC1984" i="1"/>
  <c r="DB1984" i="1"/>
  <c r="DJ1984" i="1" s="1"/>
  <c r="DA1984" i="1"/>
  <c r="CZ1984" i="1"/>
  <c r="CY1984" i="1"/>
  <c r="CX1984" i="1"/>
  <c r="CW1984" i="1"/>
  <c r="CV1984" i="1"/>
  <c r="CU1984" i="1"/>
  <c r="CT1984" i="1"/>
  <c r="CS1984" i="1"/>
  <c r="CR1984" i="1"/>
  <c r="CQ1984" i="1"/>
  <c r="CP1984" i="1"/>
  <c r="CO1984" i="1"/>
  <c r="DP1984" i="1" s="1"/>
  <c r="CN1984" i="1"/>
  <c r="CM1984" i="1"/>
  <c r="CL1984" i="1"/>
  <c r="CK1984" i="1"/>
  <c r="CJ1984" i="1"/>
  <c r="CI1984" i="1"/>
  <c r="CH1984" i="1"/>
  <c r="CG1984" i="1"/>
  <c r="CF1984" i="1"/>
  <c r="CE1984" i="1"/>
  <c r="CD1984" i="1"/>
  <c r="CC1984" i="1"/>
  <c r="CB1984" i="1"/>
  <c r="CA1984" i="1"/>
  <c r="BZ1984" i="1"/>
  <c r="BY1984" i="1"/>
  <c r="BX1984" i="1"/>
  <c r="BW1984" i="1"/>
  <c r="BV1984" i="1"/>
  <c r="BE1984" i="1"/>
  <c r="AJ1984" i="1"/>
  <c r="DU1983" i="1"/>
  <c r="DR1983" i="1"/>
  <c r="DQ1983" i="1"/>
  <c r="DL1983" i="1"/>
  <c r="DK1983" i="1"/>
  <c r="DI1983" i="1"/>
  <c r="DH1983" i="1"/>
  <c r="DE1983" i="1"/>
  <c r="DV1983" i="1" s="1"/>
  <c r="DD1983" i="1"/>
  <c r="DC1983" i="1"/>
  <c r="DB1983" i="1"/>
  <c r="DJ1983" i="1" s="1"/>
  <c r="DA1983" i="1"/>
  <c r="CZ1983" i="1"/>
  <c r="CY1983" i="1"/>
  <c r="CX1983" i="1"/>
  <c r="CW1983" i="1"/>
  <c r="CV1983" i="1"/>
  <c r="CU1983" i="1"/>
  <c r="CT1983" i="1"/>
  <c r="CS1983" i="1"/>
  <c r="CR1983" i="1"/>
  <c r="CQ1983" i="1"/>
  <c r="CP1983" i="1"/>
  <c r="CO1983" i="1"/>
  <c r="CN1983" i="1"/>
  <c r="CM1983" i="1"/>
  <c r="CL1983" i="1"/>
  <c r="CK1983" i="1"/>
  <c r="CJ1983" i="1"/>
  <c r="CI1983" i="1"/>
  <c r="CH1983" i="1"/>
  <c r="CG1983" i="1"/>
  <c r="CF1983" i="1"/>
  <c r="CE1983" i="1"/>
  <c r="CD1983" i="1"/>
  <c r="CC1983" i="1"/>
  <c r="CB1983" i="1"/>
  <c r="CA1983" i="1"/>
  <c r="BZ1983" i="1"/>
  <c r="BY1983" i="1"/>
  <c r="BX1983" i="1"/>
  <c r="BW1983" i="1"/>
  <c r="BV1983" i="1"/>
  <c r="BE1983" i="1"/>
  <c r="AJ1983" i="1"/>
  <c r="DU1982" i="1"/>
  <c r="DR1982" i="1"/>
  <c r="DQ1982" i="1"/>
  <c r="DL1982" i="1"/>
  <c r="DK1982" i="1"/>
  <c r="DI1982" i="1"/>
  <c r="DH1982" i="1"/>
  <c r="DE1982" i="1"/>
  <c r="DD1982" i="1"/>
  <c r="DV1982" i="1" s="1"/>
  <c r="DC1982" i="1"/>
  <c r="DJ1982" i="1" s="1"/>
  <c r="DB1982" i="1"/>
  <c r="DA1982" i="1"/>
  <c r="CZ1982" i="1"/>
  <c r="CY1982" i="1"/>
  <c r="CX1982" i="1"/>
  <c r="CW1982" i="1"/>
  <c r="CV1982" i="1"/>
  <c r="CU1982" i="1"/>
  <c r="CT1982" i="1"/>
  <c r="CS1982" i="1"/>
  <c r="CR1982" i="1"/>
  <c r="CQ1982" i="1"/>
  <c r="CP1982" i="1"/>
  <c r="CO1982" i="1"/>
  <c r="CN1982" i="1"/>
  <c r="CM1982" i="1"/>
  <c r="CL1982" i="1"/>
  <c r="CK1982" i="1"/>
  <c r="CJ1982" i="1"/>
  <c r="CI1982" i="1"/>
  <c r="CH1982" i="1"/>
  <c r="CG1982" i="1"/>
  <c r="CF1982" i="1"/>
  <c r="CE1982" i="1"/>
  <c r="CD1982" i="1"/>
  <c r="CC1982" i="1"/>
  <c r="CB1982" i="1"/>
  <c r="DO1982" i="1" s="1"/>
  <c r="CA1982" i="1"/>
  <c r="BZ1982" i="1"/>
  <c r="BY1982" i="1"/>
  <c r="BX1982" i="1"/>
  <c r="BW1982" i="1"/>
  <c r="BV1982" i="1"/>
  <c r="BE1982" i="1"/>
  <c r="AJ1982" i="1"/>
  <c r="DU1981" i="1"/>
  <c r="DR1981" i="1"/>
  <c r="DQ1981" i="1"/>
  <c r="DL1981" i="1"/>
  <c r="DK1981" i="1"/>
  <c r="DI1981" i="1"/>
  <c r="DH1981" i="1"/>
  <c r="DE1981" i="1"/>
  <c r="DD1981" i="1"/>
  <c r="DC1981" i="1"/>
  <c r="DJ1981" i="1" s="1"/>
  <c r="DB1981" i="1"/>
  <c r="DA1981" i="1"/>
  <c r="CZ1981" i="1"/>
  <c r="CY1981" i="1"/>
  <c r="CX1981" i="1"/>
  <c r="CW1981" i="1"/>
  <c r="CV1981" i="1"/>
  <c r="CU1981" i="1"/>
  <c r="CT1981" i="1"/>
  <c r="CS1981" i="1"/>
  <c r="CR1981" i="1"/>
  <c r="CQ1981" i="1"/>
  <c r="CP1981" i="1"/>
  <c r="CO1981" i="1"/>
  <c r="CN1981" i="1"/>
  <c r="CM1981" i="1"/>
  <c r="CL1981" i="1"/>
  <c r="CK1981" i="1"/>
  <c r="CJ1981" i="1"/>
  <c r="CI1981" i="1"/>
  <c r="CH1981" i="1"/>
  <c r="CG1981" i="1"/>
  <c r="CF1981" i="1"/>
  <c r="CE1981" i="1"/>
  <c r="CD1981" i="1"/>
  <c r="CC1981" i="1"/>
  <c r="CB1981" i="1"/>
  <c r="CA1981" i="1"/>
  <c r="BZ1981" i="1"/>
  <c r="BY1981" i="1"/>
  <c r="BX1981" i="1"/>
  <c r="BW1981" i="1"/>
  <c r="BV1981" i="1"/>
  <c r="DO1981" i="1" s="1"/>
  <c r="BE1981" i="1"/>
  <c r="AJ1981" i="1"/>
  <c r="DV1980" i="1"/>
  <c r="DU1980" i="1"/>
  <c r="DR1980" i="1"/>
  <c r="DQ1980" i="1"/>
  <c r="DL1980" i="1"/>
  <c r="DK1980" i="1"/>
  <c r="DJ1980" i="1"/>
  <c r="DI1980" i="1"/>
  <c r="DH1980" i="1"/>
  <c r="DE1980" i="1"/>
  <c r="DD1980" i="1"/>
  <c r="DC1980" i="1"/>
  <c r="DB1980" i="1"/>
  <c r="DA1980" i="1"/>
  <c r="CZ1980" i="1"/>
  <c r="CY1980" i="1"/>
  <c r="CX1980" i="1"/>
  <c r="CW1980" i="1"/>
  <c r="CV1980" i="1"/>
  <c r="CU1980" i="1"/>
  <c r="CT1980" i="1"/>
  <c r="CS1980" i="1"/>
  <c r="CR1980" i="1"/>
  <c r="CQ1980" i="1"/>
  <c r="CP1980" i="1"/>
  <c r="CO1980" i="1"/>
  <c r="CN1980" i="1"/>
  <c r="CM1980" i="1"/>
  <c r="CL1980" i="1"/>
  <c r="CK1980" i="1"/>
  <c r="CJ1980" i="1"/>
  <c r="CI1980" i="1"/>
  <c r="CH1980" i="1"/>
  <c r="CG1980" i="1"/>
  <c r="CF1980" i="1"/>
  <c r="CE1980" i="1"/>
  <c r="CD1980" i="1"/>
  <c r="CC1980" i="1"/>
  <c r="CB1980" i="1"/>
  <c r="CA1980" i="1"/>
  <c r="BZ1980" i="1"/>
  <c r="BY1980" i="1"/>
  <c r="BX1980" i="1"/>
  <c r="BW1980" i="1"/>
  <c r="BV1980" i="1"/>
  <c r="BE1980" i="1"/>
  <c r="AJ1980" i="1"/>
  <c r="DL1976" i="1"/>
  <c r="DK1976" i="1"/>
  <c r="DJ1976" i="1"/>
  <c r="DI1976" i="1"/>
  <c r="DH1976" i="1"/>
  <c r="DC1976" i="1"/>
  <c r="DB1976" i="1"/>
  <c r="AJ1976" i="1"/>
  <c r="DL1975" i="1"/>
  <c r="DK1975" i="1"/>
  <c r="DI1975" i="1"/>
  <c r="DH1975" i="1"/>
  <c r="DC1975" i="1"/>
  <c r="DB1975" i="1"/>
  <c r="DJ1975" i="1" s="1"/>
  <c r="AJ1975" i="1"/>
  <c r="DL1974" i="1"/>
  <c r="DK1974" i="1"/>
  <c r="DI1974" i="1"/>
  <c r="DH1974" i="1"/>
  <c r="DC1974" i="1"/>
  <c r="DB1974" i="1"/>
  <c r="DJ1974" i="1" s="1"/>
  <c r="AJ1974" i="1"/>
  <c r="DL1973" i="1"/>
  <c r="DK1973" i="1"/>
  <c r="DI1973" i="1"/>
  <c r="DH1973" i="1"/>
  <c r="DC1973" i="1"/>
  <c r="DB1973" i="1"/>
  <c r="DJ1973" i="1" s="1"/>
  <c r="AJ1973" i="1"/>
  <c r="DL1972" i="1"/>
  <c r="DK1972" i="1"/>
  <c r="DI1972" i="1"/>
  <c r="DH1972" i="1"/>
  <c r="DC1972" i="1"/>
  <c r="DB1972" i="1"/>
  <c r="DJ1972" i="1" s="1"/>
  <c r="AJ1972" i="1"/>
  <c r="DL1971" i="1"/>
  <c r="DK1971" i="1"/>
  <c r="DI1971" i="1"/>
  <c r="DH1971" i="1"/>
  <c r="DC1971" i="1"/>
  <c r="DB1971" i="1"/>
  <c r="DJ1971" i="1" s="1"/>
  <c r="AJ1971" i="1"/>
  <c r="DL1970" i="1"/>
  <c r="DK1970" i="1"/>
  <c r="DI1970" i="1"/>
  <c r="DH1970" i="1"/>
  <c r="DC1970" i="1"/>
  <c r="DB1970" i="1"/>
  <c r="DJ1970" i="1" s="1"/>
  <c r="AJ1970" i="1"/>
  <c r="DL1969" i="1"/>
  <c r="DK1969" i="1"/>
  <c r="DI1969" i="1"/>
  <c r="DH1969" i="1"/>
  <c r="DC1969" i="1"/>
  <c r="DB1969" i="1"/>
  <c r="DJ1969" i="1" s="1"/>
  <c r="AJ1969" i="1"/>
  <c r="DL1968" i="1"/>
  <c r="DK1968" i="1"/>
  <c r="DJ1968" i="1"/>
  <c r="DI1968" i="1"/>
  <c r="DH1968" i="1"/>
  <c r="DC1968" i="1"/>
  <c r="DB1968" i="1"/>
  <c r="AJ1968" i="1"/>
  <c r="DL1967" i="1"/>
  <c r="DK1967" i="1"/>
  <c r="DI1967" i="1"/>
  <c r="DH1967" i="1"/>
  <c r="DC1967" i="1"/>
  <c r="DB1967" i="1"/>
  <c r="AJ1967" i="1"/>
  <c r="DL1966" i="1"/>
  <c r="DK1966" i="1"/>
  <c r="DI1966" i="1"/>
  <c r="DH1966" i="1"/>
  <c r="DC1966" i="1"/>
  <c r="DB1966" i="1"/>
  <c r="DJ1966" i="1" s="1"/>
  <c r="AJ1966" i="1"/>
  <c r="DU1965" i="1"/>
  <c r="DR1965" i="1"/>
  <c r="DQ1965" i="1"/>
  <c r="DL1965" i="1"/>
  <c r="DK1965" i="1"/>
  <c r="DI1965" i="1"/>
  <c r="DH1965" i="1"/>
  <c r="DE1965" i="1"/>
  <c r="DD1965" i="1"/>
  <c r="DV1965" i="1" s="1"/>
  <c r="DC1965" i="1"/>
  <c r="DB1965" i="1"/>
  <c r="DJ1965" i="1" s="1"/>
  <c r="CZ1965" i="1"/>
  <c r="CX1965" i="1"/>
  <c r="CW1965" i="1"/>
  <c r="CV1965" i="1"/>
  <c r="CU1965" i="1"/>
  <c r="CT1965" i="1"/>
  <c r="CS1965" i="1"/>
  <c r="CR1965" i="1"/>
  <c r="CQ1965" i="1"/>
  <c r="CP1965" i="1"/>
  <c r="CO1965" i="1"/>
  <c r="CN1965" i="1"/>
  <c r="CM1965" i="1"/>
  <c r="CL1965" i="1"/>
  <c r="CK1965" i="1"/>
  <c r="CJ1965" i="1"/>
  <c r="CI1965" i="1"/>
  <c r="CH1965" i="1"/>
  <c r="CG1965" i="1"/>
  <c r="CF1965" i="1"/>
  <c r="CE1965" i="1"/>
  <c r="CD1965" i="1"/>
  <c r="CC1965" i="1"/>
  <c r="CB1965" i="1"/>
  <c r="CA1965" i="1"/>
  <c r="BZ1965" i="1"/>
  <c r="BY1965" i="1"/>
  <c r="BX1965" i="1"/>
  <c r="BW1965" i="1"/>
  <c r="BV1965" i="1"/>
  <c r="AJ1965" i="1"/>
  <c r="DL1963" i="1"/>
  <c r="DK1963" i="1"/>
  <c r="DI1963" i="1"/>
  <c r="DH1963" i="1"/>
  <c r="DC1963" i="1"/>
  <c r="DB1963" i="1"/>
  <c r="DJ1963" i="1" s="1"/>
  <c r="AJ1963" i="1"/>
  <c r="DL1962" i="1"/>
  <c r="DK1962" i="1"/>
  <c r="DI1962" i="1"/>
  <c r="DH1962" i="1"/>
  <c r="DC1962" i="1"/>
  <c r="DJ1962" i="1" s="1"/>
  <c r="DB1962" i="1"/>
  <c r="AJ1962" i="1"/>
  <c r="DL1961" i="1"/>
  <c r="DK1961" i="1"/>
  <c r="DI1961" i="1"/>
  <c r="DH1961" i="1"/>
  <c r="DC1961" i="1"/>
  <c r="DB1961" i="1"/>
  <c r="AJ1961" i="1"/>
  <c r="DL1960" i="1"/>
  <c r="DK1960" i="1"/>
  <c r="DI1960" i="1"/>
  <c r="DH1960" i="1"/>
  <c r="DC1960" i="1"/>
  <c r="DB1960" i="1"/>
  <c r="DJ1960" i="1" s="1"/>
  <c r="AJ1960" i="1"/>
  <c r="DL1959" i="1"/>
  <c r="DK1959" i="1"/>
  <c r="DJ1959" i="1"/>
  <c r="DI1959" i="1"/>
  <c r="DH1959" i="1"/>
  <c r="DC1959" i="1"/>
  <c r="DB1959" i="1"/>
  <c r="AJ1959" i="1"/>
  <c r="DL1958" i="1"/>
  <c r="DK1958" i="1"/>
  <c r="DI1958" i="1"/>
  <c r="DH1958" i="1"/>
  <c r="DC1958" i="1"/>
  <c r="DJ1958" i="1" s="1"/>
  <c r="DB1958" i="1"/>
  <c r="AJ1958" i="1"/>
  <c r="DL1957" i="1"/>
  <c r="DK1957" i="1"/>
  <c r="DI1957" i="1"/>
  <c r="DH1957" i="1"/>
  <c r="DC1957" i="1"/>
  <c r="DB1957" i="1"/>
  <c r="DJ1957" i="1" s="1"/>
  <c r="AJ1957" i="1"/>
  <c r="DL1956" i="1"/>
  <c r="DK1956" i="1"/>
  <c r="DJ1956" i="1"/>
  <c r="DI1956" i="1"/>
  <c r="DH1956" i="1"/>
  <c r="DC1956" i="1"/>
  <c r="DB1956" i="1"/>
  <c r="AJ1956" i="1"/>
  <c r="DL1955" i="1"/>
  <c r="DK1955" i="1"/>
  <c r="DJ1955" i="1"/>
  <c r="DI1955" i="1"/>
  <c r="DH1955" i="1"/>
  <c r="DC1955" i="1"/>
  <c r="DB1955" i="1"/>
  <c r="AJ1955" i="1"/>
  <c r="DL1954" i="1"/>
  <c r="DK1954" i="1"/>
  <c r="DI1954" i="1"/>
  <c r="DH1954" i="1"/>
  <c r="DC1954" i="1"/>
  <c r="DB1954" i="1"/>
  <c r="DJ1954" i="1" s="1"/>
  <c r="AJ1954" i="1"/>
  <c r="DL1953" i="1"/>
  <c r="DK1953" i="1"/>
  <c r="DJ1953" i="1"/>
  <c r="DI1953" i="1"/>
  <c r="DH1953" i="1"/>
  <c r="DC1953" i="1"/>
  <c r="DB1953" i="1"/>
  <c r="AJ1953" i="1"/>
  <c r="DU1952" i="1"/>
  <c r="DR1952" i="1"/>
  <c r="DQ1952" i="1"/>
  <c r="DL1952" i="1"/>
  <c r="DK1952" i="1"/>
  <c r="DI1952" i="1"/>
  <c r="DH1952" i="1"/>
  <c r="DE1952" i="1"/>
  <c r="DD1952" i="1"/>
  <c r="DV1952" i="1" s="1"/>
  <c r="DC1952" i="1"/>
  <c r="DB1952" i="1"/>
  <c r="CZ1952" i="1"/>
  <c r="CX1952" i="1"/>
  <c r="CW1952" i="1"/>
  <c r="CV1952" i="1"/>
  <c r="CU1952" i="1"/>
  <c r="CT1952" i="1"/>
  <c r="CS1952" i="1"/>
  <c r="CR1952" i="1"/>
  <c r="CQ1952" i="1"/>
  <c r="CP1952" i="1"/>
  <c r="CO1952" i="1"/>
  <c r="CN1952" i="1"/>
  <c r="CM1952" i="1"/>
  <c r="CL1952" i="1"/>
  <c r="CK1952" i="1"/>
  <c r="CJ1952" i="1"/>
  <c r="CI1952" i="1"/>
  <c r="CH1952" i="1"/>
  <c r="CG1952" i="1"/>
  <c r="CF1952" i="1"/>
  <c r="CE1952" i="1"/>
  <c r="CD1952" i="1"/>
  <c r="CC1952" i="1"/>
  <c r="CB1952" i="1"/>
  <c r="CA1952" i="1"/>
  <c r="BZ1952" i="1"/>
  <c r="BY1952" i="1"/>
  <c r="BX1952" i="1"/>
  <c r="BW1952" i="1"/>
  <c r="BV1952" i="1"/>
  <c r="AJ1952" i="1"/>
  <c r="DL1950" i="1"/>
  <c r="DK1950" i="1"/>
  <c r="DI1950" i="1"/>
  <c r="DH1950" i="1"/>
  <c r="DC1950" i="1"/>
  <c r="DB1950" i="1"/>
  <c r="DJ1950" i="1" s="1"/>
  <c r="AJ1950" i="1"/>
  <c r="DL1949" i="1"/>
  <c r="DK1949" i="1"/>
  <c r="DJ1949" i="1"/>
  <c r="DI1949" i="1"/>
  <c r="DH1949" i="1"/>
  <c r="DC1949" i="1"/>
  <c r="DB1949" i="1"/>
  <c r="AJ1949" i="1"/>
  <c r="DL1948" i="1"/>
  <c r="DK1948" i="1"/>
  <c r="DJ1948" i="1"/>
  <c r="DI1948" i="1"/>
  <c r="DH1948" i="1"/>
  <c r="DC1948" i="1"/>
  <c r="DB1948" i="1"/>
  <c r="AJ1948" i="1"/>
  <c r="DL1947" i="1"/>
  <c r="DK1947" i="1"/>
  <c r="DI1947" i="1"/>
  <c r="DH1947" i="1"/>
  <c r="DC1947" i="1"/>
  <c r="DB1947" i="1"/>
  <c r="DJ1947" i="1" s="1"/>
  <c r="AJ1947" i="1"/>
  <c r="DL1946" i="1"/>
  <c r="DK1946" i="1"/>
  <c r="DJ1946" i="1"/>
  <c r="DI1946" i="1"/>
  <c r="DH1946" i="1"/>
  <c r="DC1946" i="1"/>
  <c r="DB1946" i="1"/>
  <c r="AJ1946" i="1"/>
  <c r="DL1945" i="1"/>
  <c r="DK1945" i="1"/>
  <c r="DJ1945" i="1"/>
  <c r="DI1945" i="1"/>
  <c r="DH1945" i="1"/>
  <c r="DC1945" i="1"/>
  <c r="DB1945" i="1"/>
  <c r="AJ1945" i="1"/>
  <c r="DL1944" i="1"/>
  <c r="DK1944" i="1"/>
  <c r="DI1944" i="1"/>
  <c r="DH1944" i="1"/>
  <c r="DC1944" i="1"/>
  <c r="DB1944" i="1"/>
  <c r="AJ1944" i="1"/>
  <c r="DL1943" i="1"/>
  <c r="DK1943" i="1"/>
  <c r="DI1943" i="1"/>
  <c r="DH1943" i="1"/>
  <c r="DC1943" i="1"/>
  <c r="DB1943" i="1"/>
  <c r="DJ1943" i="1" s="1"/>
  <c r="AJ1943" i="1"/>
  <c r="DL1942" i="1"/>
  <c r="DK1942" i="1"/>
  <c r="DI1942" i="1"/>
  <c r="DH1942" i="1"/>
  <c r="DC1942" i="1"/>
  <c r="DB1942" i="1"/>
  <c r="DJ1942" i="1" s="1"/>
  <c r="AJ1942" i="1"/>
  <c r="DL1941" i="1"/>
  <c r="DK1941" i="1"/>
  <c r="DI1941" i="1"/>
  <c r="DH1941" i="1"/>
  <c r="DC1941" i="1"/>
  <c r="DB1941" i="1"/>
  <c r="DJ1941" i="1" s="1"/>
  <c r="AJ1941" i="1"/>
  <c r="DL1940" i="1"/>
  <c r="DK1940" i="1"/>
  <c r="DI1940" i="1"/>
  <c r="DH1940" i="1"/>
  <c r="DC1940" i="1"/>
  <c r="DB1940" i="1"/>
  <c r="AJ1940" i="1"/>
  <c r="DU1939" i="1"/>
  <c r="DR1939" i="1"/>
  <c r="DQ1939" i="1"/>
  <c r="DL1939" i="1"/>
  <c r="DK1939" i="1"/>
  <c r="DI1939" i="1"/>
  <c r="DH1939" i="1"/>
  <c r="DE1939" i="1"/>
  <c r="DD1939" i="1"/>
  <c r="DC1939" i="1"/>
  <c r="DB1939" i="1"/>
  <c r="DJ1939" i="1" s="1"/>
  <c r="CZ1939" i="1"/>
  <c r="CX1939" i="1"/>
  <c r="CW1939" i="1"/>
  <c r="CV1939" i="1"/>
  <c r="CU1939" i="1"/>
  <c r="CT1939" i="1"/>
  <c r="CS1939" i="1"/>
  <c r="CR1939" i="1"/>
  <c r="CQ1939" i="1"/>
  <c r="CP1939" i="1"/>
  <c r="CO1939" i="1"/>
  <c r="CN1939" i="1"/>
  <c r="CM1939" i="1"/>
  <c r="CL1939" i="1"/>
  <c r="CK1939" i="1"/>
  <c r="CJ1939" i="1"/>
  <c r="CI1939" i="1"/>
  <c r="CH1939" i="1"/>
  <c r="CG1939" i="1"/>
  <c r="CF1939" i="1"/>
  <c r="CE1939" i="1"/>
  <c r="CD1939" i="1"/>
  <c r="CC1939" i="1"/>
  <c r="CB1939" i="1"/>
  <c r="CA1939" i="1"/>
  <c r="BZ1939" i="1"/>
  <c r="BY1939" i="1"/>
  <c r="BX1939" i="1"/>
  <c r="BW1939" i="1"/>
  <c r="BV1939" i="1"/>
  <c r="AJ1939" i="1"/>
  <c r="DL1937" i="1"/>
  <c r="DK1937" i="1"/>
  <c r="DI1937" i="1"/>
  <c r="DH1937" i="1"/>
  <c r="DC1937" i="1"/>
  <c r="DB1937" i="1"/>
  <c r="AJ1937" i="1"/>
  <c r="DL1936" i="1"/>
  <c r="DK1936" i="1"/>
  <c r="DI1936" i="1"/>
  <c r="DH1936" i="1"/>
  <c r="DC1936" i="1"/>
  <c r="DB1936" i="1"/>
  <c r="DJ1936" i="1" s="1"/>
  <c r="AJ1936" i="1"/>
  <c r="DL1935" i="1"/>
  <c r="DK1935" i="1"/>
  <c r="DJ1935" i="1"/>
  <c r="DI1935" i="1"/>
  <c r="DH1935" i="1"/>
  <c r="DC1935" i="1"/>
  <c r="DB1935" i="1"/>
  <c r="AJ1935" i="1"/>
  <c r="DL1934" i="1"/>
  <c r="DK1934" i="1"/>
  <c r="DI1934" i="1"/>
  <c r="DH1934" i="1"/>
  <c r="DC1934" i="1"/>
  <c r="DB1934" i="1"/>
  <c r="DJ1934" i="1" s="1"/>
  <c r="AJ1934" i="1"/>
  <c r="DL1933" i="1"/>
  <c r="DK1933" i="1"/>
  <c r="DI1933" i="1"/>
  <c r="DH1933" i="1"/>
  <c r="DC1933" i="1"/>
  <c r="DB1933" i="1"/>
  <c r="DJ1933" i="1" s="1"/>
  <c r="AJ1933" i="1"/>
  <c r="DL1932" i="1"/>
  <c r="DK1932" i="1"/>
  <c r="DI1932" i="1"/>
  <c r="DH1932" i="1"/>
  <c r="DC1932" i="1"/>
  <c r="DB1932" i="1"/>
  <c r="DJ1932" i="1" s="1"/>
  <c r="AJ1932" i="1"/>
  <c r="DL1931" i="1"/>
  <c r="DK1931" i="1"/>
  <c r="DI1931" i="1"/>
  <c r="DH1931" i="1"/>
  <c r="DC1931" i="1"/>
  <c r="DB1931" i="1"/>
  <c r="DJ1931" i="1" s="1"/>
  <c r="AJ1931" i="1"/>
  <c r="DL1930" i="1"/>
  <c r="DK1930" i="1"/>
  <c r="DI1930" i="1"/>
  <c r="DH1930" i="1"/>
  <c r="DC1930" i="1"/>
  <c r="DB1930" i="1"/>
  <c r="AJ1930" i="1"/>
  <c r="DL1929" i="1"/>
  <c r="DK1929" i="1"/>
  <c r="DI1929" i="1"/>
  <c r="DH1929" i="1"/>
  <c r="DC1929" i="1"/>
  <c r="DB1929" i="1"/>
  <c r="DJ1929" i="1" s="1"/>
  <c r="AJ1929" i="1"/>
  <c r="DL1928" i="1"/>
  <c r="DK1928" i="1"/>
  <c r="DI1928" i="1"/>
  <c r="DH1928" i="1"/>
  <c r="DC1928" i="1"/>
  <c r="DB1928" i="1"/>
  <c r="AJ1928" i="1"/>
  <c r="DL1927" i="1"/>
  <c r="DK1927" i="1"/>
  <c r="DI1927" i="1"/>
  <c r="DH1927" i="1"/>
  <c r="DC1927" i="1"/>
  <c r="DJ1927" i="1" s="1"/>
  <c r="DB1927" i="1"/>
  <c r="AJ1927" i="1"/>
  <c r="DU1926" i="1"/>
  <c r="DR1926" i="1"/>
  <c r="DQ1926" i="1"/>
  <c r="DL1926" i="1"/>
  <c r="DK1926" i="1"/>
  <c r="DI1926" i="1"/>
  <c r="DH1926" i="1"/>
  <c r="DE1926" i="1"/>
  <c r="DD1926" i="1"/>
  <c r="DV1926" i="1" s="1"/>
  <c r="DC1926" i="1"/>
  <c r="DB1926" i="1"/>
  <c r="DJ1926" i="1" s="1"/>
  <c r="CZ1926" i="1"/>
  <c r="CX1926" i="1"/>
  <c r="CW1926" i="1"/>
  <c r="CV1926" i="1"/>
  <c r="CU1926" i="1"/>
  <c r="CT1926" i="1"/>
  <c r="CS1926" i="1"/>
  <c r="CR1926" i="1"/>
  <c r="CQ1926" i="1"/>
  <c r="CP1926" i="1"/>
  <c r="CO1926" i="1"/>
  <c r="CN1926" i="1"/>
  <c r="CM1926" i="1"/>
  <c r="CL1926" i="1"/>
  <c r="CK1926" i="1"/>
  <c r="CJ1926" i="1"/>
  <c r="CI1926" i="1"/>
  <c r="CH1926" i="1"/>
  <c r="CG1926" i="1"/>
  <c r="CF1926" i="1"/>
  <c r="CE1926" i="1"/>
  <c r="CD1926" i="1"/>
  <c r="CC1926" i="1"/>
  <c r="CB1926" i="1"/>
  <c r="CA1926" i="1"/>
  <c r="BZ1926" i="1"/>
  <c r="BY1926" i="1"/>
  <c r="BX1926" i="1"/>
  <c r="BW1926" i="1"/>
  <c r="BV1926" i="1"/>
  <c r="AJ1926" i="1"/>
  <c r="DL1924" i="1"/>
  <c r="DK1924" i="1"/>
  <c r="DI1924" i="1"/>
  <c r="DH1924" i="1"/>
  <c r="DC1924" i="1"/>
  <c r="DB1924" i="1"/>
  <c r="AJ1924" i="1"/>
  <c r="DL1923" i="1"/>
  <c r="DK1923" i="1"/>
  <c r="DI1923" i="1"/>
  <c r="DH1923" i="1"/>
  <c r="DC1923" i="1"/>
  <c r="DB1923" i="1"/>
  <c r="DJ1923" i="1" s="1"/>
  <c r="AJ1923" i="1"/>
  <c r="DL1922" i="1"/>
  <c r="DK1922" i="1"/>
  <c r="DI1922" i="1"/>
  <c r="DH1922" i="1"/>
  <c r="DC1922" i="1"/>
  <c r="DB1922" i="1"/>
  <c r="DJ1922" i="1" s="1"/>
  <c r="AJ1922" i="1"/>
  <c r="DL1921" i="1"/>
  <c r="DK1921" i="1"/>
  <c r="DJ1921" i="1"/>
  <c r="DI1921" i="1"/>
  <c r="DH1921" i="1"/>
  <c r="DC1921" i="1"/>
  <c r="DB1921" i="1"/>
  <c r="AJ1921" i="1"/>
  <c r="DL1920" i="1"/>
  <c r="DK1920" i="1"/>
  <c r="DI1920" i="1"/>
  <c r="DH1920" i="1"/>
  <c r="DC1920" i="1"/>
  <c r="DB1920" i="1"/>
  <c r="DJ1920" i="1" s="1"/>
  <c r="AJ1920" i="1"/>
  <c r="DL1919" i="1"/>
  <c r="DK1919" i="1"/>
  <c r="DI1919" i="1"/>
  <c r="DH1919" i="1"/>
  <c r="DC1919" i="1"/>
  <c r="DB1919" i="1"/>
  <c r="DJ1919" i="1" s="1"/>
  <c r="AJ1919" i="1"/>
  <c r="DL1918" i="1"/>
  <c r="DK1918" i="1"/>
  <c r="DJ1918" i="1"/>
  <c r="DI1918" i="1"/>
  <c r="DH1918" i="1"/>
  <c r="DC1918" i="1"/>
  <c r="DB1918" i="1"/>
  <c r="AJ1918" i="1"/>
  <c r="DL1917" i="1"/>
  <c r="DK1917" i="1"/>
  <c r="DJ1917" i="1"/>
  <c r="DI1917" i="1"/>
  <c r="DH1917" i="1"/>
  <c r="DC1917" i="1"/>
  <c r="DB1917" i="1"/>
  <c r="AJ1917" i="1"/>
  <c r="DL1916" i="1"/>
  <c r="DK1916" i="1"/>
  <c r="DI1916" i="1"/>
  <c r="DH1916" i="1"/>
  <c r="DC1916" i="1"/>
  <c r="DB1916" i="1"/>
  <c r="DJ1916" i="1" s="1"/>
  <c r="AJ1916" i="1"/>
  <c r="DL1915" i="1"/>
  <c r="DK1915" i="1"/>
  <c r="DJ1915" i="1"/>
  <c r="DI1915" i="1"/>
  <c r="DH1915" i="1"/>
  <c r="DC1915" i="1"/>
  <c r="DB1915" i="1"/>
  <c r="AJ1915" i="1"/>
  <c r="DL1914" i="1"/>
  <c r="DK1914" i="1"/>
  <c r="DJ1914" i="1"/>
  <c r="DI1914" i="1"/>
  <c r="DH1914" i="1"/>
  <c r="DC1914" i="1"/>
  <c r="DB1914" i="1"/>
  <c r="AJ1914" i="1"/>
  <c r="DU1913" i="1"/>
  <c r="DR1913" i="1"/>
  <c r="DQ1913" i="1"/>
  <c r="DL1913" i="1"/>
  <c r="DK1913" i="1"/>
  <c r="DJ1913" i="1"/>
  <c r="DI1913" i="1"/>
  <c r="DH1913" i="1"/>
  <c r="DE1913" i="1"/>
  <c r="DD1913" i="1"/>
  <c r="DV1913" i="1" s="1"/>
  <c r="DC1913" i="1"/>
  <c r="DB1913" i="1"/>
  <c r="CZ1913" i="1"/>
  <c r="CX1913" i="1"/>
  <c r="CW1913" i="1"/>
  <c r="CV1913" i="1"/>
  <c r="CU1913" i="1"/>
  <c r="CT1913" i="1"/>
  <c r="CS1913" i="1"/>
  <c r="CR1913" i="1"/>
  <c r="CQ1913" i="1"/>
  <c r="CP1913" i="1"/>
  <c r="CO1913" i="1"/>
  <c r="CN1913" i="1"/>
  <c r="CM1913" i="1"/>
  <c r="CL1913" i="1"/>
  <c r="DP1913" i="1" s="1"/>
  <c r="CK1913" i="1"/>
  <c r="CJ1913" i="1"/>
  <c r="CI1913" i="1"/>
  <c r="CH1913" i="1"/>
  <c r="CG1913" i="1"/>
  <c r="CF1913" i="1"/>
  <c r="CE1913" i="1"/>
  <c r="CD1913" i="1"/>
  <c r="CC1913" i="1"/>
  <c r="CB1913" i="1"/>
  <c r="CA1913" i="1"/>
  <c r="BZ1913" i="1"/>
  <c r="BY1913" i="1"/>
  <c r="BX1913" i="1"/>
  <c r="BW1913" i="1"/>
  <c r="BV1913" i="1"/>
  <c r="AJ1913" i="1"/>
  <c r="DL1911" i="1"/>
  <c r="DK1911" i="1"/>
  <c r="DI1911" i="1"/>
  <c r="DH1911" i="1"/>
  <c r="DC1911" i="1"/>
  <c r="DB1911" i="1"/>
  <c r="DJ1911" i="1" s="1"/>
  <c r="AJ1911" i="1"/>
  <c r="DL1910" i="1"/>
  <c r="DK1910" i="1"/>
  <c r="DI1910" i="1"/>
  <c r="DH1910" i="1"/>
  <c r="DC1910" i="1"/>
  <c r="DB1910" i="1"/>
  <c r="DJ1910" i="1" s="1"/>
  <c r="AJ1910" i="1"/>
  <c r="DL1909" i="1"/>
  <c r="DK1909" i="1"/>
  <c r="DI1909" i="1"/>
  <c r="DH1909" i="1"/>
  <c r="DC1909" i="1"/>
  <c r="DB1909" i="1"/>
  <c r="DJ1909" i="1" s="1"/>
  <c r="AJ1909" i="1"/>
  <c r="DL1908" i="1"/>
  <c r="DK1908" i="1"/>
  <c r="DI1908" i="1"/>
  <c r="DH1908" i="1"/>
  <c r="DC1908" i="1"/>
  <c r="DB1908" i="1"/>
  <c r="DJ1908" i="1" s="1"/>
  <c r="AJ1908" i="1"/>
  <c r="DL1907" i="1"/>
  <c r="DK1907" i="1"/>
  <c r="DI1907" i="1"/>
  <c r="DH1907" i="1"/>
  <c r="DC1907" i="1"/>
  <c r="DJ1907" i="1" s="1"/>
  <c r="DB1907" i="1"/>
  <c r="AJ1907" i="1"/>
  <c r="DL1906" i="1"/>
  <c r="DK1906" i="1"/>
  <c r="DI1906" i="1"/>
  <c r="DH1906" i="1"/>
  <c r="DC1906" i="1"/>
  <c r="DB1906" i="1"/>
  <c r="DJ1906" i="1" s="1"/>
  <c r="AJ1906" i="1"/>
  <c r="DL1905" i="1"/>
  <c r="DK1905" i="1"/>
  <c r="DI1905" i="1"/>
  <c r="DH1905" i="1"/>
  <c r="DC1905" i="1"/>
  <c r="DJ1905" i="1" s="1"/>
  <c r="DB1905" i="1"/>
  <c r="AJ1905" i="1"/>
  <c r="DL1904" i="1"/>
  <c r="DK1904" i="1"/>
  <c r="DJ1904" i="1"/>
  <c r="DI1904" i="1"/>
  <c r="DH1904" i="1"/>
  <c r="DC1904" i="1"/>
  <c r="DB1904" i="1"/>
  <c r="AJ1904" i="1"/>
  <c r="DL1903" i="1"/>
  <c r="DK1903" i="1"/>
  <c r="DI1903" i="1"/>
  <c r="DH1903" i="1"/>
  <c r="DC1903" i="1"/>
  <c r="DB1903" i="1"/>
  <c r="AJ1903" i="1"/>
  <c r="DL1902" i="1"/>
  <c r="DK1902" i="1"/>
  <c r="DJ1902" i="1"/>
  <c r="DI1902" i="1"/>
  <c r="DH1902" i="1"/>
  <c r="DC1902" i="1"/>
  <c r="DB1902" i="1"/>
  <c r="AJ1902" i="1"/>
  <c r="DL1901" i="1"/>
  <c r="DK1901" i="1"/>
  <c r="DI1901" i="1"/>
  <c r="DH1901" i="1"/>
  <c r="DC1901" i="1"/>
  <c r="DB1901" i="1"/>
  <c r="DJ1901" i="1" s="1"/>
  <c r="AJ1901" i="1"/>
  <c r="DU1900" i="1"/>
  <c r="DR1900" i="1"/>
  <c r="DQ1900" i="1"/>
  <c r="DL1900" i="1"/>
  <c r="DK1900" i="1"/>
  <c r="DJ1900" i="1"/>
  <c r="DI1900" i="1"/>
  <c r="DH1900" i="1"/>
  <c r="DE1900" i="1"/>
  <c r="DD1900" i="1"/>
  <c r="DV1900" i="1" s="1"/>
  <c r="DC1900" i="1"/>
  <c r="DB1900" i="1"/>
  <c r="CZ1900" i="1"/>
  <c r="CX1900" i="1"/>
  <c r="CW1900" i="1"/>
  <c r="CV1900" i="1"/>
  <c r="CU1900" i="1"/>
  <c r="CT1900" i="1"/>
  <c r="CS1900" i="1"/>
  <c r="CR1900" i="1"/>
  <c r="CQ1900" i="1"/>
  <c r="CP1900" i="1"/>
  <c r="CO1900" i="1"/>
  <c r="CN1900" i="1"/>
  <c r="CM1900" i="1"/>
  <c r="CL1900" i="1"/>
  <c r="CK1900" i="1"/>
  <c r="CJ1900" i="1"/>
  <c r="CI1900" i="1"/>
  <c r="CH1900" i="1"/>
  <c r="CG1900" i="1"/>
  <c r="CF1900" i="1"/>
  <c r="DO1900" i="1" s="1"/>
  <c r="CE1900" i="1"/>
  <c r="CD1900" i="1"/>
  <c r="CC1900" i="1"/>
  <c r="CB1900" i="1"/>
  <c r="CA1900" i="1"/>
  <c r="BZ1900" i="1"/>
  <c r="BY1900" i="1"/>
  <c r="BX1900" i="1"/>
  <c r="BW1900" i="1"/>
  <c r="BV1900" i="1"/>
  <c r="AJ1900" i="1"/>
  <c r="DL1898" i="1"/>
  <c r="DK1898" i="1"/>
  <c r="DI1898" i="1"/>
  <c r="DH1898" i="1"/>
  <c r="DC1898" i="1"/>
  <c r="DB1898" i="1"/>
  <c r="DJ1898" i="1" s="1"/>
  <c r="AJ1898" i="1"/>
  <c r="DL1897" i="1"/>
  <c r="DK1897" i="1"/>
  <c r="DJ1897" i="1"/>
  <c r="DI1897" i="1"/>
  <c r="DH1897" i="1"/>
  <c r="DC1897" i="1"/>
  <c r="DB1897" i="1"/>
  <c r="AJ1897" i="1"/>
  <c r="DL1896" i="1"/>
  <c r="DK1896" i="1"/>
  <c r="DI1896" i="1"/>
  <c r="DH1896" i="1"/>
  <c r="DC1896" i="1"/>
  <c r="DB1896" i="1"/>
  <c r="DJ1896" i="1" s="1"/>
  <c r="AJ1896" i="1"/>
  <c r="DL1895" i="1"/>
  <c r="DK1895" i="1"/>
  <c r="DI1895" i="1"/>
  <c r="DH1895" i="1"/>
  <c r="DC1895" i="1"/>
  <c r="DJ1895" i="1" s="1"/>
  <c r="DB1895" i="1"/>
  <c r="AJ1895" i="1"/>
  <c r="DL1894" i="1"/>
  <c r="DK1894" i="1"/>
  <c r="DJ1894" i="1"/>
  <c r="DI1894" i="1"/>
  <c r="DH1894" i="1"/>
  <c r="DC1894" i="1"/>
  <c r="DB1894" i="1"/>
  <c r="AJ1894" i="1"/>
  <c r="DL1893" i="1"/>
  <c r="DK1893" i="1"/>
  <c r="DI1893" i="1"/>
  <c r="DH1893" i="1"/>
  <c r="DC1893" i="1"/>
  <c r="DB1893" i="1"/>
  <c r="AJ1893" i="1"/>
  <c r="DL1892" i="1"/>
  <c r="DK1892" i="1"/>
  <c r="DI1892" i="1"/>
  <c r="DH1892" i="1"/>
  <c r="DC1892" i="1"/>
  <c r="DB1892" i="1"/>
  <c r="DJ1892" i="1" s="1"/>
  <c r="AJ1892" i="1"/>
  <c r="DL1891" i="1"/>
  <c r="DK1891" i="1"/>
  <c r="DI1891" i="1"/>
  <c r="DH1891" i="1"/>
  <c r="DC1891" i="1"/>
  <c r="DB1891" i="1"/>
  <c r="DJ1891" i="1" s="1"/>
  <c r="AJ1891" i="1"/>
  <c r="DL1890" i="1"/>
  <c r="DK1890" i="1"/>
  <c r="DI1890" i="1"/>
  <c r="DH1890" i="1"/>
  <c r="DC1890" i="1"/>
  <c r="DB1890" i="1"/>
  <c r="DJ1890" i="1" s="1"/>
  <c r="AJ1890" i="1"/>
  <c r="DL1889" i="1"/>
  <c r="DK1889" i="1"/>
  <c r="DI1889" i="1"/>
  <c r="DH1889" i="1"/>
  <c r="DC1889" i="1"/>
  <c r="DB1889" i="1"/>
  <c r="DJ1889" i="1" s="1"/>
  <c r="AJ1889" i="1"/>
  <c r="DL1888" i="1"/>
  <c r="DK1888" i="1"/>
  <c r="DI1888" i="1"/>
  <c r="DH1888" i="1"/>
  <c r="DC1888" i="1"/>
  <c r="DB1888" i="1"/>
  <c r="DJ1888" i="1" s="1"/>
  <c r="AJ1888" i="1"/>
  <c r="DU1887" i="1"/>
  <c r="DR1887" i="1"/>
  <c r="DQ1887" i="1"/>
  <c r="DO1887" i="1"/>
  <c r="DL1887" i="1"/>
  <c r="DK1887" i="1"/>
  <c r="DI1887" i="1"/>
  <c r="DH1887" i="1"/>
  <c r="DE1887" i="1"/>
  <c r="DD1887" i="1"/>
  <c r="DV1887" i="1" s="1"/>
  <c r="DC1887" i="1"/>
  <c r="DJ1887" i="1" s="1"/>
  <c r="DB1887" i="1"/>
  <c r="CZ1887" i="1"/>
  <c r="CX1887" i="1"/>
  <c r="CW1887" i="1"/>
  <c r="CV1887" i="1"/>
  <c r="CU1887" i="1"/>
  <c r="CT1887" i="1"/>
  <c r="CS1887" i="1"/>
  <c r="CR1887" i="1"/>
  <c r="CQ1887" i="1"/>
  <c r="CP1887" i="1"/>
  <c r="CO1887" i="1"/>
  <c r="CN1887" i="1"/>
  <c r="CM1887" i="1"/>
  <c r="DP1887" i="1" s="1"/>
  <c r="CL1887" i="1"/>
  <c r="CK1887" i="1"/>
  <c r="CJ1887" i="1"/>
  <c r="CI1887" i="1"/>
  <c r="CH1887" i="1"/>
  <c r="CG1887" i="1"/>
  <c r="CF1887" i="1"/>
  <c r="CE1887" i="1"/>
  <c r="CD1887" i="1"/>
  <c r="CC1887" i="1"/>
  <c r="CB1887" i="1"/>
  <c r="CA1887" i="1"/>
  <c r="BZ1887" i="1"/>
  <c r="BY1887" i="1"/>
  <c r="BX1887" i="1"/>
  <c r="BW1887" i="1"/>
  <c r="BV1887" i="1"/>
  <c r="AJ1887" i="1"/>
  <c r="DL1885" i="1"/>
  <c r="DK1885" i="1"/>
  <c r="DI1885" i="1"/>
  <c r="DH1885" i="1"/>
  <c r="DC1885" i="1"/>
  <c r="DJ1885" i="1" s="1"/>
  <c r="DB1885" i="1"/>
  <c r="AJ1885" i="1"/>
  <c r="DL1884" i="1"/>
  <c r="DK1884" i="1"/>
  <c r="DJ1884" i="1"/>
  <c r="DI1884" i="1"/>
  <c r="DH1884" i="1"/>
  <c r="DC1884" i="1"/>
  <c r="DB1884" i="1"/>
  <c r="AJ1884" i="1"/>
  <c r="DL1883" i="1"/>
  <c r="DK1883" i="1"/>
  <c r="DI1883" i="1"/>
  <c r="DH1883" i="1"/>
  <c r="DC1883" i="1"/>
  <c r="DB1883" i="1"/>
  <c r="AJ1883" i="1"/>
  <c r="DL1882" i="1"/>
  <c r="DK1882" i="1"/>
  <c r="DJ1882" i="1"/>
  <c r="DI1882" i="1"/>
  <c r="DH1882" i="1"/>
  <c r="DC1882" i="1"/>
  <c r="DB1882" i="1"/>
  <c r="AJ1882" i="1"/>
  <c r="DL1881" i="1"/>
  <c r="DK1881" i="1"/>
  <c r="DI1881" i="1"/>
  <c r="DH1881" i="1"/>
  <c r="DC1881" i="1"/>
  <c r="DB1881" i="1"/>
  <c r="DJ1881" i="1" s="1"/>
  <c r="AJ1881" i="1"/>
  <c r="DL1880" i="1"/>
  <c r="DK1880" i="1"/>
  <c r="DI1880" i="1"/>
  <c r="DH1880" i="1"/>
  <c r="DC1880" i="1"/>
  <c r="DB1880" i="1"/>
  <c r="AJ1880" i="1"/>
  <c r="DL1879" i="1"/>
  <c r="DK1879" i="1"/>
  <c r="DJ1879" i="1"/>
  <c r="DI1879" i="1"/>
  <c r="DH1879" i="1"/>
  <c r="DC1879" i="1"/>
  <c r="DB1879" i="1"/>
  <c r="AJ1879" i="1"/>
  <c r="DL1878" i="1"/>
  <c r="DK1878" i="1"/>
  <c r="DI1878" i="1"/>
  <c r="DH1878" i="1"/>
  <c r="DC1878" i="1"/>
  <c r="DB1878" i="1"/>
  <c r="DJ1878" i="1" s="1"/>
  <c r="AJ1878" i="1"/>
  <c r="DL1877" i="1"/>
  <c r="DK1877" i="1"/>
  <c r="DJ1877" i="1"/>
  <c r="DI1877" i="1"/>
  <c r="DH1877" i="1"/>
  <c r="DC1877" i="1"/>
  <c r="DB1877" i="1"/>
  <c r="AJ1877" i="1"/>
  <c r="DL1876" i="1"/>
  <c r="DK1876" i="1"/>
  <c r="DJ1876" i="1"/>
  <c r="DI1876" i="1"/>
  <c r="DH1876" i="1"/>
  <c r="DC1876" i="1"/>
  <c r="DB1876" i="1"/>
  <c r="AJ1876" i="1"/>
  <c r="DL1875" i="1"/>
  <c r="DK1875" i="1"/>
  <c r="DI1875" i="1"/>
  <c r="DH1875" i="1"/>
  <c r="DC1875" i="1"/>
  <c r="DB1875" i="1"/>
  <c r="AJ1875" i="1"/>
  <c r="DU1874" i="1"/>
  <c r="DR1874" i="1"/>
  <c r="DQ1874" i="1"/>
  <c r="DL1874" i="1"/>
  <c r="DK1874" i="1"/>
  <c r="DJ1874" i="1"/>
  <c r="DI1874" i="1"/>
  <c r="DH1874" i="1"/>
  <c r="DE1874" i="1"/>
  <c r="DV1874" i="1" s="1"/>
  <c r="DD1874" i="1"/>
  <c r="DC1874" i="1"/>
  <c r="DB1874" i="1"/>
  <c r="CZ1874" i="1"/>
  <c r="CX1874" i="1"/>
  <c r="CW1874" i="1"/>
  <c r="CV1874" i="1"/>
  <c r="CU1874" i="1"/>
  <c r="CT1874" i="1"/>
  <c r="CS1874" i="1"/>
  <c r="CR1874" i="1"/>
  <c r="CQ1874" i="1"/>
  <c r="CP1874" i="1"/>
  <c r="CO1874" i="1"/>
  <c r="CN1874" i="1"/>
  <c r="CM1874" i="1"/>
  <c r="CL1874" i="1"/>
  <c r="CK1874" i="1"/>
  <c r="CJ1874" i="1"/>
  <c r="CI1874" i="1"/>
  <c r="CH1874" i="1"/>
  <c r="CG1874" i="1"/>
  <c r="DO1874" i="1" s="1"/>
  <c r="CF1874" i="1"/>
  <c r="CE1874" i="1"/>
  <c r="CD1874" i="1"/>
  <c r="CC1874" i="1"/>
  <c r="CB1874" i="1"/>
  <c r="CA1874" i="1"/>
  <c r="BZ1874" i="1"/>
  <c r="BY1874" i="1"/>
  <c r="BX1874" i="1"/>
  <c r="BW1874" i="1"/>
  <c r="BV1874" i="1"/>
  <c r="AJ1874" i="1"/>
  <c r="DL1872" i="1"/>
  <c r="DK1872" i="1"/>
  <c r="DI1872" i="1"/>
  <c r="DH1872" i="1"/>
  <c r="DC1872" i="1"/>
  <c r="DB1872" i="1"/>
  <c r="DJ1872" i="1" s="1"/>
  <c r="AJ1872" i="1"/>
  <c r="DL1871" i="1"/>
  <c r="DK1871" i="1"/>
  <c r="DI1871" i="1"/>
  <c r="DH1871" i="1"/>
  <c r="DC1871" i="1"/>
  <c r="DB1871" i="1"/>
  <c r="DJ1871" i="1" s="1"/>
  <c r="AJ1871" i="1"/>
  <c r="DL1870" i="1"/>
  <c r="DK1870" i="1"/>
  <c r="DI1870" i="1"/>
  <c r="DH1870" i="1"/>
  <c r="DC1870" i="1"/>
  <c r="DB1870" i="1"/>
  <c r="DJ1870" i="1" s="1"/>
  <c r="AJ1870" i="1"/>
  <c r="DL1869" i="1"/>
  <c r="DK1869" i="1"/>
  <c r="DI1869" i="1"/>
  <c r="DH1869" i="1"/>
  <c r="DC1869" i="1"/>
  <c r="DB1869" i="1"/>
  <c r="DJ1869" i="1" s="1"/>
  <c r="AJ1869" i="1"/>
  <c r="DL1868" i="1"/>
  <c r="DK1868" i="1"/>
  <c r="DI1868" i="1"/>
  <c r="DH1868" i="1"/>
  <c r="DC1868" i="1"/>
  <c r="DB1868" i="1"/>
  <c r="DJ1868" i="1" s="1"/>
  <c r="AJ1868" i="1"/>
  <c r="DL1867" i="1"/>
  <c r="DK1867" i="1"/>
  <c r="DI1867" i="1"/>
  <c r="DH1867" i="1"/>
  <c r="DC1867" i="1"/>
  <c r="DB1867" i="1"/>
  <c r="DJ1867" i="1" s="1"/>
  <c r="AJ1867" i="1"/>
  <c r="DL1866" i="1"/>
  <c r="DK1866" i="1"/>
  <c r="DJ1866" i="1"/>
  <c r="DI1866" i="1"/>
  <c r="DH1866" i="1"/>
  <c r="DC1866" i="1"/>
  <c r="DB1866" i="1"/>
  <c r="AJ1866" i="1"/>
  <c r="DL1865" i="1"/>
  <c r="DK1865" i="1"/>
  <c r="DI1865" i="1"/>
  <c r="DH1865" i="1"/>
  <c r="DC1865" i="1"/>
  <c r="DB1865" i="1"/>
  <c r="AJ1865" i="1"/>
  <c r="DL1864" i="1"/>
  <c r="DK1864" i="1"/>
  <c r="DI1864" i="1"/>
  <c r="DH1864" i="1"/>
  <c r="DC1864" i="1"/>
  <c r="DB1864" i="1"/>
  <c r="DJ1864" i="1" s="1"/>
  <c r="AJ1864" i="1"/>
  <c r="DL1863" i="1"/>
  <c r="DK1863" i="1"/>
  <c r="DJ1863" i="1"/>
  <c r="DI1863" i="1"/>
  <c r="DH1863" i="1"/>
  <c r="DC1863" i="1"/>
  <c r="DB1863" i="1"/>
  <c r="AJ1863" i="1"/>
  <c r="DL1862" i="1"/>
  <c r="DK1862" i="1"/>
  <c r="DI1862" i="1"/>
  <c r="DH1862" i="1"/>
  <c r="DC1862" i="1"/>
  <c r="DB1862" i="1"/>
  <c r="DJ1862" i="1" s="1"/>
  <c r="AJ1862" i="1"/>
  <c r="DV1861" i="1"/>
  <c r="DU1861" i="1"/>
  <c r="DR1861" i="1"/>
  <c r="DQ1861" i="1"/>
  <c r="DL1861" i="1"/>
  <c r="DK1861" i="1"/>
  <c r="DJ1861" i="1"/>
  <c r="DI1861" i="1"/>
  <c r="DH1861" i="1"/>
  <c r="DE1861" i="1"/>
  <c r="DD1861" i="1"/>
  <c r="DC1861" i="1"/>
  <c r="DB1861" i="1"/>
  <c r="CZ1861" i="1"/>
  <c r="CX1861" i="1"/>
  <c r="CW1861" i="1"/>
  <c r="CV1861" i="1"/>
  <c r="CU1861" i="1"/>
  <c r="CT1861" i="1"/>
  <c r="CS1861" i="1"/>
  <c r="CR1861" i="1"/>
  <c r="CQ1861" i="1"/>
  <c r="CP1861" i="1"/>
  <c r="CO1861" i="1"/>
  <c r="CN1861" i="1"/>
  <c r="CM1861" i="1"/>
  <c r="CL1861" i="1"/>
  <c r="CK1861" i="1"/>
  <c r="CJ1861" i="1"/>
  <c r="CI1861" i="1"/>
  <c r="CH1861" i="1"/>
  <c r="CG1861" i="1"/>
  <c r="CF1861" i="1"/>
  <c r="CE1861" i="1"/>
  <c r="CD1861" i="1"/>
  <c r="CC1861" i="1"/>
  <c r="CB1861" i="1"/>
  <c r="CA1861" i="1"/>
  <c r="BZ1861" i="1"/>
  <c r="BY1861" i="1"/>
  <c r="BX1861" i="1"/>
  <c r="BW1861" i="1"/>
  <c r="BV1861" i="1"/>
  <c r="AJ1861" i="1"/>
  <c r="DL1859" i="1"/>
  <c r="DK1859" i="1"/>
  <c r="DJ1859" i="1"/>
  <c r="DI1859" i="1"/>
  <c r="DH1859" i="1"/>
  <c r="DC1859" i="1"/>
  <c r="DB1859" i="1"/>
  <c r="AJ1859" i="1"/>
  <c r="DL1858" i="1"/>
  <c r="DK1858" i="1"/>
  <c r="DI1858" i="1"/>
  <c r="DH1858" i="1"/>
  <c r="DC1858" i="1"/>
  <c r="DB1858" i="1"/>
  <c r="DJ1858" i="1" s="1"/>
  <c r="AJ1858" i="1"/>
  <c r="DL1857" i="1"/>
  <c r="DK1857" i="1"/>
  <c r="DJ1857" i="1"/>
  <c r="DI1857" i="1"/>
  <c r="DH1857" i="1"/>
  <c r="DC1857" i="1"/>
  <c r="DB1857" i="1"/>
  <c r="AJ1857" i="1"/>
  <c r="DL1856" i="1"/>
  <c r="DK1856" i="1"/>
  <c r="DJ1856" i="1"/>
  <c r="DI1856" i="1"/>
  <c r="DH1856" i="1"/>
  <c r="DC1856" i="1"/>
  <c r="DB1856" i="1"/>
  <c r="AJ1856" i="1"/>
  <c r="DL1855" i="1"/>
  <c r="DK1855" i="1"/>
  <c r="DI1855" i="1"/>
  <c r="DH1855" i="1"/>
  <c r="DC1855" i="1"/>
  <c r="DB1855" i="1"/>
  <c r="AJ1855" i="1"/>
  <c r="DL1854" i="1"/>
  <c r="DK1854" i="1"/>
  <c r="DI1854" i="1"/>
  <c r="DH1854" i="1"/>
  <c r="DC1854" i="1"/>
  <c r="DB1854" i="1"/>
  <c r="DJ1854" i="1" s="1"/>
  <c r="AJ1854" i="1"/>
  <c r="DL1853" i="1"/>
  <c r="DK1853" i="1"/>
  <c r="DJ1853" i="1"/>
  <c r="DI1853" i="1"/>
  <c r="DH1853" i="1"/>
  <c r="DC1853" i="1"/>
  <c r="DB1853" i="1"/>
  <c r="AJ1853" i="1"/>
  <c r="DL1852" i="1"/>
  <c r="DK1852" i="1"/>
  <c r="DI1852" i="1"/>
  <c r="DH1852" i="1"/>
  <c r="DC1852" i="1"/>
  <c r="DB1852" i="1"/>
  <c r="AJ1852" i="1"/>
  <c r="DL1851" i="1"/>
  <c r="DK1851" i="1"/>
  <c r="DI1851" i="1"/>
  <c r="DH1851" i="1"/>
  <c r="DC1851" i="1"/>
  <c r="DB1851" i="1"/>
  <c r="DJ1851" i="1" s="1"/>
  <c r="AJ1851" i="1"/>
  <c r="DL1850" i="1"/>
  <c r="DK1850" i="1"/>
  <c r="DI1850" i="1"/>
  <c r="DH1850" i="1"/>
  <c r="DC1850" i="1"/>
  <c r="DB1850" i="1"/>
  <c r="DJ1850" i="1" s="1"/>
  <c r="AJ1850" i="1"/>
  <c r="DL1849" i="1"/>
  <c r="DK1849" i="1"/>
  <c r="DI1849" i="1"/>
  <c r="DH1849" i="1"/>
  <c r="DC1849" i="1"/>
  <c r="DB1849" i="1"/>
  <c r="DJ1849" i="1" s="1"/>
  <c r="AJ1849" i="1"/>
  <c r="DV1848" i="1"/>
  <c r="DU1848" i="1"/>
  <c r="DR1848" i="1"/>
  <c r="DQ1848" i="1"/>
  <c r="DL1848" i="1"/>
  <c r="DK1848" i="1"/>
  <c r="DI1848" i="1"/>
  <c r="DH1848" i="1"/>
  <c r="DE1848" i="1"/>
  <c r="DD1848" i="1"/>
  <c r="DC1848" i="1"/>
  <c r="DB1848" i="1"/>
  <c r="DJ1848" i="1" s="1"/>
  <c r="CZ1848" i="1"/>
  <c r="CX1848" i="1"/>
  <c r="CW1848" i="1"/>
  <c r="CV1848" i="1"/>
  <c r="CU1848" i="1"/>
  <c r="CT1848" i="1"/>
  <c r="CS1848" i="1"/>
  <c r="CR1848" i="1"/>
  <c r="CQ1848" i="1"/>
  <c r="CP1848" i="1"/>
  <c r="CO1848" i="1"/>
  <c r="CN1848" i="1"/>
  <c r="CM1848" i="1"/>
  <c r="CL1848" i="1"/>
  <c r="DP1848" i="1" s="1"/>
  <c r="CK1848" i="1"/>
  <c r="CJ1848" i="1"/>
  <c r="CI1848" i="1"/>
  <c r="CH1848" i="1"/>
  <c r="CG1848" i="1"/>
  <c r="CF1848" i="1"/>
  <c r="CE1848" i="1"/>
  <c r="CD1848" i="1"/>
  <c r="CC1848" i="1"/>
  <c r="CB1848" i="1"/>
  <c r="CA1848" i="1"/>
  <c r="BZ1848" i="1"/>
  <c r="BY1848" i="1"/>
  <c r="BX1848" i="1"/>
  <c r="BW1848" i="1"/>
  <c r="BV1848" i="1"/>
  <c r="AJ1848" i="1"/>
  <c r="DL1846" i="1"/>
  <c r="DK1846" i="1"/>
  <c r="DI1846" i="1"/>
  <c r="DH1846" i="1"/>
  <c r="DC1846" i="1"/>
  <c r="DJ1846" i="1" s="1"/>
  <c r="DB1846" i="1"/>
  <c r="AJ1846" i="1"/>
  <c r="DU1845" i="1"/>
  <c r="DR1845" i="1"/>
  <c r="DQ1845" i="1"/>
  <c r="DL1845" i="1"/>
  <c r="DK1845" i="1"/>
  <c r="DI1845" i="1"/>
  <c r="DH1845" i="1"/>
  <c r="DE1845" i="1"/>
  <c r="DD1845" i="1"/>
  <c r="DC1845" i="1"/>
  <c r="DB1845" i="1"/>
  <c r="DJ1845" i="1" s="1"/>
  <c r="CZ1845" i="1"/>
  <c r="CX1845" i="1"/>
  <c r="CW1845" i="1"/>
  <c r="CV1845" i="1"/>
  <c r="CU1845" i="1"/>
  <c r="CT1845" i="1"/>
  <c r="CS1845" i="1"/>
  <c r="CR1845" i="1"/>
  <c r="CQ1845" i="1"/>
  <c r="CP1845" i="1"/>
  <c r="CO1845" i="1"/>
  <c r="CN1845" i="1"/>
  <c r="CM1845" i="1"/>
  <c r="CL1845" i="1"/>
  <c r="CK1845" i="1"/>
  <c r="CJ1845" i="1"/>
  <c r="CI1845" i="1"/>
  <c r="CH1845" i="1"/>
  <c r="CG1845" i="1"/>
  <c r="CF1845" i="1"/>
  <c r="CE1845" i="1"/>
  <c r="CD1845" i="1"/>
  <c r="DO1845" i="1" s="1"/>
  <c r="CC1845" i="1"/>
  <c r="CB1845" i="1"/>
  <c r="CA1845" i="1"/>
  <c r="BZ1845" i="1"/>
  <c r="BY1845" i="1"/>
  <c r="BX1845" i="1"/>
  <c r="BW1845" i="1"/>
  <c r="BV1845" i="1"/>
  <c r="AJ1845" i="1"/>
  <c r="DL1843" i="1"/>
  <c r="DK1843" i="1"/>
  <c r="DI1843" i="1"/>
  <c r="DH1843" i="1"/>
  <c r="DC1843" i="1"/>
  <c r="DB1843" i="1"/>
  <c r="DJ1843" i="1" s="1"/>
  <c r="AJ1843" i="1"/>
  <c r="DV1842" i="1"/>
  <c r="DU1842" i="1"/>
  <c r="DR1842" i="1"/>
  <c r="DQ1842" i="1"/>
  <c r="DL1842" i="1"/>
  <c r="DK1842" i="1"/>
  <c r="DJ1842" i="1"/>
  <c r="DI1842" i="1"/>
  <c r="DH1842" i="1"/>
  <c r="DE1842" i="1"/>
  <c r="DD1842" i="1"/>
  <c r="DC1842" i="1"/>
  <c r="DB1842" i="1"/>
  <c r="CZ1842" i="1"/>
  <c r="CX1842" i="1"/>
  <c r="CW1842" i="1"/>
  <c r="CV1842" i="1"/>
  <c r="CU1842" i="1"/>
  <c r="CT1842" i="1"/>
  <c r="CS1842" i="1"/>
  <c r="CR1842" i="1"/>
  <c r="CQ1842" i="1"/>
  <c r="CP1842" i="1"/>
  <c r="CO1842" i="1"/>
  <c r="CN1842" i="1"/>
  <c r="CM1842" i="1"/>
  <c r="CL1842" i="1"/>
  <c r="DP1842" i="1" s="1"/>
  <c r="CK1842" i="1"/>
  <c r="CJ1842" i="1"/>
  <c r="CI1842" i="1"/>
  <c r="CH1842" i="1"/>
  <c r="CG1842" i="1"/>
  <c r="CF1842" i="1"/>
  <c r="CE1842" i="1"/>
  <c r="CD1842" i="1"/>
  <c r="CC1842" i="1"/>
  <c r="CB1842" i="1"/>
  <c r="CA1842" i="1"/>
  <c r="BZ1842" i="1"/>
  <c r="BY1842" i="1"/>
  <c r="BX1842" i="1"/>
  <c r="BW1842" i="1"/>
  <c r="BV1842" i="1"/>
  <c r="AJ1842" i="1"/>
  <c r="DL1840" i="1"/>
  <c r="DK1840" i="1"/>
  <c r="DJ1840" i="1"/>
  <c r="DI1840" i="1"/>
  <c r="DH1840" i="1"/>
  <c r="DC1840" i="1"/>
  <c r="DB1840" i="1"/>
  <c r="AJ1840" i="1"/>
  <c r="DU1839" i="1"/>
  <c r="DR1839" i="1"/>
  <c r="DQ1839" i="1"/>
  <c r="DL1839" i="1"/>
  <c r="DK1839" i="1"/>
  <c r="DJ1839" i="1"/>
  <c r="DI1839" i="1"/>
  <c r="DH1839" i="1"/>
  <c r="DE1839" i="1"/>
  <c r="DD1839" i="1"/>
  <c r="DV1839" i="1" s="1"/>
  <c r="DC1839" i="1"/>
  <c r="DB1839" i="1"/>
  <c r="CZ1839" i="1"/>
  <c r="CX1839" i="1"/>
  <c r="CW1839" i="1"/>
  <c r="CV1839" i="1"/>
  <c r="CU1839" i="1"/>
  <c r="CT1839" i="1"/>
  <c r="CS1839" i="1"/>
  <c r="CR1839" i="1"/>
  <c r="CQ1839" i="1"/>
  <c r="CP1839" i="1"/>
  <c r="CO1839" i="1"/>
  <c r="CN1839" i="1"/>
  <c r="CM1839" i="1"/>
  <c r="CL1839" i="1"/>
  <c r="CK1839" i="1"/>
  <c r="CJ1839" i="1"/>
  <c r="CI1839" i="1"/>
  <c r="CH1839" i="1"/>
  <c r="CG1839" i="1"/>
  <c r="CF1839" i="1"/>
  <c r="CE1839" i="1"/>
  <c r="CD1839" i="1"/>
  <c r="CC1839" i="1"/>
  <c r="CB1839" i="1"/>
  <c r="CA1839" i="1"/>
  <c r="BZ1839" i="1"/>
  <c r="BY1839" i="1"/>
  <c r="BX1839" i="1"/>
  <c r="BW1839" i="1"/>
  <c r="BV1839" i="1"/>
  <c r="AJ1839" i="1"/>
  <c r="DU1834" i="1"/>
  <c r="DR1834" i="1"/>
  <c r="DQ1834" i="1"/>
  <c r="DL1834" i="1"/>
  <c r="DK1834" i="1"/>
  <c r="DJ1834" i="1"/>
  <c r="DI1834" i="1"/>
  <c r="DH1834" i="1"/>
  <c r="DE1834" i="1"/>
  <c r="DD1834" i="1"/>
  <c r="DC1834" i="1"/>
  <c r="DB1834" i="1"/>
  <c r="DA1834" i="1"/>
  <c r="CZ1834" i="1"/>
  <c r="CY1834" i="1"/>
  <c r="CX1834" i="1"/>
  <c r="CW1834" i="1"/>
  <c r="CV1834" i="1"/>
  <c r="CU1834" i="1"/>
  <c r="CT1834" i="1"/>
  <c r="CS1834" i="1"/>
  <c r="CR1834" i="1"/>
  <c r="CQ1834" i="1"/>
  <c r="CP1834" i="1"/>
  <c r="CO1834" i="1"/>
  <c r="CN1834" i="1"/>
  <c r="CM1834" i="1"/>
  <c r="CL1834" i="1"/>
  <c r="DP1834" i="1" s="1"/>
  <c r="CK1834" i="1"/>
  <c r="CJ1834" i="1"/>
  <c r="CI1834" i="1"/>
  <c r="CH1834" i="1"/>
  <c r="CG1834" i="1"/>
  <c r="CF1834" i="1"/>
  <c r="CE1834" i="1"/>
  <c r="CD1834" i="1"/>
  <c r="CC1834" i="1"/>
  <c r="CB1834" i="1"/>
  <c r="CA1834" i="1"/>
  <c r="BZ1834" i="1"/>
  <c r="BY1834" i="1"/>
  <c r="BX1834" i="1"/>
  <c r="BW1834" i="1"/>
  <c r="BV1834" i="1"/>
  <c r="BE1834" i="1"/>
  <c r="AJ1834" i="1"/>
  <c r="DL1832" i="1"/>
  <c r="DK1832" i="1"/>
  <c r="DJ1832" i="1"/>
  <c r="DI1832" i="1"/>
  <c r="DH1832" i="1"/>
  <c r="DC1832" i="1"/>
  <c r="DB1832" i="1"/>
  <c r="AJ1832" i="1"/>
  <c r="DL1831" i="1"/>
  <c r="DK1831" i="1"/>
  <c r="DI1831" i="1"/>
  <c r="DH1831" i="1"/>
  <c r="DC1831" i="1"/>
  <c r="DB1831" i="1"/>
  <c r="DJ1831" i="1" s="1"/>
  <c r="AJ1831" i="1"/>
  <c r="DL1830" i="1"/>
  <c r="DK1830" i="1"/>
  <c r="DI1830" i="1"/>
  <c r="DH1830" i="1"/>
  <c r="DC1830" i="1"/>
  <c r="DB1830" i="1"/>
  <c r="DJ1830" i="1" s="1"/>
  <c r="AJ1830" i="1"/>
  <c r="DL1829" i="1"/>
  <c r="DK1829" i="1"/>
  <c r="DJ1829" i="1"/>
  <c r="DI1829" i="1"/>
  <c r="DH1829" i="1"/>
  <c r="DC1829" i="1"/>
  <c r="DB1829" i="1"/>
  <c r="AJ1829" i="1"/>
  <c r="DL1828" i="1"/>
  <c r="DK1828" i="1"/>
  <c r="DJ1828" i="1"/>
  <c r="DI1828" i="1"/>
  <c r="DH1828" i="1"/>
  <c r="DC1828" i="1"/>
  <c r="DB1828" i="1"/>
  <c r="AJ1828" i="1"/>
  <c r="DL1827" i="1"/>
  <c r="DK1827" i="1"/>
  <c r="DI1827" i="1"/>
  <c r="DH1827" i="1"/>
  <c r="DC1827" i="1"/>
  <c r="DB1827" i="1"/>
  <c r="AJ1827" i="1"/>
  <c r="DL1826" i="1"/>
  <c r="DK1826" i="1"/>
  <c r="DJ1826" i="1"/>
  <c r="DI1826" i="1"/>
  <c r="DH1826" i="1"/>
  <c r="DC1826" i="1"/>
  <c r="DB1826" i="1"/>
  <c r="AJ1826" i="1"/>
  <c r="DL1825" i="1"/>
  <c r="DK1825" i="1"/>
  <c r="DJ1825" i="1"/>
  <c r="DI1825" i="1"/>
  <c r="DH1825" i="1"/>
  <c r="DC1825" i="1"/>
  <c r="DB1825" i="1"/>
  <c r="AJ1825" i="1"/>
  <c r="DL1824" i="1"/>
  <c r="DK1824" i="1"/>
  <c r="DI1824" i="1"/>
  <c r="DH1824" i="1"/>
  <c r="DC1824" i="1"/>
  <c r="DB1824" i="1"/>
  <c r="DJ1824" i="1" s="1"/>
  <c r="AJ1824" i="1"/>
  <c r="DL1823" i="1"/>
  <c r="DK1823" i="1"/>
  <c r="DJ1823" i="1"/>
  <c r="DI1823" i="1"/>
  <c r="DH1823" i="1"/>
  <c r="DC1823" i="1"/>
  <c r="DB1823" i="1"/>
  <c r="AJ1823" i="1"/>
  <c r="DL1822" i="1"/>
  <c r="DK1822" i="1"/>
  <c r="DI1822" i="1"/>
  <c r="DH1822" i="1"/>
  <c r="DC1822" i="1"/>
  <c r="DJ1822" i="1" s="1"/>
  <c r="DB1822" i="1"/>
  <c r="AJ1822" i="1"/>
  <c r="DU1821" i="1"/>
  <c r="DR1821" i="1"/>
  <c r="DQ1821" i="1"/>
  <c r="DL1821" i="1"/>
  <c r="DK1821" i="1"/>
  <c r="DJ1821" i="1"/>
  <c r="DI1821" i="1"/>
  <c r="DH1821" i="1"/>
  <c r="DE1821" i="1"/>
  <c r="DD1821" i="1"/>
  <c r="DC1821" i="1"/>
  <c r="DB1821" i="1"/>
  <c r="DA1821" i="1"/>
  <c r="CZ1821" i="1"/>
  <c r="CY1821" i="1"/>
  <c r="CX1821" i="1"/>
  <c r="CW1821" i="1"/>
  <c r="CV1821" i="1"/>
  <c r="CU1821" i="1"/>
  <c r="CT1821" i="1"/>
  <c r="CS1821" i="1"/>
  <c r="CR1821" i="1"/>
  <c r="CQ1821" i="1"/>
  <c r="CP1821" i="1"/>
  <c r="CO1821" i="1"/>
  <c r="CN1821" i="1"/>
  <c r="CM1821" i="1"/>
  <c r="CL1821" i="1"/>
  <c r="DP1821" i="1" s="1"/>
  <c r="CK1821" i="1"/>
  <c r="CJ1821" i="1"/>
  <c r="CI1821" i="1"/>
  <c r="DO1821" i="1" s="1"/>
  <c r="CH1821" i="1"/>
  <c r="CG1821" i="1"/>
  <c r="CF1821" i="1"/>
  <c r="CE1821" i="1"/>
  <c r="CD1821" i="1"/>
  <c r="CC1821" i="1"/>
  <c r="CB1821" i="1"/>
  <c r="CA1821" i="1"/>
  <c r="BZ1821" i="1"/>
  <c r="BY1821" i="1"/>
  <c r="BX1821" i="1"/>
  <c r="BW1821" i="1"/>
  <c r="BV1821" i="1"/>
  <c r="AJ1821" i="1"/>
  <c r="DL1819" i="1"/>
  <c r="DK1819" i="1"/>
  <c r="DI1819" i="1"/>
  <c r="DH1819" i="1"/>
  <c r="DC1819" i="1"/>
  <c r="DJ1819" i="1" s="1"/>
  <c r="DB1819" i="1"/>
  <c r="AJ1819" i="1"/>
  <c r="DL1818" i="1"/>
  <c r="DK1818" i="1"/>
  <c r="DJ1818" i="1"/>
  <c r="DI1818" i="1"/>
  <c r="DH1818" i="1"/>
  <c r="DC1818" i="1"/>
  <c r="DB1818" i="1"/>
  <c r="AJ1818" i="1"/>
  <c r="DL1817" i="1"/>
  <c r="DK1817" i="1"/>
  <c r="DI1817" i="1"/>
  <c r="DH1817" i="1"/>
  <c r="DC1817" i="1"/>
  <c r="DB1817" i="1"/>
  <c r="DJ1817" i="1" s="1"/>
  <c r="AJ1817" i="1"/>
  <c r="DL1816" i="1"/>
  <c r="DK1816" i="1"/>
  <c r="DI1816" i="1"/>
  <c r="DH1816" i="1"/>
  <c r="DC1816" i="1"/>
  <c r="DB1816" i="1"/>
  <c r="AJ1816" i="1"/>
  <c r="DL1815" i="1"/>
  <c r="DK1815" i="1"/>
  <c r="DI1815" i="1"/>
  <c r="DH1815" i="1"/>
  <c r="DC1815" i="1"/>
  <c r="DJ1815" i="1" s="1"/>
  <c r="DB1815" i="1"/>
  <c r="AJ1815" i="1"/>
  <c r="DL1814" i="1"/>
  <c r="DK1814" i="1"/>
  <c r="DI1814" i="1"/>
  <c r="DH1814" i="1"/>
  <c r="DC1814" i="1"/>
  <c r="DB1814" i="1"/>
  <c r="DJ1814" i="1" s="1"/>
  <c r="AJ1814" i="1"/>
  <c r="DL1813" i="1"/>
  <c r="DK1813" i="1"/>
  <c r="DI1813" i="1"/>
  <c r="DH1813" i="1"/>
  <c r="DC1813" i="1"/>
  <c r="DB1813" i="1"/>
  <c r="DJ1813" i="1" s="1"/>
  <c r="AJ1813" i="1"/>
  <c r="DL1812" i="1"/>
  <c r="DK1812" i="1"/>
  <c r="DI1812" i="1"/>
  <c r="DH1812" i="1"/>
  <c r="DC1812" i="1"/>
  <c r="DB1812" i="1"/>
  <c r="DJ1812" i="1" s="1"/>
  <c r="AJ1812" i="1"/>
  <c r="DL1811" i="1"/>
  <c r="DK1811" i="1"/>
  <c r="DI1811" i="1"/>
  <c r="DH1811" i="1"/>
  <c r="DC1811" i="1"/>
  <c r="DB1811" i="1"/>
  <c r="DJ1811" i="1" s="1"/>
  <c r="AJ1811" i="1"/>
  <c r="DL1810" i="1"/>
  <c r="DK1810" i="1"/>
  <c r="DJ1810" i="1"/>
  <c r="DI1810" i="1"/>
  <c r="DH1810" i="1"/>
  <c r="DC1810" i="1"/>
  <c r="DB1810" i="1"/>
  <c r="AJ1810" i="1"/>
  <c r="DL1809" i="1"/>
  <c r="DK1809" i="1"/>
  <c r="DI1809" i="1"/>
  <c r="DH1809" i="1"/>
  <c r="DC1809" i="1"/>
  <c r="DB1809" i="1"/>
  <c r="AJ1809" i="1"/>
  <c r="DV1808" i="1"/>
  <c r="DU1808" i="1"/>
  <c r="DR1808" i="1"/>
  <c r="DQ1808" i="1"/>
  <c r="DL1808" i="1"/>
  <c r="DK1808" i="1"/>
  <c r="DJ1808" i="1"/>
  <c r="DI1808" i="1"/>
  <c r="DH1808" i="1"/>
  <c r="DE1808" i="1"/>
  <c r="DD1808" i="1"/>
  <c r="DC1808" i="1"/>
  <c r="DB1808" i="1"/>
  <c r="DA1808" i="1"/>
  <c r="CZ1808" i="1"/>
  <c r="CY1808" i="1"/>
  <c r="CX1808" i="1"/>
  <c r="CW1808" i="1"/>
  <c r="CV1808" i="1"/>
  <c r="CU1808" i="1"/>
  <c r="CT1808" i="1"/>
  <c r="CS1808" i="1"/>
  <c r="CR1808" i="1"/>
  <c r="CQ1808" i="1"/>
  <c r="CP1808" i="1"/>
  <c r="CO1808" i="1"/>
  <c r="CN1808" i="1"/>
  <c r="CM1808" i="1"/>
  <c r="CL1808" i="1"/>
  <c r="CK1808" i="1"/>
  <c r="CJ1808" i="1"/>
  <c r="CI1808" i="1"/>
  <c r="CH1808" i="1"/>
  <c r="CG1808" i="1"/>
  <c r="CF1808" i="1"/>
  <c r="CE1808" i="1"/>
  <c r="CD1808" i="1"/>
  <c r="CC1808" i="1"/>
  <c r="CB1808" i="1"/>
  <c r="CA1808" i="1"/>
  <c r="BZ1808" i="1"/>
  <c r="BY1808" i="1"/>
  <c r="BX1808" i="1"/>
  <c r="BW1808" i="1"/>
  <c r="BV1808" i="1"/>
  <c r="AJ1808" i="1"/>
  <c r="DL1806" i="1"/>
  <c r="DK1806" i="1"/>
  <c r="DI1806" i="1"/>
  <c r="DH1806" i="1"/>
  <c r="DC1806" i="1"/>
  <c r="DB1806" i="1"/>
  <c r="DJ1806" i="1" s="1"/>
  <c r="AJ1806" i="1"/>
  <c r="DL1805" i="1"/>
  <c r="DK1805" i="1"/>
  <c r="DI1805" i="1"/>
  <c r="DH1805" i="1"/>
  <c r="DC1805" i="1"/>
  <c r="DB1805" i="1"/>
  <c r="DJ1805" i="1" s="1"/>
  <c r="AJ1805" i="1"/>
  <c r="DL1804" i="1"/>
  <c r="DK1804" i="1"/>
  <c r="DJ1804" i="1"/>
  <c r="DI1804" i="1"/>
  <c r="DH1804" i="1"/>
  <c r="DC1804" i="1"/>
  <c r="DB1804" i="1"/>
  <c r="AJ1804" i="1"/>
  <c r="DL1803" i="1"/>
  <c r="DK1803" i="1"/>
  <c r="DJ1803" i="1"/>
  <c r="DI1803" i="1"/>
  <c r="DH1803" i="1"/>
  <c r="DC1803" i="1"/>
  <c r="DB1803" i="1"/>
  <c r="AJ1803" i="1"/>
  <c r="DL1802" i="1"/>
  <c r="DK1802" i="1"/>
  <c r="DI1802" i="1"/>
  <c r="DH1802" i="1"/>
  <c r="DC1802" i="1"/>
  <c r="DB1802" i="1"/>
  <c r="AJ1802" i="1"/>
  <c r="DL1801" i="1"/>
  <c r="DK1801" i="1"/>
  <c r="DI1801" i="1"/>
  <c r="DH1801" i="1"/>
  <c r="DC1801" i="1"/>
  <c r="DJ1801" i="1" s="1"/>
  <c r="DB1801" i="1"/>
  <c r="AJ1801" i="1"/>
  <c r="DL1800" i="1"/>
  <c r="DK1800" i="1"/>
  <c r="DJ1800" i="1"/>
  <c r="DI1800" i="1"/>
  <c r="DH1800" i="1"/>
  <c r="DC1800" i="1"/>
  <c r="DB1800" i="1"/>
  <c r="AJ1800" i="1"/>
  <c r="DL1799" i="1"/>
  <c r="DK1799" i="1"/>
  <c r="DJ1799" i="1"/>
  <c r="DI1799" i="1"/>
  <c r="DH1799" i="1"/>
  <c r="DC1799" i="1"/>
  <c r="DB1799" i="1"/>
  <c r="AJ1799" i="1"/>
  <c r="DL1798" i="1"/>
  <c r="DK1798" i="1"/>
  <c r="DI1798" i="1"/>
  <c r="DH1798" i="1"/>
  <c r="DC1798" i="1"/>
  <c r="DB1798" i="1"/>
  <c r="DJ1798" i="1" s="1"/>
  <c r="AJ1798" i="1"/>
  <c r="DL1797" i="1"/>
  <c r="DK1797" i="1"/>
  <c r="DI1797" i="1"/>
  <c r="DH1797" i="1"/>
  <c r="DC1797" i="1"/>
  <c r="DJ1797" i="1" s="1"/>
  <c r="DB1797" i="1"/>
  <c r="AJ1797" i="1"/>
  <c r="DL1796" i="1"/>
  <c r="DK1796" i="1"/>
  <c r="DJ1796" i="1"/>
  <c r="DI1796" i="1"/>
  <c r="DH1796" i="1"/>
  <c r="DC1796" i="1"/>
  <c r="DB1796" i="1"/>
  <c r="AJ1796" i="1"/>
  <c r="DV1795" i="1"/>
  <c r="DU1795" i="1"/>
  <c r="DR1795" i="1"/>
  <c r="DQ1795" i="1"/>
  <c r="DL1795" i="1"/>
  <c r="DK1795" i="1"/>
  <c r="DI1795" i="1"/>
  <c r="DH1795" i="1"/>
  <c r="DE1795" i="1"/>
  <c r="DD1795" i="1"/>
  <c r="DC1795" i="1"/>
  <c r="DB1795" i="1"/>
  <c r="DJ1795" i="1" s="1"/>
  <c r="DA1795" i="1"/>
  <c r="CZ1795" i="1"/>
  <c r="CY1795" i="1"/>
  <c r="CX1795" i="1"/>
  <c r="CW1795" i="1"/>
  <c r="CV1795" i="1"/>
  <c r="CU1795" i="1"/>
  <c r="CT1795" i="1"/>
  <c r="CS1795" i="1"/>
  <c r="CR1795" i="1"/>
  <c r="CQ1795" i="1"/>
  <c r="CP1795" i="1"/>
  <c r="CO1795" i="1"/>
  <c r="CN1795" i="1"/>
  <c r="CM1795" i="1"/>
  <c r="CL1795" i="1"/>
  <c r="CK1795" i="1"/>
  <c r="CJ1795" i="1"/>
  <c r="CI1795" i="1"/>
  <c r="CH1795" i="1"/>
  <c r="CG1795" i="1"/>
  <c r="CF1795" i="1"/>
  <c r="CE1795" i="1"/>
  <c r="CD1795" i="1"/>
  <c r="CC1795" i="1"/>
  <c r="CB1795" i="1"/>
  <c r="CA1795" i="1"/>
  <c r="DO1795" i="1" s="1"/>
  <c r="BZ1795" i="1"/>
  <c r="BY1795" i="1"/>
  <c r="BX1795" i="1"/>
  <c r="BW1795" i="1"/>
  <c r="BV1795" i="1"/>
  <c r="AJ1795" i="1"/>
  <c r="DL1787" i="1"/>
  <c r="DK1787" i="1"/>
  <c r="DJ1787" i="1"/>
  <c r="DI1787" i="1"/>
  <c r="DH1787" i="1"/>
  <c r="DC1787" i="1"/>
  <c r="DB1787" i="1"/>
  <c r="AJ1787" i="1"/>
  <c r="DL1786" i="1"/>
  <c r="DK1786" i="1"/>
  <c r="DI1786" i="1"/>
  <c r="DH1786" i="1"/>
  <c r="DC1786" i="1"/>
  <c r="DB1786" i="1"/>
  <c r="DJ1786" i="1" s="1"/>
  <c r="AJ1786" i="1"/>
  <c r="DL1785" i="1"/>
  <c r="DK1785" i="1"/>
  <c r="DI1785" i="1"/>
  <c r="DH1785" i="1"/>
  <c r="DC1785" i="1"/>
  <c r="DB1785" i="1"/>
  <c r="DJ1785" i="1" s="1"/>
  <c r="AJ1785" i="1"/>
  <c r="DL1784" i="1"/>
  <c r="DK1784" i="1"/>
  <c r="DI1784" i="1"/>
  <c r="DH1784" i="1"/>
  <c r="DC1784" i="1"/>
  <c r="DJ1784" i="1" s="1"/>
  <c r="DB1784" i="1"/>
  <c r="AJ1784" i="1"/>
  <c r="DL1783" i="1"/>
  <c r="DK1783" i="1"/>
  <c r="DI1783" i="1"/>
  <c r="DH1783" i="1"/>
  <c r="DC1783" i="1"/>
  <c r="DB1783" i="1"/>
  <c r="DJ1783" i="1" s="1"/>
  <c r="AJ1783" i="1"/>
  <c r="DL1782" i="1"/>
  <c r="DK1782" i="1"/>
  <c r="DI1782" i="1"/>
  <c r="DH1782" i="1"/>
  <c r="DC1782" i="1"/>
  <c r="DB1782" i="1"/>
  <c r="AJ1782" i="1"/>
  <c r="DL1781" i="1"/>
  <c r="DK1781" i="1"/>
  <c r="DI1781" i="1"/>
  <c r="DH1781" i="1"/>
  <c r="DC1781" i="1"/>
  <c r="DB1781" i="1"/>
  <c r="DJ1781" i="1" s="1"/>
  <c r="AJ1781" i="1"/>
  <c r="DL1780" i="1"/>
  <c r="DK1780" i="1"/>
  <c r="DI1780" i="1"/>
  <c r="DH1780" i="1"/>
  <c r="DC1780" i="1"/>
  <c r="DB1780" i="1"/>
  <c r="AJ1780" i="1"/>
  <c r="DL1779" i="1"/>
  <c r="DK1779" i="1"/>
  <c r="DJ1779" i="1"/>
  <c r="DI1779" i="1"/>
  <c r="DH1779" i="1"/>
  <c r="DC1779" i="1"/>
  <c r="DB1779" i="1"/>
  <c r="AJ1779" i="1"/>
  <c r="DL1778" i="1"/>
  <c r="DK1778" i="1"/>
  <c r="DI1778" i="1"/>
  <c r="DH1778" i="1"/>
  <c r="DC1778" i="1"/>
  <c r="DB1778" i="1"/>
  <c r="DJ1778" i="1" s="1"/>
  <c r="AJ1778" i="1"/>
  <c r="DL1777" i="1"/>
  <c r="DK1777" i="1"/>
  <c r="DI1777" i="1"/>
  <c r="DH1777" i="1"/>
  <c r="DC1777" i="1"/>
  <c r="DJ1777" i="1" s="1"/>
  <c r="DB1777" i="1"/>
  <c r="AJ1777" i="1"/>
  <c r="DU1776" i="1"/>
  <c r="DR1776" i="1"/>
  <c r="DQ1776" i="1"/>
  <c r="DL1776" i="1"/>
  <c r="DK1776" i="1"/>
  <c r="DI1776" i="1"/>
  <c r="DH1776" i="1"/>
  <c r="DE1776" i="1"/>
  <c r="DD1776" i="1"/>
  <c r="DC1776" i="1"/>
  <c r="DB1776" i="1"/>
  <c r="DA1776" i="1"/>
  <c r="CZ1776" i="1"/>
  <c r="CY1776" i="1"/>
  <c r="CX1776" i="1"/>
  <c r="CW1776" i="1"/>
  <c r="CV1776" i="1"/>
  <c r="CU1776" i="1"/>
  <c r="CT1776" i="1"/>
  <c r="CS1776" i="1"/>
  <c r="CR1776" i="1"/>
  <c r="CQ1776" i="1"/>
  <c r="CP1776" i="1"/>
  <c r="CO1776" i="1"/>
  <c r="CN1776" i="1"/>
  <c r="CM1776" i="1"/>
  <c r="CL1776" i="1"/>
  <c r="CK1776" i="1"/>
  <c r="CJ1776" i="1"/>
  <c r="CI1776" i="1"/>
  <c r="CH1776" i="1"/>
  <c r="CG1776" i="1"/>
  <c r="CF1776" i="1"/>
  <c r="CE1776" i="1"/>
  <c r="CD1776" i="1"/>
  <c r="CC1776" i="1"/>
  <c r="CB1776" i="1"/>
  <c r="CA1776" i="1"/>
  <c r="BZ1776" i="1"/>
  <c r="BY1776" i="1"/>
  <c r="BX1776" i="1"/>
  <c r="BW1776" i="1"/>
  <c r="BV1776" i="1"/>
  <c r="AJ1776" i="1"/>
  <c r="DU1769" i="1"/>
  <c r="DR1769" i="1"/>
  <c r="DQ1769" i="1"/>
  <c r="DL1769" i="1"/>
  <c r="DK1769" i="1"/>
  <c r="DI1769" i="1"/>
  <c r="DH1769" i="1"/>
  <c r="DE1769" i="1"/>
  <c r="DD1769" i="1"/>
  <c r="DC1769" i="1"/>
  <c r="DB1769" i="1"/>
  <c r="DJ1769" i="1" s="1"/>
  <c r="CZ1769" i="1"/>
  <c r="CX1769" i="1"/>
  <c r="CW1769" i="1"/>
  <c r="CV1769" i="1"/>
  <c r="CU1769" i="1"/>
  <c r="CT1769" i="1"/>
  <c r="CS1769" i="1"/>
  <c r="CR1769" i="1"/>
  <c r="CQ1769" i="1"/>
  <c r="CP1769" i="1"/>
  <c r="CO1769" i="1"/>
  <c r="CN1769" i="1"/>
  <c r="CM1769" i="1"/>
  <c r="CL1769" i="1"/>
  <c r="CK1769" i="1"/>
  <c r="CJ1769" i="1"/>
  <c r="CI1769" i="1"/>
  <c r="CH1769" i="1"/>
  <c r="CG1769" i="1"/>
  <c r="CF1769" i="1"/>
  <c r="CE1769" i="1"/>
  <c r="CD1769" i="1"/>
  <c r="CC1769" i="1"/>
  <c r="CB1769" i="1"/>
  <c r="CA1769" i="1"/>
  <c r="BZ1769" i="1"/>
  <c r="BY1769" i="1"/>
  <c r="BX1769" i="1"/>
  <c r="BW1769" i="1"/>
  <c r="BV1769" i="1"/>
  <c r="BE1769" i="1"/>
  <c r="AJ1769" i="1"/>
  <c r="DU1767" i="1"/>
  <c r="DR1767" i="1"/>
  <c r="DQ1767" i="1"/>
  <c r="DL1767" i="1"/>
  <c r="DK1767" i="1"/>
  <c r="DI1767" i="1"/>
  <c r="DH1767" i="1"/>
  <c r="DE1767" i="1"/>
  <c r="DD1767" i="1"/>
  <c r="DC1767" i="1"/>
  <c r="DB1767" i="1"/>
  <c r="DJ1767" i="1" s="1"/>
  <c r="CZ1767" i="1"/>
  <c r="CX1767" i="1"/>
  <c r="CW1767" i="1"/>
  <c r="CV1767" i="1"/>
  <c r="CU1767" i="1"/>
  <c r="CT1767" i="1"/>
  <c r="CS1767" i="1"/>
  <c r="CR1767" i="1"/>
  <c r="CQ1767" i="1"/>
  <c r="CP1767" i="1"/>
  <c r="CO1767" i="1"/>
  <c r="CN1767" i="1"/>
  <c r="CM1767" i="1"/>
  <c r="CL1767" i="1"/>
  <c r="CK1767" i="1"/>
  <c r="CJ1767" i="1"/>
  <c r="CI1767" i="1"/>
  <c r="CH1767" i="1"/>
  <c r="CG1767" i="1"/>
  <c r="CF1767" i="1"/>
  <c r="CE1767" i="1"/>
  <c r="CD1767" i="1"/>
  <c r="CC1767" i="1"/>
  <c r="CB1767" i="1"/>
  <c r="CA1767" i="1"/>
  <c r="BZ1767" i="1"/>
  <c r="BY1767" i="1"/>
  <c r="BX1767" i="1"/>
  <c r="BW1767" i="1"/>
  <c r="BV1767" i="1"/>
  <c r="BE1767" i="1"/>
  <c r="AJ1767" i="1"/>
  <c r="DU1765" i="1"/>
  <c r="DR1765" i="1"/>
  <c r="DQ1765" i="1"/>
  <c r="DL1765" i="1"/>
  <c r="DK1765" i="1"/>
  <c r="DI1765" i="1"/>
  <c r="DH1765" i="1"/>
  <c r="DE1765" i="1"/>
  <c r="DD1765" i="1"/>
  <c r="DV1765" i="1" s="1"/>
  <c r="DC1765" i="1"/>
  <c r="DB1765" i="1"/>
  <c r="DJ1765" i="1" s="1"/>
  <c r="CZ1765" i="1"/>
  <c r="CX1765" i="1"/>
  <c r="CW1765" i="1"/>
  <c r="CV1765" i="1"/>
  <c r="CU1765" i="1"/>
  <c r="CT1765" i="1"/>
  <c r="CS1765" i="1"/>
  <c r="CR1765" i="1"/>
  <c r="CQ1765" i="1"/>
  <c r="CP1765" i="1"/>
  <c r="CO1765" i="1"/>
  <c r="CN1765" i="1"/>
  <c r="DP1765" i="1" s="1"/>
  <c r="CM1765" i="1"/>
  <c r="CL1765" i="1"/>
  <c r="CK1765" i="1"/>
  <c r="CJ1765" i="1"/>
  <c r="CI1765" i="1"/>
  <c r="CH1765" i="1"/>
  <c r="CG1765" i="1"/>
  <c r="CF1765" i="1"/>
  <c r="CE1765" i="1"/>
  <c r="CD1765" i="1"/>
  <c r="DO1765" i="1" s="1"/>
  <c r="CC1765" i="1"/>
  <c r="CB1765" i="1"/>
  <c r="CA1765" i="1"/>
  <c r="BZ1765" i="1"/>
  <c r="BY1765" i="1"/>
  <c r="BX1765" i="1"/>
  <c r="BW1765" i="1"/>
  <c r="BV1765" i="1"/>
  <c r="BE1765" i="1"/>
  <c r="AJ1765" i="1"/>
  <c r="DU1751" i="1"/>
  <c r="DR1751" i="1"/>
  <c r="DQ1751" i="1"/>
  <c r="DL1751" i="1"/>
  <c r="DK1751" i="1"/>
  <c r="DJ1751" i="1"/>
  <c r="DI1751" i="1"/>
  <c r="DH1751" i="1"/>
  <c r="DE1751" i="1"/>
  <c r="DV1751" i="1" s="1"/>
  <c r="DD1751" i="1"/>
  <c r="DC1751" i="1"/>
  <c r="DB1751" i="1"/>
  <c r="DA1751" i="1"/>
  <c r="CZ1751" i="1"/>
  <c r="CY1751" i="1"/>
  <c r="CX1751" i="1"/>
  <c r="CW1751" i="1"/>
  <c r="CV1751" i="1"/>
  <c r="CU1751" i="1"/>
  <c r="CT1751" i="1"/>
  <c r="CS1751" i="1"/>
  <c r="CR1751" i="1"/>
  <c r="CQ1751" i="1"/>
  <c r="CP1751" i="1"/>
  <c r="DP1751" i="1" s="1"/>
  <c r="CO1751" i="1"/>
  <c r="CN1751" i="1"/>
  <c r="CM1751" i="1"/>
  <c r="CL1751" i="1"/>
  <c r="CK1751" i="1"/>
  <c r="CJ1751" i="1"/>
  <c r="CI1751" i="1"/>
  <c r="CH1751" i="1"/>
  <c r="CG1751" i="1"/>
  <c r="CF1751" i="1"/>
  <c r="CE1751" i="1"/>
  <c r="CD1751" i="1"/>
  <c r="CC1751" i="1"/>
  <c r="CB1751" i="1"/>
  <c r="CA1751" i="1"/>
  <c r="BZ1751" i="1"/>
  <c r="BY1751" i="1"/>
  <c r="BX1751" i="1"/>
  <c r="BW1751" i="1"/>
  <c r="BV1751" i="1"/>
  <c r="BE1751" i="1"/>
  <c r="AJ1751" i="1"/>
  <c r="DV1746" i="1"/>
  <c r="DU1746" i="1"/>
  <c r="DR1746" i="1"/>
  <c r="DQ1746" i="1"/>
  <c r="DO1746" i="1"/>
  <c r="DL1746" i="1"/>
  <c r="DK1746" i="1"/>
  <c r="DI1746" i="1"/>
  <c r="DH1746" i="1"/>
  <c r="DE1746" i="1"/>
  <c r="DD1746" i="1"/>
  <c r="DC1746" i="1"/>
  <c r="DB1746" i="1"/>
  <c r="DJ1746" i="1" s="1"/>
  <c r="CZ1746" i="1"/>
  <c r="CX1746" i="1"/>
  <c r="CW1746" i="1"/>
  <c r="CV1746" i="1"/>
  <c r="CU1746" i="1"/>
  <c r="CT1746" i="1"/>
  <c r="CS1746" i="1"/>
  <c r="CR1746" i="1"/>
  <c r="CQ1746" i="1"/>
  <c r="CP1746" i="1"/>
  <c r="CO1746" i="1"/>
  <c r="CN1746" i="1"/>
  <c r="CM1746" i="1"/>
  <c r="CL1746" i="1"/>
  <c r="DP1746" i="1" s="1"/>
  <c r="CK1746" i="1"/>
  <c r="CJ1746" i="1"/>
  <c r="CI1746" i="1"/>
  <c r="CH1746" i="1"/>
  <c r="CG1746" i="1"/>
  <c r="CF1746" i="1"/>
  <c r="CE1746" i="1"/>
  <c r="CD1746" i="1"/>
  <c r="CC1746" i="1"/>
  <c r="CB1746" i="1"/>
  <c r="CA1746" i="1"/>
  <c r="BZ1746" i="1"/>
  <c r="BY1746" i="1"/>
  <c r="BX1746" i="1"/>
  <c r="BW1746" i="1"/>
  <c r="BV1746" i="1"/>
  <c r="BE1746" i="1"/>
  <c r="AJ1746" i="1"/>
  <c r="DU1743" i="1"/>
  <c r="DR1743" i="1"/>
  <c r="DQ1743" i="1"/>
  <c r="DL1743" i="1"/>
  <c r="DK1743" i="1"/>
  <c r="DI1743" i="1"/>
  <c r="DH1743" i="1"/>
  <c r="DE1743" i="1"/>
  <c r="DV1743" i="1" s="1"/>
  <c r="DD1743" i="1"/>
  <c r="DC1743" i="1"/>
  <c r="DB1743" i="1"/>
  <c r="DJ1743" i="1" s="1"/>
  <c r="CZ1743" i="1"/>
  <c r="CX1743" i="1"/>
  <c r="CW1743" i="1"/>
  <c r="CV1743" i="1"/>
  <c r="CU1743" i="1"/>
  <c r="CT1743" i="1"/>
  <c r="CS1743" i="1"/>
  <c r="CR1743" i="1"/>
  <c r="CQ1743" i="1"/>
  <c r="CP1743" i="1"/>
  <c r="CO1743" i="1"/>
  <c r="CN1743" i="1"/>
  <c r="CM1743" i="1"/>
  <c r="CL1743" i="1"/>
  <c r="CK1743" i="1"/>
  <c r="CJ1743" i="1"/>
  <c r="CI1743" i="1"/>
  <c r="CH1743" i="1"/>
  <c r="CG1743" i="1"/>
  <c r="CF1743" i="1"/>
  <c r="CE1743" i="1"/>
  <c r="CD1743" i="1"/>
  <c r="CC1743" i="1"/>
  <c r="CB1743" i="1"/>
  <c r="CA1743" i="1"/>
  <c r="BZ1743" i="1"/>
  <c r="BY1743" i="1"/>
  <c r="BX1743" i="1"/>
  <c r="BW1743" i="1"/>
  <c r="BV1743" i="1"/>
  <c r="BE1743" i="1"/>
  <c r="AJ1743" i="1"/>
  <c r="DV1741" i="1"/>
  <c r="DU1741" i="1"/>
  <c r="DR1741" i="1"/>
  <c r="DQ1741" i="1"/>
  <c r="DL1741" i="1"/>
  <c r="DK1741" i="1"/>
  <c r="DJ1741" i="1"/>
  <c r="DI1741" i="1"/>
  <c r="DH1741" i="1"/>
  <c r="DE1741" i="1"/>
  <c r="DD1741" i="1"/>
  <c r="DC1741" i="1"/>
  <c r="DB1741" i="1"/>
  <c r="CZ1741" i="1"/>
  <c r="CX1741" i="1"/>
  <c r="CW1741" i="1"/>
  <c r="CV1741" i="1"/>
  <c r="CU1741" i="1"/>
  <c r="CT1741" i="1"/>
  <c r="CS1741" i="1"/>
  <c r="CR1741" i="1"/>
  <c r="CQ1741" i="1"/>
  <c r="CP1741" i="1"/>
  <c r="CO1741" i="1"/>
  <c r="CN1741" i="1"/>
  <c r="CM1741" i="1"/>
  <c r="CL1741" i="1"/>
  <c r="CK1741" i="1"/>
  <c r="CJ1741" i="1"/>
  <c r="CI1741" i="1"/>
  <c r="CH1741" i="1"/>
  <c r="CG1741" i="1"/>
  <c r="CF1741" i="1"/>
  <c r="CE1741" i="1"/>
  <c r="CD1741" i="1"/>
  <c r="CC1741" i="1"/>
  <c r="CB1741" i="1"/>
  <c r="CA1741" i="1"/>
  <c r="BZ1741" i="1"/>
  <c r="BY1741" i="1"/>
  <c r="BX1741" i="1"/>
  <c r="BW1741" i="1"/>
  <c r="BV1741" i="1"/>
  <c r="AJ1741" i="1"/>
  <c r="DU1739" i="1"/>
  <c r="DR1739" i="1"/>
  <c r="DQ1739" i="1"/>
  <c r="DL1739" i="1"/>
  <c r="DK1739" i="1"/>
  <c r="DJ1739" i="1"/>
  <c r="DI1739" i="1"/>
  <c r="DH1739" i="1"/>
  <c r="DE1739" i="1"/>
  <c r="DD1739" i="1"/>
  <c r="DC1739" i="1"/>
  <c r="DB1739" i="1"/>
  <c r="CZ1739" i="1"/>
  <c r="CX1739" i="1"/>
  <c r="CW1739" i="1"/>
  <c r="CV1739" i="1"/>
  <c r="CU1739" i="1"/>
  <c r="CT1739" i="1"/>
  <c r="CS1739" i="1"/>
  <c r="CR1739" i="1"/>
  <c r="CQ1739" i="1"/>
  <c r="CP1739" i="1"/>
  <c r="CO1739" i="1"/>
  <c r="CN1739" i="1"/>
  <c r="CM1739" i="1"/>
  <c r="CL1739" i="1"/>
  <c r="CK1739" i="1"/>
  <c r="CJ1739" i="1"/>
  <c r="CI1739" i="1"/>
  <c r="CH1739" i="1"/>
  <c r="CG1739" i="1"/>
  <c r="CF1739" i="1"/>
  <c r="CE1739" i="1"/>
  <c r="CD1739" i="1"/>
  <c r="CC1739" i="1"/>
  <c r="CB1739" i="1"/>
  <c r="CA1739" i="1"/>
  <c r="BZ1739" i="1"/>
  <c r="BY1739" i="1"/>
  <c r="BX1739" i="1"/>
  <c r="BW1739" i="1"/>
  <c r="BV1739" i="1"/>
  <c r="AJ1739" i="1"/>
  <c r="DU1737" i="1"/>
  <c r="DR1737" i="1"/>
  <c r="DQ1737" i="1"/>
  <c r="DP1737" i="1"/>
  <c r="DL1737" i="1"/>
  <c r="DK1737" i="1"/>
  <c r="DJ1737" i="1"/>
  <c r="DI1737" i="1"/>
  <c r="DH1737" i="1"/>
  <c r="DE1737" i="1"/>
  <c r="DD1737" i="1"/>
  <c r="DV1737" i="1" s="1"/>
  <c r="DC1737" i="1"/>
  <c r="DB1737" i="1"/>
  <c r="CZ1737" i="1"/>
  <c r="CX1737" i="1"/>
  <c r="CW1737" i="1"/>
  <c r="CV1737" i="1"/>
  <c r="CU1737" i="1"/>
  <c r="CT1737" i="1"/>
  <c r="CS1737" i="1"/>
  <c r="CR1737" i="1"/>
  <c r="CQ1737" i="1"/>
  <c r="CP1737" i="1"/>
  <c r="CO1737" i="1"/>
  <c r="CN1737" i="1"/>
  <c r="CM1737" i="1"/>
  <c r="CL1737" i="1"/>
  <c r="CK1737" i="1"/>
  <c r="CJ1737" i="1"/>
  <c r="CI1737" i="1"/>
  <c r="CH1737" i="1"/>
  <c r="CG1737" i="1"/>
  <c r="CF1737" i="1"/>
  <c r="CE1737" i="1"/>
  <c r="CD1737" i="1"/>
  <c r="CC1737" i="1"/>
  <c r="CB1737" i="1"/>
  <c r="CA1737" i="1"/>
  <c r="BZ1737" i="1"/>
  <c r="BY1737" i="1"/>
  <c r="BX1737" i="1"/>
  <c r="BW1737" i="1"/>
  <c r="BV1737" i="1"/>
  <c r="BE1737" i="1"/>
  <c r="AJ1737" i="1"/>
  <c r="DU1735" i="1"/>
  <c r="DR1735" i="1"/>
  <c r="DQ1735" i="1"/>
  <c r="DL1735" i="1"/>
  <c r="DK1735" i="1"/>
  <c r="DJ1735" i="1"/>
  <c r="DI1735" i="1"/>
  <c r="DH1735" i="1"/>
  <c r="DE1735" i="1"/>
  <c r="DD1735" i="1"/>
  <c r="DV1735" i="1" s="1"/>
  <c r="DC1735" i="1"/>
  <c r="DB1735" i="1"/>
  <c r="CZ1735" i="1"/>
  <c r="CX1735" i="1"/>
  <c r="CW1735" i="1"/>
  <c r="CV1735" i="1"/>
  <c r="CU1735" i="1"/>
  <c r="CT1735" i="1"/>
  <c r="CS1735" i="1"/>
  <c r="CR1735" i="1"/>
  <c r="CQ1735" i="1"/>
  <c r="CP1735" i="1"/>
  <c r="CO1735" i="1"/>
  <c r="CN1735" i="1"/>
  <c r="CM1735" i="1"/>
  <c r="CL1735" i="1"/>
  <c r="DP1735" i="1" s="1"/>
  <c r="CK1735" i="1"/>
  <c r="CJ1735" i="1"/>
  <c r="CI1735" i="1"/>
  <c r="CH1735" i="1"/>
  <c r="CG1735" i="1"/>
  <c r="CF1735" i="1"/>
  <c r="CE1735" i="1"/>
  <c r="CD1735" i="1"/>
  <c r="CC1735" i="1"/>
  <c r="DO1735" i="1" s="1"/>
  <c r="CB1735" i="1"/>
  <c r="CA1735" i="1"/>
  <c r="BZ1735" i="1"/>
  <c r="BY1735" i="1"/>
  <c r="BX1735" i="1"/>
  <c r="BW1735" i="1"/>
  <c r="BV1735" i="1"/>
  <c r="BE1735" i="1"/>
  <c r="AJ1735" i="1"/>
  <c r="DU1733" i="1"/>
  <c r="DR1733" i="1"/>
  <c r="DQ1733" i="1"/>
  <c r="DL1733" i="1"/>
  <c r="DK1733" i="1"/>
  <c r="DJ1733" i="1"/>
  <c r="DI1733" i="1"/>
  <c r="DH1733" i="1"/>
  <c r="DE1733" i="1"/>
  <c r="DD1733" i="1"/>
  <c r="DV1733" i="1" s="1"/>
  <c r="DC1733" i="1"/>
  <c r="DB1733" i="1"/>
  <c r="CZ1733" i="1"/>
  <c r="CX1733" i="1"/>
  <c r="CW1733" i="1"/>
  <c r="CV1733" i="1"/>
  <c r="CU1733" i="1"/>
  <c r="CT1733" i="1"/>
  <c r="CS1733" i="1"/>
  <c r="CR1733" i="1"/>
  <c r="CQ1733" i="1"/>
  <c r="CP1733" i="1"/>
  <c r="CO1733" i="1"/>
  <c r="CN1733" i="1"/>
  <c r="CM1733" i="1"/>
  <c r="CL1733" i="1"/>
  <c r="CK1733" i="1"/>
  <c r="CJ1733" i="1"/>
  <c r="CI1733" i="1"/>
  <c r="CH1733" i="1"/>
  <c r="CG1733" i="1"/>
  <c r="CF1733" i="1"/>
  <c r="CE1733" i="1"/>
  <c r="CD1733" i="1"/>
  <c r="CC1733" i="1"/>
  <c r="CB1733" i="1"/>
  <c r="CA1733" i="1"/>
  <c r="BZ1733" i="1"/>
  <c r="BY1733" i="1"/>
  <c r="BX1733" i="1"/>
  <c r="BW1733" i="1"/>
  <c r="BV1733" i="1"/>
  <c r="BE1733" i="1"/>
  <c r="AJ1733" i="1"/>
  <c r="DV1731" i="1"/>
  <c r="DU1731" i="1"/>
  <c r="DR1731" i="1"/>
  <c r="DQ1731" i="1"/>
  <c r="DL1731" i="1"/>
  <c r="DK1731" i="1"/>
  <c r="DJ1731" i="1"/>
  <c r="DI1731" i="1"/>
  <c r="DH1731" i="1"/>
  <c r="DE1731" i="1"/>
  <c r="DD1731" i="1"/>
  <c r="DC1731" i="1"/>
  <c r="DB1731" i="1"/>
  <c r="CZ1731" i="1"/>
  <c r="CX1731" i="1"/>
  <c r="CW1731" i="1"/>
  <c r="CV1731" i="1"/>
  <c r="CU1731" i="1"/>
  <c r="CT1731" i="1"/>
  <c r="CS1731" i="1"/>
  <c r="CR1731" i="1"/>
  <c r="CQ1731" i="1"/>
  <c r="CP1731" i="1"/>
  <c r="CO1731" i="1"/>
  <c r="CN1731" i="1"/>
  <c r="CM1731" i="1"/>
  <c r="CL1731" i="1"/>
  <c r="CK1731" i="1"/>
  <c r="CJ1731" i="1"/>
  <c r="CI1731" i="1"/>
  <c r="CH1731" i="1"/>
  <c r="CG1731" i="1"/>
  <c r="CF1731" i="1"/>
  <c r="CE1731" i="1"/>
  <c r="CD1731" i="1"/>
  <c r="CC1731" i="1"/>
  <c r="CB1731" i="1"/>
  <c r="CA1731" i="1"/>
  <c r="BZ1731" i="1"/>
  <c r="BY1731" i="1"/>
  <c r="BX1731" i="1"/>
  <c r="BW1731" i="1"/>
  <c r="BV1731" i="1"/>
  <c r="BE1731" i="1"/>
  <c r="AJ1731" i="1"/>
  <c r="DV1729" i="1"/>
  <c r="DU1729" i="1"/>
  <c r="DR1729" i="1"/>
  <c r="DQ1729" i="1"/>
  <c r="DL1729" i="1"/>
  <c r="DK1729" i="1"/>
  <c r="DI1729" i="1"/>
  <c r="DH1729" i="1"/>
  <c r="DE1729" i="1"/>
  <c r="DD1729" i="1"/>
  <c r="DC1729" i="1"/>
  <c r="DB1729" i="1"/>
  <c r="DJ1729" i="1" s="1"/>
  <c r="CZ1729" i="1"/>
  <c r="CX1729" i="1"/>
  <c r="CW1729" i="1"/>
  <c r="CV1729" i="1"/>
  <c r="CU1729" i="1"/>
  <c r="CT1729" i="1"/>
  <c r="CS1729" i="1"/>
  <c r="CR1729" i="1"/>
  <c r="CQ1729" i="1"/>
  <c r="CP1729" i="1"/>
  <c r="CO1729" i="1"/>
  <c r="CN1729" i="1"/>
  <c r="CM1729" i="1"/>
  <c r="DP1729" i="1" s="1"/>
  <c r="CL1729" i="1"/>
  <c r="CK1729" i="1"/>
  <c r="CJ1729" i="1"/>
  <c r="CI1729" i="1"/>
  <c r="CH1729" i="1"/>
  <c r="CG1729" i="1"/>
  <c r="CF1729" i="1"/>
  <c r="CE1729" i="1"/>
  <c r="CD1729" i="1"/>
  <c r="CC1729" i="1"/>
  <c r="CB1729" i="1"/>
  <c r="CA1729" i="1"/>
  <c r="BZ1729" i="1"/>
  <c r="BY1729" i="1"/>
  <c r="BX1729" i="1"/>
  <c r="BW1729" i="1"/>
  <c r="BV1729" i="1"/>
  <c r="BE1729" i="1"/>
  <c r="AJ1729" i="1"/>
  <c r="DU1727" i="1"/>
  <c r="DR1727" i="1"/>
  <c r="DQ1727" i="1"/>
  <c r="DL1727" i="1"/>
  <c r="DK1727" i="1"/>
  <c r="DI1727" i="1"/>
  <c r="DH1727" i="1"/>
  <c r="DE1727" i="1"/>
  <c r="DD1727" i="1"/>
  <c r="DC1727" i="1"/>
  <c r="DB1727" i="1"/>
  <c r="DJ1727" i="1" s="1"/>
  <c r="CZ1727" i="1"/>
  <c r="CX1727" i="1"/>
  <c r="CW1727" i="1"/>
  <c r="CV1727" i="1"/>
  <c r="CU1727" i="1"/>
  <c r="CT1727" i="1"/>
  <c r="CS1727" i="1"/>
  <c r="CR1727" i="1"/>
  <c r="CQ1727" i="1"/>
  <c r="CP1727" i="1"/>
  <c r="CO1727" i="1"/>
  <c r="CN1727" i="1"/>
  <c r="CM1727" i="1"/>
  <c r="CL1727" i="1"/>
  <c r="CK1727" i="1"/>
  <c r="CJ1727" i="1"/>
  <c r="CI1727" i="1"/>
  <c r="CH1727" i="1"/>
  <c r="CG1727" i="1"/>
  <c r="CF1727" i="1"/>
  <c r="CE1727" i="1"/>
  <c r="CD1727" i="1"/>
  <c r="CC1727" i="1"/>
  <c r="CB1727" i="1"/>
  <c r="CA1727" i="1"/>
  <c r="BZ1727" i="1"/>
  <c r="BY1727" i="1"/>
  <c r="BX1727" i="1"/>
  <c r="BW1727" i="1"/>
  <c r="BV1727" i="1"/>
  <c r="BE1727" i="1"/>
  <c r="AJ1727" i="1"/>
  <c r="DU1725" i="1"/>
  <c r="DR1725" i="1"/>
  <c r="DQ1725" i="1"/>
  <c r="DL1725" i="1"/>
  <c r="DK1725" i="1"/>
  <c r="DJ1725" i="1"/>
  <c r="DI1725" i="1"/>
  <c r="DH1725" i="1"/>
  <c r="DE1725" i="1"/>
  <c r="DD1725" i="1"/>
  <c r="DC1725" i="1"/>
  <c r="DB1725" i="1"/>
  <c r="CZ1725" i="1"/>
  <c r="CX1725" i="1"/>
  <c r="CW1725" i="1"/>
  <c r="CV1725" i="1"/>
  <c r="CU1725" i="1"/>
  <c r="CT1725" i="1"/>
  <c r="CS1725" i="1"/>
  <c r="CR1725" i="1"/>
  <c r="CQ1725" i="1"/>
  <c r="CP1725" i="1"/>
  <c r="CO1725" i="1"/>
  <c r="CN1725" i="1"/>
  <c r="CM1725" i="1"/>
  <c r="CL1725" i="1"/>
  <c r="CK1725" i="1"/>
  <c r="CJ1725" i="1"/>
  <c r="CI1725" i="1"/>
  <c r="CH1725" i="1"/>
  <c r="CG1725" i="1"/>
  <c r="CF1725" i="1"/>
  <c r="CE1725" i="1"/>
  <c r="CD1725" i="1"/>
  <c r="CC1725" i="1"/>
  <c r="CB1725" i="1"/>
  <c r="CA1725" i="1"/>
  <c r="BZ1725" i="1"/>
  <c r="BY1725" i="1"/>
  <c r="BX1725" i="1"/>
  <c r="BW1725" i="1"/>
  <c r="BV1725" i="1"/>
  <c r="BE1725" i="1"/>
  <c r="AJ1725" i="1"/>
  <c r="DU1721" i="1"/>
  <c r="DR1721" i="1"/>
  <c r="DQ1721" i="1"/>
  <c r="DL1721" i="1"/>
  <c r="DK1721" i="1"/>
  <c r="DJ1721" i="1"/>
  <c r="DI1721" i="1"/>
  <c r="DH1721" i="1"/>
  <c r="DE1721" i="1"/>
  <c r="DD1721" i="1"/>
  <c r="DC1721" i="1"/>
  <c r="DB1721" i="1"/>
  <c r="DA1721" i="1"/>
  <c r="CZ1721" i="1"/>
  <c r="CY1721" i="1"/>
  <c r="CX1721" i="1"/>
  <c r="CW1721" i="1"/>
  <c r="CV1721" i="1"/>
  <c r="CU1721" i="1"/>
  <c r="CT1721" i="1"/>
  <c r="CS1721" i="1"/>
  <c r="CR1721" i="1"/>
  <c r="CQ1721" i="1"/>
  <c r="CP1721" i="1"/>
  <c r="CO1721" i="1"/>
  <c r="CN1721" i="1"/>
  <c r="CM1721" i="1"/>
  <c r="CL1721" i="1"/>
  <c r="CK1721" i="1"/>
  <c r="CJ1721" i="1"/>
  <c r="CI1721" i="1"/>
  <c r="CH1721" i="1"/>
  <c r="CG1721" i="1"/>
  <c r="CF1721" i="1"/>
  <c r="CE1721" i="1"/>
  <c r="CD1721" i="1"/>
  <c r="CC1721" i="1"/>
  <c r="CB1721" i="1"/>
  <c r="CA1721" i="1"/>
  <c r="BZ1721" i="1"/>
  <c r="BY1721" i="1"/>
  <c r="BX1721" i="1"/>
  <c r="BW1721" i="1"/>
  <c r="BV1721" i="1"/>
  <c r="BE1721" i="1"/>
  <c r="AJ1721" i="1"/>
  <c r="DU1719" i="1"/>
  <c r="DR1719" i="1"/>
  <c r="DQ1719" i="1"/>
  <c r="DL1719" i="1"/>
  <c r="DK1719" i="1"/>
  <c r="DJ1719" i="1"/>
  <c r="DI1719" i="1"/>
  <c r="DH1719" i="1"/>
  <c r="DE1719" i="1"/>
  <c r="DD1719" i="1"/>
  <c r="DV1719" i="1" s="1"/>
  <c r="DC1719" i="1"/>
  <c r="DB1719" i="1"/>
  <c r="DA1719" i="1"/>
  <c r="CZ1719" i="1"/>
  <c r="CY1719" i="1"/>
  <c r="CX1719" i="1"/>
  <c r="CW1719" i="1"/>
  <c r="CV1719" i="1"/>
  <c r="CU1719" i="1"/>
  <c r="CT1719" i="1"/>
  <c r="CS1719" i="1"/>
  <c r="CR1719" i="1"/>
  <c r="CQ1719" i="1"/>
  <c r="CP1719" i="1"/>
  <c r="CO1719" i="1"/>
  <c r="CN1719" i="1"/>
  <c r="CM1719" i="1"/>
  <c r="CL1719" i="1"/>
  <c r="DP1719" i="1" s="1"/>
  <c r="CK1719" i="1"/>
  <c r="CJ1719" i="1"/>
  <c r="CI1719" i="1"/>
  <c r="CH1719" i="1"/>
  <c r="CG1719" i="1"/>
  <c r="CF1719" i="1"/>
  <c r="CE1719" i="1"/>
  <c r="CD1719" i="1"/>
  <c r="CC1719" i="1"/>
  <c r="CB1719" i="1"/>
  <c r="CA1719" i="1"/>
  <c r="BZ1719" i="1"/>
  <c r="BY1719" i="1"/>
  <c r="BX1719" i="1"/>
  <c r="BW1719" i="1"/>
  <c r="BV1719" i="1"/>
  <c r="DO1719" i="1" s="1"/>
  <c r="BE1719" i="1"/>
  <c r="AJ1719" i="1"/>
  <c r="DV1717" i="1"/>
  <c r="DU1717" i="1"/>
  <c r="DR1717" i="1"/>
  <c r="DQ1717" i="1"/>
  <c r="DL1717" i="1"/>
  <c r="DK1717" i="1"/>
  <c r="DJ1717" i="1"/>
  <c r="DI1717" i="1"/>
  <c r="DH1717" i="1"/>
  <c r="DE1717" i="1"/>
  <c r="DD1717" i="1"/>
  <c r="DC1717" i="1"/>
  <c r="DB1717" i="1"/>
  <c r="DA1717" i="1"/>
  <c r="CZ1717" i="1"/>
  <c r="CY1717" i="1"/>
  <c r="CX1717" i="1"/>
  <c r="CW1717" i="1"/>
  <c r="CV1717" i="1"/>
  <c r="CU1717" i="1"/>
  <c r="CT1717" i="1"/>
  <c r="CS1717" i="1"/>
  <c r="CR1717" i="1"/>
  <c r="CQ1717" i="1"/>
  <c r="CP1717" i="1"/>
  <c r="CO1717" i="1"/>
  <c r="CN1717" i="1"/>
  <c r="CM1717" i="1"/>
  <c r="CL1717" i="1"/>
  <c r="CK1717" i="1"/>
  <c r="CJ1717" i="1"/>
  <c r="CI1717" i="1"/>
  <c r="CH1717" i="1"/>
  <c r="CG1717" i="1"/>
  <c r="CF1717" i="1"/>
  <c r="CE1717" i="1"/>
  <c r="CD1717" i="1"/>
  <c r="CC1717" i="1"/>
  <c r="CB1717" i="1"/>
  <c r="CA1717" i="1"/>
  <c r="BZ1717" i="1"/>
  <c r="BY1717" i="1"/>
  <c r="BX1717" i="1"/>
  <c r="BW1717" i="1"/>
  <c r="BV1717" i="1"/>
  <c r="BE1717" i="1"/>
  <c r="AJ1717" i="1"/>
  <c r="DU1715" i="1"/>
  <c r="DR1715" i="1"/>
  <c r="DQ1715" i="1"/>
  <c r="DL1715" i="1"/>
  <c r="DK1715" i="1"/>
  <c r="DI1715" i="1"/>
  <c r="DH1715" i="1"/>
  <c r="DE1715" i="1"/>
  <c r="DD1715" i="1"/>
  <c r="DV1715" i="1" s="1"/>
  <c r="DC1715" i="1"/>
  <c r="DB1715" i="1"/>
  <c r="DA1715" i="1"/>
  <c r="CZ1715" i="1"/>
  <c r="CY1715" i="1"/>
  <c r="CX1715" i="1"/>
  <c r="CW1715" i="1"/>
  <c r="CV1715" i="1"/>
  <c r="CU1715" i="1"/>
  <c r="CT1715" i="1"/>
  <c r="CS1715" i="1"/>
  <c r="CR1715" i="1"/>
  <c r="CQ1715" i="1"/>
  <c r="CP1715" i="1"/>
  <c r="CO1715" i="1"/>
  <c r="CN1715" i="1"/>
  <c r="CM1715" i="1"/>
  <c r="CL1715" i="1"/>
  <c r="CK1715" i="1"/>
  <c r="CJ1715" i="1"/>
  <c r="CI1715" i="1"/>
  <c r="CH1715" i="1"/>
  <c r="CG1715" i="1"/>
  <c r="CF1715" i="1"/>
  <c r="CE1715" i="1"/>
  <c r="CD1715" i="1"/>
  <c r="CC1715" i="1"/>
  <c r="CB1715" i="1"/>
  <c r="CA1715" i="1"/>
  <c r="BZ1715" i="1"/>
  <c r="BY1715" i="1"/>
  <c r="BX1715" i="1"/>
  <c r="BW1715" i="1"/>
  <c r="BV1715" i="1"/>
  <c r="BE1715" i="1"/>
  <c r="AJ1715" i="1"/>
  <c r="DU1712" i="1"/>
  <c r="DR1712" i="1"/>
  <c r="DQ1712" i="1"/>
  <c r="DL1712" i="1"/>
  <c r="DK1712" i="1"/>
  <c r="DJ1712" i="1"/>
  <c r="DI1712" i="1"/>
  <c r="DH1712" i="1"/>
  <c r="DE1712" i="1"/>
  <c r="DD1712" i="1"/>
  <c r="DC1712" i="1"/>
  <c r="DB1712" i="1"/>
  <c r="DA1712" i="1"/>
  <c r="CZ1712" i="1"/>
  <c r="CY1712" i="1"/>
  <c r="CX1712" i="1"/>
  <c r="CW1712" i="1"/>
  <c r="CV1712" i="1"/>
  <c r="CU1712" i="1"/>
  <c r="CT1712" i="1"/>
  <c r="CS1712" i="1"/>
  <c r="CR1712" i="1"/>
  <c r="CQ1712" i="1"/>
  <c r="CP1712" i="1"/>
  <c r="CO1712" i="1"/>
  <c r="CN1712" i="1"/>
  <c r="CM1712" i="1"/>
  <c r="CL1712" i="1"/>
  <c r="CK1712" i="1"/>
  <c r="CJ1712" i="1"/>
  <c r="CI1712" i="1"/>
  <c r="CH1712" i="1"/>
  <c r="CG1712" i="1"/>
  <c r="CF1712" i="1"/>
  <c r="CE1712" i="1"/>
  <c r="CD1712" i="1"/>
  <c r="CC1712" i="1"/>
  <c r="CB1712" i="1"/>
  <c r="CA1712" i="1"/>
  <c r="BZ1712" i="1"/>
  <c r="BY1712" i="1"/>
  <c r="BX1712" i="1"/>
  <c r="BW1712" i="1"/>
  <c r="BV1712" i="1"/>
  <c r="BE1712" i="1"/>
  <c r="AJ1712" i="1"/>
  <c r="DU1709" i="1"/>
  <c r="DR1709" i="1"/>
  <c r="DQ1709" i="1"/>
  <c r="DL1709" i="1"/>
  <c r="DK1709" i="1"/>
  <c r="DI1709" i="1"/>
  <c r="DH1709" i="1"/>
  <c r="DE1709" i="1"/>
  <c r="DD1709" i="1"/>
  <c r="DV1709" i="1" s="1"/>
  <c r="DC1709" i="1"/>
  <c r="DB1709" i="1"/>
  <c r="DJ1709" i="1" s="1"/>
  <c r="CZ1709" i="1"/>
  <c r="CX1709" i="1"/>
  <c r="CW1709" i="1"/>
  <c r="CV1709" i="1"/>
  <c r="CU1709" i="1"/>
  <c r="CT1709" i="1"/>
  <c r="CS1709" i="1"/>
  <c r="CR1709" i="1"/>
  <c r="CQ1709" i="1"/>
  <c r="CP1709" i="1"/>
  <c r="CO1709" i="1"/>
  <c r="CN1709" i="1"/>
  <c r="CM1709" i="1"/>
  <c r="CL1709" i="1"/>
  <c r="CK1709" i="1"/>
  <c r="CJ1709" i="1"/>
  <c r="CI1709" i="1"/>
  <c r="CH1709" i="1"/>
  <c r="CG1709" i="1"/>
  <c r="CF1709" i="1"/>
  <c r="CE1709" i="1"/>
  <c r="CD1709" i="1"/>
  <c r="CC1709" i="1"/>
  <c r="CB1709" i="1"/>
  <c r="CA1709" i="1"/>
  <c r="BZ1709" i="1"/>
  <c r="BY1709" i="1"/>
  <c r="BX1709" i="1"/>
  <c r="BW1709" i="1"/>
  <c r="BV1709" i="1"/>
  <c r="BE1709" i="1"/>
  <c r="AJ1709" i="1"/>
  <c r="DU1708" i="1"/>
  <c r="DR1708" i="1"/>
  <c r="DQ1708" i="1"/>
  <c r="DL1708" i="1"/>
  <c r="DK1708" i="1"/>
  <c r="DI1708" i="1"/>
  <c r="DH1708" i="1"/>
  <c r="DE1708" i="1"/>
  <c r="DD1708" i="1"/>
  <c r="DC1708" i="1"/>
  <c r="DJ1708" i="1" s="1"/>
  <c r="DB1708" i="1"/>
  <c r="CZ1708" i="1"/>
  <c r="CX1708" i="1"/>
  <c r="CW1708" i="1"/>
  <c r="CV1708" i="1"/>
  <c r="CU1708" i="1"/>
  <c r="CT1708" i="1"/>
  <c r="CS1708" i="1"/>
  <c r="CR1708" i="1"/>
  <c r="CQ1708" i="1"/>
  <c r="CP1708" i="1"/>
  <c r="CO1708" i="1"/>
  <c r="CN1708" i="1"/>
  <c r="CM1708" i="1"/>
  <c r="CL1708" i="1"/>
  <c r="CK1708" i="1"/>
  <c r="CJ1708" i="1"/>
  <c r="CI1708" i="1"/>
  <c r="CH1708" i="1"/>
  <c r="CG1708" i="1"/>
  <c r="CF1708" i="1"/>
  <c r="CE1708" i="1"/>
  <c r="CD1708" i="1"/>
  <c r="CC1708" i="1"/>
  <c r="CB1708" i="1"/>
  <c r="CA1708" i="1"/>
  <c r="BZ1708" i="1"/>
  <c r="BY1708" i="1"/>
  <c r="BX1708" i="1"/>
  <c r="BW1708" i="1"/>
  <c r="BV1708" i="1"/>
  <c r="BE1708" i="1"/>
  <c r="AJ1708" i="1"/>
  <c r="DV1706" i="1"/>
  <c r="DU1706" i="1"/>
  <c r="DR1706" i="1"/>
  <c r="DQ1706" i="1"/>
  <c r="DL1706" i="1"/>
  <c r="DK1706" i="1"/>
  <c r="DJ1706" i="1"/>
  <c r="DI1706" i="1"/>
  <c r="DH1706" i="1"/>
  <c r="DE1706" i="1"/>
  <c r="DD1706" i="1"/>
  <c r="DC1706" i="1"/>
  <c r="DB1706" i="1"/>
  <c r="CZ1706" i="1"/>
  <c r="CX1706" i="1"/>
  <c r="CW1706" i="1"/>
  <c r="CV1706" i="1"/>
  <c r="CU1706" i="1"/>
  <c r="CT1706" i="1"/>
  <c r="CS1706" i="1"/>
  <c r="CR1706" i="1"/>
  <c r="CQ1706" i="1"/>
  <c r="CP1706" i="1"/>
  <c r="CO1706" i="1"/>
  <c r="CN1706" i="1"/>
  <c r="CM1706" i="1"/>
  <c r="CL1706" i="1"/>
  <c r="CK1706" i="1"/>
  <c r="CJ1706" i="1"/>
  <c r="CI1706" i="1"/>
  <c r="CH1706" i="1"/>
  <c r="CG1706" i="1"/>
  <c r="CF1706" i="1"/>
  <c r="CE1706" i="1"/>
  <c r="CD1706" i="1"/>
  <c r="CC1706" i="1"/>
  <c r="CB1706" i="1"/>
  <c r="CA1706" i="1"/>
  <c r="BZ1706" i="1"/>
  <c r="BY1706" i="1"/>
  <c r="BX1706" i="1"/>
  <c r="BW1706" i="1"/>
  <c r="BV1706" i="1"/>
  <c r="BE1706" i="1"/>
  <c r="AJ1706" i="1"/>
  <c r="DU1705" i="1"/>
  <c r="DR1705" i="1"/>
  <c r="DQ1705" i="1"/>
  <c r="DL1705" i="1"/>
  <c r="DK1705" i="1"/>
  <c r="DI1705" i="1"/>
  <c r="DH1705" i="1"/>
  <c r="DE1705" i="1"/>
  <c r="DD1705" i="1"/>
  <c r="DV1705" i="1" s="1"/>
  <c r="DC1705" i="1"/>
  <c r="DB1705" i="1"/>
  <c r="DJ1705" i="1" s="1"/>
  <c r="CZ1705" i="1"/>
  <c r="CX1705" i="1"/>
  <c r="CW1705" i="1"/>
  <c r="CV1705" i="1"/>
  <c r="CU1705" i="1"/>
  <c r="CT1705" i="1"/>
  <c r="CS1705" i="1"/>
  <c r="CR1705" i="1"/>
  <c r="CQ1705" i="1"/>
  <c r="CP1705" i="1"/>
  <c r="CO1705" i="1"/>
  <c r="CN1705" i="1"/>
  <c r="CM1705" i="1"/>
  <c r="CL1705" i="1"/>
  <c r="CK1705" i="1"/>
  <c r="CJ1705" i="1"/>
  <c r="CI1705" i="1"/>
  <c r="CH1705" i="1"/>
  <c r="CG1705" i="1"/>
  <c r="CF1705" i="1"/>
  <c r="CE1705" i="1"/>
  <c r="CD1705" i="1"/>
  <c r="CC1705" i="1"/>
  <c r="CB1705" i="1"/>
  <c r="CA1705" i="1"/>
  <c r="DO1705" i="1" s="1"/>
  <c r="BZ1705" i="1"/>
  <c r="BY1705" i="1"/>
  <c r="BX1705" i="1"/>
  <c r="BW1705" i="1"/>
  <c r="BV1705" i="1"/>
  <c r="BE1705" i="1"/>
  <c r="AJ1705" i="1"/>
  <c r="DU1703" i="1"/>
  <c r="DR1703" i="1"/>
  <c r="DQ1703" i="1"/>
  <c r="DL1703" i="1"/>
  <c r="DK1703" i="1"/>
  <c r="DI1703" i="1"/>
  <c r="DH1703" i="1"/>
  <c r="DE1703" i="1"/>
  <c r="DD1703" i="1"/>
  <c r="DV1703" i="1" s="1"/>
  <c r="DC1703" i="1"/>
  <c r="DB1703" i="1"/>
  <c r="DJ1703" i="1" s="1"/>
  <c r="CZ1703" i="1"/>
  <c r="CX1703" i="1"/>
  <c r="CW1703" i="1"/>
  <c r="CV1703" i="1"/>
  <c r="CU1703" i="1"/>
  <c r="CT1703" i="1"/>
  <c r="CS1703" i="1"/>
  <c r="CR1703" i="1"/>
  <c r="CQ1703" i="1"/>
  <c r="CP1703" i="1"/>
  <c r="CO1703" i="1"/>
  <c r="CN1703" i="1"/>
  <c r="CM1703" i="1"/>
  <c r="CL1703" i="1"/>
  <c r="CK1703" i="1"/>
  <c r="CJ1703" i="1"/>
  <c r="CI1703" i="1"/>
  <c r="CH1703" i="1"/>
  <c r="CG1703" i="1"/>
  <c r="CF1703" i="1"/>
  <c r="CE1703" i="1"/>
  <c r="CD1703" i="1"/>
  <c r="CC1703" i="1"/>
  <c r="CB1703" i="1"/>
  <c r="CA1703" i="1"/>
  <c r="BZ1703" i="1"/>
  <c r="BY1703" i="1"/>
  <c r="BX1703" i="1"/>
  <c r="BW1703" i="1"/>
  <c r="BV1703" i="1"/>
  <c r="BE1703" i="1"/>
  <c r="AJ1703" i="1"/>
  <c r="DU1701" i="1"/>
  <c r="DR1701" i="1"/>
  <c r="DQ1701" i="1"/>
  <c r="DL1701" i="1"/>
  <c r="DK1701" i="1"/>
  <c r="DI1701" i="1"/>
  <c r="DH1701" i="1"/>
  <c r="DE1701" i="1"/>
  <c r="DD1701" i="1"/>
  <c r="DV1701" i="1" s="1"/>
  <c r="DC1701" i="1"/>
  <c r="DB1701" i="1"/>
  <c r="DJ1701" i="1" s="1"/>
  <c r="CZ1701" i="1"/>
  <c r="CX1701" i="1"/>
  <c r="CW1701" i="1"/>
  <c r="CV1701" i="1"/>
  <c r="CU1701" i="1"/>
  <c r="CT1701" i="1"/>
  <c r="CS1701" i="1"/>
  <c r="CR1701" i="1"/>
  <c r="CQ1701" i="1"/>
  <c r="CP1701" i="1"/>
  <c r="CO1701" i="1"/>
  <c r="CN1701" i="1"/>
  <c r="CM1701" i="1"/>
  <c r="CL1701" i="1"/>
  <c r="CK1701" i="1"/>
  <c r="CJ1701" i="1"/>
  <c r="CI1701" i="1"/>
  <c r="CH1701" i="1"/>
  <c r="CG1701" i="1"/>
  <c r="CF1701" i="1"/>
  <c r="CE1701" i="1"/>
  <c r="CD1701" i="1"/>
  <c r="CC1701" i="1"/>
  <c r="CB1701" i="1"/>
  <c r="CA1701" i="1"/>
  <c r="BZ1701" i="1"/>
  <c r="BY1701" i="1"/>
  <c r="BX1701" i="1"/>
  <c r="BW1701" i="1"/>
  <c r="BV1701" i="1"/>
  <c r="BE1701" i="1"/>
  <c r="AJ1701" i="1"/>
  <c r="DU1698" i="1"/>
  <c r="DR1698" i="1"/>
  <c r="DQ1698" i="1"/>
  <c r="DL1698" i="1"/>
  <c r="DK1698" i="1"/>
  <c r="DI1698" i="1"/>
  <c r="DH1698" i="1"/>
  <c r="DE1698" i="1"/>
  <c r="DD1698" i="1"/>
  <c r="DV1698" i="1" s="1"/>
  <c r="DC1698" i="1"/>
  <c r="DB1698" i="1"/>
  <c r="CZ1698" i="1"/>
  <c r="CX1698" i="1"/>
  <c r="CW1698" i="1"/>
  <c r="CV1698" i="1"/>
  <c r="CU1698" i="1"/>
  <c r="CT1698" i="1"/>
  <c r="CS1698" i="1"/>
  <c r="CR1698" i="1"/>
  <c r="CQ1698" i="1"/>
  <c r="CP1698" i="1"/>
  <c r="CO1698" i="1"/>
  <c r="CN1698" i="1"/>
  <c r="CM1698" i="1"/>
  <c r="CL1698" i="1"/>
  <c r="CK1698" i="1"/>
  <c r="CJ1698" i="1"/>
  <c r="CI1698" i="1"/>
  <c r="CH1698" i="1"/>
  <c r="CG1698" i="1"/>
  <c r="CF1698" i="1"/>
  <c r="CE1698" i="1"/>
  <c r="CD1698" i="1"/>
  <c r="CC1698" i="1"/>
  <c r="CB1698" i="1"/>
  <c r="CA1698" i="1"/>
  <c r="BZ1698" i="1"/>
  <c r="BY1698" i="1"/>
  <c r="BX1698" i="1"/>
  <c r="BW1698" i="1"/>
  <c r="BV1698" i="1"/>
  <c r="BE1698" i="1"/>
  <c r="AJ1698" i="1"/>
  <c r="DU1696" i="1"/>
  <c r="DR1696" i="1"/>
  <c r="DQ1696" i="1"/>
  <c r="DL1696" i="1"/>
  <c r="DK1696" i="1"/>
  <c r="DI1696" i="1"/>
  <c r="DH1696" i="1"/>
  <c r="DE1696" i="1"/>
  <c r="DD1696" i="1"/>
  <c r="DC1696" i="1"/>
  <c r="DB1696" i="1"/>
  <c r="DJ1696" i="1" s="1"/>
  <c r="CZ1696" i="1"/>
  <c r="CX1696" i="1"/>
  <c r="CW1696" i="1"/>
  <c r="CV1696" i="1"/>
  <c r="CU1696" i="1"/>
  <c r="CT1696" i="1"/>
  <c r="CS1696" i="1"/>
  <c r="CR1696" i="1"/>
  <c r="CQ1696" i="1"/>
  <c r="CP1696" i="1"/>
  <c r="CO1696" i="1"/>
  <c r="CN1696" i="1"/>
  <c r="CM1696" i="1"/>
  <c r="DP1696" i="1" s="1"/>
  <c r="CL1696" i="1"/>
  <c r="CK1696" i="1"/>
  <c r="CJ1696" i="1"/>
  <c r="CI1696" i="1"/>
  <c r="CH1696" i="1"/>
  <c r="CG1696" i="1"/>
  <c r="CF1696" i="1"/>
  <c r="CE1696" i="1"/>
  <c r="CD1696" i="1"/>
  <c r="DO1696" i="1" s="1"/>
  <c r="CC1696" i="1"/>
  <c r="CB1696" i="1"/>
  <c r="CA1696" i="1"/>
  <c r="BZ1696" i="1"/>
  <c r="BY1696" i="1"/>
  <c r="BX1696" i="1"/>
  <c r="BW1696" i="1"/>
  <c r="BV1696" i="1"/>
  <c r="BE1696" i="1"/>
  <c r="AJ1696" i="1"/>
  <c r="DU1694" i="1"/>
  <c r="DR1694" i="1"/>
  <c r="DQ1694" i="1"/>
  <c r="DL1694" i="1"/>
  <c r="DK1694" i="1"/>
  <c r="DJ1694" i="1"/>
  <c r="DI1694" i="1"/>
  <c r="DH1694" i="1"/>
  <c r="DE1694" i="1"/>
  <c r="DV1694" i="1" s="1"/>
  <c r="DD1694" i="1"/>
  <c r="DC1694" i="1"/>
  <c r="DB1694" i="1"/>
  <c r="DA1694" i="1"/>
  <c r="CZ1694" i="1"/>
  <c r="CY1694" i="1"/>
  <c r="CX1694" i="1"/>
  <c r="CW1694" i="1"/>
  <c r="CV1694" i="1"/>
  <c r="CU1694" i="1"/>
  <c r="CT1694" i="1"/>
  <c r="CS1694" i="1"/>
  <c r="CR1694" i="1"/>
  <c r="CQ1694" i="1"/>
  <c r="CP1694" i="1"/>
  <c r="CO1694" i="1"/>
  <c r="CN1694" i="1"/>
  <c r="CM1694" i="1"/>
  <c r="CL1694" i="1"/>
  <c r="CK1694" i="1"/>
  <c r="CJ1694" i="1"/>
  <c r="CI1694" i="1"/>
  <c r="DO1694" i="1" s="1"/>
  <c r="CH1694" i="1"/>
  <c r="CG1694" i="1"/>
  <c r="CF1694" i="1"/>
  <c r="CE1694" i="1"/>
  <c r="CD1694" i="1"/>
  <c r="CC1694" i="1"/>
  <c r="CB1694" i="1"/>
  <c r="CA1694" i="1"/>
  <c r="BZ1694" i="1"/>
  <c r="BY1694" i="1"/>
  <c r="BX1694" i="1"/>
  <c r="BW1694" i="1"/>
  <c r="BV1694" i="1"/>
  <c r="BE1694" i="1"/>
  <c r="AJ1694" i="1"/>
  <c r="DV1692" i="1"/>
  <c r="DU1692" i="1"/>
  <c r="DR1692" i="1"/>
  <c r="DQ1692" i="1"/>
  <c r="DL1692" i="1"/>
  <c r="DK1692" i="1"/>
  <c r="DJ1692" i="1"/>
  <c r="DI1692" i="1"/>
  <c r="DH1692" i="1"/>
  <c r="DE1692" i="1"/>
  <c r="DD1692" i="1"/>
  <c r="DC1692" i="1"/>
  <c r="DB1692" i="1"/>
  <c r="DA1692" i="1"/>
  <c r="CZ1692" i="1"/>
  <c r="CY1692" i="1"/>
  <c r="CX1692" i="1"/>
  <c r="CW1692" i="1"/>
  <c r="CV1692" i="1"/>
  <c r="CU1692" i="1"/>
  <c r="CT1692" i="1"/>
  <c r="CS1692" i="1"/>
  <c r="CR1692" i="1"/>
  <c r="CQ1692" i="1"/>
  <c r="CP1692" i="1"/>
  <c r="CO1692" i="1"/>
  <c r="CN1692" i="1"/>
  <c r="CM1692" i="1"/>
  <c r="CL1692" i="1"/>
  <c r="CK1692" i="1"/>
  <c r="CJ1692" i="1"/>
  <c r="CI1692" i="1"/>
  <c r="CH1692" i="1"/>
  <c r="CG1692" i="1"/>
  <c r="CF1692" i="1"/>
  <c r="CE1692" i="1"/>
  <c r="CD1692" i="1"/>
  <c r="CC1692" i="1"/>
  <c r="CB1692" i="1"/>
  <c r="CA1692" i="1"/>
  <c r="BZ1692" i="1"/>
  <c r="BY1692" i="1"/>
  <c r="BX1692" i="1"/>
  <c r="BW1692" i="1"/>
  <c r="BV1692" i="1"/>
  <c r="DO1692" i="1" s="1"/>
  <c r="BE1692" i="1"/>
  <c r="AJ1692" i="1"/>
  <c r="DU1686" i="1"/>
  <c r="DR1686" i="1"/>
  <c r="DQ1686" i="1"/>
  <c r="DL1686" i="1"/>
  <c r="DK1686" i="1"/>
  <c r="DI1686" i="1"/>
  <c r="DH1686" i="1"/>
  <c r="DE1686" i="1"/>
  <c r="DD1686" i="1"/>
  <c r="DV1686" i="1" s="1"/>
  <c r="DC1686" i="1"/>
  <c r="DB1686" i="1"/>
  <c r="DA1686" i="1"/>
  <c r="CZ1686" i="1"/>
  <c r="CY1686" i="1"/>
  <c r="CX1686" i="1"/>
  <c r="CW1686" i="1"/>
  <c r="CV1686" i="1"/>
  <c r="CU1686" i="1"/>
  <c r="CT1686" i="1"/>
  <c r="CS1686" i="1"/>
  <c r="CR1686" i="1"/>
  <c r="CQ1686" i="1"/>
  <c r="CP1686" i="1"/>
  <c r="CO1686" i="1"/>
  <c r="CN1686" i="1"/>
  <c r="CM1686" i="1"/>
  <c r="CL1686" i="1"/>
  <c r="CK1686" i="1"/>
  <c r="CJ1686" i="1"/>
  <c r="CI1686" i="1"/>
  <c r="CH1686" i="1"/>
  <c r="CG1686" i="1"/>
  <c r="CF1686" i="1"/>
  <c r="CE1686" i="1"/>
  <c r="CD1686" i="1"/>
  <c r="CC1686" i="1"/>
  <c r="CB1686" i="1"/>
  <c r="CA1686" i="1"/>
  <c r="BZ1686" i="1"/>
  <c r="BY1686" i="1"/>
  <c r="BX1686" i="1"/>
  <c r="BW1686" i="1"/>
  <c r="BV1686" i="1"/>
  <c r="DO1686" i="1" s="1"/>
  <c r="BE1686" i="1"/>
  <c r="AJ1686" i="1"/>
  <c r="DU1681" i="1"/>
  <c r="DR1681" i="1"/>
  <c r="DQ1681" i="1"/>
  <c r="DL1681" i="1"/>
  <c r="DK1681" i="1"/>
  <c r="DI1681" i="1"/>
  <c r="DH1681" i="1"/>
  <c r="DE1681" i="1"/>
  <c r="DD1681" i="1"/>
  <c r="DV1681" i="1" s="1"/>
  <c r="DC1681" i="1"/>
  <c r="DB1681" i="1"/>
  <c r="DA1681" i="1"/>
  <c r="CZ1681" i="1"/>
  <c r="CY1681" i="1"/>
  <c r="CX1681" i="1"/>
  <c r="CW1681" i="1"/>
  <c r="CV1681" i="1"/>
  <c r="CU1681" i="1"/>
  <c r="CT1681" i="1"/>
  <c r="CS1681" i="1"/>
  <c r="CR1681" i="1"/>
  <c r="CQ1681" i="1"/>
  <c r="CP1681" i="1"/>
  <c r="CO1681" i="1"/>
  <c r="CN1681" i="1"/>
  <c r="CM1681" i="1"/>
  <c r="CL1681" i="1"/>
  <c r="CK1681" i="1"/>
  <c r="CJ1681" i="1"/>
  <c r="CI1681" i="1"/>
  <c r="CH1681" i="1"/>
  <c r="CG1681" i="1"/>
  <c r="CF1681" i="1"/>
  <c r="CE1681" i="1"/>
  <c r="CD1681" i="1"/>
  <c r="CC1681" i="1"/>
  <c r="CB1681" i="1"/>
  <c r="CA1681" i="1"/>
  <c r="BZ1681" i="1"/>
  <c r="BY1681" i="1"/>
  <c r="BX1681" i="1"/>
  <c r="BW1681" i="1"/>
  <c r="DO1681" i="1" s="1"/>
  <c r="BV1681" i="1"/>
  <c r="BE1681" i="1"/>
  <c r="AJ1681" i="1"/>
  <c r="DU1680" i="1"/>
  <c r="DR1680" i="1"/>
  <c r="DQ1680" i="1"/>
  <c r="DL1680" i="1"/>
  <c r="DK1680" i="1"/>
  <c r="DI1680" i="1"/>
  <c r="DH1680" i="1"/>
  <c r="DE1680" i="1"/>
  <c r="DD1680" i="1"/>
  <c r="DC1680" i="1"/>
  <c r="DB1680" i="1"/>
  <c r="DA1680" i="1"/>
  <c r="CZ1680" i="1"/>
  <c r="CY1680" i="1"/>
  <c r="CX1680" i="1"/>
  <c r="CW1680" i="1"/>
  <c r="CV1680" i="1"/>
  <c r="CU1680" i="1"/>
  <c r="CT1680" i="1"/>
  <c r="CS1680" i="1"/>
  <c r="CR1680" i="1"/>
  <c r="CQ1680" i="1"/>
  <c r="CP1680" i="1"/>
  <c r="CO1680" i="1"/>
  <c r="CN1680" i="1"/>
  <c r="CM1680" i="1"/>
  <c r="CL1680" i="1"/>
  <c r="CK1680" i="1"/>
  <c r="CJ1680" i="1"/>
  <c r="CI1680" i="1"/>
  <c r="CH1680" i="1"/>
  <c r="CG1680" i="1"/>
  <c r="CF1680" i="1"/>
  <c r="CE1680" i="1"/>
  <c r="CD1680" i="1"/>
  <c r="CC1680" i="1"/>
  <c r="CB1680" i="1"/>
  <c r="CA1680" i="1"/>
  <c r="BZ1680" i="1"/>
  <c r="BY1680" i="1"/>
  <c r="BX1680" i="1"/>
  <c r="BW1680" i="1"/>
  <c r="BV1680" i="1"/>
  <c r="BE1680" i="1"/>
  <c r="AJ1680" i="1"/>
  <c r="DU1676" i="1"/>
  <c r="DR1676" i="1"/>
  <c r="DQ1676" i="1"/>
  <c r="DL1676" i="1"/>
  <c r="DK1676" i="1"/>
  <c r="DJ1676" i="1"/>
  <c r="DI1676" i="1"/>
  <c r="DH1676" i="1"/>
  <c r="DE1676" i="1"/>
  <c r="DV1676" i="1" s="1"/>
  <c r="DD1676" i="1"/>
  <c r="DC1676" i="1"/>
  <c r="DB1676" i="1"/>
  <c r="DA1676" i="1"/>
  <c r="CZ1676" i="1"/>
  <c r="CY1676" i="1"/>
  <c r="CX1676" i="1"/>
  <c r="CW1676" i="1"/>
  <c r="CV1676" i="1"/>
  <c r="CU1676" i="1"/>
  <c r="CT1676" i="1"/>
  <c r="CS1676" i="1"/>
  <c r="CR1676" i="1"/>
  <c r="CQ1676" i="1"/>
  <c r="CP1676" i="1"/>
  <c r="CO1676" i="1"/>
  <c r="CN1676" i="1"/>
  <c r="CM1676" i="1"/>
  <c r="CL1676" i="1"/>
  <c r="CK1676" i="1"/>
  <c r="CJ1676" i="1"/>
  <c r="CI1676" i="1"/>
  <c r="CH1676" i="1"/>
  <c r="CG1676" i="1"/>
  <c r="CF1676" i="1"/>
  <c r="CE1676" i="1"/>
  <c r="CD1676" i="1"/>
  <c r="CC1676" i="1"/>
  <c r="CB1676" i="1"/>
  <c r="CA1676" i="1"/>
  <c r="BZ1676" i="1"/>
  <c r="BY1676" i="1"/>
  <c r="BX1676" i="1"/>
  <c r="BW1676" i="1"/>
  <c r="BV1676" i="1"/>
  <c r="BE1676" i="1"/>
  <c r="AJ1676" i="1"/>
  <c r="DU1668" i="1"/>
  <c r="DR1668" i="1"/>
  <c r="DQ1668" i="1"/>
  <c r="DL1668" i="1"/>
  <c r="DK1668" i="1"/>
  <c r="DI1668" i="1"/>
  <c r="DH1668" i="1"/>
  <c r="DE1668" i="1"/>
  <c r="DV1668" i="1" s="1"/>
  <c r="DD1668" i="1"/>
  <c r="DC1668" i="1"/>
  <c r="DB1668" i="1"/>
  <c r="DJ1668" i="1" s="1"/>
  <c r="CZ1668" i="1"/>
  <c r="CX1668" i="1"/>
  <c r="CW1668" i="1"/>
  <c r="CV1668" i="1"/>
  <c r="CU1668" i="1"/>
  <c r="CT1668" i="1"/>
  <c r="CS1668" i="1"/>
  <c r="CR1668" i="1"/>
  <c r="CQ1668" i="1"/>
  <c r="CP1668" i="1"/>
  <c r="CO1668" i="1"/>
  <c r="CN1668" i="1"/>
  <c r="CM1668" i="1"/>
  <c r="CL1668" i="1"/>
  <c r="CK1668" i="1"/>
  <c r="CJ1668" i="1"/>
  <c r="CI1668" i="1"/>
  <c r="CH1668" i="1"/>
  <c r="CG1668" i="1"/>
  <c r="CF1668" i="1"/>
  <c r="CE1668" i="1"/>
  <c r="CD1668" i="1"/>
  <c r="CC1668" i="1"/>
  <c r="CB1668" i="1"/>
  <c r="CA1668" i="1"/>
  <c r="BZ1668" i="1"/>
  <c r="BY1668" i="1"/>
  <c r="DO1668" i="1" s="1"/>
  <c r="BX1668" i="1"/>
  <c r="BW1668" i="1"/>
  <c r="BV1668" i="1"/>
  <c r="BE1668" i="1"/>
  <c r="AJ1668" i="1"/>
  <c r="DV1666" i="1"/>
  <c r="DU1666" i="1"/>
  <c r="DR1666" i="1"/>
  <c r="DQ1666" i="1"/>
  <c r="DL1666" i="1"/>
  <c r="DK1666" i="1"/>
  <c r="DI1666" i="1"/>
  <c r="DH1666" i="1"/>
  <c r="DE1666" i="1"/>
  <c r="DD1666" i="1"/>
  <c r="DC1666" i="1"/>
  <c r="DB1666" i="1"/>
  <c r="DJ1666" i="1" s="1"/>
  <c r="DA1666" i="1"/>
  <c r="CZ1666" i="1"/>
  <c r="CY1666" i="1"/>
  <c r="CX1666" i="1"/>
  <c r="CW1666" i="1"/>
  <c r="CV1666" i="1"/>
  <c r="CU1666" i="1"/>
  <c r="CT1666" i="1"/>
  <c r="CS1666" i="1"/>
  <c r="CR1666" i="1"/>
  <c r="CQ1666" i="1"/>
  <c r="CP1666" i="1"/>
  <c r="CO1666" i="1"/>
  <c r="CN1666" i="1"/>
  <c r="CM1666" i="1"/>
  <c r="CL1666" i="1"/>
  <c r="CK1666" i="1"/>
  <c r="CJ1666" i="1"/>
  <c r="CI1666" i="1"/>
  <c r="CH1666" i="1"/>
  <c r="CG1666" i="1"/>
  <c r="CF1666" i="1"/>
  <c r="CE1666" i="1"/>
  <c r="CD1666" i="1"/>
  <c r="CC1666" i="1"/>
  <c r="CB1666" i="1"/>
  <c r="CA1666" i="1"/>
  <c r="BZ1666" i="1"/>
  <c r="BY1666" i="1"/>
  <c r="BX1666" i="1"/>
  <c r="BW1666" i="1"/>
  <c r="BV1666" i="1"/>
  <c r="BE1666" i="1"/>
  <c r="AJ1666" i="1"/>
  <c r="DU1664" i="1"/>
  <c r="DR1664" i="1"/>
  <c r="DQ1664" i="1"/>
  <c r="DL1664" i="1"/>
  <c r="DK1664" i="1"/>
  <c r="DJ1664" i="1"/>
  <c r="DI1664" i="1"/>
  <c r="DH1664" i="1"/>
  <c r="DE1664" i="1"/>
  <c r="DD1664" i="1"/>
  <c r="DV1664" i="1" s="1"/>
  <c r="DC1664" i="1"/>
  <c r="DB1664" i="1"/>
  <c r="DA1664" i="1"/>
  <c r="CZ1664" i="1"/>
  <c r="CY1664" i="1"/>
  <c r="CX1664" i="1"/>
  <c r="CW1664" i="1"/>
  <c r="CV1664" i="1"/>
  <c r="CU1664" i="1"/>
  <c r="CT1664" i="1"/>
  <c r="CS1664" i="1"/>
  <c r="CR1664" i="1"/>
  <c r="CQ1664" i="1"/>
  <c r="CP1664" i="1"/>
  <c r="CO1664" i="1"/>
  <c r="CN1664" i="1"/>
  <c r="CM1664" i="1"/>
  <c r="CL1664" i="1"/>
  <c r="CK1664" i="1"/>
  <c r="CJ1664" i="1"/>
  <c r="CI1664" i="1"/>
  <c r="CH1664" i="1"/>
  <c r="CG1664" i="1"/>
  <c r="CF1664" i="1"/>
  <c r="CE1664" i="1"/>
  <c r="CD1664" i="1"/>
  <c r="CC1664" i="1"/>
  <c r="CB1664" i="1"/>
  <c r="CA1664" i="1"/>
  <c r="BZ1664" i="1"/>
  <c r="BY1664" i="1"/>
  <c r="BX1664" i="1"/>
  <c r="BW1664" i="1"/>
  <c r="BV1664" i="1"/>
  <c r="BE1664" i="1"/>
  <c r="AJ1664" i="1"/>
  <c r="DU1662" i="1"/>
  <c r="DR1662" i="1"/>
  <c r="DQ1662" i="1"/>
  <c r="DL1662" i="1"/>
  <c r="DK1662" i="1"/>
  <c r="DI1662" i="1"/>
  <c r="DH1662" i="1"/>
  <c r="DE1662" i="1"/>
  <c r="DD1662" i="1"/>
  <c r="DV1662" i="1" s="1"/>
  <c r="DC1662" i="1"/>
  <c r="DJ1662" i="1" s="1"/>
  <c r="DB1662" i="1"/>
  <c r="DA1662" i="1"/>
  <c r="CZ1662" i="1"/>
  <c r="CY1662" i="1"/>
  <c r="CX1662" i="1"/>
  <c r="CW1662" i="1"/>
  <c r="CV1662" i="1"/>
  <c r="CU1662" i="1"/>
  <c r="CT1662" i="1"/>
  <c r="CS1662" i="1"/>
  <c r="CR1662" i="1"/>
  <c r="CQ1662" i="1"/>
  <c r="CP1662" i="1"/>
  <c r="CO1662" i="1"/>
  <c r="CN1662" i="1"/>
  <c r="CM1662" i="1"/>
  <c r="CL1662" i="1"/>
  <c r="DP1662" i="1" s="1"/>
  <c r="CK1662" i="1"/>
  <c r="CJ1662" i="1"/>
  <c r="CI1662" i="1"/>
  <c r="CH1662" i="1"/>
  <c r="CG1662" i="1"/>
  <c r="CF1662" i="1"/>
  <c r="CE1662" i="1"/>
  <c r="CD1662" i="1"/>
  <c r="CC1662" i="1"/>
  <c r="CB1662" i="1"/>
  <c r="CA1662" i="1"/>
  <c r="BZ1662" i="1"/>
  <c r="BY1662" i="1"/>
  <c r="BX1662" i="1"/>
  <c r="BW1662" i="1"/>
  <c r="BV1662" i="1"/>
  <c r="BE1662" i="1"/>
  <c r="AJ1662" i="1"/>
  <c r="DV1659" i="1"/>
  <c r="DU1659" i="1"/>
  <c r="DR1659" i="1"/>
  <c r="DQ1659" i="1"/>
  <c r="DL1659" i="1"/>
  <c r="DK1659" i="1"/>
  <c r="DJ1659" i="1"/>
  <c r="DI1659" i="1"/>
  <c r="DH1659" i="1"/>
  <c r="DE1659" i="1"/>
  <c r="DD1659" i="1"/>
  <c r="DC1659" i="1"/>
  <c r="DB1659" i="1"/>
  <c r="CZ1659" i="1"/>
  <c r="CX1659" i="1"/>
  <c r="CW1659" i="1"/>
  <c r="CV1659" i="1"/>
  <c r="CU1659" i="1"/>
  <c r="CT1659" i="1"/>
  <c r="CS1659" i="1"/>
  <c r="CR1659" i="1"/>
  <c r="CQ1659" i="1"/>
  <c r="CP1659" i="1"/>
  <c r="CO1659" i="1"/>
  <c r="CN1659" i="1"/>
  <c r="CM1659" i="1"/>
  <c r="CL1659" i="1"/>
  <c r="CK1659" i="1"/>
  <c r="CJ1659" i="1"/>
  <c r="CI1659" i="1"/>
  <c r="CH1659" i="1"/>
  <c r="CG1659" i="1"/>
  <c r="CF1659" i="1"/>
  <c r="CE1659" i="1"/>
  <c r="CD1659" i="1"/>
  <c r="CC1659" i="1"/>
  <c r="CB1659" i="1"/>
  <c r="CA1659" i="1"/>
  <c r="BZ1659" i="1"/>
  <c r="BY1659" i="1"/>
  <c r="BX1659" i="1"/>
  <c r="BW1659" i="1"/>
  <c r="BV1659" i="1"/>
  <c r="BE1659" i="1"/>
  <c r="AJ1659" i="1"/>
  <c r="DV1655" i="1"/>
  <c r="DU1655" i="1"/>
  <c r="DR1655" i="1"/>
  <c r="DQ1655" i="1"/>
  <c r="DL1655" i="1"/>
  <c r="DK1655" i="1"/>
  <c r="DI1655" i="1"/>
  <c r="DH1655" i="1"/>
  <c r="DE1655" i="1"/>
  <c r="DD1655" i="1"/>
  <c r="DC1655" i="1"/>
  <c r="DB1655" i="1"/>
  <c r="DJ1655" i="1" s="1"/>
  <c r="CZ1655" i="1"/>
  <c r="CX1655" i="1"/>
  <c r="CW1655" i="1"/>
  <c r="CV1655" i="1"/>
  <c r="CU1655" i="1"/>
  <c r="CT1655" i="1"/>
  <c r="CS1655" i="1"/>
  <c r="CR1655" i="1"/>
  <c r="CQ1655" i="1"/>
  <c r="CP1655" i="1"/>
  <c r="CO1655" i="1"/>
  <c r="CN1655" i="1"/>
  <c r="CM1655" i="1"/>
  <c r="CL1655" i="1"/>
  <c r="CK1655" i="1"/>
  <c r="CJ1655" i="1"/>
  <c r="CI1655" i="1"/>
  <c r="CH1655" i="1"/>
  <c r="CG1655" i="1"/>
  <c r="CF1655" i="1"/>
  <c r="CE1655" i="1"/>
  <c r="CD1655" i="1"/>
  <c r="CC1655" i="1"/>
  <c r="CB1655" i="1"/>
  <c r="CA1655" i="1"/>
  <c r="BZ1655" i="1"/>
  <c r="BY1655" i="1"/>
  <c r="BX1655" i="1"/>
  <c r="BW1655" i="1"/>
  <c r="BV1655" i="1"/>
  <c r="BE1655" i="1"/>
  <c r="AJ1655" i="1"/>
  <c r="DU1653" i="1"/>
  <c r="DR1653" i="1"/>
  <c r="DQ1653" i="1"/>
  <c r="DL1653" i="1"/>
  <c r="DK1653" i="1"/>
  <c r="DI1653" i="1"/>
  <c r="DH1653" i="1"/>
  <c r="DE1653" i="1"/>
  <c r="DD1653" i="1"/>
  <c r="DV1653" i="1" s="1"/>
  <c r="DC1653" i="1"/>
  <c r="DB1653" i="1"/>
  <c r="DJ1653" i="1" s="1"/>
  <c r="CZ1653" i="1"/>
  <c r="CX1653" i="1"/>
  <c r="CW1653" i="1"/>
  <c r="CV1653" i="1"/>
  <c r="CU1653" i="1"/>
  <c r="CT1653" i="1"/>
  <c r="CS1653" i="1"/>
  <c r="CR1653" i="1"/>
  <c r="CQ1653" i="1"/>
  <c r="CP1653" i="1"/>
  <c r="CO1653" i="1"/>
  <c r="CN1653" i="1"/>
  <c r="CM1653" i="1"/>
  <c r="CL1653" i="1"/>
  <c r="CK1653" i="1"/>
  <c r="CJ1653" i="1"/>
  <c r="CI1653" i="1"/>
  <c r="CH1653" i="1"/>
  <c r="CG1653" i="1"/>
  <c r="CF1653" i="1"/>
  <c r="CE1653" i="1"/>
  <c r="CD1653" i="1"/>
  <c r="CC1653" i="1"/>
  <c r="CB1653" i="1"/>
  <c r="CA1653" i="1"/>
  <c r="BZ1653" i="1"/>
  <c r="BY1653" i="1"/>
  <c r="BX1653" i="1"/>
  <c r="BW1653" i="1"/>
  <c r="BV1653" i="1"/>
  <c r="BE1653" i="1"/>
  <c r="AJ1653" i="1"/>
  <c r="DU1651" i="1"/>
  <c r="DR1651" i="1"/>
  <c r="DQ1651" i="1"/>
  <c r="DL1651" i="1"/>
  <c r="DK1651" i="1"/>
  <c r="DI1651" i="1"/>
  <c r="DH1651" i="1"/>
  <c r="DE1651" i="1"/>
  <c r="DD1651" i="1"/>
  <c r="DC1651" i="1"/>
  <c r="DB1651" i="1"/>
  <c r="CZ1651" i="1"/>
  <c r="CX1651" i="1"/>
  <c r="CW1651" i="1"/>
  <c r="CV1651" i="1"/>
  <c r="CU1651" i="1"/>
  <c r="CT1651" i="1"/>
  <c r="CS1651" i="1"/>
  <c r="CR1651" i="1"/>
  <c r="CQ1651" i="1"/>
  <c r="CP1651" i="1"/>
  <c r="CO1651" i="1"/>
  <c r="CN1651" i="1"/>
  <c r="CM1651" i="1"/>
  <c r="CL1651" i="1"/>
  <c r="CK1651" i="1"/>
  <c r="CJ1651" i="1"/>
  <c r="CI1651" i="1"/>
  <c r="CH1651" i="1"/>
  <c r="CG1651" i="1"/>
  <c r="CF1651" i="1"/>
  <c r="CE1651" i="1"/>
  <c r="CD1651" i="1"/>
  <c r="CC1651" i="1"/>
  <c r="CB1651" i="1"/>
  <c r="CA1651" i="1"/>
  <c r="BZ1651" i="1"/>
  <c r="BY1651" i="1"/>
  <c r="BX1651" i="1"/>
  <c r="BW1651" i="1"/>
  <c r="BV1651" i="1"/>
  <c r="BE1651" i="1"/>
  <c r="AJ1651" i="1"/>
  <c r="DU1649" i="1"/>
  <c r="DR1649" i="1"/>
  <c r="DQ1649" i="1"/>
  <c r="DL1649" i="1"/>
  <c r="DK1649" i="1"/>
  <c r="DJ1649" i="1"/>
  <c r="DI1649" i="1"/>
  <c r="DH1649" i="1"/>
  <c r="DE1649" i="1"/>
  <c r="DD1649" i="1"/>
  <c r="DC1649" i="1"/>
  <c r="DB1649" i="1"/>
  <c r="CZ1649" i="1"/>
  <c r="CX1649" i="1"/>
  <c r="CW1649" i="1"/>
  <c r="CV1649" i="1"/>
  <c r="CU1649" i="1"/>
  <c r="CT1649" i="1"/>
  <c r="CS1649" i="1"/>
  <c r="CR1649" i="1"/>
  <c r="CQ1649" i="1"/>
  <c r="CP1649" i="1"/>
  <c r="CO1649" i="1"/>
  <c r="CN1649" i="1"/>
  <c r="CM1649" i="1"/>
  <c r="CL1649" i="1"/>
  <c r="CK1649" i="1"/>
  <c r="CJ1649" i="1"/>
  <c r="CI1649" i="1"/>
  <c r="CH1649" i="1"/>
  <c r="CG1649" i="1"/>
  <c r="CF1649" i="1"/>
  <c r="CE1649" i="1"/>
  <c r="CD1649" i="1"/>
  <c r="CC1649" i="1"/>
  <c r="CB1649" i="1"/>
  <c r="CA1649" i="1"/>
  <c r="BZ1649" i="1"/>
  <c r="BY1649" i="1"/>
  <c r="BX1649" i="1"/>
  <c r="DO1649" i="1" s="1"/>
  <c r="BW1649" i="1"/>
  <c r="BV1649" i="1"/>
  <c r="BE1649" i="1"/>
  <c r="AJ1649" i="1"/>
  <c r="DU1647" i="1"/>
  <c r="DR1647" i="1"/>
  <c r="DQ1647" i="1"/>
  <c r="DP1647" i="1"/>
  <c r="DL1647" i="1"/>
  <c r="DK1647" i="1"/>
  <c r="DJ1647" i="1"/>
  <c r="DI1647" i="1"/>
  <c r="DH1647" i="1"/>
  <c r="DE1647" i="1"/>
  <c r="DD1647" i="1"/>
  <c r="DV1647" i="1" s="1"/>
  <c r="DC1647" i="1"/>
  <c r="DB1647" i="1"/>
  <c r="CZ1647" i="1"/>
  <c r="CX1647" i="1"/>
  <c r="CW1647" i="1"/>
  <c r="CV1647" i="1"/>
  <c r="CU1647" i="1"/>
  <c r="CT1647" i="1"/>
  <c r="CS1647" i="1"/>
  <c r="CR1647" i="1"/>
  <c r="CQ1647" i="1"/>
  <c r="CP1647" i="1"/>
  <c r="CO1647" i="1"/>
  <c r="CN1647" i="1"/>
  <c r="CM1647" i="1"/>
  <c r="CL1647" i="1"/>
  <c r="CK1647" i="1"/>
  <c r="CJ1647" i="1"/>
  <c r="CI1647" i="1"/>
  <c r="CH1647" i="1"/>
  <c r="CG1647" i="1"/>
  <c r="CF1647" i="1"/>
  <c r="CE1647" i="1"/>
  <c r="CD1647" i="1"/>
  <c r="CC1647" i="1"/>
  <c r="CB1647" i="1"/>
  <c r="CA1647" i="1"/>
  <c r="BZ1647" i="1"/>
  <c r="BY1647" i="1"/>
  <c r="BX1647" i="1"/>
  <c r="BW1647" i="1"/>
  <c r="BV1647" i="1"/>
  <c r="BE1647" i="1"/>
  <c r="AJ1647" i="1"/>
  <c r="DV1645" i="1"/>
  <c r="DU1645" i="1"/>
  <c r="DR1645" i="1"/>
  <c r="DQ1645" i="1"/>
  <c r="DO1645" i="1"/>
  <c r="DL1645" i="1"/>
  <c r="DK1645" i="1"/>
  <c r="DI1645" i="1"/>
  <c r="DH1645" i="1"/>
  <c r="DE1645" i="1"/>
  <c r="DD1645" i="1"/>
  <c r="DC1645" i="1"/>
  <c r="DB1645" i="1"/>
  <c r="DJ1645" i="1" s="1"/>
  <c r="CZ1645" i="1"/>
  <c r="CX1645" i="1"/>
  <c r="CW1645" i="1"/>
  <c r="CV1645" i="1"/>
  <c r="CU1645" i="1"/>
  <c r="CT1645" i="1"/>
  <c r="CS1645" i="1"/>
  <c r="CR1645" i="1"/>
  <c r="CQ1645" i="1"/>
  <c r="CP1645" i="1"/>
  <c r="CO1645" i="1"/>
  <c r="CN1645" i="1"/>
  <c r="CM1645" i="1"/>
  <c r="DP1645" i="1" s="1"/>
  <c r="CL1645" i="1"/>
  <c r="CK1645" i="1"/>
  <c r="CJ1645" i="1"/>
  <c r="CI1645" i="1"/>
  <c r="CH1645" i="1"/>
  <c r="CG1645" i="1"/>
  <c r="CF1645" i="1"/>
  <c r="CE1645" i="1"/>
  <c r="CD1645" i="1"/>
  <c r="CC1645" i="1"/>
  <c r="CB1645" i="1"/>
  <c r="CA1645" i="1"/>
  <c r="BZ1645" i="1"/>
  <c r="BY1645" i="1"/>
  <c r="BX1645" i="1"/>
  <c r="BW1645" i="1"/>
  <c r="BV1645" i="1"/>
  <c r="BE1645" i="1"/>
  <c r="AJ1645" i="1"/>
  <c r="DV1643" i="1"/>
  <c r="DU1643" i="1"/>
  <c r="DR1643" i="1"/>
  <c r="DQ1643" i="1"/>
  <c r="DO1643" i="1"/>
  <c r="DL1643" i="1"/>
  <c r="DK1643" i="1"/>
  <c r="DJ1643" i="1"/>
  <c r="DI1643" i="1"/>
  <c r="DH1643" i="1"/>
  <c r="DE1643" i="1"/>
  <c r="DD1643" i="1"/>
  <c r="DC1643" i="1"/>
  <c r="DB1643" i="1"/>
  <c r="CZ1643" i="1"/>
  <c r="CX1643" i="1"/>
  <c r="CW1643" i="1"/>
  <c r="CV1643" i="1"/>
  <c r="CU1643" i="1"/>
  <c r="CT1643" i="1"/>
  <c r="CS1643" i="1"/>
  <c r="CR1643" i="1"/>
  <c r="CQ1643" i="1"/>
  <c r="CP1643" i="1"/>
  <c r="CO1643" i="1"/>
  <c r="CN1643" i="1"/>
  <c r="CM1643" i="1"/>
  <c r="CL1643" i="1"/>
  <c r="CK1643" i="1"/>
  <c r="CJ1643" i="1"/>
  <c r="CI1643" i="1"/>
  <c r="CH1643" i="1"/>
  <c r="CG1643" i="1"/>
  <c r="CF1643" i="1"/>
  <c r="CE1643" i="1"/>
  <c r="CD1643" i="1"/>
  <c r="CC1643" i="1"/>
  <c r="CB1643" i="1"/>
  <c r="CA1643" i="1"/>
  <c r="BZ1643" i="1"/>
  <c r="BY1643" i="1"/>
  <c r="BX1643" i="1"/>
  <c r="BW1643" i="1"/>
  <c r="BV1643" i="1"/>
  <c r="BE1643" i="1"/>
  <c r="AJ1643" i="1"/>
  <c r="DV1641" i="1"/>
  <c r="DU1641" i="1"/>
  <c r="DR1641" i="1"/>
  <c r="DQ1641" i="1"/>
  <c r="DL1641" i="1"/>
  <c r="DK1641" i="1"/>
  <c r="DJ1641" i="1"/>
  <c r="DI1641" i="1"/>
  <c r="DH1641" i="1"/>
  <c r="DE1641" i="1"/>
  <c r="DD1641" i="1"/>
  <c r="DC1641" i="1"/>
  <c r="DB1641" i="1"/>
  <c r="CZ1641" i="1"/>
  <c r="CX1641" i="1"/>
  <c r="CW1641" i="1"/>
  <c r="CV1641" i="1"/>
  <c r="CU1641" i="1"/>
  <c r="CT1641" i="1"/>
  <c r="CS1641" i="1"/>
  <c r="CR1641" i="1"/>
  <c r="CQ1641" i="1"/>
  <c r="CP1641" i="1"/>
  <c r="CO1641" i="1"/>
  <c r="CN1641" i="1"/>
  <c r="DP1641" i="1" s="1"/>
  <c r="CM1641" i="1"/>
  <c r="CL1641" i="1"/>
  <c r="CK1641" i="1"/>
  <c r="CJ1641" i="1"/>
  <c r="CI1641" i="1"/>
  <c r="CH1641" i="1"/>
  <c r="CG1641" i="1"/>
  <c r="CF1641" i="1"/>
  <c r="CE1641" i="1"/>
  <c r="CD1641" i="1"/>
  <c r="CC1641" i="1"/>
  <c r="CB1641" i="1"/>
  <c r="CA1641" i="1"/>
  <c r="BZ1641" i="1"/>
  <c r="BY1641" i="1"/>
  <c r="BX1641" i="1"/>
  <c r="BW1641" i="1"/>
  <c r="BV1641" i="1"/>
  <c r="BE1641" i="1"/>
  <c r="AJ1641" i="1"/>
  <c r="DV1639" i="1"/>
  <c r="DU1639" i="1"/>
  <c r="DR1639" i="1"/>
  <c r="DQ1639" i="1"/>
  <c r="DL1639" i="1"/>
  <c r="DK1639" i="1"/>
  <c r="DI1639" i="1"/>
  <c r="DH1639" i="1"/>
  <c r="DE1639" i="1"/>
  <c r="DD1639" i="1"/>
  <c r="DC1639" i="1"/>
  <c r="DB1639" i="1"/>
  <c r="CZ1639" i="1"/>
  <c r="CX1639" i="1"/>
  <c r="CW1639" i="1"/>
  <c r="CV1639" i="1"/>
  <c r="CU1639" i="1"/>
  <c r="CT1639" i="1"/>
  <c r="CS1639" i="1"/>
  <c r="CR1639" i="1"/>
  <c r="CQ1639" i="1"/>
  <c r="CP1639" i="1"/>
  <c r="CO1639" i="1"/>
  <c r="CN1639" i="1"/>
  <c r="CM1639" i="1"/>
  <c r="CL1639" i="1"/>
  <c r="CK1639" i="1"/>
  <c r="CJ1639" i="1"/>
  <c r="CI1639" i="1"/>
  <c r="CH1639" i="1"/>
  <c r="CG1639" i="1"/>
  <c r="CF1639" i="1"/>
  <c r="CE1639" i="1"/>
  <c r="CD1639" i="1"/>
  <c r="CC1639" i="1"/>
  <c r="CB1639" i="1"/>
  <c r="CA1639" i="1"/>
  <c r="BZ1639" i="1"/>
  <c r="BY1639" i="1"/>
  <c r="BX1639" i="1"/>
  <c r="BW1639" i="1"/>
  <c r="BV1639" i="1"/>
  <c r="BE1639" i="1"/>
  <c r="AJ1639" i="1"/>
  <c r="DV1637" i="1"/>
  <c r="DU1637" i="1"/>
  <c r="DR1637" i="1"/>
  <c r="DQ1637" i="1"/>
  <c r="DL1637" i="1"/>
  <c r="DK1637" i="1"/>
  <c r="DI1637" i="1"/>
  <c r="DH1637" i="1"/>
  <c r="DE1637" i="1"/>
  <c r="DD1637" i="1"/>
  <c r="DC1637" i="1"/>
  <c r="DB1637" i="1"/>
  <c r="CZ1637" i="1"/>
  <c r="CX1637" i="1"/>
  <c r="CW1637" i="1"/>
  <c r="CV1637" i="1"/>
  <c r="CU1637" i="1"/>
  <c r="CT1637" i="1"/>
  <c r="CS1637" i="1"/>
  <c r="CR1637" i="1"/>
  <c r="CQ1637" i="1"/>
  <c r="CP1637" i="1"/>
  <c r="CO1637" i="1"/>
  <c r="CN1637" i="1"/>
  <c r="CM1637" i="1"/>
  <c r="CL1637" i="1"/>
  <c r="CK1637" i="1"/>
  <c r="CJ1637" i="1"/>
  <c r="CI1637" i="1"/>
  <c r="CH1637" i="1"/>
  <c r="CG1637" i="1"/>
  <c r="CF1637" i="1"/>
  <c r="CE1637" i="1"/>
  <c r="CD1637" i="1"/>
  <c r="CC1637" i="1"/>
  <c r="CB1637" i="1"/>
  <c r="CA1637" i="1"/>
  <c r="BZ1637" i="1"/>
  <c r="BY1637" i="1"/>
  <c r="BX1637" i="1"/>
  <c r="BW1637" i="1"/>
  <c r="BV1637" i="1"/>
  <c r="BE1637" i="1"/>
  <c r="AJ1637" i="1"/>
  <c r="DU1635" i="1"/>
  <c r="DR1635" i="1"/>
  <c r="DQ1635" i="1"/>
  <c r="DL1635" i="1"/>
  <c r="DK1635" i="1"/>
  <c r="DJ1635" i="1"/>
  <c r="DI1635" i="1"/>
  <c r="DH1635" i="1"/>
  <c r="DE1635" i="1"/>
  <c r="DD1635" i="1"/>
  <c r="DV1635" i="1" s="1"/>
  <c r="DC1635" i="1"/>
  <c r="DB1635" i="1"/>
  <c r="CZ1635" i="1"/>
  <c r="CX1635" i="1"/>
  <c r="CW1635" i="1"/>
  <c r="CV1635" i="1"/>
  <c r="CU1635" i="1"/>
  <c r="CT1635" i="1"/>
  <c r="CS1635" i="1"/>
  <c r="CR1635" i="1"/>
  <c r="CQ1635" i="1"/>
  <c r="CP1635" i="1"/>
  <c r="CO1635" i="1"/>
  <c r="CN1635" i="1"/>
  <c r="DP1635" i="1" s="1"/>
  <c r="CM1635" i="1"/>
  <c r="CL1635" i="1"/>
  <c r="CK1635" i="1"/>
  <c r="CJ1635" i="1"/>
  <c r="CI1635" i="1"/>
  <c r="CH1635" i="1"/>
  <c r="CG1635" i="1"/>
  <c r="CF1635" i="1"/>
  <c r="CE1635" i="1"/>
  <c r="CD1635" i="1"/>
  <c r="CC1635" i="1"/>
  <c r="CB1635" i="1"/>
  <c r="CA1635" i="1"/>
  <c r="BZ1635" i="1"/>
  <c r="BY1635" i="1"/>
  <c r="BX1635" i="1"/>
  <c r="BW1635" i="1"/>
  <c r="BV1635" i="1"/>
  <c r="BE1635" i="1"/>
  <c r="AJ1635" i="1"/>
  <c r="DU1633" i="1"/>
  <c r="DR1633" i="1"/>
  <c r="DQ1633" i="1"/>
  <c r="DL1633" i="1"/>
  <c r="DK1633" i="1"/>
  <c r="DI1633" i="1"/>
  <c r="DH1633" i="1"/>
  <c r="DE1633" i="1"/>
  <c r="DD1633" i="1"/>
  <c r="DV1633" i="1" s="1"/>
  <c r="DC1633" i="1"/>
  <c r="DB1633" i="1"/>
  <c r="CZ1633" i="1"/>
  <c r="CX1633" i="1"/>
  <c r="CW1633" i="1"/>
  <c r="CV1633" i="1"/>
  <c r="CU1633" i="1"/>
  <c r="CT1633" i="1"/>
  <c r="CS1633" i="1"/>
  <c r="CR1633" i="1"/>
  <c r="CQ1633" i="1"/>
  <c r="CP1633" i="1"/>
  <c r="CO1633" i="1"/>
  <c r="CN1633" i="1"/>
  <c r="CM1633" i="1"/>
  <c r="CL1633" i="1"/>
  <c r="CK1633" i="1"/>
  <c r="CJ1633" i="1"/>
  <c r="CI1633" i="1"/>
  <c r="CH1633" i="1"/>
  <c r="CG1633" i="1"/>
  <c r="CF1633" i="1"/>
  <c r="CE1633" i="1"/>
  <c r="CD1633" i="1"/>
  <c r="CC1633" i="1"/>
  <c r="CB1633" i="1"/>
  <c r="CA1633" i="1"/>
  <c r="BZ1633" i="1"/>
  <c r="BY1633" i="1"/>
  <c r="BX1633" i="1"/>
  <c r="BW1633" i="1"/>
  <c r="BV1633" i="1"/>
  <c r="BE1633" i="1"/>
  <c r="AJ1633" i="1"/>
  <c r="DU1631" i="1"/>
  <c r="DR1631" i="1"/>
  <c r="DQ1631" i="1"/>
  <c r="DL1631" i="1"/>
  <c r="DK1631" i="1"/>
  <c r="DJ1631" i="1"/>
  <c r="DI1631" i="1"/>
  <c r="DH1631" i="1"/>
  <c r="DE1631" i="1"/>
  <c r="DD1631" i="1"/>
  <c r="DV1631" i="1" s="1"/>
  <c r="DC1631" i="1"/>
  <c r="DB1631" i="1"/>
  <c r="CZ1631" i="1"/>
  <c r="CX1631" i="1"/>
  <c r="CW1631" i="1"/>
  <c r="CV1631" i="1"/>
  <c r="CU1631" i="1"/>
  <c r="CT1631" i="1"/>
  <c r="CS1631" i="1"/>
  <c r="CR1631" i="1"/>
  <c r="CQ1631" i="1"/>
  <c r="CP1631" i="1"/>
  <c r="CO1631" i="1"/>
  <c r="CN1631" i="1"/>
  <c r="DP1631" i="1" s="1"/>
  <c r="CM1631" i="1"/>
  <c r="CL1631" i="1"/>
  <c r="CK1631" i="1"/>
  <c r="CJ1631" i="1"/>
  <c r="CI1631" i="1"/>
  <c r="CH1631" i="1"/>
  <c r="CG1631" i="1"/>
  <c r="CF1631" i="1"/>
  <c r="CE1631" i="1"/>
  <c r="CD1631" i="1"/>
  <c r="CC1631" i="1"/>
  <c r="CB1631" i="1"/>
  <c r="CA1631" i="1"/>
  <c r="BZ1631" i="1"/>
  <c r="BY1631" i="1"/>
  <c r="BX1631" i="1"/>
  <c r="BW1631" i="1"/>
  <c r="BV1631" i="1"/>
  <c r="BE1631" i="1"/>
  <c r="AJ1631" i="1"/>
  <c r="DU1629" i="1"/>
  <c r="DR1629" i="1"/>
  <c r="DQ1629" i="1"/>
  <c r="DL1629" i="1"/>
  <c r="DK1629" i="1"/>
  <c r="DJ1629" i="1"/>
  <c r="DI1629" i="1"/>
  <c r="DH1629" i="1"/>
  <c r="DE1629" i="1"/>
  <c r="DD1629" i="1"/>
  <c r="DC1629" i="1"/>
  <c r="DB1629" i="1"/>
  <c r="CZ1629" i="1"/>
  <c r="CX1629" i="1"/>
  <c r="CW1629" i="1"/>
  <c r="CV1629" i="1"/>
  <c r="CU1629" i="1"/>
  <c r="CT1629" i="1"/>
  <c r="CS1629" i="1"/>
  <c r="CR1629" i="1"/>
  <c r="CQ1629" i="1"/>
  <c r="CP1629" i="1"/>
  <c r="CO1629" i="1"/>
  <c r="CN1629" i="1"/>
  <c r="CM1629" i="1"/>
  <c r="CL1629" i="1"/>
  <c r="DP1629" i="1" s="1"/>
  <c r="CK1629" i="1"/>
  <c r="CJ1629" i="1"/>
  <c r="CI1629" i="1"/>
  <c r="CH1629" i="1"/>
  <c r="CG1629" i="1"/>
  <c r="CF1629" i="1"/>
  <c r="CE1629" i="1"/>
  <c r="CD1629" i="1"/>
  <c r="CC1629" i="1"/>
  <c r="CB1629" i="1"/>
  <c r="CA1629" i="1"/>
  <c r="BZ1629" i="1"/>
  <c r="BY1629" i="1"/>
  <c r="BX1629" i="1"/>
  <c r="BW1629" i="1"/>
  <c r="BV1629" i="1"/>
  <c r="BE1629" i="1"/>
  <c r="AJ1629" i="1"/>
  <c r="DV1627" i="1"/>
  <c r="DU1627" i="1"/>
  <c r="DR1627" i="1"/>
  <c r="DQ1627" i="1"/>
  <c r="DO1627" i="1"/>
  <c r="DL1627" i="1"/>
  <c r="DK1627" i="1"/>
  <c r="DJ1627" i="1"/>
  <c r="DI1627" i="1"/>
  <c r="DH1627" i="1"/>
  <c r="DE1627" i="1"/>
  <c r="DD1627" i="1"/>
  <c r="DC1627" i="1"/>
  <c r="DB1627" i="1"/>
  <c r="CZ1627" i="1"/>
  <c r="CX1627" i="1"/>
  <c r="CW1627" i="1"/>
  <c r="CV1627" i="1"/>
  <c r="CU1627" i="1"/>
  <c r="CT1627" i="1"/>
  <c r="CS1627" i="1"/>
  <c r="CR1627" i="1"/>
  <c r="CQ1627" i="1"/>
  <c r="CP1627" i="1"/>
  <c r="CO1627" i="1"/>
  <c r="CN1627" i="1"/>
  <c r="CM1627" i="1"/>
  <c r="DP1627" i="1" s="1"/>
  <c r="CL1627" i="1"/>
  <c r="CK1627" i="1"/>
  <c r="CJ1627" i="1"/>
  <c r="CI1627" i="1"/>
  <c r="CH1627" i="1"/>
  <c r="CG1627" i="1"/>
  <c r="CF1627" i="1"/>
  <c r="CE1627" i="1"/>
  <c r="CD1627" i="1"/>
  <c r="CC1627" i="1"/>
  <c r="CB1627" i="1"/>
  <c r="CA1627" i="1"/>
  <c r="BZ1627" i="1"/>
  <c r="BY1627" i="1"/>
  <c r="BX1627" i="1"/>
  <c r="BW1627" i="1"/>
  <c r="BV1627" i="1"/>
  <c r="BE1627" i="1"/>
  <c r="AJ1627" i="1"/>
  <c r="DU1625" i="1"/>
  <c r="DR1625" i="1"/>
  <c r="DQ1625" i="1"/>
  <c r="DL1625" i="1"/>
  <c r="DK1625" i="1"/>
  <c r="DI1625" i="1"/>
  <c r="DH1625" i="1"/>
  <c r="DE1625" i="1"/>
  <c r="DV1625" i="1" s="1"/>
  <c r="DD1625" i="1"/>
  <c r="DC1625" i="1"/>
  <c r="DB1625" i="1"/>
  <c r="DJ1625" i="1" s="1"/>
  <c r="CZ1625" i="1"/>
  <c r="CX1625" i="1"/>
  <c r="CW1625" i="1"/>
  <c r="CV1625" i="1"/>
  <c r="CU1625" i="1"/>
  <c r="CT1625" i="1"/>
  <c r="CS1625" i="1"/>
  <c r="CR1625" i="1"/>
  <c r="CQ1625" i="1"/>
  <c r="CP1625" i="1"/>
  <c r="CO1625" i="1"/>
  <c r="CN1625" i="1"/>
  <c r="CM1625" i="1"/>
  <c r="DP1625" i="1" s="1"/>
  <c r="CL1625" i="1"/>
  <c r="CK1625" i="1"/>
  <c r="CJ1625" i="1"/>
  <c r="CI1625" i="1"/>
  <c r="CH1625" i="1"/>
  <c r="CG1625" i="1"/>
  <c r="DO1625" i="1" s="1"/>
  <c r="CF1625" i="1"/>
  <c r="CE1625" i="1"/>
  <c r="CD1625" i="1"/>
  <c r="CC1625" i="1"/>
  <c r="CB1625" i="1"/>
  <c r="CA1625" i="1"/>
  <c r="BZ1625" i="1"/>
  <c r="BY1625" i="1"/>
  <c r="BX1625" i="1"/>
  <c r="BW1625" i="1"/>
  <c r="BV1625" i="1"/>
  <c r="BE1625" i="1"/>
  <c r="AJ1625" i="1"/>
  <c r="DU1623" i="1"/>
  <c r="DR1623" i="1"/>
  <c r="DQ1623" i="1"/>
  <c r="DL1623" i="1"/>
  <c r="DK1623" i="1"/>
  <c r="DI1623" i="1"/>
  <c r="DH1623" i="1"/>
  <c r="DE1623" i="1"/>
  <c r="DV1623" i="1" s="1"/>
  <c r="DD1623" i="1"/>
  <c r="DC1623" i="1"/>
  <c r="DB1623" i="1"/>
  <c r="DJ1623" i="1" s="1"/>
  <c r="CZ1623" i="1"/>
  <c r="CX1623" i="1"/>
  <c r="CW1623" i="1"/>
  <c r="CV1623" i="1"/>
  <c r="CU1623" i="1"/>
  <c r="CT1623" i="1"/>
  <c r="CS1623" i="1"/>
  <c r="CR1623" i="1"/>
  <c r="CQ1623" i="1"/>
  <c r="CP1623" i="1"/>
  <c r="CO1623" i="1"/>
  <c r="CN1623" i="1"/>
  <c r="CM1623" i="1"/>
  <c r="CL1623" i="1"/>
  <c r="CK1623" i="1"/>
  <c r="CJ1623" i="1"/>
  <c r="CI1623" i="1"/>
  <c r="CH1623" i="1"/>
  <c r="CG1623" i="1"/>
  <c r="CF1623" i="1"/>
  <c r="CE1623" i="1"/>
  <c r="CD1623" i="1"/>
  <c r="CC1623" i="1"/>
  <c r="CB1623" i="1"/>
  <c r="CA1623" i="1"/>
  <c r="BZ1623" i="1"/>
  <c r="BY1623" i="1"/>
  <c r="BX1623" i="1"/>
  <c r="BW1623" i="1"/>
  <c r="BV1623" i="1"/>
  <c r="BE1623" i="1"/>
  <c r="AJ1623" i="1"/>
  <c r="DV1621" i="1"/>
  <c r="DU1621" i="1"/>
  <c r="DR1621" i="1"/>
  <c r="DQ1621" i="1"/>
  <c r="DL1621" i="1"/>
  <c r="DK1621" i="1"/>
  <c r="DJ1621" i="1"/>
  <c r="DI1621" i="1"/>
  <c r="DH1621" i="1"/>
  <c r="DE1621" i="1"/>
  <c r="DD1621" i="1"/>
  <c r="DC1621" i="1"/>
  <c r="DB1621" i="1"/>
  <c r="CZ1621" i="1"/>
  <c r="CX1621" i="1"/>
  <c r="CW1621" i="1"/>
  <c r="CV1621" i="1"/>
  <c r="CU1621" i="1"/>
  <c r="CT1621" i="1"/>
  <c r="CS1621" i="1"/>
  <c r="CR1621" i="1"/>
  <c r="CQ1621" i="1"/>
  <c r="CP1621" i="1"/>
  <c r="CO1621" i="1"/>
  <c r="CN1621" i="1"/>
  <c r="CM1621" i="1"/>
  <c r="CL1621" i="1"/>
  <c r="CK1621" i="1"/>
  <c r="CJ1621" i="1"/>
  <c r="CI1621" i="1"/>
  <c r="CH1621" i="1"/>
  <c r="CG1621" i="1"/>
  <c r="CF1621" i="1"/>
  <c r="CE1621" i="1"/>
  <c r="CD1621" i="1"/>
  <c r="CC1621" i="1"/>
  <c r="CB1621" i="1"/>
  <c r="CA1621" i="1"/>
  <c r="BZ1621" i="1"/>
  <c r="BY1621" i="1"/>
  <c r="BX1621" i="1"/>
  <c r="BW1621" i="1"/>
  <c r="BV1621" i="1"/>
  <c r="DO1621" i="1" s="1"/>
  <c r="BE1621" i="1"/>
  <c r="AJ1621" i="1"/>
  <c r="DU1619" i="1"/>
  <c r="DR1619" i="1"/>
  <c r="DQ1619" i="1"/>
  <c r="DL1619" i="1"/>
  <c r="DK1619" i="1"/>
  <c r="DJ1619" i="1"/>
  <c r="DI1619" i="1"/>
  <c r="DH1619" i="1"/>
  <c r="DE1619" i="1"/>
  <c r="DD1619" i="1"/>
  <c r="DC1619" i="1"/>
  <c r="DB1619" i="1"/>
  <c r="CZ1619" i="1"/>
  <c r="CX1619" i="1"/>
  <c r="CW1619" i="1"/>
  <c r="CV1619" i="1"/>
  <c r="CU1619" i="1"/>
  <c r="CT1619" i="1"/>
  <c r="CS1619" i="1"/>
  <c r="CR1619" i="1"/>
  <c r="CQ1619" i="1"/>
  <c r="CP1619" i="1"/>
  <c r="CO1619" i="1"/>
  <c r="CN1619" i="1"/>
  <c r="CM1619" i="1"/>
  <c r="CL1619" i="1"/>
  <c r="CK1619" i="1"/>
  <c r="CJ1619" i="1"/>
  <c r="CI1619" i="1"/>
  <c r="CH1619" i="1"/>
  <c r="CG1619" i="1"/>
  <c r="CF1619" i="1"/>
  <c r="CE1619" i="1"/>
  <c r="CD1619" i="1"/>
  <c r="CC1619" i="1"/>
  <c r="CB1619" i="1"/>
  <c r="CA1619" i="1"/>
  <c r="BZ1619" i="1"/>
  <c r="BY1619" i="1"/>
  <c r="BX1619" i="1"/>
  <c r="BW1619" i="1"/>
  <c r="BV1619" i="1"/>
  <c r="BE1619" i="1"/>
  <c r="AJ1619" i="1"/>
  <c r="DU1616" i="1"/>
  <c r="DR1616" i="1"/>
  <c r="DQ1616" i="1"/>
  <c r="DL1616" i="1"/>
  <c r="DK1616" i="1"/>
  <c r="DJ1616" i="1"/>
  <c r="DI1616" i="1"/>
  <c r="DH1616" i="1"/>
  <c r="DE1616" i="1"/>
  <c r="DD1616" i="1"/>
  <c r="DV1616" i="1" s="1"/>
  <c r="DC1616" i="1"/>
  <c r="DB1616" i="1"/>
  <c r="CZ1616" i="1"/>
  <c r="CX1616" i="1"/>
  <c r="CW1616" i="1"/>
  <c r="CV1616" i="1"/>
  <c r="CU1616" i="1"/>
  <c r="CT1616" i="1"/>
  <c r="CS1616" i="1"/>
  <c r="CR1616" i="1"/>
  <c r="CQ1616" i="1"/>
  <c r="CP1616" i="1"/>
  <c r="CO1616" i="1"/>
  <c r="CN1616" i="1"/>
  <c r="DP1616" i="1" s="1"/>
  <c r="CM1616" i="1"/>
  <c r="CL1616" i="1"/>
  <c r="CK1616" i="1"/>
  <c r="CJ1616" i="1"/>
  <c r="CI1616" i="1"/>
  <c r="CH1616" i="1"/>
  <c r="CG1616" i="1"/>
  <c r="CF1616" i="1"/>
  <c r="CE1616" i="1"/>
  <c r="CD1616" i="1"/>
  <c r="CC1616" i="1"/>
  <c r="CB1616" i="1"/>
  <c r="CA1616" i="1"/>
  <c r="BZ1616" i="1"/>
  <c r="BY1616" i="1"/>
  <c r="BX1616" i="1"/>
  <c r="BW1616" i="1"/>
  <c r="DO1616" i="1" s="1"/>
  <c r="BV1616" i="1"/>
  <c r="BE1616" i="1"/>
  <c r="AJ1616" i="1"/>
  <c r="DV1612" i="1"/>
  <c r="DU1612" i="1"/>
  <c r="DR1612" i="1"/>
  <c r="DQ1612" i="1"/>
  <c r="DL1612" i="1"/>
  <c r="DK1612" i="1"/>
  <c r="DI1612" i="1"/>
  <c r="DH1612" i="1"/>
  <c r="DE1612" i="1"/>
  <c r="DD1612" i="1"/>
  <c r="DC1612" i="1"/>
  <c r="DJ1612" i="1" s="1"/>
  <c r="DB1612" i="1"/>
  <c r="CZ1612" i="1"/>
  <c r="CX1612" i="1"/>
  <c r="CW1612" i="1"/>
  <c r="CV1612" i="1"/>
  <c r="CU1612" i="1"/>
  <c r="CT1612" i="1"/>
  <c r="CS1612" i="1"/>
  <c r="CR1612" i="1"/>
  <c r="CQ1612" i="1"/>
  <c r="CP1612" i="1"/>
  <c r="CO1612" i="1"/>
  <c r="CN1612" i="1"/>
  <c r="CM1612" i="1"/>
  <c r="CL1612" i="1"/>
  <c r="CK1612" i="1"/>
  <c r="CJ1612" i="1"/>
  <c r="CI1612" i="1"/>
  <c r="CH1612" i="1"/>
  <c r="CG1612" i="1"/>
  <c r="CF1612" i="1"/>
  <c r="CE1612" i="1"/>
  <c r="CD1612" i="1"/>
  <c r="CC1612" i="1"/>
  <c r="CB1612" i="1"/>
  <c r="CA1612" i="1"/>
  <c r="BZ1612" i="1"/>
  <c r="BY1612" i="1"/>
  <c r="BX1612" i="1"/>
  <c r="BW1612" i="1"/>
  <c r="BV1612" i="1"/>
  <c r="DO1612" i="1" s="1"/>
  <c r="BE1612" i="1"/>
  <c r="AJ1612" i="1"/>
  <c r="DV1610" i="1"/>
  <c r="DU1610" i="1"/>
  <c r="DR1610" i="1"/>
  <c r="DQ1610" i="1"/>
  <c r="DL1610" i="1"/>
  <c r="DK1610" i="1"/>
  <c r="DJ1610" i="1"/>
  <c r="DI1610" i="1"/>
  <c r="DH1610" i="1"/>
  <c r="DE1610" i="1"/>
  <c r="DD1610" i="1"/>
  <c r="DC1610" i="1"/>
  <c r="DB1610" i="1"/>
  <c r="CZ1610" i="1"/>
  <c r="CX1610" i="1"/>
  <c r="CW1610" i="1"/>
  <c r="CV1610" i="1"/>
  <c r="CU1610" i="1"/>
  <c r="CT1610" i="1"/>
  <c r="CS1610" i="1"/>
  <c r="CR1610" i="1"/>
  <c r="CQ1610" i="1"/>
  <c r="CP1610" i="1"/>
  <c r="CO1610" i="1"/>
  <c r="CN1610" i="1"/>
  <c r="CM1610" i="1"/>
  <c r="CL1610" i="1"/>
  <c r="CK1610" i="1"/>
  <c r="CJ1610" i="1"/>
  <c r="CI1610" i="1"/>
  <c r="CH1610" i="1"/>
  <c r="CG1610" i="1"/>
  <c r="CF1610" i="1"/>
  <c r="CE1610" i="1"/>
  <c r="CD1610" i="1"/>
  <c r="CC1610" i="1"/>
  <c r="CB1610" i="1"/>
  <c r="CA1610" i="1"/>
  <c r="BZ1610" i="1"/>
  <c r="BY1610" i="1"/>
  <c r="BX1610" i="1"/>
  <c r="BW1610" i="1"/>
  <c r="BV1610" i="1"/>
  <c r="BE1610" i="1"/>
  <c r="AJ1610" i="1"/>
  <c r="DV1608" i="1"/>
  <c r="DU1608" i="1"/>
  <c r="DR1608" i="1"/>
  <c r="DQ1608" i="1"/>
  <c r="DL1608" i="1"/>
  <c r="DK1608" i="1"/>
  <c r="DI1608" i="1"/>
  <c r="DH1608" i="1"/>
  <c r="DE1608" i="1"/>
  <c r="DD1608" i="1"/>
  <c r="DC1608" i="1"/>
  <c r="DB1608" i="1"/>
  <c r="DJ1608" i="1" s="1"/>
  <c r="CZ1608" i="1"/>
  <c r="CX1608" i="1"/>
  <c r="CW1608" i="1"/>
  <c r="CV1608" i="1"/>
  <c r="CU1608" i="1"/>
  <c r="CT1608" i="1"/>
  <c r="CS1608" i="1"/>
  <c r="CR1608" i="1"/>
  <c r="CQ1608" i="1"/>
  <c r="CP1608" i="1"/>
  <c r="CO1608" i="1"/>
  <c r="CN1608" i="1"/>
  <c r="CM1608" i="1"/>
  <c r="CL1608" i="1"/>
  <c r="CK1608" i="1"/>
  <c r="CJ1608" i="1"/>
  <c r="CI1608" i="1"/>
  <c r="CH1608" i="1"/>
  <c r="CG1608" i="1"/>
  <c r="CF1608" i="1"/>
  <c r="CE1608" i="1"/>
  <c r="CD1608" i="1"/>
  <c r="CC1608" i="1"/>
  <c r="CB1608" i="1"/>
  <c r="CA1608" i="1"/>
  <c r="BZ1608" i="1"/>
  <c r="BY1608" i="1"/>
  <c r="BX1608" i="1"/>
  <c r="BW1608" i="1"/>
  <c r="BV1608" i="1"/>
  <c r="BE1608" i="1"/>
  <c r="AJ1608" i="1"/>
  <c r="DU1606" i="1"/>
  <c r="DR1606" i="1"/>
  <c r="DQ1606" i="1"/>
  <c r="DL1606" i="1"/>
  <c r="DK1606" i="1"/>
  <c r="DI1606" i="1"/>
  <c r="DH1606" i="1"/>
  <c r="DE1606" i="1"/>
  <c r="DD1606" i="1"/>
  <c r="DV1606" i="1" s="1"/>
  <c r="DC1606" i="1"/>
  <c r="DB1606" i="1"/>
  <c r="CZ1606" i="1"/>
  <c r="CX1606" i="1"/>
  <c r="CW1606" i="1"/>
  <c r="CV1606" i="1"/>
  <c r="CU1606" i="1"/>
  <c r="CT1606" i="1"/>
  <c r="CS1606" i="1"/>
  <c r="CR1606" i="1"/>
  <c r="CQ1606" i="1"/>
  <c r="CP1606" i="1"/>
  <c r="CO1606" i="1"/>
  <c r="CN1606" i="1"/>
  <c r="CM1606" i="1"/>
  <c r="CL1606" i="1"/>
  <c r="CK1606" i="1"/>
  <c r="CJ1606" i="1"/>
  <c r="CI1606" i="1"/>
  <c r="CH1606" i="1"/>
  <c r="CG1606" i="1"/>
  <c r="CF1606" i="1"/>
  <c r="CE1606" i="1"/>
  <c r="CD1606" i="1"/>
  <c r="CC1606" i="1"/>
  <c r="CB1606" i="1"/>
  <c r="CA1606" i="1"/>
  <c r="BZ1606" i="1"/>
  <c r="BY1606" i="1"/>
  <c r="BX1606" i="1"/>
  <c r="BW1606" i="1"/>
  <c r="BV1606" i="1"/>
  <c r="DO1606" i="1" s="1"/>
  <c r="BE1606" i="1"/>
  <c r="AJ1606" i="1"/>
  <c r="DU1604" i="1"/>
  <c r="DR1604" i="1"/>
  <c r="DQ1604" i="1"/>
  <c r="DL1604" i="1"/>
  <c r="DK1604" i="1"/>
  <c r="DI1604" i="1"/>
  <c r="DH1604" i="1"/>
  <c r="DE1604" i="1"/>
  <c r="DV1604" i="1" s="1"/>
  <c r="DD1604" i="1"/>
  <c r="DC1604" i="1"/>
  <c r="DB1604" i="1"/>
  <c r="CZ1604" i="1"/>
  <c r="CX1604" i="1"/>
  <c r="CW1604" i="1"/>
  <c r="CV1604" i="1"/>
  <c r="CU1604" i="1"/>
  <c r="CT1604" i="1"/>
  <c r="CS1604" i="1"/>
  <c r="CR1604" i="1"/>
  <c r="CQ1604" i="1"/>
  <c r="CP1604" i="1"/>
  <c r="CO1604" i="1"/>
  <c r="CN1604" i="1"/>
  <c r="CM1604" i="1"/>
  <c r="CL1604" i="1"/>
  <c r="CK1604" i="1"/>
  <c r="CJ1604" i="1"/>
  <c r="CI1604" i="1"/>
  <c r="CH1604" i="1"/>
  <c r="CG1604" i="1"/>
  <c r="CF1604" i="1"/>
  <c r="CE1604" i="1"/>
  <c r="CD1604" i="1"/>
  <c r="CC1604" i="1"/>
  <c r="CB1604" i="1"/>
  <c r="CA1604" i="1"/>
  <c r="BZ1604" i="1"/>
  <c r="BY1604" i="1"/>
  <c r="BX1604" i="1"/>
  <c r="BW1604" i="1"/>
  <c r="BV1604" i="1"/>
  <c r="BE1604" i="1"/>
  <c r="AJ1604" i="1"/>
  <c r="DU1602" i="1"/>
  <c r="DR1602" i="1"/>
  <c r="DQ1602" i="1"/>
  <c r="DL1602" i="1"/>
  <c r="DK1602" i="1"/>
  <c r="DJ1602" i="1"/>
  <c r="DI1602" i="1"/>
  <c r="DH1602" i="1"/>
  <c r="DE1602" i="1"/>
  <c r="DD1602" i="1"/>
  <c r="DC1602" i="1"/>
  <c r="DB1602" i="1"/>
  <c r="CZ1602" i="1"/>
  <c r="CX1602" i="1"/>
  <c r="CW1602" i="1"/>
  <c r="CV1602" i="1"/>
  <c r="CU1602" i="1"/>
  <c r="CT1602" i="1"/>
  <c r="CS1602" i="1"/>
  <c r="CR1602" i="1"/>
  <c r="CQ1602" i="1"/>
  <c r="CP1602" i="1"/>
  <c r="CO1602" i="1"/>
  <c r="CN1602" i="1"/>
  <c r="CM1602" i="1"/>
  <c r="CL1602" i="1"/>
  <c r="CK1602" i="1"/>
  <c r="CJ1602" i="1"/>
  <c r="CI1602" i="1"/>
  <c r="CH1602" i="1"/>
  <c r="CG1602" i="1"/>
  <c r="CF1602" i="1"/>
  <c r="CE1602" i="1"/>
  <c r="CD1602" i="1"/>
  <c r="CC1602" i="1"/>
  <c r="CB1602" i="1"/>
  <c r="CA1602" i="1"/>
  <c r="BZ1602" i="1"/>
  <c r="BY1602" i="1"/>
  <c r="BX1602" i="1"/>
  <c r="BW1602" i="1"/>
  <c r="BV1602" i="1"/>
  <c r="BE1602" i="1"/>
  <c r="AJ1602" i="1"/>
  <c r="DV1600" i="1"/>
  <c r="DU1600" i="1"/>
  <c r="DR1600" i="1"/>
  <c r="DQ1600" i="1"/>
  <c r="DL1600" i="1"/>
  <c r="DK1600" i="1"/>
  <c r="DJ1600" i="1"/>
  <c r="DI1600" i="1"/>
  <c r="DH1600" i="1"/>
  <c r="DE1600" i="1"/>
  <c r="DD1600" i="1"/>
  <c r="DC1600" i="1"/>
  <c r="DB1600" i="1"/>
  <c r="CZ1600" i="1"/>
  <c r="CX1600" i="1"/>
  <c r="CW1600" i="1"/>
  <c r="CV1600" i="1"/>
  <c r="CU1600" i="1"/>
  <c r="CT1600" i="1"/>
  <c r="CS1600" i="1"/>
  <c r="CR1600" i="1"/>
  <c r="CQ1600" i="1"/>
  <c r="CP1600" i="1"/>
  <c r="CO1600" i="1"/>
  <c r="CN1600" i="1"/>
  <c r="CM1600" i="1"/>
  <c r="CL1600" i="1"/>
  <c r="DP1600" i="1" s="1"/>
  <c r="CK1600" i="1"/>
  <c r="CJ1600" i="1"/>
  <c r="CI1600" i="1"/>
  <c r="CH1600" i="1"/>
  <c r="CG1600" i="1"/>
  <c r="CF1600" i="1"/>
  <c r="CE1600" i="1"/>
  <c r="CD1600" i="1"/>
  <c r="CC1600" i="1"/>
  <c r="CB1600" i="1"/>
  <c r="CA1600" i="1"/>
  <c r="DO1600" i="1" s="1"/>
  <c r="BZ1600" i="1"/>
  <c r="BY1600" i="1"/>
  <c r="BX1600" i="1"/>
  <c r="BW1600" i="1"/>
  <c r="BV1600" i="1"/>
  <c r="BE1600" i="1"/>
  <c r="AJ1600" i="1"/>
  <c r="DU1598" i="1"/>
  <c r="DR1598" i="1"/>
  <c r="DQ1598" i="1"/>
  <c r="DP1598" i="1"/>
  <c r="DL1598" i="1"/>
  <c r="DK1598" i="1"/>
  <c r="DI1598" i="1"/>
  <c r="DH1598" i="1"/>
  <c r="DE1598" i="1"/>
  <c r="DD1598" i="1"/>
  <c r="DC1598" i="1"/>
  <c r="DB1598" i="1"/>
  <c r="DJ1598" i="1" s="1"/>
  <c r="CZ1598" i="1"/>
  <c r="CX1598" i="1"/>
  <c r="CW1598" i="1"/>
  <c r="CV1598" i="1"/>
  <c r="CU1598" i="1"/>
  <c r="CT1598" i="1"/>
  <c r="CS1598" i="1"/>
  <c r="CR1598" i="1"/>
  <c r="CQ1598" i="1"/>
  <c r="CP1598" i="1"/>
  <c r="CO1598" i="1"/>
  <c r="CN1598" i="1"/>
  <c r="CM1598" i="1"/>
  <c r="CL1598" i="1"/>
  <c r="CK1598" i="1"/>
  <c r="CJ1598" i="1"/>
  <c r="CI1598" i="1"/>
  <c r="CH1598" i="1"/>
  <c r="CG1598" i="1"/>
  <c r="CF1598" i="1"/>
  <c r="CE1598" i="1"/>
  <c r="CD1598" i="1"/>
  <c r="CC1598" i="1"/>
  <c r="CB1598" i="1"/>
  <c r="CA1598" i="1"/>
  <c r="BZ1598" i="1"/>
  <c r="BY1598" i="1"/>
  <c r="DO1598" i="1" s="1"/>
  <c r="BX1598" i="1"/>
  <c r="BW1598" i="1"/>
  <c r="BV1598" i="1"/>
  <c r="BE1598" i="1"/>
  <c r="AJ1598" i="1"/>
  <c r="DV1596" i="1"/>
  <c r="DU1596" i="1"/>
  <c r="DR1596" i="1"/>
  <c r="DQ1596" i="1"/>
  <c r="DL1596" i="1"/>
  <c r="DK1596" i="1"/>
  <c r="DJ1596" i="1"/>
  <c r="DI1596" i="1"/>
  <c r="DH1596" i="1"/>
  <c r="DE1596" i="1"/>
  <c r="DD1596" i="1"/>
  <c r="DC1596" i="1"/>
  <c r="DB1596" i="1"/>
  <c r="CZ1596" i="1"/>
  <c r="CX1596" i="1"/>
  <c r="CW1596" i="1"/>
  <c r="CV1596" i="1"/>
  <c r="CU1596" i="1"/>
  <c r="CT1596" i="1"/>
  <c r="CS1596" i="1"/>
  <c r="CR1596" i="1"/>
  <c r="CQ1596" i="1"/>
  <c r="CP1596" i="1"/>
  <c r="CO1596" i="1"/>
  <c r="CN1596" i="1"/>
  <c r="CM1596" i="1"/>
  <c r="CL1596" i="1"/>
  <c r="CK1596" i="1"/>
  <c r="CJ1596" i="1"/>
  <c r="CI1596" i="1"/>
  <c r="CH1596" i="1"/>
  <c r="CG1596" i="1"/>
  <c r="CF1596" i="1"/>
  <c r="CE1596" i="1"/>
  <c r="CD1596" i="1"/>
  <c r="CC1596" i="1"/>
  <c r="CB1596" i="1"/>
  <c r="CA1596" i="1"/>
  <c r="BZ1596" i="1"/>
  <c r="BY1596" i="1"/>
  <c r="BX1596" i="1"/>
  <c r="BW1596" i="1"/>
  <c r="BV1596" i="1"/>
  <c r="BE1596" i="1"/>
  <c r="AJ1596" i="1"/>
  <c r="DV1594" i="1"/>
  <c r="DU1594" i="1"/>
  <c r="DR1594" i="1"/>
  <c r="DQ1594" i="1"/>
  <c r="DL1594" i="1"/>
  <c r="DK1594" i="1"/>
  <c r="DI1594" i="1"/>
  <c r="DH1594" i="1"/>
  <c r="DE1594" i="1"/>
  <c r="DD1594" i="1"/>
  <c r="DC1594" i="1"/>
  <c r="DJ1594" i="1" s="1"/>
  <c r="DB1594" i="1"/>
  <c r="CZ1594" i="1"/>
  <c r="CX1594" i="1"/>
  <c r="CW1594" i="1"/>
  <c r="CV1594" i="1"/>
  <c r="CU1594" i="1"/>
  <c r="CT1594" i="1"/>
  <c r="CS1594" i="1"/>
  <c r="CR1594" i="1"/>
  <c r="CQ1594" i="1"/>
  <c r="CP1594" i="1"/>
  <c r="CO1594" i="1"/>
  <c r="CN1594" i="1"/>
  <c r="CM1594" i="1"/>
  <c r="CL1594" i="1"/>
  <c r="CK1594" i="1"/>
  <c r="CJ1594" i="1"/>
  <c r="CI1594" i="1"/>
  <c r="CH1594" i="1"/>
  <c r="CG1594" i="1"/>
  <c r="CF1594" i="1"/>
  <c r="CE1594" i="1"/>
  <c r="CD1594" i="1"/>
  <c r="CC1594" i="1"/>
  <c r="CB1594" i="1"/>
  <c r="CA1594" i="1"/>
  <c r="BZ1594" i="1"/>
  <c r="BY1594" i="1"/>
  <c r="BX1594" i="1"/>
  <c r="BW1594" i="1"/>
  <c r="BV1594" i="1"/>
  <c r="BE1594" i="1"/>
  <c r="AJ1594" i="1"/>
  <c r="DV1592" i="1"/>
  <c r="DU1592" i="1"/>
  <c r="DR1592" i="1"/>
  <c r="DQ1592" i="1"/>
  <c r="DL1592" i="1"/>
  <c r="DK1592" i="1"/>
  <c r="DI1592" i="1"/>
  <c r="DH1592" i="1"/>
  <c r="DE1592" i="1"/>
  <c r="DD1592" i="1"/>
  <c r="DC1592" i="1"/>
  <c r="DB1592" i="1"/>
  <c r="DJ1592" i="1" s="1"/>
  <c r="CZ1592" i="1"/>
  <c r="CX1592" i="1"/>
  <c r="CW1592" i="1"/>
  <c r="CV1592" i="1"/>
  <c r="CU1592" i="1"/>
  <c r="CT1592" i="1"/>
  <c r="CS1592" i="1"/>
  <c r="CR1592" i="1"/>
  <c r="CQ1592" i="1"/>
  <c r="CP1592" i="1"/>
  <c r="CO1592" i="1"/>
  <c r="CN1592" i="1"/>
  <c r="CM1592" i="1"/>
  <c r="CL1592" i="1"/>
  <c r="CK1592" i="1"/>
  <c r="CJ1592" i="1"/>
  <c r="CI1592" i="1"/>
  <c r="CH1592" i="1"/>
  <c r="CG1592" i="1"/>
  <c r="CF1592" i="1"/>
  <c r="CE1592" i="1"/>
  <c r="CD1592" i="1"/>
  <c r="CC1592" i="1"/>
  <c r="CB1592" i="1"/>
  <c r="CA1592" i="1"/>
  <c r="BZ1592" i="1"/>
  <c r="BY1592" i="1"/>
  <c r="BX1592" i="1"/>
  <c r="BW1592" i="1"/>
  <c r="BV1592" i="1"/>
  <c r="BE1592" i="1"/>
  <c r="AJ1592" i="1"/>
  <c r="DU1590" i="1"/>
  <c r="DR1590" i="1"/>
  <c r="DQ1590" i="1"/>
  <c r="DL1590" i="1"/>
  <c r="DK1590" i="1"/>
  <c r="DI1590" i="1"/>
  <c r="DH1590" i="1"/>
  <c r="DE1590" i="1"/>
  <c r="DV1590" i="1" s="1"/>
  <c r="DD1590" i="1"/>
  <c r="DC1590" i="1"/>
  <c r="DB1590" i="1"/>
  <c r="DJ1590" i="1" s="1"/>
  <c r="CZ1590" i="1"/>
  <c r="CX1590" i="1"/>
  <c r="CW1590" i="1"/>
  <c r="CV1590" i="1"/>
  <c r="CU1590" i="1"/>
  <c r="CT1590" i="1"/>
  <c r="CS1590" i="1"/>
  <c r="CR1590" i="1"/>
  <c r="CQ1590" i="1"/>
  <c r="CP1590" i="1"/>
  <c r="CO1590" i="1"/>
  <c r="CN1590" i="1"/>
  <c r="CM1590" i="1"/>
  <c r="CL1590" i="1"/>
  <c r="CK1590" i="1"/>
  <c r="CJ1590" i="1"/>
  <c r="CI1590" i="1"/>
  <c r="CH1590" i="1"/>
  <c r="CG1590" i="1"/>
  <c r="CF1590" i="1"/>
  <c r="CE1590" i="1"/>
  <c r="CD1590" i="1"/>
  <c r="CC1590" i="1"/>
  <c r="CB1590" i="1"/>
  <c r="CA1590" i="1"/>
  <c r="BZ1590" i="1"/>
  <c r="BY1590" i="1"/>
  <c r="BX1590" i="1"/>
  <c r="BW1590" i="1"/>
  <c r="BV1590" i="1"/>
  <c r="BE1590" i="1"/>
  <c r="AJ1590" i="1"/>
  <c r="DU1588" i="1"/>
  <c r="DR1588" i="1"/>
  <c r="DQ1588" i="1"/>
  <c r="DL1588" i="1"/>
  <c r="DK1588" i="1"/>
  <c r="DI1588" i="1"/>
  <c r="DH1588" i="1"/>
  <c r="DE1588" i="1"/>
  <c r="DD1588" i="1"/>
  <c r="DC1588" i="1"/>
  <c r="DB1588" i="1"/>
  <c r="CZ1588" i="1"/>
  <c r="CX1588" i="1"/>
  <c r="CW1588" i="1"/>
  <c r="CV1588" i="1"/>
  <c r="CU1588" i="1"/>
  <c r="CT1588" i="1"/>
  <c r="DP1588" i="1" s="1"/>
  <c r="CS1588" i="1"/>
  <c r="CR1588" i="1"/>
  <c r="CQ1588" i="1"/>
  <c r="CP1588" i="1"/>
  <c r="CO1588" i="1"/>
  <c r="CN1588" i="1"/>
  <c r="CM1588" i="1"/>
  <c r="CL1588" i="1"/>
  <c r="CK1588" i="1"/>
  <c r="CJ1588" i="1"/>
  <c r="CI1588" i="1"/>
  <c r="CH1588" i="1"/>
  <c r="CG1588" i="1"/>
  <c r="CF1588" i="1"/>
  <c r="CE1588" i="1"/>
  <c r="CD1588" i="1"/>
  <c r="CC1588" i="1"/>
  <c r="CB1588" i="1"/>
  <c r="CA1588" i="1"/>
  <c r="BZ1588" i="1"/>
  <c r="BY1588" i="1"/>
  <c r="BX1588" i="1"/>
  <c r="BW1588" i="1"/>
  <c r="BV1588" i="1"/>
  <c r="BE1588" i="1"/>
  <c r="AJ1588" i="1"/>
  <c r="DU1586" i="1"/>
  <c r="DR1586" i="1"/>
  <c r="DQ1586" i="1"/>
  <c r="DL1586" i="1"/>
  <c r="DK1586" i="1"/>
  <c r="DI1586" i="1"/>
  <c r="DH1586" i="1"/>
  <c r="DE1586" i="1"/>
  <c r="DD1586" i="1"/>
  <c r="DC1586" i="1"/>
  <c r="DB1586" i="1"/>
  <c r="DJ1586" i="1" s="1"/>
  <c r="CZ1586" i="1"/>
  <c r="CX1586" i="1"/>
  <c r="CW1586" i="1"/>
  <c r="CV1586" i="1"/>
  <c r="CU1586" i="1"/>
  <c r="CT1586" i="1"/>
  <c r="CS1586" i="1"/>
  <c r="CR1586" i="1"/>
  <c r="CQ1586" i="1"/>
  <c r="CP1586" i="1"/>
  <c r="CO1586" i="1"/>
  <c r="CN1586" i="1"/>
  <c r="CM1586" i="1"/>
  <c r="CL1586" i="1"/>
  <c r="CK1586" i="1"/>
  <c r="CJ1586" i="1"/>
  <c r="CI1586" i="1"/>
  <c r="CH1586" i="1"/>
  <c r="CG1586" i="1"/>
  <c r="CF1586" i="1"/>
  <c r="CE1586" i="1"/>
  <c r="CD1586" i="1"/>
  <c r="CC1586" i="1"/>
  <c r="CB1586" i="1"/>
  <c r="CA1586" i="1"/>
  <c r="BZ1586" i="1"/>
  <c r="BY1586" i="1"/>
  <c r="BX1586" i="1"/>
  <c r="BW1586" i="1"/>
  <c r="BV1586" i="1"/>
  <c r="BE1586" i="1"/>
  <c r="AJ1586" i="1"/>
  <c r="DU1584" i="1"/>
  <c r="DR1584" i="1"/>
  <c r="DQ1584" i="1"/>
  <c r="DL1584" i="1"/>
  <c r="DK1584" i="1"/>
  <c r="DI1584" i="1"/>
  <c r="DH1584" i="1"/>
  <c r="DE1584" i="1"/>
  <c r="DD1584" i="1"/>
  <c r="DC1584" i="1"/>
  <c r="DB1584" i="1"/>
  <c r="CZ1584" i="1"/>
  <c r="CX1584" i="1"/>
  <c r="CW1584" i="1"/>
  <c r="CV1584" i="1"/>
  <c r="CU1584" i="1"/>
  <c r="CT1584" i="1"/>
  <c r="CS1584" i="1"/>
  <c r="CR1584" i="1"/>
  <c r="CQ1584" i="1"/>
  <c r="CP1584" i="1"/>
  <c r="CO1584" i="1"/>
  <c r="CN1584" i="1"/>
  <c r="CM1584" i="1"/>
  <c r="CL1584" i="1"/>
  <c r="CK1584" i="1"/>
  <c r="CJ1584" i="1"/>
  <c r="CI1584" i="1"/>
  <c r="CH1584" i="1"/>
  <c r="CG1584" i="1"/>
  <c r="CF1584" i="1"/>
  <c r="CE1584" i="1"/>
  <c r="CD1584" i="1"/>
  <c r="CC1584" i="1"/>
  <c r="CB1584" i="1"/>
  <c r="CA1584" i="1"/>
  <c r="BZ1584" i="1"/>
  <c r="BY1584" i="1"/>
  <c r="BX1584" i="1"/>
  <c r="BW1584" i="1"/>
  <c r="BV1584" i="1"/>
  <c r="BE1584" i="1"/>
  <c r="AJ1584" i="1"/>
  <c r="DV1582" i="1"/>
  <c r="DU1582" i="1"/>
  <c r="DR1582" i="1"/>
  <c r="DQ1582" i="1"/>
  <c r="DL1582" i="1"/>
  <c r="DK1582" i="1"/>
  <c r="DJ1582" i="1"/>
  <c r="DI1582" i="1"/>
  <c r="DH1582" i="1"/>
  <c r="DE1582" i="1"/>
  <c r="DD1582" i="1"/>
  <c r="DC1582" i="1"/>
  <c r="DB1582" i="1"/>
  <c r="CZ1582" i="1"/>
  <c r="CX1582" i="1"/>
  <c r="CW1582" i="1"/>
  <c r="CV1582" i="1"/>
  <c r="CU1582" i="1"/>
  <c r="CT1582" i="1"/>
  <c r="CS1582" i="1"/>
  <c r="CR1582" i="1"/>
  <c r="CQ1582" i="1"/>
  <c r="CP1582" i="1"/>
  <c r="CO1582" i="1"/>
  <c r="CN1582" i="1"/>
  <c r="CM1582" i="1"/>
  <c r="CL1582" i="1"/>
  <c r="CK1582" i="1"/>
  <c r="CJ1582" i="1"/>
  <c r="CI1582" i="1"/>
  <c r="CH1582" i="1"/>
  <c r="CG1582" i="1"/>
  <c r="CF1582" i="1"/>
  <c r="CE1582" i="1"/>
  <c r="CD1582" i="1"/>
  <c r="CC1582" i="1"/>
  <c r="CB1582" i="1"/>
  <c r="CA1582" i="1"/>
  <c r="BZ1582" i="1"/>
  <c r="BY1582" i="1"/>
  <c r="BX1582" i="1"/>
  <c r="BW1582" i="1"/>
  <c r="BV1582" i="1"/>
  <c r="BE1582" i="1"/>
  <c r="AJ1582" i="1"/>
  <c r="DV1580" i="1"/>
  <c r="DU1580" i="1"/>
  <c r="DR1580" i="1"/>
  <c r="DQ1580" i="1"/>
  <c r="DL1580" i="1"/>
  <c r="DK1580" i="1"/>
  <c r="DI1580" i="1"/>
  <c r="DH1580" i="1"/>
  <c r="DE1580" i="1"/>
  <c r="DD1580" i="1"/>
  <c r="DC1580" i="1"/>
  <c r="DB1580" i="1"/>
  <c r="DJ1580" i="1" s="1"/>
  <c r="CZ1580" i="1"/>
  <c r="CX1580" i="1"/>
  <c r="CW1580" i="1"/>
  <c r="CV1580" i="1"/>
  <c r="CU1580" i="1"/>
  <c r="CT1580" i="1"/>
  <c r="CS1580" i="1"/>
  <c r="CR1580" i="1"/>
  <c r="CQ1580" i="1"/>
  <c r="CP1580" i="1"/>
  <c r="CO1580" i="1"/>
  <c r="CN1580" i="1"/>
  <c r="CM1580" i="1"/>
  <c r="CL1580" i="1"/>
  <c r="CK1580" i="1"/>
  <c r="CJ1580" i="1"/>
  <c r="CI1580" i="1"/>
  <c r="CH1580" i="1"/>
  <c r="CG1580" i="1"/>
  <c r="CF1580" i="1"/>
  <c r="CE1580" i="1"/>
  <c r="CD1580" i="1"/>
  <c r="CC1580" i="1"/>
  <c r="CB1580" i="1"/>
  <c r="CA1580" i="1"/>
  <c r="BZ1580" i="1"/>
  <c r="BY1580" i="1"/>
  <c r="BX1580" i="1"/>
  <c r="BW1580" i="1"/>
  <c r="BV1580" i="1"/>
  <c r="BE1580" i="1"/>
  <c r="AJ1580" i="1"/>
  <c r="DU1578" i="1"/>
  <c r="DR1578" i="1"/>
  <c r="DQ1578" i="1"/>
  <c r="DL1578" i="1"/>
  <c r="DK1578" i="1"/>
  <c r="DI1578" i="1"/>
  <c r="DH1578" i="1"/>
  <c r="DE1578" i="1"/>
  <c r="DV1578" i="1" s="1"/>
  <c r="DD1578" i="1"/>
  <c r="DC1578" i="1"/>
  <c r="DB1578" i="1"/>
  <c r="DJ1578" i="1" s="1"/>
  <c r="CZ1578" i="1"/>
  <c r="CX1578" i="1"/>
  <c r="CW1578" i="1"/>
  <c r="CV1578" i="1"/>
  <c r="CU1578" i="1"/>
  <c r="CT1578" i="1"/>
  <c r="CS1578" i="1"/>
  <c r="CR1578" i="1"/>
  <c r="CQ1578" i="1"/>
  <c r="CP1578" i="1"/>
  <c r="CO1578" i="1"/>
  <c r="CN1578" i="1"/>
  <c r="CM1578" i="1"/>
  <c r="DP1578" i="1" s="1"/>
  <c r="CL1578" i="1"/>
  <c r="CK1578" i="1"/>
  <c r="CJ1578" i="1"/>
  <c r="CI1578" i="1"/>
  <c r="CH1578" i="1"/>
  <c r="CG1578" i="1"/>
  <c r="CF1578" i="1"/>
  <c r="CE1578" i="1"/>
  <c r="CD1578" i="1"/>
  <c r="CC1578" i="1"/>
  <c r="CB1578" i="1"/>
  <c r="CA1578" i="1"/>
  <c r="BZ1578" i="1"/>
  <c r="BY1578" i="1"/>
  <c r="BX1578" i="1"/>
  <c r="BW1578" i="1"/>
  <c r="BV1578" i="1"/>
  <c r="BE1578" i="1"/>
  <c r="AJ1578" i="1"/>
  <c r="DU1576" i="1"/>
  <c r="DR1576" i="1"/>
  <c r="DQ1576" i="1"/>
  <c r="DL1576" i="1"/>
  <c r="DK1576" i="1"/>
  <c r="DJ1576" i="1"/>
  <c r="DI1576" i="1"/>
  <c r="DH1576" i="1"/>
  <c r="DE1576" i="1"/>
  <c r="DD1576" i="1"/>
  <c r="DV1576" i="1" s="1"/>
  <c r="DC1576" i="1"/>
  <c r="DB1576" i="1"/>
  <c r="CZ1576" i="1"/>
  <c r="CX1576" i="1"/>
  <c r="CW1576" i="1"/>
  <c r="CV1576" i="1"/>
  <c r="CU1576" i="1"/>
  <c r="CT1576" i="1"/>
  <c r="CS1576" i="1"/>
  <c r="CR1576" i="1"/>
  <c r="CQ1576" i="1"/>
  <c r="CP1576" i="1"/>
  <c r="CO1576" i="1"/>
  <c r="CN1576" i="1"/>
  <c r="CM1576" i="1"/>
  <c r="CL1576" i="1"/>
  <c r="CK1576" i="1"/>
  <c r="CJ1576" i="1"/>
  <c r="CI1576" i="1"/>
  <c r="CH1576" i="1"/>
  <c r="CG1576" i="1"/>
  <c r="CF1576" i="1"/>
  <c r="CE1576" i="1"/>
  <c r="CD1576" i="1"/>
  <c r="CC1576" i="1"/>
  <c r="CB1576" i="1"/>
  <c r="CA1576" i="1"/>
  <c r="BZ1576" i="1"/>
  <c r="BY1576" i="1"/>
  <c r="BX1576" i="1"/>
  <c r="BW1576" i="1"/>
  <c r="BV1576" i="1"/>
  <c r="BE1576" i="1"/>
  <c r="AJ1576" i="1"/>
  <c r="DU1574" i="1"/>
  <c r="DR1574" i="1"/>
  <c r="DQ1574" i="1"/>
  <c r="DL1574" i="1"/>
  <c r="DK1574" i="1"/>
  <c r="DJ1574" i="1"/>
  <c r="DI1574" i="1"/>
  <c r="DH1574" i="1"/>
  <c r="DE1574" i="1"/>
  <c r="DD1574" i="1"/>
  <c r="DV1574" i="1" s="1"/>
  <c r="DC1574" i="1"/>
  <c r="DB1574" i="1"/>
  <c r="DA1574" i="1"/>
  <c r="CZ1574" i="1"/>
  <c r="CY1574" i="1"/>
  <c r="CX1574" i="1"/>
  <c r="CW1574" i="1"/>
  <c r="CV1574" i="1"/>
  <c r="CU1574" i="1"/>
  <c r="CT1574" i="1"/>
  <c r="CS1574" i="1"/>
  <c r="CR1574" i="1"/>
  <c r="CQ1574" i="1"/>
  <c r="CP1574" i="1"/>
  <c r="CO1574" i="1"/>
  <c r="CN1574" i="1"/>
  <c r="CM1574" i="1"/>
  <c r="CL1574" i="1"/>
  <c r="DP1574" i="1" s="1"/>
  <c r="CK1574" i="1"/>
  <c r="CJ1574" i="1"/>
  <c r="CI1574" i="1"/>
  <c r="CH1574" i="1"/>
  <c r="CG1574" i="1"/>
  <c r="CF1574" i="1"/>
  <c r="CE1574" i="1"/>
  <c r="CD1574" i="1"/>
  <c r="CC1574" i="1"/>
  <c r="CB1574" i="1"/>
  <c r="CA1574" i="1"/>
  <c r="BZ1574" i="1"/>
  <c r="BY1574" i="1"/>
  <c r="BX1574" i="1"/>
  <c r="BW1574" i="1"/>
  <c r="BV1574" i="1"/>
  <c r="BE1574" i="1"/>
  <c r="AJ1574" i="1"/>
  <c r="DU1569" i="1"/>
  <c r="DR1569" i="1"/>
  <c r="DQ1569" i="1"/>
  <c r="DO1569" i="1"/>
  <c r="DL1569" i="1"/>
  <c r="DK1569" i="1"/>
  <c r="DJ1569" i="1"/>
  <c r="DI1569" i="1"/>
  <c r="DH1569" i="1"/>
  <c r="DE1569" i="1"/>
  <c r="DD1569" i="1"/>
  <c r="DV1569" i="1" s="1"/>
  <c r="DC1569" i="1"/>
  <c r="DB1569" i="1"/>
  <c r="DA1569" i="1"/>
  <c r="CZ1569" i="1"/>
  <c r="CY1569" i="1"/>
  <c r="CX1569" i="1"/>
  <c r="CW1569" i="1"/>
  <c r="CV1569" i="1"/>
  <c r="CU1569" i="1"/>
  <c r="CT1569" i="1"/>
  <c r="CS1569" i="1"/>
  <c r="CR1569" i="1"/>
  <c r="CQ1569" i="1"/>
  <c r="CP1569" i="1"/>
  <c r="DP1569" i="1" s="1"/>
  <c r="CO1569" i="1"/>
  <c r="CN1569" i="1"/>
  <c r="CM1569" i="1"/>
  <c r="CL1569" i="1"/>
  <c r="CK1569" i="1"/>
  <c r="CJ1569" i="1"/>
  <c r="CI1569" i="1"/>
  <c r="CH1569" i="1"/>
  <c r="CG1569" i="1"/>
  <c r="CF1569" i="1"/>
  <c r="CE1569" i="1"/>
  <c r="CD1569" i="1"/>
  <c r="CC1569" i="1"/>
  <c r="CB1569" i="1"/>
  <c r="CA1569" i="1"/>
  <c r="BZ1569" i="1"/>
  <c r="BY1569" i="1"/>
  <c r="BX1569" i="1"/>
  <c r="BW1569" i="1"/>
  <c r="BV1569" i="1"/>
  <c r="BE1569" i="1"/>
  <c r="AJ1569" i="1"/>
  <c r="DV1564" i="1"/>
  <c r="DU1564" i="1"/>
  <c r="DR1564" i="1"/>
  <c r="DQ1564" i="1"/>
  <c r="DL1564" i="1"/>
  <c r="DK1564" i="1"/>
  <c r="DJ1564" i="1"/>
  <c r="DI1564" i="1"/>
  <c r="DH1564" i="1"/>
  <c r="DE1564" i="1"/>
  <c r="DD1564" i="1"/>
  <c r="DC1564" i="1"/>
  <c r="DB1564" i="1"/>
  <c r="DA1564" i="1"/>
  <c r="CZ1564" i="1"/>
  <c r="CY1564" i="1"/>
  <c r="CX1564" i="1"/>
  <c r="CW1564" i="1"/>
  <c r="CV1564" i="1"/>
  <c r="CU1564" i="1"/>
  <c r="CT1564" i="1"/>
  <c r="CS1564" i="1"/>
  <c r="DP1564" i="1" s="1"/>
  <c r="CR1564" i="1"/>
  <c r="CQ1564" i="1"/>
  <c r="CP1564" i="1"/>
  <c r="CO1564" i="1"/>
  <c r="CN1564" i="1"/>
  <c r="CM1564" i="1"/>
  <c r="CL1564" i="1"/>
  <c r="CK1564" i="1"/>
  <c r="CJ1564" i="1"/>
  <c r="CI1564" i="1"/>
  <c r="CH1564" i="1"/>
  <c r="CG1564" i="1"/>
  <c r="CF1564" i="1"/>
  <c r="CE1564" i="1"/>
  <c r="CD1564" i="1"/>
  <c r="CC1564" i="1"/>
  <c r="CB1564" i="1"/>
  <c r="CA1564" i="1"/>
  <c r="BZ1564" i="1"/>
  <c r="BY1564" i="1"/>
  <c r="BX1564" i="1"/>
  <c r="BW1564" i="1"/>
  <c r="BV1564" i="1"/>
  <c r="BE1564" i="1"/>
  <c r="AJ1564" i="1"/>
  <c r="DU1562" i="1"/>
  <c r="DR1562" i="1"/>
  <c r="DQ1562" i="1"/>
  <c r="DL1562" i="1"/>
  <c r="DK1562" i="1"/>
  <c r="DI1562" i="1"/>
  <c r="DH1562" i="1"/>
  <c r="DE1562" i="1"/>
  <c r="DD1562" i="1"/>
  <c r="DV1562" i="1" s="1"/>
  <c r="DC1562" i="1"/>
  <c r="DB1562" i="1"/>
  <c r="DJ1562" i="1" s="1"/>
  <c r="CZ1562" i="1"/>
  <c r="CX1562" i="1"/>
  <c r="CW1562" i="1"/>
  <c r="CV1562" i="1"/>
  <c r="CU1562" i="1"/>
  <c r="CT1562" i="1"/>
  <c r="CS1562" i="1"/>
  <c r="CR1562" i="1"/>
  <c r="CQ1562" i="1"/>
  <c r="CP1562" i="1"/>
  <c r="CO1562" i="1"/>
  <c r="CN1562" i="1"/>
  <c r="CM1562" i="1"/>
  <c r="CL1562" i="1"/>
  <c r="CK1562" i="1"/>
  <c r="CJ1562" i="1"/>
  <c r="CI1562" i="1"/>
  <c r="CH1562" i="1"/>
  <c r="CG1562" i="1"/>
  <c r="CF1562" i="1"/>
  <c r="CE1562" i="1"/>
  <c r="CD1562" i="1"/>
  <c r="CC1562" i="1"/>
  <c r="CB1562" i="1"/>
  <c r="CA1562" i="1"/>
  <c r="BZ1562" i="1"/>
  <c r="BY1562" i="1"/>
  <c r="BX1562" i="1"/>
  <c r="BW1562" i="1"/>
  <c r="BV1562" i="1"/>
  <c r="DO1562" i="1" s="1"/>
  <c r="BE1562" i="1"/>
  <c r="AJ1562" i="1"/>
  <c r="DV1554" i="1"/>
  <c r="DU1554" i="1"/>
  <c r="DL1554" i="1"/>
  <c r="DK1554" i="1"/>
  <c r="DI1554" i="1"/>
  <c r="DH1554" i="1"/>
  <c r="DE1554" i="1"/>
  <c r="DD1554" i="1"/>
  <c r="DC1554" i="1"/>
  <c r="DB1554" i="1"/>
  <c r="DJ1554" i="1" s="1"/>
  <c r="CZ1554" i="1"/>
  <c r="CX1554" i="1"/>
  <c r="CW1554" i="1"/>
  <c r="CV1554" i="1"/>
  <c r="CU1554" i="1"/>
  <c r="CT1554" i="1"/>
  <c r="CS1554" i="1"/>
  <c r="CR1554" i="1"/>
  <c r="CQ1554" i="1"/>
  <c r="CP1554" i="1"/>
  <c r="CO1554" i="1"/>
  <c r="CN1554" i="1"/>
  <c r="CM1554" i="1"/>
  <c r="CL1554" i="1"/>
  <c r="CK1554" i="1"/>
  <c r="CJ1554" i="1"/>
  <c r="CI1554" i="1"/>
  <c r="CH1554" i="1"/>
  <c r="CG1554" i="1"/>
  <c r="CF1554" i="1"/>
  <c r="CE1554" i="1"/>
  <c r="CD1554" i="1"/>
  <c r="CC1554" i="1"/>
  <c r="CB1554" i="1"/>
  <c r="CA1554" i="1"/>
  <c r="BZ1554" i="1"/>
  <c r="BY1554" i="1"/>
  <c r="BX1554" i="1"/>
  <c r="BW1554" i="1"/>
  <c r="BV1554" i="1"/>
  <c r="BE1554" i="1"/>
  <c r="AJ1554" i="1"/>
  <c r="DV1550" i="1"/>
  <c r="DU1550" i="1"/>
  <c r="DL1550" i="1"/>
  <c r="DK1550" i="1"/>
  <c r="DI1550" i="1"/>
  <c r="DH1550" i="1"/>
  <c r="DE1550" i="1"/>
  <c r="DD1550" i="1"/>
  <c r="DC1550" i="1"/>
  <c r="DB1550" i="1"/>
  <c r="DJ1550" i="1" s="1"/>
  <c r="DA1550" i="1"/>
  <c r="CZ1550" i="1"/>
  <c r="CY1550" i="1"/>
  <c r="CX1550" i="1"/>
  <c r="CW1550" i="1"/>
  <c r="CV1550" i="1"/>
  <c r="CU1550" i="1"/>
  <c r="CT1550" i="1"/>
  <c r="CS1550" i="1"/>
  <c r="CR1550" i="1"/>
  <c r="CQ1550" i="1"/>
  <c r="CP1550" i="1"/>
  <c r="CO1550" i="1"/>
  <c r="CN1550" i="1"/>
  <c r="CM1550" i="1"/>
  <c r="CL1550" i="1"/>
  <c r="CK1550" i="1"/>
  <c r="CJ1550" i="1"/>
  <c r="CI1550" i="1"/>
  <c r="CH1550" i="1"/>
  <c r="CG1550" i="1"/>
  <c r="CF1550" i="1"/>
  <c r="CE1550" i="1"/>
  <c r="CD1550" i="1"/>
  <c r="CC1550" i="1"/>
  <c r="CB1550" i="1"/>
  <c r="CA1550" i="1"/>
  <c r="BZ1550" i="1"/>
  <c r="BY1550" i="1"/>
  <c r="DO1550" i="1" s="1"/>
  <c r="BX1550" i="1"/>
  <c r="BW1550" i="1"/>
  <c r="BV1550" i="1"/>
  <c r="BE1550" i="1"/>
  <c r="AJ1550" i="1"/>
  <c r="DU1548" i="1"/>
  <c r="DR1548" i="1"/>
  <c r="DQ1548" i="1"/>
  <c r="DL1548" i="1"/>
  <c r="DK1548" i="1"/>
  <c r="DI1548" i="1"/>
  <c r="DH1548" i="1"/>
  <c r="DE1548" i="1"/>
  <c r="DD1548" i="1"/>
  <c r="DV1548" i="1" s="1"/>
  <c r="DC1548" i="1"/>
  <c r="DJ1548" i="1" s="1"/>
  <c r="DB1548" i="1"/>
  <c r="DA1548" i="1"/>
  <c r="CZ1548" i="1"/>
  <c r="CY1548" i="1"/>
  <c r="CX1548" i="1"/>
  <c r="CW1548" i="1"/>
  <c r="CV1548" i="1"/>
  <c r="CU1548" i="1"/>
  <c r="CT1548" i="1"/>
  <c r="CS1548" i="1"/>
  <c r="CR1548" i="1"/>
  <c r="CQ1548" i="1"/>
  <c r="CP1548" i="1"/>
  <c r="CO1548" i="1"/>
  <c r="CN1548" i="1"/>
  <c r="CM1548" i="1"/>
  <c r="CL1548" i="1"/>
  <c r="CK1548" i="1"/>
  <c r="CJ1548" i="1"/>
  <c r="CI1548" i="1"/>
  <c r="CH1548" i="1"/>
  <c r="CG1548" i="1"/>
  <c r="CF1548" i="1"/>
  <c r="CE1548" i="1"/>
  <c r="CD1548" i="1"/>
  <c r="CC1548" i="1"/>
  <c r="CB1548" i="1"/>
  <c r="CA1548" i="1"/>
  <c r="BZ1548" i="1"/>
  <c r="BY1548" i="1"/>
  <c r="BX1548" i="1"/>
  <c r="BW1548" i="1"/>
  <c r="BV1548" i="1"/>
  <c r="BE1548" i="1"/>
  <c r="AJ1548" i="1"/>
  <c r="DU1545" i="1"/>
  <c r="DR1545" i="1"/>
  <c r="DQ1545" i="1"/>
  <c r="DL1545" i="1"/>
  <c r="DK1545" i="1"/>
  <c r="DJ1545" i="1"/>
  <c r="DI1545" i="1"/>
  <c r="DH1545" i="1"/>
  <c r="DE1545" i="1"/>
  <c r="DD1545" i="1"/>
  <c r="DV1545" i="1" s="1"/>
  <c r="DC1545" i="1"/>
  <c r="DB1545" i="1"/>
  <c r="DA1545" i="1"/>
  <c r="CZ1545" i="1"/>
  <c r="CY1545" i="1"/>
  <c r="CX1545" i="1"/>
  <c r="CW1545" i="1"/>
  <c r="CV1545" i="1"/>
  <c r="CU1545" i="1"/>
  <c r="CT1545" i="1"/>
  <c r="CS1545" i="1"/>
  <c r="CR1545" i="1"/>
  <c r="CQ1545" i="1"/>
  <c r="CP1545" i="1"/>
  <c r="CO1545" i="1"/>
  <c r="CN1545" i="1"/>
  <c r="CM1545" i="1"/>
  <c r="CL1545" i="1"/>
  <c r="DP1545" i="1" s="1"/>
  <c r="CK1545" i="1"/>
  <c r="CJ1545" i="1"/>
  <c r="CI1545" i="1"/>
  <c r="CH1545" i="1"/>
  <c r="CG1545" i="1"/>
  <c r="CF1545" i="1"/>
  <c r="CE1545" i="1"/>
  <c r="CD1545" i="1"/>
  <c r="CC1545" i="1"/>
  <c r="CB1545" i="1"/>
  <c r="CA1545" i="1"/>
  <c r="BZ1545" i="1"/>
  <c r="BY1545" i="1"/>
  <c r="BX1545" i="1"/>
  <c r="BW1545" i="1"/>
  <c r="BV1545" i="1"/>
  <c r="BE1545" i="1"/>
  <c r="AJ1545" i="1"/>
  <c r="DU1543" i="1"/>
  <c r="DR1543" i="1"/>
  <c r="DQ1543" i="1"/>
  <c r="DL1543" i="1"/>
  <c r="DK1543" i="1"/>
  <c r="DJ1543" i="1"/>
  <c r="DI1543" i="1"/>
  <c r="DH1543" i="1"/>
  <c r="DE1543" i="1"/>
  <c r="DV1543" i="1" s="1"/>
  <c r="DD1543" i="1"/>
  <c r="DC1543" i="1"/>
  <c r="DB1543" i="1"/>
  <c r="DA1543" i="1"/>
  <c r="CZ1543" i="1"/>
  <c r="CY1543" i="1"/>
  <c r="CX1543" i="1"/>
  <c r="CW1543" i="1"/>
  <c r="CV1543" i="1"/>
  <c r="CU1543" i="1"/>
  <c r="CT1543" i="1"/>
  <c r="CS1543" i="1"/>
  <c r="CR1543" i="1"/>
  <c r="CQ1543" i="1"/>
  <c r="CP1543" i="1"/>
  <c r="CO1543" i="1"/>
  <c r="CN1543" i="1"/>
  <c r="CM1543" i="1"/>
  <c r="CL1543" i="1"/>
  <c r="CK1543" i="1"/>
  <c r="CJ1543" i="1"/>
  <c r="CI1543" i="1"/>
  <c r="CH1543" i="1"/>
  <c r="CG1543" i="1"/>
  <c r="CF1543" i="1"/>
  <c r="CE1543" i="1"/>
  <c r="CD1543" i="1"/>
  <c r="CC1543" i="1"/>
  <c r="CB1543" i="1"/>
  <c r="CA1543" i="1"/>
  <c r="BZ1543" i="1"/>
  <c r="BY1543" i="1"/>
  <c r="BX1543" i="1"/>
  <c r="BW1543" i="1"/>
  <c r="BV1543" i="1"/>
  <c r="BE1543" i="1"/>
  <c r="AJ1543" i="1"/>
  <c r="DU1539" i="1"/>
  <c r="DR1539" i="1"/>
  <c r="DQ1539" i="1"/>
  <c r="DL1539" i="1"/>
  <c r="DK1539" i="1"/>
  <c r="DI1539" i="1"/>
  <c r="DH1539" i="1"/>
  <c r="DE1539" i="1"/>
  <c r="DD1539" i="1"/>
  <c r="DV1539" i="1" s="1"/>
  <c r="DC1539" i="1"/>
  <c r="DB1539" i="1"/>
  <c r="DJ1539" i="1" s="1"/>
  <c r="DA1539" i="1"/>
  <c r="CZ1539" i="1"/>
  <c r="CY1539" i="1"/>
  <c r="CX1539" i="1"/>
  <c r="CW1539" i="1"/>
  <c r="CV1539" i="1"/>
  <c r="CU1539" i="1"/>
  <c r="CT1539" i="1"/>
  <c r="CS1539" i="1"/>
  <c r="CR1539" i="1"/>
  <c r="CQ1539" i="1"/>
  <c r="CP1539" i="1"/>
  <c r="CO1539" i="1"/>
  <c r="CN1539" i="1"/>
  <c r="CM1539" i="1"/>
  <c r="CL1539" i="1"/>
  <c r="CK1539" i="1"/>
  <c r="CJ1539" i="1"/>
  <c r="CI1539" i="1"/>
  <c r="CH1539" i="1"/>
  <c r="CG1539" i="1"/>
  <c r="CF1539" i="1"/>
  <c r="CE1539" i="1"/>
  <c r="CD1539" i="1"/>
  <c r="CC1539" i="1"/>
  <c r="CB1539" i="1"/>
  <c r="CA1539" i="1"/>
  <c r="BZ1539" i="1"/>
  <c r="BY1539" i="1"/>
  <c r="BX1539" i="1"/>
  <c r="BW1539" i="1"/>
  <c r="BV1539" i="1"/>
  <c r="BE1539" i="1"/>
  <c r="AJ1539" i="1"/>
  <c r="DU1523" i="1"/>
  <c r="DR1523" i="1"/>
  <c r="DQ1523" i="1"/>
  <c r="DL1523" i="1"/>
  <c r="DK1523" i="1"/>
  <c r="DI1523" i="1"/>
  <c r="DH1523" i="1"/>
  <c r="DE1523" i="1"/>
  <c r="DD1523" i="1"/>
  <c r="DV1523" i="1" s="1"/>
  <c r="DC1523" i="1"/>
  <c r="DB1523" i="1"/>
  <c r="CZ1523" i="1"/>
  <c r="CX1523" i="1"/>
  <c r="CW1523" i="1"/>
  <c r="CV1523" i="1"/>
  <c r="CU1523" i="1"/>
  <c r="CT1523" i="1"/>
  <c r="CS1523" i="1"/>
  <c r="CR1523" i="1"/>
  <c r="CQ1523" i="1"/>
  <c r="CP1523" i="1"/>
  <c r="CO1523" i="1"/>
  <c r="CN1523" i="1"/>
  <c r="CM1523" i="1"/>
  <c r="CL1523" i="1"/>
  <c r="CK1523" i="1"/>
  <c r="CJ1523" i="1"/>
  <c r="CI1523" i="1"/>
  <c r="CH1523" i="1"/>
  <c r="CG1523" i="1"/>
  <c r="CF1523" i="1"/>
  <c r="CE1523" i="1"/>
  <c r="CD1523" i="1"/>
  <c r="CC1523" i="1"/>
  <c r="CB1523" i="1"/>
  <c r="CA1523" i="1"/>
  <c r="BZ1523" i="1"/>
  <c r="BY1523" i="1"/>
  <c r="BX1523" i="1"/>
  <c r="BW1523" i="1"/>
  <c r="BV1523" i="1"/>
  <c r="BE1523" i="1"/>
  <c r="AJ1523" i="1"/>
  <c r="DU1518" i="1"/>
  <c r="DR1518" i="1"/>
  <c r="DQ1518" i="1"/>
  <c r="DL1518" i="1"/>
  <c r="DK1518" i="1"/>
  <c r="DI1518" i="1"/>
  <c r="DH1518" i="1"/>
  <c r="DE1518" i="1"/>
  <c r="DD1518" i="1"/>
  <c r="DV1518" i="1" s="1"/>
  <c r="DC1518" i="1"/>
  <c r="DB1518" i="1"/>
  <c r="DJ1518" i="1" s="1"/>
  <c r="CZ1518" i="1"/>
  <c r="CX1518" i="1"/>
  <c r="CW1518" i="1"/>
  <c r="CV1518" i="1"/>
  <c r="CU1518" i="1"/>
  <c r="CT1518" i="1"/>
  <c r="CS1518" i="1"/>
  <c r="CR1518" i="1"/>
  <c r="CQ1518" i="1"/>
  <c r="CP1518" i="1"/>
  <c r="CO1518" i="1"/>
  <c r="CN1518" i="1"/>
  <c r="DP1518" i="1" s="1"/>
  <c r="CM1518" i="1"/>
  <c r="CL1518" i="1"/>
  <c r="CK1518" i="1"/>
  <c r="CJ1518" i="1"/>
  <c r="CI1518" i="1"/>
  <c r="CH1518" i="1"/>
  <c r="CG1518" i="1"/>
  <c r="CF1518" i="1"/>
  <c r="CE1518" i="1"/>
  <c r="CD1518" i="1"/>
  <c r="CC1518" i="1"/>
  <c r="CB1518" i="1"/>
  <c r="CA1518" i="1"/>
  <c r="BZ1518" i="1"/>
  <c r="BY1518" i="1"/>
  <c r="BX1518" i="1"/>
  <c r="BW1518" i="1"/>
  <c r="BV1518" i="1"/>
  <c r="BE1518" i="1"/>
  <c r="AJ1518" i="1"/>
  <c r="DU1512" i="1"/>
  <c r="DL1512" i="1"/>
  <c r="DK1512" i="1"/>
  <c r="DI1512" i="1"/>
  <c r="DH1512" i="1"/>
  <c r="DE1512" i="1"/>
  <c r="DD1512" i="1"/>
  <c r="DC1512" i="1"/>
  <c r="DB1512" i="1"/>
  <c r="DA1512" i="1"/>
  <c r="CZ1512" i="1"/>
  <c r="CY1512" i="1"/>
  <c r="CX1512" i="1"/>
  <c r="CW1512" i="1"/>
  <c r="CV1512" i="1"/>
  <c r="CU1512" i="1"/>
  <c r="CT1512" i="1"/>
  <c r="CS1512" i="1"/>
  <c r="CR1512" i="1"/>
  <c r="CQ1512" i="1"/>
  <c r="CP1512" i="1"/>
  <c r="CO1512" i="1"/>
  <c r="CN1512" i="1"/>
  <c r="CM1512" i="1"/>
  <c r="CL1512" i="1"/>
  <c r="CK1512" i="1"/>
  <c r="CJ1512" i="1"/>
  <c r="CI1512" i="1"/>
  <c r="CH1512" i="1"/>
  <c r="CG1512" i="1"/>
  <c r="CF1512" i="1"/>
  <c r="CE1512" i="1"/>
  <c r="CD1512" i="1"/>
  <c r="CC1512" i="1"/>
  <c r="CB1512" i="1"/>
  <c r="CA1512" i="1"/>
  <c r="BZ1512" i="1"/>
  <c r="BY1512" i="1"/>
  <c r="BX1512" i="1"/>
  <c r="BW1512" i="1"/>
  <c r="BV1512" i="1"/>
  <c r="BE1512" i="1"/>
  <c r="AJ1512" i="1"/>
  <c r="AQ1505" i="1"/>
  <c r="DU1504" i="1"/>
  <c r="DR1504" i="1"/>
  <c r="DQ1504" i="1"/>
  <c r="DL1504" i="1"/>
  <c r="DK1504" i="1"/>
  <c r="DI1504" i="1"/>
  <c r="DH1504" i="1"/>
  <c r="DE1504" i="1"/>
  <c r="DV1504" i="1" s="1"/>
  <c r="DD1504" i="1"/>
  <c r="DC1504" i="1"/>
  <c r="DB1504" i="1"/>
  <c r="DJ1504" i="1" s="1"/>
  <c r="CZ1504" i="1"/>
  <c r="CX1504" i="1"/>
  <c r="CW1504" i="1"/>
  <c r="CV1504" i="1"/>
  <c r="CU1504" i="1"/>
  <c r="CT1504" i="1"/>
  <c r="CS1504" i="1"/>
  <c r="CR1504" i="1"/>
  <c r="CQ1504" i="1"/>
  <c r="CP1504" i="1"/>
  <c r="CO1504" i="1"/>
  <c r="CN1504" i="1"/>
  <c r="CM1504" i="1"/>
  <c r="DP1504" i="1" s="1"/>
  <c r="CL1504" i="1"/>
  <c r="CK1504" i="1"/>
  <c r="CJ1504" i="1"/>
  <c r="CI1504" i="1"/>
  <c r="CH1504" i="1"/>
  <c r="CG1504" i="1"/>
  <c r="CF1504" i="1"/>
  <c r="CE1504" i="1"/>
  <c r="CD1504" i="1"/>
  <c r="CC1504" i="1"/>
  <c r="CB1504" i="1"/>
  <c r="CA1504" i="1"/>
  <c r="BZ1504" i="1"/>
  <c r="BY1504" i="1"/>
  <c r="BX1504" i="1"/>
  <c r="BW1504" i="1"/>
  <c r="BV1504" i="1"/>
  <c r="BE1504" i="1"/>
  <c r="AJ1504" i="1"/>
  <c r="AQ1499" i="1"/>
  <c r="DV1498" i="1"/>
  <c r="DU1498" i="1"/>
  <c r="DR1498" i="1"/>
  <c r="DQ1498" i="1"/>
  <c r="DL1498" i="1"/>
  <c r="DK1498" i="1"/>
  <c r="DJ1498" i="1"/>
  <c r="DI1498" i="1"/>
  <c r="DH1498" i="1"/>
  <c r="DE1498" i="1"/>
  <c r="DD1498" i="1"/>
  <c r="DC1498" i="1"/>
  <c r="DB1498" i="1"/>
  <c r="CZ1498" i="1"/>
  <c r="CX1498" i="1"/>
  <c r="CW1498" i="1"/>
  <c r="CV1498" i="1"/>
  <c r="CU1498" i="1"/>
  <c r="CT1498" i="1"/>
  <c r="CS1498" i="1"/>
  <c r="CR1498" i="1"/>
  <c r="CQ1498" i="1"/>
  <c r="CP1498" i="1"/>
  <c r="CO1498" i="1"/>
  <c r="CN1498" i="1"/>
  <c r="CM1498" i="1"/>
  <c r="CL1498" i="1"/>
  <c r="DP1498" i="1" s="1"/>
  <c r="CK1498" i="1"/>
  <c r="CJ1498" i="1"/>
  <c r="CI1498" i="1"/>
  <c r="CH1498" i="1"/>
  <c r="CG1498" i="1"/>
  <c r="CF1498" i="1"/>
  <c r="CE1498" i="1"/>
  <c r="CD1498" i="1"/>
  <c r="CC1498" i="1"/>
  <c r="CB1498" i="1"/>
  <c r="CA1498" i="1"/>
  <c r="BZ1498" i="1"/>
  <c r="BY1498" i="1"/>
  <c r="BX1498" i="1"/>
  <c r="BW1498" i="1"/>
  <c r="BV1498" i="1"/>
  <c r="BE1498" i="1"/>
  <c r="AJ1498" i="1"/>
  <c r="DL1496" i="1"/>
  <c r="DK1496" i="1"/>
  <c r="DI1496" i="1"/>
  <c r="DH1496" i="1"/>
  <c r="DC1496" i="1"/>
  <c r="DB1496" i="1"/>
  <c r="DJ1496" i="1" s="1"/>
  <c r="AJ1496" i="1"/>
  <c r="DL1495" i="1"/>
  <c r="DK1495" i="1"/>
  <c r="DI1495" i="1"/>
  <c r="DH1495" i="1"/>
  <c r="DC1495" i="1"/>
  <c r="DB1495" i="1"/>
  <c r="DJ1495" i="1" s="1"/>
  <c r="AJ1495" i="1"/>
  <c r="DL1494" i="1"/>
  <c r="DK1494" i="1"/>
  <c r="DI1494" i="1"/>
  <c r="DH1494" i="1"/>
  <c r="DC1494" i="1"/>
  <c r="DB1494" i="1"/>
  <c r="DJ1494" i="1" s="1"/>
  <c r="AJ1494" i="1"/>
  <c r="DL1493" i="1"/>
  <c r="DK1493" i="1"/>
  <c r="DI1493" i="1"/>
  <c r="DH1493" i="1"/>
  <c r="DC1493" i="1"/>
  <c r="DJ1493" i="1" s="1"/>
  <c r="DB1493" i="1"/>
  <c r="AJ1493" i="1"/>
  <c r="DL1492" i="1"/>
  <c r="DK1492" i="1"/>
  <c r="DJ1492" i="1"/>
  <c r="DI1492" i="1"/>
  <c r="DH1492" i="1"/>
  <c r="DC1492" i="1"/>
  <c r="DB1492" i="1"/>
  <c r="AJ1492" i="1"/>
  <c r="DL1491" i="1"/>
  <c r="DK1491" i="1"/>
  <c r="DJ1491" i="1"/>
  <c r="DI1491" i="1"/>
  <c r="DH1491" i="1"/>
  <c r="DC1491" i="1"/>
  <c r="DB1491" i="1"/>
  <c r="AJ1491" i="1"/>
  <c r="DL1490" i="1"/>
  <c r="DK1490" i="1"/>
  <c r="DJ1490" i="1"/>
  <c r="DI1490" i="1"/>
  <c r="DH1490" i="1"/>
  <c r="DC1490" i="1"/>
  <c r="DB1490" i="1"/>
  <c r="AJ1490" i="1"/>
  <c r="DL1489" i="1"/>
  <c r="DK1489" i="1"/>
  <c r="DI1489" i="1"/>
  <c r="DH1489" i="1"/>
  <c r="DC1489" i="1"/>
  <c r="DB1489" i="1"/>
  <c r="AJ1489" i="1"/>
  <c r="DL1488" i="1"/>
  <c r="DK1488" i="1"/>
  <c r="DI1488" i="1"/>
  <c r="DH1488" i="1"/>
  <c r="DC1488" i="1"/>
  <c r="DB1488" i="1"/>
  <c r="DJ1488" i="1" s="1"/>
  <c r="AJ1488" i="1"/>
  <c r="DL1487" i="1"/>
  <c r="DK1487" i="1"/>
  <c r="DI1487" i="1"/>
  <c r="DH1487" i="1"/>
  <c r="DC1487" i="1"/>
  <c r="DB1487" i="1"/>
  <c r="DJ1487" i="1" s="1"/>
  <c r="AJ1487" i="1"/>
  <c r="DL1486" i="1"/>
  <c r="DK1486" i="1"/>
  <c r="DI1486" i="1"/>
  <c r="DH1486" i="1"/>
  <c r="DC1486" i="1"/>
  <c r="DB1486" i="1"/>
  <c r="DJ1486" i="1" s="1"/>
  <c r="AQ1486" i="1"/>
  <c r="AJ1486" i="1"/>
  <c r="DU1485" i="1"/>
  <c r="DR1485" i="1"/>
  <c r="DQ1485" i="1"/>
  <c r="DL1485" i="1"/>
  <c r="DK1485" i="1"/>
  <c r="DI1485" i="1"/>
  <c r="DH1485" i="1"/>
  <c r="DE1485" i="1"/>
  <c r="DV1485" i="1" s="1"/>
  <c r="DD1485" i="1"/>
  <c r="DC1485" i="1"/>
  <c r="DB1485" i="1"/>
  <c r="DJ1485" i="1" s="1"/>
  <c r="CZ1485" i="1"/>
  <c r="CX1485" i="1"/>
  <c r="CW1485" i="1"/>
  <c r="CV1485" i="1"/>
  <c r="CU1485" i="1"/>
  <c r="CT1485" i="1"/>
  <c r="CS1485" i="1"/>
  <c r="CR1485" i="1"/>
  <c r="CQ1485" i="1"/>
  <c r="CP1485" i="1"/>
  <c r="CO1485" i="1"/>
  <c r="CN1485" i="1"/>
  <c r="CM1485" i="1"/>
  <c r="CL1485" i="1"/>
  <c r="CK1485" i="1"/>
  <c r="CJ1485" i="1"/>
  <c r="CI1485" i="1"/>
  <c r="CH1485" i="1"/>
  <c r="CG1485" i="1"/>
  <c r="CF1485" i="1"/>
  <c r="CE1485" i="1"/>
  <c r="CD1485" i="1"/>
  <c r="CC1485" i="1"/>
  <c r="CB1485" i="1"/>
  <c r="CA1485" i="1"/>
  <c r="BZ1485" i="1"/>
  <c r="BY1485" i="1"/>
  <c r="BX1485" i="1"/>
  <c r="BW1485" i="1"/>
  <c r="BV1485" i="1"/>
  <c r="DO1485" i="1" s="1"/>
  <c r="AJ1485" i="1"/>
  <c r="DL1483" i="1"/>
  <c r="DK1483" i="1"/>
  <c r="DJ1483" i="1"/>
  <c r="DI1483" i="1"/>
  <c r="DH1483" i="1"/>
  <c r="DC1483" i="1"/>
  <c r="DB1483" i="1"/>
  <c r="AJ1483" i="1"/>
  <c r="DL1482" i="1"/>
  <c r="DK1482" i="1"/>
  <c r="DI1482" i="1"/>
  <c r="DH1482" i="1"/>
  <c r="DC1482" i="1"/>
  <c r="DB1482" i="1"/>
  <c r="DJ1482" i="1" s="1"/>
  <c r="AJ1482" i="1"/>
  <c r="DL1481" i="1"/>
  <c r="DK1481" i="1"/>
  <c r="DI1481" i="1"/>
  <c r="DH1481" i="1"/>
  <c r="DC1481" i="1"/>
  <c r="DB1481" i="1"/>
  <c r="DJ1481" i="1" s="1"/>
  <c r="AJ1481" i="1"/>
  <c r="DL1480" i="1"/>
  <c r="DK1480" i="1"/>
  <c r="DJ1480" i="1"/>
  <c r="DI1480" i="1"/>
  <c r="DH1480" i="1"/>
  <c r="DC1480" i="1"/>
  <c r="DB1480" i="1"/>
  <c r="AJ1480" i="1"/>
  <c r="DL1479" i="1"/>
  <c r="DK1479" i="1"/>
  <c r="DJ1479" i="1"/>
  <c r="DI1479" i="1"/>
  <c r="DH1479" i="1"/>
  <c r="DC1479" i="1"/>
  <c r="DB1479" i="1"/>
  <c r="AJ1479" i="1"/>
  <c r="DL1478" i="1"/>
  <c r="DK1478" i="1"/>
  <c r="DI1478" i="1"/>
  <c r="DH1478" i="1"/>
  <c r="DC1478" i="1"/>
  <c r="DJ1478" i="1" s="1"/>
  <c r="DB1478" i="1"/>
  <c r="AJ1478" i="1"/>
  <c r="DL1477" i="1"/>
  <c r="DK1477" i="1"/>
  <c r="DI1477" i="1"/>
  <c r="DH1477" i="1"/>
  <c r="DC1477" i="1"/>
  <c r="DJ1477" i="1" s="1"/>
  <c r="DB1477" i="1"/>
  <c r="AJ1477" i="1"/>
  <c r="DL1476" i="1"/>
  <c r="DK1476" i="1"/>
  <c r="DI1476" i="1"/>
  <c r="DH1476" i="1"/>
  <c r="DC1476" i="1"/>
  <c r="DB1476" i="1"/>
  <c r="DJ1476" i="1" s="1"/>
  <c r="AJ1476" i="1"/>
  <c r="DL1475" i="1"/>
  <c r="DK1475" i="1"/>
  <c r="DI1475" i="1"/>
  <c r="DH1475" i="1"/>
  <c r="DC1475" i="1"/>
  <c r="DJ1475" i="1" s="1"/>
  <c r="DB1475" i="1"/>
  <c r="AQ1475" i="1"/>
  <c r="AJ1475" i="1"/>
  <c r="DL1474" i="1"/>
  <c r="DK1474" i="1"/>
  <c r="DI1474" i="1"/>
  <c r="DH1474" i="1"/>
  <c r="DC1474" i="1"/>
  <c r="DB1474" i="1"/>
  <c r="DJ1474" i="1" s="1"/>
  <c r="AJ1474" i="1"/>
  <c r="DL1473" i="1"/>
  <c r="DK1473" i="1"/>
  <c r="DI1473" i="1"/>
  <c r="DH1473" i="1"/>
  <c r="DC1473" i="1"/>
  <c r="DB1473" i="1"/>
  <c r="DJ1473" i="1" s="1"/>
  <c r="AJ1473" i="1"/>
  <c r="DV1472" i="1"/>
  <c r="DU1472" i="1"/>
  <c r="DR1472" i="1"/>
  <c r="DQ1472" i="1"/>
  <c r="DL1472" i="1"/>
  <c r="DK1472" i="1"/>
  <c r="DI1472" i="1"/>
  <c r="DH1472" i="1"/>
  <c r="DE1472" i="1"/>
  <c r="DD1472" i="1"/>
  <c r="DC1472" i="1"/>
  <c r="DB1472" i="1"/>
  <c r="CZ1472" i="1"/>
  <c r="CX1472" i="1"/>
  <c r="CW1472" i="1"/>
  <c r="CV1472" i="1"/>
  <c r="CU1472" i="1"/>
  <c r="CT1472" i="1"/>
  <c r="CS1472" i="1"/>
  <c r="CR1472" i="1"/>
  <c r="CQ1472" i="1"/>
  <c r="CP1472" i="1"/>
  <c r="CO1472" i="1"/>
  <c r="CN1472" i="1"/>
  <c r="CM1472" i="1"/>
  <c r="CL1472" i="1"/>
  <c r="CK1472" i="1"/>
  <c r="CJ1472" i="1"/>
  <c r="CI1472" i="1"/>
  <c r="CH1472" i="1"/>
  <c r="CG1472" i="1"/>
  <c r="CF1472" i="1"/>
  <c r="CE1472" i="1"/>
  <c r="CD1472" i="1"/>
  <c r="CC1472" i="1"/>
  <c r="CB1472" i="1"/>
  <c r="CA1472" i="1"/>
  <c r="BZ1472" i="1"/>
  <c r="BY1472" i="1"/>
  <c r="BX1472" i="1"/>
  <c r="BW1472" i="1"/>
  <c r="BV1472" i="1"/>
  <c r="AJ1472" i="1"/>
  <c r="DV1467" i="1"/>
  <c r="DU1467" i="1"/>
  <c r="DR1467" i="1"/>
  <c r="DQ1467" i="1"/>
  <c r="DL1467" i="1"/>
  <c r="DK1467" i="1"/>
  <c r="DI1467" i="1"/>
  <c r="DH1467" i="1"/>
  <c r="DE1467" i="1"/>
  <c r="DD1467" i="1"/>
  <c r="DC1467" i="1"/>
  <c r="DB1467" i="1"/>
  <c r="DJ1467" i="1" s="1"/>
  <c r="CZ1467" i="1"/>
  <c r="CX1467" i="1"/>
  <c r="CW1467" i="1"/>
  <c r="CV1467" i="1"/>
  <c r="CU1467" i="1"/>
  <c r="CT1467" i="1"/>
  <c r="CS1467" i="1"/>
  <c r="CR1467" i="1"/>
  <c r="CQ1467" i="1"/>
  <c r="CP1467" i="1"/>
  <c r="CO1467" i="1"/>
  <c r="CN1467" i="1"/>
  <c r="CM1467" i="1"/>
  <c r="CL1467" i="1"/>
  <c r="CK1467" i="1"/>
  <c r="CJ1467" i="1"/>
  <c r="CI1467" i="1"/>
  <c r="CH1467" i="1"/>
  <c r="CG1467" i="1"/>
  <c r="CF1467" i="1"/>
  <c r="CE1467" i="1"/>
  <c r="CD1467" i="1"/>
  <c r="CC1467" i="1"/>
  <c r="CB1467" i="1"/>
  <c r="CA1467" i="1"/>
  <c r="BZ1467" i="1"/>
  <c r="BY1467" i="1"/>
  <c r="BX1467" i="1"/>
  <c r="BW1467" i="1"/>
  <c r="BV1467" i="1"/>
  <c r="BE1467" i="1"/>
  <c r="AJ1467" i="1"/>
  <c r="DU1462" i="1"/>
  <c r="DR1462" i="1"/>
  <c r="DQ1462" i="1"/>
  <c r="DL1462" i="1"/>
  <c r="DK1462" i="1"/>
  <c r="DI1462" i="1"/>
  <c r="DH1462" i="1"/>
  <c r="DE1462" i="1"/>
  <c r="DD1462" i="1"/>
  <c r="DC1462" i="1"/>
  <c r="DB1462" i="1"/>
  <c r="DJ1462" i="1" s="1"/>
  <c r="CZ1462" i="1"/>
  <c r="CX1462" i="1"/>
  <c r="CW1462" i="1"/>
  <c r="CV1462" i="1"/>
  <c r="CU1462" i="1"/>
  <c r="CT1462" i="1"/>
  <c r="CS1462" i="1"/>
  <c r="CR1462" i="1"/>
  <c r="CQ1462" i="1"/>
  <c r="CP1462" i="1"/>
  <c r="CO1462" i="1"/>
  <c r="CN1462" i="1"/>
  <c r="CM1462" i="1"/>
  <c r="CL1462" i="1"/>
  <c r="DP1462" i="1" s="1"/>
  <c r="CK1462" i="1"/>
  <c r="CJ1462" i="1"/>
  <c r="CI1462" i="1"/>
  <c r="CH1462" i="1"/>
  <c r="CG1462" i="1"/>
  <c r="CF1462" i="1"/>
  <c r="CE1462" i="1"/>
  <c r="CD1462" i="1"/>
  <c r="CC1462" i="1"/>
  <c r="CB1462" i="1"/>
  <c r="CA1462" i="1"/>
  <c r="BZ1462" i="1"/>
  <c r="BY1462" i="1"/>
  <c r="BX1462" i="1"/>
  <c r="BW1462" i="1"/>
  <c r="BV1462" i="1"/>
  <c r="BE1462" i="1"/>
  <c r="AJ1462" i="1"/>
  <c r="DL1460" i="1"/>
  <c r="DK1460" i="1"/>
  <c r="DI1460" i="1"/>
  <c r="DH1460" i="1"/>
  <c r="DC1460" i="1"/>
  <c r="DB1460" i="1"/>
  <c r="AJ1460" i="1"/>
  <c r="DV1459" i="1"/>
  <c r="DU1459" i="1"/>
  <c r="DR1459" i="1"/>
  <c r="DQ1459" i="1"/>
  <c r="DL1459" i="1"/>
  <c r="DK1459" i="1"/>
  <c r="DI1459" i="1"/>
  <c r="DH1459" i="1"/>
  <c r="DE1459" i="1"/>
  <c r="DD1459" i="1"/>
  <c r="DC1459" i="1"/>
  <c r="DB1459" i="1"/>
  <c r="DJ1459" i="1" s="1"/>
  <c r="DA1459" i="1"/>
  <c r="CZ1459" i="1"/>
  <c r="CY1459" i="1"/>
  <c r="CX1459" i="1"/>
  <c r="CW1459" i="1"/>
  <c r="CV1459" i="1"/>
  <c r="CU1459" i="1"/>
  <c r="CT1459" i="1"/>
  <c r="CS1459" i="1"/>
  <c r="CR1459" i="1"/>
  <c r="CQ1459" i="1"/>
  <c r="CP1459" i="1"/>
  <c r="CO1459" i="1"/>
  <c r="CN1459" i="1"/>
  <c r="DP1459" i="1" s="1"/>
  <c r="CM1459" i="1"/>
  <c r="CL1459" i="1"/>
  <c r="CK1459" i="1"/>
  <c r="CJ1459" i="1"/>
  <c r="CI1459" i="1"/>
  <c r="CH1459" i="1"/>
  <c r="CG1459" i="1"/>
  <c r="CF1459" i="1"/>
  <c r="CE1459" i="1"/>
  <c r="CD1459" i="1"/>
  <c r="CC1459" i="1"/>
  <c r="CB1459" i="1"/>
  <c r="CA1459" i="1"/>
  <c r="DO1459" i="1" s="1"/>
  <c r="BZ1459" i="1"/>
  <c r="BY1459" i="1"/>
  <c r="BX1459" i="1"/>
  <c r="BW1459" i="1"/>
  <c r="BV1459" i="1"/>
  <c r="AJ1459" i="1"/>
  <c r="DL1457" i="1"/>
  <c r="DK1457" i="1"/>
  <c r="DJ1457" i="1"/>
  <c r="DI1457" i="1"/>
  <c r="DH1457" i="1"/>
  <c r="DC1457" i="1"/>
  <c r="DB1457" i="1"/>
  <c r="AJ1457" i="1"/>
  <c r="DU1456" i="1"/>
  <c r="DR1456" i="1"/>
  <c r="DQ1456" i="1"/>
  <c r="DL1456" i="1"/>
  <c r="DK1456" i="1"/>
  <c r="DJ1456" i="1"/>
  <c r="DI1456" i="1"/>
  <c r="DH1456" i="1"/>
  <c r="DE1456" i="1"/>
  <c r="DD1456" i="1"/>
  <c r="DV1456" i="1" s="1"/>
  <c r="DC1456" i="1"/>
  <c r="DB1456" i="1"/>
  <c r="DA1456" i="1"/>
  <c r="CZ1456" i="1"/>
  <c r="CY1456" i="1"/>
  <c r="CX1456" i="1"/>
  <c r="CW1456" i="1"/>
  <c r="CV1456" i="1"/>
  <c r="CU1456" i="1"/>
  <c r="CT1456" i="1"/>
  <c r="CS1456" i="1"/>
  <c r="CR1456" i="1"/>
  <c r="CQ1456" i="1"/>
  <c r="CP1456" i="1"/>
  <c r="CO1456" i="1"/>
  <c r="CN1456" i="1"/>
  <c r="CM1456" i="1"/>
  <c r="CL1456" i="1"/>
  <c r="DP1456" i="1" s="1"/>
  <c r="CK1456" i="1"/>
  <c r="DO1456" i="1" s="1"/>
  <c r="CJ1456" i="1"/>
  <c r="CI1456" i="1"/>
  <c r="CH1456" i="1"/>
  <c r="CG1456" i="1"/>
  <c r="CF1456" i="1"/>
  <c r="CE1456" i="1"/>
  <c r="CD1456" i="1"/>
  <c r="CC1456" i="1"/>
  <c r="CB1456" i="1"/>
  <c r="CA1456" i="1"/>
  <c r="BZ1456" i="1"/>
  <c r="BY1456" i="1"/>
  <c r="BX1456" i="1"/>
  <c r="BW1456" i="1"/>
  <c r="BV1456" i="1"/>
  <c r="AJ1456" i="1"/>
  <c r="DI1455" i="1"/>
  <c r="DL1454" i="1"/>
  <c r="DK1454" i="1"/>
  <c r="DI1454" i="1"/>
  <c r="DH1454" i="1"/>
  <c r="DC1454" i="1"/>
  <c r="DJ1454" i="1" s="1"/>
  <c r="DB1454" i="1"/>
  <c r="AJ1454" i="1"/>
  <c r="DL1453" i="1"/>
  <c r="DK1453" i="1"/>
  <c r="DI1453" i="1"/>
  <c r="DH1453" i="1"/>
  <c r="DC1453" i="1"/>
  <c r="DB1453" i="1"/>
  <c r="DJ1453" i="1" s="1"/>
  <c r="AJ1453" i="1"/>
  <c r="DL1452" i="1"/>
  <c r="DK1452" i="1"/>
  <c r="DI1452" i="1"/>
  <c r="DH1452" i="1"/>
  <c r="DC1452" i="1"/>
  <c r="DB1452" i="1"/>
  <c r="DJ1452" i="1" s="1"/>
  <c r="AJ1452" i="1"/>
  <c r="DL1451" i="1"/>
  <c r="DK1451" i="1"/>
  <c r="DJ1451" i="1"/>
  <c r="DI1451" i="1"/>
  <c r="DH1451" i="1"/>
  <c r="DC1451" i="1"/>
  <c r="DB1451" i="1"/>
  <c r="AJ1451" i="1"/>
  <c r="DL1450" i="1"/>
  <c r="DK1450" i="1"/>
  <c r="DJ1450" i="1"/>
  <c r="DI1450" i="1"/>
  <c r="DH1450" i="1"/>
  <c r="DC1450" i="1"/>
  <c r="DB1450" i="1"/>
  <c r="AJ1450" i="1"/>
  <c r="DL1449" i="1"/>
  <c r="DK1449" i="1"/>
  <c r="DI1449" i="1"/>
  <c r="DH1449" i="1"/>
  <c r="DC1449" i="1"/>
  <c r="DB1449" i="1"/>
  <c r="DJ1449" i="1" s="1"/>
  <c r="AJ1449" i="1"/>
  <c r="DL1448" i="1"/>
  <c r="DK1448" i="1"/>
  <c r="DJ1448" i="1"/>
  <c r="DI1448" i="1"/>
  <c r="DH1448" i="1"/>
  <c r="DC1448" i="1"/>
  <c r="DB1448" i="1"/>
  <c r="AJ1448" i="1"/>
  <c r="DV1447" i="1"/>
  <c r="DU1447" i="1"/>
  <c r="DR1447" i="1"/>
  <c r="DQ1447" i="1"/>
  <c r="DL1447" i="1"/>
  <c r="DK1447" i="1"/>
  <c r="DI1447" i="1"/>
  <c r="DH1447" i="1"/>
  <c r="DE1447" i="1"/>
  <c r="DD1447" i="1"/>
  <c r="DC1447" i="1"/>
  <c r="DB1447" i="1"/>
  <c r="DA1447" i="1"/>
  <c r="CZ1447" i="1"/>
  <c r="CY1447" i="1"/>
  <c r="CX1447" i="1"/>
  <c r="CW1447" i="1"/>
  <c r="CV1447" i="1"/>
  <c r="CU1447" i="1"/>
  <c r="CT1447" i="1"/>
  <c r="CS1447" i="1"/>
  <c r="CR1447" i="1"/>
  <c r="CQ1447" i="1"/>
  <c r="CP1447" i="1"/>
  <c r="CO1447" i="1"/>
  <c r="CN1447" i="1"/>
  <c r="CM1447" i="1"/>
  <c r="CL1447" i="1"/>
  <c r="CK1447" i="1"/>
  <c r="CJ1447" i="1"/>
  <c r="CI1447" i="1"/>
  <c r="CH1447" i="1"/>
  <c r="CG1447" i="1"/>
  <c r="CF1447" i="1"/>
  <c r="CE1447" i="1"/>
  <c r="CD1447" i="1"/>
  <c r="CC1447" i="1"/>
  <c r="CB1447" i="1"/>
  <c r="CA1447" i="1"/>
  <c r="BZ1447" i="1"/>
  <c r="BY1447" i="1"/>
  <c r="BX1447" i="1"/>
  <c r="BW1447" i="1"/>
  <c r="BV1447" i="1"/>
  <c r="AJ1447" i="1"/>
  <c r="DL1445" i="1"/>
  <c r="DK1445" i="1"/>
  <c r="DI1445" i="1"/>
  <c r="DH1445" i="1"/>
  <c r="DC1445" i="1"/>
  <c r="DB1445" i="1"/>
  <c r="DJ1445" i="1" s="1"/>
  <c r="AJ1445" i="1"/>
  <c r="DL1444" i="1"/>
  <c r="DK1444" i="1"/>
  <c r="DI1444" i="1"/>
  <c r="DH1444" i="1"/>
  <c r="DC1444" i="1"/>
  <c r="DB1444" i="1"/>
  <c r="AJ1444" i="1"/>
  <c r="DL1443" i="1"/>
  <c r="DK1443" i="1"/>
  <c r="DJ1443" i="1"/>
  <c r="DI1443" i="1"/>
  <c r="DH1443" i="1"/>
  <c r="DC1443" i="1"/>
  <c r="DB1443" i="1"/>
  <c r="AJ1443" i="1"/>
  <c r="DL1442" i="1"/>
  <c r="DK1442" i="1"/>
  <c r="DI1442" i="1"/>
  <c r="DH1442" i="1"/>
  <c r="DC1442" i="1"/>
  <c r="DB1442" i="1"/>
  <c r="DJ1442" i="1" s="1"/>
  <c r="AJ1442" i="1"/>
  <c r="DL1441" i="1"/>
  <c r="DK1441" i="1"/>
  <c r="DI1441" i="1"/>
  <c r="DH1441" i="1"/>
  <c r="DC1441" i="1"/>
  <c r="DB1441" i="1"/>
  <c r="AJ1441" i="1"/>
  <c r="DL1440" i="1"/>
  <c r="DK1440" i="1"/>
  <c r="DJ1440" i="1"/>
  <c r="DI1440" i="1"/>
  <c r="DH1440" i="1"/>
  <c r="DC1440" i="1"/>
  <c r="DB1440" i="1"/>
  <c r="AJ1440" i="1"/>
  <c r="DL1439" i="1"/>
  <c r="DK1439" i="1"/>
  <c r="DI1439" i="1"/>
  <c r="DH1439" i="1"/>
  <c r="DC1439" i="1"/>
  <c r="DB1439" i="1"/>
  <c r="DJ1439" i="1" s="1"/>
  <c r="AJ1439" i="1"/>
  <c r="DV1438" i="1"/>
  <c r="DU1438" i="1"/>
  <c r="DR1438" i="1"/>
  <c r="DQ1438" i="1"/>
  <c r="DP1438" i="1"/>
  <c r="DO1438" i="1"/>
  <c r="DL1438" i="1"/>
  <c r="DK1438" i="1"/>
  <c r="DJ1438" i="1"/>
  <c r="DI1438" i="1"/>
  <c r="DH1438" i="1"/>
  <c r="DE1438" i="1"/>
  <c r="DD1438" i="1"/>
  <c r="DC1438" i="1"/>
  <c r="DB1438" i="1"/>
  <c r="DA1438" i="1"/>
  <c r="CZ1438" i="1"/>
  <c r="CY1438" i="1"/>
  <c r="CX1438" i="1"/>
  <c r="CW1438" i="1"/>
  <c r="CV1438" i="1"/>
  <c r="CU1438" i="1"/>
  <c r="CT1438" i="1"/>
  <c r="CS1438" i="1"/>
  <c r="CR1438" i="1"/>
  <c r="CQ1438" i="1"/>
  <c r="CP1438" i="1"/>
  <c r="CO1438" i="1"/>
  <c r="CN1438" i="1"/>
  <c r="CM1438" i="1"/>
  <c r="CL1438" i="1"/>
  <c r="CK1438" i="1"/>
  <c r="CJ1438" i="1"/>
  <c r="CI1438" i="1"/>
  <c r="CH1438" i="1"/>
  <c r="CG1438" i="1"/>
  <c r="CF1438" i="1"/>
  <c r="CE1438" i="1"/>
  <c r="CD1438" i="1"/>
  <c r="CC1438" i="1"/>
  <c r="CB1438" i="1"/>
  <c r="CA1438" i="1"/>
  <c r="BZ1438" i="1"/>
  <c r="BY1438" i="1"/>
  <c r="BX1438" i="1"/>
  <c r="BW1438" i="1"/>
  <c r="BV1438" i="1"/>
  <c r="AJ1438" i="1"/>
  <c r="DL1436" i="1"/>
  <c r="DK1436" i="1"/>
  <c r="DJ1436" i="1"/>
  <c r="DI1436" i="1"/>
  <c r="DH1436" i="1"/>
  <c r="DC1436" i="1"/>
  <c r="DB1436" i="1"/>
  <c r="AJ1436" i="1"/>
  <c r="DL1435" i="1"/>
  <c r="DK1435" i="1"/>
  <c r="DI1435" i="1"/>
  <c r="DH1435" i="1"/>
  <c r="DC1435" i="1"/>
  <c r="DB1435" i="1"/>
  <c r="DJ1435" i="1" s="1"/>
  <c r="AJ1435" i="1"/>
  <c r="DL1434" i="1"/>
  <c r="DK1434" i="1"/>
  <c r="DI1434" i="1"/>
  <c r="DH1434" i="1"/>
  <c r="DC1434" i="1"/>
  <c r="DB1434" i="1"/>
  <c r="DJ1434" i="1" s="1"/>
  <c r="AJ1434" i="1"/>
  <c r="DL1433" i="1"/>
  <c r="DK1433" i="1"/>
  <c r="DJ1433" i="1"/>
  <c r="DI1433" i="1"/>
  <c r="DH1433" i="1"/>
  <c r="DC1433" i="1"/>
  <c r="DB1433" i="1"/>
  <c r="AJ1433" i="1"/>
  <c r="DL1432" i="1"/>
  <c r="DK1432" i="1"/>
  <c r="DJ1432" i="1"/>
  <c r="DI1432" i="1"/>
  <c r="DH1432" i="1"/>
  <c r="DC1432" i="1"/>
  <c r="DB1432" i="1"/>
  <c r="AJ1432" i="1"/>
  <c r="DL1431" i="1"/>
  <c r="DK1431" i="1"/>
  <c r="DI1431" i="1"/>
  <c r="DH1431" i="1"/>
  <c r="DC1431" i="1"/>
  <c r="DB1431" i="1"/>
  <c r="DJ1431" i="1" s="1"/>
  <c r="AJ1431" i="1"/>
  <c r="DL1430" i="1"/>
  <c r="DK1430" i="1"/>
  <c r="DI1430" i="1"/>
  <c r="DH1430" i="1"/>
  <c r="DC1430" i="1"/>
  <c r="DJ1430" i="1" s="1"/>
  <c r="DB1430" i="1"/>
  <c r="AJ1430" i="1"/>
  <c r="DL1429" i="1"/>
  <c r="DK1429" i="1"/>
  <c r="DI1429" i="1"/>
  <c r="DH1429" i="1"/>
  <c r="DC1429" i="1"/>
  <c r="DB1429" i="1"/>
  <c r="DJ1429" i="1" s="1"/>
  <c r="AJ1429" i="1"/>
  <c r="DL1428" i="1"/>
  <c r="DK1428" i="1"/>
  <c r="DI1428" i="1"/>
  <c r="DH1428" i="1"/>
  <c r="DC1428" i="1"/>
  <c r="DB1428" i="1"/>
  <c r="DJ1428" i="1" s="1"/>
  <c r="AJ1428" i="1"/>
  <c r="DL1427" i="1"/>
  <c r="DK1427" i="1"/>
  <c r="DI1427" i="1"/>
  <c r="DH1427" i="1"/>
  <c r="DC1427" i="1"/>
  <c r="DB1427" i="1"/>
  <c r="DJ1427" i="1" s="1"/>
  <c r="AJ1427" i="1"/>
  <c r="DL1426" i="1"/>
  <c r="DK1426" i="1"/>
  <c r="DI1426" i="1"/>
  <c r="DH1426" i="1"/>
  <c r="DC1426" i="1"/>
  <c r="DB1426" i="1"/>
  <c r="DJ1426" i="1" s="1"/>
  <c r="AJ1426" i="1"/>
  <c r="DU1425" i="1"/>
  <c r="DR1425" i="1"/>
  <c r="DQ1425" i="1"/>
  <c r="DL1425" i="1"/>
  <c r="DK1425" i="1"/>
  <c r="DI1425" i="1"/>
  <c r="DH1425" i="1"/>
  <c r="DE1425" i="1"/>
  <c r="DD1425" i="1"/>
  <c r="DV1425" i="1" s="1"/>
  <c r="DC1425" i="1"/>
  <c r="DB1425" i="1"/>
  <c r="DA1425" i="1"/>
  <c r="CZ1425" i="1"/>
  <c r="CY1425" i="1"/>
  <c r="CX1425" i="1"/>
  <c r="CW1425" i="1"/>
  <c r="CV1425" i="1"/>
  <c r="CU1425" i="1"/>
  <c r="CT1425" i="1"/>
  <c r="CS1425" i="1"/>
  <c r="CR1425" i="1"/>
  <c r="CQ1425" i="1"/>
  <c r="CP1425" i="1"/>
  <c r="CO1425" i="1"/>
  <c r="CN1425" i="1"/>
  <c r="CM1425" i="1"/>
  <c r="CL1425" i="1"/>
  <c r="CK1425" i="1"/>
  <c r="CJ1425" i="1"/>
  <c r="CI1425" i="1"/>
  <c r="CH1425" i="1"/>
  <c r="CG1425" i="1"/>
  <c r="CF1425" i="1"/>
  <c r="CE1425" i="1"/>
  <c r="CD1425" i="1"/>
  <c r="CC1425" i="1"/>
  <c r="CB1425" i="1"/>
  <c r="CA1425" i="1"/>
  <c r="BZ1425" i="1"/>
  <c r="BY1425" i="1"/>
  <c r="BX1425" i="1"/>
  <c r="BW1425" i="1"/>
  <c r="BV1425" i="1"/>
  <c r="AJ1425" i="1"/>
  <c r="DL1423" i="1"/>
  <c r="DK1423" i="1"/>
  <c r="DI1423" i="1"/>
  <c r="DH1423" i="1"/>
  <c r="DC1423" i="1"/>
  <c r="DJ1423" i="1" s="1"/>
  <c r="DB1423" i="1"/>
  <c r="AJ1423" i="1"/>
  <c r="DL1422" i="1"/>
  <c r="DK1422" i="1"/>
  <c r="DI1422" i="1"/>
  <c r="DH1422" i="1"/>
  <c r="DC1422" i="1"/>
  <c r="DJ1422" i="1" s="1"/>
  <c r="DB1422" i="1"/>
  <c r="AJ1422" i="1"/>
  <c r="DL1421" i="1"/>
  <c r="DK1421" i="1"/>
  <c r="DI1421" i="1"/>
  <c r="DH1421" i="1"/>
  <c r="DC1421" i="1"/>
  <c r="DB1421" i="1"/>
  <c r="AJ1421" i="1"/>
  <c r="DL1420" i="1"/>
  <c r="DK1420" i="1"/>
  <c r="DI1420" i="1"/>
  <c r="DH1420" i="1"/>
  <c r="DC1420" i="1"/>
  <c r="DB1420" i="1"/>
  <c r="DJ1420" i="1" s="1"/>
  <c r="AJ1420" i="1"/>
  <c r="DL1419" i="1"/>
  <c r="DK1419" i="1"/>
  <c r="DJ1419" i="1"/>
  <c r="DI1419" i="1"/>
  <c r="DH1419" i="1"/>
  <c r="DC1419" i="1"/>
  <c r="DB1419" i="1"/>
  <c r="AJ1419" i="1"/>
  <c r="DL1418" i="1"/>
  <c r="DK1418" i="1"/>
  <c r="DJ1418" i="1"/>
  <c r="DI1418" i="1"/>
  <c r="DH1418" i="1"/>
  <c r="DC1418" i="1"/>
  <c r="DB1418" i="1"/>
  <c r="AJ1418" i="1"/>
  <c r="DL1417" i="1"/>
  <c r="DK1417" i="1"/>
  <c r="DI1417" i="1"/>
  <c r="DH1417" i="1"/>
  <c r="DC1417" i="1"/>
  <c r="DB1417" i="1"/>
  <c r="DJ1417" i="1" s="1"/>
  <c r="AJ1417" i="1"/>
  <c r="DL1416" i="1"/>
  <c r="DK1416" i="1"/>
  <c r="DJ1416" i="1"/>
  <c r="DI1416" i="1"/>
  <c r="DH1416" i="1"/>
  <c r="DC1416" i="1"/>
  <c r="DB1416" i="1"/>
  <c r="AJ1416" i="1"/>
  <c r="DL1415" i="1"/>
  <c r="DK1415" i="1"/>
  <c r="DJ1415" i="1"/>
  <c r="DI1415" i="1"/>
  <c r="DH1415" i="1"/>
  <c r="DC1415" i="1"/>
  <c r="DB1415" i="1"/>
  <c r="AJ1415" i="1"/>
  <c r="DL1414" i="1"/>
  <c r="DK1414" i="1"/>
  <c r="DI1414" i="1"/>
  <c r="DH1414" i="1"/>
  <c r="DC1414" i="1"/>
  <c r="DB1414" i="1"/>
  <c r="DJ1414" i="1" s="1"/>
  <c r="AJ1414" i="1"/>
  <c r="DL1413" i="1"/>
  <c r="DK1413" i="1"/>
  <c r="DI1413" i="1"/>
  <c r="DH1413" i="1"/>
  <c r="DC1413" i="1"/>
  <c r="DB1413" i="1"/>
  <c r="DJ1413" i="1" s="1"/>
  <c r="AJ1413" i="1"/>
  <c r="DU1412" i="1"/>
  <c r="DR1412" i="1"/>
  <c r="DQ1412" i="1"/>
  <c r="DL1412" i="1"/>
  <c r="DK1412" i="1"/>
  <c r="DI1412" i="1"/>
  <c r="DH1412" i="1"/>
  <c r="DE1412" i="1"/>
  <c r="DD1412" i="1"/>
  <c r="DV1412" i="1" s="1"/>
  <c r="DC1412" i="1"/>
  <c r="DB1412" i="1"/>
  <c r="DA1412" i="1"/>
  <c r="CZ1412" i="1"/>
  <c r="CY1412" i="1"/>
  <c r="CX1412" i="1"/>
  <c r="CW1412" i="1"/>
  <c r="CV1412" i="1"/>
  <c r="CU1412" i="1"/>
  <c r="CT1412" i="1"/>
  <c r="CS1412" i="1"/>
  <c r="CR1412" i="1"/>
  <c r="CQ1412" i="1"/>
  <c r="CP1412" i="1"/>
  <c r="CO1412" i="1"/>
  <c r="CN1412" i="1"/>
  <c r="CM1412" i="1"/>
  <c r="CL1412" i="1"/>
  <c r="CK1412" i="1"/>
  <c r="CJ1412" i="1"/>
  <c r="CI1412" i="1"/>
  <c r="CH1412" i="1"/>
  <c r="CG1412" i="1"/>
  <c r="CF1412" i="1"/>
  <c r="CE1412" i="1"/>
  <c r="CD1412" i="1"/>
  <c r="CC1412" i="1"/>
  <c r="CB1412" i="1"/>
  <c r="CA1412" i="1"/>
  <c r="BZ1412" i="1"/>
  <c r="BY1412" i="1"/>
  <c r="BX1412" i="1"/>
  <c r="BW1412" i="1"/>
  <c r="BV1412" i="1"/>
  <c r="AJ1412" i="1"/>
  <c r="DU1410" i="1"/>
  <c r="DR1410" i="1"/>
  <c r="DQ1410" i="1"/>
  <c r="DL1410" i="1"/>
  <c r="DK1410" i="1"/>
  <c r="DI1410" i="1"/>
  <c r="DH1410" i="1"/>
  <c r="DE1410" i="1"/>
  <c r="DD1410" i="1"/>
  <c r="DV1410" i="1" s="1"/>
  <c r="DC1410" i="1"/>
  <c r="DJ1410" i="1" s="1"/>
  <c r="DB1410" i="1"/>
  <c r="DA1410" i="1"/>
  <c r="CZ1410" i="1"/>
  <c r="CY1410" i="1"/>
  <c r="CX1410" i="1"/>
  <c r="CW1410" i="1"/>
  <c r="CV1410" i="1"/>
  <c r="CU1410" i="1"/>
  <c r="CT1410" i="1"/>
  <c r="CS1410" i="1"/>
  <c r="CR1410" i="1"/>
  <c r="CQ1410" i="1"/>
  <c r="CP1410" i="1"/>
  <c r="CO1410" i="1"/>
  <c r="CN1410" i="1"/>
  <c r="CM1410" i="1"/>
  <c r="CL1410" i="1"/>
  <c r="CK1410" i="1"/>
  <c r="CJ1410" i="1"/>
  <c r="CI1410" i="1"/>
  <c r="CH1410" i="1"/>
  <c r="CG1410" i="1"/>
  <c r="CF1410" i="1"/>
  <c r="CE1410" i="1"/>
  <c r="CD1410" i="1"/>
  <c r="CC1410" i="1"/>
  <c r="CB1410" i="1"/>
  <c r="CA1410" i="1"/>
  <c r="BZ1410" i="1"/>
  <c r="BY1410" i="1"/>
  <c r="BX1410" i="1"/>
  <c r="BW1410" i="1"/>
  <c r="BV1410" i="1"/>
  <c r="BE1410" i="1"/>
  <c r="AJ1410" i="1"/>
  <c r="DU1406" i="1"/>
  <c r="DR1406" i="1"/>
  <c r="DQ1406" i="1"/>
  <c r="DL1406" i="1"/>
  <c r="DK1406" i="1"/>
  <c r="DJ1406" i="1"/>
  <c r="DI1406" i="1"/>
  <c r="DH1406" i="1"/>
  <c r="DE1406" i="1"/>
  <c r="DV1406" i="1" s="1"/>
  <c r="DD1406" i="1"/>
  <c r="DC1406" i="1"/>
  <c r="DB1406" i="1"/>
  <c r="DA1406" i="1"/>
  <c r="CZ1406" i="1"/>
  <c r="CY1406" i="1"/>
  <c r="CX1406" i="1"/>
  <c r="CW1406" i="1"/>
  <c r="CV1406" i="1"/>
  <c r="CU1406" i="1"/>
  <c r="CT1406" i="1"/>
  <c r="CS1406" i="1"/>
  <c r="CR1406" i="1"/>
  <c r="CQ1406" i="1"/>
  <c r="CP1406" i="1"/>
  <c r="CO1406" i="1"/>
  <c r="CN1406" i="1"/>
  <c r="CM1406" i="1"/>
  <c r="CL1406" i="1"/>
  <c r="CK1406" i="1"/>
  <c r="CJ1406" i="1"/>
  <c r="CI1406" i="1"/>
  <c r="CH1406" i="1"/>
  <c r="CG1406" i="1"/>
  <c r="CF1406" i="1"/>
  <c r="CE1406" i="1"/>
  <c r="CD1406" i="1"/>
  <c r="CC1406" i="1"/>
  <c r="CB1406" i="1"/>
  <c r="DO1406" i="1" s="1"/>
  <c r="CA1406" i="1"/>
  <c r="BZ1406" i="1"/>
  <c r="BY1406" i="1"/>
  <c r="BX1406" i="1"/>
  <c r="BW1406" i="1"/>
  <c r="BV1406" i="1"/>
  <c r="BE1406" i="1"/>
  <c r="AJ1406" i="1"/>
  <c r="BE1405" i="1"/>
  <c r="DU1404" i="1"/>
  <c r="DR1404" i="1"/>
  <c r="DQ1404" i="1"/>
  <c r="DO1404" i="1"/>
  <c r="DL1404" i="1"/>
  <c r="DK1404" i="1"/>
  <c r="DI1404" i="1"/>
  <c r="DH1404" i="1"/>
  <c r="DE1404" i="1"/>
  <c r="DD1404" i="1"/>
  <c r="DV1404" i="1" s="1"/>
  <c r="DC1404" i="1"/>
  <c r="DB1404" i="1"/>
  <c r="DJ1404" i="1" s="1"/>
  <c r="CZ1404" i="1"/>
  <c r="CX1404" i="1"/>
  <c r="CW1404" i="1"/>
  <c r="CV1404" i="1"/>
  <c r="CU1404" i="1"/>
  <c r="CT1404" i="1"/>
  <c r="CS1404" i="1"/>
  <c r="CR1404" i="1"/>
  <c r="CQ1404" i="1"/>
  <c r="CP1404" i="1"/>
  <c r="CO1404" i="1"/>
  <c r="CN1404" i="1"/>
  <c r="CM1404" i="1"/>
  <c r="CL1404" i="1"/>
  <c r="DP1404" i="1" s="1"/>
  <c r="CK1404" i="1"/>
  <c r="CJ1404" i="1"/>
  <c r="CI1404" i="1"/>
  <c r="CH1404" i="1"/>
  <c r="CG1404" i="1"/>
  <c r="CF1404" i="1"/>
  <c r="CE1404" i="1"/>
  <c r="CD1404" i="1"/>
  <c r="CC1404" i="1"/>
  <c r="CB1404" i="1"/>
  <c r="CA1404" i="1"/>
  <c r="BZ1404" i="1"/>
  <c r="BY1404" i="1"/>
  <c r="BX1404" i="1"/>
  <c r="BW1404" i="1"/>
  <c r="BV1404" i="1"/>
  <c r="BE1404" i="1"/>
  <c r="AJ1404" i="1"/>
  <c r="DU1403" i="1"/>
  <c r="DR1403" i="1"/>
  <c r="DQ1403" i="1"/>
  <c r="DL1403" i="1"/>
  <c r="DK1403" i="1"/>
  <c r="DI1403" i="1"/>
  <c r="DH1403" i="1"/>
  <c r="DE1403" i="1"/>
  <c r="DD1403" i="1"/>
  <c r="DV1403" i="1" s="1"/>
  <c r="DC1403" i="1"/>
  <c r="DB1403" i="1"/>
  <c r="CZ1403" i="1"/>
  <c r="CX1403" i="1"/>
  <c r="CW1403" i="1"/>
  <c r="CV1403" i="1"/>
  <c r="CU1403" i="1"/>
  <c r="CT1403" i="1"/>
  <c r="CS1403" i="1"/>
  <c r="CR1403" i="1"/>
  <c r="CQ1403" i="1"/>
  <c r="CP1403" i="1"/>
  <c r="DP1403" i="1" s="1"/>
  <c r="CO1403" i="1"/>
  <c r="CN1403" i="1"/>
  <c r="CM1403" i="1"/>
  <c r="CL1403" i="1"/>
  <c r="CK1403" i="1"/>
  <c r="CJ1403" i="1"/>
  <c r="CI1403" i="1"/>
  <c r="CH1403" i="1"/>
  <c r="CG1403" i="1"/>
  <c r="CF1403" i="1"/>
  <c r="CE1403" i="1"/>
  <c r="CD1403" i="1"/>
  <c r="CC1403" i="1"/>
  <c r="CB1403" i="1"/>
  <c r="CA1403" i="1"/>
  <c r="BZ1403" i="1"/>
  <c r="BY1403" i="1"/>
  <c r="BX1403" i="1"/>
  <c r="BW1403" i="1"/>
  <c r="BV1403" i="1"/>
  <c r="BE1403" i="1"/>
  <c r="AJ1403" i="1"/>
  <c r="BE1402" i="1"/>
  <c r="DU1401" i="1"/>
  <c r="DR1401" i="1"/>
  <c r="DQ1401" i="1"/>
  <c r="DL1401" i="1"/>
  <c r="DK1401" i="1"/>
  <c r="DJ1401" i="1"/>
  <c r="DI1401" i="1"/>
  <c r="DH1401" i="1"/>
  <c r="DE1401" i="1"/>
  <c r="DD1401" i="1"/>
  <c r="DC1401" i="1"/>
  <c r="DB1401" i="1"/>
  <c r="CZ1401" i="1"/>
  <c r="CX1401" i="1"/>
  <c r="CW1401" i="1"/>
  <c r="CV1401" i="1"/>
  <c r="CU1401" i="1"/>
  <c r="CT1401" i="1"/>
  <c r="CS1401" i="1"/>
  <c r="CR1401" i="1"/>
  <c r="CQ1401" i="1"/>
  <c r="CP1401" i="1"/>
  <c r="CO1401" i="1"/>
  <c r="CN1401" i="1"/>
  <c r="CM1401" i="1"/>
  <c r="CL1401" i="1"/>
  <c r="CK1401" i="1"/>
  <c r="CJ1401" i="1"/>
  <c r="CI1401" i="1"/>
  <c r="CH1401" i="1"/>
  <c r="CG1401" i="1"/>
  <c r="CF1401" i="1"/>
  <c r="CE1401" i="1"/>
  <c r="CD1401" i="1"/>
  <c r="CC1401" i="1"/>
  <c r="CB1401" i="1"/>
  <c r="CA1401" i="1"/>
  <c r="BZ1401" i="1"/>
  <c r="BY1401" i="1"/>
  <c r="BX1401" i="1"/>
  <c r="BW1401" i="1"/>
  <c r="BV1401" i="1"/>
  <c r="BE1401" i="1"/>
  <c r="AJ1401" i="1"/>
  <c r="DU1400" i="1"/>
  <c r="DR1400" i="1"/>
  <c r="DQ1400" i="1"/>
  <c r="DL1400" i="1"/>
  <c r="DK1400" i="1"/>
  <c r="DI1400" i="1"/>
  <c r="DH1400" i="1"/>
  <c r="DE1400" i="1"/>
  <c r="DD1400" i="1"/>
  <c r="DC1400" i="1"/>
  <c r="DB1400" i="1"/>
  <c r="DJ1400" i="1" s="1"/>
  <c r="CZ1400" i="1"/>
  <c r="CX1400" i="1"/>
  <c r="CW1400" i="1"/>
  <c r="CV1400" i="1"/>
  <c r="CU1400" i="1"/>
  <c r="CT1400" i="1"/>
  <c r="CS1400" i="1"/>
  <c r="CR1400" i="1"/>
  <c r="CQ1400" i="1"/>
  <c r="CP1400" i="1"/>
  <c r="CO1400" i="1"/>
  <c r="CN1400" i="1"/>
  <c r="CM1400" i="1"/>
  <c r="CL1400" i="1"/>
  <c r="DP1400" i="1" s="1"/>
  <c r="CK1400" i="1"/>
  <c r="CJ1400" i="1"/>
  <c r="CI1400" i="1"/>
  <c r="CH1400" i="1"/>
  <c r="CG1400" i="1"/>
  <c r="DO1400" i="1" s="1"/>
  <c r="CF1400" i="1"/>
  <c r="CE1400" i="1"/>
  <c r="CD1400" i="1"/>
  <c r="CC1400" i="1"/>
  <c r="CB1400" i="1"/>
  <c r="CA1400" i="1"/>
  <c r="BZ1400" i="1"/>
  <c r="BY1400" i="1"/>
  <c r="BX1400" i="1"/>
  <c r="BW1400" i="1"/>
  <c r="BV1400" i="1"/>
  <c r="BE1400" i="1"/>
  <c r="AJ1400" i="1"/>
  <c r="BE1399" i="1"/>
  <c r="DU1398" i="1"/>
  <c r="DR1398" i="1"/>
  <c r="DQ1398" i="1"/>
  <c r="DL1398" i="1"/>
  <c r="DK1398" i="1"/>
  <c r="DJ1398" i="1"/>
  <c r="DI1398" i="1"/>
  <c r="DH1398" i="1"/>
  <c r="DE1398" i="1"/>
  <c r="DD1398" i="1"/>
  <c r="DC1398" i="1"/>
  <c r="DB1398" i="1"/>
  <c r="CZ1398" i="1"/>
  <c r="CX1398" i="1"/>
  <c r="CW1398" i="1"/>
  <c r="CV1398" i="1"/>
  <c r="CU1398" i="1"/>
  <c r="CT1398" i="1"/>
  <c r="CS1398" i="1"/>
  <c r="CR1398" i="1"/>
  <c r="CQ1398" i="1"/>
  <c r="CP1398" i="1"/>
  <c r="CO1398" i="1"/>
  <c r="CN1398" i="1"/>
  <c r="CM1398" i="1"/>
  <c r="CL1398" i="1"/>
  <c r="DP1398" i="1" s="1"/>
  <c r="CK1398" i="1"/>
  <c r="CJ1398" i="1"/>
  <c r="CI1398" i="1"/>
  <c r="CH1398" i="1"/>
  <c r="CG1398" i="1"/>
  <c r="CF1398" i="1"/>
  <c r="CE1398" i="1"/>
  <c r="CD1398" i="1"/>
  <c r="CC1398" i="1"/>
  <c r="CB1398" i="1"/>
  <c r="CA1398" i="1"/>
  <c r="BZ1398" i="1"/>
  <c r="BY1398" i="1"/>
  <c r="BX1398" i="1"/>
  <c r="BW1398" i="1"/>
  <c r="BV1398" i="1"/>
  <c r="BE1398" i="1"/>
  <c r="AJ1398" i="1"/>
  <c r="DV1397" i="1"/>
  <c r="DU1397" i="1"/>
  <c r="DR1397" i="1"/>
  <c r="DQ1397" i="1"/>
  <c r="DO1397" i="1"/>
  <c r="DL1397" i="1"/>
  <c r="DK1397" i="1"/>
  <c r="DJ1397" i="1"/>
  <c r="DI1397" i="1"/>
  <c r="DH1397" i="1"/>
  <c r="DE1397" i="1"/>
  <c r="DD1397" i="1"/>
  <c r="DC1397" i="1"/>
  <c r="DB1397" i="1"/>
  <c r="CZ1397" i="1"/>
  <c r="CX1397" i="1"/>
  <c r="CW1397" i="1"/>
  <c r="CV1397" i="1"/>
  <c r="CU1397" i="1"/>
  <c r="CT1397" i="1"/>
  <c r="CS1397" i="1"/>
  <c r="CR1397" i="1"/>
  <c r="CQ1397" i="1"/>
  <c r="CP1397" i="1"/>
  <c r="CO1397" i="1"/>
  <c r="CN1397" i="1"/>
  <c r="CM1397" i="1"/>
  <c r="DP1397" i="1" s="1"/>
  <c r="CL1397" i="1"/>
  <c r="CK1397" i="1"/>
  <c r="CJ1397" i="1"/>
  <c r="CI1397" i="1"/>
  <c r="CH1397" i="1"/>
  <c r="CG1397" i="1"/>
  <c r="CF1397" i="1"/>
  <c r="CE1397" i="1"/>
  <c r="CD1397" i="1"/>
  <c r="CC1397" i="1"/>
  <c r="CB1397" i="1"/>
  <c r="CA1397" i="1"/>
  <c r="BZ1397" i="1"/>
  <c r="BY1397" i="1"/>
  <c r="BX1397" i="1"/>
  <c r="BW1397" i="1"/>
  <c r="BV1397" i="1"/>
  <c r="BE1397" i="1"/>
  <c r="AJ1397" i="1"/>
  <c r="BE1396" i="1"/>
  <c r="DV1395" i="1"/>
  <c r="DU1395" i="1"/>
  <c r="DR1395" i="1"/>
  <c r="DQ1395" i="1"/>
  <c r="DL1395" i="1"/>
  <c r="DK1395" i="1"/>
  <c r="DI1395" i="1"/>
  <c r="DH1395" i="1"/>
  <c r="DE1395" i="1"/>
  <c r="DD1395" i="1"/>
  <c r="DC1395" i="1"/>
  <c r="DJ1395" i="1" s="1"/>
  <c r="DB1395" i="1"/>
  <c r="CZ1395" i="1"/>
  <c r="CX1395" i="1"/>
  <c r="CW1395" i="1"/>
  <c r="CV1395" i="1"/>
  <c r="CU1395" i="1"/>
  <c r="CT1395" i="1"/>
  <c r="CS1395" i="1"/>
  <c r="CR1395" i="1"/>
  <c r="CQ1395" i="1"/>
  <c r="CP1395" i="1"/>
  <c r="CO1395" i="1"/>
  <c r="CN1395" i="1"/>
  <c r="DP1395" i="1" s="1"/>
  <c r="CM1395" i="1"/>
  <c r="CL1395" i="1"/>
  <c r="CK1395" i="1"/>
  <c r="CJ1395" i="1"/>
  <c r="CI1395" i="1"/>
  <c r="CH1395" i="1"/>
  <c r="CG1395" i="1"/>
  <c r="CF1395" i="1"/>
  <c r="CE1395" i="1"/>
  <c r="CD1395" i="1"/>
  <c r="CC1395" i="1"/>
  <c r="CB1395" i="1"/>
  <c r="CA1395" i="1"/>
  <c r="BZ1395" i="1"/>
  <c r="BY1395" i="1"/>
  <c r="BX1395" i="1"/>
  <c r="BW1395" i="1"/>
  <c r="BV1395" i="1"/>
  <c r="BE1395" i="1"/>
  <c r="AJ1395" i="1"/>
  <c r="DV1394" i="1"/>
  <c r="DU1394" i="1"/>
  <c r="DR1394" i="1"/>
  <c r="DQ1394" i="1"/>
  <c r="DL1394" i="1"/>
  <c r="DK1394" i="1"/>
  <c r="DI1394" i="1"/>
  <c r="DH1394" i="1"/>
  <c r="DE1394" i="1"/>
  <c r="DD1394" i="1"/>
  <c r="DC1394" i="1"/>
  <c r="DB1394" i="1"/>
  <c r="DJ1394" i="1" s="1"/>
  <c r="CZ1394" i="1"/>
  <c r="CX1394" i="1"/>
  <c r="CW1394" i="1"/>
  <c r="CV1394" i="1"/>
  <c r="CU1394" i="1"/>
  <c r="CT1394" i="1"/>
  <c r="CS1394" i="1"/>
  <c r="CR1394" i="1"/>
  <c r="CQ1394" i="1"/>
  <c r="CP1394" i="1"/>
  <c r="CO1394" i="1"/>
  <c r="CN1394" i="1"/>
  <c r="CM1394" i="1"/>
  <c r="CL1394" i="1"/>
  <c r="CK1394" i="1"/>
  <c r="CJ1394" i="1"/>
  <c r="CI1394" i="1"/>
  <c r="CH1394" i="1"/>
  <c r="CG1394" i="1"/>
  <c r="CF1394" i="1"/>
  <c r="CE1394" i="1"/>
  <c r="CD1394" i="1"/>
  <c r="CC1394" i="1"/>
  <c r="CB1394" i="1"/>
  <c r="CA1394" i="1"/>
  <c r="BZ1394" i="1"/>
  <c r="BY1394" i="1"/>
  <c r="BX1394" i="1"/>
  <c r="BW1394" i="1"/>
  <c r="DO1394" i="1" s="1"/>
  <c r="BV1394" i="1"/>
  <c r="BE1394" i="1"/>
  <c r="AJ1394" i="1"/>
  <c r="BE1393" i="1"/>
  <c r="DV1392" i="1"/>
  <c r="DU1392" i="1"/>
  <c r="DR1392" i="1"/>
  <c r="DQ1392" i="1"/>
  <c r="DL1392" i="1"/>
  <c r="DK1392" i="1"/>
  <c r="DI1392" i="1"/>
  <c r="DH1392" i="1"/>
  <c r="DE1392" i="1"/>
  <c r="DD1392" i="1"/>
  <c r="DC1392" i="1"/>
  <c r="DB1392" i="1"/>
  <c r="DJ1392" i="1" s="1"/>
  <c r="CZ1392" i="1"/>
  <c r="CX1392" i="1"/>
  <c r="CW1392" i="1"/>
  <c r="CV1392" i="1"/>
  <c r="CU1392" i="1"/>
  <c r="CT1392" i="1"/>
  <c r="CS1392" i="1"/>
  <c r="CR1392" i="1"/>
  <c r="CQ1392" i="1"/>
  <c r="CP1392" i="1"/>
  <c r="CO1392" i="1"/>
  <c r="CN1392" i="1"/>
  <c r="CM1392" i="1"/>
  <c r="CL1392" i="1"/>
  <c r="CK1392" i="1"/>
  <c r="CJ1392" i="1"/>
  <c r="CI1392" i="1"/>
  <c r="CH1392" i="1"/>
  <c r="CG1392" i="1"/>
  <c r="CF1392" i="1"/>
  <c r="CE1392" i="1"/>
  <c r="CD1392" i="1"/>
  <c r="CC1392" i="1"/>
  <c r="CB1392" i="1"/>
  <c r="CA1392" i="1"/>
  <c r="BZ1392" i="1"/>
  <c r="BY1392" i="1"/>
  <c r="BX1392" i="1"/>
  <c r="BW1392" i="1"/>
  <c r="BV1392" i="1"/>
  <c r="BE1392" i="1"/>
  <c r="AJ1392" i="1"/>
  <c r="DU1391" i="1"/>
  <c r="DR1391" i="1"/>
  <c r="DQ1391" i="1"/>
  <c r="DL1391" i="1"/>
  <c r="DK1391" i="1"/>
  <c r="DI1391" i="1"/>
  <c r="DH1391" i="1"/>
  <c r="DE1391" i="1"/>
  <c r="DD1391" i="1"/>
  <c r="DC1391" i="1"/>
  <c r="DB1391" i="1"/>
  <c r="DJ1391" i="1" s="1"/>
  <c r="CZ1391" i="1"/>
  <c r="CX1391" i="1"/>
  <c r="CW1391" i="1"/>
  <c r="CV1391" i="1"/>
  <c r="CU1391" i="1"/>
  <c r="CT1391" i="1"/>
  <c r="CS1391" i="1"/>
  <c r="CR1391" i="1"/>
  <c r="CQ1391" i="1"/>
  <c r="CP1391" i="1"/>
  <c r="CO1391" i="1"/>
  <c r="CN1391" i="1"/>
  <c r="CM1391" i="1"/>
  <c r="CL1391" i="1"/>
  <c r="CK1391" i="1"/>
  <c r="CJ1391" i="1"/>
  <c r="CI1391" i="1"/>
  <c r="CH1391" i="1"/>
  <c r="CG1391" i="1"/>
  <c r="CF1391" i="1"/>
  <c r="CE1391" i="1"/>
  <c r="CD1391" i="1"/>
  <c r="CC1391" i="1"/>
  <c r="CB1391" i="1"/>
  <c r="CA1391" i="1"/>
  <c r="BZ1391" i="1"/>
  <c r="BY1391" i="1"/>
  <c r="BX1391" i="1"/>
  <c r="DO1391" i="1" s="1"/>
  <c r="BW1391" i="1"/>
  <c r="BV1391" i="1"/>
  <c r="BE1391" i="1"/>
  <c r="AJ1391" i="1"/>
  <c r="BE1390" i="1"/>
  <c r="DU1389" i="1"/>
  <c r="DR1389" i="1"/>
  <c r="DQ1389" i="1"/>
  <c r="DL1389" i="1"/>
  <c r="DK1389" i="1"/>
  <c r="DI1389" i="1"/>
  <c r="DH1389" i="1"/>
  <c r="DE1389" i="1"/>
  <c r="DD1389" i="1"/>
  <c r="DV1389" i="1" s="1"/>
  <c r="DC1389" i="1"/>
  <c r="DB1389" i="1"/>
  <c r="DJ1389" i="1" s="1"/>
  <c r="CZ1389" i="1"/>
  <c r="CX1389" i="1"/>
  <c r="DP1389" i="1" s="1"/>
  <c r="CW1389" i="1"/>
  <c r="CV1389" i="1"/>
  <c r="CU1389" i="1"/>
  <c r="CT1389" i="1"/>
  <c r="CS1389" i="1"/>
  <c r="CR1389" i="1"/>
  <c r="CQ1389" i="1"/>
  <c r="CP1389" i="1"/>
  <c r="CO1389" i="1"/>
  <c r="CN1389" i="1"/>
  <c r="CM1389" i="1"/>
  <c r="CL1389" i="1"/>
  <c r="CK1389" i="1"/>
  <c r="CJ1389" i="1"/>
  <c r="CI1389" i="1"/>
  <c r="CH1389" i="1"/>
  <c r="CG1389" i="1"/>
  <c r="CF1389" i="1"/>
  <c r="CE1389" i="1"/>
  <c r="CD1389" i="1"/>
  <c r="CC1389" i="1"/>
  <c r="CB1389" i="1"/>
  <c r="CA1389" i="1"/>
  <c r="BZ1389" i="1"/>
  <c r="BY1389" i="1"/>
  <c r="BX1389" i="1"/>
  <c r="BW1389" i="1"/>
  <c r="BV1389" i="1"/>
  <c r="BE1389" i="1"/>
  <c r="AJ1389" i="1"/>
  <c r="DU1388" i="1"/>
  <c r="DR1388" i="1"/>
  <c r="DQ1388" i="1"/>
  <c r="DL1388" i="1"/>
  <c r="DK1388" i="1"/>
  <c r="DJ1388" i="1"/>
  <c r="DI1388" i="1"/>
  <c r="DH1388" i="1"/>
  <c r="DE1388" i="1"/>
  <c r="DD1388" i="1"/>
  <c r="DV1388" i="1" s="1"/>
  <c r="DC1388" i="1"/>
  <c r="DB1388" i="1"/>
  <c r="CZ1388" i="1"/>
  <c r="CX1388" i="1"/>
  <c r="CW1388" i="1"/>
  <c r="CV1388" i="1"/>
  <c r="CU1388" i="1"/>
  <c r="CT1388" i="1"/>
  <c r="CS1388" i="1"/>
  <c r="CR1388" i="1"/>
  <c r="CQ1388" i="1"/>
  <c r="CP1388" i="1"/>
  <c r="CO1388" i="1"/>
  <c r="CN1388" i="1"/>
  <c r="DP1388" i="1" s="1"/>
  <c r="CM1388" i="1"/>
  <c r="CL1388" i="1"/>
  <c r="CK1388" i="1"/>
  <c r="CJ1388" i="1"/>
  <c r="CI1388" i="1"/>
  <c r="CH1388" i="1"/>
  <c r="CG1388" i="1"/>
  <c r="CF1388" i="1"/>
  <c r="CE1388" i="1"/>
  <c r="CD1388" i="1"/>
  <c r="CC1388" i="1"/>
  <c r="CB1388" i="1"/>
  <c r="CA1388" i="1"/>
  <c r="BZ1388" i="1"/>
  <c r="BY1388" i="1"/>
  <c r="BX1388" i="1"/>
  <c r="BW1388" i="1"/>
  <c r="BV1388" i="1"/>
  <c r="BE1388" i="1"/>
  <c r="AJ1388" i="1"/>
  <c r="BE1387" i="1"/>
  <c r="BE1386" i="1"/>
  <c r="DV1385" i="1"/>
  <c r="DU1385" i="1"/>
  <c r="DR1385" i="1"/>
  <c r="DQ1385" i="1"/>
  <c r="DL1385" i="1"/>
  <c r="DK1385" i="1"/>
  <c r="DI1385" i="1"/>
  <c r="DH1385" i="1"/>
  <c r="DE1385" i="1"/>
  <c r="DD1385" i="1"/>
  <c r="DC1385" i="1"/>
  <c r="DJ1385" i="1" s="1"/>
  <c r="DB1385" i="1"/>
  <c r="CZ1385" i="1"/>
  <c r="CX1385" i="1"/>
  <c r="CW1385" i="1"/>
  <c r="CV1385" i="1"/>
  <c r="CU1385" i="1"/>
  <c r="CT1385" i="1"/>
  <c r="CS1385" i="1"/>
  <c r="CR1385" i="1"/>
  <c r="CQ1385" i="1"/>
  <c r="CP1385" i="1"/>
  <c r="CO1385" i="1"/>
  <c r="CN1385" i="1"/>
  <c r="CM1385" i="1"/>
  <c r="CL1385" i="1"/>
  <c r="CK1385" i="1"/>
  <c r="CJ1385" i="1"/>
  <c r="CI1385" i="1"/>
  <c r="CH1385" i="1"/>
  <c r="CG1385" i="1"/>
  <c r="CF1385" i="1"/>
  <c r="CE1385" i="1"/>
  <c r="CD1385" i="1"/>
  <c r="CC1385" i="1"/>
  <c r="CB1385" i="1"/>
  <c r="DO1385" i="1" s="1"/>
  <c r="CA1385" i="1"/>
  <c r="BZ1385" i="1"/>
  <c r="BY1385" i="1"/>
  <c r="BX1385" i="1"/>
  <c r="BW1385" i="1"/>
  <c r="BV1385" i="1"/>
  <c r="BE1385" i="1"/>
  <c r="AJ1385" i="1"/>
  <c r="DV1384" i="1"/>
  <c r="DU1384" i="1"/>
  <c r="DR1384" i="1"/>
  <c r="DQ1384" i="1"/>
  <c r="DL1384" i="1"/>
  <c r="DK1384" i="1"/>
  <c r="DI1384" i="1"/>
  <c r="DH1384" i="1"/>
  <c r="DE1384" i="1"/>
  <c r="DD1384" i="1"/>
  <c r="DC1384" i="1"/>
  <c r="DB1384" i="1"/>
  <c r="DJ1384" i="1" s="1"/>
  <c r="CZ1384" i="1"/>
  <c r="CX1384" i="1"/>
  <c r="CW1384" i="1"/>
  <c r="CV1384" i="1"/>
  <c r="CU1384" i="1"/>
  <c r="CT1384" i="1"/>
  <c r="CS1384" i="1"/>
  <c r="CR1384" i="1"/>
  <c r="CQ1384" i="1"/>
  <c r="CP1384" i="1"/>
  <c r="CO1384" i="1"/>
  <c r="CN1384" i="1"/>
  <c r="CM1384" i="1"/>
  <c r="CL1384" i="1"/>
  <c r="CK1384" i="1"/>
  <c r="CJ1384" i="1"/>
  <c r="CI1384" i="1"/>
  <c r="CH1384" i="1"/>
  <c r="CG1384" i="1"/>
  <c r="CF1384" i="1"/>
  <c r="CE1384" i="1"/>
  <c r="CD1384" i="1"/>
  <c r="CC1384" i="1"/>
  <c r="CB1384" i="1"/>
  <c r="CA1384" i="1"/>
  <c r="BZ1384" i="1"/>
  <c r="BY1384" i="1"/>
  <c r="BX1384" i="1"/>
  <c r="BW1384" i="1"/>
  <c r="BV1384" i="1"/>
  <c r="BE1384" i="1"/>
  <c r="AJ1384" i="1"/>
  <c r="BE1383" i="1"/>
  <c r="DU1382" i="1"/>
  <c r="DR1382" i="1"/>
  <c r="DQ1382" i="1"/>
  <c r="DL1382" i="1"/>
  <c r="DK1382" i="1"/>
  <c r="DJ1382" i="1"/>
  <c r="DI1382" i="1"/>
  <c r="DH1382" i="1"/>
  <c r="DE1382" i="1"/>
  <c r="DD1382" i="1"/>
  <c r="DV1382" i="1" s="1"/>
  <c r="DC1382" i="1"/>
  <c r="DB1382" i="1"/>
  <c r="CZ1382" i="1"/>
  <c r="CX1382" i="1"/>
  <c r="CW1382" i="1"/>
  <c r="CV1382" i="1"/>
  <c r="CU1382" i="1"/>
  <c r="CT1382" i="1"/>
  <c r="CS1382" i="1"/>
  <c r="CR1382" i="1"/>
  <c r="CQ1382" i="1"/>
  <c r="CP1382" i="1"/>
  <c r="CO1382" i="1"/>
  <c r="CN1382" i="1"/>
  <c r="CM1382" i="1"/>
  <c r="CL1382" i="1"/>
  <c r="CK1382" i="1"/>
  <c r="CJ1382" i="1"/>
  <c r="CI1382" i="1"/>
  <c r="CH1382" i="1"/>
  <c r="CG1382" i="1"/>
  <c r="CF1382" i="1"/>
  <c r="CE1382" i="1"/>
  <c r="CD1382" i="1"/>
  <c r="CC1382" i="1"/>
  <c r="CB1382" i="1"/>
  <c r="CA1382" i="1"/>
  <c r="BZ1382" i="1"/>
  <c r="BY1382" i="1"/>
  <c r="BX1382" i="1"/>
  <c r="BW1382" i="1"/>
  <c r="BV1382" i="1"/>
  <c r="BE1382" i="1"/>
  <c r="AJ1382" i="1"/>
  <c r="BE1381" i="1"/>
  <c r="BE1379" i="1"/>
  <c r="DU1378" i="1"/>
  <c r="DR1378" i="1"/>
  <c r="DQ1378" i="1"/>
  <c r="DO1378" i="1"/>
  <c r="DL1378" i="1"/>
  <c r="DK1378" i="1"/>
  <c r="DJ1378" i="1"/>
  <c r="DI1378" i="1"/>
  <c r="DH1378" i="1"/>
  <c r="DE1378" i="1"/>
  <c r="DD1378" i="1"/>
  <c r="DV1378" i="1" s="1"/>
  <c r="DC1378" i="1"/>
  <c r="DB1378" i="1"/>
  <c r="DA1378" i="1"/>
  <c r="CZ1378" i="1"/>
  <c r="CY1378" i="1"/>
  <c r="CX1378" i="1"/>
  <c r="CW1378" i="1"/>
  <c r="CV1378" i="1"/>
  <c r="CU1378" i="1"/>
  <c r="CT1378" i="1"/>
  <c r="CS1378" i="1"/>
  <c r="CR1378" i="1"/>
  <c r="CQ1378" i="1"/>
  <c r="CP1378" i="1"/>
  <c r="CO1378" i="1"/>
  <c r="DP1378" i="1" s="1"/>
  <c r="CN1378" i="1"/>
  <c r="CM1378" i="1"/>
  <c r="CL1378" i="1"/>
  <c r="CK1378" i="1"/>
  <c r="CJ1378" i="1"/>
  <c r="CI1378" i="1"/>
  <c r="CH1378" i="1"/>
  <c r="CG1378" i="1"/>
  <c r="CF1378" i="1"/>
  <c r="CE1378" i="1"/>
  <c r="CD1378" i="1"/>
  <c r="CC1378" i="1"/>
  <c r="CB1378" i="1"/>
  <c r="CA1378" i="1"/>
  <c r="BZ1378" i="1"/>
  <c r="BY1378" i="1"/>
  <c r="BX1378" i="1"/>
  <c r="BW1378" i="1"/>
  <c r="BV1378" i="1"/>
  <c r="BE1378" i="1"/>
  <c r="AJ1378" i="1"/>
  <c r="DV1374" i="1"/>
  <c r="DU1374" i="1"/>
  <c r="DR1374" i="1"/>
  <c r="DQ1374" i="1"/>
  <c r="DL1374" i="1"/>
  <c r="DK1374" i="1"/>
  <c r="DI1374" i="1"/>
  <c r="DH1374" i="1"/>
  <c r="DE1374" i="1"/>
  <c r="DD1374" i="1"/>
  <c r="DC1374" i="1"/>
  <c r="DJ1374" i="1" s="1"/>
  <c r="DB1374" i="1"/>
  <c r="DA1374" i="1"/>
  <c r="CZ1374" i="1"/>
  <c r="CY1374" i="1"/>
  <c r="CX1374" i="1"/>
  <c r="CW1374" i="1"/>
  <c r="CV1374" i="1"/>
  <c r="CU1374" i="1"/>
  <c r="CT1374" i="1"/>
  <c r="CS1374" i="1"/>
  <c r="CR1374" i="1"/>
  <c r="CQ1374" i="1"/>
  <c r="CP1374" i="1"/>
  <c r="CO1374" i="1"/>
  <c r="CN1374" i="1"/>
  <c r="CM1374" i="1"/>
  <c r="CL1374" i="1"/>
  <c r="CK1374" i="1"/>
  <c r="CJ1374" i="1"/>
  <c r="CI1374" i="1"/>
  <c r="CH1374" i="1"/>
  <c r="CG1374" i="1"/>
  <c r="CF1374" i="1"/>
  <c r="CE1374" i="1"/>
  <c r="CD1374" i="1"/>
  <c r="CC1374" i="1"/>
  <c r="CB1374" i="1"/>
  <c r="CA1374" i="1"/>
  <c r="BZ1374" i="1"/>
  <c r="BY1374" i="1"/>
  <c r="BX1374" i="1"/>
  <c r="BW1374" i="1"/>
  <c r="BV1374" i="1"/>
  <c r="BE1374" i="1"/>
  <c r="AJ1374" i="1"/>
  <c r="DV1370" i="1"/>
  <c r="DU1370" i="1"/>
  <c r="DR1370" i="1"/>
  <c r="DQ1370" i="1"/>
  <c r="DL1370" i="1"/>
  <c r="DK1370" i="1"/>
  <c r="DI1370" i="1"/>
  <c r="DH1370" i="1"/>
  <c r="DE1370" i="1"/>
  <c r="DD1370" i="1"/>
  <c r="DC1370" i="1"/>
  <c r="DJ1370" i="1" s="1"/>
  <c r="DB1370" i="1"/>
  <c r="DA1370" i="1"/>
  <c r="CZ1370" i="1"/>
  <c r="CY1370" i="1"/>
  <c r="CX1370" i="1"/>
  <c r="CW1370" i="1"/>
  <c r="CV1370" i="1"/>
  <c r="CU1370" i="1"/>
  <c r="CT1370" i="1"/>
  <c r="CS1370" i="1"/>
  <c r="CR1370" i="1"/>
  <c r="CQ1370" i="1"/>
  <c r="CP1370" i="1"/>
  <c r="CO1370" i="1"/>
  <c r="CN1370" i="1"/>
  <c r="CM1370" i="1"/>
  <c r="CL1370" i="1"/>
  <c r="CK1370" i="1"/>
  <c r="CJ1370" i="1"/>
  <c r="CI1370" i="1"/>
  <c r="CH1370" i="1"/>
  <c r="CG1370" i="1"/>
  <c r="CF1370" i="1"/>
  <c r="CE1370" i="1"/>
  <c r="CD1370" i="1"/>
  <c r="CC1370" i="1"/>
  <c r="CB1370" i="1"/>
  <c r="CA1370" i="1"/>
  <c r="BZ1370" i="1"/>
  <c r="BY1370" i="1"/>
  <c r="BX1370" i="1"/>
  <c r="DO1370" i="1" s="1"/>
  <c r="BW1370" i="1"/>
  <c r="BV1370" i="1"/>
  <c r="BE1370" i="1"/>
  <c r="AJ1370" i="1"/>
  <c r="DU1369" i="1"/>
  <c r="DR1369" i="1"/>
  <c r="DQ1369" i="1"/>
  <c r="DL1369" i="1"/>
  <c r="DK1369" i="1"/>
  <c r="DJ1369" i="1"/>
  <c r="DI1369" i="1"/>
  <c r="DH1369" i="1"/>
  <c r="DE1369" i="1"/>
  <c r="DD1369" i="1"/>
  <c r="DC1369" i="1"/>
  <c r="DB1369" i="1"/>
  <c r="DA1369" i="1"/>
  <c r="CZ1369" i="1"/>
  <c r="CY1369" i="1"/>
  <c r="CX1369" i="1"/>
  <c r="CW1369" i="1"/>
  <c r="CV1369" i="1"/>
  <c r="CU1369" i="1"/>
  <c r="CT1369" i="1"/>
  <c r="CS1369" i="1"/>
  <c r="CR1369" i="1"/>
  <c r="CQ1369" i="1"/>
  <c r="CP1369" i="1"/>
  <c r="CO1369" i="1"/>
  <c r="CN1369" i="1"/>
  <c r="CM1369" i="1"/>
  <c r="CL1369" i="1"/>
  <c r="DP1369" i="1" s="1"/>
  <c r="CK1369" i="1"/>
  <c r="CJ1369" i="1"/>
  <c r="CI1369" i="1"/>
  <c r="CH1369" i="1"/>
  <c r="CG1369" i="1"/>
  <c r="CF1369" i="1"/>
  <c r="CE1369" i="1"/>
  <c r="CD1369" i="1"/>
  <c r="CC1369" i="1"/>
  <c r="CB1369" i="1"/>
  <c r="CA1369" i="1"/>
  <c r="BZ1369" i="1"/>
  <c r="BY1369" i="1"/>
  <c r="BX1369" i="1"/>
  <c r="BW1369" i="1"/>
  <c r="BV1369" i="1"/>
  <c r="BE1369" i="1"/>
  <c r="AJ1369" i="1"/>
  <c r="DU1367" i="1"/>
  <c r="DR1367" i="1"/>
  <c r="DQ1367" i="1"/>
  <c r="DO1367" i="1"/>
  <c r="DL1367" i="1"/>
  <c r="DK1367" i="1"/>
  <c r="DJ1367" i="1"/>
  <c r="DI1367" i="1"/>
  <c r="DH1367" i="1"/>
  <c r="DE1367" i="1"/>
  <c r="DD1367" i="1"/>
  <c r="DV1367" i="1" s="1"/>
  <c r="DC1367" i="1"/>
  <c r="DB1367" i="1"/>
  <c r="DA1367" i="1"/>
  <c r="CZ1367" i="1"/>
  <c r="CY1367" i="1"/>
  <c r="CX1367" i="1"/>
  <c r="CW1367" i="1"/>
  <c r="CV1367" i="1"/>
  <c r="CU1367" i="1"/>
  <c r="CT1367" i="1"/>
  <c r="CS1367" i="1"/>
  <c r="CR1367" i="1"/>
  <c r="CQ1367" i="1"/>
  <c r="CP1367" i="1"/>
  <c r="CO1367" i="1"/>
  <c r="CN1367" i="1"/>
  <c r="CM1367" i="1"/>
  <c r="CL1367" i="1"/>
  <c r="DP1367" i="1" s="1"/>
  <c r="CK1367" i="1"/>
  <c r="CJ1367" i="1"/>
  <c r="CI1367" i="1"/>
  <c r="CH1367" i="1"/>
  <c r="CG1367" i="1"/>
  <c r="CF1367" i="1"/>
  <c r="CE1367" i="1"/>
  <c r="CD1367" i="1"/>
  <c r="CC1367" i="1"/>
  <c r="CB1367" i="1"/>
  <c r="CA1367" i="1"/>
  <c r="BZ1367" i="1"/>
  <c r="BY1367" i="1"/>
  <c r="BX1367" i="1"/>
  <c r="BW1367" i="1"/>
  <c r="BV1367" i="1"/>
  <c r="BE1367" i="1"/>
  <c r="AJ1367" i="1"/>
  <c r="DV1365" i="1"/>
  <c r="DU1365" i="1"/>
  <c r="DR1365" i="1"/>
  <c r="DQ1365" i="1"/>
  <c r="DO1365" i="1"/>
  <c r="DL1365" i="1"/>
  <c r="DK1365" i="1"/>
  <c r="DJ1365" i="1"/>
  <c r="DI1365" i="1"/>
  <c r="DH1365" i="1"/>
  <c r="DE1365" i="1"/>
  <c r="DD1365" i="1"/>
  <c r="DC1365" i="1"/>
  <c r="DB1365" i="1"/>
  <c r="DA1365" i="1"/>
  <c r="CZ1365" i="1"/>
  <c r="CY1365" i="1"/>
  <c r="CX1365" i="1"/>
  <c r="CW1365" i="1"/>
  <c r="CV1365" i="1"/>
  <c r="CU1365" i="1"/>
  <c r="CT1365" i="1"/>
  <c r="CS1365" i="1"/>
  <c r="CR1365" i="1"/>
  <c r="CQ1365" i="1"/>
  <c r="CP1365" i="1"/>
  <c r="CO1365" i="1"/>
  <c r="CN1365" i="1"/>
  <c r="CM1365" i="1"/>
  <c r="CL1365" i="1"/>
  <c r="CK1365" i="1"/>
  <c r="CJ1365" i="1"/>
  <c r="CI1365" i="1"/>
  <c r="CH1365" i="1"/>
  <c r="CG1365" i="1"/>
  <c r="CF1365" i="1"/>
  <c r="CE1365" i="1"/>
  <c r="CD1365" i="1"/>
  <c r="CC1365" i="1"/>
  <c r="CB1365" i="1"/>
  <c r="CA1365" i="1"/>
  <c r="BZ1365" i="1"/>
  <c r="BY1365" i="1"/>
  <c r="BX1365" i="1"/>
  <c r="BW1365" i="1"/>
  <c r="BV1365" i="1"/>
  <c r="BE1365" i="1"/>
  <c r="AJ1365" i="1"/>
  <c r="DV1363" i="1"/>
  <c r="DU1363" i="1"/>
  <c r="DR1363" i="1"/>
  <c r="DQ1363" i="1"/>
  <c r="DL1363" i="1"/>
  <c r="DK1363" i="1"/>
  <c r="DJ1363" i="1"/>
  <c r="DI1363" i="1"/>
  <c r="DH1363" i="1"/>
  <c r="DE1363" i="1"/>
  <c r="DD1363" i="1"/>
  <c r="DC1363" i="1"/>
  <c r="DB1363" i="1"/>
  <c r="DA1363" i="1"/>
  <c r="CZ1363" i="1"/>
  <c r="CY1363" i="1"/>
  <c r="CX1363" i="1"/>
  <c r="CW1363" i="1"/>
  <c r="CV1363" i="1"/>
  <c r="CU1363" i="1"/>
  <c r="CT1363" i="1"/>
  <c r="CS1363" i="1"/>
  <c r="CR1363" i="1"/>
  <c r="CQ1363" i="1"/>
  <c r="CP1363" i="1"/>
  <c r="CO1363" i="1"/>
  <c r="CN1363" i="1"/>
  <c r="CM1363" i="1"/>
  <c r="CL1363" i="1"/>
  <c r="CK1363" i="1"/>
  <c r="CJ1363" i="1"/>
  <c r="CI1363" i="1"/>
  <c r="CH1363" i="1"/>
  <c r="CG1363" i="1"/>
  <c r="CF1363" i="1"/>
  <c r="CE1363" i="1"/>
  <c r="CD1363" i="1"/>
  <c r="CC1363" i="1"/>
  <c r="CB1363" i="1"/>
  <c r="CA1363" i="1"/>
  <c r="BZ1363" i="1"/>
  <c r="BY1363" i="1"/>
  <c r="BX1363" i="1"/>
  <c r="BW1363" i="1"/>
  <c r="BV1363" i="1"/>
  <c r="BE1363" i="1"/>
  <c r="AJ1363" i="1"/>
  <c r="DU1360" i="1"/>
  <c r="DR1360" i="1"/>
  <c r="DQ1360" i="1"/>
  <c r="DL1360" i="1"/>
  <c r="DK1360" i="1"/>
  <c r="DI1360" i="1"/>
  <c r="DH1360" i="1"/>
  <c r="DE1360" i="1"/>
  <c r="DD1360" i="1"/>
  <c r="DV1360" i="1" s="1"/>
  <c r="DC1360" i="1"/>
  <c r="DB1360" i="1"/>
  <c r="DJ1360" i="1" s="1"/>
  <c r="DA1360" i="1"/>
  <c r="CZ1360" i="1"/>
  <c r="CY1360" i="1"/>
  <c r="CX1360" i="1"/>
  <c r="CW1360" i="1"/>
  <c r="CV1360" i="1"/>
  <c r="CU1360" i="1"/>
  <c r="DP1360" i="1" s="1"/>
  <c r="CT1360" i="1"/>
  <c r="CS1360" i="1"/>
  <c r="CR1360" i="1"/>
  <c r="CQ1360" i="1"/>
  <c r="CP1360" i="1"/>
  <c r="CO1360" i="1"/>
  <c r="CN1360" i="1"/>
  <c r="CM1360" i="1"/>
  <c r="CL1360" i="1"/>
  <c r="CK1360" i="1"/>
  <c r="CJ1360" i="1"/>
  <c r="CI1360" i="1"/>
  <c r="CH1360" i="1"/>
  <c r="CG1360" i="1"/>
  <c r="CF1360" i="1"/>
  <c r="CE1360" i="1"/>
  <c r="CD1360" i="1"/>
  <c r="CC1360" i="1"/>
  <c r="CB1360" i="1"/>
  <c r="CA1360" i="1"/>
  <c r="BZ1360" i="1"/>
  <c r="BY1360" i="1"/>
  <c r="BX1360" i="1"/>
  <c r="BW1360" i="1"/>
  <c r="BV1360" i="1"/>
  <c r="AJ1360" i="1"/>
  <c r="DU1355" i="1"/>
  <c r="DR1355" i="1"/>
  <c r="DQ1355" i="1"/>
  <c r="DL1355" i="1"/>
  <c r="DK1355" i="1"/>
  <c r="DI1355" i="1"/>
  <c r="DH1355" i="1"/>
  <c r="DE1355" i="1"/>
  <c r="DD1355" i="1"/>
  <c r="DV1355" i="1" s="1"/>
  <c r="DC1355" i="1"/>
  <c r="DB1355" i="1"/>
  <c r="DJ1355" i="1" s="1"/>
  <c r="DA1355" i="1"/>
  <c r="CZ1355" i="1"/>
  <c r="CY1355" i="1"/>
  <c r="CX1355" i="1"/>
  <c r="CW1355" i="1"/>
  <c r="CV1355" i="1"/>
  <c r="CU1355" i="1"/>
  <c r="CT1355" i="1"/>
  <c r="CS1355" i="1"/>
  <c r="CR1355" i="1"/>
  <c r="CQ1355" i="1"/>
  <c r="CP1355" i="1"/>
  <c r="CO1355" i="1"/>
  <c r="CN1355" i="1"/>
  <c r="CM1355" i="1"/>
  <c r="CL1355" i="1"/>
  <c r="CK1355" i="1"/>
  <c r="CJ1355" i="1"/>
  <c r="CI1355" i="1"/>
  <c r="CH1355" i="1"/>
  <c r="CG1355" i="1"/>
  <c r="CF1355" i="1"/>
  <c r="CE1355" i="1"/>
  <c r="CD1355" i="1"/>
  <c r="CC1355" i="1"/>
  <c r="CB1355" i="1"/>
  <c r="CA1355" i="1"/>
  <c r="BZ1355" i="1"/>
  <c r="BY1355" i="1"/>
  <c r="BX1355" i="1"/>
  <c r="BW1355" i="1"/>
  <c r="BV1355" i="1"/>
  <c r="BE1355" i="1"/>
  <c r="AJ1355" i="1"/>
  <c r="DU1354" i="1"/>
  <c r="DR1354" i="1"/>
  <c r="DQ1354" i="1"/>
  <c r="DL1354" i="1"/>
  <c r="DK1354" i="1"/>
  <c r="DI1354" i="1"/>
  <c r="DH1354" i="1"/>
  <c r="DE1354" i="1"/>
  <c r="DD1354" i="1"/>
  <c r="DV1354" i="1" s="1"/>
  <c r="DC1354" i="1"/>
  <c r="DB1354" i="1"/>
  <c r="DA1354" i="1"/>
  <c r="CZ1354" i="1"/>
  <c r="CY1354" i="1"/>
  <c r="CX1354" i="1"/>
  <c r="CW1354" i="1"/>
  <c r="CV1354" i="1"/>
  <c r="CU1354" i="1"/>
  <c r="CT1354" i="1"/>
  <c r="CS1354" i="1"/>
  <c r="CR1354" i="1"/>
  <c r="CQ1354" i="1"/>
  <c r="CP1354" i="1"/>
  <c r="CO1354" i="1"/>
  <c r="CN1354" i="1"/>
  <c r="CM1354" i="1"/>
  <c r="CL1354" i="1"/>
  <c r="DP1354" i="1" s="1"/>
  <c r="CK1354" i="1"/>
  <c r="CJ1354" i="1"/>
  <c r="CI1354" i="1"/>
  <c r="CH1354" i="1"/>
  <c r="CG1354" i="1"/>
  <c r="CF1354" i="1"/>
  <c r="CE1354" i="1"/>
  <c r="CD1354" i="1"/>
  <c r="CC1354" i="1"/>
  <c r="CB1354" i="1"/>
  <c r="CA1354" i="1"/>
  <c r="BZ1354" i="1"/>
  <c r="BY1354" i="1"/>
  <c r="BX1354" i="1"/>
  <c r="BW1354" i="1"/>
  <c r="BV1354" i="1"/>
  <c r="BE1354" i="1"/>
  <c r="AJ1354" i="1"/>
  <c r="DU1352" i="1"/>
  <c r="DR1352" i="1"/>
  <c r="DQ1352" i="1"/>
  <c r="DP1352" i="1"/>
  <c r="DL1352" i="1"/>
  <c r="DK1352" i="1"/>
  <c r="DI1352" i="1"/>
  <c r="DH1352" i="1"/>
  <c r="DE1352" i="1"/>
  <c r="DD1352" i="1"/>
  <c r="DV1352" i="1" s="1"/>
  <c r="DC1352" i="1"/>
  <c r="DJ1352" i="1" s="1"/>
  <c r="DB1352" i="1"/>
  <c r="DA1352" i="1"/>
  <c r="CZ1352" i="1"/>
  <c r="CY1352" i="1"/>
  <c r="CX1352" i="1"/>
  <c r="CW1352" i="1"/>
  <c r="CV1352" i="1"/>
  <c r="CU1352" i="1"/>
  <c r="CT1352" i="1"/>
  <c r="CS1352" i="1"/>
  <c r="CR1352" i="1"/>
  <c r="CQ1352" i="1"/>
  <c r="CP1352" i="1"/>
  <c r="CO1352" i="1"/>
  <c r="CN1352" i="1"/>
  <c r="CM1352" i="1"/>
  <c r="CL1352" i="1"/>
  <c r="CK1352" i="1"/>
  <c r="CJ1352" i="1"/>
  <c r="CI1352" i="1"/>
  <c r="CH1352" i="1"/>
  <c r="CG1352" i="1"/>
  <c r="DO1352" i="1" s="1"/>
  <c r="CF1352" i="1"/>
  <c r="CE1352" i="1"/>
  <c r="CD1352" i="1"/>
  <c r="CC1352" i="1"/>
  <c r="CB1352" i="1"/>
  <c r="CA1352" i="1"/>
  <c r="BZ1352" i="1"/>
  <c r="BY1352" i="1"/>
  <c r="BX1352" i="1"/>
  <c r="BW1352" i="1"/>
  <c r="BV1352" i="1"/>
  <c r="BE1352" i="1"/>
  <c r="AJ1352" i="1"/>
  <c r="DV1351" i="1"/>
  <c r="DU1351" i="1"/>
  <c r="DR1351" i="1"/>
  <c r="DQ1351" i="1"/>
  <c r="DL1351" i="1"/>
  <c r="DK1351" i="1"/>
  <c r="DJ1351" i="1"/>
  <c r="DI1351" i="1"/>
  <c r="DH1351" i="1"/>
  <c r="DE1351" i="1"/>
  <c r="DD1351" i="1"/>
  <c r="DC1351" i="1"/>
  <c r="DB1351" i="1"/>
  <c r="DA1351" i="1"/>
  <c r="CZ1351" i="1"/>
  <c r="CY1351" i="1"/>
  <c r="CX1351" i="1"/>
  <c r="CW1351" i="1"/>
  <c r="CV1351" i="1"/>
  <c r="CU1351" i="1"/>
  <c r="CT1351" i="1"/>
  <c r="CS1351" i="1"/>
  <c r="CR1351" i="1"/>
  <c r="CQ1351" i="1"/>
  <c r="CP1351" i="1"/>
  <c r="CO1351" i="1"/>
  <c r="CN1351" i="1"/>
  <c r="CM1351" i="1"/>
  <c r="CL1351" i="1"/>
  <c r="DP1351" i="1" s="1"/>
  <c r="CK1351" i="1"/>
  <c r="CJ1351" i="1"/>
  <c r="CI1351" i="1"/>
  <c r="CH1351" i="1"/>
  <c r="CG1351" i="1"/>
  <c r="CF1351" i="1"/>
  <c r="CE1351" i="1"/>
  <c r="CD1351" i="1"/>
  <c r="CC1351" i="1"/>
  <c r="CB1351" i="1"/>
  <c r="CA1351" i="1"/>
  <c r="BZ1351" i="1"/>
  <c r="BY1351" i="1"/>
  <c r="BX1351" i="1"/>
  <c r="BW1351" i="1"/>
  <c r="BV1351" i="1"/>
  <c r="BE1351" i="1"/>
  <c r="AJ1351" i="1"/>
  <c r="DU1349" i="1"/>
  <c r="DR1349" i="1"/>
  <c r="DQ1349" i="1"/>
  <c r="DL1349" i="1"/>
  <c r="DK1349" i="1"/>
  <c r="DJ1349" i="1"/>
  <c r="DI1349" i="1"/>
  <c r="DH1349" i="1"/>
  <c r="DE1349" i="1"/>
  <c r="DD1349" i="1"/>
  <c r="DV1349" i="1" s="1"/>
  <c r="DC1349" i="1"/>
  <c r="DB1349" i="1"/>
  <c r="DA1349" i="1"/>
  <c r="CZ1349" i="1"/>
  <c r="CY1349" i="1"/>
  <c r="CX1349" i="1"/>
  <c r="CW1349" i="1"/>
  <c r="CV1349" i="1"/>
  <c r="CU1349" i="1"/>
  <c r="CT1349" i="1"/>
  <c r="CS1349" i="1"/>
  <c r="CR1349" i="1"/>
  <c r="CQ1349" i="1"/>
  <c r="CP1349" i="1"/>
  <c r="CO1349" i="1"/>
  <c r="CN1349" i="1"/>
  <c r="CM1349" i="1"/>
  <c r="CL1349" i="1"/>
  <c r="CK1349" i="1"/>
  <c r="CJ1349" i="1"/>
  <c r="CI1349" i="1"/>
  <c r="CH1349" i="1"/>
  <c r="CG1349" i="1"/>
  <c r="CF1349" i="1"/>
  <c r="CE1349" i="1"/>
  <c r="CD1349" i="1"/>
  <c r="CC1349" i="1"/>
  <c r="CB1349" i="1"/>
  <c r="CA1349" i="1"/>
  <c r="BZ1349" i="1"/>
  <c r="BY1349" i="1"/>
  <c r="BX1349" i="1"/>
  <c r="BW1349" i="1"/>
  <c r="BV1349" i="1"/>
  <c r="BE1349" i="1"/>
  <c r="AJ1349" i="1"/>
  <c r="DU1348" i="1"/>
  <c r="DR1348" i="1"/>
  <c r="DQ1348" i="1"/>
  <c r="DL1348" i="1"/>
  <c r="DK1348" i="1"/>
  <c r="DJ1348" i="1"/>
  <c r="DI1348" i="1"/>
  <c r="DH1348" i="1"/>
  <c r="DE1348" i="1"/>
  <c r="DD1348" i="1"/>
  <c r="DC1348" i="1"/>
  <c r="DB1348" i="1"/>
  <c r="DA1348" i="1"/>
  <c r="CZ1348" i="1"/>
  <c r="CY1348" i="1"/>
  <c r="CX1348" i="1"/>
  <c r="CW1348" i="1"/>
  <c r="CV1348" i="1"/>
  <c r="CU1348" i="1"/>
  <c r="CT1348" i="1"/>
  <c r="CS1348" i="1"/>
  <c r="CR1348" i="1"/>
  <c r="CQ1348" i="1"/>
  <c r="CP1348" i="1"/>
  <c r="CO1348" i="1"/>
  <c r="CN1348" i="1"/>
  <c r="CM1348" i="1"/>
  <c r="CL1348" i="1"/>
  <c r="CK1348" i="1"/>
  <c r="CJ1348" i="1"/>
  <c r="CI1348" i="1"/>
  <c r="CH1348" i="1"/>
  <c r="CG1348" i="1"/>
  <c r="CF1348" i="1"/>
  <c r="CE1348" i="1"/>
  <c r="CD1348" i="1"/>
  <c r="CC1348" i="1"/>
  <c r="DO1348" i="1" s="1"/>
  <c r="CB1348" i="1"/>
  <c r="CA1348" i="1"/>
  <c r="BZ1348" i="1"/>
  <c r="BY1348" i="1"/>
  <c r="BX1348" i="1"/>
  <c r="BW1348" i="1"/>
  <c r="BV1348" i="1"/>
  <c r="BE1348" i="1"/>
  <c r="AJ1348" i="1"/>
  <c r="DV1346" i="1"/>
  <c r="DU1346" i="1"/>
  <c r="DR1346" i="1"/>
  <c r="DQ1346" i="1"/>
  <c r="DL1346" i="1"/>
  <c r="DK1346" i="1"/>
  <c r="DI1346" i="1"/>
  <c r="DH1346" i="1"/>
  <c r="DE1346" i="1"/>
  <c r="DD1346" i="1"/>
  <c r="DC1346" i="1"/>
  <c r="DB1346" i="1"/>
  <c r="DJ1346" i="1" s="1"/>
  <c r="DA1346" i="1"/>
  <c r="CZ1346" i="1"/>
  <c r="CY1346" i="1"/>
  <c r="CX1346" i="1"/>
  <c r="CW1346" i="1"/>
  <c r="CV1346" i="1"/>
  <c r="CU1346" i="1"/>
  <c r="CT1346" i="1"/>
  <c r="CS1346" i="1"/>
  <c r="CR1346" i="1"/>
  <c r="CQ1346" i="1"/>
  <c r="CP1346" i="1"/>
  <c r="CO1346" i="1"/>
  <c r="CN1346" i="1"/>
  <c r="CM1346" i="1"/>
  <c r="CL1346" i="1"/>
  <c r="CK1346" i="1"/>
  <c r="CJ1346" i="1"/>
  <c r="CI1346" i="1"/>
  <c r="CH1346" i="1"/>
  <c r="CG1346" i="1"/>
  <c r="CF1346" i="1"/>
  <c r="CE1346" i="1"/>
  <c r="CD1346" i="1"/>
  <c r="CC1346" i="1"/>
  <c r="CB1346" i="1"/>
  <c r="CA1346" i="1"/>
  <c r="BZ1346" i="1"/>
  <c r="BY1346" i="1"/>
  <c r="BX1346" i="1"/>
  <c r="BW1346" i="1"/>
  <c r="BV1346" i="1"/>
  <c r="BE1346" i="1"/>
  <c r="AJ1346" i="1"/>
  <c r="DV1345" i="1"/>
  <c r="DU1345" i="1"/>
  <c r="DR1345" i="1"/>
  <c r="DQ1345" i="1"/>
  <c r="DL1345" i="1"/>
  <c r="DK1345" i="1"/>
  <c r="DJ1345" i="1"/>
  <c r="DI1345" i="1"/>
  <c r="DH1345" i="1"/>
  <c r="DE1345" i="1"/>
  <c r="DD1345" i="1"/>
  <c r="DC1345" i="1"/>
  <c r="DB1345" i="1"/>
  <c r="DA1345" i="1"/>
  <c r="CZ1345" i="1"/>
  <c r="CY1345" i="1"/>
  <c r="CX1345" i="1"/>
  <c r="CW1345" i="1"/>
  <c r="CV1345" i="1"/>
  <c r="CU1345" i="1"/>
  <c r="CT1345" i="1"/>
  <c r="CS1345" i="1"/>
  <c r="CR1345" i="1"/>
  <c r="CQ1345" i="1"/>
  <c r="CP1345" i="1"/>
  <c r="CO1345" i="1"/>
  <c r="CN1345" i="1"/>
  <c r="CM1345" i="1"/>
  <c r="CL1345" i="1"/>
  <c r="CK1345" i="1"/>
  <c r="CJ1345" i="1"/>
  <c r="CI1345" i="1"/>
  <c r="CH1345" i="1"/>
  <c r="CG1345" i="1"/>
  <c r="CF1345" i="1"/>
  <c r="CE1345" i="1"/>
  <c r="CD1345" i="1"/>
  <c r="CC1345" i="1"/>
  <c r="CB1345" i="1"/>
  <c r="CA1345" i="1"/>
  <c r="BZ1345" i="1"/>
  <c r="BY1345" i="1"/>
  <c r="BX1345" i="1"/>
  <c r="BW1345" i="1"/>
  <c r="BV1345" i="1"/>
  <c r="BE1345" i="1"/>
  <c r="AJ1345" i="1"/>
  <c r="DV1343" i="1"/>
  <c r="DU1343" i="1"/>
  <c r="DR1343" i="1"/>
  <c r="DQ1343" i="1"/>
  <c r="DL1343" i="1"/>
  <c r="DK1343" i="1"/>
  <c r="DI1343" i="1"/>
  <c r="DH1343" i="1"/>
  <c r="DE1343" i="1"/>
  <c r="DD1343" i="1"/>
  <c r="DC1343" i="1"/>
  <c r="DB1343" i="1"/>
  <c r="DA1343" i="1"/>
  <c r="CZ1343" i="1"/>
  <c r="CY1343" i="1"/>
  <c r="CX1343" i="1"/>
  <c r="CW1343" i="1"/>
  <c r="CV1343" i="1"/>
  <c r="CU1343" i="1"/>
  <c r="CT1343" i="1"/>
  <c r="CS1343" i="1"/>
  <c r="CR1343" i="1"/>
  <c r="CQ1343" i="1"/>
  <c r="CP1343" i="1"/>
  <c r="CO1343" i="1"/>
  <c r="DP1343" i="1" s="1"/>
  <c r="CN1343" i="1"/>
  <c r="CM1343" i="1"/>
  <c r="CL1343" i="1"/>
  <c r="CK1343" i="1"/>
  <c r="CJ1343" i="1"/>
  <c r="CI1343" i="1"/>
  <c r="CH1343" i="1"/>
  <c r="CG1343" i="1"/>
  <c r="CF1343" i="1"/>
  <c r="CE1343" i="1"/>
  <c r="CD1343" i="1"/>
  <c r="CC1343" i="1"/>
  <c r="DO1343" i="1" s="1"/>
  <c r="CB1343" i="1"/>
  <c r="CA1343" i="1"/>
  <c r="BZ1343" i="1"/>
  <c r="BY1343" i="1"/>
  <c r="BX1343" i="1"/>
  <c r="BW1343" i="1"/>
  <c r="BV1343" i="1"/>
  <c r="BE1343" i="1"/>
  <c r="AJ1343" i="1"/>
  <c r="DV1340" i="1"/>
  <c r="DU1340" i="1"/>
  <c r="DR1340" i="1"/>
  <c r="DQ1340" i="1"/>
  <c r="DL1340" i="1"/>
  <c r="DK1340" i="1"/>
  <c r="DI1340" i="1"/>
  <c r="DH1340" i="1"/>
  <c r="DE1340" i="1"/>
  <c r="DD1340" i="1"/>
  <c r="DC1340" i="1"/>
  <c r="DB1340" i="1"/>
  <c r="DJ1340" i="1" s="1"/>
  <c r="DA1340" i="1"/>
  <c r="CZ1340" i="1"/>
  <c r="CY1340" i="1"/>
  <c r="CX1340" i="1"/>
  <c r="CW1340" i="1"/>
  <c r="CV1340" i="1"/>
  <c r="CU1340" i="1"/>
  <c r="CT1340" i="1"/>
  <c r="CS1340" i="1"/>
  <c r="CR1340" i="1"/>
  <c r="CQ1340" i="1"/>
  <c r="CP1340" i="1"/>
  <c r="CO1340" i="1"/>
  <c r="CN1340" i="1"/>
  <c r="CM1340" i="1"/>
  <c r="CL1340" i="1"/>
  <c r="CK1340" i="1"/>
  <c r="CJ1340" i="1"/>
  <c r="CI1340" i="1"/>
  <c r="CH1340" i="1"/>
  <c r="CG1340" i="1"/>
  <c r="CF1340" i="1"/>
  <c r="CE1340" i="1"/>
  <c r="CD1340" i="1"/>
  <c r="CC1340" i="1"/>
  <c r="CB1340" i="1"/>
  <c r="CA1340" i="1"/>
  <c r="BZ1340" i="1"/>
  <c r="BY1340" i="1"/>
  <c r="BX1340" i="1"/>
  <c r="BW1340" i="1"/>
  <c r="BV1340" i="1"/>
  <c r="AJ1340" i="1"/>
  <c r="DU1335" i="1"/>
  <c r="DR1335" i="1"/>
  <c r="DQ1335" i="1"/>
  <c r="DL1335" i="1"/>
  <c r="DK1335" i="1"/>
  <c r="DI1335" i="1"/>
  <c r="DH1335" i="1"/>
  <c r="DE1335" i="1"/>
  <c r="DD1335" i="1"/>
  <c r="DC1335" i="1"/>
  <c r="DB1335" i="1"/>
  <c r="DJ1335" i="1" s="1"/>
  <c r="DA1335" i="1"/>
  <c r="CZ1335" i="1"/>
  <c r="CY1335" i="1"/>
  <c r="CX1335" i="1"/>
  <c r="CW1335" i="1"/>
  <c r="CV1335" i="1"/>
  <c r="CU1335" i="1"/>
  <c r="CT1335" i="1"/>
  <c r="CS1335" i="1"/>
  <c r="CR1335" i="1"/>
  <c r="CQ1335" i="1"/>
  <c r="CP1335" i="1"/>
  <c r="CO1335" i="1"/>
  <c r="CN1335" i="1"/>
  <c r="CM1335" i="1"/>
  <c r="CL1335" i="1"/>
  <c r="CK1335" i="1"/>
  <c r="CJ1335" i="1"/>
  <c r="CI1335" i="1"/>
  <c r="CH1335" i="1"/>
  <c r="CG1335" i="1"/>
  <c r="CF1335" i="1"/>
  <c r="CE1335" i="1"/>
  <c r="CD1335" i="1"/>
  <c r="CC1335" i="1"/>
  <c r="CB1335" i="1"/>
  <c r="CA1335" i="1"/>
  <c r="BZ1335" i="1"/>
  <c r="BY1335" i="1"/>
  <c r="BX1335" i="1"/>
  <c r="BW1335" i="1"/>
  <c r="BV1335" i="1"/>
  <c r="BE1335" i="1"/>
  <c r="AJ1335" i="1"/>
  <c r="DU1334" i="1"/>
  <c r="DR1334" i="1"/>
  <c r="DQ1334" i="1"/>
  <c r="DL1334" i="1"/>
  <c r="DK1334" i="1"/>
  <c r="DJ1334" i="1"/>
  <c r="DI1334" i="1"/>
  <c r="DH1334" i="1"/>
  <c r="DE1334" i="1"/>
  <c r="DD1334" i="1"/>
  <c r="DV1334" i="1" s="1"/>
  <c r="DC1334" i="1"/>
  <c r="DB1334" i="1"/>
  <c r="DA1334" i="1"/>
  <c r="CZ1334" i="1"/>
  <c r="CY1334" i="1"/>
  <c r="CX1334" i="1"/>
  <c r="CW1334" i="1"/>
  <c r="CV1334" i="1"/>
  <c r="CU1334" i="1"/>
  <c r="CT1334" i="1"/>
  <c r="CS1334" i="1"/>
  <c r="CR1334" i="1"/>
  <c r="CQ1334" i="1"/>
  <c r="CP1334" i="1"/>
  <c r="CO1334" i="1"/>
  <c r="CN1334" i="1"/>
  <c r="CM1334" i="1"/>
  <c r="CL1334" i="1"/>
  <c r="DP1334" i="1" s="1"/>
  <c r="CK1334" i="1"/>
  <c r="CJ1334" i="1"/>
  <c r="CI1334" i="1"/>
  <c r="CH1334" i="1"/>
  <c r="CG1334" i="1"/>
  <c r="CF1334" i="1"/>
  <c r="CE1334" i="1"/>
  <c r="CD1334" i="1"/>
  <c r="CC1334" i="1"/>
  <c r="CB1334" i="1"/>
  <c r="CA1334" i="1"/>
  <c r="BZ1334" i="1"/>
  <c r="BY1334" i="1"/>
  <c r="BX1334" i="1"/>
  <c r="BW1334" i="1"/>
  <c r="BV1334" i="1"/>
  <c r="BE1334" i="1"/>
  <c r="AJ1334" i="1"/>
  <c r="DV1332" i="1"/>
  <c r="DU1332" i="1"/>
  <c r="DR1332" i="1"/>
  <c r="DQ1332" i="1"/>
  <c r="DL1332" i="1"/>
  <c r="DK1332" i="1"/>
  <c r="DI1332" i="1"/>
  <c r="DH1332" i="1"/>
  <c r="DE1332" i="1"/>
  <c r="DD1332" i="1"/>
  <c r="DC1332" i="1"/>
  <c r="DJ1332" i="1" s="1"/>
  <c r="DB1332" i="1"/>
  <c r="DA1332" i="1"/>
  <c r="CZ1332" i="1"/>
  <c r="CY1332" i="1"/>
  <c r="CX1332" i="1"/>
  <c r="CW1332" i="1"/>
  <c r="CV1332" i="1"/>
  <c r="CU1332" i="1"/>
  <c r="CT1332" i="1"/>
  <c r="CS1332" i="1"/>
  <c r="CR1332" i="1"/>
  <c r="CQ1332" i="1"/>
  <c r="CP1332" i="1"/>
  <c r="CO1332" i="1"/>
  <c r="CN1332" i="1"/>
  <c r="CM1332" i="1"/>
  <c r="DP1332" i="1" s="1"/>
  <c r="CL1332" i="1"/>
  <c r="CK1332" i="1"/>
  <c r="CJ1332" i="1"/>
  <c r="CI1332" i="1"/>
  <c r="CH1332" i="1"/>
  <c r="CG1332" i="1"/>
  <c r="CF1332" i="1"/>
  <c r="CE1332" i="1"/>
  <c r="CD1332" i="1"/>
  <c r="CC1332" i="1"/>
  <c r="CB1332" i="1"/>
  <c r="DO1332" i="1" s="1"/>
  <c r="CA1332" i="1"/>
  <c r="BZ1332" i="1"/>
  <c r="BY1332" i="1"/>
  <c r="BX1332" i="1"/>
  <c r="BW1332" i="1"/>
  <c r="BV1332" i="1"/>
  <c r="BE1332" i="1"/>
  <c r="AJ1332" i="1"/>
  <c r="DV1331" i="1"/>
  <c r="DU1331" i="1"/>
  <c r="DR1331" i="1"/>
  <c r="DQ1331" i="1"/>
  <c r="DL1331" i="1"/>
  <c r="DK1331" i="1"/>
  <c r="DJ1331" i="1"/>
  <c r="DI1331" i="1"/>
  <c r="DH1331" i="1"/>
  <c r="DE1331" i="1"/>
  <c r="DD1331" i="1"/>
  <c r="DC1331" i="1"/>
  <c r="DB1331" i="1"/>
  <c r="DA1331" i="1"/>
  <c r="CZ1331" i="1"/>
  <c r="CY1331" i="1"/>
  <c r="CX1331" i="1"/>
  <c r="CW1331" i="1"/>
  <c r="CV1331" i="1"/>
  <c r="CU1331" i="1"/>
  <c r="CT1331" i="1"/>
  <c r="CS1331" i="1"/>
  <c r="CR1331" i="1"/>
  <c r="CQ1331" i="1"/>
  <c r="CP1331" i="1"/>
  <c r="CO1331" i="1"/>
  <c r="CN1331" i="1"/>
  <c r="CM1331" i="1"/>
  <c r="CL1331" i="1"/>
  <c r="CK1331" i="1"/>
  <c r="CJ1331" i="1"/>
  <c r="CI1331" i="1"/>
  <c r="CH1331" i="1"/>
  <c r="CG1331" i="1"/>
  <c r="CF1331" i="1"/>
  <c r="CE1331" i="1"/>
  <c r="CD1331" i="1"/>
  <c r="CC1331" i="1"/>
  <c r="CB1331" i="1"/>
  <c r="CA1331" i="1"/>
  <c r="BZ1331" i="1"/>
  <c r="BY1331" i="1"/>
  <c r="BX1331" i="1"/>
  <c r="BW1331" i="1"/>
  <c r="BV1331" i="1"/>
  <c r="BE1331" i="1"/>
  <c r="AJ1331" i="1"/>
  <c r="DU1329" i="1"/>
  <c r="DR1329" i="1"/>
  <c r="DQ1329" i="1"/>
  <c r="DL1329" i="1"/>
  <c r="DK1329" i="1"/>
  <c r="DJ1329" i="1"/>
  <c r="DI1329" i="1"/>
  <c r="DH1329" i="1"/>
  <c r="DE1329" i="1"/>
  <c r="DD1329" i="1"/>
  <c r="DV1329" i="1" s="1"/>
  <c r="DC1329" i="1"/>
  <c r="DB1329" i="1"/>
  <c r="DA1329" i="1"/>
  <c r="CZ1329" i="1"/>
  <c r="CY1329" i="1"/>
  <c r="CX1329" i="1"/>
  <c r="CW1329" i="1"/>
  <c r="CV1329" i="1"/>
  <c r="CU1329" i="1"/>
  <c r="CT1329" i="1"/>
  <c r="CS1329" i="1"/>
  <c r="CR1329" i="1"/>
  <c r="CQ1329" i="1"/>
  <c r="CP1329" i="1"/>
  <c r="CO1329" i="1"/>
  <c r="CN1329" i="1"/>
  <c r="CM1329" i="1"/>
  <c r="CL1329" i="1"/>
  <c r="CK1329" i="1"/>
  <c r="CJ1329" i="1"/>
  <c r="CI1329" i="1"/>
  <c r="CH1329" i="1"/>
  <c r="CG1329" i="1"/>
  <c r="CF1329" i="1"/>
  <c r="CE1329" i="1"/>
  <c r="CD1329" i="1"/>
  <c r="CC1329" i="1"/>
  <c r="CB1329" i="1"/>
  <c r="CA1329" i="1"/>
  <c r="BZ1329" i="1"/>
  <c r="BY1329" i="1"/>
  <c r="BX1329" i="1"/>
  <c r="BW1329" i="1"/>
  <c r="BV1329" i="1"/>
  <c r="BE1329" i="1"/>
  <c r="AJ1329" i="1"/>
  <c r="DU1328" i="1"/>
  <c r="DR1328" i="1"/>
  <c r="DQ1328" i="1"/>
  <c r="DL1328" i="1"/>
  <c r="DK1328" i="1"/>
  <c r="DI1328" i="1"/>
  <c r="DH1328" i="1"/>
  <c r="DE1328" i="1"/>
  <c r="DV1328" i="1" s="1"/>
  <c r="DD1328" i="1"/>
  <c r="DC1328" i="1"/>
  <c r="DB1328" i="1"/>
  <c r="DJ1328" i="1" s="1"/>
  <c r="DA1328" i="1"/>
  <c r="CZ1328" i="1"/>
  <c r="CY1328" i="1"/>
  <c r="CX1328" i="1"/>
  <c r="CW1328" i="1"/>
  <c r="CV1328" i="1"/>
  <c r="CU1328" i="1"/>
  <c r="CT1328" i="1"/>
  <c r="CS1328" i="1"/>
  <c r="CR1328" i="1"/>
  <c r="CQ1328" i="1"/>
  <c r="CP1328" i="1"/>
  <c r="CO1328" i="1"/>
  <c r="CN1328" i="1"/>
  <c r="CM1328" i="1"/>
  <c r="CL1328" i="1"/>
  <c r="CK1328" i="1"/>
  <c r="CJ1328" i="1"/>
  <c r="CI1328" i="1"/>
  <c r="CH1328" i="1"/>
  <c r="CG1328" i="1"/>
  <c r="CF1328" i="1"/>
  <c r="CE1328" i="1"/>
  <c r="CD1328" i="1"/>
  <c r="CC1328" i="1"/>
  <c r="CB1328" i="1"/>
  <c r="CA1328" i="1"/>
  <c r="BZ1328" i="1"/>
  <c r="BY1328" i="1"/>
  <c r="BX1328" i="1"/>
  <c r="BW1328" i="1"/>
  <c r="BV1328" i="1"/>
  <c r="BE1328" i="1"/>
  <c r="AJ1328" i="1"/>
  <c r="DV1326" i="1"/>
  <c r="DU1326" i="1"/>
  <c r="DR1326" i="1"/>
  <c r="DQ1326" i="1"/>
  <c r="DL1326" i="1"/>
  <c r="DK1326" i="1"/>
  <c r="DJ1326" i="1"/>
  <c r="DI1326" i="1"/>
  <c r="DH1326" i="1"/>
  <c r="DE1326" i="1"/>
  <c r="DD1326" i="1"/>
  <c r="DC1326" i="1"/>
  <c r="DB1326" i="1"/>
  <c r="DA1326" i="1"/>
  <c r="CZ1326" i="1"/>
  <c r="CY1326" i="1"/>
  <c r="CX1326" i="1"/>
  <c r="CW1326" i="1"/>
  <c r="CV1326" i="1"/>
  <c r="CU1326" i="1"/>
  <c r="CT1326" i="1"/>
  <c r="CS1326" i="1"/>
  <c r="CR1326" i="1"/>
  <c r="CQ1326" i="1"/>
  <c r="CP1326" i="1"/>
  <c r="CO1326" i="1"/>
  <c r="CN1326" i="1"/>
  <c r="CM1326" i="1"/>
  <c r="CL1326" i="1"/>
  <c r="CK1326" i="1"/>
  <c r="CJ1326" i="1"/>
  <c r="CI1326" i="1"/>
  <c r="CH1326" i="1"/>
  <c r="CG1326" i="1"/>
  <c r="CF1326" i="1"/>
  <c r="CE1326" i="1"/>
  <c r="CD1326" i="1"/>
  <c r="CC1326" i="1"/>
  <c r="CB1326" i="1"/>
  <c r="CA1326" i="1"/>
  <c r="BZ1326" i="1"/>
  <c r="BY1326" i="1"/>
  <c r="BX1326" i="1"/>
  <c r="BW1326" i="1"/>
  <c r="BV1326" i="1"/>
  <c r="DO1326" i="1" s="1"/>
  <c r="BE1326" i="1"/>
  <c r="AJ1326" i="1"/>
  <c r="DU1325" i="1"/>
  <c r="DR1325" i="1"/>
  <c r="DQ1325" i="1"/>
  <c r="DL1325" i="1"/>
  <c r="DK1325" i="1"/>
  <c r="DI1325" i="1"/>
  <c r="DH1325" i="1"/>
  <c r="DE1325" i="1"/>
  <c r="DD1325" i="1"/>
  <c r="DV1325" i="1" s="1"/>
  <c r="DC1325" i="1"/>
  <c r="DB1325" i="1"/>
  <c r="DA1325" i="1"/>
  <c r="CZ1325" i="1"/>
  <c r="CY1325" i="1"/>
  <c r="CX1325" i="1"/>
  <c r="CW1325" i="1"/>
  <c r="CV1325" i="1"/>
  <c r="CU1325" i="1"/>
  <c r="CT1325" i="1"/>
  <c r="CS1325" i="1"/>
  <c r="CR1325" i="1"/>
  <c r="CQ1325" i="1"/>
  <c r="CP1325" i="1"/>
  <c r="CO1325" i="1"/>
  <c r="CN1325" i="1"/>
  <c r="CM1325" i="1"/>
  <c r="CL1325" i="1"/>
  <c r="CK1325" i="1"/>
  <c r="CJ1325" i="1"/>
  <c r="DO1325" i="1" s="1"/>
  <c r="CI1325" i="1"/>
  <c r="CH1325" i="1"/>
  <c r="CG1325" i="1"/>
  <c r="CF1325" i="1"/>
  <c r="CE1325" i="1"/>
  <c r="CD1325" i="1"/>
  <c r="CC1325" i="1"/>
  <c r="CB1325" i="1"/>
  <c r="CA1325" i="1"/>
  <c r="BZ1325" i="1"/>
  <c r="BY1325" i="1"/>
  <c r="BX1325" i="1"/>
  <c r="BW1325" i="1"/>
  <c r="BV1325" i="1"/>
  <c r="BE1325" i="1"/>
  <c r="AJ1325" i="1"/>
  <c r="DU1319" i="1"/>
  <c r="DR1319" i="1"/>
  <c r="DQ1319" i="1"/>
  <c r="DO1319" i="1"/>
  <c r="DL1319" i="1"/>
  <c r="DK1319" i="1"/>
  <c r="DJ1319" i="1"/>
  <c r="DI1319" i="1"/>
  <c r="DH1319" i="1"/>
  <c r="DE1319" i="1"/>
  <c r="DD1319" i="1"/>
  <c r="DV1319" i="1" s="1"/>
  <c r="DC1319" i="1"/>
  <c r="DB1319" i="1"/>
  <c r="DA1319" i="1"/>
  <c r="CZ1319" i="1"/>
  <c r="CY1319" i="1"/>
  <c r="CX1319" i="1"/>
  <c r="CW1319" i="1"/>
  <c r="CV1319" i="1"/>
  <c r="CU1319" i="1"/>
  <c r="CT1319" i="1"/>
  <c r="CS1319" i="1"/>
  <c r="CR1319" i="1"/>
  <c r="CQ1319" i="1"/>
  <c r="CP1319" i="1"/>
  <c r="CO1319" i="1"/>
  <c r="CN1319" i="1"/>
  <c r="CM1319" i="1"/>
  <c r="CL1319" i="1"/>
  <c r="DP1319" i="1" s="1"/>
  <c r="CK1319" i="1"/>
  <c r="CJ1319" i="1"/>
  <c r="CI1319" i="1"/>
  <c r="CH1319" i="1"/>
  <c r="CG1319" i="1"/>
  <c r="CF1319" i="1"/>
  <c r="CE1319" i="1"/>
  <c r="CD1319" i="1"/>
  <c r="CC1319" i="1"/>
  <c r="CB1319" i="1"/>
  <c r="CA1319" i="1"/>
  <c r="BZ1319" i="1"/>
  <c r="BY1319" i="1"/>
  <c r="BX1319" i="1"/>
  <c r="BW1319" i="1"/>
  <c r="BV1319" i="1"/>
  <c r="BE1319" i="1"/>
  <c r="AJ1319" i="1"/>
  <c r="DV1315" i="1"/>
  <c r="DU1315" i="1"/>
  <c r="DR1315" i="1"/>
  <c r="DQ1315" i="1"/>
  <c r="DL1315" i="1"/>
  <c r="DK1315" i="1"/>
  <c r="DI1315" i="1"/>
  <c r="DH1315" i="1"/>
  <c r="DE1315" i="1"/>
  <c r="DD1315" i="1"/>
  <c r="DC1315" i="1"/>
  <c r="DB1315" i="1"/>
  <c r="DJ1315" i="1" s="1"/>
  <c r="DA1315" i="1"/>
  <c r="CZ1315" i="1"/>
  <c r="CY1315" i="1"/>
  <c r="CX1315" i="1"/>
  <c r="CW1315" i="1"/>
  <c r="CV1315" i="1"/>
  <c r="CU1315" i="1"/>
  <c r="CT1315" i="1"/>
  <c r="CS1315" i="1"/>
  <c r="CR1315" i="1"/>
  <c r="CQ1315" i="1"/>
  <c r="CP1315" i="1"/>
  <c r="CO1315" i="1"/>
  <c r="DP1315" i="1" s="1"/>
  <c r="CN1315" i="1"/>
  <c r="CM1315" i="1"/>
  <c r="CL1315" i="1"/>
  <c r="CK1315" i="1"/>
  <c r="CJ1315" i="1"/>
  <c r="CI1315" i="1"/>
  <c r="CH1315" i="1"/>
  <c r="CG1315" i="1"/>
  <c r="CF1315" i="1"/>
  <c r="CE1315" i="1"/>
  <c r="CD1315" i="1"/>
  <c r="CC1315" i="1"/>
  <c r="CB1315" i="1"/>
  <c r="CA1315" i="1"/>
  <c r="BZ1315" i="1"/>
  <c r="BY1315" i="1"/>
  <c r="BX1315" i="1"/>
  <c r="BW1315" i="1"/>
  <c r="BV1315" i="1"/>
  <c r="DO1315" i="1" s="1"/>
  <c r="BE1315" i="1"/>
  <c r="AJ1315" i="1"/>
  <c r="DV1310" i="1"/>
  <c r="DU1310" i="1"/>
  <c r="DR1310" i="1"/>
  <c r="DQ1310" i="1"/>
  <c r="DL1310" i="1"/>
  <c r="DK1310" i="1"/>
  <c r="DJ1310" i="1"/>
  <c r="DI1310" i="1"/>
  <c r="DH1310" i="1"/>
  <c r="DE1310" i="1"/>
  <c r="DD1310" i="1"/>
  <c r="DC1310" i="1"/>
  <c r="DB1310" i="1"/>
  <c r="DA1310" i="1"/>
  <c r="CZ1310" i="1"/>
  <c r="CY1310" i="1"/>
  <c r="CX1310" i="1"/>
  <c r="CW1310" i="1"/>
  <c r="CV1310" i="1"/>
  <c r="CU1310" i="1"/>
  <c r="CT1310" i="1"/>
  <c r="CS1310" i="1"/>
  <c r="CR1310" i="1"/>
  <c r="CQ1310" i="1"/>
  <c r="CP1310" i="1"/>
  <c r="CO1310" i="1"/>
  <c r="CN1310" i="1"/>
  <c r="CM1310" i="1"/>
  <c r="CL1310" i="1"/>
  <c r="CK1310" i="1"/>
  <c r="CJ1310" i="1"/>
  <c r="CI1310" i="1"/>
  <c r="CH1310" i="1"/>
  <c r="CG1310" i="1"/>
  <c r="CF1310" i="1"/>
  <c r="CE1310" i="1"/>
  <c r="CD1310" i="1"/>
  <c r="CC1310" i="1"/>
  <c r="CB1310" i="1"/>
  <c r="CA1310" i="1"/>
  <c r="BZ1310" i="1"/>
  <c r="BY1310" i="1"/>
  <c r="BX1310" i="1"/>
  <c r="BW1310" i="1"/>
  <c r="BV1310" i="1"/>
  <c r="BE1310" i="1"/>
  <c r="AJ1310" i="1"/>
  <c r="DU1306" i="1"/>
  <c r="DR1306" i="1"/>
  <c r="DQ1306" i="1"/>
  <c r="DL1306" i="1"/>
  <c r="DK1306" i="1"/>
  <c r="DI1306" i="1"/>
  <c r="DH1306" i="1"/>
  <c r="DE1306" i="1"/>
  <c r="DD1306" i="1"/>
  <c r="DV1306" i="1" s="1"/>
  <c r="DC1306" i="1"/>
  <c r="DB1306" i="1"/>
  <c r="DJ1306" i="1" s="1"/>
  <c r="DA1306" i="1"/>
  <c r="CZ1306" i="1"/>
  <c r="CY1306" i="1"/>
  <c r="CX1306" i="1"/>
  <c r="CW1306" i="1"/>
  <c r="CV1306" i="1"/>
  <c r="CU1306" i="1"/>
  <c r="CT1306" i="1"/>
  <c r="CS1306" i="1"/>
  <c r="CR1306" i="1"/>
  <c r="CQ1306" i="1"/>
  <c r="CP1306" i="1"/>
  <c r="CO1306" i="1"/>
  <c r="CN1306" i="1"/>
  <c r="CM1306" i="1"/>
  <c r="CL1306" i="1"/>
  <c r="CK1306" i="1"/>
  <c r="CJ1306" i="1"/>
  <c r="CI1306" i="1"/>
  <c r="CH1306" i="1"/>
  <c r="CG1306" i="1"/>
  <c r="CF1306" i="1"/>
  <c r="CE1306" i="1"/>
  <c r="CD1306" i="1"/>
  <c r="CC1306" i="1"/>
  <c r="CB1306" i="1"/>
  <c r="CA1306" i="1"/>
  <c r="BZ1306" i="1"/>
  <c r="BY1306" i="1"/>
  <c r="DO1306" i="1" s="1"/>
  <c r="BX1306" i="1"/>
  <c r="BW1306" i="1"/>
  <c r="BV1306" i="1"/>
  <c r="BE1306" i="1"/>
  <c r="AJ1306" i="1"/>
  <c r="DU1301" i="1"/>
  <c r="DR1301" i="1"/>
  <c r="DQ1301" i="1"/>
  <c r="DL1301" i="1"/>
  <c r="DK1301" i="1"/>
  <c r="DI1301" i="1"/>
  <c r="DH1301" i="1"/>
  <c r="DE1301" i="1"/>
  <c r="DD1301" i="1"/>
  <c r="DV1301" i="1" s="1"/>
  <c r="DC1301" i="1"/>
  <c r="DB1301" i="1"/>
  <c r="DJ1301" i="1" s="1"/>
  <c r="DA1301" i="1"/>
  <c r="CZ1301" i="1"/>
  <c r="CY1301" i="1"/>
  <c r="CX1301" i="1"/>
  <c r="CW1301" i="1"/>
  <c r="CV1301" i="1"/>
  <c r="CU1301" i="1"/>
  <c r="CT1301" i="1"/>
  <c r="CS1301" i="1"/>
  <c r="CR1301" i="1"/>
  <c r="CQ1301" i="1"/>
  <c r="CP1301" i="1"/>
  <c r="CO1301" i="1"/>
  <c r="CN1301" i="1"/>
  <c r="CM1301" i="1"/>
  <c r="CL1301" i="1"/>
  <c r="CK1301" i="1"/>
  <c r="CJ1301" i="1"/>
  <c r="CI1301" i="1"/>
  <c r="CH1301" i="1"/>
  <c r="CG1301" i="1"/>
  <c r="CF1301" i="1"/>
  <c r="CE1301" i="1"/>
  <c r="CD1301" i="1"/>
  <c r="CC1301" i="1"/>
  <c r="CB1301" i="1"/>
  <c r="CA1301" i="1"/>
  <c r="BZ1301" i="1"/>
  <c r="BY1301" i="1"/>
  <c r="BX1301" i="1"/>
  <c r="BW1301" i="1"/>
  <c r="BV1301" i="1"/>
  <c r="AJ1301" i="1"/>
  <c r="DU1298" i="1"/>
  <c r="DR1298" i="1"/>
  <c r="DQ1298" i="1"/>
  <c r="DL1298" i="1"/>
  <c r="DK1298" i="1"/>
  <c r="DI1298" i="1"/>
  <c r="DH1298" i="1"/>
  <c r="DE1298" i="1"/>
  <c r="DD1298" i="1"/>
  <c r="DV1298" i="1" s="1"/>
  <c r="DC1298" i="1"/>
  <c r="DB1298" i="1"/>
  <c r="DA1298" i="1"/>
  <c r="CZ1298" i="1"/>
  <c r="CY1298" i="1"/>
  <c r="CX1298" i="1"/>
  <c r="CW1298" i="1"/>
  <c r="CV1298" i="1"/>
  <c r="CU1298" i="1"/>
  <c r="CT1298" i="1"/>
  <c r="CS1298" i="1"/>
  <c r="CR1298" i="1"/>
  <c r="CQ1298" i="1"/>
  <c r="CP1298" i="1"/>
  <c r="CO1298" i="1"/>
  <c r="CN1298" i="1"/>
  <c r="CM1298" i="1"/>
  <c r="CL1298" i="1"/>
  <c r="CK1298" i="1"/>
  <c r="CJ1298" i="1"/>
  <c r="CI1298" i="1"/>
  <c r="CH1298" i="1"/>
  <c r="CG1298" i="1"/>
  <c r="CF1298" i="1"/>
  <c r="CE1298" i="1"/>
  <c r="CD1298" i="1"/>
  <c r="CC1298" i="1"/>
  <c r="DO1298" i="1" s="1"/>
  <c r="CB1298" i="1"/>
  <c r="CA1298" i="1"/>
  <c r="BZ1298" i="1"/>
  <c r="BY1298" i="1"/>
  <c r="BX1298" i="1"/>
  <c r="BW1298" i="1"/>
  <c r="BV1298" i="1"/>
  <c r="AJ1298" i="1"/>
  <c r="DV1294" i="1"/>
  <c r="DP1294" i="1"/>
  <c r="DO1294" i="1"/>
  <c r="DL1294" i="1"/>
  <c r="DK1294" i="1"/>
  <c r="DI1294" i="1"/>
  <c r="DH1294" i="1"/>
  <c r="DC1294" i="1"/>
  <c r="DB1294" i="1"/>
  <c r="DJ1294" i="1" s="1"/>
  <c r="BE1294" i="1"/>
  <c r="AJ1294" i="1"/>
  <c r="DV1290" i="1"/>
  <c r="DU1290" i="1"/>
  <c r="DR1290" i="1"/>
  <c r="DQ1290" i="1"/>
  <c r="DL1290" i="1"/>
  <c r="DK1290" i="1"/>
  <c r="DI1290" i="1"/>
  <c r="DH1290" i="1"/>
  <c r="DE1290" i="1"/>
  <c r="DD1290" i="1"/>
  <c r="DC1290" i="1"/>
  <c r="DB1290" i="1"/>
  <c r="DA1290" i="1"/>
  <c r="CZ1290" i="1"/>
  <c r="CY1290" i="1"/>
  <c r="CX1290" i="1"/>
  <c r="CW1290" i="1"/>
  <c r="CV1290" i="1"/>
  <c r="CU1290" i="1"/>
  <c r="CT1290" i="1"/>
  <c r="CS1290" i="1"/>
  <c r="CR1290" i="1"/>
  <c r="CQ1290" i="1"/>
  <c r="CP1290" i="1"/>
  <c r="CO1290" i="1"/>
  <c r="CN1290" i="1"/>
  <c r="CM1290" i="1"/>
  <c r="CL1290" i="1"/>
  <c r="CK1290" i="1"/>
  <c r="CJ1290" i="1"/>
  <c r="CI1290" i="1"/>
  <c r="CH1290" i="1"/>
  <c r="CG1290" i="1"/>
  <c r="CF1290" i="1"/>
  <c r="CE1290" i="1"/>
  <c r="CD1290" i="1"/>
  <c r="CC1290" i="1"/>
  <c r="CB1290" i="1"/>
  <c r="CA1290" i="1"/>
  <c r="BZ1290" i="1"/>
  <c r="BY1290" i="1"/>
  <c r="BX1290" i="1"/>
  <c r="BW1290" i="1"/>
  <c r="BV1290" i="1"/>
  <c r="BE1290" i="1"/>
  <c r="AJ1290" i="1"/>
  <c r="DU1288" i="1"/>
  <c r="DR1288" i="1"/>
  <c r="DQ1288" i="1"/>
  <c r="DL1288" i="1"/>
  <c r="DK1288" i="1"/>
  <c r="DJ1288" i="1"/>
  <c r="DI1288" i="1"/>
  <c r="DH1288" i="1"/>
  <c r="DE1288" i="1"/>
  <c r="DD1288" i="1"/>
  <c r="DC1288" i="1"/>
  <c r="DB1288" i="1"/>
  <c r="DA1288" i="1"/>
  <c r="CZ1288" i="1"/>
  <c r="CY1288" i="1"/>
  <c r="CX1288" i="1"/>
  <c r="CW1288" i="1"/>
  <c r="CV1288" i="1"/>
  <c r="CU1288" i="1"/>
  <c r="CT1288" i="1"/>
  <c r="CS1288" i="1"/>
  <c r="CR1288" i="1"/>
  <c r="CQ1288" i="1"/>
  <c r="CP1288" i="1"/>
  <c r="CO1288" i="1"/>
  <c r="CN1288" i="1"/>
  <c r="CM1288" i="1"/>
  <c r="CL1288" i="1"/>
  <c r="CK1288" i="1"/>
  <c r="CJ1288" i="1"/>
  <c r="CI1288" i="1"/>
  <c r="CH1288" i="1"/>
  <c r="CG1288" i="1"/>
  <c r="CF1288" i="1"/>
  <c r="CE1288" i="1"/>
  <c r="CD1288" i="1"/>
  <c r="CC1288" i="1"/>
  <c r="CB1288" i="1"/>
  <c r="CA1288" i="1"/>
  <c r="BZ1288" i="1"/>
  <c r="BY1288" i="1"/>
  <c r="BX1288" i="1"/>
  <c r="BW1288" i="1"/>
  <c r="BV1288" i="1"/>
  <c r="BE1288" i="1"/>
  <c r="AJ1288" i="1"/>
  <c r="DU1285" i="1"/>
  <c r="DR1285" i="1"/>
  <c r="DQ1285" i="1"/>
  <c r="DL1285" i="1"/>
  <c r="DK1285" i="1"/>
  <c r="DJ1285" i="1"/>
  <c r="DI1285" i="1"/>
  <c r="DH1285" i="1"/>
  <c r="DE1285" i="1"/>
  <c r="DD1285" i="1"/>
  <c r="DC1285" i="1"/>
  <c r="DB1285" i="1"/>
  <c r="DA1285" i="1"/>
  <c r="CZ1285" i="1"/>
  <c r="CY1285" i="1"/>
  <c r="CX1285" i="1"/>
  <c r="CW1285" i="1"/>
  <c r="CV1285" i="1"/>
  <c r="CU1285" i="1"/>
  <c r="CT1285" i="1"/>
  <c r="CS1285" i="1"/>
  <c r="CR1285" i="1"/>
  <c r="CQ1285" i="1"/>
  <c r="CP1285" i="1"/>
  <c r="CO1285" i="1"/>
  <c r="CN1285" i="1"/>
  <c r="CM1285" i="1"/>
  <c r="CL1285" i="1"/>
  <c r="CK1285" i="1"/>
  <c r="CJ1285" i="1"/>
  <c r="CI1285" i="1"/>
  <c r="CH1285" i="1"/>
  <c r="CG1285" i="1"/>
  <c r="CF1285" i="1"/>
  <c r="CE1285" i="1"/>
  <c r="CD1285" i="1"/>
  <c r="CC1285" i="1"/>
  <c r="CB1285" i="1"/>
  <c r="CA1285" i="1"/>
  <c r="BZ1285" i="1"/>
  <c r="BY1285" i="1"/>
  <c r="BX1285" i="1"/>
  <c r="BW1285" i="1"/>
  <c r="BV1285" i="1"/>
  <c r="BE1285" i="1"/>
  <c r="AJ1285" i="1"/>
  <c r="DU1283" i="1"/>
  <c r="DR1283" i="1"/>
  <c r="DQ1283" i="1"/>
  <c r="DL1283" i="1"/>
  <c r="DK1283" i="1"/>
  <c r="DJ1283" i="1"/>
  <c r="DI1283" i="1"/>
  <c r="DH1283" i="1"/>
  <c r="DE1283" i="1"/>
  <c r="DV1283" i="1" s="1"/>
  <c r="DD1283" i="1"/>
  <c r="DC1283" i="1"/>
  <c r="DB1283" i="1"/>
  <c r="DA1283" i="1"/>
  <c r="CZ1283" i="1"/>
  <c r="CY1283" i="1"/>
  <c r="CX1283" i="1"/>
  <c r="CW1283" i="1"/>
  <c r="CV1283" i="1"/>
  <c r="CU1283" i="1"/>
  <c r="CT1283" i="1"/>
  <c r="CS1283" i="1"/>
  <c r="CR1283" i="1"/>
  <c r="CQ1283" i="1"/>
  <c r="CP1283" i="1"/>
  <c r="CO1283" i="1"/>
  <c r="CN1283" i="1"/>
  <c r="CM1283" i="1"/>
  <c r="CL1283" i="1"/>
  <c r="CK1283" i="1"/>
  <c r="CJ1283" i="1"/>
  <c r="CI1283" i="1"/>
  <c r="CH1283" i="1"/>
  <c r="CG1283" i="1"/>
  <c r="CF1283" i="1"/>
  <c r="CE1283" i="1"/>
  <c r="CD1283" i="1"/>
  <c r="CC1283" i="1"/>
  <c r="CB1283" i="1"/>
  <c r="CA1283" i="1"/>
  <c r="BZ1283" i="1"/>
  <c r="BY1283" i="1"/>
  <c r="BX1283" i="1"/>
  <c r="BW1283" i="1"/>
  <c r="BV1283" i="1"/>
  <c r="BE1283" i="1"/>
  <c r="AJ1283" i="1"/>
  <c r="DV1280" i="1"/>
  <c r="DU1280" i="1"/>
  <c r="DR1280" i="1"/>
  <c r="DQ1280" i="1"/>
  <c r="DP1280" i="1"/>
  <c r="DL1280" i="1"/>
  <c r="DK1280" i="1"/>
  <c r="DI1280" i="1"/>
  <c r="DH1280" i="1"/>
  <c r="DE1280" i="1"/>
  <c r="DD1280" i="1"/>
  <c r="DC1280" i="1"/>
  <c r="DB1280" i="1"/>
  <c r="CZ1280" i="1"/>
  <c r="CX1280" i="1"/>
  <c r="CW1280" i="1"/>
  <c r="CV1280" i="1"/>
  <c r="CU1280" i="1"/>
  <c r="CT1280" i="1"/>
  <c r="CS1280" i="1"/>
  <c r="CR1280" i="1"/>
  <c r="CQ1280" i="1"/>
  <c r="CP1280" i="1"/>
  <c r="CO1280" i="1"/>
  <c r="CN1280" i="1"/>
  <c r="CM1280" i="1"/>
  <c r="CL1280" i="1"/>
  <c r="CK1280" i="1"/>
  <c r="CJ1280" i="1"/>
  <c r="CI1280" i="1"/>
  <c r="CH1280" i="1"/>
  <c r="CG1280" i="1"/>
  <c r="CF1280" i="1"/>
  <c r="CE1280" i="1"/>
  <c r="CD1280" i="1"/>
  <c r="CC1280" i="1"/>
  <c r="DO1280" i="1" s="1"/>
  <c r="CB1280" i="1"/>
  <c r="CA1280" i="1"/>
  <c r="BZ1280" i="1"/>
  <c r="BY1280" i="1"/>
  <c r="BX1280" i="1"/>
  <c r="BW1280" i="1"/>
  <c r="BV1280" i="1"/>
  <c r="BE1280" i="1"/>
  <c r="AJ1280" i="1"/>
  <c r="DU1278" i="1"/>
  <c r="DR1278" i="1"/>
  <c r="DQ1278" i="1"/>
  <c r="DL1278" i="1"/>
  <c r="DK1278" i="1"/>
  <c r="DI1278" i="1"/>
  <c r="DH1278" i="1"/>
  <c r="DE1278" i="1"/>
  <c r="DV1278" i="1" s="1"/>
  <c r="DD1278" i="1"/>
  <c r="DC1278" i="1"/>
  <c r="DB1278" i="1"/>
  <c r="DJ1278" i="1" s="1"/>
  <c r="CZ1278" i="1"/>
  <c r="CX1278" i="1"/>
  <c r="CW1278" i="1"/>
  <c r="CV1278" i="1"/>
  <c r="CU1278" i="1"/>
  <c r="CT1278" i="1"/>
  <c r="CS1278" i="1"/>
  <c r="CR1278" i="1"/>
  <c r="CQ1278" i="1"/>
  <c r="CP1278" i="1"/>
  <c r="CO1278" i="1"/>
  <c r="CN1278" i="1"/>
  <c r="CM1278" i="1"/>
  <c r="CL1278" i="1"/>
  <c r="CK1278" i="1"/>
  <c r="CJ1278" i="1"/>
  <c r="CI1278" i="1"/>
  <c r="CH1278" i="1"/>
  <c r="CG1278" i="1"/>
  <c r="CF1278" i="1"/>
  <c r="CE1278" i="1"/>
  <c r="CD1278" i="1"/>
  <c r="CC1278" i="1"/>
  <c r="CB1278" i="1"/>
  <c r="CA1278" i="1"/>
  <c r="BZ1278" i="1"/>
  <c r="BY1278" i="1"/>
  <c r="BX1278" i="1"/>
  <c r="BW1278" i="1"/>
  <c r="BV1278" i="1"/>
  <c r="BE1278" i="1"/>
  <c r="DU1276" i="1"/>
  <c r="DR1276" i="1"/>
  <c r="DQ1276" i="1"/>
  <c r="DL1276" i="1"/>
  <c r="DK1276" i="1"/>
  <c r="DI1276" i="1"/>
  <c r="DH1276" i="1"/>
  <c r="DE1276" i="1"/>
  <c r="DV1276" i="1" s="1"/>
  <c r="DD1276" i="1"/>
  <c r="DC1276" i="1"/>
  <c r="DB1276" i="1"/>
  <c r="DJ1276" i="1" s="1"/>
  <c r="CZ1276" i="1"/>
  <c r="CX1276" i="1"/>
  <c r="CW1276" i="1"/>
  <c r="CV1276" i="1"/>
  <c r="CU1276" i="1"/>
  <c r="CT1276" i="1"/>
  <c r="CS1276" i="1"/>
  <c r="CR1276" i="1"/>
  <c r="CQ1276" i="1"/>
  <c r="CP1276" i="1"/>
  <c r="CO1276" i="1"/>
  <c r="CN1276" i="1"/>
  <c r="CM1276" i="1"/>
  <c r="CL1276" i="1"/>
  <c r="CK1276" i="1"/>
  <c r="CJ1276" i="1"/>
  <c r="CI1276" i="1"/>
  <c r="CH1276" i="1"/>
  <c r="CG1276" i="1"/>
  <c r="CF1276" i="1"/>
  <c r="CE1276" i="1"/>
  <c r="CD1276" i="1"/>
  <c r="CC1276" i="1"/>
  <c r="CB1276" i="1"/>
  <c r="CA1276" i="1"/>
  <c r="BZ1276" i="1"/>
  <c r="BY1276" i="1"/>
  <c r="BX1276" i="1"/>
  <c r="BW1276" i="1"/>
  <c r="BV1276" i="1"/>
  <c r="BE1276" i="1"/>
  <c r="AJ1276" i="1"/>
  <c r="DU1273" i="1"/>
  <c r="DR1273" i="1"/>
  <c r="DQ1273" i="1"/>
  <c r="DL1273" i="1"/>
  <c r="DK1273" i="1"/>
  <c r="DI1273" i="1"/>
  <c r="DH1273" i="1"/>
  <c r="DE1273" i="1"/>
  <c r="DD1273" i="1"/>
  <c r="DC1273" i="1"/>
  <c r="DB1273" i="1"/>
  <c r="DJ1273" i="1" s="1"/>
  <c r="DA1273" i="1"/>
  <c r="CZ1273" i="1"/>
  <c r="CY1273" i="1"/>
  <c r="CX1273" i="1"/>
  <c r="CW1273" i="1"/>
  <c r="CV1273" i="1"/>
  <c r="CU1273" i="1"/>
  <c r="CT1273" i="1"/>
  <c r="CS1273" i="1"/>
  <c r="CR1273" i="1"/>
  <c r="CQ1273" i="1"/>
  <c r="CP1273" i="1"/>
  <c r="CO1273" i="1"/>
  <c r="CN1273" i="1"/>
  <c r="CM1273" i="1"/>
  <c r="CL1273" i="1"/>
  <c r="CK1273" i="1"/>
  <c r="CJ1273" i="1"/>
  <c r="CI1273" i="1"/>
  <c r="CH1273" i="1"/>
  <c r="CG1273" i="1"/>
  <c r="CF1273" i="1"/>
  <c r="DO1273" i="1" s="1"/>
  <c r="CE1273" i="1"/>
  <c r="CD1273" i="1"/>
  <c r="CC1273" i="1"/>
  <c r="CB1273" i="1"/>
  <c r="CA1273" i="1"/>
  <c r="BZ1273" i="1"/>
  <c r="BY1273" i="1"/>
  <c r="BX1273" i="1"/>
  <c r="BW1273" i="1"/>
  <c r="BV1273" i="1"/>
  <c r="AJ1273" i="1"/>
  <c r="DU1270" i="1"/>
  <c r="DR1270" i="1"/>
  <c r="DQ1270" i="1"/>
  <c r="DL1270" i="1"/>
  <c r="DK1270" i="1"/>
  <c r="DI1270" i="1"/>
  <c r="DH1270" i="1"/>
  <c r="DE1270" i="1"/>
  <c r="DD1270" i="1"/>
  <c r="DV1270" i="1" s="1"/>
  <c r="DC1270" i="1"/>
  <c r="DB1270" i="1"/>
  <c r="DA1270" i="1"/>
  <c r="CZ1270" i="1"/>
  <c r="CY1270" i="1"/>
  <c r="CX1270" i="1"/>
  <c r="CW1270" i="1"/>
  <c r="CV1270" i="1"/>
  <c r="CU1270" i="1"/>
  <c r="CT1270" i="1"/>
  <c r="CS1270" i="1"/>
  <c r="CR1270" i="1"/>
  <c r="CQ1270" i="1"/>
  <c r="CP1270" i="1"/>
  <c r="CO1270" i="1"/>
  <c r="CN1270" i="1"/>
  <c r="CM1270" i="1"/>
  <c r="CL1270" i="1"/>
  <c r="CK1270" i="1"/>
  <c r="CJ1270" i="1"/>
  <c r="CI1270" i="1"/>
  <c r="CH1270" i="1"/>
  <c r="CG1270" i="1"/>
  <c r="CF1270" i="1"/>
  <c r="CE1270" i="1"/>
  <c r="CD1270" i="1"/>
  <c r="CC1270" i="1"/>
  <c r="CB1270" i="1"/>
  <c r="CA1270" i="1"/>
  <c r="BZ1270" i="1"/>
  <c r="BY1270" i="1"/>
  <c r="BX1270" i="1"/>
  <c r="BW1270" i="1"/>
  <c r="BV1270" i="1"/>
  <c r="AJ1270" i="1"/>
  <c r="DU1267" i="1"/>
  <c r="DR1267" i="1"/>
  <c r="DQ1267" i="1"/>
  <c r="DL1267" i="1"/>
  <c r="DK1267" i="1"/>
  <c r="DJ1267" i="1"/>
  <c r="DI1267" i="1"/>
  <c r="DH1267" i="1"/>
  <c r="DE1267" i="1"/>
  <c r="DV1267" i="1" s="1"/>
  <c r="DD1267" i="1"/>
  <c r="DC1267" i="1"/>
  <c r="DB1267" i="1"/>
  <c r="DA1267" i="1"/>
  <c r="CZ1267" i="1"/>
  <c r="CY1267" i="1"/>
  <c r="CX1267" i="1"/>
  <c r="CW1267" i="1"/>
  <c r="CV1267" i="1"/>
  <c r="CU1267" i="1"/>
  <c r="CT1267" i="1"/>
  <c r="CS1267" i="1"/>
  <c r="CR1267" i="1"/>
  <c r="CQ1267" i="1"/>
  <c r="CP1267" i="1"/>
  <c r="CO1267" i="1"/>
  <c r="CN1267" i="1"/>
  <c r="CM1267" i="1"/>
  <c r="CL1267" i="1"/>
  <c r="CK1267" i="1"/>
  <c r="CJ1267" i="1"/>
  <c r="CI1267" i="1"/>
  <c r="CH1267" i="1"/>
  <c r="CG1267" i="1"/>
  <c r="CF1267" i="1"/>
  <c r="CE1267" i="1"/>
  <c r="CD1267" i="1"/>
  <c r="CC1267" i="1"/>
  <c r="CB1267" i="1"/>
  <c r="CA1267" i="1"/>
  <c r="BZ1267" i="1"/>
  <c r="BY1267" i="1"/>
  <c r="BX1267" i="1"/>
  <c r="BW1267" i="1"/>
  <c r="BV1267" i="1"/>
  <c r="AJ1267" i="1"/>
  <c r="DV1264" i="1"/>
  <c r="DU1264" i="1"/>
  <c r="DR1264" i="1"/>
  <c r="DQ1264" i="1"/>
  <c r="DL1264" i="1"/>
  <c r="DK1264" i="1"/>
  <c r="DI1264" i="1"/>
  <c r="DH1264" i="1"/>
  <c r="DE1264" i="1"/>
  <c r="DD1264" i="1"/>
  <c r="DC1264" i="1"/>
  <c r="DJ1264" i="1" s="1"/>
  <c r="DB1264" i="1"/>
  <c r="DA1264" i="1"/>
  <c r="CZ1264" i="1"/>
  <c r="CY1264" i="1"/>
  <c r="CX1264" i="1"/>
  <c r="CW1264" i="1"/>
  <c r="CV1264" i="1"/>
  <c r="CU1264" i="1"/>
  <c r="CT1264" i="1"/>
  <c r="CS1264" i="1"/>
  <c r="CR1264" i="1"/>
  <c r="CQ1264" i="1"/>
  <c r="CP1264" i="1"/>
  <c r="CO1264" i="1"/>
  <c r="CN1264" i="1"/>
  <c r="CM1264" i="1"/>
  <c r="CL1264" i="1"/>
  <c r="CK1264" i="1"/>
  <c r="CJ1264" i="1"/>
  <c r="CI1264" i="1"/>
  <c r="CH1264" i="1"/>
  <c r="CG1264" i="1"/>
  <c r="CF1264" i="1"/>
  <c r="CE1264" i="1"/>
  <c r="CD1264" i="1"/>
  <c r="CC1264" i="1"/>
  <c r="CB1264" i="1"/>
  <c r="CA1264" i="1"/>
  <c r="BZ1264" i="1"/>
  <c r="BY1264" i="1"/>
  <c r="BX1264" i="1"/>
  <c r="BW1264" i="1"/>
  <c r="BV1264" i="1"/>
  <c r="AJ1264" i="1"/>
  <c r="DV1262" i="1"/>
  <c r="DU1262" i="1"/>
  <c r="DR1262" i="1"/>
  <c r="DQ1262" i="1"/>
  <c r="DL1262" i="1"/>
  <c r="DK1262" i="1"/>
  <c r="DI1262" i="1"/>
  <c r="DH1262" i="1"/>
  <c r="DE1262" i="1"/>
  <c r="DD1262" i="1"/>
  <c r="DC1262" i="1"/>
  <c r="DB1262" i="1"/>
  <c r="DJ1262" i="1" s="1"/>
  <c r="DA1262" i="1"/>
  <c r="CZ1262" i="1"/>
  <c r="CY1262" i="1"/>
  <c r="CX1262" i="1"/>
  <c r="CW1262" i="1"/>
  <c r="CV1262" i="1"/>
  <c r="CU1262" i="1"/>
  <c r="CT1262" i="1"/>
  <c r="CS1262" i="1"/>
  <c r="CR1262" i="1"/>
  <c r="CQ1262" i="1"/>
  <c r="CP1262" i="1"/>
  <c r="CO1262" i="1"/>
  <c r="CN1262" i="1"/>
  <c r="CM1262" i="1"/>
  <c r="CL1262" i="1"/>
  <c r="CK1262" i="1"/>
  <c r="CJ1262" i="1"/>
  <c r="CI1262" i="1"/>
  <c r="CH1262" i="1"/>
  <c r="CG1262" i="1"/>
  <c r="CF1262" i="1"/>
  <c r="CE1262" i="1"/>
  <c r="CD1262" i="1"/>
  <c r="CC1262" i="1"/>
  <c r="CB1262" i="1"/>
  <c r="CA1262" i="1"/>
  <c r="BZ1262" i="1"/>
  <c r="BY1262" i="1"/>
  <c r="BX1262" i="1"/>
  <c r="BW1262" i="1"/>
  <c r="BV1262" i="1"/>
  <c r="BE1262" i="1"/>
  <c r="AJ1262" i="1"/>
  <c r="DU1261" i="1"/>
  <c r="DR1261" i="1"/>
  <c r="DQ1261" i="1"/>
  <c r="DL1261" i="1"/>
  <c r="DK1261" i="1"/>
  <c r="DI1261" i="1"/>
  <c r="DH1261" i="1"/>
  <c r="DE1261" i="1"/>
  <c r="DD1261" i="1"/>
  <c r="DV1261" i="1" s="1"/>
  <c r="DC1261" i="1"/>
  <c r="DJ1261" i="1" s="1"/>
  <c r="DB1261" i="1"/>
  <c r="DA1261" i="1"/>
  <c r="CZ1261" i="1"/>
  <c r="CY1261" i="1"/>
  <c r="CX1261" i="1"/>
  <c r="CW1261" i="1"/>
  <c r="CV1261" i="1"/>
  <c r="CU1261" i="1"/>
  <c r="CT1261" i="1"/>
  <c r="CS1261" i="1"/>
  <c r="CR1261" i="1"/>
  <c r="CQ1261" i="1"/>
  <c r="CP1261" i="1"/>
  <c r="CO1261" i="1"/>
  <c r="CN1261" i="1"/>
  <c r="CM1261" i="1"/>
  <c r="CL1261" i="1"/>
  <c r="CK1261" i="1"/>
  <c r="CJ1261" i="1"/>
  <c r="CI1261" i="1"/>
  <c r="CH1261" i="1"/>
  <c r="CG1261" i="1"/>
  <c r="CF1261" i="1"/>
  <c r="CE1261" i="1"/>
  <c r="CD1261" i="1"/>
  <c r="CC1261" i="1"/>
  <c r="CB1261" i="1"/>
  <c r="CA1261" i="1"/>
  <c r="BZ1261" i="1"/>
  <c r="BY1261" i="1"/>
  <c r="BX1261" i="1"/>
  <c r="BW1261" i="1"/>
  <c r="BV1261" i="1"/>
  <c r="BE1261" i="1"/>
  <c r="AJ1261" i="1"/>
  <c r="DU1259" i="1"/>
  <c r="DR1259" i="1"/>
  <c r="DQ1259" i="1"/>
  <c r="DL1259" i="1"/>
  <c r="DK1259" i="1"/>
  <c r="DJ1259" i="1"/>
  <c r="DI1259" i="1"/>
  <c r="DH1259" i="1"/>
  <c r="DE1259" i="1"/>
  <c r="DD1259" i="1"/>
  <c r="DV1259" i="1" s="1"/>
  <c r="DC1259" i="1"/>
  <c r="DB1259" i="1"/>
  <c r="DA1259" i="1"/>
  <c r="CZ1259" i="1"/>
  <c r="CY1259" i="1"/>
  <c r="CX1259" i="1"/>
  <c r="CW1259" i="1"/>
  <c r="CV1259" i="1"/>
  <c r="CU1259" i="1"/>
  <c r="CT1259" i="1"/>
  <c r="CS1259" i="1"/>
  <c r="CR1259" i="1"/>
  <c r="CQ1259" i="1"/>
  <c r="CP1259" i="1"/>
  <c r="CO1259" i="1"/>
  <c r="CN1259" i="1"/>
  <c r="CM1259" i="1"/>
  <c r="CL1259" i="1"/>
  <c r="CK1259" i="1"/>
  <c r="CJ1259" i="1"/>
  <c r="CI1259" i="1"/>
  <c r="CH1259" i="1"/>
  <c r="CG1259" i="1"/>
  <c r="CF1259" i="1"/>
  <c r="CE1259" i="1"/>
  <c r="CD1259" i="1"/>
  <c r="CC1259" i="1"/>
  <c r="CB1259" i="1"/>
  <c r="CA1259" i="1"/>
  <c r="BZ1259" i="1"/>
  <c r="BY1259" i="1"/>
  <c r="BX1259" i="1"/>
  <c r="BW1259" i="1"/>
  <c r="BV1259" i="1"/>
  <c r="BE1259" i="1"/>
  <c r="AJ1259" i="1"/>
  <c r="DU1258" i="1"/>
  <c r="DR1258" i="1"/>
  <c r="DQ1258" i="1"/>
  <c r="DL1258" i="1"/>
  <c r="DK1258" i="1"/>
  <c r="DJ1258" i="1"/>
  <c r="DI1258" i="1"/>
  <c r="DH1258" i="1"/>
  <c r="DE1258" i="1"/>
  <c r="DV1258" i="1" s="1"/>
  <c r="DD1258" i="1"/>
  <c r="DC1258" i="1"/>
  <c r="DB1258" i="1"/>
  <c r="DA1258" i="1"/>
  <c r="CZ1258" i="1"/>
  <c r="CY1258" i="1"/>
  <c r="CX1258" i="1"/>
  <c r="CW1258" i="1"/>
  <c r="CV1258" i="1"/>
  <c r="CU1258" i="1"/>
  <c r="CT1258" i="1"/>
  <c r="CS1258" i="1"/>
  <c r="CR1258" i="1"/>
  <c r="CQ1258" i="1"/>
  <c r="CP1258" i="1"/>
  <c r="CO1258" i="1"/>
  <c r="CN1258" i="1"/>
  <c r="CM1258" i="1"/>
  <c r="DP1258" i="1" s="1"/>
  <c r="CL1258" i="1"/>
  <c r="CK1258" i="1"/>
  <c r="CJ1258" i="1"/>
  <c r="CI1258" i="1"/>
  <c r="CH1258" i="1"/>
  <c r="CG1258" i="1"/>
  <c r="CF1258" i="1"/>
  <c r="CE1258" i="1"/>
  <c r="CD1258" i="1"/>
  <c r="CC1258" i="1"/>
  <c r="CB1258" i="1"/>
  <c r="CA1258" i="1"/>
  <c r="BZ1258" i="1"/>
  <c r="BY1258" i="1"/>
  <c r="BX1258" i="1"/>
  <c r="BW1258" i="1"/>
  <c r="BV1258" i="1"/>
  <c r="BE1258" i="1"/>
  <c r="AJ1258" i="1"/>
  <c r="DU1254" i="1"/>
  <c r="DR1254" i="1"/>
  <c r="DQ1254" i="1"/>
  <c r="DO1254" i="1"/>
  <c r="DL1254" i="1"/>
  <c r="DK1254" i="1"/>
  <c r="DI1254" i="1"/>
  <c r="DH1254" i="1"/>
  <c r="DE1254" i="1"/>
  <c r="DV1254" i="1" s="1"/>
  <c r="DD1254" i="1"/>
  <c r="DC1254" i="1"/>
  <c r="DB1254" i="1"/>
  <c r="DJ1254" i="1" s="1"/>
  <c r="DA1254" i="1"/>
  <c r="CZ1254" i="1"/>
  <c r="CY1254" i="1"/>
  <c r="CX1254" i="1"/>
  <c r="CW1254" i="1"/>
  <c r="CV1254" i="1"/>
  <c r="CU1254" i="1"/>
  <c r="CT1254" i="1"/>
  <c r="CS1254" i="1"/>
  <c r="CR1254" i="1"/>
  <c r="CQ1254" i="1"/>
  <c r="CP1254" i="1"/>
  <c r="CO1254" i="1"/>
  <c r="CN1254" i="1"/>
  <c r="DP1254" i="1" s="1"/>
  <c r="CM1254" i="1"/>
  <c r="CL1254" i="1"/>
  <c r="CK1254" i="1"/>
  <c r="CJ1254" i="1"/>
  <c r="CI1254" i="1"/>
  <c r="CH1254" i="1"/>
  <c r="CG1254" i="1"/>
  <c r="CF1254" i="1"/>
  <c r="CE1254" i="1"/>
  <c r="CD1254" i="1"/>
  <c r="CC1254" i="1"/>
  <c r="CB1254" i="1"/>
  <c r="CA1254" i="1"/>
  <c r="BZ1254" i="1"/>
  <c r="BY1254" i="1"/>
  <c r="BX1254" i="1"/>
  <c r="BW1254" i="1"/>
  <c r="BV1254" i="1"/>
  <c r="BE1254" i="1"/>
  <c r="AJ1254" i="1"/>
  <c r="DU1253" i="1"/>
  <c r="DR1253" i="1"/>
  <c r="DQ1253" i="1"/>
  <c r="DL1253" i="1"/>
  <c r="DK1253" i="1"/>
  <c r="DJ1253" i="1"/>
  <c r="DI1253" i="1"/>
  <c r="DH1253" i="1"/>
  <c r="DE1253" i="1"/>
  <c r="DD1253" i="1"/>
  <c r="DV1253" i="1" s="1"/>
  <c r="DC1253" i="1"/>
  <c r="DB1253" i="1"/>
  <c r="DA1253" i="1"/>
  <c r="CZ1253" i="1"/>
  <c r="CY1253" i="1"/>
  <c r="CX1253" i="1"/>
  <c r="CW1253" i="1"/>
  <c r="CV1253" i="1"/>
  <c r="CU1253" i="1"/>
  <c r="CT1253" i="1"/>
  <c r="CS1253" i="1"/>
  <c r="CR1253" i="1"/>
  <c r="CQ1253" i="1"/>
  <c r="CP1253" i="1"/>
  <c r="CO1253" i="1"/>
  <c r="CN1253" i="1"/>
  <c r="CM1253" i="1"/>
  <c r="CL1253" i="1"/>
  <c r="CK1253" i="1"/>
  <c r="CJ1253" i="1"/>
  <c r="CI1253" i="1"/>
  <c r="CH1253" i="1"/>
  <c r="CG1253" i="1"/>
  <c r="CF1253" i="1"/>
  <c r="CE1253" i="1"/>
  <c r="CD1253" i="1"/>
  <c r="CC1253" i="1"/>
  <c r="CB1253" i="1"/>
  <c r="CA1253" i="1"/>
  <c r="BZ1253" i="1"/>
  <c r="BY1253" i="1"/>
  <c r="BX1253" i="1"/>
  <c r="BW1253" i="1"/>
  <c r="BV1253" i="1"/>
  <c r="BE1253" i="1"/>
  <c r="AJ1253" i="1"/>
  <c r="DU1249" i="1"/>
  <c r="DR1249" i="1"/>
  <c r="DQ1249" i="1"/>
  <c r="DL1249" i="1"/>
  <c r="DK1249" i="1"/>
  <c r="DJ1249" i="1"/>
  <c r="DI1249" i="1"/>
  <c r="DH1249" i="1"/>
  <c r="DE1249" i="1"/>
  <c r="DD1249" i="1"/>
  <c r="DV1249" i="1" s="1"/>
  <c r="DC1249" i="1"/>
  <c r="DB1249" i="1"/>
  <c r="DA1249" i="1"/>
  <c r="CZ1249" i="1"/>
  <c r="CY1249" i="1"/>
  <c r="CX1249" i="1"/>
  <c r="CW1249" i="1"/>
  <c r="CV1249" i="1"/>
  <c r="CU1249" i="1"/>
  <c r="CT1249" i="1"/>
  <c r="CS1249" i="1"/>
  <c r="CR1249" i="1"/>
  <c r="CQ1249" i="1"/>
  <c r="CP1249" i="1"/>
  <c r="DP1249" i="1" s="1"/>
  <c r="CO1249" i="1"/>
  <c r="CN1249" i="1"/>
  <c r="CM1249" i="1"/>
  <c r="CL1249" i="1"/>
  <c r="CK1249" i="1"/>
  <c r="CJ1249" i="1"/>
  <c r="CI1249" i="1"/>
  <c r="CH1249" i="1"/>
  <c r="CG1249" i="1"/>
  <c r="CF1249" i="1"/>
  <c r="CE1249" i="1"/>
  <c r="CD1249" i="1"/>
  <c r="CC1249" i="1"/>
  <c r="CB1249" i="1"/>
  <c r="CA1249" i="1"/>
  <c r="BZ1249" i="1"/>
  <c r="BY1249" i="1"/>
  <c r="BX1249" i="1"/>
  <c r="BW1249" i="1"/>
  <c r="DO1249" i="1" s="1"/>
  <c r="BV1249" i="1"/>
  <c r="BE1249" i="1"/>
  <c r="AJ1249" i="1"/>
  <c r="DV1248" i="1"/>
  <c r="DU1248" i="1"/>
  <c r="DR1248" i="1"/>
  <c r="DQ1248" i="1"/>
  <c r="DL1248" i="1"/>
  <c r="DK1248" i="1"/>
  <c r="DJ1248" i="1"/>
  <c r="DI1248" i="1"/>
  <c r="DH1248" i="1"/>
  <c r="DE1248" i="1"/>
  <c r="DD1248" i="1"/>
  <c r="DC1248" i="1"/>
  <c r="DB1248" i="1"/>
  <c r="DA1248" i="1"/>
  <c r="CZ1248" i="1"/>
  <c r="CY1248" i="1"/>
  <c r="CX1248" i="1"/>
  <c r="CW1248" i="1"/>
  <c r="CV1248" i="1"/>
  <c r="CU1248" i="1"/>
  <c r="CT1248" i="1"/>
  <c r="CS1248" i="1"/>
  <c r="CR1248" i="1"/>
  <c r="CQ1248" i="1"/>
  <c r="CP1248" i="1"/>
  <c r="CO1248" i="1"/>
  <c r="CN1248" i="1"/>
  <c r="CM1248" i="1"/>
  <c r="CL1248" i="1"/>
  <c r="CK1248" i="1"/>
  <c r="CJ1248" i="1"/>
  <c r="CI1248" i="1"/>
  <c r="CH1248" i="1"/>
  <c r="CG1248" i="1"/>
  <c r="CF1248" i="1"/>
  <c r="CE1248" i="1"/>
  <c r="CD1248" i="1"/>
  <c r="CC1248" i="1"/>
  <c r="CB1248" i="1"/>
  <c r="CA1248" i="1"/>
  <c r="BZ1248" i="1"/>
  <c r="BY1248" i="1"/>
  <c r="BX1248" i="1"/>
  <c r="BW1248" i="1"/>
  <c r="DO1248" i="1" s="1"/>
  <c r="BV1248" i="1"/>
  <c r="BE1248" i="1"/>
  <c r="AJ1248" i="1"/>
  <c r="DV1246" i="1"/>
  <c r="DU1246" i="1"/>
  <c r="DR1246" i="1"/>
  <c r="DQ1246" i="1"/>
  <c r="DL1246" i="1"/>
  <c r="DK1246" i="1"/>
  <c r="DI1246" i="1"/>
  <c r="DH1246" i="1"/>
  <c r="DE1246" i="1"/>
  <c r="DD1246" i="1"/>
  <c r="DC1246" i="1"/>
  <c r="DJ1246" i="1" s="1"/>
  <c r="DB1246" i="1"/>
  <c r="DA1246" i="1"/>
  <c r="CZ1246" i="1"/>
  <c r="CY1246" i="1"/>
  <c r="CX1246" i="1"/>
  <c r="CW1246" i="1"/>
  <c r="CV1246" i="1"/>
  <c r="CU1246" i="1"/>
  <c r="CT1246" i="1"/>
  <c r="CS1246" i="1"/>
  <c r="CR1246" i="1"/>
  <c r="CQ1246" i="1"/>
  <c r="CP1246" i="1"/>
  <c r="CO1246" i="1"/>
  <c r="CN1246" i="1"/>
  <c r="CM1246" i="1"/>
  <c r="CL1246" i="1"/>
  <c r="CK1246" i="1"/>
  <c r="CJ1246" i="1"/>
  <c r="CI1246" i="1"/>
  <c r="CH1246" i="1"/>
  <c r="CG1246" i="1"/>
  <c r="CF1246" i="1"/>
  <c r="CE1246" i="1"/>
  <c r="CD1246" i="1"/>
  <c r="CC1246" i="1"/>
  <c r="CB1246" i="1"/>
  <c r="CA1246" i="1"/>
  <c r="BZ1246" i="1"/>
  <c r="BY1246" i="1"/>
  <c r="BX1246" i="1"/>
  <c r="BW1246" i="1"/>
  <c r="BV1246" i="1"/>
  <c r="BE1246" i="1"/>
  <c r="AJ1246" i="1"/>
  <c r="DU1245" i="1"/>
  <c r="DR1245" i="1"/>
  <c r="DQ1245" i="1"/>
  <c r="DL1245" i="1"/>
  <c r="DK1245" i="1"/>
  <c r="DJ1245" i="1"/>
  <c r="DI1245" i="1"/>
  <c r="DH1245" i="1"/>
  <c r="DE1245" i="1"/>
  <c r="DD1245" i="1"/>
  <c r="DC1245" i="1"/>
  <c r="DB1245" i="1"/>
  <c r="DA1245" i="1"/>
  <c r="CZ1245" i="1"/>
  <c r="CY1245" i="1"/>
  <c r="CX1245" i="1"/>
  <c r="CW1245" i="1"/>
  <c r="CV1245" i="1"/>
  <c r="CU1245" i="1"/>
  <c r="CT1245" i="1"/>
  <c r="CS1245" i="1"/>
  <c r="CR1245" i="1"/>
  <c r="CQ1245" i="1"/>
  <c r="CP1245" i="1"/>
  <c r="CO1245" i="1"/>
  <c r="CN1245" i="1"/>
  <c r="CM1245" i="1"/>
  <c r="CL1245" i="1"/>
  <c r="CK1245" i="1"/>
  <c r="CJ1245" i="1"/>
  <c r="CI1245" i="1"/>
  <c r="CH1245" i="1"/>
  <c r="CG1245" i="1"/>
  <c r="CF1245" i="1"/>
  <c r="CE1245" i="1"/>
  <c r="CD1245" i="1"/>
  <c r="CC1245" i="1"/>
  <c r="CB1245" i="1"/>
  <c r="CA1245" i="1"/>
  <c r="BZ1245" i="1"/>
  <c r="BY1245" i="1"/>
  <c r="BX1245" i="1"/>
  <c r="BW1245" i="1"/>
  <c r="BV1245" i="1"/>
  <c r="BE1245" i="1"/>
  <c r="AJ1245" i="1"/>
  <c r="DU1243" i="1"/>
  <c r="DR1243" i="1"/>
  <c r="DQ1243" i="1"/>
  <c r="DL1243" i="1"/>
  <c r="DK1243" i="1"/>
  <c r="DI1243" i="1"/>
  <c r="DH1243" i="1"/>
  <c r="DE1243" i="1"/>
  <c r="DD1243" i="1"/>
  <c r="DC1243" i="1"/>
  <c r="DB1243" i="1"/>
  <c r="DA1243" i="1"/>
  <c r="CZ1243" i="1"/>
  <c r="CY1243" i="1"/>
  <c r="CX1243" i="1"/>
  <c r="CW1243" i="1"/>
  <c r="CV1243" i="1"/>
  <c r="CU1243" i="1"/>
  <c r="CT1243" i="1"/>
  <c r="CS1243" i="1"/>
  <c r="CR1243" i="1"/>
  <c r="CQ1243" i="1"/>
  <c r="CP1243" i="1"/>
  <c r="CO1243" i="1"/>
  <c r="CN1243" i="1"/>
  <c r="CM1243" i="1"/>
  <c r="CL1243" i="1"/>
  <c r="CK1243" i="1"/>
  <c r="CJ1243" i="1"/>
  <c r="CI1243" i="1"/>
  <c r="CH1243" i="1"/>
  <c r="CG1243" i="1"/>
  <c r="CF1243" i="1"/>
  <c r="CE1243" i="1"/>
  <c r="CD1243" i="1"/>
  <c r="CC1243" i="1"/>
  <c r="CB1243" i="1"/>
  <c r="CA1243" i="1"/>
  <c r="BZ1243" i="1"/>
  <c r="BY1243" i="1"/>
  <c r="BX1243" i="1"/>
  <c r="BW1243" i="1"/>
  <c r="BV1243" i="1"/>
  <c r="BE1243" i="1"/>
  <c r="AJ1243" i="1"/>
  <c r="DU1242" i="1"/>
  <c r="DR1242" i="1"/>
  <c r="DQ1242" i="1"/>
  <c r="DL1242" i="1"/>
  <c r="DK1242" i="1"/>
  <c r="DJ1242" i="1"/>
  <c r="DI1242" i="1"/>
  <c r="DH1242" i="1"/>
  <c r="DE1242" i="1"/>
  <c r="DV1242" i="1" s="1"/>
  <c r="DD1242" i="1"/>
  <c r="DC1242" i="1"/>
  <c r="DB1242" i="1"/>
  <c r="DA1242" i="1"/>
  <c r="CZ1242" i="1"/>
  <c r="CY1242" i="1"/>
  <c r="CX1242" i="1"/>
  <c r="CW1242" i="1"/>
  <c r="CV1242" i="1"/>
  <c r="CU1242" i="1"/>
  <c r="CT1242" i="1"/>
  <c r="CS1242" i="1"/>
  <c r="CR1242" i="1"/>
  <c r="CQ1242" i="1"/>
  <c r="CP1242" i="1"/>
  <c r="CO1242" i="1"/>
  <c r="CN1242" i="1"/>
  <c r="CM1242" i="1"/>
  <c r="CL1242" i="1"/>
  <c r="DP1242" i="1" s="1"/>
  <c r="CK1242" i="1"/>
  <c r="CJ1242" i="1"/>
  <c r="CI1242" i="1"/>
  <c r="CH1242" i="1"/>
  <c r="CG1242" i="1"/>
  <c r="CF1242" i="1"/>
  <c r="CE1242" i="1"/>
  <c r="CD1242" i="1"/>
  <c r="CC1242" i="1"/>
  <c r="CB1242" i="1"/>
  <c r="CA1242" i="1"/>
  <c r="BZ1242" i="1"/>
  <c r="BY1242" i="1"/>
  <c r="BX1242" i="1"/>
  <c r="BW1242" i="1"/>
  <c r="BV1242" i="1"/>
  <c r="DO1242" i="1" s="1"/>
  <c r="BE1242" i="1"/>
  <c r="AJ1242" i="1"/>
  <c r="DV1238" i="1"/>
  <c r="DU1238" i="1"/>
  <c r="DR1238" i="1"/>
  <c r="DQ1238" i="1"/>
  <c r="DO1238" i="1"/>
  <c r="DL1238" i="1"/>
  <c r="DK1238" i="1"/>
  <c r="DJ1238" i="1"/>
  <c r="DI1238" i="1"/>
  <c r="DH1238" i="1"/>
  <c r="DE1238" i="1"/>
  <c r="DD1238" i="1"/>
  <c r="DC1238" i="1"/>
  <c r="DB1238" i="1"/>
  <c r="CZ1238" i="1"/>
  <c r="CX1238" i="1"/>
  <c r="CW1238" i="1"/>
  <c r="CV1238" i="1"/>
  <c r="CU1238" i="1"/>
  <c r="CT1238" i="1"/>
  <c r="CS1238" i="1"/>
  <c r="CR1238" i="1"/>
  <c r="CQ1238" i="1"/>
  <c r="CP1238" i="1"/>
  <c r="CO1238" i="1"/>
  <c r="CN1238" i="1"/>
  <c r="CM1238" i="1"/>
  <c r="CL1238" i="1"/>
  <c r="DP1238" i="1" s="1"/>
  <c r="CK1238" i="1"/>
  <c r="CJ1238" i="1"/>
  <c r="CI1238" i="1"/>
  <c r="CH1238" i="1"/>
  <c r="CG1238" i="1"/>
  <c r="CF1238" i="1"/>
  <c r="CE1238" i="1"/>
  <c r="CD1238" i="1"/>
  <c r="CC1238" i="1"/>
  <c r="CB1238" i="1"/>
  <c r="CA1238" i="1"/>
  <c r="BZ1238" i="1"/>
  <c r="BY1238" i="1"/>
  <c r="BX1238" i="1"/>
  <c r="BW1238" i="1"/>
  <c r="BV1238" i="1"/>
  <c r="BE1238" i="1"/>
  <c r="AJ1238" i="1"/>
  <c r="DV1236" i="1"/>
  <c r="DU1236" i="1"/>
  <c r="DR1236" i="1"/>
  <c r="DQ1236" i="1"/>
  <c r="DL1236" i="1"/>
  <c r="DK1236" i="1"/>
  <c r="DI1236" i="1"/>
  <c r="DH1236" i="1"/>
  <c r="DE1236" i="1"/>
  <c r="DD1236" i="1"/>
  <c r="DC1236" i="1"/>
  <c r="DB1236" i="1"/>
  <c r="DJ1236" i="1" s="1"/>
  <c r="CZ1236" i="1"/>
  <c r="CX1236" i="1"/>
  <c r="CW1236" i="1"/>
  <c r="CV1236" i="1"/>
  <c r="CU1236" i="1"/>
  <c r="CT1236" i="1"/>
  <c r="CS1236" i="1"/>
  <c r="CR1236" i="1"/>
  <c r="CQ1236" i="1"/>
  <c r="CP1236" i="1"/>
  <c r="CO1236" i="1"/>
  <c r="CN1236" i="1"/>
  <c r="CM1236" i="1"/>
  <c r="CL1236" i="1"/>
  <c r="CK1236" i="1"/>
  <c r="CJ1236" i="1"/>
  <c r="CI1236" i="1"/>
  <c r="CH1236" i="1"/>
  <c r="CG1236" i="1"/>
  <c r="CF1236" i="1"/>
  <c r="CE1236" i="1"/>
  <c r="CD1236" i="1"/>
  <c r="CC1236" i="1"/>
  <c r="CB1236" i="1"/>
  <c r="CA1236" i="1"/>
  <c r="BZ1236" i="1"/>
  <c r="BY1236" i="1"/>
  <c r="BX1236" i="1"/>
  <c r="BW1236" i="1"/>
  <c r="BV1236" i="1"/>
  <c r="BE1236" i="1"/>
  <c r="AJ1236" i="1"/>
  <c r="DV1234" i="1"/>
  <c r="DU1234" i="1"/>
  <c r="DR1234" i="1"/>
  <c r="DQ1234" i="1"/>
  <c r="DL1234" i="1"/>
  <c r="DK1234" i="1"/>
  <c r="DI1234" i="1"/>
  <c r="DH1234" i="1"/>
  <c r="DE1234" i="1"/>
  <c r="DD1234" i="1"/>
  <c r="DC1234" i="1"/>
  <c r="DB1234" i="1"/>
  <c r="DJ1234" i="1" s="1"/>
  <c r="CZ1234" i="1"/>
  <c r="CX1234" i="1"/>
  <c r="CW1234" i="1"/>
  <c r="CV1234" i="1"/>
  <c r="CU1234" i="1"/>
  <c r="CT1234" i="1"/>
  <c r="CS1234" i="1"/>
  <c r="CR1234" i="1"/>
  <c r="CQ1234" i="1"/>
  <c r="CP1234" i="1"/>
  <c r="CO1234" i="1"/>
  <c r="CN1234" i="1"/>
  <c r="CM1234" i="1"/>
  <c r="CL1234" i="1"/>
  <c r="DP1234" i="1" s="1"/>
  <c r="CK1234" i="1"/>
  <c r="CJ1234" i="1"/>
  <c r="CI1234" i="1"/>
  <c r="CH1234" i="1"/>
  <c r="CG1234" i="1"/>
  <c r="CF1234" i="1"/>
  <c r="CE1234" i="1"/>
  <c r="CD1234" i="1"/>
  <c r="CC1234" i="1"/>
  <c r="CB1234" i="1"/>
  <c r="CA1234" i="1"/>
  <c r="BZ1234" i="1"/>
  <c r="BY1234" i="1"/>
  <c r="BX1234" i="1"/>
  <c r="BW1234" i="1"/>
  <c r="BV1234" i="1"/>
  <c r="BE1234" i="1"/>
  <c r="AJ1234" i="1"/>
  <c r="DV1232" i="1"/>
  <c r="DU1232" i="1"/>
  <c r="DR1232" i="1"/>
  <c r="DQ1232" i="1"/>
  <c r="DL1232" i="1"/>
  <c r="DK1232" i="1"/>
  <c r="DI1232" i="1"/>
  <c r="DH1232" i="1"/>
  <c r="DE1232" i="1"/>
  <c r="DD1232" i="1"/>
  <c r="DC1232" i="1"/>
  <c r="DB1232" i="1"/>
  <c r="DJ1232" i="1" s="1"/>
  <c r="DA1232" i="1"/>
  <c r="CZ1232" i="1"/>
  <c r="CY1232" i="1"/>
  <c r="CX1232" i="1"/>
  <c r="CW1232" i="1"/>
  <c r="CV1232" i="1"/>
  <c r="CU1232" i="1"/>
  <c r="CT1232" i="1"/>
  <c r="CS1232" i="1"/>
  <c r="CR1232" i="1"/>
  <c r="CQ1232" i="1"/>
  <c r="CP1232" i="1"/>
  <c r="CO1232" i="1"/>
  <c r="CN1232" i="1"/>
  <c r="CM1232" i="1"/>
  <c r="CL1232" i="1"/>
  <c r="CK1232" i="1"/>
  <c r="CJ1232" i="1"/>
  <c r="CI1232" i="1"/>
  <c r="CH1232" i="1"/>
  <c r="CG1232" i="1"/>
  <c r="CF1232" i="1"/>
  <c r="CE1232" i="1"/>
  <c r="CD1232" i="1"/>
  <c r="CC1232" i="1"/>
  <c r="CB1232" i="1"/>
  <c r="CA1232" i="1"/>
  <c r="BZ1232" i="1"/>
  <c r="BY1232" i="1"/>
  <c r="BX1232" i="1"/>
  <c r="BW1232" i="1"/>
  <c r="BV1232" i="1"/>
  <c r="BE1232" i="1"/>
  <c r="AJ1232" i="1"/>
  <c r="DU1231" i="1"/>
  <c r="DR1231" i="1"/>
  <c r="DQ1231" i="1"/>
  <c r="DL1231" i="1"/>
  <c r="DK1231" i="1"/>
  <c r="DI1231" i="1"/>
  <c r="DH1231" i="1"/>
  <c r="DE1231" i="1"/>
  <c r="DD1231" i="1"/>
  <c r="DV1231" i="1" s="1"/>
  <c r="DC1231" i="1"/>
  <c r="DB1231" i="1"/>
  <c r="DA1231" i="1"/>
  <c r="CZ1231" i="1"/>
  <c r="CY1231" i="1"/>
  <c r="CX1231" i="1"/>
  <c r="CW1231" i="1"/>
  <c r="CV1231" i="1"/>
  <c r="CU1231" i="1"/>
  <c r="CT1231" i="1"/>
  <c r="CS1231" i="1"/>
  <c r="CR1231" i="1"/>
  <c r="CQ1231" i="1"/>
  <c r="CP1231" i="1"/>
  <c r="CO1231" i="1"/>
  <c r="CN1231" i="1"/>
  <c r="CM1231" i="1"/>
  <c r="CL1231" i="1"/>
  <c r="CK1231" i="1"/>
  <c r="CJ1231" i="1"/>
  <c r="CI1231" i="1"/>
  <c r="CH1231" i="1"/>
  <c r="CG1231" i="1"/>
  <c r="CF1231" i="1"/>
  <c r="CE1231" i="1"/>
  <c r="CD1231" i="1"/>
  <c r="CC1231" i="1"/>
  <c r="CB1231" i="1"/>
  <c r="CA1231" i="1"/>
  <c r="BZ1231" i="1"/>
  <c r="BY1231" i="1"/>
  <c r="BX1231" i="1"/>
  <c r="BW1231" i="1"/>
  <c r="BV1231" i="1"/>
  <c r="BE1231" i="1"/>
  <c r="AJ1231" i="1"/>
  <c r="DU1226" i="1"/>
  <c r="DR1226" i="1"/>
  <c r="DQ1226" i="1"/>
  <c r="DL1226" i="1"/>
  <c r="DK1226" i="1"/>
  <c r="DI1226" i="1"/>
  <c r="DH1226" i="1"/>
  <c r="DE1226" i="1"/>
  <c r="DD1226" i="1"/>
  <c r="DV1226" i="1" s="1"/>
  <c r="DC1226" i="1"/>
  <c r="DJ1226" i="1" s="1"/>
  <c r="DB1226" i="1"/>
  <c r="DA1226" i="1"/>
  <c r="CZ1226" i="1"/>
  <c r="CY1226" i="1"/>
  <c r="CX1226" i="1"/>
  <c r="CW1226" i="1"/>
  <c r="CV1226" i="1"/>
  <c r="CU1226" i="1"/>
  <c r="CT1226" i="1"/>
  <c r="CS1226" i="1"/>
  <c r="CR1226" i="1"/>
  <c r="CQ1226" i="1"/>
  <c r="CP1226" i="1"/>
  <c r="CO1226" i="1"/>
  <c r="CN1226" i="1"/>
  <c r="CM1226" i="1"/>
  <c r="CL1226" i="1"/>
  <c r="CK1226" i="1"/>
  <c r="CJ1226" i="1"/>
  <c r="CI1226" i="1"/>
  <c r="CH1226" i="1"/>
  <c r="CG1226" i="1"/>
  <c r="CF1226" i="1"/>
  <c r="CE1226" i="1"/>
  <c r="CD1226" i="1"/>
  <c r="CC1226" i="1"/>
  <c r="CB1226" i="1"/>
  <c r="CA1226" i="1"/>
  <c r="BZ1226" i="1"/>
  <c r="BY1226" i="1"/>
  <c r="BX1226" i="1"/>
  <c r="BW1226" i="1"/>
  <c r="BV1226" i="1"/>
  <c r="BE1226" i="1"/>
  <c r="AJ1226" i="1"/>
  <c r="DV1224" i="1"/>
  <c r="DU1224" i="1"/>
  <c r="DR1224" i="1"/>
  <c r="DQ1224" i="1"/>
  <c r="DL1224" i="1"/>
  <c r="DK1224" i="1"/>
  <c r="DJ1224" i="1"/>
  <c r="DI1224" i="1"/>
  <c r="DH1224" i="1"/>
  <c r="DE1224" i="1"/>
  <c r="DD1224" i="1"/>
  <c r="DC1224" i="1"/>
  <c r="DB1224" i="1"/>
  <c r="DA1224" i="1"/>
  <c r="CZ1224" i="1"/>
  <c r="CY1224" i="1"/>
  <c r="CX1224" i="1"/>
  <c r="CW1224" i="1"/>
  <c r="CV1224" i="1"/>
  <c r="CU1224" i="1"/>
  <c r="CT1224" i="1"/>
  <c r="CS1224" i="1"/>
  <c r="CR1224" i="1"/>
  <c r="CQ1224" i="1"/>
  <c r="CP1224" i="1"/>
  <c r="CO1224" i="1"/>
  <c r="CN1224" i="1"/>
  <c r="CM1224" i="1"/>
  <c r="CL1224" i="1"/>
  <c r="DP1224" i="1" s="1"/>
  <c r="CK1224" i="1"/>
  <c r="CJ1224" i="1"/>
  <c r="CI1224" i="1"/>
  <c r="CH1224" i="1"/>
  <c r="CG1224" i="1"/>
  <c r="CF1224" i="1"/>
  <c r="CE1224" i="1"/>
  <c r="CD1224" i="1"/>
  <c r="DO1224" i="1" s="1"/>
  <c r="CC1224" i="1"/>
  <c r="CB1224" i="1"/>
  <c r="CA1224" i="1"/>
  <c r="BZ1224" i="1"/>
  <c r="BY1224" i="1"/>
  <c r="BX1224" i="1"/>
  <c r="BW1224" i="1"/>
  <c r="BV1224" i="1"/>
  <c r="BE1224" i="1"/>
  <c r="AJ1224" i="1"/>
  <c r="DU1220" i="1"/>
  <c r="DR1220" i="1"/>
  <c r="DQ1220" i="1"/>
  <c r="DL1220" i="1"/>
  <c r="DK1220" i="1"/>
  <c r="DJ1220" i="1"/>
  <c r="DI1220" i="1"/>
  <c r="DH1220" i="1"/>
  <c r="DE1220" i="1"/>
  <c r="DD1220" i="1"/>
  <c r="DV1220" i="1" s="1"/>
  <c r="DC1220" i="1"/>
  <c r="DB1220" i="1"/>
  <c r="DA1220" i="1"/>
  <c r="CZ1220" i="1"/>
  <c r="CY1220" i="1"/>
  <c r="CX1220" i="1"/>
  <c r="CW1220" i="1"/>
  <c r="CV1220" i="1"/>
  <c r="CU1220" i="1"/>
  <c r="CT1220" i="1"/>
  <c r="CS1220" i="1"/>
  <c r="CR1220" i="1"/>
  <c r="CQ1220" i="1"/>
  <c r="CP1220" i="1"/>
  <c r="CO1220" i="1"/>
  <c r="CN1220" i="1"/>
  <c r="CM1220" i="1"/>
  <c r="CL1220" i="1"/>
  <c r="DP1220" i="1" s="1"/>
  <c r="CK1220" i="1"/>
  <c r="CJ1220" i="1"/>
  <c r="CI1220" i="1"/>
  <c r="CH1220" i="1"/>
  <c r="DO1220" i="1" s="1"/>
  <c r="CG1220" i="1"/>
  <c r="CF1220" i="1"/>
  <c r="CE1220" i="1"/>
  <c r="CD1220" i="1"/>
  <c r="CC1220" i="1"/>
  <c r="CB1220" i="1"/>
  <c r="CA1220" i="1"/>
  <c r="BZ1220" i="1"/>
  <c r="BY1220" i="1"/>
  <c r="BX1220" i="1"/>
  <c r="BW1220" i="1"/>
  <c r="BV1220" i="1"/>
  <c r="BE1220" i="1"/>
  <c r="AJ1220" i="1"/>
  <c r="DU1219" i="1"/>
  <c r="DR1219" i="1"/>
  <c r="DQ1219" i="1"/>
  <c r="DL1219" i="1"/>
  <c r="DK1219" i="1"/>
  <c r="DJ1219" i="1"/>
  <c r="DI1219" i="1"/>
  <c r="DH1219" i="1"/>
  <c r="DE1219" i="1"/>
  <c r="DV1219" i="1" s="1"/>
  <c r="DD1219" i="1"/>
  <c r="DC1219" i="1"/>
  <c r="DB1219" i="1"/>
  <c r="DA1219" i="1"/>
  <c r="CZ1219" i="1"/>
  <c r="CY1219" i="1"/>
  <c r="CX1219" i="1"/>
  <c r="CW1219" i="1"/>
  <c r="CV1219" i="1"/>
  <c r="CU1219" i="1"/>
  <c r="CT1219" i="1"/>
  <c r="CS1219" i="1"/>
  <c r="CR1219" i="1"/>
  <c r="CQ1219" i="1"/>
  <c r="CP1219" i="1"/>
  <c r="CO1219" i="1"/>
  <c r="CN1219" i="1"/>
  <c r="CM1219" i="1"/>
  <c r="CL1219" i="1"/>
  <c r="CK1219" i="1"/>
  <c r="CJ1219" i="1"/>
  <c r="CI1219" i="1"/>
  <c r="CH1219" i="1"/>
  <c r="CG1219" i="1"/>
  <c r="CF1219" i="1"/>
  <c r="CE1219" i="1"/>
  <c r="CD1219" i="1"/>
  <c r="CC1219" i="1"/>
  <c r="CB1219" i="1"/>
  <c r="CA1219" i="1"/>
  <c r="BZ1219" i="1"/>
  <c r="BY1219" i="1"/>
  <c r="BX1219" i="1"/>
  <c r="BW1219" i="1"/>
  <c r="BV1219" i="1"/>
  <c r="BE1219" i="1"/>
  <c r="AJ1219" i="1"/>
  <c r="DU1217" i="1"/>
  <c r="DR1217" i="1"/>
  <c r="DQ1217" i="1"/>
  <c r="DL1217" i="1"/>
  <c r="DK1217" i="1"/>
  <c r="DJ1217" i="1"/>
  <c r="DI1217" i="1"/>
  <c r="DH1217" i="1"/>
  <c r="DE1217" i="1"/>
  <c r="DD1217" i="1"/>
  <c r="DC1217" i="1"/>
  <c r="DB1217" i="1"/>
  <c r="DA1217" i="1"/>
  <c r="CZ1217" i="1"/>
  <c r="CY1217" i="1"/>
  <c r="CX1217" i="1"/>
  <c r="CW1217" i="1"/>
  <c r="CV1217" i="1"/>
  <c r="CU1217" i="1"/>
  <c r="CT1217" i="1"/>
  <c r="CS1217" i="1"/>
  <c r="CR1217" i="1"/>
  <c r="CQ1217" i="1"/>
  <c r="CP1217" i="1"/>
  <c r="CO1217" i="1"/>
  <c r="CN1217" i="1"/>
  <c r="CM1217" i="1"/>
  <c r="CL1217" i="1"/>
  <c r="CK1217" i="1"/>
  <c r="CJ1217" i="1"/>
  <c r="CI1217" i="1"/>
  <c r="CH1217" i="1"/>
  <c r="CG1217" i="1"/>
  <c r="CF1217" i="1"/>
  <c r="CE1217" i="1"/>
  <c r="CD1217" i="1"/>
  <c r="CC1217" i="1"/>
  <c r="CB1217" i="1"/>
  <c r="CA1217" i="1"/>
  <c r="BZ1217" i="1"/>
  <c r="BY1217" i="1"/>
  <c r="BX1217" i="1"/>
  <c r="BW1217" i="1"/>
  <c r="BV1217" i="1"/>
  <c r="BE1217" i="1"/>
  <c r="AJ1217" i="1"/>
  <c r="DU1216" i="1"/>
  <c r="DR1216" i="1"/>
  <c r="DQ1216" i="1"/>
  <c r="DO1216" i="1"/>
  <c r="DL1216" i="1"/>
  <c r="DK1216" i="1"/>
  <c r="DJ1216" i="1"/>
  <c r="DI1216" i="1"/>
  <c r="DH1216" i="1"/>
  <c r="DE1216" i="1"/>
  <c r="DD1216" i="1"/>
  <c r="DV1216" i="1" s="1"/>
  <c r="DC1216" i="1"/>
  <c r="DB1216" i="1"/>
  <c r="DA1216" i="1"/>
  <c r="CZ1216" i="1"/>
  <c r="CY1216" i="1"/>
  <c r="CX1216" i="1"/>
  <c r="CW1216" i="1"/>
  <c r="CV1216" i="1"/>
  <c r="CU1216" i="1"/>
  <c r="CT1216" i="1"/>
  <c r="CS1216" i="1"/>
  <c r="CR1216" i="1"/>
  <c r="CQ1216" i="1"/>
  <c r="CP1216" i="1"/>
  <c r="CO1216" i="1"/>
  <c r="DP1216" i="1" s="1"/>
  <c r="CN1216" i="1"/>
  <c r="CM1216" i="1"/>
  <c r="CL1216" i="1"/>
  <c r="CK1216" i="1"/>
  <c r="CJ1216" i="1"/>
  <c r="CI1216" i="1"/>
  <c r="CH1216" i="1"/>
  <c r="CG1216" i="1"/>
  <c r="CF1216" i="1"/>
  <c r="CE1216" i="1"/>
  <c r="CD1216" i="1"/>
  <c r="CC1216" i="1"/>
  <c r="CB1216" i="1"/>
  <c r="CA1216" i="1"/>
  <c r="BZ1216" i="1"/>
  <c r="BY1216" i="1"/>
  <c r="BX1216" i="1"/>
  <c r="BW1216" i="1"/>
  <c r="BV1216" i="1"/>
  <c r="BE1216" i="1"/>
  <c r="AJ1216" i="1"/>
  <c r="DV1213" i="1"/>
  <c r="DU1213" i="1"/>
  <c r="DR1213" i="1"/>
  <c r="DQ1213" i="1"/>
  <c r="DL1213" i="1"/>
  <c r="DK1213" i="1"/>
  <c r="DI1213" i="1"/>
  <c r="DH1213" i="1"/>
  <c r="DE1213" i="1"/>
  <c r="DD1213" i="1"/>
  <c r="DC1213" i="1"/>
  <c r="DB1213" i="1"/>
  <c r="CZ1213" i="1"/>
  <c r="CX1213" i="1"/>
  <c r="CW1213" i="1"/>
  <c r="CV1213" i="1"/>
  <c r="CU1213" i="1"/>
  <c r="CT1213" i="1"/>
  <c r="CS1213" i="1"/>
  <c r="CR1213" i="1"/>
  <c r="CQ1213" i="1"/>
  <c r="CP1213" i="1"/>
  <c r="CO1213" i="1"/>
  <c r="CN1213" i="1"/>
  <c r="CM1213" i="1"/>
  <c r="CL1213" i="1"/>
  <c r="CK1213" i="1"/>
  <c r="CJ1213" i="1"/>
  <c r="CI1213" i="1"/>
  <c r="CH1213" i="1"/>
  <c r="CG1213" i="1"/>
  <c r="CF1213" i="1"/>
  <c r="CE1213" i="1"/>
  <c r="CD1213" i="1"/>
  <c r="CC1213" i="1"/>
  <c r="CB1213" i="1"/>
  <c r="CA1213" i="1"/>
  <c r="BZ1213" i="1"/>
  <c r="BY1213" i="1"/>
  <c r="BX1213" i="1"/>
  <c r="BW1213" i="1"/>
  <c r="BV1213" i="1"/>
  <c r="AJ1213" i="1"/>
  <c r="DU1211" i="1"/>
  <c r="DR1211" i="1"/>
  <c r="DQ1211" i="1"/>
  <c r="DL1211" i="1"/>
  <c r="DK1211" i="1"/>
  <c r="DJ1211" i="1"/>
  <c r="DI1211" i="1"/>
  <c r="DH1211" i="1"/>
  <c r="DE1211" i="1"/>
  <c r="DD1211" i="1"/>
  <c r="DV1211" i="1" s="1"/>
  <c r="DC1211" i="1"/>
  <c r="DB1211" i="1"/>
  <c r="CZ1211" i="1"/>
  <c r="CX1211" i="1"/>
  <c r="CW1211" i="1"/>
  <c r="CV1211" i="1"/>
  <c r="CU1211" i="1"/>
  <c r="CT1211" i="1"/>
  <c r="CS1211" i="1"/>
  <c r="CR1211" i="1"/>
  <c r="CQ1211" i="1"/>
  <c r="CP1211" i="1"/>
  <c r="CO1211" i="1"/>
  <c r="CN1211" i="1"/>
  <c r="CM1211" i="1"/>
  <c r="CL1211" i="1"/>
  <c r="CK1211" i="1"/>
  <c r="CJ1211" i="1"/>
  <c r="CI1211" i="1"/>
  <c r="CH1211" i="1"/>
  <c r="CG1211" i="1"/>
  <c r="CF1211" i="1"/>
  <c r="CE1211" i="1"/>
  <c r="CD1211" i="1"/>
  <c r="CC1211" i="1"/>
  <c r="CB1211" i="1"/>
  <c r="CA1211" i="1"/>
  <c r="BZ1211" i="1"/>
  <c r="BY1211" i="1"/>
  <c r="BX1211" i="1"/>
  <c r="BW1211" i="1"/>
  <c r="BV1211" i="1"/>
  <c r="DO1211" i="1" s="1"/>
  <c r="AJ1211" i="1"/>
  <c r="DU1210" i="1"/>
  <c r="DR1210" i="1"/>
  <c r="DQ1210" i="1"/>
  <c r="DL1210" i="1"/>
  <c r="DK1210" i="1"/>
  <c r="DJ1210" i="1"/>
  <c r="DI1210" i="1"/>
  <c r="DH1210" i="1"/>
  <c r="DE1210" i="1"/>
  <c r="DD1210" i="1"/>
  <c r="DV1210" i="1" s="1"/>
  <c r="DC1210" i="1"/>
  <c r="DB1210" i="1"/>
  <c r="CZ1210" i="1"/>
  <c r="CX1210" i="1"/>
  <c r="CW1210" i="1"/>
  <c r="CV1210" i="1"/>
  <c r="CU1210" i="1"/>
  <c r="CT1210" i="1"/>
  <c r="CS1210" i="1"/>
  <c r="CR1210" i="1"/>
  <c r="CQ1210" i="1"/>
  <c r="CP1210" i="1"/>
  <c r="CO1210" i="1"/>
  <c r="CN1210" i="1"/>
  <c r="CM1210" i="1"/>
  <c r="CL1210" i="1"/>
  <c r="CK1210" i="1"/>
  <c r="CJ1210" i="1"/>
  <c r="CI1210" i="1"/>
  <c r="CH1210" i="1"/>
  <c r="CG1210" i="1"/>
  <c r="CF1210" i="1"/>
  <c r="CE1210" i="1"/>
  <c r="CD1210" i="1"/>
  <c r="CC1210" i="1"/>
  <c r="CB1210" i="1"/>
  <c r="CA1210" i="1"/>
  <c r="BZ1210" i="1"/>
  <c r="BY1210" i="1"/>
  <c r="BX1210" i="1"/>
  <c r="BW1210" i="1"/>
  <c r="BV1210" i="1"/>
  <c r="DO1210" i="1" s="1"/>
  <c r="AJ1210" i="1"/>
  <c r="DU1208" i="1"/>
  <c r="DR1208" i="1"/>
  <c r="DQ1208" i="1"/>
  <c r="DL1208" i="1"/>
  <c r="DK1208" i="1"/>
  <c r="DJ1208" i="1"/>
  <c r="DI1208" i="1"/>
  <c r="DH1208" i="1"/>
  <c r="DE1208" i="1"/>
  <c r="DD1208" i="1"/>
  <c r="DC1208" i="1"/>
  <c r="DB1208" i="1"/>
  <c r="CZ1208" i="1"/>
  <c r="CX1208" i="1"/>
  <c r="CW1208" i="1"/>
  <c r="CV1208" i="1"/>
  <c r="CU1208" i="1"/>
  <c r="CT1208" i="1"/>
  <c r="CS1208" i="1"/>
  <c r="DP1208" i="1" s="1"/>
  <c r="CR1208" i="1"/>
  <c r="CQ1208" i="1"/>
  <c r="CP1208" i="1"/>
  <c r="CO1208" i="1"/>
  <c r="CN1208" i="1"/>
  <c r="CM1208" i="1"/>
  <c r="CL1208" i="1"/>
  <c r="CK1208" i="1"/>
  <c r="CJ1208" i="1"/>
  <c r="CI1208" i="1"/>
  <c r="CH1208" i="1"/>
  <c r="CG1208" i="1"/>
  <c r="CF1208" i="1"/>
  <c r="CE1208" i="1"/>
  <c r="CD1208" i="1"/>
  <c r="CC1208" i="1"/>
  <c r="CB1208" i="1"/>
  <c r="CA1208" i="1"/>
  <c r="BZ1208" i="1"/>
  <c r="BY1208" i="1"/>
  <c r="BX1208" i="1"/>
  <c r="BW1208" i="1"/>
  <c r="BV1208" i="1"/>
  <c r="DO1208" i="1" s="1"/>
  <c r="AJ1208" i="1"/>
  <c r="DU1206" i="1"/>
  <c r="DR1206" i="1"/>
  <c r="DQ1206" i="1"/>
  <c r="DL1206" i="1"/>
  <c r="DK1206" i="1"/>
  <c r="DJ1206" i="1"/>
  <c r="DI1206" i="1"/>
  <c r="DH1206" i="1"/>
  <c r="DE1206" i="1"/>
  <c r="DD1206" i="1"/>
  <c r="DC1206" i="1"/>
  <c r="DB1206" i="1"/>
  <c r="CZ1206" i="1"/>
  <c r="CX1206" i="1"/>
  <c r="CW1206" i="1"/>
  <c r="CV1206" i="1"/>
  <c r="CU1206" i="1"/>
  <c r="CT1206" i="1"/>
  <c r="CS1206" i="1"/>
  <c r="CR1206" i="1"/>
  <c r="CQ1206" i="1"/>
  <c r="CP1206" i="1"/>
  <c r="CO1206" i="1"/>
  <c r="CN1206" i="1"/>
  <c r="CM1206" i="1"/>
  <c r="CL1206" i="1"/>
  <c r="CK1206" i="1"/>
  <c r="CJ1206" i="1"/>
  <c r="CI1206" i="1"/>
  <c r="CH1206" i="1"/>
  <c r="CG1206" i="1"/>
  <c r="CF1206" i="1"/>
  <c r="CE1206" i="1"/>
  <c r="CD1206" i="1"/>
  <c r="CC1206" i="1"/>
  <c r="CB1206" i="1"/>
  <c r="CA1206" i="1"/>
  <c r="BZ1206" i="1"/>
  <c r="BY1206" i="1"/>
  <c r="BX1206" i="1"/>
  <c r="BW1206" i="1"/>
  <c r="BV1206" i="1"/>
  <c r="AJ1206" i="1"/>
  <c r="DV1204" i="1"/>
  <c r="DU1204" i="1"/>
  <c r="DR1204" i="1"/>
  <c r="DQ1204" i="1"/>
  <c r="DL1204" i="1"/>
  <c r="DK1204" i="1"/>
  <c r="DJ1204" i="1"/>
  <c r="DI1204" i="1"/>
  <c r="DH1204" i="1"/>
  <c r="DE1204" i="1"/>
  <c r="DD1204" i="1"/>
  <c r="DC1204" i="1"/>
  <c r="DB1204" i="1"/>
  <c r="CZ1204" i="1"/>
  <c r="CX1204" i="1"/>
  <c r="CW1204" i="1"/>
  <c r="CV1204" i="1"/>
  <c r="CU1204" i="1"/>
  <c r="CT1204" i="1"/>
  <c r="CS1204" i="1"/>
  <c r="CR1204" i="1"/>
  <c r="CQ1204" i="1"/>
  <c r="CP1204" i="1"/>
  <c r="CO1204" i="1"/>
  <c r="CN1204" i="1"/>
  <c r="CM1204" i="1"/>
  <c r="CL1204" i="1"/>
  <c r="DP1204" i="1" s="1"/>
  <c r="CK1204" i="1"/>
  <c r="DO1204" i="1" s="1"/>
  <c r="CJ1204" i="1"/>
  <c r="CI1204" i="1"/>
  <c r="CH1204" i="1"/>
  <c r="CG1204" i="1"/>
  <c r="CF1204" i="1"/>
  <c r="CE1204" i="1"/>
  <c r="CD1204" i="1"/>
  <c r="CC1204" i="1"/>
  <c r="CB1204" i="1"/>
  <c r="CA1204" i="1"/>
  <c r="BZ1204" i="1"/>
  <c r="BY1204" i="1"/>
  <c r="BX1204" i="1"/>
  <c r="BW1204" i="1"/>
  <c r="BV1204" i="1"/>
  <c r="BE1204" i="1"/>
  <c r="AJ1204" i="1"/>
  <c r="DU1203" i="1"/>
  <c r="DR1203" i="1"/>
  <c r="DQ1203" i="1"/>
  <c r="DO1203" i="1"/>
  <c r="DL1203" i="1"/>
  <c r="DK1203" i="1"/>
  <c r="DI1203" i="1"/>
  <c r="DH1203" i="1"/>
  <c r="DE1203" i="1"/>
  <c r="DD1203" i="1"/>
  <c r="DV1203" i="1" s="1"/>
  <c r="DC1203" i="1"/>
  <c r="DB1203" i="1"/>
  <c r="CZ1203" i="1"/>
  <c r="CX1203" i="1"/>
  <c r="CW1203" i="1"/>
  <c r="CV1203" i="1"/>
  <c r="CU1203" i="1"/>
  <c r="CT1203" i="1"/>
  <c r="CS1203" i="1"/>
  <c r="CR1203" i="1"/>
  <c r="CQ1203" i="1"/>
  <c r="CP1203" i="1"/>
  <c r="CO1203" i="1"/>
  <c r="CN1203" i="1"/>
  <c r="CM1203" i="1"/>
  <c r="CL1203" i="1"/>
  <c r="DP1203" i="1" s="1"/>
  <c r="CK1203" i="1"/>
  <c r="CJ1203" i="1"/>
  <c r="CI1203" i="1"/>
  <c r="CH1203" i="1"/>
  <c r="CG1203" i="1"/>
  <c r="CF1203" i="1"/>
  <c r="CE1203" i="1"/>
  <c r="CD1203" i="1"/>
  <c r="CC1203" i="1"/>
  <c r="CB1203" i="1"/>
  <c r="CA1203" i="1"/>
  <c r="BZ1203" i="1"/>
  <c r="BY1203" i="1"/>
  <c r="BX1203" i="1"/>
  <c r="BW1203" i="1"/>
  <c r="BV1203" i="1"/>
  <c r="AJ1203" i="1"/>
  <c r="DU1201" i="1"/>
  <c r="DR1201" i="1"/>
  <c r="DQ1201" i="1"/>
  <c r="DP1201" i="1"/>
  <c r="DL1201" i="1"/>
  <c r="DK1201" i="1"/>
  <c r="DI1201" i="1"/>
  <c r="DH1201" i="1"/>
  <c r="DE1201" i="1"/>
  <c r="DD1201" i="1"/>
  <c r="DC1201" i="1"/>
  <c r="DB1201" i="1"/>
  <c r="DJ1201" i="1" s="1"/>
  <c r="CZ1201" i="1"/>
  <c r="CX1201" i="1"/>
  <c r="CW1201" i="1"/>
  <c r="CV1201" i="1"/>
  <c r="CU1201" i="1"/>
  <c r="CT1201" i="1"/>
  <c r="CS1201" i="1"/>
  <c r="CR1201" i="1"/>
  <c r="CQ1201" i="1"/>
  <c r="CP1201" i="1"/>
  <c r="CO1201" i="1"/>
  <c r="CN1201" i="1"/>
  <c r="CM1201" i="1"/>
  <c r="CL1201" i="1"/>
  <c r="CK1201" i="1"/>
  <c r="CJ1201" i="1"/>
  <c r="CI1201" i="1"/>
  <c r="CH1201" i="1"/>
  <c r="CG1201" i="1"/>
  <c r="CF1201" i="1"/>
  <c r="CE1201" i="1"/>
  <c r="CD1201" i="1"/>
  <c r="CC1201" i="1"/>
  <c r="CB1201" i="1"/>
  <c r="CA1201" i="1"/>
  <c r="BZ1201" i="1"/>
  <c r="BY1201" i="1"/>
  <c r="BX1201" i="1"/>
  <c r="BW1201" i="1"/>
  <c r="BV1201" i="1"/>
  <c r="BE1201" i="1"/>
  <c r="AJ1201" i="1"/>
  <c r="DV1200" i="1"/>
  <c r="DU1200" i="1"/>
  <c r="DR1200" i="1"/>
  <c r="DQ1200" i="1"/>
  <c r="DP1200" i="1"/>
  <c r="DL1200" i="1"/>
  <c r="DK1200" i="1"/>
  <c r="DI1200" i="1"/>
  <c r="DH1200" i="1"/>
  <c r="DE1200" i="1"/>
  <c r="DD1200" i="1"/>
  <c r="DC1200" i="1"/>
  <c r="DB1200" i="1"/>
  <c r="DJ1200" i="1" s="1"/>
  <c r="CZ1200" i="1"/>
  <c r="CX1200" i="1"/>
  <c r="CW1200" i="1"/>
  <c r="CV1200" i="1"/>
  <c r="CU1200" i="1"/>
  <c r="CT1200" i="1"/>
  <c r="CS1200" i="1"/>
  <c r="CR1200" i="1"/>
  <c r="CQ1200" i="1"/>
  <c r="CP1200" i="1"/>
  <c r="CO1200" i="1"/>
  <c r="CN1200" i="1"/>
  <c r="CM1200" i="1"/>
  <c r="CL1200" i="1"/>
  <c r="CK1200" i="1"/>
  <c r="CJ1200" i="1"/>
  <c r="CI1200" i="1"/>
  <c r="CH1200" i="1"/>
  <c r="CG1200" i="1"/>
  <c r="CF1200" i="1"/>
  <c r="CE1200" i="1"/>
  <c r="CD1200" i="1"/>
  <c r="CC1200" i="1"/>
  <c r="CB1200" i="1"/>
  <c r="CA1200" i="1"/>
  <c r="BZ1200" i="1"/>
  <c r="BY1200" i="1"/>
  <c r="BX1200" i="1"/>
  <c r="BW1200" i="1"/>
  <c r="BV1200" i="1"/>
  <c r="AJ1200" i="1"/>
  <c r="DU1198" i="1"/>
  <c r="DR1198" i="1"/>
  <c r="DQ1198" i="1"/>
  <c r="DL1198" i="1"/>
  <c r="DK1198" i="1"/>
  <c r="DI1198" i="1"/>
  <c r="DH1198" i="1"/>
  <c r="DE1198" i="1"/>
  <c r="DD1198" i="1"/>
  <c r="DV1198" i="1" s="1"/>
  <c r="DC1198" i="1"/>
  <c r="DB1198" i="1"/>
  <c r="DJ1198" i="1" s="1"/>
  <c r="CZ1198" i="1"/>
  <c r="CX1198" i="1"/>
  <c r="CW1198" i="1"/>
  <c r="CV1198" i="1"/>
  <c r="CU1198" i="1"/>
  <c r="CT1198" i="1"/>
  <c r="CS1198" i="1"/>
  <c r="CR1198" i="1"/>
  <c r="CQ1198" i="1"/>
  <c r="CP1198" i="1"/>
  <c r="CO1198" i="1"/>
  <c r="CN1198" i="1"/>
  <c r="CM1198" i="1"/>
  <c r="CL1198" i="1"/>
  <c r="DP1198" i="1" s="1"/>
  <c r="CK1198" i="1"/>
  <c r="DO1198" i="1" s="1"/>
  <c r="CJ1198" i="1"/>
  <c r="CI1198" i="1"/>
  <c r="CH1198" i="1"/>
  <c r="CG1198" i="1"/>
  <c r="CF1198" i="1"/>
  <c r="CE1198" i="1"/>
  <c r="CD1198" i="1"/>
  <c r="CC1198" i="1"/>
  <c r="CB1198" i="1"/>
  <c r="CA1198" i="1"/>
  <c r="BZ1198" i="1"/>
  <c r="BY1198" i="1"/>
  <c r="BX1198" i="1"/>
  <c r="BW1198" i="1"/>
  <c r="BV1198" i="1"/>
  <c r="BE1198" i="1"/>
  <c r="AJ1198" i="1"/>
  <c r="DV1197" i="1"/>
  <c r="DU1197" i="1"/>
  <c r="DR1197" i="1"/>
  <c r="DQ1197" i="1"/>
  <c r="DL1197" i="1"/>
  <c r="DK1197" i="1"/>
  <c r="DI1197" i="1"/>
  <c r="DH1197" i="1"/>
  <c r="DE1197" i="1"/>
  <c r="DD1197" i="1"/>
  <c r="DC1197" i="1"/>
  <c r="DB1197" i="1"/>
  <c r="DJ1197" i="1" s="1"/>
  <c r="CZ1197" i="1"/>
  <c r="CX1197" i="1"/>
  <c r="CW1197" i="1"/>
  <c r="CV1197" i="1"/>
  <c r="CU1197" i="1"/>
  <c r="CT1197" i="1"/>
  <c r="CS1197" i="1"/>
  <c r="CR1197" i="1"/>
  <c r="CQ1197" i="1"/>
  <c r="CP1197" i="1"/>
  <c r="CO1197" i="1"/>
  <c r="CN1197" i="1"/>
  <c r="CM1197" i="1"/>
  <c r="CL1197" i="1"/>
  <c r="DP1197" i="1" s="1"/>
  <c r="CK1197" i="1"/>
  <c r="CJ1197" i="1"/>
  <c r="CI1197" i="1"/>
  <c r="CH1197" i="1"/>
  <c r="CG1197" i="1"/>
  <c r="CF1197" i="1"/>
  <c r="CE1197" i="1"/>
  <c r="CD1197" i="1"/>
  <c r="CC1197" i="1"/>
  <c r="CB1197" i="1"/>
  <c r="CA1197" i="1"/>
  <c r="BZ1197" i="1"/>
  <c r="BY1197" i="1"/>
  <c r="BX1197" i="1"/>
  <c r="BW1197" i="1"/>
  <c r="BV1197" i="1"/>
  <c r="AJ1197" i="1"/>
  <c r="DV1195" i="1"/>
  <c r="DU1195" i="1"/>
  <c r="DR1195" i="1"/>
  <c r="DQ1195" i="1"/>
  <c r="DP1195" i="1"/>
  <c r="DL1195" i="1"/>
  <c r="DK1195" i="1"/>
  <c r="DI1195" i="1"/>
  <c r="DH1195" i="1"/>
  <c r="DE1195" i="1"/>
  <c r="DD1195" i="1"/>
  <c r="DC1195" i="1"/>
  <c r="DB1195" i="1"/>
  <c r="DJ1195" i="1" s="1"/>
  <c r="CZ1195" i="1"/>
  <c r="CX1195" i="1"/>
  <c r="CW1195" i="1"/>
  <c r="CV1195" i="1"/>
  <c r="CU1195" i="1"/>
  <c r="CT1195" i="1"/>
  <c r="CS1195" i="1"/>
  <c r="CR1195" i="1"/>
  <c r="CQ1195" i="1"/>
  <c r="CP1195" i="1"/>
  <c r="CO1195" i="1"/>
  <c r="CN1195" i="1"/>
  <c r="CM1195" i="1"/>
  <c r="CL1195" i="1"/>
  <c r="CK1195" i="1"/>
  <c r="CJ1195" i="1"/>
  <c r="CI1195" i="1"/>
  <c r="CH1195" i="1"/>
  <c r="CG1195" i="1"/>
  <c r="CF1195" i="1"/>
  <c r="CE1195" i="1"/>
  <c r="CD1195" i="1"/>
  <c r="CC1195" i="1"/>
  <c r="CB1195" i="1"/>
  <c r="CA1195" i="1"/>
  <c r="BZ1195" i="1"/>
  <c r="BY1195" i="1"/>
  <c r="BX1195" i="1"/>
  <c r="BW1195" i="1"/>
  <c r="BV1195" i="1"/>
  <c r="BE1195" i="1"/>
  <c r="AJ1195" i="1"/>
  <c r="DU1194" i="1"/>
  <c r="DR1194" i="1"/>
  <c r="DQ1194" i="1"/>
  <c r="DP1194" i="1"/>
  <c r="DL1194" i="1"/>
  <c r="DK1194" i="1"/>
  <c r="DI1194" i="1"/>
  <c r="DH1194" i="1"/>
  <c r="DE1194" i="1"/>
  <c r="DD1194" i="1"/>
  <c r="DC1194" i="1"/>
  <c r="DB1194" i="1"/>
  <c r="CZ1194" i="1"/>
  <c r="CX1194" i="1"/>
  <c r="CW1194" i="1"/>
  <c r="CV1194" i="1"/>
  <c r="CU1194" i="1"/>
  <c r="CT1194" i="1"/>
  <c r="CS1194" i="1"/>
  <c r="CR1194" i="1"/>
  <c r="CQ1194" i="1"/>
  <c r="CP1194" i="1"/>
  <c r="CO1194" i="1"/>
  <c r="CN1194" i="1"/>
  <c r="CM1194" i="1"/>
  <c r="CL1194" i="1"/>
  <c r="CK1194" i="1"/>
  <c r="CJ1194" i="1"/>
  <c r="CI1194" i="1"/>
  <c r="CH1194" i="1"/>
  <c r="CG1194" i="1"/>
  <c r="CF1194" i="1"/>
  <c r="CE1194" i="1"/>
  <c r="CD1194" i="1"/>
  <c r="CC1194" i="1"/>
  <c r="CB1194" i="1"/>
  <c r="CA1194" i="1"/>
  <c r="BZ1194" i="1"/>
  <c r="BY1194" i="1"/>
  <c r="BX1194" i="1"/>
  <c r="BW1194" i="1"/>
  <c r="BV1194" i="1"/>
  <c r="BE1194" i="1"/>
  <c r="AJ1194" i="1"/>
  <c r="DU1192" i="1"/>
  <c r="DR1192" i="1"/>
  <c r="DQ1192" i="1"/>
  <c r="DL1192" i="1"/>
  <c r="DK1192" i="1"/>
  <c r="DI1192" i="1"/>
  <c r="DH1192" i="1"/>
  <c r="DE1192" i="1"/>
  <c r="DD1192" i="1"/>
  <c r="DC1192" i="1"/>
  <c r="DB1192" i="1"/>
  <c r="DJ1192" i="1" s="1"/>
  <c r="CZ1192" i="1"/>
  <c r="CX1192" i="1"/>
  <c r="CW1192" i="1"/>
  <c r="CV1192" i="1"/>
  <c r="CU1192" i="1"/>
  <c r="CT1192" i="1"/>
  <c r="CS1192" i="1"/>
  <c r="CR1192" i="1"/>
  <c r="CQ1192" i="1"/>
  <c r="CP1192" i="1"/>
  <c r="CO1192" i="1"/>
  <c r="CN1192" i="1"/>
  <c r="CM1192" i="1"/>
  <c r="CL1192" i="1"/>
  <c r="DP1192" i="1" s="1"/>
  <c r="CK1192" i="1"/>
  <c r="CJ1192" i="1"/>
  <c r="CI1192" i="1"/>
  <c r="CH1192" i="1"/>
  <c r="CG1192" i="1"/>
  <c r="CF1192" i="1"/>
  <c r="CE1192" i="1"/>
  <c r="CD1192" i="1"/>
  <c r="CC1192" i="1"/>
  <c r="CB1192" i="1"/>
  <c r="CA1192" i="1"/>
  <c r="BZ1192" i="1"/>
  <c r="BY1192" i="1"/>
  <c r="BX1192" i="1"/>
  <c r="BW1192" i="1"/>
  <c r="BV1192" i="1"/>
  <c r="BE1192" i="1"/>
  <c r="AJ1192" i="1"/>
  <c r="DV1191" i="1"/>
  <c r="DU1191" i="1"/>
  <c r="DR1191" i="1"/>
  <c r="DQ1191" i="1"/>
  <c r="DL1191" i="1"/>
  <c r="DK1191" i="1"/>
  <c r="DJ1191" i="1"/>
  <c r="DI1191" i="1"/>
  <c r="DH1191" i="1"/>
  <c r="DE1191" i="1"/>
  <c r="DD1191" i="1"/>
  <c r="DC1191" i="1"/>
  <c r="DB1191" i="1"/>
  <c r="CZ1191" i="1"/>
  <c r="CX1191" i="1"/>
  <c r="CW1191" i="1"/>
  <c r="CV1191" i="1"/>
  <c r="CU1191" i="1"/>
  <c r="CT1191" i="1"/>
  <c r="CS1191" i="1"/>
  <c r="CR1191" i="1"/>
  <c r="CQ1191" i="1"/>
  <c r="CP1191" i="1"/>
  <c r="CO1191" i="1"/>
  <c r="CN1191" i="1"/>
  <c r="CM1191" i="1"/>
  <c r="DP1191" i="1" s="1"/>
  <c r="CL1191" i="1"/>
  <c r="CK1191" i="1"/>
  <c r="CJ1191" i="1"/>
  <c r="CI1191" i="1"/>
  <c r="CH1191" i="1"/>
  <c r="CG1191" i="1"/>
  <c r="CF1191" i="1"/>
  <c r="CE1191" i="1"/>
  <c r="CD1191" i="1"/>
  <c r="CC1191" i="1"/>
  <c r="CB1191" i="1"/>
  <c r="CA1191" i="1"/>
  <c r="BZ1191" i="1"/>
  <c r="BY1191" i="1"/>
  <c r="BX1191" i="1"/>
  <c r="BW1191" i="1"/>
  <c r="BV1191" i="1"/>
  <c r="DO1191" i="1" s="1"/>
  <c r="BE1191" i="1"/>
  <c r="AJ1191" i="1"/>
  <c r="DV1189" i="1"/>
  <c r="DU1189" i="1"/>
  <c r="DR1189" i="1"/>
  <c r="DQ1189" i="1"/>
  <c r="DL1189" i="1"/>
  <c r="DK1189" i="1"/>
  <c r="DJ1189" i="1"/>
  <c r="DI1189" i="1"/>
  <c r="DH1189" i="1"/>
  <c r="DE1189" i="1"/>
  <c r="DD1189" i="1"/>
  <c r="DC1189" i="1"/>
  <c r="DB1189" i="1"/>
  <c r="CZ1189" i="1"/>
  <c r="CX1189" i="1"/>
  <c r="CW1189" i="1"/>
  <c r="CV1189" i="1"/>
  <c r="CU1189" i="1"/>
  <c r="CT1189" i="1"/>
  <c r="CS1189" i="1"/>
  <c r="CR1189" i="1"/>
  <c r="CQ1189" i="1"/>
  <c r="CP1189" i="1"/>
  <c r="CO1189" i="1"/>
  <c r="CN1189" i="1"/>
  <c r="CM1189" i="1"/>
  <c r="CL1189" i="1"/>
  <c r="DP1189" i="1" s="1"/>
  <c r="CK1189" i="1"/>
  <c r="CJ1189" i="1"/>
  <c r="CI1189" i="1"/>
  <c r="CH1189" i="1"/>
  <c r="CG1189" i="1"/>
  <c r="CF1189" i="1"/>
  <c r="CE1189" i="1"/>
  <c r="CD1189" i="1"/>
  <c r="CC1189" i="1"/>
  <c r="CB1189" i="1"/>
  <c r="CA1189" i="1"/>
  <c r="BZ1189" i="1"/>
  <c r="BY1189" i="1"/>
  <c r="BX1189" i="1"/>
  <c r="BW1189" i="1"/>
  <c r="BV1189" i="1"/>
  <c r="BE1189" i="1"/>
  <c r="AJ1189" i="1"/>
  <c r="DV1188" i="1"/>
  <c r="DU1188" i="1"/>
  <c r="DR1188" i="1"/>
  <c r="DQ1188" i="1"/>
  <c r="DL1188" i="1"/>
  <c r="DK1188" i="1"/>
  <c r="DJ1188" i="1"/>
  <c r="DI1188" i="1"/>
  <c r="DH1188" i="1"/>
  <c r="DE1188" i="1"/>
  <c r="DD1188" i="1"/>
  <c r="DC1188" i="1"/>
  <c r="DB1188" i="1"/>
  <c r="CZ1188" i="1"/>
  <c r="CX1188" i="1"/>
  <c r="CW1188" i="1"/>
  <c r="CV1188" i="1"/>
  <c r="CU1188" i="1"/>
  <c r="CT1188" i="1"/>
  <c r="CS1188" i="1"/>
  <c r="CR1188" i="1"/>
  <c r="CQ1188" i="1"/>
  <c r="CP1188" i="1"/>
  <c r="CO1188" i="1"/>
  <c r="CN1188" i="1"/>
  <c r="DP1188" i="1" s="1"/>
  <c r="CM1188" i="1"/>
  <c r="CL1188" i="1"/>
  <c r="CK1188" i="1"/>
  <c r="CJ1188" i="1"/>
  <c r="CI1188" i="1"/>
  <c r="CH1188" i="1"/>
  <c r="CG1188" i="1"/>
  <c r="CF1188" i="1"/>
  <c r="CE1188" i="1"/>
  <c r="CD1188" i="1"/>
  <c r="CC1188" i="1"/>
  <c r="CB1188" i="1"/>
  <c r="CA1188" i="1"/>
  <c r="DO1188" i="1" s="1"/>
  <c r="BZ1188" i="1"/>
  <c r="BY1188" i="1"/>
  <c r="BX1188" i="1"/>
  <c r="BW1188" i="1"/>
  <c r="BV1188" i="1"/>
  <c r="BE1188" i="1"/>
  <c r="AJ1188" i="1"/>
  <c r="DV1186" i="1"/>
  <c r="DU1186" i="1"/>
  <c r="DR1186" i="1"/>
  <c r="DQ1186" i="1"/>
  <c r="DL1186" i="1"/>
  <c r="DK1186" i="1"/>
  <c r="DI1186" i="1"/>
  <c r="DH1186" i="1"/>
  <c r="DE1186" i="1"/>
  <c r="DD1186" i="1"/>
  <c r="DC1186" i="1"/>
  <c r="DB1186" i="1"/>
  <c r="DJ1186" i="1" s="1"/>
  <c r="CZ1186" i="1"/>
  <c r="CX1186" i="1"/>
  <c r="CW1186" i="1"/>
  <c r="CV1186" i="1"/>
  <c r="CU1186" i="1"/>
  <c r="CT1186" i="1"/>
  <c r="CS1186" i="1"/>
  <c r="CR1186" i="1"/>
  <c r="CQ1186" i="1"/>
  <c r="CP1186" i="1"/>
  <c r="CO1186" i="1"/>
  <c r="CN1186" i="1"/>
  <c r="CM1186" i="1"/>
  <c r="CL1186" i="1"/>
  <c r="CK1186" i="1"/>
  <c r="CJ1186" i="1"/>
  <c r="CI1186" i="1"/>
  <c r="CH1186" i="1"/>
  <c r="CG1186" i="1"/>
  <c r="CF1186" i="1"/>
  <c r="CE1186" i="1"/>
  <c r="CD1186" i="1"/>
  <c r="CC1186" i="1"/>
  <c r="CB1186" i="1"/>
  <c r="CA1186" i="1"/>
  <c r="BZ1186" i="1"/>
  <c r="BY1186" i="1"/>
  <c r="BX1186" i="1"/>
  <c r="BW1186" i="1"/>
  <c r="BV1186" i="1"/>
  <c r="BE1186" i="1"/>
  <c r="AJ1186" i="1"/>
  <c r="DV1185" i="1"/>
  <c r="DU1185" i="1"/>
  <c r="DR1185" i="1"/>
  <c r="DQ1185" i="1"/>
  <c r="DL1185" i="1"/>
  <c r="DK1185" i="1"/>
  <c r="DI1185" i="1"/>
  <c r="DH1185" i="1"/>
  <c r="DE1185" i="1"/>
  <c r="DD1185" i="1"/>
  <c r="DC1185" i="1"/>
  <c r="DB1185" i="1"/>
  <c r="DJ1185" i="1" s="1"/>
  <c r="CZ1185" i="1"/>
  <c r="CX1185" i="1"/>
  <c r="CW1185" i="1"/>
  <c r="CV1185" i="1"/>
  <c r="CU1185" i="1"/>
  <c r="CT1185" i="1"/>
  <c r="CS1185" i="1"/>
  <c r="CR1185" i="1"/>
  <c r="CQ1185" i="1"/>
  <c r="CP1185" i="1"/>
  <c r="CO1185" i="1"/>
  <c r="CN1185" i="1"/>
  <c r="CM1185" i="1"/>
  <c r="CL1185" i="1"/>
  <c r="CK1185" i="1"/>
  <c r="CJ1185" i="1"/>
  <c r="CI1185" i="1"/>
  <c r="CH1185" i="1"/>
  <c r="CG1185" i="1"/>
  <c r="CF1185" i="1"/>
  <c r="CE1185" i="1"/>
  <c r="CD1185" i="1"/>
  <c r="CC1185" i="1"/>
  <c r="CB1185" i="1"/>
  <c r="CA1185" i="1"/>
  <c r="BZ1185" i="1"/>
  <c r="BY1185" i="1"/>
  <c r="BX1185" i="1"/>
  <c r="BW1185" i="1"/>
  <c r="BV1185" i="1"/>
  <c r="AJ1185" i="1"/>
  <c r="DV1183" i="1"/>
  <c r="DU1183" i="1"/>
  <c r="DR1183" i="1"/>
  <c r="DQ1183" i="1"/>
  <c r="DL1183" i="1"/>
  <c r="DK1183" i="1"/>
  <c r="DI1183" i="1"/>
  <c r="DH1183" i="1"/>
  <c r="DE1183" i="1"/>
  <c r="DD1183" i="1"/>
  <c r="DC1183" i="1"/>
  <c r="DB1183" i="1"/>
  <c r="CZ1183" i="1"/>
  <c r="CX1183" i="1"/>
  <c r="CW1183" i="1"/>
  <c r="CV1183" i="1"/>
  <c r="CU1183" i="1"/>
  <c r="CT1183" i="1"/>
  <c r="CS1183" i="1"/>
  <c r="CR1183" i="1"/>
  <c r="CQ1183" i="1"/>
  <c r="CP1183" i="1"/>
  <c r="CO1183" i="1"/>
  <c r="CN1183" i="1"/>
  <c r="CM1183" i="1"/>
  <c r="CL1183" i="1"/>
  <c r="CK1183" i="1"/>
  <c r="CJ1183" i="1"/>
  <c r="CI1183" i="1"/>
  <c r="CH1183" i="1"/>
  <c r="CG1183" i="1"/>
  <c r="CF1183" i="1"/>
  <c r="CE1183" i="1"/>
  <c r="CD1183" i="1"/>
  <c r="CC1183" i="1"/>
  <c r="CB1183" i="1"/>
  <c r="CA1183" i="1"/>
  <c r="BZ1183" i="1"/>
  <c r="BY1183" i="1"/>
  <c r="BX1183" i="1"/>
  <c r="BW1183" i="1"/>
  <c r="BV1183" i="1"/>
  <c r="BE1183" i="1"/>
  <c r="AJ1183" i="1"/>
  <c r="DU1182" i="1"/>
  <c r="DR1182" i="1"/>
  <c r="DQ1182" i="1"/>
  <c r="DL1182" i="1"/>
  <c r="DK1182" i="1"/>
  <c r="DI1182" i="1"/>
  <c r="DH1182" i="1"/>
  <c r="DE1182" i="1"/>
  <c r="DD1182" i="1"/>
  <c r="DV1182" i="1" s="1"/>
  <c r="DC1182" i="1"/>
  <c r="DB1182" i="1"/>
  <c r="DJ1182" i="1" s="1"/>
  <c r="CZ1182" i="1"/>
  <c r="CX1182" i="1"/>
  <c r="CW1182" i="1"/>
  <c r="CV1182" i="1"/>
  <c r="CU1182" i="1"/>
  <c r="CT1182" i="1"/>
  <c r="CS1182" i="1"/>
  <c r="CR1182" i="1"/>
  <c r="CQ1182" i="1"/>
  <c r="CP1182" i="1"/>
  <c r="CO1182" i="1"/>
  <c r="CN1182" i="1"/>
  <c r="CM1182" i="1"/>
  <c r="CL1182" i="1"/>
  <c r="CK1182" i="1"/>
  <c r="CJ1182" i="1"/>
  <c r="CI1182" i="1"/>
  <c r="CH1182" i="1"/>
  <c r="CG1182" i="1"/>
  <c r="CF1182" i="1"/>
  <c r="CE1182" i="1"/>
  <c r="CD1182" i="1"/>
  <c r="CC1182" i="1"/>
  <c r="CB1182" i="1"/>
  <c r="CA1182" i="1"/>
  <c r="BZ1182" i="1"/>
  <c r="BY1182" i="1"/>
  <c r="BX1182" i="1"/>
  <c r="BW1182" i="1"/>
  <c r="BV1182" i="1"/>
  <c r="AJ1182" i="1"/>
  <c r="DU1180" i="1"/>
  <c r="DR1180" i="1"/>
  <c r="DQ1180" i="1"/>
  <c r="DL1180" i="1"/>
  <c r="DK1180" i="1"/>
  <c r="DI1180" i="1"/>
  <c r="DH1180" i="1"/>
  <c r="DE1180" i="1"/>
  <c r="DD1180" i="1"/>
  <c r="DV1180" i="1" s="1"/>
  <c r="DC1180" i="1"/>
  <c r="DB1180" i="1"/>
  <c r="CZ1180" i="1"/>
  <c r="CX1180" i="1"/>
  <c r="CW1180" i="1"/>
  <c r="CV1180" i="1"/>
  <c r="CU1180" i="1"/>
  <c r="CT1180" i="1"/>
  <c r="CS1180" i="1"/>
  <c r="CR1180" i="1"/>
  <c r="CQ1180" i="1"/>
  <c r="CP1180" i="1"/>
  <c r="CO1180" i="1"/>
  <c r="CN1180" i="1"/>
  <c r="CM1180" i="1"/>
  <c r="CL1180" i="1"/>
  <c r="CK1180" i="1"/>
  <c r="CJ1180" i="1"/>
  <c r="CI1180" i="1"/>
  <c r="CH1180" i="1"/>
  <c r="CG1180" i="1"/>
  <c r="CF1180" i="1"/>
  <c r="CE1180" i="1"/>
  <c r="CD1180" i="1"/>
  <c r="CC1180" i="1"/>
  <c r="CB1180" i="1"/>
  <c r="CA1180" i="1"/>
  <c r="BZ1180" i="1"/>
  <c r="DO1180" i="1" s="1"/>
  <c r="BY1180" i="1"/>
  <c r="BX1180" i="1"/>
  <c r="BW1180" i="1"/>
  <c r="BV1180" i="1"/>
  <c r="AJ1180" i="1"/>
  <c r="DU1174" i="1"/>
  <c r="DR1174" i="1"/>
  <c r="DQ1174" i="1"/>
  <c r="DL1174" i="1"/>
  <c r="DK1174" i="1"/>
  <c r="DI1174" i="1"/>
  <c r="DH1174" i="1"/>
  <c r="DE1174" i="1"/>
  <c r="DD1174" i="1"/>
  <c r="DV1174" i="1" s="1"/>
  <c r="DC1174" i="1"/>
  <c r="DB1174" i="1"/>
  <c r="DJ1174" i="1" s="1"/>
  <c r="CZ1174" i="1"/>
  <c r="CX1174" i="1"/>
  <c r="CW1174" i="1"/>
  <c r="CV1174" i="1"/>
  <c r="CU1174" i="1"/>
  <c r="CT1174" i="1"/>
  <c r="CS1174" i="1"/>
  <c r="CR1174" i="1"/>
  <c r="CQ1174" i="1"/>
  <c r="CP1174" i="1"/>
  <c r="CO1174" i="1"/>
  <c r="CN1174" i="1"/>
  <c r="CM1174" i="1"/>
  <c r="CL1174" i="1"/>
  <c r="CK1174" i="1"/>
  <c r="CJ1174" i="1"/>
  <c r="CI1174" i="1"/>
  <c r="CH1174" i="1"/>
  <c r="CG1174" i="1"/>
  <c r="CF1174" i="1"/>
  <c r="CE1174" i="1"/>
  <c r="CD1174" i="1"/>
  <c r="CC1174" i="1"/>
  <c r="CB1174" i="1"/>
  <c r="CA1174" i="1"/>
  <c r="BZ1174" i="1"/>
  <c r="DO1174" i="1" s="1"/>
  <c r="BY1174" i="1"/>
  <c r="BX1174" i="1"/>
  <c r="BW1174" i="1"/>
  <c r="BV1174" i="1"/>
  <c r="AJ1174" i="1"/>
  <c r="DU1172" i="1"/>
  <c r="DR1172" i="1"/>
  <c r="DQ1172" i="1"/>
  <c r="DL1172" i="1"/>
  <c r="DK1172" i="1"/>
  <c r="DI1172" i="1"/>
  <c r="DH1172" i="1"/>
  <c r="DE1172" i="1"/>
  <c r="DD1172" i="1"/>
  <c r="DC1172" i="1"/>
  <c r="DJ1172" i="1" s="1"/>
  <c r="DB1172" i="1"/>
  <c r="CZ1172" i="1"/>
  <c r="CX1172" i="1"/>
  <c r="CW1172" i="1"/>
  <c r="CV1172" i="1"/>
  <c r="CU1172" i="1"/>
  <c r="CT1172" i="1"/>
  <c r="CS1172" i="1"/>
  <c r="CR1172" i="1"/>
  <c r="CQ1172" i="1"/>
  <c r="CP1172" i="1"/>
  <c r="CO1172" i="1"/>
  <c r="CN1172" i="1"/>
  <c r="CM1172" i="1"/>
  <c r="CL1172" i="1"/>
  <c r="CK1172" i="1"/>
  <c r="CJ1172" i="1"/>
  <c r="CI1172" i="1"/>
  <c r="CH1172" i="1"/>
  <c r="CG1172" i="1"/>
  <c r="CF1172" i="1"/>
  <c r="CE1172" i="1"/>
  <c r="CD1172" i="1"/>
  <c r="CC1172" i="1"/>
  <c r="CB1172" i="1"/>
  <c r="CA1172" i="1"/>
  <c r="BZ1172" i="1"/>
  <c r="BY1172" i="1"/>
  <c r="BX1172" i="1"/>
  <c r="BW1172" i="1"/>
  <c r="BV1172" i="1"/>
  <c r="AJ1172" i="1"/>
  <c r="DU1168" i="1"/>
  <c r="DR1168" i="1"/>
  <c r="DQ1168" i="1"/>
  <c r="DL1168" i="1"/>
  <c r="DK1168" i="1"/>
  <c r="DI1168" i="1"/>
  <c r="DH1168" i="1"/>
  <c r="DE1168" i="1"/>
  <c r="DV1168" i="1" s="1"/>
  <c r="DD1168" i="1"/>
  <c r="DC1168" i="1"/>
  <c r="DB1168" i="1"/>
  <c r="DJ1168" i="1" s="1"/>
  <c r="CZ1168" i="1"/>
  <c r="CX1168" i="1"/>
  <c r="CW1168" i="1"/>
  <c r="CV1168" i="1"/>
  <c r="CU1168" i="1"/>
  <c r="CT1168" i="1"/>
  <c r="CS1168" i="1"/>
  <c r="CR1168" i="1"/>
  <c r="CQ1168" i="1"/>
  <c r="CP1168" i="1"/>
  <c r="CO1168" i="1"/>
  <c r="CN1168" i="1"/>
  <c r="CM1168" i="1"/>
  <c r="CL1168" i="1"/>
  <c r="CK1168" i="1"/>
  <c r="CJ1168" i="1"/>
  <c r="CI1168" i="1"/>
  <c r="CH1168" i="1"/>
  <c r="CG1168" i="1"/>
  <c r="CF1168" i="1"/>
  <c r="CE1168" i="1"/>
  <c r="CD1168" i="1"/>
  <c r="CC1168" i="1"/>
  <c r="CB1168" i="1"/>
  <c r="CA1168" i="1"/>
  <c r="BZ1168" i="1"/>
  <c r="BY1168" i="1"/>
  <c r="BX1168" i="1"/>
  <c r="BW1168" i="1"/>
  <c r="BV1168" i="1"/>
  <c r="AJ1168" i="1"/>
  <c r="DU1166" i="1"/>
  <c r="DR1166" i="1"/>
  <c r="DQ1166" i="1"/>
  <c r="DL1166" i="1"/>
  <c r="DK1166" i="1"/>
  <c r="DJ1166" i="1"/>
  <c r="DI1166" i="1"/>
  <c r="DH1166" i="1"/>
  <c r="DE1166" i="1"/>
  <c r="DD1166" i="1"/>
  <c r="DV1166" i="1" s="1"/>
  <c r="DC1166" i="1"/>
  <c r="DB1166" i="1"/>
  <c r="CZ1166" i="1"/>
  <c r="CX1166" i="1"/>
  <c r="CW1166" i="1"/>
  <c r="CV1166" i="1"/>
  <c r="CU1166" i="1"/>
  <c r="CT1166" i="1"/>
  <c r="CS1166" i="1"/>
  <c r="CR1166" i="1"/>
  <c r="CQ1166" i="1"/>
  <c r="CP1166" i="1"/>
  <c r="CO1166" i="1"/>
  <c r="CN1166" i="1"/>
  <c r="CM1166" i="1"/>
  <c r="CL1166" i="1"/>
  <c r="CK1166" i="1"/>
  <c r="CJ1166" i="1"/>
  <c r="CI1166" i="1"/>
  <c r="CH1166" i="1"/>
  <c r="CG1166" i="1"/>
  <c r="CF1166" i="1"/>
  <c r="CE1166" i="1"/>
  <c r="CD1166" i="1"/>
  <c r="CC1166" i="1"/>
  <c r="CB1166" i="1"/>
  <c r="CA1166" i="1"/>
  <c r="BZ1166" i="1"/>
  <c r="BY1166" i="1"/>
  <c r="BX1166" i="1"/>
  <c r="BW1166" i="1"/>
  <c r="BV1166" i="1"/>
  <c r="AJ1166" i="1"/>
  <c r="DV1164" i="1"/>
  <c r="DU1164" i="1"/>
  <c r="DR1164" i="1"/>
  <c r="DQ1164" i="1"/>
  <c r="DL1164" i="1"/>
  <c r="DK1164" i="1"/>
  <c r="DJ1164" i="1"/>
  <c r="DI1164" i="1"/>
  <c r="DH1164" i="1"/>
  <c r="DE1164" i="1"/>
  <c r="DD1164" i="1"/>
  <c r="DC1164" i="1"/>
  <c r="DB1164" i="1"/>
  <c r="DA1164" i="1"/>
  <c r="CZ1164" i="1"/>
  <c r="CY1164" i="1"/>
  <c r="CX1164" i="1"/>
  <c r="CW1164" i="1"/>
  <c r="CV1164" i="1"/>
  <c r="CU1164" i="1"/>
  <c r="CT1164" i="1"/>
  <c r="CS1164" i="1"/>
  <c r="CR1164" i="1"/>
  <c r="CQ1164" i="1"/>
  <c r="CP1164" i="1"/>
  <c r="CO1164" i="1"/>
  <c r="CN1164" i="1"/>
  <c r="DP1164" i="1" s="1"/>
  <c r="CM1164" i="1"/>
  <c r="CL1164" i="1"/>
  <c r="CK1164" i="1"/>
  <c r="CJ1164" i="1"/>
  <c r="CI1164" i="1"/>
  <c r="CH1164" i="1"/>
  <c r="CG1164" i="1"/>
  <c r="CF1164" i="1"/>
  <c r="CE1164" i="1"/>
  <c r="CD1164" i="1"/>
  <c r="CC1164" i="1"/>
  <c r="CB1164" i="1"/>
  <c r="CA1164" i="1"/>
  <c r="BZ1164" i="1"/>
  <c r="BY1164" i="1"/>
  <c r="BX1164" i="1"/>
  <c r="BW1164" i="1"/>
  <c r="BV1164" i="1"/>
  <c r="BE1164" i="1"/>
  <c r="AJ1164" i="1"/>
  <c r="DU1162" i="1"/>
  <c r="DR1162" i="1"/>
  <c r="DQ1162" i="1"/>
  <c r="DL1162" i="1"/>
  <c r="DK1162" i="1"/>
  <c r="DI1162" i="1"/>
  <c r="DH1162" i="1"/>
  <c r="DE1162" i="1"/>
  <c r="DV1162" i="1" s="1"/>
  <c r="DD1162" i="1"/>
  <c r="DC1162" i="1"/>
  <c r="DB1162" i="1"/>
  <c r="DJ1162" i="1" s="1"/>
  <c r="CZ1162" i="1"/>
  <c r="CX1162" i="1"/>
  <c r="CW1162" i="1"/>
  <c r="CV1162" i="1"/>
  <c r="CU1162" i="1"/>
  <c r="CT1162" i="1"/>
  <c r="CS1162" i="1"/>
  <c r="CR1162" i="1"/>
  <c r="CQ1162" i="1"/>
  <c r="CP1162" i="1"/>
  <c r="CO1162" i="1"/>
  <c r="CN1162" i="1"/>
  <c r="CM1162" i="1"/>
  <c r="CL1162" i="1"/>
  <c r="CK1162" i="1"/>
  <c r="CJ1162" i="1"/>
  <c r="CI1162" i="1"/>
  <c r="CH1162" i="1"/>
  <c r="CG1162" i="1"/>
  <c r="DO1162" i="1" s="1"/>
  <c r="CF1162" i="1"/>
  <c r="CE1162" i="1"/>
  <c r="CD1162" i="1"/>
  <c r="CC1162" i="1"/>
  <c r="CB1162" i="1"/>
  <c r="CA1162" i="1"/>
  <c r="BZ1162" i="1"/>
  <c r="BY1162" i="1"/>
  <c r="BX1162" i="1"/>
  <c r="BW1162" i="1"/>
  <c r="BV1162" i="1"/>
  <c r="BE1162" i="1"/>
  <c r="AJ1162" i="1"/>
  <c r="DU1158" i="1"/>
  <c r="DR1158" i="1"/>
  <c r="DQ1158" i="1"/>
  <c r="DL1158" i="1"/>
  <c r="DK1158" i="1"/>
  <c r="DJ1158" i="1"/>
  <c r="DI1158" i="1"/>
  <c r="DH1158" i="1"/>
  <c r="DE1158" i="1"/>
  <c r="DD1158" i="1"/>
  <c r="DC1158" i="1"/>
  <c r="DB1158" i="1"/>
  <c r="DA1158" i="1"/>
  <c r="CZ1158" i="1"/>
  <c r="CY1158" i="1"/>
  <c r="CX1158" i="1"/>
  <c r="CW1158" i="1"/>
  <c r="CV1158" i="1"/>
  <c r="CU1158" i="1"/>
  <c r="CT1158" i="1"/>
  <c r="CS1158" i="1"/>
  <c r="CR1158" i="1"/>
  <c r="CQ1158" i="1"/>
  <c r="CP1158" i="1"/>
  <c r="CO1158" i="1"/>
  <c r="CN1158" i="1"/>
  <c r="CM1158" i="1"/>
  <c r="CL1158" i="1"/>
  <c r="CK1158" i="1"/>
  <c r="CJ1158" i="1"/>
  <c r="CI1158" i="1"/>
  <c r="CH1158" i="1"/>
  <c r="CG1158" i="1"/>
  <c r="CF1158" i="1"/>
  <c r="CE1158" i="1"/>
  <c r="CD1158" i="1"/>
  <c r="CC1158" i="1"/>
  <c r="CB1158" i="1"/>
  <c r="CA1158" i="1"/>
  <c r="BZ1158" i="1"/>
  <c r="BY1158" i="1"/>
  <c r="BX1158" i="1"/>
  <c r="BW1158" i="1"/>
  <c r="BV1158" i="1"/>
  <c r="BE1158" i="1"/>
  <c r="AJ1158" i="1"/>
  <c r="DU1156" i="1"/>
  <c r="DR1156" i="1"/>
  <c r="DQ1156" i="1"/>
  <c r="DL1156" i="1"/>
  <c r="DK1156" i="1"/>
  <c r="DJ1156" i="1"/>
  <c r="DI1156" i="1"/>
  <c r="DH1156" i="1"/>
  <c r="DE1156" i="1"/>
  <c r="DD1156" i="1"/>
  <c r="DC1156" i="1"/>
  <c r="DB1156" i="1"/>
  <c r="DA1156" i="1"/>
  <c r="CZ1156" i="1"/>
  <c r="CY1156" i="1"/>
  <c r="CX1156" i="1"/>
  <c r="CW1156" i="1"/>
  <c r="CV1156" i="1"/>
  <c r="CU1156" i="1"/>
  <c r="CT1156" i="1"/>
  <c r="CS1156" i="1"/>
  <c r="CR1156" i="1"/>
  <c r="CQ1156" i="1"/>
  <c r="CP1156" i="1"/>
  <c r="CO1156" i="1"/>
  <c r="CN1156" i="1"/>
  <c r="CM1156" i="1"/>
  <c r="CL1156" i="1"/>
  <c r="CK1156" i="1"/>
  <c r="CJ1156" i="1"/>
  <c r="CI1156" i="1"/>
  <c r="CH1156" i="1"/>
  <c r="CG1156" i="1"/>
  <c r="CF1156" i="1"/>
  <c r="CE1156" i="1"/>
  <c r="CD1156" i="1"/>
  <c r="CC1156" i="1"/>
  <c r="CB1156" i="1"/>
  <c r="CA1156" i="1"/>
  <c r="BZ1156" i="1"/>
  <c r="BY1156" i="1"/>
  <c r="BX1156" i="1"/>
  <c r="BW1156" i="1"/>
  <c r="BV1156" i="1"/>
  <c r="BE1156" i="1"/>
  <c r="AJ1156" i="1"/>
  <c r="DU1154" i="1"/>
  <c r="DR1154" i="1"/>
  <c r="DQ1154" i="1"/>
  <c r="DO1154" i="1"/>
  <c r="DL1154" i="1"/>
  <c r="DK1154" i="1"/>
  <c r="DI1154" i="1"/>
  <c r="DH1154" i="1"/>
  <c r="DE1154" i="1"/>
  <c r="DD1154" i="1"/>
  <c r="DV1154" i="1" s="1"/>
  <c r="DC1154" i="1"/>
  <c r="DB1154" i="1"/>
  <c r="DJ1154" i="1" s="1"/>
  <c r="DA1154" i="1"/>
  <c r="CZ1154" i="1"/>
  <c r="CY1154" i="1"/>
  <c r="CX1154" i="1"/>
  <c r="CW1154" i="1"/>
  <c r="CV1154" i="1"/>
  <c r="CU1154" i="1"/>
  <c r="CT1154" i="1"/>
  <c r="CS1154" i="1"/>
  <c r="CR1154" i="1"/>
  <c r="CQ1154" i="1"/>
  <c r="CP1154" i="1"/>
  <c r="CO1154" i="1"/>
  <c r="CN1154" i="1"/>
  <c r="DP1154" i="1" s="1"/>
  <c r="CM1154" i="1"/>
  <c r="CL1154" i="1"/>
  <c r="CK1154" i="1"/>
  <c r="CJ1154" i="1"/>
  <c r="CI1154" i="1"/>
  <c r="CH1154" i="1"/>
  <c r="CG1154" i="1"/>
  <c r="CF1154" i="1"/>
  <c r="CE1154" i="1"/>
  <c r="CD1154" i="1"/>
  <c r="CC1154" i="1"/>
  <c r="CB1154" i="1"/>
  <c r="CA1154" i="1"/>
  <c r="BZ1154" i="1"/>
  <c r="BY1154" i="1"/>
  <c r="BX1154" i="1"/>
  <c r="BW1154" i="1"/>
  <c r="BV1154" i="1"/>
  <c r="BE1154" i="1"/>
  <c r="AJ1154" i="1"/>
  <c r="DV1152" i="1"/>
  <c r="DU1152" i="1"/>
  <c r="DR1152" i="1"/>
  <c r="DQ1152" i="1"/>
  <c r="DL1152" i="1"/>
  <c r="DK1152" i="1"/>
  <c r="DI1152" i="1"/>
  <c r="DH1152" i="1"/>
  <c r="DE1152" i="1"/>
  <c r="DD1152" i="1"/>
  <c r="DC1152" i="1"/>
  <c r="DB1152" i="1"/>
  <c r="DJ1152" i="1" s="1"/>
  <c r="DA1152" i="1"/>
  <c r="CZ1152" i="1"/>
  <c r="CY1152" i="1"/>
  <c r="CX1152" i="1"/>
  <c r="CW1152" i="1"/>
  <c r="CV1152" i="1"/>
  <c r="CU1152" i="1"/>
  <c r="CT1152" i="1"/>
  <c r="CS1152" i="1"/>
  <c r="CR1152" i="1"/>
  <c r="CQ1152" i="1"/>
  <c r="CP1152" i="1"/>
  <c r="CO1152" i="1"/>
  <c r="CN1152" i="1"/>
  <c r="CM1152" i="1"/>
  <c r="CL1152" i="1"/>
  <c r="CK1152" i="1"/>
  <c r="CJ1152" i="1"/>
  <c r="CI1152" i="1"/>
  <c r="CH1152" i="1"/>
  <c r="CG1152" i="1"/>
  <c r="CF1152" i="1"/>
  <c r="CE1152" i="1"/>
  <c r="CD1152" i="1"/>
  <c r="CC1152" i="1"/>
  <c r="CB1152" i="1"/>
  <c r="CA1152" i="1"/>
  <c r="BZ1152" i="1"/>
  <c r="BY1152" i="1"/>
  <c r="BX1152" i="1"/>
  <c r="BW1152" i="1"/>
  <c r="BV1152" i="1"/>
  <c r="DO1152" i="1" s="1"/>
  <c r="BE1152" i="1"/>
  <c r="AJ1152" i="1"/>
  <c r="DV1150" i="1"/>
  <c r="DU1150" i="1"/>
  <c r="DR1150" i="1"/>
  <c r="DQ1150" i="1"/>
  <c r="DL1150" i="1"/>
  <c r="DK1150" i="1"/>
  <c r="DI1150" i="1"/>
  <c r="DH1150" i="1"/>
  <c r="DE1150" i="1"/>
  <c r="DD1150" i="1"/>
  <c r="DC1150" i="1"/>
  <c r="DB1150" i="1"/>
  <c r="DA1150" i="1"/>
  <c r="CZ1150" i="1"/>
  <c r="CY1150" i="1"/>
  <c r="CX1150" i="1"/>
  <c r="CW1150" i="1"/>
  <c r="CV1150" i="1"/>
  <c r="CU1150" i="1"/>
  <c r="CT1150" i="1"/>
  <c r="CS1150" i="1"/>
  <c r="CR1150" i="1"/>
  <c r="CQ1150" i="1"/>
  <c r="CP1150" i="1"/>
  <c r="CO1150" i="1"/>
  <c r="CN1150" i="1"/>
  <c r="CM1150" i="1"/>
  <c r="CL1150" i="1"/>
  <c r="CK1150" i="1"/>
  <c r="CJ1150" i="1"/>
  <c r="CI1150" i="1"/>
  <c r="CH1150" i="1"/>
  <c r="CG1150" i="1"/>
  <c r="CF1150" i="1"/>
  <c r="CE1150" i="1"/>
  <c r="CD1150" i="1"/>
  <c r="CC1150" i="1"/>
  <c r="CB1150" i="1"/>
  <c r="CA1150" i="1"/>
  <c r="BZ1150" i="1"/>
  <c r="BY1150" i="1"/>
  <c r="BX1150" i="1"/>
  <c r="BW1150" i="1"/>
  <c r="BV1150" i="1"/>
  <c r="BE1150" i="1"/>
  <c r="AJ1150" i="1"/>
  <c r="DL1148" i="1"/>
  <c r="DK1148" i="1"/>
  <c r="DI1148" i="1"/>
  <c r="DH1148" i="1"/>
  <c r="DC1148" i="1"/>
  <c r="DJ1148" i="1" s="1"/>
  <c r="DB1148" i="1"/>
  <c r="AJ1148" i="1"/>
  <c r="DU1147" i="1"/>
  <c r="DR1147" i="1"/>
  <c r="DQ1147" i="1"/>
  <c r="DL1147" i="1"/>
  <c r="DK1147" i="1"/>
  <c r="DJ1147" i="1"/>
  <c r="DI1147" i="1"/>
  <c r="DH1147" i="1"/>
  <c r="DE1147" i="1"/>
  <c r="DV1147" i="1" s="1"/>
  <c r="DD1147" i="1"/>
  <c r="DC1147" i="1"/>
  <c r="DB1147" i="1"/>
  <c r="DA1147" i="1"/>
  <c r="CZ1147" i="1"/>
  <c r="CY1147" i="1"/>
  <c r="CX1147" i="1"/>
  <c r="CW1147" i="1"/>
  <c r="CV1147" i="1"/>
  <c r="CU1147" i="1"/>
  <c r="CT1147" i="1"/>
  <c r="CS1147" i="1"/>
  <c r="CR1147" i="1"/>
  <c r="CQ1147" i="1"/>
  <c r="CP1147" i="1"/>
  <c r="CO1147" i="1"/>
  <c r="CN1147" i="1"/>
  <c r="CM1147" i="1"/>
  <c r="CL1147" i="1"/>
  <c r="DP1147" i="1" s="1"/>
  <c r="CK1147" i="1"/>
  <c r="CJ1147" i="1"/>
  <c r="CI1147" i="1"/>
  <c r="CH1147" i="1"/>
  <c r="CG1147" i="1"/>
  <c r="CF1147" i="1"/>
  <c r="CE1147" i="1"/>
  <c r="CD1147" i="1"/>
  <c r="CC1147" i="1"/>
  <c r="CB1147" i="1"/>
  <c r="CA1147" i="1"/>
  <c r="BZ1147" i="1"/>
  <c r="BY1147" i="1"/>
  <c r="BX1147" i="1"/>
  <c r="BW1147" i="1"/>
  <c r="BV1147" i="1"/>
  <c r="AJ1147" i="1"/>
  <c r="DL1145" i="1"/>
  <c r="DK1145" i="1"/>
  <c r="DJ1145" i="1"/>
  <c r="DI1145" i="1"/>
  <c r="DH1145" i="1"/>
  <c r="DC1145" i="1"/>
  <c r="DB1145" i="1"/>
  <c r="AJ1145" i="1"/>
  <c r="DU1144" i="1"/>
  <c r="DR1144" i="1"/>
  <c r="DQ1144" i="1"/>
  <c r="DL1144" i="1"/>
  <c r="DK1144" i="1"/>
  <c r="DJ1144" i="1"/>
  <c r="DI1144" i="1"/>
  <c r="DH1144" i="1"/>
  <c r="DE1144" i="1"/>
  <c r="DD1144" i="1"/>
  <c r="DV1144" i="1" s="1"/>
  <c r="DC1144" i="1"/>
  <c r="DB1144" i="1"/>
  <c r="DA1144" i="1"/>
  <c r="CZ1144" i="1"/>
  <c r="CY1144" i="1"/>
  <c r="CX1144" i="1"/>
  <c r="CW1144" i="1"/>
  <c r="CV1144" i="1"/>
  <c r="CU1144" i="1"/>
  <c r="DP1144" i="1" s="1"/>
  <c r="CT1144" i="1"/>
  <c r="CS1144" i="1"/>
  <c r="CR1144" i="1"/>
  <c r="CQ1144" i="1"/>
  <c r="CP1144" i="1"/>
  <c r="CO1144" i="1"/>
  <c r="CN1144" i="1"/>
  <c r="CM1144" i="1"/>
  <c r="CL1144" i="1"/>
  <c r="CK1144" i="1"/>
  <c r="CJ1144" i="1"/>
  <c r="CI1144" i="1"/>
  <c r="CH1144" i="1"/>
  <c r="CG1144" i="1"/>
  <c r="CF1144" i="1"/>
  <c r="CE1144" i="1"/>
  <c r="CD1144" i="1"/>
  <c r="CC1144" i="1"/>
  <c r="CB1144" i="1"/>
  <c r="CA1144" i="1"/>
  <c r="BZ1144" i="1"/>
  <c r="BY1144" i="1"/>
  <c r="BX1144" i="1"/>
  <c r="BW1144" i="1"/>
  <c r="BV1144" i="1"/>
  <c r="AJ1144" i="1"/>
  <c r="DL1141" i="1"/>
  <c r="DK1141" i="1"/>
  <c r="DI1141" i="1"/>
  <c r="DH1141" i="1"/>
  <c r="DC1141" i="1"/>
  <c r="DJ1141" i="1" s="1"/>
  <c r="DB1141" i="1"/>
  <c r="AJ1141" i="1"/>
  <c r="DU1140" i="1"/>
  <c r="DR1140" i="1"/>
  <c r="DQ1140" i="1"/>
  <c r="DL1140" i="1"/>
  <c r="DK1140" i="1"/>
  <c r="DJ1140" i="1"/>
  <c r="DI1140" i="1"/>
  <c r="DH1140" i="1"/>
  <c r="DE1140" i="1"/>
  <c r="DV1140" i="1" s="1"/>
  <c r="DD1140" i="1"/>
  <c r="DC1140" i="1"/>
  <c r="DB1140" i="1"/>
  <c r="DA1140" i="1"/>
  <c r="CZ1140" i="1"/>
  <c r="CY1140" i="1"/>
  <c r="CX1140" i="1"/>
  <c r="CW1140" i="1"/>
  <c r="CV1140" i="1"/>
  <c r="CU1140" i="1"/>
  <c r="CT1140" i="1"/>
  <c r="CS1140" i="1"/>
  <c r="CR1140" i="1"/>
  <c r="CQ1140" i="1"/>
  <c r="CP1140" i="1"/>
  <c r="CO1140" i="1"/>
  <c r="CN1140" i="1"/>
  <c r="CM1140" i="1"/>
  <c r="CL1140" i="1"/>
  <c r="CK1140" i="1"/>
  <c r="CJ1140" i="1"/>
  <c r="CI1140" i="1"/>
  <c r="CH1140" i="1"/>
  <c r="CG1140" i="1"/>
  <c r="CF1140" i="1"/>
  <c r="CE1140" i="1"/>
  <c r="CD1140" i="1"/>
  <c r="CC1140" i="1"/>
  <c r="CB1140" i="1"/>
  <c r="CA1140" i="1"/>
  <c r="DO1140" i="1" s="1"/>
  <c r="BZ1140" i="1"/>
  <c r="BY1140" i="1"/>
  <c r="BX1140" i="1"/>
  <c r="BW1140" i="1"/>
  <c r="BV1140" i="1"/>
  <c r="AJ1140" i="1"/>
  <c r="DL1138" i="1"/>
  <c r="DK1138" i="1"/>
  <c r="DI1138" i="1"/>
  <c r="DH1138" i="1"/>
  <c r="DC1138" i="1"/>
  <c r="DJ1138" i="1" s="1"/>
  <c r="DB1138" i="1"/>
  <c r="AJ1138" i="1"/>
  <c r="DU1137" i="1"/>
  <c r="DR1137" i="1"/>
  <c r="DQ1137" i="1"/>
  <c r="DL1137" i="1"/>
  <c r="DK1137" i="1"/>
  <c r="DJ1137" i="1"/>
  <c r="DI1137" i="1"/>
  <c r="DH1137" i="1"/>
  <c r="DE1137" i="1"/>
  <c r="DD1137" i="1"/>
  <c r="DC1137" i="1"/>
  <c r="DB1137" i="1"/>
  <c r="DA1137" i="1"/>
  <c r="CZ1137" i="1"/>
  <c r="CY1137" i="1"/>
  <c r="CX1137" i="1"/>
  <c r="CW1137" i="1"/>
  <c r="CV1137" i="1"/>
  <c r="CU1137" i="1"/>
  <c r="CT1137" i="1"/>
  <c r="CS1137" i="1"/>
  <c r="CR1137" i="1"/>
  <c r="CQ1137" i="1"/>
  <c r="CP1137" i="1"/>
  <c r="CO1137" i="1"/>
  <c r="CN1137" i="1"/>
  <c r="CM1137" i="1"/>
  <c r="CL1137" i="1"/>
  <c r="DP1137" i="1" s="1"/>
  <c r="CK1137" i="1"/>
  <c r="CJ1137" i="1"/>
  <c r="CI1137" i="1"/>
  <c r="CH1137" i="1"/>
  <c r="CG1137" i="1"/>
  <c r="CF1137" i="1"/>
  <c r="CE1137" i="1"/>
  <c r="CD1137" i="1"/>
  <c r="CC1137" i="1"/>
  <c r="CB1137" i="1"/>
  <c r="CA1137" i="1"/>
  <c r="BZ1137" i="1"/>
  <c r="BY1137" i="1"/>
  <c r="BX1137" i="1"/>
  <c r="BW1137" i="1"/>
  <c r="BV1137" i="1"/>
  <c r="DO1137" i="1" s="1"/>
  <c r="AJ1137" i="1"/>
  <c r="DL1135" i="1"/>
  <c r="DK1135" i="1"/>
  <c r="DJ1135" i="1"/>
  <c r="DI1135" i="1"/>
  <c r="DH1135" i="1"/>
  <c r="DC1135" i="1"/>
  <c r="DB1135" i="1"/>
  <c r="AJ1135" i="1"/>
  <c r="DU1134" i="1"/>
  <c r="DR1134" i="1"/>
  <c r="DQ1134" i="1"/>
  <c r="DL1134" i="1"/>
  <c r="DK1134" i="1"/>
  <c r="DI1134" i="1"/>
  <c r="DH1134" i="1"/>
  <c r="DE1134" i="1"/>
  <c r="DD1134" i="1"/>
  <c r="DV1134" i="1" s="1"/>
  <c r="DC1134" i="1"/>
  <c r="DB1134" i="1"/>
  <c r="DJ1134" i="1" s="1"/>
  <c r="DA1134" i="1"/>
  <c r="CZ1134" i="1"/>
  <c r="CY1134" i="1"/>
  <c r="CX1134" i="1"/>
  <c r="CW1134" i="1"/>
  <c r="CV1134" i="1"/>
  <c r="CU1134" i="1"/>
  <c r="CT1134" i="1"/>
  <c r="CS1134" i="1"/>
  <c r="CR1134" i="1"/>
  <c r="CQ1134" i="1"/>
  <c r="CP1134" i="1"/>
  <c r="CO1134" i="1"/>
  <c r="DP1134" i="1" s="1"/>
  <c r="CN1134" i="1"/>
  <c r="CM1134" i="1"/>
  <c r="CL1134" i="1"/>
  <c r="CK1134" i="1"/>
  <c r="CJ1134" i="1"/>
  <c r="CI1134" i="1"/>
  <c r="CH1134" i="1"/>
  <c r="CG1134" i="1"/>
  <c r="CF1134" i="1"/>
  <c r="CE1134" i="1"/>
  <c r="CD1134" i="1"/>
  <c r="CC1134" i="1"/>
  <c r="CB1134" i="1"/>
  <c r="CA1134" i="1"/>
  <c r="BZ1134" i="1"/>
  <c r="BY1134" i="1"/>
  <c r="BX1134" i="1"/>
  <c r="DO1134" i="1" s="1"/>
  <c r="BW1134" i="1"/>
  <c r="BV1134" i="1"/>
  <c r="AJ1134" i="1"/>
  <c r="DL1132" i="1"/>
  <c r="DK1132" i="1"/>
  <c r="DI1132" i="1"/>
  <c r="DH1132" i="1"/>
  <c r="DC1132" i="1"/>
  <c r="DJ1132" i="1" s="1"/>
  <c r="DB1132" i="1"/>
  <c r="AJ1132" i="1"/>
  <c r="DV1131" i="1"/>
  <c r="DU1131" i="1"/>
  <c r="DR1131" i="1"/>
  <c r="DQ1131" i="1"/>
  <c r="DL1131" i="1"/>
  <c r="DK1131" i="1"/>
  <c r="DI1131" i="1"/>
  <c r="DH1131" i="1"/>
  <c r="DE1131" i="1"/>
  <c r="DD1131" i="1"/>
  <c r="DC1131" i="1"/>
  <c r="DB1131" i="1"/>
  <c r="DJ1131" i="1" s="1"/>
  <c r="DA1131" i="1"/>
  <c r="CZ1131" i="1"/>
  <c r="CY1131" i="1"/>
  <c r="CX1131" i="1"/>
  <c r="CW1131" i="1"/>
  <c r="CV1131" i="1"/>
  <c r="CU1131" i="1"/>
  <c r="CT1131" i="1"/>
  <c r="CS1131" i="1"/>
  <c r="CR1131" i="1"/>
  <c r="CQ1131" i="1"/>
  <c r="CP1131" i="1"/>
  <c r="CO1131" i="1"/>
  <c r="CN1131" i="1"/>
  <c r="CM1131" i="1"/>
  <c r="CL1131" i="1"/>
  <c r="CK1131" i="1"/>
  <c r="CJ1131" i="1"/>
  <c r="CI1131" i="1"/>
  <c r="CH1131" i="1"/>
  <c r="CG1131" i="1"/>
  <c r="CF1131" i="1"/>
  <c r="CE1131" i="1"/>
  <c r="CD1131" i="1"/>
  <c r="CC1131" i="1"/>
  <c r="CB1131" i="1"/>
  <c r="CA1131" i="1"/>
  <c r="BZ1131" i="1"/>
  <c r="BY1131" i="1"/>
  <c r="BX1131" i="1"/>
  <c r="BW1131" i="1"/>
  <c r="BV1131" i="1"/>
  <c r="AJ1131" i="1"/>
  <c r="DL1128" i="1"/>
  <c r="DK1128" i="1"/>
  <c r="DI1128" i="1"/>
  <c r="DH1128" i="1"/>
  <c r="DC1128" i="1"/>
  <c r="DB1128" i="1"/>
  <c r="DJ1128" i="1" s="1"/>
  <c r="AJ1128" i="1"/>
  <c r="DU1127" i="1"/>
  <c r="DR1127" i="1"/>
  <c r="DQ1127" i="1"/>
  <c r="DO1127" i="1"/>
  <c r="DL1127" i="1"/>
  <c r="DK1127" i="1"/>
  <c r="DI1127" i="1"/>
  <c r="DH1127" i="1"/>
  <c r="DE1127" i="1"/>
  <c r="DD1127" i="1"/>
  <c r="DV1127" i="1" s="1"/>
  <c r="DC1127" i="1"/>
  <c r="DB1127" i="1"/>
  <c r="DA1127" i="1"/>
  <c r="CZ1127" i="1"/>
  <c r="CY1127" i="1"/>
  <c r="CX1127" i="1"/>
  <c r="CW1127" i="1"/>
  <c r="CV1127" i="1"/>
  <c r="CU1127" i="1"/>
  <c r="CT1127" i="1"/>
  <c r="CS1127" i="1"/>
  <c r="CR1127" i="1"/>
  <c r="CQ1127" i="1"/>
  <c r="CP1127" i="1"/>
  <c r="CO1127" i="1"/>
  <c r="CN1127" i="1"/>
  <c r="CM1127" i="1"/>
  <c r="DP1127" i="1" s="1"/>
  <c r="CL1127" i="1"/>
  <c r="CK1127" i="1"/>
  <c r="CJ1127" i="1"/>
  <c r="CI1127" i="1"/>
  <c r="CH1127" i="1"/>
  <c r="CG1127" i="1"/>
  <c r="CF1127" i="1"/>
  <c r="CE1127" i="1"/>
  <c r="CD1127" i="1"/>
  <c r="CC1127" i="1"/>
  <c r="CB1127" i="1"/>
  <c r="CA1127" i="1"/>
  <c r="BZ1127" i="1"/>
  <c r="BY1127" i="1"/>
  <c r="BX1127" i="1"/>
  <c r="BW1127" i="1"/>
  <c r="BV1127" i="1"/>
  <c r="AJ1127" i="1"/>
  <c r="DL1125" i="1"/>
  <c r="DK1125" i="1"/>
  <c r="DI1125" i="1"/>
  <c r="DH1125" i="1"/>
  <c r="DC1125" i="1"/>
  <c r="DB1125" i="1"/>
  <c r="AJ1125" i="1"/>
  <c r="DV1124" i="1"/>
  <c r="DU1124" i="1"/>
  <c r="DR1124" i="1"/>
  <c r="DQ1124" i="1"/>
  <c r="DL1124" i="1"/>
  <c r="DK1124" i="1"/>
  <c r="DI1124" i="1"/>
  <c r="DH1124" i="1"/>
  <c r="DE1124" i="1"/>
  <c r="DD1124" i="1"/>
  <c r="DC1124" i="1"/>
  <c r="DB1124" i="1"/>
  <c r="DA1124" i="1"/>
  <c r="CZ1124" i="1"/>
  <c r="CY1124" i="1"/>
  <c r="CX1124" i="1"/>
  <c r="CW1124" i="1"/>
  <c r="CV1124" i="1"/>
  <c r="CU1124" i="1"/>
  <c r="CT1124" i="1"/>
  <c r="CS1124" i="1"/>
  <c r="CR1124" i="1"/>
  <c r="CQ1124" i="1"/>
  <c r="CP1124" i="1"/>
  <c r="CO1124" i="1"/>
  <c r="CN1124" i="1"/>
  <c r="CM1124" i="1"/>
  <c r="CL1124" i="1"/>
  <c r="CK1124" i="1"/>
  <c r="CJ1124" i="1"/>
  <c r="CI1124" i="1"/>
  <c r="CH1124" i="1"/>
  <c r="CG1124" i="1"/>
  <c r="CF1124" i="1"/>
  <c r="CE1124" i="1"/>
  <c r="CD1124" i="1"/>
  <c r="CC1124" i="1"/>
  <c r="CB1124" i="1"/>
  <c r="CA1124" i="1"/>
  <c r="BZ1124" i="1"/>
  <c r="BY1124" i="1"/>
  <c r="BX1124" i="1"/>
  <c r="BW1124" i="1"/>
  <c r="BV1124" i="1"/>
  <c r="AJ1124" i="1"/>
  <c r="DU1120" i="1"/>
  <c r="DR1120" i="1"/>
  <c r="DQ1120" i="1"/>
  <c r="DL1120" i="1"/>
  <c r="DK1120" i="1"/>
  <c r="DI1120" i="1"/>
  <c r="DH1120" i="1"/>
  <c r="DE1120" i="1"/>
  <c r="DV1120" i="1" s="1"/>
  <c r="DD1120" i="1"/>
  <c r="DC1120" i="1"/>
  <c r="DJ1120" i="1" s="1"/>
  <c r="DB1120" i="1"/>
  <c r="DA1120" i="1"/>
  <c r="CZ1120" i="1"/>
  <c r="CY1120" i="1"/>
  <c r="CX1120" i="1"/>
  <c r="CW1120" i="1"/>
  <c r="CV1120" i="1"/>
  <c r="CU1120" i="1"/>
  <c r="CT1120" i="1"/>
  <c r="CS1120" i="1"/>
  <c r="CR1120" i="1"/>
  <c r="CQ1120" i="1"/>
  <c r="CP1120" i="1"/>
  <c r="CO1120" i="1"/>
  <c r="CN1120" i="1"/>
  <c r="CM1120" i="1"/>
  <c r="CL1120" i="1"/>
  <c r="CK1120" i="1"/>
  <c r="CJ1120" i="1"/>
  <c r="CI1120" i="1"/>
  <c r="CH1120" i="1"/>
  <c r="CG1120" i="1"/>
  <c r="CF1120" i="1"/>
  <c r="CE1120" i="1"/>
  <c r="CD1120" i="1"/>
  <c r="CC1120" i="1"/>
  <c r="CB1120" i="1"/>
  <c r="CA1120" i="1"/>
  <c r="BZ1120" i="1"/>
  <c r="BY1120" i="1"/>
  <c r="BX1120" i="1"/>
  <c r="BW1120" i="1"/>
  <c r="BV1120" i="1"/>
  <c r="BE1120" i="1"/>
  <c r="AJ1120" i="1"/>
  <c r="DU1115" i="1"/>
  <c r="DR1115" i="1"/>
  <c r="DQ1115" i="1"/>
  <c r="DL1115" i="1"/>
  <c r="DK1115" i="1"/>
  <c r="DI1115" i="1"/>
  <c r="DH1115" i="1"/>
  <c r="DE1115" i="1"/>
  <c r="DV1115" i="1" s="1"/>
  <c r="DD1115" i="1"/>
  <c r="DC1115" i="1"/>
  <c r="DJ1115" i="1" s="1"/>
  <c r="DB1115" i="1"/>
  <c r="CZ1115" i="1"/>
  <c r="CX1115" i="1"/>
  <c r="CW1115" i="1"/>
  <c r="CV1115" i="1"/>
  <c r="CU1115" i="1"/>
  <c r="CT1115" i="1"/>
  <c r="CS1115" i="1"/>
  <c r="CR1115" i="1"/>
  <c r="CQ1115" i="1"/>
  <c r="CP1115" i="1"/>
  <c r="CO1115" i="1"/>
  <c r="CN1115" i="1"/>
  <c r="CM1115" i="1"/>
  <c r="CL1115" i="1"/>
  <c r="CK1115" i="1"/>
  <c r="CJ1115" i="1"/>
  <c r="CI1115" i="1"/>
  <c r="CH1115" i="1"/>
  <c r="CG1115" i="1"/>
  <c r="CF1115" i="1"/>
  <c r="CE1115" i="1"/>
  <c r="CD1115" i="1"/>
  <c r="CC1115" i="1"/>
  <c r="CB1115" i="1"/>
  <c r="CA1115" i="1"/>
  <c r="BZ1115" i="1"/>
  <c r="BY1115" i="1"/>
  <c r="BX1115" i="1"/>
  <c r="DO1115" i="1" s="1"/>
  <c r="BW1115" i="1"/>
  <c r="BV1115" i="1"/>
  <c r="BE1115" i="1"/>
  <c r="AJ1115" i="1"/>
  <c r="DU1110" i="1"/>
  <c r="DR1110" i="1"/>
  <c r="DQ1110" i="1"/>
  <c r="DL1110" i="1"/>
  <c r="DK1110" i="1"/>
  <c r="DI1110" i="1"/>
  <c r="DH1110" i="1"/>
  <c r="DE1110" i="1"/>
  <c r="DD1110" i="1"/>
  <c r="DV1110" i="1" s="1"/>
  <c r="DC1110" i="1"/>
  <c r="DB1110" i="1"/>
  <c r="DJ1110" i="1" s="1"/>
  <c r="CZ1110" i="1"/>
  <c r="CX1110" i="1"/>
  <c r="CW1110" i="1"/>
  <c r="CV1110" i="1"/>
  <c r="CU1110" i="1"/>
  <c r="CT1110" i="1"/>
  <c r="CS1110" i="1"/>
  <c r="CR1110" i="1"/>
  <c r="CQ1110" i="1"/>
  <c r="CP1110" i="1"/>
  <c r="CO1110" i="1"/>
  <c r="CN1110" i="1"/>
  <c r="CM1110" i="1"/>
  <c r="CL1110" i="1"/>
  <c r="CK1110" i="1"/>
  <c r="CJ1110" i="1"/>
  <c r="CI1110" i="1"/>
  <c r="CH1110" i="1"/>
  <c r="CG1110" i="1"/>
  <c r="CF1110" i="1"/>
  <c r="CE1110" i="1"/>
  <c r="CD1110" i="1"/>
  <c r="CC1110" i="1"/>
  <c r="CB1110" i="1"/>
  <c r="CA1110" i="1"/>
  <c r="BZ1110" i="1"/>
  <c r="BY1110" i="1"/>
  <c r="BX1110" i="1"/>
  <c r="BW1110" i="1"/>
  <c r="DO1110" i="1" s="1"/>
  <c r="BV1110" i="1"/>
  <c r="BE1110" i="1"/>
  <c r="AJ1110" i="1"/>
  <c r="DU1104" i="1"/>
  <c r="DR1104" i="1"/>
  <c r="DQ1104" i="1"/>
  <c r="DL1104" i="1"/>
  <c r="DK1104" i="1"/>
  <c r="DI1104" i="1"/>
  <c r="DH1104" i="1"/>
  <c r="DE1104" i="1"/>
  <c r="DD1104" i="1"/>
  <c r="DV1104" i="1" s="1"/>
  <c r="DC1104" i="1"/>
  <c r="DB1104" i="1"/>
  <c r="DJ1104" i="1" s="1"/>
  <c r="CZ1104" i="1"/>
  <c r="CX1104" i="1"/>
  <c r="CW1104" i="1"/>
  <c r="CV1104" i="1"/>
  <c r="DP1104" i="1" s="1"/>
  <c r="CU1104" i="1"/>
  <c r="CT1104" i="1"/>
  <c r="CS1104" i="1"/>
  <c r="CR1104" i="1"/>
  <c r="CQ1104" i="1"/>
  <c r="CP1104" i="1"/>
  <c r="CO1104" i="1"/>
  <c r="CN1104" i="1"/>
  <c r="CM1104" i="1"/>
  <c r="CL1104" i="1"/>
  <c r="CK1104" i="1"/>
  <c r="CJ1104" i="1"/>
  <c r="CI1104" i="1"/>
  <c r="CH1104" i="1"/>
  <c r="CG1104" i="1"/>
  <c r="CF1104" i="1"/>
  <c r="CE1104" i="1"/>
  <c r="CD1104" i="1"/>
  <c r="CC1104" i="1"/>
  <c r="CB1104" i="1"/>
  <c r="CA1104" i="1"/>
  <c r="BZ1104" i="1"/>
  <c r="BY1104" i="1"/>
  <c r="BX1104" i="1"/>
  <c r="BW1104" i="1"/>
  <c r="BV1104" i="1"/>
  <c r="AJ1104" i="1"/>
  <c r="DU1102" i="1"/>
  <c r="DR1102" i="1"/>
  <c r="DQ1102" i="1"/>
  <c r="DL1102" i="1"/>
  <c r="DK1102" i="1"/>
  <c r="DI1102" i="1"/>
  <c r="DH1102" i="1"/>
  <c r="DE1102" i="1"/>
  <c r="DD1102" i="1"/>
  <c r="DV1102" i="1" s="1"/>
  <c r="DC1102" i="1"/>
  <c r="DB1102" i="1"/>
  <c r="DJ1102" i="1" s="1"/>
  <c r="CZ1102" i="1"/>
  <c r="CX1102" i="1"/>
  <c r="CW1102" i="1"/>
  <c r="CV1102" i="1"/>
  <c r="CU1102" i="1"/>
  <c r="CT1102" i="1"/>
  <c r="CS1102" i="1"/>
  <c r="CR1102" i="1"/>
  <c r="CQ1102" i="1"/>
  <c r="CP1102" i="1"/>
  <c r="CO1102" i="1"/>
  <c r="CN1102" i="1"/>
  <c r="CM1102" i="1"/>
  <c r="CL1102" i="1"/>
  <c r="CK1102" i="1"/>
  <c r="CJ1102" i="1"/>
  <c r="CI1102" i="1"/>
  <c r="CH1102" i="1"/>
  <c r="CG1102" i="1"/>
  <c r="CF1102" i="1"/>
  <c r="CE1102" i="1"/>
  <c r="CD1102" i="1"/>
  <c r="CC1102" i="1"/>
  <c r="CB1102" i="1"/>
  <c r="CA1102" i="1"/>
  <c r="BZ1102" i="1"/>
  <c r="BY1102" i="1"/>
  <c r="BX1102" i="1"/>
  <c r="BW1102" i="1"/>
  <c r="BV1102" i="1"/>
  <c r="AJ1102" i="1"/>
  <c r="DU1099" i="1"/>
  <c r="DR1099" i="1"/>
  <c r="DQ1099" i="1"/>
  <c r="DL1099" i="1"/>
  <c r="DK1099" i="1"/>
  <c r="DJ1099" i="1"/>
  <c r="DI1099" i="1"/>
  <c r="DH1099" i="1"/>
  <c r="DE1099" i="1"/>
  <c r="DD1099" i="1"/>
  <c r="DC1099" i="1"/>
  <c r="DB1099" i="1"/>
  <c r="CZ1099" i="1"/>
  <c r="CX1099" i="1"/>
  <c r="CW1099" i="1"/>
  <c r="CV1099" i="1"/>
  <c r="CU1099" i="1"/>
  <c r="CT1099" i="1"/>
  <c r="CS1099" i="1"/>
  <c r="CR1099" i="1"/>
  <c r="CQ1099" i="1"/>
  <c r="CP1099" i="1"/>
  <c r="CO1099" i="1"/>
  <c r="CN1099" i="1"/>
  <c r="CM1099" i="1"/>
  <c r="CL1099" i="1"/>
  <c r="CK1099" i="1"/>
  <c r="CJ1099" i="1"/>
  <c r="CI1099" i="1"/>
  <c r="CH1099" i="1"/>
  <c r="CG1099" i="1"/>
  <c r="CF1099" i="1"/>
  <c r="CE1099" i="1"/>
  <c r="CD1099" i="1"/>
  <c r="CC1099" i="1"/>
  <c r="DO1099" i="1" s="1"/>
  <c r="CB1099" i="1"/>
  <c r="CA1099" i="1"/>
  <c r="BZ1099" i="1"/>
  <c r="BY1099" i="1"/>
  <c r="BX1099" i="1"/>
  <c r="BW1099" i="1"/>
  <c r="BV1099" i="1"/>
  <c r="AJ1099" i="1"/>
  <c r="DU1091" i="1"/>
  <c r="DR1091" i="1"/>
  <c r="DQ1091" i="1"/>
  <c r="DL1091" i="1"/>
  <c r="DK1091" i="1"/>
  <c r="DI1091" i="1"/>
  <c r="DH1091" i="1"/>
  <c r="DE1091" i="1"/>
  <c r="DD1091" i="1"/>
  <c r="DC1091" i="1"/>
  <c r="DB1091" i="1"/>
  <c r="DJ1091" i="1" s="1"/>
  <c r="CZ1091" i="1"/>
  <c r="CX1091" i="1"/>
  <c r="CW1091" i="1"/>
  <c r="CV1091" i="1"/>
  <c r="CU1091" i="1"/>
  <c r="CT1091" i="1"/>
  <c r="CS1091" i="1"/>
  <c r="CR1091" i="1"/>
  <c r="CQ1091" i="1"/>
  <c r="CP1091" i="1"/>
  <c r="CO1091" i="1"/>
  <c r="CN1091" i="1"/>
  <c r="CM1091" i="1"/>
  <c r="CL1091" i="1"/>
  <c r="DP1091" i="1" s="1"/>
  <c r="CK1091" i="1"/>
  <c r="CJ1091" i="1"/>
  <c r="CI1091" i="1"/>
  <c r="CH1091" i="1"/>
  <c r="CG1091" i="1"/>
  <c r="CF1091" i="1"/>
  <c r="CE1091" i="1"/>
  <c r="CD1091" i="1"/>
  <c r="DO1091" i="1" s="1"/>
  <c r="CC1091" i="1"/>
  <c r="CB1091" i="1"/>
  <c r="CA1091" i="1"/>
  <c r="BZ1091" i="1"/>
  <c r="BY1091" i="1"/>
  <c r="BX1091" i="1"/>
  <c r="BW1091" i="1"/>
  <c r="BV1091" i="1"/>
  <c r="BE1091" i="1"/>
  <c r="AJ1091" i="1"/>
  <c r="DU1089" i="1"/>
  <c r="DR1089" i="1"/>
  <c r="DQ1089" i="1"/>
  <c r="DL1089" i="1"/>
  <c r="DK1089" i="1"/>
  <c r="DJ1089" i="1"/>
  <c r="DI1089" i="1"/>
  <c r="DH1089" i="1"/>
  <c r="DE1089" i="1"/>
  <c r="DV1089" i="1" s="1"/>
  <c r="DD1089" i="1"/>
  <c r="DC1089" i="1"/>
  <c r="DB1089" i="1"/>
  <c r="CZ1089" i="1"/>
  <c r="CX1089" i="1"/>
  <c r="CW1089" i="1"/>
  <c r="CV1089" i="1"/>
  <c r="CU1089" i="1"/>
  <c r="CT1089" i="1"/>
  <c r="CS1089" i="1"/>
  <c r="CR1089" i="1"/>
  <c r="CQ1089" i="1"/>
  <c r="CP1089" i="1"/>
  <c r="CO1089" i="1"/>
  <c r="CN1089" i="1"/>
  <c r="CM1089" i="1"/>
  <c r="CL1089" i="1"/>
  <c r="DP1089" i="1" s="1"/>
  <c r="CK1089" i="1"/>
  <c r="CJ1089" i="1"/>
  <c r="CI1089" i="1"/>
  <c r="CH1089" i="1"/>
  <c r="CG1089" i="1"/>
  <c r="DO1089" i="1" s="1"/>
  <c r="CF1089" i="1"/>
  <c r="CE1089" i="1"/>
  <c r="CD1089" i="1"/>
  <c r="CC1089" i="1"/>
  <c r="CB1089" i="1"/>
  <c r="CA1089" i="1"/>
  <c r="BZ1089" i="1"/>
  <c r="BY1089" i="1"/>
  <c r="BX1089" i="1"/>
  <c r="BW1089" i="1"/>
  <c r="BV1089" i="1"/>
  <c r="BE1089" i="1"/>
  <c r="AJ1089" i="1"/>
  <c r="DV1087" i="1"/>
  <c r="DU1087" i="1"/>
  <c r="DR1087" i="1"/>
  <c r="DQ1087" i="1"/>
  <c r="DL1087" i="1"/>
  <c r="DK1087" i="1"/>
  <c r="DJ1087" i="1"/>
  <c r="DI1087" i="1"/>
  <c r="DH1087" i="1"/>
  <c r="DE1087" i="1"/>
  <c r="DD1087" i="1"/>
  <c r="DC1087" i="1"/>
  <c r="DB1087" i="1"/>
  <c r="CZ1087" i="1"/>
  <c r="CX1087" i="1"/>
  <c r="CW1087" i="1"/>
  <c r="CV1087" i="1"/>
  <c r="CU1087" i="1"/>
  <c r="CT1087" i="1"/>
  <c r="CS1087" i="1"/>
  <c r="CR1087" i="1"/>
  <c r="CQ1087" i="1"/>
  <c r="CP1087" i="1"/>
  <c r="CO1087" i="1"/>
  <c r="CN1087" i="1"/>
  <c r="DP1087" i="1" s="1"/>
  <c r="CM1087" i="1"/>
  <c r="CL1087" i="1"/>
  <c r="CK1087" i="1"/>
  <c r="CJ1087" i="1"/>
  <c r="DO1087" i="1" s="1"/>
  <c r="CI1087" i="1"/>
  <c r="CH1087" i="1"/>
  <c r="CG1087" i="1"/>
  <c r="CF1087" i="1"/>
  <c r="CE1087" i="1"/>
  <c r="CD1087" i="1"/>
  <c r="CC1087" i="1"/>
  <c r="CB1087" i="1"/>
  <c r="CA1087" i="1"/>
  <c r="BZ1087" i="1"/>
  <c r="BY1087" i="1"/>
  <c r="BX1087" i="1"/>
  <c r="BW1087" i="1"/>
  <c r="BV1087" i="1"/>
  <c r="BE1087" i="1"/>
  <c r="AJ1087" i="1"/>
  <c r="DV1082" i="1"/>
  <c r="DU1082" i="1"/>
  <c r="DR1082" i="1"/>
  <c r="DQ1082" i="1"/>
  <c r="DL1082" i="1"/>
  <c r="DK1082" i="1"/>
  <c r="DI1082" i="1"/>
  <c r="DH1082" i="1"/>
  <c r="DE1082" i="1"/>
  <c r="DD1082" i="1"/>
  <c r="DC1082" i="1"/>
  <c r="DB1082" i="1"/>
  <c r="DJ1082" i="1" s="1"/>
  <c r="CZ1082" i="1"/>
  <c r="CX1082" i="1"/>
  <c r="CW1082" i="1"/>
  <c r="CV1082" i="1"/>
  <c r="CU1082" i="1"/>
  <c r="CT1082" i="1"/>
  <c r="CS1082" i="1"/>
  <c r="CR1082" i="1"/>
  <c r="CQ1082" i="1"/>
  <c r="CP1082" i="1"/>
  <c r="CO1082" i="1"/>
  <c r="CN1082" i="1"/>
  <c r="CM1082" i="1"/>
  <c r="CL1082" i="1"/>
  <c r="DP1082" i="1" s="1"/>
  <c r="CK1082" i="1"/>
  <c r="CJ1082" i="1"/>
  <c r="CI1082" i="1"/>
  <c r="DO1082" i="1" s="1"/>
  <c r="CH1082" i="1"/>
  <c r="CG1082" i="1"/>
  <c r="CF1082" i="1"/>
  <c r="CE1082" i="1"/>
  <c r="CD1082" i="1"/>
  <c r="CC1082" i="1"/>
  <c r="CB1082" i="1"/>
  <c r="CA1082" i="1"/>
  <c r="BZ1082" i="1"/>
  <c r="BY1082" i="1"/>
  <c r="BX1082" i="1"/>
  <c r="BW1082" i="1"/>
  <c r="BV1082" i="1"/>
  <c r="BE1082" i="1"/>
  <c r="AJ1082" i="1"/>
  <c r="DV1079" i="1"/>
  <c r="DU1079" i="1"/>
  <c r="DR1079" i="1"/>
  <c r="DQ1079" i="1"/>
  <c r="DL1079" i="1"/>
  <c r="DK1079" i="1"/>
  <c r="DJ1079" i="1"/>
  <c r="DI1079" i="1"/>
  <c r="DH1079" i="1"/>
  <c r="DE1079" i="1"/>
  <c r="DD1079" i="1"/>
  <c r="DC1079" i="1"/>
  <c r="DB1079" i="1"/>
  <c r="CZ1079" i="1"/>
  <c r="CX1079" i="1"/>
  <c r="CW1079" i="1"/>
  <c r="CV1079" i="1"/>
  <c r="CU1079" i="1"/>
  <c r="CT1079" i="1"/>
  <c r="CS1079" i="1"/>
  <c r="CR1079" i="1"/>
  <c r="CQ1079" i="1"/>
  <c r="CP1079" i="1"/>
  <c r="CO1079" i="1"/>
  <c r="CN1079" i="1"/>
  <c r="DP1079" i="1" s="1"/>
  <c r="CM1079" i="1"/>
  <c r="CL1079" i="1"/>
  <c r="CK1079" i="1"/>
  <c r="CJ1079" i="1"/>
  <c r="CI1079" i="1"/>
  <c r="CH1079" i="1"/>
  <c r="CG1079" i="1"/>
  <c r="CF1079" i="1"/>
  <c r="CE1079" i="1"/>
  <c r="CD1079" i="1"/>
  <c r="CC1079" i="1"/>
  <c r="CB1079" i="1"/>
  <c r="CA1079" i="1"/>
  <c r="BZ1079" i="1"/>
  <c r="BY1079" i="1"/>
  <c r="BX1079" i="1"/>
  <c r="BW1079" i="1"/>
  <c r="BV1079" i="1"/>
  <c r="BE1079" i="1"/>
  <c r="AJ1079" i="1"/>
  <c r="DU1077" i="1"/>
  <c r="DR1077" i="1"/>
  <c r="DQ1077" i="1"/>
  <c r="DO1077" i="1"/>
  <c r="DL1077" i="1"/>
  <c r="DK1077" i="1"/>
  <c r="DI1077" i="1"/>
  <c r="DH1077" i="1"/>
  <c r="DE1077" i="1"/>
  <c r="DD1077" i="1"/>
  <c r="DV1077" i="1" s="1"/>
  <c r="DC1077" i="1"/>
  <c r="DJ1077" i="1" s="1"/>
  <c r="DB1077" i="1"/>
  <c r="CZ1077" i="1"/>
  <c r="CX1077" i="1"/>
  <c r="CW1077" i="1"/>
  <c r="CV1077" i="1"/>
  <c r="CU1077" i="1"/>
  <c r="CT1077" i="1"/>
  <c r="CS1077" i="1"/>
  <c r="CR1077" i="1"/>
  <c r="CQ1077" i="1"/>
  <c r="CP1077" i="1"/>
  <c r="CO1077" i="1"/>
  <c r="CN1077" i="1"/>
  <c r="CM1077" i="1"/>
  <c r="CL1077" i="1"/>
  <c r="DP1077" i="1" s="1"/>
  <c r="CK1077" i="1"/>
  <c r="CJ1077" i="1"/>
  <c r="CI1077" i="1"/>
  <c r="CH1077" i="1"/>
  <c r="CG1077" i="1"/>
  <c r="CF1077" i="1"/>
  <c r="CE1077" i="1"/>
  <c r="CD1077" i="1"/>
  <c r="CC1077" i="1"/>
  <c r="CB1077" i="1"/>
  <c r="CA1077" i="1"/>
  <c r="BZ1077" i="1"/>
  <c r="BY1077" i="1"/>
  <c r="BX1077" i="1"/>
  <c r="BW1077" i="1"/>
  <c r="BV1077" i="1"/>
  <c r="BE1077" i="1"/>
  <c r="AJ1077" i="1"/>
  <c r="DU1075" i="1"/>
  <c r="DR1075" i="1"/>
  <c r="DQ1075" i="1"/>
  <c r="DO1075" i="1"/>
  <c r="DL1075" i="1"/>
  <c r="DK1075" i="1"/>
  <c r="DJ1075" i="1"/>
  <c r="DI1075" i="1"/>
  <c r="DH1075" i="1"/>
  <c r="DE1075" i="1"/>
  <c r="DD1075" i="1"/>
  <c r="DC1075" i="1"/>
  <c r="DB1075" i="1"/>
  <c r="CZ1075" i="1"/>
  <c r="CX1075" i="1"/>
  <c r="CW1075" i="1"/>
  <c r="CV1075" i="1"/>
  <c r="CU1075" i="1"/>
  <c r="CT1075" i="1"/>
  <c r="CS1075" i="1"/>
  <c r="CR1075" i="1"/>
  <c r="CQ1075" i="1"/>
  <c r="CP1075" i="1"/>
  <c r="CO1075" i="1"/>
  <c r="CN1075" i="1"/>
  <c r="CM1075" i="1"/>
  <c r="CL1075" i="1"/>
  <c r="DP1075" i="1" s="1"/>
  <c r="CK1075" i="1"/>
  <c r="CJ1075" i="1"/>
  <c r="CI1075" i="1"/>
  <c r="CH1075" i="1"/>
  <c r="CG1075" i="1"/>
  <c r="CF1075" i="1"/>
  <c r="CE1075" i="1"/>
  <c r="CD1075" i="1"/>
  <c r="CC1075" i="1"/>
  <c r="CB1075" i="1"/>
  <c r="CA1075" i="1"/>
  <c r="BZ1075" i="1"/>
  <c r="BY1075" i="1"/>
  <c r="BX1075" i="1"/>
  <c r="BW1075" i="1"/>
  <c r="BV1075" i="1"/>
  <c r="BE1075" i="1"/>
  <c r="AJ1075" i="1"/>
  <c r="DV1073" i="1"/>
  <c r="DU1073" i="1"/>
  <c r="DR1073" i="1"/>
  <c r="DQ1073" i="1"/>
  <c r="DL1073" i="1"/>
  <c r="DK1073" i="1"/>
  <c r="DI1073" i="1"/>
  <c r="DH1073" i="1"/>
  <c r="DE1073" i="1"/>
  <c r="DD1073" i="1"/>
  <c r="DC1073" i="1"/>
  <c r="DB1073" i="1"/>
  <c r="CZ1073" i="1"/>
  <c r="CX1073" i="1"/>
  <c r="CW1073" i="1"/>
  <c r="CV1073" i="1"/>
  <c r="CU1073" i="1"/>
  <c r="CT1073" i="1"/>
  <c r="CS1073" i="1"/>
  <c r="CR1073" i="1"/>
  <c r="CQ1073" i="1"/>
  <c r="CP1073" i="1"/>
  <c r="CO1073" i="1"/>
  <c r="CN1073" i="1"/>
  <c r="CM1073" i="1"/>
  <c r="CL1073" i="1"/>
  <c r="CK1073" i="1"/>
  <c r="CJ1073" i="1"/>
  <c r="CI1073" i="1"/>
  <c r="CH1073" i="1"/>
  <c r="CG1073" i="1"/>
  <c r="CF1073" i="1"/>
  <c r="CE1073" i="1"/>
  <c r="CD1073" i="1"/>
  <c r="CC1073" i="1"/>
  <c r="CB1073" i="1"/>
  <c r="CA1073" i="1"/>
  <c r="BZ1073" i="1"/>
  <c r="BY1073" i="1"/>
  <c r="BX1073" i="1"/>
  <c r="BW1073" i="1"/>
  <c r="BV1073" i="1"/>
  <c r="DO1073" i="1" s="1"/>
  <c r="BE1073" i="1"/>
  <c r="AJ1073" i="1"/>
  <c r="DV1071" i="1"/>
  <c r="DU1071" i="1"/>
  <c r="DR1071" i="1"/>
  <c r="DQ1071" i="1"/>
  <c r="DL1071" i="1"/>
  <c r="DK1071" i="1"/>
  <c r="DI1071" i="1"/>
  <c r="DH1071" i="1"/>
  <c r="DE1071" i="1"/>
  <c r="DD1071" i="1"/>
  <c r="DC1071" i="1"/>
  <c r="DJ1071" i="1" s="1"/>
  <c r="DB1071" i="1"/>
  <c r="DA1071" i="1"/>
  <c r="CZ1071" i="1"/>
  <c r="CY1071" i="1"/>
  <c r="CX1071" i="1"/>
  <c r="CW1071" i="1"/>
  <c r="CV1071" i="1"/>
  <c r="CU1071" i="1"/>
  <c r="CT1071" i="1"/>
  <c r="CS1071" i="1"/>
  <c r="CR1071" i="1"/>
  <c r="CQ1071" i="1"/>
  <c r="CP1071" i="1"/>
  <c r="CO1071" i="1"/>
  <c r="CN1071" i="1"/>
  <c r="DP1071" i="1" s="1"/>
  <c r="CM1071" i="1"/>
  <c r="CL1071" i="1"/>
  <c r="CK1071" i="1"/>
  <c r="CJ1071" i="1"/>
  <c r="CI1071" i="1"/>
  <c r="CH1071" i="1"/>
  <c r="CG1071" i="1"/>
  <c r="CF1071" i="1"/>
  <c r="CE1071" i="1"/>
  <c r="CD1071" i="1"/>
  <c r="CC1071" i="1"/>
  <c r="CB1071" i="1"/>
  <c r="CA1071" i="1"/>
  <c r="BZ1071" i="1"/>
  <c r="BY1071" i="1"/>
  <c r="BX1071" i="1"/>
  <c r="BW1071" i="1"/>
  <c r="BV1071" i="1"/>
  <c r="BE1071" i="1"/>
  <c r="AJ1071" i="1"/>
  <c r="DU1069" i="1"/>
  <c r="DR1069" i="1"/>
  <c r="DQ1069" i="1"/>
  <c r="DO1069" i="1"/>
  <c r="DL1069" i="1"/>
  <c r="DK1069" i="1"/>
  <c r="DI1069" i="1"/>
  <c r="DH1069" i="1"/>
  <c r="DE1069" i="1"/>
  <c r="DV1069" i="1" s="1"/>
  <c r="DD1069" i="1"/>
  <c r="DC1069" i="1"/>
  <c r="DB1069" i="1"/>
  <c r="DJ1069" i="1" s="1"/>
  <c r="DA1069" i="1"/>
  <c r="CZ1069" i="1"/>
  <c r="CY1069" i="1"/>
  <c r="CX1069" i="1"/>
  <c r="CW1069" i="1"/>
  <c r="CV1069" i="1"/>
  <c r="CU1069" i="1"/>
  <c r="CT1069" i="1"/>
  <c r="CS1069" i="1"/>
  <c r="CR1069" i="1"/>
  <c r="CQ1069" i="1"/>
  <c r="CP1069" i="1"/>
  <c r="CO1069" i="1"/>
  <c r="DP1069" i="1" s="1"/>
  <c r="CN1069" i="1"/>
  <c r="CM1069" i="1"/>
  <c r="CL1069" i="1"/>
  <c r="CK1069" i="1"/>
  <c r="CJ1069" i="1"/>
  <c r="CI1069" i="1"/>
  <c r="CH1069" i="1"/>
  <c r="CG1069" i="1"/>
  <c r="CF1069" i="1"/>
  <c r="CE1069" i="1"/>
  <c r="CD1069" i="1"/>
  <c r="CC1069" i="1"/>
  <c r="CB1069" i="1"/>
  <c r="CA1069" i="1"/>
  <c r="BZ1069" i="1"/>
  <c r="BY1069" i="1"/>
  <c r="BX1069" i="1"/>
  <c r="BW1069" i="1"/>
  <c r="BV1069" i="1"/>
  <c r="BE1069" i="1"/>
  <c r="AJ1069" i="1"/>
  <c r="DL1067" i="1"/>
  <c r="DK1067" i="1"/>
  <c r="DJ1067" i="1"/>
  <c r="DI1067" i="1"/>
  <c r="DH1067" i="1"/>
  <c r="DC1067" i="1"/>
  <c r="DB1067" i="1"/>
  <c r="AJ1067" i="1"/>
  <c r="DL1066" i="1"/>
  <c r="DK1066" i="1"/>
  <c r="DI1066" i="1"/>
  <c r="DH1066" i="1"/>
  <c r="DC1066" i="1"/>
  <c r="DB1066" i="1"/>
  <c r="AJ1066" i="1"/>
  <c r="DL1065" i="1"/>
  <c r="DK1065" i="1"/>
  <c r="DI1065" i="1"/>
  <c r="DH1065" i="1"/>
  <c r="DC1065" i="1"/>
  <c r="DB1065" i="1"/>
  <c r="DJ1065" i="1" s="1"/>
  <c r="AJ1065" i="1"/>
  <c r="DL1064" i="1"/>
  <c r="DK1064" i="1"/>
  <c r="DJ1064" i="1"/>
  <c r="DI1064" i="1"/>
  <c r="DH1064" i="1"/>
  <c r="DC1064" i="1"/>
  <c r="DB1064" i="1"/>
  <c r="AJ1064" i="1"/>
  <c r="DL1063" i="1"/>
  <c r="DK1063" i="1"/>
  <c r="DJ1063" i="1"/>
  <c r="DI1063" i="1"/>
  <c r="DH1063" i="1"/>
  <c r="DC1063" i="1"/>
  <c r="DB1063" i="1"/>
  <c r="AJ1063" i="1"/>
  <c r="DL1062" i="1"/>
  <c r="DK1062" i="1"/>
  <c r="DI1062" i="1"/>
  <c r="DH1062" i="1"/>
  <c r="DC1062" i="1"/>
  <c r="DB1062" i="1"/>
  <c r="DJ1062" i="1" s="1"/>
  <c r="AJ1062" i="1"/>
  <c r="DL1061" i="1"/>
  <c r="DK1061" i="1"/>
  <c r="DI1061" i="1"/>
  <c r="DH1061" i="1"/>
  <c r="DC1061" i="1"/>
  <c r="DJ1061" i="1" s="1"/>
  <c r="DB1061" i="1"/>
  <c r="AJ1061" i="1"/>
  <c r="DL1060" i="1"/>
  <c r="DK1060" i="1"/>
  <c r="DJ1060" i="1"/>
  <c r="DI1060" i="1"/>
  <c r="DH1060" i="1"/>
  <c r="DC1060" i="1"/>
  <c r="DB1060" i="1"/>
  <c r="AJ1060" i="1"/>
  <c r="DL1059" i="1"/>
  <c r="DK1059" i="1"/>
  <c r="DI1059" i="1"/>
  <c r="DH1059" i="1"/>
  <c r="DC1059" i="1"/>
  <c r="DB1059" i="1"/>
  <c r="DJ1059" i="1" s="1"/>
  <c r="AJ1059" i="1"/>
  <c r="DL1058" i="1"/>
  <c r="DK1058" i="1"/>
  <c r="DI1058" i="1"/>
  <c r="DH1058" i="1"/>
  <c r="DC1058" i="1"/>
  <c r="DB1058" i="1"/>
  <c r="DJ1058" i="1" s="1"/>
  <c r="AJ1058" i="1"/>
  <c r="DL1057" i="1"/>
  <c r="DK1057" i="1"/>
  <c r="DJ1057" i="1"/>
  <c r="DI1057" i="1"/>
  <c r="DH1057" i="1"/>
  <c r="DC1057" i="1"/>
  <c r="DB1057" i="1"/>
  <c r="AJ1057" i="1"/>
  <c r="DU1056" i="1"/>
  <c r="DR1056" i="1"/>
  <c r="DQ1056" i="1"/>
  <c r="DL1056" i="1"/>
  <c r="DK1056" i="1"/>
  <c r="DJ1056" i="1"/>
  <c r="DI1056" i="1"/>
  <c r="DH1056" i="1"/>
  <c r="DE1056" i="1"/>
  <c r="DD1056" i="1"/>
  <c r="DC1056" i="1"/>
  <c r="DB1056" i="1"/>
  <c r="DA1056" i="1"/>
  <c r="CZ1056" i="1"/>
  <c r="CY1056" i="1"/>
  <c r="CX1056" i="1"/>
  <c r="CW1056" i="1"/>
  <c r="CV1056" i="1"/>
  <c r="CU1056" i="1"/>
  <c r="CT1056" i="1"/>
  <c r="CS1056" i="1"/>
  <c r="CR1056" i="1"/>
  <c r="CQ1056" i="1"/>
  <c r="CP1056" i="1"/>
  <c r="CO1056" i="1"/>
  <c r="CN1056" i="1"/>
  <c r="CM1056" i="1"/>
  <c r="CL1056" i="1"/>
  <c r="DP1056" i="1" s="1"/>
  <c r="CK1056" i="1"/>
  <c r="CJ1056" i="1"/>
  <c r="CI1056" i="1"/>
  <c r="CH1056" i="1"/>
  <c r="CG1056" i="1"/>
  <c r="CF1056" i="1"/>
  <c r="CE1056" i="1"/>
  <c r="CD1056" i="1"/>
  <c r="CC1056" i="1"/>
  <c r="CB1056" i="1"/>
  <c r="CA1056" i="1"/>
  <c r="BZ1056" i="1"/>
  <c r="BY1056" i="1"/>
  <c r="BX1056" i="1"/>
  <c r="BW1056" i="1"/>
  <c r="BV1056" i="1"/>
  <c r="AJ1056" i="1"/>
  <c r="DL1054" i="1"/>
  <c r="DK1054" i="1"/>
  <c r="DI1054" i="1"/>
  <c r="DH1054" i="1"/>
  <c r="DC1054" i="1"/>
  <c r="DJ1054" i="1" s="1"/>
  <c r="DB1054" i="1"/>
  <c r="AJ1054" i="1"/>
  <c r="DL1053" i="1"/>
  <c r="DK1053" i="1"/>
  <c r="DJ1053" i="1"/>
  <c r="DI1053" i="1"/>
  <c r="DH1053" i="1"/>
  <c r="DC1053" i="1"/>
  <c r="DB1053" i="1"/>
  <c r="AJ1053" i="1"/>
  <c r="DL1052" i="1"/>
  <c r="DK1052" i="1"/>
  <c r="DI1052" i="1"/>
  <c r="DH1052" i="1"/>
  <c r="DC1052" i="1"/>
  <c r="DB1052" i="1"/>
  <c r="DJ1052" i="1" s="1"/>
  <c r="AJ1052" i="1"/>
  <c r="DL1051" i="1"/>
  <c r="DK1051" i="1"/>
  <c r="DI1051" i="1"/>
  <c r="DH1051" i="1"/>
  <c r="DC1051" i="1"/>
  <c r="DJ1051" i="1" s="1"/>
  <c r="DB1051" i="1"/>
  <c r="AJ1051" i="1"/>
  <c r="DL1050" i="1"/>
  <c r="DK1050" i="1"/>
  <c r="DI1050" i="1"/>
  <c r="DH1050" i="1"/>
  <c r="DC1050" i="1"/>
  <c r="DJ1050" i="1" s="1"/>
  <c r="DB1050" i="1"/>
  <c r="AJ1050" i="1"/>
  <c r="DL1049" i="1"/>
  <c r="DK1049" i="1"/>
  <c r="DJ1049" i="1"/>
  <c r="DI1049" i="1"/>
  <c r="DH1049" i="1"/>
  <c r="DC1049" i="1"/>
  <c r="DB1049" i="1"/>
  <c r="AJ1049" i="1"/>
  <c r="DL1048" i="1"/>
  <c r="DK1048" i="1"/>
  <c r="DI1048" i="1"/>
  <c r="DH1048" i="1"/>
  <c r="DC1048" i="1"/>
  <c r="DB1048" i="1"/>
  <c r="AJ1048" i="1"/>
  <c r="DL1047" i="1"/>
  <c r="DK1047" i="1"/>
  <c r="DI1047" i="1"/>
  <c r="DH1047" i="1"/>
  <c r="DC1047" i="1"/>
  <c r="DB1047" i="1"/>
  <c r="DJ1047" i="1" s="1"/>
  <c r="AJ1047" i="1"/>
  <c r="DL1046" i="1"/>
  <c r="DK1046" i="1"/>
  <c r="DJ1046" i="1"/>
  <c r="DI1046" i="1"/>
  <c r="DH1046" i="1"/>
  <c r="DC1046" i="1"/>
  <c r="DB1046" i="1"/>
  <c r="AJ1046" i="1"/>
  <c r="DL1045" i="1"/>
  <c r="DK1045" i="1"/>
  <c r="DJ1045" i="1"/>
  <c r="DI1045" i="1"/>
  <c r="DH1045" i="1"/>
  <c r="DC1045" i="1"/>
  <c r="DB1045" i="1"/>
  <c r="AJ1045" i="1"/>
  <c r="DL1044" i="1"/>
  <c r="DK1044" i="1"/>
  <c r="DJ1044" i="1"/>
  <c r="DI1044" i="1"/>
  <c r="DH1044" i="1"/>
  <c r="DC1044" i="1"/>
  <c r="DB1044" i="1"/>
  <c r="AJ1044" i="1"/>
  <c r="DU1043" i="1"/>
  <c r="DR1043" i="1"/>
  <c r="DQ1043" i="1"/>
  <c r="DL1043" i="1"/>
  <c r="DK1043" i="1"/>
  <c r="DI1043" i="1"/>
  <c r="DH1043" i="1"/>
  <c r="DE1043" i="1"/>
  <c r="DD1043" i="1"/>
  <c r="DV1043" i="1" s="1"/>
  <c r="DC1043" i="1"/>
  <c r="DJ1043" i="1" s="1"/>
  <c r="DB1043" i="1"/>
  <c r="DA1043" i="1"/>
  <c r="CZ1043" i="1"/>
  <c r="CY1043" i="1"/>
  <c r="CX1043" i="1"/>
  <c r="CW1043" i="1"/>
  <c r="CV1043" i="1"/>
  <c r="CU1043" i="1"/>
  <c r="CT1043" i="1"/>
  <c r="CS1043" i="1"/>
  <c r="CR1043" i="1"/>
  <c r="CQ1043" i="1"/>
  <c r="CP1043" i="1"/>
  <c r="CO1043" i="1"/>
  <c r="CN1043" i="1"/>
  <c r="CM1043" i="1"/>
  <c r="CL1043" i="1"/>
  <c r="CK1043" i="1"/>
  <c r="CJ1043" i="1"/>
  <c r="CI1043" i="1"/>
  <c r="CH1043" i="1"/>
  <c r="CG1043" i="1"/>
  <c r="CF1043" i="1"/>
  <c r="CE1043" i="1"/>
  <c r="CD1043" i="1"/>
  <c r="CC1043" i="1"/>
  <c r="CB1043" i="1"/>
  <c r="CA1043" i="1"/>
  <c r="BZ1043" i="1"/>
  <c r="BY1043" i="1"/>
  <c r="BX1043" i="1"/>
  <c r="BW1043" i="1"/>
  <c r="BV1043" i="1"/>
  <c r="AJ1043" i="1"/>
  <c r="DU1041" i="1"/>
  <c r="DR1041" i="1"/>
  <c r="DQ1041" i="1"/>
  <c r="DL1041" i="1"/>
  <c r="DK1041" i="1"/>
  <c r="DJ1041" i="1"/>
  <c r="DI1041" i="1"/>
  <c r="DH1041" i="1"/>
  <c r="DE1041" i="1"/>
  <c r="DD1041" i="1"/>
  <c r="DV1041" i="1" s="1"/>
  <c r="DC1041" i="1"/>
  <c r="DB1041" i="1"/>
  <c r="DA1041" i="1"/>
  <c r="CZ1041" i="1"/>
  <c r="CY1041" i="1"/>
  <c r="CX1041" i="1"/>
  <c r="CW1041" i="1"/>
  <c r="CV1041" i="1"/>
  <c r="CU1041" i="1"/>
  <c r="CT1041" i="1"/>
  <c r="CS1041" i="1"/>
  <c r="CR1041" i="1"/>
  <c r="CQ1041" i="1"/>
  <c r="CP1041" i="1"/>
  <c r="CO1041" i="1"/>
  <c r="CN1041" i="1"/>
  <c r="CM1041" i="1"/>
  <c r="CL1041" i="1"/>
  <c r="DP1041" i="1" s="1"/>
  <c r="CK1041" i="1"/>
  <c r="CJ1041" i="1"/>
  <c r="CI1041" i="1"/>
  <c r="CH1041" i="1"/>
  <c r="CG1041" i="1"/>
  <c r="CF1041" i="1"/>
  <c r="CE1041" i="1"/>
  <c r="CD1041" i="1"/>
  <c r="CC1041" i="1"/>
  <c r="CB1041" i="1"/>
  <c r="CA1041" i="1"/>
  <c r="BZ1041" i="1"/>
  <c r="BY1041" i="1"/>
  <c r="BX1041" i="1"/>
  <c r="BW1041" i="1"/>
  <c r="BV1041" i="1"/>
  <c r="BE1041" i="1"/>
  <c r="AJ1041" i="1"/>
  <c r="DU1038" i="1"/>
  <c r="DR1038" i="1"/>
  <c r="DQ1038" i="1"/>
  <c r="DO1038" i="1"/>
  <c r="DL1038" i="1"/>
  <c r="DK1038" i="1"/>
  <c r="DJ1038" i="1"/>
  <c r="DI1038" i="1"/>
  <c r="DH1038" i="1"/>
  <c r="DE1038" i="1"/>
  <c r="DD1038" i="1"/>
  <c r="DV1038" i="1" s="1"/>
  <c r="DC1038" i="1"/>
  <c r="DB1038" i="1"/>
  <c r="DA1038" i="1"/>
  <c r="CZ1038" i="1"/>
  <c r="CY1038" i="1"/>
  <c r="CX1038" i="1"/>
  <c r="CW1038" i="1"/>
  <c r="CV1038" i="1"/>
  <c r="CU1038" i="1"/>
  <c r="CT1038" i="1"/>
  <c r="CS1038" i="1"/>
  <c r="CR1038" i="1"/>
  <c r="CQ1038" i="1"/>
  <c r="CP1038" i="1"/>
  <c r="DP1038" i="1" s="1"/>
  <c r="CO1038" i="1"/>
  <c r="CN1038" i="1"/>
  <c r="CM1038" i="1"/>
  <c r="CL1038" i="1"/>
  <c r="CK1038" i="1"/>
  <c r="CJ1038" i="1"/>
  <c r="CI1038" i="1"/>
  <c r="CH1038" i="1"/>
  <c r="CG1038" i="1"/>
  <c r="CF1038" i="1"/>
  <c r="CE1038" i="1"/>
  <c r="CD1038" i="1"/>
  <c r="CC1038" i="1"/>
  <c r="CB1038" i="1"/>
  <c r="CA1038" i="1"/>
  <c r="BZ1038" i="1"/>
  <c r="BY1038" i="1"/>
  <c r="BX1038" i="1"/>
  <c r="BW1038" i="1"/>
  <c r="BV1038" i="1"/>
  <c r="AJ1038" i="1"/>
  <c r="DV1033" i="1"/>
  <c r="DU1033" i="1"/>
  <c r="DR1033" i="1"/>
  <c r="DQ1033" i="1"/>
  <c r="DL1033" i="1"/>
  <c r="DK1033" i="1"/>
  <c r="DJ1033" i="1"/>
  <c r="DI1033" i="1"/>
  <c r="DH1033" i="1"/>
  <c r="DE1033" i="1"/>
  <c r="DD1033" i="1"/>
  <c r="DC1033" i="1"/>
  <c r="DB1033" i="1"/>
  <c r="DA1033" i="1"/>
  <c r="CZ1033" i="1"/>
  <c r="CY1033" i="1"/>
  <c r="CX1033" i="1"/>
  <c r="CW1033" i="1"/>
  <c r="CV1033" i="1"/>
  <c r="CU1033" i="1"/>
  <c r="CT1033" i="1"/>
  <c r="CS1033" i="1"/>
  <c r="CR1033" i="1"/>
  <c r="CQ1033" i="1"/>
  <c r="CP1033" i="1"/>
  <c r="CO1033" i="1"/>
  <c r="CN1033" i="1"/>
  <c r="CM1033" i="1"/>
  <c r="CL1033" i="1"/>
  <c r="DP1033" i="1" s="1"/>
  <c r="CK1033" i="1"/>
  <c r="CJ1033" i="1"/>
  <c r="CI1033" i="1"/>
  <c r="CH1033" i="1"/>
  <c r="CG1033" i="1"/>
  <c r="CF1033" i="1"/>
  <c r="CE1033" i="1"/>
  <c r="CD1033" i="1"/>
  <c r="CC1033" i="1"/>
  <c r="CB1033" i="1"/>
  <c r="CA1033" i="1"/>
  <c r="BZ1033" i="1"/>
  <c r="BY1033" i="1"/>
  <c r="BX1033" i="1"/>
  <c r="BW1033" i="1"/>
  <c r="DO1033" i="1" s="1"/>
  <c r="BV1033" i="1"/>
  <c r="BE1033" i="1"/>
  <c r="AJ1033" i="1"/>
  <c r="DV1032" i="1"/>
  <c r="DU1032" i="1"/>
  <c r="DR1032" i="1"/>
  <c r="DQ1032" i="1"/>
  <c r="DL1032" i="1"/>
  <c r="DK1032" i="1"/>
  <c r="DI1032" i="1"/>
  <c r="DH1032" i="1"/>
  <c r="DE1032" i="1"/>
  <c r="DD1032" i="1"/>
  <c r="DC1032" i="1"/>
  <c r="DB1032" i="1"/>
  <c r="DA1032" i="1"/>
  <c r="CZ1032" i="1"/>
  <c r="CY1032" i="1"/>
  <c r="CX1032" i="1"/>
  <c r="CW1032" i="1"/>
  <c r="CV1032" i="1"/>
  <c r="CU1032" i="1"/>
  <c r="CT1032" i="1"/>
  <c r="CS1032" i="1"/>
  <c r="CR1032" i="1"/>
  <c r="CQ1032" i="1"/>
  <c r="CP1032" i="1"/>
  <c r="CO1032" i="1"/>
  <c r="CN1032" i="1"/>
  <c r="DP1032" i="1" s="1"/>
  <c r="CM1032" i="1"/>
  <c r="CL1032" i="1"/>
  <c r="CK1032" i="1"/>
  <c r="CJ1032" i="1"/>
  <c r="CI1032" i="1"/>
  <c r="CH1032" i="1"/>
  <c r="CG1032" i="1"/>
  <c r="CF1032" i="1"/>
  <c r="CE1032" i="1"/>
  <c r="CD1032" i="1"/>
  <c r="CC1032" i="1"/>
  <c r="CB1032" i="1"/>
  <c r="CA1032" i="1"/>
  <c r="BZ1032" i="1"/>
  <c r="BY1032" i="1"/>
  <c r="BX1032" i="1"/>
  <c r="BW1032" i="1"/>
  <c r="BV1032" i="1"/>
  <c r="BE1032" i="1"/>
  <c r="AJ1032" i="1"/>
  <c r="DU1030" i="1"/>
  <c r="DR1030" i="1"/>
  <c r="DQ1030" i="1"/>
  <c r="DL1030" i="1"/>
  <c r="DK1030" i="1"/>
  <c r="DI1030" i="1"/>
  <c r="DH1030" i="1"/>
  <c r="DE1030" i="1"/>
  <c r="DD1030" i="1"/>
  <c r="DV1030" i="1" s="1"/>
  <c r="DC1030" i="1"/>
  <c r="DB1030" i="1"/>
  <c r="DJ1030" i="1" s="1"/>
  <c r="DA1030" i="1"/>
  <c r="CZ1030" i="1"/>
  <c r="CY1030" i="1"/>
  <c r="CX1030" i="1"/>
  <c r="CW1030" i="1"/>
  <c r="CV1030" i="1"/>
  <c r="CU1030" i="1"/>
  <c r="CT1030" i="1"/>
  <c r="CS1030" i="1"/>
  <c r="CR1030" i="1"/>
  <c r="CQ1030" i="1"/>
  <c r="CP1030" i="1"/>
  <c r="CO1030" i="1"/>
  <c r="CN1030" i="1"/>
  <c r="CM1030" i="1"/>
  <c r="CL1030" i="1"/>
  <c r="CK1030" i="1"/>
  <c r="CJ1030" i="1"/>
  <c r="CI1030" i="1"/>
  <c r="CH1030" i="1"/>
  <c r="CG1030" i="1"/>
  <c r="CF1030" i="1"/>
  <c r="CE1030" i="1"/>
  <c r="CD1030" i="1"/>
  <c r="CC1030" i="1"/>
  <c r="CB1030" i="1"/>
  <c r="CA1030" i="1"/>
  <c r="BZ1030" i="1"/>
  <c r="BY1030" i="1"/>
  <c r="BX1030" i="1"/>
  <c r="BW1030" i="1"/>
  <c r="BV1030" i="1"/>
  <c r="BE1030" i="1"/>
  <c r="AJ1030" i="1"/>
  <c r="DU1029" i="1"/>
  <c r="DR1029" i="1"/>
  <c r="DQ1029" i="1"/>
  <c r="DL1029" i="1"/>
  <c r="DK1029" i="1"/>
  <c r="DI1029" i="1"/>
  <c r="DH1029" i="1"/>
  <c r="DE1029" i="1"/>
  <c r="DD1029" i="1"/>
  <c r="DC1029" i="1"/>
  <c r="DB1029" i="1"/>
  <c r="DJ1029" i="1" s="1"/>
  <c r="DA1029" i="1"/>
  <c r="CZ1029" i="1"/>
  <c r="CY1029" i="1"/>
  <c r="CX1029" i="1"/>
  <c r="CW1029" i="1"/>
  <c r="CV1029" i="1"/>
  <c r="CU1029" i="1"/>
  <c r="CT1029" i="1"/>
  <c r="CS1029" i="1"/>
  <c r="CR1029" i="1"/>
  <c r="CQ1029" i="1"/>
  <c r="CP1029" i="1"/>
  <c r="CO1029" i="1"/>
  <c r="CN1029" i="1"/>
  <c r="CM1029" i="1"/>
  <c r="CL1029" i="1"/>
  <c r="CK1029" i="1"/>
  <c r="CJ1029" i="1"/>
  <c r="CI1029" i="1"/>
  <c r="CH1029" i="1"/>
  <c r="CG1029" i="1"/>
  <c r="CF1029" i="1"/>
  <c r="CE1029" i="1"/>
  <c r="CD1029" i="1"/>
  <c r="CC1029" i="1"/>
  <c r="CB1029" i="1"/>
  <c r="CA1029" i="1"/>
  <c r="BZ1029" i="1"/>
  <c r="BY1029" i="1"/>
  <c r="BX1029" i="1"/>
  <c r="BW1029" i="1"/>
  <c r="BV1029" i="1"/>
  <c r="BE1029" i="1"/>
  <c r="AJ1029" i="1"/>
  <c r="DU1027" i="1"/>
  <c r="DR1027" i="1"/>
  <c r="DQ1027" i="1"/>
  <c r="DL1027" i="1"/>
  <c r="DK1027" i="1"/>
  <c r="DI1027" i="1"/>
  <c r="DH1027" i="1"/>
  <c r="DE1027" i="1"/>
  <c r="DV1027" i="1" s="1"/>
  <c r="DD1027" i="1"/>
  <c r="DC1027" i="1"/>
  <c r="DJ1027" i="1" s="1"/>
  <c r="DB1027" i="1"/>
  <c r="DA1027" i="1"/>
  <c r="CZ1027" i="1"/>
  <c r="CY1027" i="1"/>
  <c r="CX1027" i="1"/>
  <c r="CW1027" i="1"/>
  <c r="CV1027" i="1"/>
  <c r="CU1027" i="1"/>
  <c r="CT1027" i="1"/>
  <c r="CS1027" i="1"/>
  <c r="CR1027" i="1"/>
  <c r="CQ1027" i="1"/>
  <c r="CP1027" i="1"/>
  <c r="CO1027" i="1"/>
  <c r="CN1027" i="1"/>
  <c r="CM1027" i="1"/>
  <c r="CL1027" i="1"/>
  <c r="CK1027" i="1"/>
  <c r="CJ1027" i="1"/>
  <c r="CI1027" i="1"/>
  <c r="CH1027" i="1"/>
  <c r="CG1027" i="1"/>
  <c r="CF1027" i="1"/>
  <c r="CE1027" i="1"/>
  <c r="CD1027" i="1"/>
  <c r="CC1027" i="1"/>
  <c r="CB1027" i="1"/>
  <c r="CA1027" i="1"/>
  <c r="BZ1027" i="1"/>
  <c r="BY1027" i="1"/>
  <c r="BX1027" i="1"/>
  <c r="BW1027" i="1"/>
  <c r="BV1027" i="1"/>
  <c r="DO1027" i="1" s="1"/>
  <c r="BE1027" i="1"/>
  <c r="AJ1027" i="1"/>
  <c r="DU1026" i="1"/>
  <c r="DR1026" i="1"/>
  <c r="DQ1026" i="1"/>
  <c r="DL1026" i="1"/>
  <c r="DK1026" i="1"/>
  <c r="DJ1026" i="1"/>
  <c r="DI1026" i="1"/>
  <c r="DH1026" i="1"/>
  <c r="DE1026" i="1"/>
  <c r="DV1026" i="1" s="1"/>
  <c r="DD1026" i="1"/>
  <c r="DC1026" i="1"/>
  <c r="DB1026" i="1"/>
  <c r="DA1026" i="1"/>
  <c r="CZ1026" i="1"/>
  <c r="CY1026" i="1"/>
  <c r="CX1026" i="1"/>
  <c r="CW1026" i="1"/>
  <c r="CV1026" i="1"/>
  <c r="CU1026" i="1"/>
  <c r="CT1026" i="1"/>
  <c r="CS1026" i="1"/>
  <c r="CR1026" i="1"/>
  <c r="CQ1026" i="1"/>
  <c r="CP1026" i="1"/>
  <c r="CO1026" i="1"/>
  <c r="CN1026" i="1"/>
  <c r="CM1026" i="1"/>
  <c r="CL1026" i="1"/>
  <c r="DP1026" i="1" s="1"/>
  <c r="CK1026" i="1"/>
  <c r="CJ1026" i="1"/>
  <c r="CI1026" i="1"/>
  <c r="DO1026" i="1" s="1"/>
  <c r="CH1026" i="1"/>
  <c r="CG1026" i="1"/>
  <c r="CF1026" i="1"/>
  <c r="CE1026" i="1"/>
  <c r="CD1026" i="1"/>
  <c r="CC1026" i="1"/>
  <c r="CB1026" i="1"/>
  <c r="CA1026" i="1"/>
  <c r="BZ1026" i="1"/>
  <c r="BY1026" i="1"/>
  <c r="BX1026" i="1"/>
  <c r="BW1026" i="1"/>
  <c r="BV1026" i="1"/>
  <c r="BE1026" i="1"/>
  <c r="AJ1026" i="1"/>
  <c r="DV1024" i="1"/>
  <c r="DU1024" i="1"/>
  <c r="DR1024" i="1"/>
  <c r="DQ1024" i="1"/>
  <c r="DO1024" i="1"/>
  <c r="DL1024" i="1"/>
  <c r="DK1024" i="1"/>
  <c r="DJ1024" i="1"/>
  <c r="DI1024" i="1"/>
  <c r="DH1024" i="1"/>
  <c r="DE1024" i="1"/>
  <c r="DD1024" i="1"/>
  <c r="DC1024" i="1"/>
  <c r="DB1024" i="1"/>
  <c r="DA1024" i="1"/>
  <c r="CZ1024" i="1"/>
  <c r="CY1024" i="1"/>
  <c r="CX1024" i="1"/>
  <c r="CW1024" i="1"/>
  <c r="CV1024" i="1"/>
  <c r="CU1024" i="1"/>
  <c r="CT1024" i="1"/>
  <c r="CS1024" i="1"/>
  <c r="CR1024" i="1"/>
  <c r="CQ1024" i="1"/>
  <c r="CP1024" i="1"/>
  <c r="CO1024" i="1"/>
  <c r="CN1024" i="1"/>
  <c r="CM1024" i="1"/>
  <c r="CL1024" i="1"/>
  <c r="CK1024" i="1"/>
  <c r="CJ1024" i="1"/>
  <c r="CI1024" i="1"/>
  <c r="CH1024" i="1"/>
  <c r="CG1024" i="1"/>
  <c r="CF1024" i="1"/>
  <c r="CE1024" i="1"/>
  <c r="CD1024" i="1"/>
  <c r="CC1024" i="1"/>
  <c r="CB1024" i="1"/>
  <c r="CA1024" i="1"/>
  <c r="BZ1024" i="1"/>
  <c r="BY1024" i="1"/>
  <c r="BX1024" i="1"/>
  <c r="BW1024" i="1"/>
  <c r="BV1024" i="1"/>
  <c r="BE1024" i="1"/>
  <c r="AJ1024" i="1"/>
  <c r="DV1023" i="1"/>
  <c r="DU1023" i="1"/>
  <c r="DR1023" i="1"/>
  <c r="DQ1023" i="1"/>
  <c r="DL1023" i="1"/>
  <c r="DK1023" i="1"/>
  <c r="DI1023" i="1"/>
  <c r="DH1023" i="1"/>
  <c r="DE1023" i="1"/>
  <c r="DD1023" i="1"/>
  <c r="DC1023" i="1"/>
  <c r="DB1023" i="1"/>
  <c r="DJ1023" i="1" s="1"/>
  <c r="DA1023" i="1"/>
  <c r="CZ1023" i="1"/>
  <c r="CY1023" i="1"/>
  <c r="CX1023" i="1"/>
  <c r="CW1023" i="1"/>
  <c r="CV1023" i="1"/>
  <c r="CU1023" i="1"/>
  <c r="CT1023" i="1"/>
  <c r="CS1023" i="1"/>
  <c r="CR1023" i="1"/>
  <c r="CQ1023" i="1"/>
  <c r="CP1023" i="1"/>
  <c r="CO1023" i="1"/>
  <c r="CN1023" i="1"/>
  <c r="CM1023" i="1"/>
  <c r="CL1023" i="1"/>
  <c r="CK1023" i="1"/>
  <c r="CJ1023" i="1"/>
  <c r="CI1023" i="1"/>
  <c r="CH1023" i="1"/>
  <c r="CG1023" i="1"/>
  <c r="CF1023" i="1"/>
  <c r="CE1023" i="1"/>
  <c r="CD1023" i="1"/>
  <c r="CC1023" i="1"/>
  <c r="CB1023" i="1"/>
  <c r="CA1023" i="1"/>
  <c r="BZ1023" i="1"/>
  <c r="BY1023" i="1"/>
  <c r="BX1023" i="1"/>
  <c r="BW1023" i="1"/>
  <c r="DO1023" i="1" s="1"/>
  <c r="BV1023" i="1"/>
  <c r="BE1023" i="1"/>
  <c r="AJ1023" i="1"/>
  <c r="AR1020" i="1"/>
  <c r="DU1018" i="1"/>
  <c r="DR1018" i="1"/>
  <c r="DQ1018" i="1"/>
  <c r="DL1018" i="1"/>
  <c r="DK1018" i="1"/>
  <c r="DI1018" i="1"/>
  <c r="DH1018" i="1"/>
  <c r="DE1018" i="1"/>
  <c r="DD1018" i="1"/>
  <c r="DV1018" i="1" s="1"/>
  <c r="DC1018" i="1"/>
  <c r="DB1018" i="1"/>
  <c r="DJ1018" i="1" s="1"/>
  <c r="CZ1018" i="1"/>
  <c r="CX1018" i="1"/>
  <c r="CW1018" i="1"/>
  <c r="CV1018" i="1"/>
  <c r="CU1018" i="1"/>
  <c r="CT1018" i="1"/>
  <c r="CS1018" i="1"/>
  <c r="CR1018" i="1"/>
  <c r="CQ1018" i="1"/>
  <c r="CP1018" i="1"/>
  <c r="CO1018" i="1"/>
  <c r="CN1018" i="1"/>
  <c r="DP1018" i="1" s="1"/>
  <c r="CM1018" i="1"/>
  <c r="CL1018" i="1"/>
  <c r="CK1018" i="1"/>
  <c r="CJ1018" i="1"/>
  <c r="CI1018" i="1"/>
  <c r="CH1018" i="1"/>
  <c r="CG1018" i="1"/>
  <c r="CF1018" i="1"/>
  <c r="CE1018" i="1"/>
  <c r="CD1018" i="1"/>
  <c r="CC1018" i="1"/>
  <c r="CB1018" i="1"/>
  <c r="CA1018" i="1"/>
  <c r="BZ1018" i="1"/>
  <c r="BY1018" i="1"/>
  <c r="BX1018" i="1"/>
  <c r="BW1018" i="1"/>
  <c r="BV1018" i="1"/>
  <c r="AJ1018" i="1"/>
  <c r="AR1015" i="1"/>
  <c r="DU1013" i="1"/>
  <c r="DR1013" i="1"/>
  <c r="DQ1013" i="1"/>
  <c r="DL1013" i="1"/>
  <c r="DK1013" i="1"/>
  <c r="DI1013" i="1"/>
  <c r="DH1013" i="1"/>
  <c r="DE1013" i="1"/>
  <c r="DV1013" i="1" s="1"/>
  <c r="DD1013" i="1"/>
  <c r="DC1013" i="1"/>
  <c r="DB1013" i="1"/>
  <c r="CZ1013" i="1"/>
  <c r="CX1013" i="1"/>
  <c r="CW1013" i="1"/>
  <c r="CV1013" i="1"/>
  <c r="CU1013" i="1"/>
  <c r="CT1013" i="1"/>
  <c r="CS1013" i="1"/>
  <c r="CR1013" i="1"/>
  <c r="CQ1013" i="1"/>
  <c r="CP1013" i="1"/>
  <c r="CO1013" i="1"/>
  <c r="CN1013" i="1"/>
  <c r="CM1013" i="1"/>
  <c r="CL1013" i="1"/>
  <c r="CK1013" i="1"/>
  <c r="CJ1013" i="1"/>
  <c r="CI1013" i="1"/>
  <c r="CH1013" i="1"/>
  <c r="CG1013" i="1"/>
  <c r="CF1013" i="1"/>
  <c r="CE1013" i="1"/>
  <c r="CD1013" i="1"/>
  <c r="CC1013" i="1"/>
  <c r="CB1013" i="1"/>
  <c r="CA1013" i="1"/>
  <c r="BZ1013" i="1"/>
  <c r="BY1013" i="1"/>
  <c r="BX1013" i="1"/>
  <c r="BW1013" i="1"/>
  <c r="BV1013" i="1"/>
  <c r="AJ1013" i="1"/>
  <c r="AR1010" i="1"/>
  <c r="DU1008" i="1"/>
  <c r="DR1008" i="1"/>
  <c r="DQ1008" i="1"/>
  <c r="DL1008" i="1"/>
  <c r="DK1008" i="1"/>
  <c r="DI1008" i="1"/>
  <c r="DH1008" i="1"/>
  <c r="DE1008" i="1"/>
  <c r="DV1008" i="1" s="1"/>
  <c r="DD1008" i="1"/>
  <c r="DC1008" i="1"/>
  <c r="DJ1008" i="1" s="1"/>
  <c r="DB1008" i="1"/>
  <c r="CZ1008" i="1"/>
  <c r="CX1008" i="1"/>
  <c r="CW1008" i="1"/>
  <c r="CV1008" i="1"/>
  <c r="CU1008" i="1"/>
  <c r="CT1008" i="1"/>
  <c r="CS1008" i="1"/>
  <c r="CR1008" i="1"/>
  <c r="CQ1008" i="1"/>
  <c r="CP1008" i="1"/>
  <c r="CO1008" i="1"/>
  <c r="CN1008" i="1"/>
  <c r="DP1008" i="1" s="1"/>
  <c r="CM1008" i="1"/>
  <c r="CL1008" i="1"/>
  <c r="CK1008" i="1"/>
  <c r="CJ1008" i="1"/>
  <c r="CI1008" i="1"/>
  <c r="CH1008" i="1"/>
  <c r="CG1008" i="1"/>
  <c r="CF1008" i="1"/>
  <c r="CE1008" i="1"/>
  <c r="CD1008" i="1"/>
  <c r="CC1008" i="1"/>
  <c r="CB1008" i="1"/>
  <c r="CA1008" i="1"/>
  <c r="BZ1008" i="1"/>
  <c r="BY1008" i="1"/>
  <c r="BX1008" i="1"/>
  <c r="BW1008" i="1"/>
  <c r="BV1008" i="1"/>
  <c r="AJ1008" i="1"/>
  <c r="AR1005" i="1"/>
  <c r="DU1003" i="1"/>
  <c r="DR1003" i="1"/>
  <c r="DQ1003" i="1"/>
  <c r="DL1003" i="1"/>
  <c r="DK1003" i="1"/>
  <c r="DI1003" i="1"/>
  <c r="DH1003" i="1"/>
  <c r="DE1003" i="1"/>
  <c r="DV1003" i="1" s="1"/>
  <c r="DD1003" i="1"/>
  <c r="DC1003" i="1"/>
  <c r="DB1003" i="1"/>
  <c r="DJ1003" i="1" s="1"/>
  <c r="CZ1003" i="1"/>
  <c r="CX1003" i="1"/>
  <c r="CW1003" i="1"/>
  <c r="CV1003" i="1"/>
  <c r="CU1003" i="1"/>
  <c r="CT1003" i="1"/>
  <c r="CS1003" i="1"/>
  <c r="CR1003" i="1"/>
  <c r="CQ1003" i="1"/>
  <c r="CP1003" i="1"/>
  <c r="CO1003" i="1"/>
  <c r="CN1003" i="1"/>
  <c r="CM1003" i="1"/>
  <c r="CL1003" i="1"/>
  <c r="CK1003" i="1"/>
  <c r="CJ1003" i="1"/>
  <c r="CI1003" i="1"/>
  <c r="CH1003" i="1"/>
  <c r="CG1003" i="1"/>
  <c r="CF1003" i="1"/>
  <c r="CE1003" i="1"/>
  <c r="CD1003" i="1"/>
  <c r="CC1003" i="1"/>
  <c r="CB1003" i="1"/>
  <c r="CA1003" i="1"/>
  <c r="BZ1003" i="1"/>
  <c r="BY1003" i="1"/>
  <c r="BX1003" i="1"/>
  <c r="BW1003" i="1"/>
  <c r="BV1003" i="1"/>
  <c r="AJ1003" i="1"/>
  <c r="DV1000" i="1"/>
  <c r="DU1000" i="1"/>
  <c r="DR1000" i="1"/>
  <c r="DQ1000" i="1"/>
  <c r="DL1000" i="1"/>
  <c r="DK1000" i="1"/>
  <c r="DI1000" i="1"/>
  <c r="DH1000" i="1"/>
  <c r="DE1000" i="1"/>
  <c r="DD1000" i="1"/>
  <c r="DC1000" i="1"/>
  <c r="DJ1000" i="1" s="1"/>
  <c r="DB1000" i="1"/>
  <c r="DA1000" i="1"/>
  <c r="CZ1000" i="1"/>
  <c r="CY1000" i="1"/>
  <c r="CX1000" i="1"/>
  <c r="CW1000" i="1"/>
  <c r="CV1000" i="1"/>
  <c r="CU1000" i="1"/>
  <c r="CT1000" i="1"/>
  <c r="CS1000" i="1"/>
  <c r="CR1000" i="1"/>
  <c r="CQ1000" i="1"/>
  <c r="CP1000" i="1"/>
  <c r="CO1000" i="1"/>
  <c r="CN1000" i="1"/>
  <c r="CM1000" i="1"/>
  <c r="CL1000" i="1"/>
  <c r="CK1000" i="1"/>
  <c r="CJ1000" i="1"/>
  <c r="CI1000" i="1"/>
  <c r="CH1000" i="1"/>
  <c r="CG1000" i="1"/>
  <c r="CF1000" i="1"/>
  <c r="CE1000" i="1"/>
  <c r="CD1000" i="1"/>
  <c r="CC1000" i="1"/>
  <c r="CB1000" i="1"/>
  <c r="CA1000" i="1"/>
  <c r="BZ1000" i="1"/>
  <c r="BY1000" i="1"/>
  <c r="BX1000" i="1"/>
  <c r="BW1000" i="1"/>
  <c r="BV1000" i="1"/>
  <c r="BE1000" i="1"/>
  <c r="AJ1000" i="1"/>
  <c r="DU997" i="1"/>
  <c r="DR997" i="1"/>
  <c r="DQ997" i="1"/>
  <c r="DL997" i="1"/>
  <c r="DK997" i="1"/>
  <c r="DJ997" i="1"/>
  <c r="DI997" i="1"/>
  <c r="DH997" i="1"/>
  <c r="DE997" i="1"/>
  <c r="DD997" i="1"/>
  <c r="DC997" i="1"/>
  <c r="DB997" i="1"/>
  <c r="DA997" i="1"/>
  <c r="CZ997" i="1"/>
  <c r="CY997" i="1"/>
  <c r="CX997" i="1"/>
  <c r="CW997" i="1"/>
  <c r="CV997" i="1"/>
  <c r="CU997" i="1"/>
  <c r="CT997" i="1"/>
  <c r="CS997" i="1"/>
  <c r="CR997" i="1"/>
  <c r="CQ997" i="1"/>
  <c r="CP997" i="1"/>
  <c r="CO997" i="1"/>
  <c r="CN997" i="1"/>
  <c r="CM997" i="1"/>
  <c r="CL997" i="1"/>
  <c r="DP997" i="1" s="1"/>
  <c r="CK997" i="1"/>
  <c r="CJ997" i="1"/>
  <c r="CI997" i="1"/>
  <c r="CH997" i="1"/>
  <c r="CG997" i="1"/>
  <c r="CF997" i="1"/>
  <c r="CE997" i="1"/>
  <c r="CD997" i="1"/>
  <c r="CC997" i="1"/>
  <c r="CB997" i="1"/>
  <c r="CA997" i="1"/>
  <c r="BZ997" i="1"/>
  <c r="BY997" i="1"/>
  <c r="BX997" i="1"/>
  <c r="BW997" i="1"/>
  <c r="BV997" i="1"/>
  <c r="BE997" i="1"/>
  <c r="AJ997" i="1"/>
  <c r="DV994" i="1"/>
  <c r="DU994" i="1"/>
  <c r="DQ994" i="1"/>
  <c r="DL994" i="1"/>
  <c r="DK994" i="1"/>
  <c r="DJ994" i="1"/>
  <c r="DI994" i="1"/>
  <c r="DH994" i="1"/>
  <c r="DE994" i="1"/>
  <c r="DD994" i="1"/>
  <c r="DC994" i="1"/>
  <c r="DB994" i="1"/>
  <c r="DA994" i="1"/>
  <c r="CZ994" i="1"/>
  <c r="CY994" i="1"/>
  <c r="CX994" i="1"/>
  <c r="CW994" i="1"/>
  <c r="CV994" i="1"/>
  <c r="CU994" i="1"/>
  <c r="CT994" i="1"/>
  <c r="CS994" i="1"/>
  <c r="CR994" i="1"/>
  <c r="CQ994" i="1"/>
  <c r="CP994" i="1"/>
  <c r="CO994" i="1"/>
  <c r="CN994" i="1"/>
  <c r="CM994" i="1"/>
  <c r="DP994" i="1" s="1"/>
  <c r="CL994" i="1"/>
  <c r="CK994" i="1"/>
  <c r="CJ994" i="1"/>
  <c r="CI994" i="1"/>
  <c r="CH994" i="1"/>
  <c r="CG994" i="1"/>
  <c r="CF994" i="1"/>
  <c r="CE994" i="1"/>
  <c r="CD994" i="1"/>
  <c r="CC994" i="1"/>
  <c r="CB994" i="1"/>
  <c r="CA994" i="1"/>
  <c r="BZ994" i="1"/>
  <c r="BY994" i="1"/>
  <c r="BX994" i="1"/>
  <c r="BW994" i="1"/>
  <c r="DO994" i="1" s="1"/>
  <c r="BV994" i="1"/>
  <c r="BE994" i="1"/>
  <c r="AJ994" i="1"/>
  <c r="DU991" i="1"/>
  <c r="DR991" i="1"/>
  <c r="DQ991" i="1"/>
  <c r="DL991" i="1"/>
  <c r="DK991" i="1"/>
  <c r="DJ991" i="1"/>
  <c r="DI991" i="1"/>
  <c r="DH991" i="1"/>
  <c r="DE991" i="1"/>
  <c r="DV991" i="1" s="1"/>
  <c r="DD991" i="1"/>
  <c r="DC991" i="1"/>
  <c r="DB991" i="1"/>
  <c r="DA991" i="1"/>
  <c r="CZ991" i="1"/>
  <c r="CY991" i="1"/>
  <c r="CX991" i="1"/>
  <c r="CW991" i="1"/>
  <c r="CV991" i="1"/>
  <c r="CU991" i="1"/>
  <c r="CT991" i="1"/>
  <c r="CS991" i="1"/>
  <c r="CR991" i="1"/>
  <c r="CQ991" i="1"/>
  <c r="CP991" i="1"/>
  <c r="DP991" i="1" s="1"/>
  <c r="CO991" i="1"/>
  <c r="CN991" i="1"/>
  <c r="CM991" i="1"/>
  <c r="CL991" i="1"/>
  <c r="CK991" i="1"/>
  <c r="CJ991" i="1"/>
  <c r="CI991" i="1"/>
  <c r="CH991" i="1"/>
  <c r="CG991" i="1"/>
  <c r="CF991" i="1"/>
  <c r="CE991" i="1"/>
  <c r="CD991" i="1"/>
  <c r="CC991" i="1"/>
  <c r="CB991" i="1"/>
  <c r="CA991" i="1"/>
  <c r="BZ991" i="1"/>
  <c r="BY991" i="1"/>
  <c r="DO991" i="1" s="1"/>
  <c r="BX991" i="1"/>
  <c r="BW991" i="1"/>
  <c r="BV991" i="1"/>
  <c r="BE991" i="1"/>
  <c r="AJ991" i="1"/>
  <c r="DV988" i="1"/>
  <c r="DU988" i="1"/>
  <c r="DR988" i="1"/>
  <c r="DQ988" i="1"/>
  <c r="DL988" i="1"/>
  <c r="DK988" i="1"/>
  <c r="DI988" i="1"/>
  <c r="DH988" i="1"/>
  <c r="DE988" i="1"/>
  <c r="DD988" i="1"/>
  <c r="DC988" i="1"/>
  <c r="DB988" i="1"/>
  <c r="DJ988" i="1" s="1"/>
  <c r="DA988" i="1"/>
  <c r="CZ988" i="1"/>
  <c r="CY988" i="1"/>
  <c r="CX988" i="1"/>
  <c r="CW988" i="1"/>
  <c r="CV988" i="1"/>
  <c r="CU988" i="1"/>
  <c r="CT988" i="1"/>
  <c r="CS988" i="1"/>
  <c r="CR988" i="1"/>
  <c r="CQ988" i="1"/>
  <c r="CP988" i="1"/>
  <c r="CO988" i="1"/>
  <c r="CN988" i="1"/>
  <c r="CM988" i="1"/>
  <c r="CL988" i="1"/>
  <c r="CK988" i="1"/>
  <c r="CJ988" i="1"/>
  <c r="CI988" i="1"/>
  <c r="CH988" i="1"/>
  <c r="CG988" i="1"/>
  <c r="CF988" i="1"/>
  <c r="CE988" i="1"/>
  <c r="CD988" i="1"/>
  <c r="CC988" i="1"/>
  <c r="CB988" i="1"/>
  <c r="CA988" i="1"/>
  <c r="BZ988" i="1"/>
  <c r="BY988" i="1"/>
  <c r="BX988" i="1"/>
  <c r="BW988" i="1"/>
  <c r="BV988" i="1"/>
  <c r="BE988" i="1"/>
  <c r="AJ988" i="1"/>
  <c r="DU985" i="1"/>
  <c r="DQ985" i="1"/>
  <c r="DL985" i="1"/>
  <c r="DK985" i="1"/>
  <c r="DJ985" i="1"/>
  <c r="DI985" i="1"/>
  <c r="DH985" i="1"/>
  <c r="DE985" i="1"/>
  <c r="DD985" i="1"/>
  <c r="DC985" i="1"/>
  <c r="DB985" i="1"/>
  <c r="DA985" i="1"/>
  <c r="CZ985" i="1"/>
  <c r="CY985" i="1"/>
  <c r="CX985" i="1"/>
  <c r="CW985" i="1"/>
  <c r="CV985" i="1"/>
  <c r="CU985" i="1"/>
  <c r="CT985" i="1"/>
  <c r="CS985" i="1"/>
  <c r="CR985" i="1"/>
  <c r="CQ985" i="1"/>
  <c r="CP985" i="1"/>
  <c r="CO985" i="1"/>
  <c r="CN985" i="1"/>
  <c r="CM985" i="1"/>
  <c r="CL985" i="1"/>
  <c r="CK985" i="1"/>
  <c r="CJ985" i="1"/>
  <c r="CI985" i="1"/>
  <c r="CH985" i="1"/>
  <c r="CG985" i="1"/>
  <c r="CF985" i="1"/>
  <c r="CE985" i="1"/>
  <c r="CD985" i="1"/>
  <c r="CC985" i="1"/>
  <c r="CB985" i="1"/>
  <c r="CA985" i="1"/>
  <c r="BZ985" i="1"/>
  <c r="BY985" i="1"/>
  <c r="BX985" i="1"/>
  <c r="BW985" i="1"/>
  <c r="BV985" i="1"/>
  <c r="BE985" i="1"/>
  <c r="AJ985" i="1"/>
  <c r="DU980" i="1"/>
  <c r="DR980" i="1"/>
  <c r="DQ980" i="1"/>
  <c r="DL980" i="1"/>
  <c r="DK980" i="1"/>
  <c r="DI980" i="1"/>
  <c r="DH980" i="1"/>
  <c r="DE980" i="1"/>
  <c r="DD980" i="1"/>
  <c r="DV980" i="1" s="1"/>
  <c r="DC980" i="1"/>
  <c r="DB980" i="1"/>
  <c r="DJ980" i="1" s="1"/>
  <c r="CZ980" i="1"/>
  <c r="CX980" i="1"/>
  <c r="CW980" i="1"/>
  <c r="CV980" i="1"/>
  <c r="CU980" i="1"/>
  <c r="CT980" i="1"/>
  <c r="CS980" i="1"/>
  <c r="CR980" i="1"/>
  <c r="CQ980" i="1"/>
  <c r="CP980" i="1"/>
  <c r="CO980" i="1"/>
  <c r="CN980" i="1"/>
  <c r="CM980" i="1"/>
  <c r="CL980" i="1"/>
  <c r="CK980" i="1"/>
  <c r="CJ980" i="1"/>
  <c r="CI980" i="1"/>
  <c r="CH980" i="1"/>
  <c r="CG980" i="1"/>
  <c r="CF980" i="1"/>
  <c r="CE980" i="1"/>
  <c r="CD980" i="1"/>
  <c r="CC980" i="1"/>
  <c r="CB980" i="1"/>
  <c r="CA980" i="1"/>
  <c r="BZ980" i="1"/>
  <c r="BY980" i="1"/>
  <c r="DO980" i="1" s="1"/>
  <c r="BX980" i="1"/>
  <c r="BW980" i="1"/>
  <c r="BV980" i="1"/>
  <c r="BE980" i="1"/>
  <c r="AJ980" i="1"/>
  <c r="DV974" i="1"/>
  <c r="DU974" i="1"/>
  <c r="DR974" i="1"/>
  <c r="DQ974" i="1"/>
  <c r="DL974" i="1"/>
  <c r="DK974" i="1"/>
  <c r="DI974" i="1"/>
  <c r="DH974" i="1"/>
  <c r="DE974" i="1"/>
  <c r="DD974" i="1"/>
  <c r="DC974" i="1"/>
  <c r="DB974" i="1"/>
  <c r="DJ974" i="1" s="1"/>
  <c r="DA974" i="1"/>
  <c r="CZ974" i="1"/>
  <c r="CY974" i="1"/>
  <c r="CX974" i="1"/>
  <c r="CW974" i="1"/>
  <c r="CV974" i="1"/>
  <c r="CU974" i="1"/>
  <c r="CT974" i="1"/>
  <c r="CS974" i="1"/>
  <c r="CR974" i="1"/>
  <c r="CQ974" i="1"/>
  <c r="CP974" i="1"/>
  <c r="CO974" i="1"/>
  <c r="CN974" i="1"/>
  <c r="CM974" i="1"/>
  <c r="CL974" i="1"/>
  <c r="CK974" i="1"/>
  <c r="CJ974" i="1"/>
  <c r="CI974" i="1"/>
  <c r="CH974" i="1"/>
  <c r="CG974" i="1"/>
  <c r="CF974" i="1"/>
  <c r="CE974" i="1"/>
  <c r="CD974" i="1"/>
  <c r="CC974" i="1"/>
  <c r="CB974" i="1"/>
  <c r="CA974" i="1"/>
  <c r="BZ974" i="1"/>
  <c r="BY974" i="1"/>
  <c r="BX974" i="1"/>
  <c r="BW974" i="1"/>
  <c r="BV974" i="1"/>
  <c r="BE974" i="1"/>
  <c r="AJ974" i="1"/>
  <c r="DU972" i="1"/>
  <c r="DR972" i="1"/>
  <c r="DQ972" i="1"/>
  <c r="DL972" i="1"/>
  <c r="DK972" i="1"/>
  <c r="DJ972" i="1"/>
  <c r="DI972" i="1"/>
  <c r="DH972" i="1"/>
  <c r="DE972" i="1"/>
  <c r="DV972" i="1" s="1"/>
  <c r="DD972" i="1"/>
  <c r="DC972" i="1"/>
  <c r="DB972" i="1"/>
  <c r="CZ972" i="1"/>
  <c r="CX972" i="1"/>
  <c r="CW972" i="1"/>
  <c r="CV972" i="1"/>
  <c r="CU972" i="1"/>
  <c r="CT972" i="1"/>
  <c r="CS972" i="1"/>
  <c r="CR972" i="1"/>
  <c r="CQ972" i="1"/>
  <c r="CP972" i="1"/>
  <c r="CO972" i="1"/>
  <c r="CN972" i="1"/>
  <c r="CM972" i="1"/>
  <c r="CL972" i="1"/>
  <c r="CK972" i="1"/>
  <c r="CJ972" i="1"/>
  <c r="CI972" i="1"/>
  <c r="CH972" i="1"/>
  <c r="CG972" i="1"/>
  <c r="CF972" i="1"/>
  <c r="CE972" i="1"/>
  <c r="CD972" i="1"/>
  <c r="CC972" i="1"/>
  <c r="DO972" i="1" s="1"/>
  <c r="CB972" i="1"/>
  <c r="CA972" i="1"/>
  <c r="BZ972" i="1"/>
  <c r="BY972" i="1"/>
  <c r="BX972" i="1"/>
  <c r="BW972" i="1"/>
  <c r="BV972" i="1"/>
  <c r="BE972" i="1"/>
  <c r="AJ972" i="1"/>
  <c r="DU969" i="1"/>
  <c r="DR969" i="1"/>
  <c r="DQ969" i="1"/>
  <c r="DL969" i="1"/>
  <c r="DK969" i="1"/>
  <c r="DJ969" i="1"/>
  <c r="DI969" i="1"/>
  <c r="DH969" i="1"/>
  <c r="DE969" i="1"/>
  <c r="DD969" i="1"/>
  <c r="DC969" i="1"/>
  <c r="DB969" i="1"/>
  <c r="DA969" i="1"/>
  <c r="CZ969" i="1"/>
  <c r="CY969" i="1"/>
  <c r="CX969" i="1"/>
  <c r="CW969" i="1"/>
  <c r="CV969" i="1"/>
  <c r="CU969" i="1"/>
  <c r="CT969" i="1"/>
  <c r="CS969" i="1"/>
  <c r="CR969" i="1"/>
  <c r="CQ969" i="1"/>
  <c r="CP969" i="1"/>
  <c r="CO969" i="1"/>
  <c r="CN969" i="1"/>
  <c r="CM969" i="1"/>
  <c r="CL969" i="1"/>
  <c r="DP969" i="1" s="1"/>
  <c r="CK969" i="1"/>
  <c r="CJ969" i="1"/>
  <c r="CI969" i="1"/>
  <c r="CH969" i="1"/>
  <c r="CG969" i="1"/>
  <c r="CF969" i="1"/>
  <c r="CE969" i="1"/>
  <c r="CD969" i="1"/>
  <c r="CC969" i="1"/>
  <c r="CB969" i="1"/>
  <c r="CA969" i="1"/>
  <c r="BZ969" i="1"/>
  <c r="BY969" i="1"/>
  <c r="BX969" i="1"/>
  <c r="BW969" i="1"/>
  <c r="BV969" i="1"/>
  <c r="AJ969" i="1"/>
  <c r="DU962" i="1"/>
  <c r="DR962" i="1"/>
  <c r="DQ962" i="1"/>
  <c r="DP962" i="1"/>
  <c r="DL962" i="1"/>
  <c r="DK962" i="1"/>
  <c r="DI962" i="1"/>
  <c r="DH962" i="1"/>
  <c r="DE962" i="1"/>
  <c r="DV962" i="1" s="1"/>
  <c r="DD962" i="1"/>
  <c r="DC962" i="1"/>
  <c r="DB962" i="1"/>
  <c r="DJ962" i="1" s="1"/>
  <c r="CZ962" i="1"/>
  <c r="CX962" i="1"/>
  <c r="CW962" i="1"/>
  <c r="CV962" i="1"/>
  <c r="CU962" i="1"/>
  <c r="CT962" i="1"/>
  <c r="CS962" i="1"/>
  <c r="CR962" i="1"/>
  <c r="CQ962" i="1"/>
  <c r="CP962" i="1"/>
  <c r="CO962" i="1"/>
  <c r="CN962" i="1"/>
  <c r="CM962" i="1"/>
  <c r="CL962" i="1"/>
  <c r="CK962" i="1"/>
  <c r="CJ962" i="1"/>
  <c r="CI962" i="1"/>
  <c r="CH962" i="1"/>
  <c r="CG962" i="1"/>
  <c r="CF962" i="1"/>
  <c r="CE962" i="1"/>
  <c r="CD962" i="1"/>
  <c r="CC962" i="1"/>
  <c r="CB962" i="1"/>
  <c r="CA962" i="1"/>
  <c r="BZ962" i="1"/>
  <c r="BY962" i="1"/>
  <c r="BX962" i="1"/>
  <c r="BW962" i="1"/>
  <c r="BV962" i="1"/>
  <c r="BE962" i="1"/>
  <c r="AJ962" i="1"/>
  <c r="DU960" i="1"/>
  <c r="DR960" i="1"/>
  <c r="DQ960" i="1"/>
  <c r="DO960" i="1"/>
  <c r="DL960" i="1"/>
  <c r="DK960" i="1"/>
  <c r="DJ960" i="1"/>
  <c r="DI960" i="1"/>
  <c r="DH960" i="1"/>
  <c r="DE960" i="1"/>
  <c r="DD960" i="1"/>
  <c r="DV960" i="1" s="1"/>
  <c r="DC960" i="1"/>
  <c r="DB960" i="1"/>
  <c r="DA960" i="1"/>
  <c r="CZ960" i="1"/>
  <c r="CY960" i="1"/>
  <c r="CX960" i="1"/>
  <c r="CW960" i="1"/>
  <c r="CV960" i="1"/>
  <c r="CU960" i="1"/>
  <c r="CT960" i="1"/>
  <c r="CS960" i="1"/>
  <c r="CR960" i="1"/>
  <c r="CQ960" i="1"/>
  <c r="CP960" i="1"/>
  <c r="CO960" i="1"/>
  <c r="DP960" i="1" s="1"/>
  <c r="CN960" i="1"/>
  <c r="CM960" i="1"/>
  <c r="CL960" i="1"/>
  <c r="CK960" i="1"/>
  <c r="CJ960" i="1"/>
  <c r="CI960" i="1"/>
  <c r="CH960" i="1"/>
  <c r="CG960" i="1"/>
  <c r="CF960" i="1"/>
  <c r="CE960" i="1"/>
  <c r="CD960" i="1"/>
  <c r="CC960" i="1"/>
  <c r="CB960" i="1"/>
  <c r="CA960" i="1"/>
  <c r="BZ960" i="1"/>
  <c r="BY960" i="1"/>
  <c r="BX960" i="1"/>
  <c r="BW960" i="1"/>
  <c r="BV960" i="1"/>
  <c r="BE960" i="1"/>
  <c r="AJ960" i="1"/>
  <c r="DV958" i="1"/>
  <c r="DU958" i="1"/>
  <c r="DR958" i="1"/>
  <c r="DQ958" i="1"/>
  <c r="DL958" i="1"/>
  <c r="DK958" i="1"/>
  <c r="DI958" i="1"/>
  <c r="DH958" i="1"/>
  <c r="DE958" i="1"/>
  <c r="DD958" i="1"/>
  <c r="DC958" i="1"/>
  <c r="DB958" i="1"/>
  <c r="DJ958" i="1" s="1"/>
  <c r="DA958" i="1"/>
  <c r="CZ958" i="1"/>
  <c r="CY958" i="1"/>
  <c r="CX958" i="1"/>
  <c r="CW958" i="1"/>
  <c r="CV958" i="1"/>
  <c r="CU958" i="1"/>
  <c r="CT958" i="1"/>
  <c r="CS958" i="1"/>
  <c r="CR958" i="1"/>
  <c r="CQ958" i="1"/>
  <c r="CP958" i="1"/>
  <c r="CO958" i="1"/>
  <c r="DP958" i="1" s="1"/>
  <c r="CN958" i="1"/>
  <c r="CM958" i="1"/>
  <c r="CL958" i="1"/>
  <c r="CK958" i="1"/>
  <c r="CJ958" i="1"/>
  <c r="CI958" i="1"/>
  <c r="CH958" i="1"/>
  <c r="CG958" i="1"/>
  <c r="CF958" i="1"/>
  <c r="CE958" i="1"/>
  <c r="CD958" i="1"/>
  <c r="CC958" i="1"/>
  <c r="CB958" i="1"/>
  <c r="CA958" i="1"/>
  <c r="BZ958" i="1"/>
  <c r="BY958" i="1"/>
  <c r="BX958" i="1"/>
  <c r="BW958" i="1"/>
  <c r="DO958" i="1" s="1"/>
  <c r="BV958" i="1"/>
  <c r="BE958" i="1"/>
  <c r="AJ958" i="1"/>
  <c r="DV956" i="1"/>
  <c r="DU956" i="1"/>
  <c r="DR956" i="1"/>
  <c r="DQ956" i="1"/>
  <c r="DL956" i="1"/>
  <c r="DK956" i="1"/>
  <c r="DJ956" i="1"/>
  <c r="DI956" i="1"/>
  <c r="DH956" i="1"/>
  <c r="DE956" i="1"/>
  <c r="DD956" i="1"/>
  <c r="DC956" i="1"/>
  <c r="DB956" i="1"/>
  <c r="DA956" i="1"/>
  <c r="CZ956" i="1"/>
  <c r="CY956" i="1"/>
  <c r="CX956" i="1"/>
  <c r="CW956" i="1"/>
  <c r="CV956" i="1"/>
  <c r="CU956" i="1"/>
  <c r="CT956" i="1"/>
  <c r="CS956" i="1"/>
  <c r="CR956" i="1"/>
  <c r="CQ956" i="1"/>
  <c r="CP956" i="1"/>
  <c r="CO956" i="1"/>
  <c r="CN956" i="1"/>
  <c r="CM956" i="1"/>
  <c r="CL956" i="1"/>
  <c r="CK956" i="1"/>
  <c r="CJ956" i="1"/>
  <c r="CI956" i="1"/>
  <c r="CH956" i="1"/>
  <c r="CG956" i="1"/>
  <c r="CF956" i="1"/>
  <c r="CE956" i="1"/>
  <c r="CD956" i="1"/>
  <c r="CC956" i="1"/>
  <c r="CB956" i="1"/>
  <c r="CA956" i="1"/>
  <c r="BZ956" i="1"/>
  <c r="BY956" i="1"/>
  <c r="BX956" i="1"/>
  <c r="BW956" i="1"/>
  <c r="BV956" i="1"/>
  <c r="BE956" i="1"/>
  <c r="AJ956" i="1"/>
  <c r="DU954" i="1"/>
  <c r="DR954" i="1"/>
  <c r="DQ954" i="1"/>
  <c r="DL954" i="1"/>
  <c r="DK954" i="1"/>
  <c r="DJ954" i="1"/>
  <c r="DI954" i="1"/>
  <c r="DH954" i="1"/>
  <c r="DE954" i="1"/>
  <c r="DD954" i="1"/>
  <c r="DV954" i="1" s="1"/>
  <c r="DC954" i="1"/>
  <c r="DB954" i="1"/>
  <c r="DA954" i="1"/>
  <c r="CZ954" i="1"/>
  <c r="CY954" i="1"/>
  <c r="CX954" i="1"/>
  <c r="CW954" i="1"/>
  <c r="CV954" i="1"/>
  <c r="CU954" i="1"/>
  <c r="CT954" i="1"/>
  <c r="CS954" i="1"/>
  <c r="CR954" i="1"/>
  <c r="CQ954" i="1"/>
  <c r="CP954" i="1"/>
  <c r="CO954" i="1"/>
  <c r="CN954" i="1"/>
  <c r="CM954" i="1"/>
  <c r="CL954" i="1"/>
  <c r="CK954" i="1"/>
  <c r="CJ954" i="1"/>
  <c r="CI954" i="1"/>
  <c r="CH954" i="1"/>
  <c r="CG954" i="1"/>
  <c r="CF954" i="1"/>
  <c r="CE954" i="1"/>
  <c r="CD954" i="1"/>
  <c r="CC954" i="1"/>
  <c r="CB954" i="1"/>
  <c r="DO954" i="1" s="1"/>
  <c r="CA954" i="1"/>
  <c r="BZ954" i="1"/>
  <c r="BY954" i="1"/>
  <c r="BX954" i="1"/>
  <c r="BW954" i="1"/>
  <c r="BV954" i="1"/>
  <c r="BE954" i="1"/>
  <c r="AJ954" i="1"/>
  <c r="DV952" i="1"/>
  <c r="DU952" i="1"/>
  <c r="DR952" i="1"/>
  <c r="DQ952" i="1"/>
  <c r="DL952" i="1"/>
  <c r="DK952" i="1"/>
  <c r="DI952" i="1"/>
  <c r="DH952" i="1"/>
  <c r="DE952" i="1"/>
  <c r="DD952" i="1"/>
  <c r="DC952" i="1"/>
  <c r="DB952" i="1"/>
  <c r="DJ952" i="1" s="1"/>
  <c r="DA952" i="1"/>
  <c r="CZ952" i="1"/>
  <c r="CY952" i="1"/>
  <c r="CX952" i="1"/>
  <c r="CW952" i="1"/>
  <c r="CV952" i="1"/>
  <c r="CU952" i="1"/>
  <c r="CT952" i="1"/>
  <c r="CS952" i="1"/>
  <c r="CR952" i="1"/>
  <c r="CQ952" i="1"/>
  <c r="CP952" i="1"/>
  <c r="CO952" i="1"/>
  <c r="CN952" i="1"/>
  <c r="CM952" i="1"/>
  <c r="CL952" i="1"/>
  <c r="CK952" i="1"/>
  <c r="CJ952" i="1"/>
  <c r="CI952" i="1"/>
  <c r="CH952" i="1"/>
  <c r="CG952" i="1"/>
  <c r="CF952" i="1"/>
  <c r="CE952" i="1"/>
  <c r="CD952" i="1"/>
  <c r="CC952" i="1"/>
  <c r="CB952" i="1"/>
  <c r="CA952" i="1"/>
  <c r="BZ952" i="1"/>
  <c r="BY952" i="1"/>
  <c r="BX952" i="1"/>
  <c r="BW952" i="1"/>
  <c r="BV952" i="1"/>
  <c r="BE952" i="1"/>
  <c r="AJ952" i="1"/>
  <c r="DV949" i="1"/>
  <c r="DU949" i="1"/>
  <c r="DR949" i="1"/>
  <c r="DQ949" i="1"/>
  <c r="DL949" i="1"/>
  <c r="DK949" i="1"/>
  <c r="DI949" i="1"/>
  <c r="DH949" i="1"/>
  <c r="DE949" i="1"/>
  <c r="DD949" i="1"/>
  <c r="DC949" i="1"/>
  <c r="DJ949" i="1" s="1"/>
  <c r="DB949" i="1"/>
  <c r="DA949" i="1"/>
  <c r="CZ949" i="1"/>
  <c r="CY949" i="1"/>
  <c r="CX949" i="1"/>
  <c r="CW949" i="1"/>
  <c r="CV949" i="1"/>
  <c r="CU949" i="1"/>
  <c r="CT949" i="1"/>
  <c r="CS949" i="1"/>
  <c r="CR949" i="1"/>
  <c r="CQ949" i="1"/>
  <c r="CP949" i="1"/>
  <c r="CO949" i="1"/>
  <c r="CN949" i="1"/>
  <c r="CM949" i="1"/>
  <c r="CL949" i="1"/>
  <c r="CK949" i="1"/>
  <c r="CJ949" i="1"/>
  <c r="CI949" i="1"/>
  <c r="CH949" i="1"/>
  <c r="CG949" i="1"/>
  <c r="CF949" i="1"/>
  <c r="CE949" i="1"/>
  <c r="CD949" i="1"/>
  <c r="CC949" i="1"/>
  <c r="CB949" i="1"/>
  <c r="CA949" i="1"/>
  <c r="BZ949" i="1"/>
  <c r="BY949" i="1"/>
  <c r="BX949" i="1"/>
  <c r="BW949" i="1"/>
  <c r="BV949" i="1"/>
  <c r="BE949" i="1"/>
  <c r="AJ949" i="1"/>
  <c r="DU947" i="1"/>
  <c r="DR947" i="1"/>
  <c r="DQ947" i="1"/>
  <c r="DL947" i="1"/>
  <c r="DK947" i="1"/>
  <c r="DI947" i="1"/>
  <c r="DH947" i="1"/>
  <c r="DE947" i="1"/>
  <c r="DD947" i="1"/>
  <c r="DC947" i="1"/>
  <c r="DJ947" i="1" s="1"/>
  <c r="DB947" i="1"/>
  <c r="DA947" i="1"/>
  <c r="CZ947" i="1"/>
  <c r="CY947" i="1"/>
  <c r="CX947" i="1"/>
  <c r="DP947" i="1" s="1"/>
  <c r="CW947" i="1"/>
  <c r="CV947" i="1"/>
  <c r="CU947" i="1"/>
  <c r="CT947" i="1"/>
  <c r="CS947" i="1"/>
  <c r="CR947" i="1"/>
  <c r="CQ947" i="1"/>
  <c r="CP947" i="1"/>
  <c r="CO947" i="1"/>
  <c r="CN947" i="1"/>
  <c r="CM947" i="1"/>
  <c r="CL947" i="1"/>
  <c r="CK947" i="1"/>
  <c r="CJ947" i="1"/>
  <c r="CI947" i="1"/>
  <c r="CH947" i="1"/>
  <c r="CG947" i="1"/>
  <c r="CF947" i="1"/>
  <c r="CE947" i="1"/>
  <c r="CD947" i="1"/>
  <c r="CC947" i="1"/>
  <c r="CB947" i="1"/>
  <c r="CA947" i="1"/>
  <c r="BZ947" i="1"/>
  <c r="BY947" i="1"/>
  <c r="BX947" i="1"/>
  <c r="BW947" i="1"/>
  <c r="BV947" i="1"/>
  <c r="BE947" i="1"/>
  <c r="AJ947" i="1"/>
  <c r="DU944" i="1"/>
  <c r="DR944" i="1"/>
  <c r="DQ944" i="1"/>
  <c r="DL944" i="1"/>
  <c r="DK944" i="1"/>
  <c r="DJ944" i="1"/>
  <c r="DI944" i="1"/>
  <c r="DH944" i="1"/>
  <c r="DE944" i="1"/>
  <c r="DD944" i="1"/>
  <c r="DV944" i="1" s="1"/>
  <c r="DC944" i="1"/>
  <c r="DB944" i="1"/>
  <c r="CZ944" i="1"/>
  <c r="CX944" i="1"/>
  <c r="CW944" i="1"/>
  <c r="CV944" i="1"/>
  <c r="CU944" i="1"/>
  <c r="CT944" i="1"/>
  <c r="CS944" i="1"/>
  <c r="CR944" i="1"/>
  <c r="CQ944" i="1"/>
  <c r="CP944" i="1"/>
  <c r="CO944" i="1"/>
  <c r="CN944" i="1"/>
  <c r="CM944" i="1"/>
  <c r="CL944" i="1"/>
  <c r="CK944" i="1"/>
  <c r="CJ944" i="1"/>
  <c r="CI944" i="1"/>
  <c r="CH944" i="1"/>
  <c r="CG944" i="1"/>
  <c r="CF944" i="1"/>
  <c r="CE944" i="1"/>
  <c r="CD944" i="1"/>
  <c r="CC944" i="1"/>
  <c r="CB944" i="1"/>
  <c r="CA944" i="1"/>
  <c r="BZ944" i="1"/>
  <c r="BY944" i="1"/>
  <c r="BX944" i="1"/>
  <c r="BW944" i="1"/>
  <c r="BV944" i="1"/>
  <c r="BE944" i="1"/>
  <c r="AJ944" i="1"/>
  <c r="DU940" i="1"/>
  <c r="DR940" i="1"/>
  <c r="DQ940" i="1"/>
  <c r="DL940" i="1"/>
  <c r="DK940" i="1"/>
  <c r="DI940" i="1"/>
  <c r="DH940" i="1"/>
  <c r="DE940" i="1"/>
  <c r="DD940" i="1"/>
  <c r="DV940" i="1" s="1"/>
  <c r="DC940" i="1"/>
  <c r="DB940" i="1"/>
  <c r="CZ940" i="1"/>
  <c r="CX940" i="1"/>
  <c r="CW940" i="1"/>
  <c r="CV940" i="1"/>
  <c r="CU940" i="1"/>
  <c r="CT940" i="1"/>
  <c r="CS940" i="1"/>
  <c r="CR940" i="1"/>
  <c r="CQ940" i="1"/>
  <c r="CP940" i="1"/>
  <c r="CO940" i="1"/>
  <c r="CN940" i="1"/>
  <c r="CM940" i="1"/>
  <c r="DP940" i="1" s="1"/>
  <c r="CL940" i="1"/>
  <c r="CK940" i="1"/>
  <c r="CJ940" i="1"/>
  <c r="CI940" i="1"/>
  <c r="CH940" i="1"/>
  <c r="CG940" i="1"/>
  <c r="CF940" i="1"/>
  <c r="CE940" i="1"/>
  <c r="CD940" i="1"/>
  <c r="CC940" i="1"/>
  <c r="CB940" i="1"/>
  <c r="CA940" i="1"/>
  <c r="BZ940" i="1"/>
  <c r="BY940" i="1"/>
  <c r="BX940" i="1"/>
  <c r="BW940" i="1"/>
  <c r="BV940" i="1"/>
  <c r="BE940" i="1"/>
  <c r="AJ940" i="1"/>
  <c r="DU937" i="1"/>
  <c r="DR937" i="1"/>
  <c r="DQ937" i="1"/>
  <c r="DL937" i="1"/>
  <c r="DK937" i="1"/>
  <c r="DI937" i="1"/>
  <c r="DH937" i="1"/>
  <c r="DE937" i="1"/>
  <c r="DD937" i="1"/>
  <c r="DC937" i="1"/>
  <c r="DB937" i="1"/>
  <c r="DJ937" i="1" s="1"/>
  <c r="CZ937" i="1"/>
  <c r="CX937" i="1"/>
  <c r="CW937" i="1"/>
  <c r="CV937" i="1"/>
  <c r="CU937" i="1"/>
  <c r="CT937" i="1"/>
  <c r="CS937" i="1"/>
  <c r="CR937" i="1"/>
  <c r="CQ937" i="1"/>
  <c r="CP937" i="1"/>
  <c r="CO937" i="1"/>
  <c r="CN937" i="1"/>
  <c r="CM937" i="1"/>
  <c r="CL937" i="1"/>
  <c r="DP937" i="1" s="1"/>
  <c r="CK937" i="1"/>
  <c r="CJ937" i="1"/>
  <c r="CI937" i="1"/>
  <c r="CH937" i="1"/>
  <c r="CG937" i="1"/>
  <c r="CF937" i="1"/>
  <c r="CE937" i="1"/>
  <c r="CD937" i="1"/>
  <c r="CC937" i="1"/>
  <c r="CB937" i="1"/>
  <c r="CA937" i="1"/>
  <c r="BZ937" i="1"/>
  <c r="BY937" i="1"/>
  <c r="BX937" i="1"/>
  <c r="BW937" i="1"/>
  <c r="BV937" i="1"/>
  <c r="BE937" i="1"/>
  <c r="AJ937" i="1"/>
  <c r="DL935" i="1"/>
  <c r="DK935" i="1"/>
  <c r="DI935" i="1"/>
  <c r="DH935" i="1"/>
  <c r="DC935" i="1"/>
  <c r="DB935" i="1"/>
  <c r="AJ935" i="1"/>
  <c r="DL934" i="1"/>
  <c r="DK934" i="1"/>
  <c r="DJ934" i="1"/>
  <c r="DI934" i="1"/>
  <c r="DH934" i="1"/>
  <c r="DC934" i="1"/>
  <c r="DB934" i="1"/>
  <c r="AJ934" i="1"/>
  <c r="DL933" i="1"/>
  <c r="DK933" i="1"/>
  <c r="DI933" i="1"/>
  <c r="DH933" i="1"/>
  <c r="DC933" i="1"/>
  <c r="DJ933" i="1" s="1"/>
  <c r="DB933" i="1"/>
  <c r="AJ933" i="1"/>
  <c r="DL932" i="1"/>
  <c r="DK932" i="1"/>
  <c r="DJ932" i="1"/>
  <c r="DI932" i="1"/>
  <c r="DH932" i="1"/>
  <c r="DC932" i="1"/>
  <c r="DB932" i="1"/>
  <c r="AJ932" i="1"/>
  <c r="DL931" i="1"/>
  <c r="DK931" i="1"/>
  <c r="DI931" i="1"/>
  <c r="DH931" i="1"/>
  <c r="DC931" i="1"/>
  <c r="DB931" i="1"/>
  <c r="AJ931" i="1"/>
  <c r="DL930" i="1"/>
  <c r="DK930" i="1"/>
  <c r="DI930" i="1"/>
  <c r="DH930" i="1"/>
  <c r="DC930" i="1"/>
  <c r="DJ930" i="1" s="1"/>
  <c r="DB930" i="1"/>
  <c r="AJ930" i="1"/>
  <c r="DL929" i="1"/>
  <c r="DK929" i="1"/>
  <c r="DJ929" i="1"/>
  <c r="DI929" i="1"/>
  <c r="DH929" i="1"/>
  <c r="DC929" i="1"/>
  <c r="DB929" i="1"/>
  <c r="AJ929" i="1"/>
  <c r="DL928" i="1"/>
  <c r="DK928" i="1"/>
  <c r="DJ928" i="1"/>
  <c r="DI928" i="1"/>
  <c r="DH928" i="1"/>
  <c r="DC928" i="1"/>
  <c r="DB928" i="1"/>
  <c r="AJ928" i="1"/>
  <c r="DL927" i="1"/>
  <c r="DK927" i="1"/>
  <c r="DI927" i="1"/>
  <c r="DH927" i="1"/>
  <c r="DC927" i="1"/>
  <c r="DB927" i="1"/>
  <c r="AJ927" i="1"/>
  <c r="DL926" i="1"/>
  <c r="DK926" i="1"/>
  <c r="DJ926" i="1"/>
  <c r="DI926" i="1"/>
  <c r="DH926" i="1"/>
  <c r="DC926" i="1"/>
  <c r="DB926" i="1"/>
  <c r="AJ926" i="1"/>
  <c r="DL925" i="1"/>
  <c r="DK925" i="1"/>
  <c r="DJ925" i="1"/>
  <c r="DI925" i="1"/>
  <c r="DH925" i="1"/>
  <c r="DC925" i="1"/>
  <c r="DB925" i="1"/>
  <c r="AJ925" i="1"/>
  <c r="DU924" i="1"/>
  <c r="DR924" i="1"/>
  <c r="DQ924" i="1"/>
  <c r="DL924" i="1"/>
  <c r="DK924" i="1"/>
  <c r="DI924" i="1"/>
  <c r="DH924" i="1"/>
  <c r="DE924" i="1"/>
  <c r="DD924" i="1"/>
  <c r="DV924" i="1" s="1"/>
  <c r="DC924" i="1"/>
  <c r="DB924" i="1"/>
  <c r="DJ924" i="1" s="1"/>
  <c r="DA924" i="1"/>
  <c r="CZ924" i="1"/>
  <c r="CY924" i="1"/>
  <c r="CX924" i="1"/>
  <c r="CW924" i="1"/>
  <c r="CV924" i="1"/>
  <c r="CU924" i="1"/>
  <c r="CT924" i="1"/>
  <c r="CS924" i="1"/>
  <c r="CR924" i="1"/>
  <c r="CQ924" i="1"/>
  <c r="CP924" i="1"/>
  <c r="CO924" i="1"/>
  <c r="CN924" i="1"/>
  <c r="CM924" i="1"/>
  <c r="CL924" i="1"/>
  <c r="CK924" i="1"/>
  <c r="CJ924" i="1"/>
  <c r="CI924" i="1"/>
  <c r="CH924" i="1"/>
  <c r="CG924" i="1"/>
  <c r="CF924" i="1"/>
  <c r="CE924" i="1"/>
  <c r="CD924" i="1"/>
  <c r="CC924" i="1"/>
  <c r="CB924" i="1"/>
  <c r="CA924" i="1"/>
  <c r="BZ924" i="1"/>
  <c r="BY924" i="1"/>
  <c r="BX924" i="1"/>
  <c r="BW924" i="1"/>
  <c r="BV924" i="1"/>
  <c r="AJ924" i="1"/>
  <c r="DL922" i="1"/>
  <c r="DK922" i="1"/>
  <c r="DI922" i="1"/>
  <c r="DH922" i="1"/>
  <c r="DC922" i="1"/>
  <c r="DB922" i="1"/>
  <c r="DJ922" i="1" s="1"/>
  <c r="AJ922" i="1"/>
  <c r="DL921" i="1"/>
  <c r="DK921" i="1"/>
  <c r="DI921" i="1"/>
  <c r="DH921" i="1"/>
  <c r="DC921" i="1"/>
  <c r="DB921" i="1"/>
  <c r="DJ921" i="1" s="1"/>
  <c r="AJ921" i="1"/>
  <c r="DL920" i="1"/>
  <c r="DK920" i="1"/>
  <c r="DI920" i="1"/>
  <c r="DH920" i="1"/>
  <c r="DC920" i="1"/>
  <c r="DB920" i="1"/>
  <c r="DJ920" i="1" s="1"/>
  <c r="AJ920" i="1"/>
  <c r="DL919" i="1"/>
  <c r="DK919" i="1"/>
  <c r="DI919" i="1"/>
  <c r="DH919" i="1"/>
  <c r="DC919" i="1"/>
  <c r="DB919" i="1"/>
  <c r="DJ919" i="1" s="1"/>
  <c r="AJ919" i="1"/>
  <c r="DL918" i="1"/>
  <c r="DK918" i="1"/>
  <c r="DI918" i="1"/>
  <c r="DH918" i="1"/>
  <c r="DC918" i="1"/>
  <c r="DJ918" i="1" s="1"/>
  <c r="DB918" i="1"/>
  <c r="AJ918" i="1"/>
  <c r="DL917" i="1"/>
  <c r="DK917" i="1"/>
  <c r="DI917" i="1"/>
  <c r="DH917" i="1"/>
  <c r="DC917" i="1"/>
  <c r="DB917" i="1"/>
  <c r="DJ917" i="1" s="1"/>
  <c r="AJ917" i="1"/>
  <c r="DL916" i="1"/>
  <c r="DK916" i="1"/>
  <c r="DI916" i="1"/>
  <c r="DH916" i="1"/>
  <c r="DC916" i="1"/>
  <c r="DB916" i="1"/>
  <c r="DJ916" i="1" s="1"/>
  <c r="AJ916" i="1"/>
  <c r="DL915" i="1"/>
  <c r="DK915" i="1"/>
  <c r="DJ915" i="1"/>
  <c r="DI915" i="1"/>
  <c r="DH915" i="1"/>
  <c r="DC915" i="1"/>
  <c r="DB915" i="1"/>
  <c r="AJ915" i="1"/>
  <c r="DL914" i="1"/>
  <c r="DK914" i="1"/>
  <c r="DJ914" i="1"/>
  <c r="DI914" i="1"/>
  <c r="DH914" i="1"/>
  <c r="DC914" i="1"/>
  <c r="DB914" i="1"/>
  <c r="AJ914" i="1"/>
  <c r="DL913" i="1"/>
  <c r="DK913" i="1"/>
  <c r="DI913" i="1"/>
  <c r="DH913" i="1"/>
  <c r="DC913" i="1"/>
  <c r="DB913" i="1"/>
  <c r="AJ913" i="1"/>
  <c r="DL912" i="1"/>
  <c r="DK912" i="1"/>
  <c r="DI912" i="1"/>
  <c r="DH912" i="1"/>
  <c r="DC912" i="1"/>
  <c r="DJ912" i="1" s="1"/>
  <c r="DB912" i="1"/>
  <c r="AJ912" i="1"/>
  <c r="DU911" i="1"/>
  <c r="DR911" i="1"/>
  <c r="DQ911" i="1"/>
  <c r="DL911" i="1"/>
  <c r="DK911" i="1"/>
  <c r="DI911" i="1"/>
  <c r="DH911" i="1"/>
  <c r="DE911" i="1"/>
  <c r="DD911" i="1"/>
  <c r="DV911" i="1" s="1"/>
  <c r="DC911" i="1"/>
  <c r="DB911" i="1"/>
  <c r="DJ911" i="1" s="1"/>
  <c r="DA911" i="1"/>
  <c r="CZ911" i="1"/>
  <c r="CY911" i="1"/>
  <c r="CX911" i="1"/>
  <c r="CW911" i="1"/>
  <c r="CV911" i="1"/>
  <c r="CU911" i="1"/>
  <c r="CT911" i="1"/>
  <c r="CS911" i="1"/>
  <c r="CR911" i="1"/>
  <c r="CQ911" i="1"/>
  <c r="CP911" i="1"/>
  <c r="CO911" i="1"/>
  <c r="CN911" i="1"/>
  <c r="CM911" i="1"/>
  <c r="CL911" i="1"/>
  <c r="CK911" i="1"/>
  <c r="CJ911" i="1"/>
  <c r="CI911" i="1"/>
  <c r="CH911" i="1"/>
  <c r="CG911" i="1"/>
  <c r="CF911" i="1"/>
  <c r="CE911" i="1"/>
  <c r="CD911" i="1"/>
  <c r="CC911" i="1"/>
  <c r="CB911" i="1"/>
  <c r="CA911" i="1"/>
  <c r="BZ911" i="1"/>
  <c r="BY911" i="1"/>
  <c r="BX911" i="1"/>
  <c r="BW911" i="1"/>
  <c r="BV911" i="1"/>
  <c r="AJ911" i="1"/>
  <c r="DU908" i="1"/>
  <c r="DR908" i="1"/>
  <c r="DQ908" i="1"/>
  <c r="DL908" i="1"/>
  <c r="DK908" i="1"/>
  <c r="DJ908" i="1"/>
  <c r="DI908" i="1"/>
  <c r="DH908" i="1"/>
  <c r="DE908" i="1"/>
  <c r="DD908" i="1"/>
  <c r="DV908" i="1" s="1"/>
  <c r="DC908" i="1"/>
  <c r="DB908" i="1"/>
  <c r="DA908" i="1"/>
  <c r="CZ908" i="1"/>
  <c r="CY908" i="1"/>
  <c r="CX908" i="1"/>
  <c r="CW908" i="1"/>
  <c r="CV908" i="1"/>
  <c r="CU908" i="1"/>
  <c r="CT908" i="1"/>
  <c r="CS908" i="1"/>
  <c r="CR908" i="1"/>
  <c r="CQ908" i="1"/>
  <c r="CP908" i="1"/>
  <c r="CO908" i="1"/>
  <c r="CN908" i="1"/>
  <c r="CM908" i="1"/>
  <c r="CL908" i="1"/>
  <c r="CK908" i="1"/>
  <c r="CJ908" i="1"/>
  <c r="CI908" i="1"/>
  <c r="CH908" i="1"/>
  <c r="CG908" i="1"/>
  <c r="CF908" i="1"/>
  <c r="CE908" i="1"/>
  <c r="CD908" i="1"/>
  <c r="CC908" i="1"/>
  <c r="CB908" i="1"/>
  <c r="CA908" i="1"/>
  <c r="BZ908" i="1"/>
  <c r="BY908" i="1"/>
  <c r="BX908" i="1"/>
  <c r="BW908" i="1"/>
  <c r="BV908" i="1"/>
  <c r="AJ908" i="1"/>
  <c r="C908" i="1"/>
  <c r="BE908" i="1" s="1"/>
  <c r="DV906" i="1"/>
  <c r="DU906" i="1"/>
  <c r="DR906" i="1"/>
  <c r="DQ906" i="1"/>
  <c r="DO906" i="1"/>
  <c r="DL906" i="1"/>
  <c r="DK906" i="1"/>
  <c r="DI906" i="1"/>
  <c r="DH906" i="1"/>
  <c r="DE906" i="1"/>
  <c r="DD906" i="1"/>
  <c r="DC906" i="1"/>
  <c r="DB906" i="1"/>
  <c r="DA906" i="1"/>
  <c r="CZ906" i="1"/>
  <c r="CY906" i="1"/>
  <c r="CX906" i="1"/>
  <c r="CW906" i="1"/>
  <c r="CV906" i="1"/>
  <c r="CU906" i="1"/>
  <c r="CT906" i="1"/>
  <c r="CS906" i="1"/>
  <c r="CR906" i="1"/>
  <c r="CQ906" i="1"/>
  <c r="CP906" i="1"/>
  <c r="CO906" i="1"/>
  <c r="CN906" i="1"/>
  <c r="CM906" i="1"/>
  <c r="CL906" i="1"/>
  <c r="CK906" i="1"/>
  <c r="CJ906" i="1"/>
  <c r="CI906" i="1"/>
  <c r="CH906" i="1"/>
  <c r="CG906" i="1"/>
  <c r="CF906" i="1"/>
  <c r="CE906" i="1"/>
  <c r="CD906" i="1"/>
  <c r="CC906" i="1"/>
  <c r="CB906" i="1"/>
  <c r="CA906" i="1"/>
  <c r="BZ906" i="1"/>
  <c r="BY906" i="1"/>
  <c r="BX906" i="1"/>
  <c r="BW906" i="1"/>
  <c r="BV906" i="1"/>
  <c r="AJ906" i="1"/>
  <c r="C906" i="1"/>
  <c r="BE906" i="1" s="1"/>
  <c r="DV903" i="1"/>
  <c r="DU903" i="1"/>
  <c r="DR903" i="1"/>
  <c r="DQ903" i="1"/>
  <c r="DL903" i="1"/>
  <c r="DK903" i="1"/>
  <c r="DJ903" i="1"/>
  <c r="DI903" i="1"/>
  <c r="DH903" i="1"/>
  <c r="DE903" i="1"/>
  <c r="DD903" i="1"/>
  <c r="DC903" i="1"/>
  <c r="DB903" i="1"/>
  <c r="DA903" i="1"/>
  <c r="CZ903" i="1"/>
  <c r="CY903" i="1"/>
  <c r="CX903" i="1"/>
  <c r="CW903" i="1"/>
  <c r="CV903" i="1"/>
  <c r="CU903" i="1"/>
  <c r="CT903" i="1"/>
  <c r="CS903" i="1"/>
  <c r="CR903" i="1"/>
  <c r="CQ903" i="1"/>
  <c r="CP903" i="1"/>
  <c r="CO903" i="1"/>
  <c r="CN903" i="1"/>
  <c r="CM903" i="1"/>
  <c r="CL903" i="1"/>
  <c r="DP903" i="1" s="1"/>
  <c r="CK903" i="1"/>
  <c r="CJ903" i="1"/>
  <c r="CI903" i="1"/>
  <c r="CH903" i="1"/>
  <c r="CG903" i="1"/>
  <c r="CF903" i="1"/>
  <c r="CE903" i="1"/>
  <c r="CD903" i="1"/>
  <c r="CC903" i="1"/>
  <c r="CB903" i="1"/>
  <c r="CA903" i="1"/>
  <c r="BZ903" i="1"/>
  <c r="BY903" i="1"/>
  <c r="BX903" i="1"/>
  <c r="BW903" i="1"/>
  <c r="DO903" i="1" s="1"/>
  <c r="BV903" i="1"/>
  <c r="AJ903" i="1"/>
  <c r="C903" i="1"/>
  <c r="BE903" i="1" s="1"/>
  <c r="DU901" i="1"/>
  <c r="DR901" i="1"/>
  <c r="DQ901" i="1"/>
  <c r="DP901" i="1"/>
  <c r="DL901" i="1"/>
  <c r="DK901" i="1"/>
  <c r="DI901" i="1"/>
  <c r="DH901" i="1"/>
  <c r="DE901" i="1"/>
  <c r="DD901" i="1"/>
  <c r="DC901" i="1"/>
  <c r="DB901" i="1"/>
  <c r="DJ901" i="1" s="1"/>
  <c r="DA901" i="1"/>
  <c r="CZ901" i="1"/>
  <c r="CY901" i="1"/>
  <c r="CX901" i="1"/>
  <c r="CW901" i="1"/>
  <c r="CV901" i="1"/>
  <c r="CU901" i="1"/>
  <c r="CT901" i="1"/>
  <c r="CS901" i="1"/>
  <c r="CR901" i="1"/>
  <c r="CQ901" i="1"/>
  <c r="CP901" i="1"/>
  <c r="CO901" i="1"/>
  <c r="CN901" i="1"/>
  <c r="CM901" i="1"/>
  <c r="CL901" i="1"/>
  <c r="CK901" i="1"/>
  <c r="CJ901" i="1"/>
  <c r="CI901" i="1"/>
  <c r="CH901" i="1"/>
  <c r="CG901" i="1"/>
  <c r="CF901" i="1"/>
  <c r="CE901" i="1"/>
  <c r="CD901" i="1"/>
  <c r="CC901" i="1"/>
  <c r="CB901" i="1"/>
  <c r="CA901" i="1"/>
  <c r="BZ901" i="1"/>
  <c r="BY901" i="1"/>
  <c r="BX901" i="1"/>
  <c r="BW901" i="1"/>
  <c r="BV901" i="1"/>
  <c r="AJ901" i="1"/>
  <c r="C901" i="1"/>
  <c r="BE901" i="1" s="1"/>
  <c r="DV898" i="1"/>
  <c r="DU898" i="1"/>
  <c r="DR898" i="1"/>
  <c r="DQ898" i="1"/>
  <c r="DL898" i="1"/>
  <c r="DK898" i="1"/>
  <c r="DJ898" i="1"/>
  <c r="DI898" i="1"/>
  <c r="DH898" i="1"/>
  <c r="DE898" i="1"/>
  <c r="DD898" i="1"/>
  <c r="DC898" i="1"/>
  <c r="DB898" i="1"/>
  <c r="DA898" i="1"/>
  <c r="CZ898" i="1"/>
  <c r="CY898" i="1"/>
  <c r="CX898" i="1"/>
  <c r="CW898" i="1"/>
  <c r="CV898" i="1"/>
  <c r="CU898" i="1"/>
  <c r="CT898" i="1"/>
  <c r="CS898" i="1"/>
  <c r="CR898" i="1"/>
  <c r="CQ898" i="1"/>
  <c r="CP898" i="1"/>
  <c r="CO898" i="1"/>
  <c r="CN898" i="1"/>
  <c r="CM898" i="1"/>
  <c r="CL898" i="1"/>
  <c r="CK898" i="1"/>
  <c r="CJ898" i="1"/>
  <c r="CI898" i="1"/>
  <c r="CH898" i="1"/>
  <c r="CG898" i="1"/>
  <c r="CF898" i="1"/>
  <c r="CE898" i="1"/>
  <c r="CD898" i="1"/>
  <c r="CC898" i="1"/>
  <c r="CB898" i="1"/>
  <c r="CA898" i="1"/>
  <c r="BZ898" i="1"/>
  <c r="DO898" i="1" s="1"/>
  <c r="BY898" i="1"/>
  <c r="BX898" i="1"/>
  <c r="BW898" i="1"/>
  <c r="BV898" i="1"/>
  <c r="AJ898" i="1"/>
  <c r="C898" i="1"/>
  <c r="BE898" i="1" s="1"/>
  <c r="DV896" i="1"/>
  <c r="DU896" i="1"/>
  <c r="DR896" i="1"/>
  <c r="DQ896" i="1"/>
  <c r="DL896" i="1"/>
  <c r="DK896" i="1"/>
  <c r="DI896" i="1"/>
  <c r="DH896" i="1"/>
  <c r="DE896" i="1"/>
  <c r="DD896" i="1"/>
  <c r="DC896" i="1"/>
  <c r="DB896" i="1"/>
  <c r="DJ896" i="1" s="1"/>
  <c r="DA896" i="1"/>
  <c r="CZ896" i="1"/>
  <c r="CY896" i="1"/>
  <c r="CX896" i="1"/>
  <c r="CW896" i="1"/>
  <c r="CV896" i="1"/>
  <c r="CU896" i="1"/>
  <c r="CT896" i="1"/>
  <c r="CS896" i="1"/>
  <c r="CR896" i="1"/>
  <c r="CQ896" i="1"/>
  <c r="CP896" i="1"/>
  <c r="CO896" i="1"/>
  <c r="CN896" i="1"/>
  <c r="CM896" i="1"/>
  <c r="DP896" i="1" s="1"/>
  <c r="CL896" i="1"/>
  <c r="CK896" i="1"/>
  <c r="CJ896" i="1"/>
  <c r="CI896" i="1"/>
  <c r="CH896" i="1"/>
  <c r="CG896" i="1"/>
  <c r="CF896" i="1"/>
  <c r="CE896" i="1"/>
  <c r="CD896" i="1"/>
  <c r="CC896" i="1"/>
  <c r="CB896" i="1"/>
  <c r="CA896" i="1"/>
  <c r="BZ896" i="1"/>
  <c r="BY896" i="1"/>
  <c r="BX896" i="1"/>
  <c r="BW896" i="1"/>
  <c r="BV896" i="1"/>
  <c r="BE896" i="1"/>
  <c r="AJ896" i="1"/>
  <c r="C896" i="1"/>
  <c r="DU893" i="1"/>
  <c r="DR893" i="1"/>
  <c r="DQ893" i="1"/>
  <c r="DL893" i="1"/>
  <c r="DK893" i="1"/>
  <c r="DJ893" i="1"/>
  <c r="DI893" i="1"/>
  <c r="DH893" i="1"/>
  <c r="DE893" i="1"/>
  <c r="DD893" i="1"/>
  <c r="DV893" i="1" s="1"/>
  <c r="DC893" i="1"/>
  <c r="DB893" i="1"/>
  <c r="DA893" i="1"/>
  <c r="CZ893" i="1"/>
  <c r="CY893" i="1"/>
  <c r="CX893" i="1"/>
  <c r="CW893" i="1"/>
  <c r="CV893" i="1"/>
  <c r="CU893" i="1"/>
  <c r="CT893" i="1"/>
  <c r="CS893" i="1"/>
  <c r="CR893" i="1"/>
  <c r="CQ893" i="1"/>
  <c r="CP893" i="1"/>
  <c r="CO893" i="1"/>
  <c r="CN893" i="1"/>
  <c r="CM893" i="1"/>
  <c r="CL893" i="1"/>
  <c r="DP893" i="1" s="1"/>
  <c r="CK893" i="1"/>
  <c r="CJ893" i="1"/>
  <c r="CI893" i="1"/>
  <c r="CH893" i="1"/>
  <c r="DO893" i="1" s="1"/>
  <c r="CG893" i="1"/>
  <c r="CF893" i="1"/>
  <c r="CE893" i="1"/>
  <c r="CD893" i="1"/>
  <c r="CC893" i="1"/>
  <c r="CB893" i="1"/>
  <c r="CA893" i="1"/>
  <c r="BZ893" i="1"/>
  <c r="BY893" i="1"/>
  <c r="BX893" i="1"/>
  <c r="BW893" i="1"/>
  <c r="BV893" i="1"/>
  <c r="AJ893" i="1"/>
  <c r="C893" i="1"/>
  <c r="BE893" i="1" s="1"/>
  <c r="DU891" i="1"/>
  <c r="DR891" i="1"/>
  <c r="DQ891" i="1"/>
  <c r="DO891" i="1"/>
  <c r="DL891" i="1"/>
  <c r="DK891" i="1"/>
  <c r="DJ891" i="1"/>
  <c r="DI891" i="1"/>
  <c r="DH891" i="1"/>
  <c r="DE891" i="1"/>
  <c r="DD891" i="1"/>
  <c r="DC891" i="1"/>
  <c r="DB891" i="1"/>
  <c r="DA891" i="1"/>
  <c r="CZ891" i="1"/>
  <c r="CY891" i="1"/>
  <c r="CX891" i="1"/>
  <c r="CW891" i="1"/>
  <c r="CV891" i="1"/>
  <c r="CU891" i="1"/>
  <c r="CT891" i="1"/>
  <c r="CS891" i="1"/>
  <c r="CR891" i="1"/>
  <c r="CQ891" i="1"/>
  <c r="CP891" i="1"/>
  <c r="CO891" i="1"/>
  <c r="CN891" i="1"/>
  <c r="CM891" i="1"/>
  <c r="CL891" i="1"/>
  <c r="DP891" i="1" s="1"/>
  <c r="CK891" i="1"/>
  <c r="CJ891" i="1"/>
  <c r="CI891" i="1"/>
  <c r="CH891" i="1"/>
  <c r="CG891" i="1"/>
  <c r="CF891" i="1"/>
  <c r="CE891" i="1"/>
  <c r="CD891" i="1"/>
  <c r="CC891" i="1"/>
  <c r="CB891" i="1"/>
  <c r="CA891" i="1"/>
  <c r="BZ891" i="1"/>
  <c r="BY891" i="1"/>
  <c r="BX891" i="1"/>
  <c r="BW891" i="1"/>
  <c r="BV891" i="1"/>
  <c r="AJ891" i="1"/>
  <c r="C891" i="1"/>
  <c r="BE891" i="1" s="1"/>
  <c r="DV888" i="1"/>
  <c r="DU888" i="1"/>
  <c r="DR888" i="1"/>
  <c r="DQ888" i="1"/>
  <c r="DL888" i="1"/>
  <c r="DK888" i="1"/>
  <c r="DJ888" i="1"/>
  <c r="DI888" i="1"/>
  <c r="DH888" i="1"/>
  <c r="DE888" i="1"/>
  <c r="DD888" i="1"/>
  <c r="DC888" i="1"/>
  <c r="DB888" i="1"/>
  <c r="DA888" i="1"/>
  <c r="CZ888" i="1"/>
  <c r="CY888" i="1"/>
  <c r="CX888" i="1"/>
  <c r="CW888" i="1"/>
  <c r="CV888" i="1"/>
  <c r="CU888" i="1"/>
  <c r="CT888" i="1"/>
  <c r="CS888" i="1"/>
  <c r="CR888" i="1"/>
  <c r="CQ888" i="1"/>
  <c r="CP888" i="1"/>
  <c r="CO888" i="1"/>
  <c r="CN888" i="1"/>
  <c r="CM888" i="1"/>
  <c r="CL888" i="1"/>
  <c r="CK888" i="1"/>
  <c r="CJ888" i="1"/>
  <c r="CI888" i="1"/>
  <c r="CH888" i="1"/>
  <c r="CG888" i="1"/>
  <c r="CF888" i="1"/>
  <c r="CE888" i="1"/>
  <c r="CD888" i="1"/>
  <c r="CC888" i="1"/>
  <c r="CB888" i="1"/>
  <c r="CA888" i="1"/>
  <c r="BZ888" i="1"/>
  <c r="BY888" i="1"/>
  <c r="BX888" i="1"/>
  <c r="BW888" i="1"/>
  <c r="DO888" i="1" s="1"/>
  <c r="BV888" i="1"/>
  <c r="BE888" i="1"/>
  <c r="AJ888" i="1"/>
  <c r="C888" i="1"/>
  <c r="DV886" i="1"/>
  <c r="DU886" i="1"/>
  <c r="DR886" i="1"/>
  <c r="DQ886" i="1"/>
  <c r="DO886" i="1"/>
  <c r="DL886" i="1"/>
  <c r="DK886" i="1"/>
  <c r="DI886" i="1"/>
  <c r="DH886" i="1"/>
  <c r="DE886" i="1"/>
  <c r="DD886" i="1"/>
  <c r="DC886" i="1"/>
  <c r="DB886" i="1"/>
  <c r="DA886" i="1"/>
  <c r="CZ886" i="1"/>
  <c r="CY886" i="1"/>
  <c r="CX886" i="1"/>
  <c r="CW886" i="1"/>
  <c r="CV886" i="1"/>
  <c r="CU886" i="1"/>
  <c r="CT886" i="1"/>
  <c r="CS886" i="1"/>
  <c r="CR886" i="1"/>
  <c r="CQ886" i="1"/>
  <c r="CP886" i="1"/>
  <c r="CO886" i="1"/>
  <c r="CN886" i="1"/>
  <c r="CM886" i="1"/>
  <c r="CL886" i="1"/>
  <c r="CK886" i="1"/>
  <c r="CJ886" i="1"/>
  <c r="CI886" i="1"/>
  <c r="CH886" i="1"/>
  <c r="CG886" i="1"/>
  <c r="CF886" i="1"/>
  <c r="CE886" i="1"/>
  <c r="CD886" i="1"/>
  <c r="CC886" i="1"/>
  <c r="CB886" i="1"/>
  <c r="CA886" i="1"/>
  <c r="BZ886" i="1"/>
  <c r="BY886" i="1"/>
  <c r="BX886" i="1"/>
  <c r="BW886" i="1"/>
  <c r="BV886" i="1"/>
  <c r="AJ886" i="1"/>
  <c r="C886" i="1"/>
  <c r="BE886" i="1" s="1"/>
  <c r="DU883" i="1"/>
  <c r="DR883" i="1"/>
  <c r="DQ883" i="1"/>
  <c r="DL883" i="1"/>
  <c r="DK883" i="1"/>
  <c r="DI883" i="1"/>
  <c r="DH883" i="1"/>
  <c r="DE883" i="1"/>
  <c r="DD883" i="1"/>
  <c r="DV883" i="1" s="1"/>
  <c r="DC883" i="1"/>
  <c r="DB883" i="1"/>
  <c r="DA883" i="1"/>
  <c r="CZ883" i="1"/>
  <c r="CY883" i="1"/>
  <c r="CX883" i="1"/>
  <c r="CW883" i="1"/>
  <c r="CV883" i="1"/>
  <c r="CU883" i="1"/>
  <c r="CT883" i="1"/>
  <c r="CS883" i="1"/>
  <c r="CR883" i="1"/>
  <c r="CQ883" i="1"/>
  <c r="CP883" i="1"/>
  <c r="CO883" i="1"/>
  <c r="CN883" i="1"/>
  <c r="CM883" i="1"/>
  <c r="CL883" i="1"/>
  <c r="CK883" i="1"/>
  <c r="CJ883" i="1"/>
  <c r="CI883" i="1"/>
  <c r="CH883" i="1"/>
  <c r="CG883" i="1"/>
  <c r="CF883" i="1"/>
  <c r="CE883" i="1"/>
  <c r="CD883" i="1"/>
  <c r="CC883" i="1"/>
  <c r="CB883" i="1"/>
  <c r="CA883" i="1"/>
  <c r="BZ883" i="1"/>
  <c r="BY883" i="1"/>
  <c r="BX883" i="1"/>
  <c r="BW883" i="1"/>
  <c r="BV883" i="1"/>
  <c r="AJ883" i="1"/>
  <c r="C883" i="1"/>
  <c r="BE883" i="1" s="1"/>
  <c r="DU881" i="1"/>
  <c r="DR881" i="1"/>
  <c r="DQ881" i="1"/>
  <c r="DL881" i="1"/>
  <c r="DK881" i="1"/>
  <c r="DI881" i="1"/>
  <c r="DH881" i="1"/>
  <c r="DE881" i="1"/>
  <c r="DD881" i="1"/>
  <c r="DC881" i="1"/>
  <c r="DJ881" i="1" s="1"/>
  <c r="DB881" i="1"/>
  <c r="DA881" i="1"/>
  <c r="CZ881" i="1"/>
  <c r="CY881" i="1"/>
  <c r="CX881" i="1"/>
  <c r="CW881" i="1"/>
  <c r="CV881" i="1"/>
  <c r="CU881" i="1"/>
  <c r="CT881" i="1"/>
  <c r="CS881" i="1"/>
  <c r="CR881" i="1"/>
  <c r="CQ881" i="1"/>
  <c r="CP881" i="1"/>
  <c r="CO881" i="1"/>
  <c r="CN881" i="1"/>
  <c r="CM881" i="1"/>
  <c r="CL881" i="1"/>
  <c r="CK881" i="1"/>
  <c r="CJ881" i="1"/>
  <c r="CI881" i="1"/>
  <c r="CH881" i="1"/>
  <c r="CG881" i="1"/>
  <c r="CF881" i="1"/>
  <c r="CE881" i="1"/>
  <c r="CD881" i="1"/>
  <c r="CC881" i="1"/>
  <c r="CB881" i="1"/>
  <c r="CA881" i="1"/>
  <c r="BZ881" i="1"/>
  <c r="BY881" i="1"/>
  <c r="DO881" i="1" s="1"/>
  <c r="BX881" i="1"/>
  <c r="BW881" i="1"/>
  <c r="BV881" i="1"/>
  <c r="BE881" i="1"/>
  <c r="AJ881" i="1"/>
  <c r="C881" i="1"/>
  <c r="DU878" i="1"/>
  <c r="DR878" i="1"/>
  <c r="DQ878" i="1"/>
  <c r="DL878" i="1"/>
  <c r="DK878" i="1"/>
  <c r="DI878" i="1"/>
  <c r="DH878" i="1"/>
  <c r="DE878" i="1"/>
  <c r="DD878" i="1"/>
  <c r="DV878" i="1" s="1"/>
  <c r="DC878" i="1"/>
  <c r="DB878" i="1"/>
  <c r="DA878" i="1"/>
  <c r="CZ878" i="1"/>
  <c r="CY878" i="1"/>
  <c r="CX878" i="1"/>
  <c r="CW878" i="1"/>
  <c r="CV878" i="1"/>
  <c r="CU878" i="1"/>
  <c r="CT878" i="1"/>
  <c r="CS878" i="1"/>
  <c r="CR878" i="1"/>
  <c r="CQ878" i="1"/>
  <c r="CP878" i="1"/>
  <c r="CO878" i="1"/>
  <c r="CN878" i="1"/>
  <c r="CM878" i="1"/>
  <c r="CL878" i="1"/>
  <c r="CK878" i="1"/>
  <c r="CJ878" i="1"/>
  <c r="CI878" i="1"/>
  <c r="CH878" i="1"/>
  <c r="CG878" i="1"/>
  <c r="CF878" i="1"/>
  <c r="CE878" i="1"/>
  <c r="CD878" i="1"/>
  <c r="CC878" i="1"/>
  <c r="CB878" i="1"/>
  <c r="CA878" i="1"/>
  <c r="BZ878" i="1"/>
  <c r="BY878" i="1"/>
  <c r="BX878" i="1"/>
  <c r="BW878" i="1"/>
  <c r="BV878" i="1"/>
  <c r="AJ878" i="1"/>
  <c r="C878" i="1"/>
  <c r="BE878" i="1" s="1"/>
  <c r="DU876" i="1"/>
  <c r="DR876" i="1"/>
  <c r="DQ876" i="1"/>
  <c r="DL876" i="1"/>
  <c r="DK876" i="1"/>
  <c r="DJ876" i="1"/>
  <c r="DI876" i="1"/>
  <c r="DH876" i="1"/>
  <c r="DE876" i="1"/>
  <c r="DV876" i="1" s="1"/>
  <c r="DD876" i="1"/>
  <c r="DC876" i="1"/>
  <c r="DB876" i="1"/>
  <c r="DA876" i="1"/>
  <c r="CZ876" i="1"/>
  <c r="CY876" i="1"/>
  <c r="CX876" i="1"/>
  <c r="CW876" i="1"/>
  <c r="CV876" i="1"/>
  <c r="CU876" i="1"/>
  <c r="CT876" i="1"/>
  <c r="CS876" i="1"/>
  <c r="CR876" i="1"/>
  <c r="CQ876" i="1"/>
  <c r="CP876" i="1"/>
  <c r="CO876" i="1"/>
  <c r="CN876" i="1"/>
  <c r="CM876" i="1"/>
  <c r="CL876" i="1"/>
  <c r="CK876" i="1"/>
  <c r="CJ876" i="1"/>
  <c r="CI876" i="1"/>
  <c r="CH876" i="1"/>
  <c r="CG876" i="1"/>
  <c r="CF876" i="1"/>
  <c r="CE876" i="1"/>
  <c r="CD876" i="1"/>
  <c r="CC876" i="1"/>
  <c r="CB876" i="1"/>
  <c r="CA876" i="1"/>
  <c r="BZ876" i="1"/>
  <c r="BY876" i="1"/>
  <c r="BX876" i="1"/>
  <c r="BW876" i="1"/>
  <c r="BV876" i="1"/>
  <c r="AJ876" i="1"/>
  <c r="C876" i="1"/>
  <c r="BE876" i="1" s="1"/>
  <c r="DU873" i="1"/>
  <c r="DR873" i="1"/>
  <c r="DQ873" i="1"/>
  <c r="DL873" i="1"/>
  <c r="DK873" i="1"/>
  <c r="DJ873" i="1"/>
  <c r="DI873" i="1"/>
  <c r="DH873" i="1"/>
  <c r="DE873" i="1"/>
  <c r="DD873" i="1"/>
  <c r="DV873" i="1" s="1"/>
  <c r="DC873" i="1"/>
  <c r="DB873" i="1"/>
  <c r="DA873" i="1"/>
  <c r="CZ873" i="1"/>
  <c r="CY873" i="1"/>
  <c r="CX873" i="1"/>
  <c r="CW873" i="1"/>
  <c r="CV873" i="1"/>
  <c r="CU873" i="1"/>
  <c r="CT873" i="1"/>
  <c r="CS873" i="1"/>
  <c r="CR873" i="1"/>
  <c r="CQ873" i="1"/>
  <c r="CP873" i="1"/>
  <c r="CO873" i="1"/>
  <c r="CN873" i="1"/>
  <c r="CM873" i="1"/>
  <c r="CL873" i="1"/>
  <c r="DP873" i="1" s="1"/>
  <c r="CK873" i="1"/>
  <c r="CJ873" i="1"/>
  <c r="CI873" i="1"/>
  <c r="CH873" i="1"/>
  <c r="CG873" i="1"/>
  <c r="CF873" i="1"/>
  <c r="CE873" i="1"/>
  <c r="CD873" i="1"/>
  <c r="CC873" i="1"/>
  <c r="CB873" i="1"/>
  <c r="CA873" i="1"/>
  <c r="BZ873" i="1"/>
  <c r="BY873" i="1"/>
  <c r="BX873" i="1"/>
  <c r="BW873" i="1"/>
  <c r="BV873" i="1"/>
  <c r="AJ873" i="1"/>
  <c r="C873" i="1"/>
  <c r="BE873" i="1" s="1"/>
  <c r="DU871" i="1"/>
  <c r="DR871" i="1"/>
  <c r="DQ871" i="1"/>
  <c r="DL871" i="1"/>
  <c r="DK871" i="1"/>
  <c r="DI871" i="1"/>
  <c r="DH871" i="1"/>
  <c r="DE871" i="1"/>
  <c r="DV871" i="1" s="1"/>
  <c r="DD871" i="1"/>
  <c r="DC871" i="1"/>
  <c r="DJ871" i="1" s="1"/>
  <c r="DB871" i="1"/>
  <c r="DA871" i="1"/>
  <c r="CZ871" i="1"/>
  <c r="CY871" i="1"/>
  <c r="CX871" i="1"/>
  <c r="CW871" i="1"/>
  <c r="CV871" i="1"/>
  <c r="CU871" i="1"/>
  <c r="CT871" i="1"/>
  <c r="CS871" i="1"/>
  <c r="CR871" i="1"/>
  <c r="CQ871" i="1"/>
  <c r="CP871" i="1"/>
  <c r="CO871" i="1"/>
  <c r="CN871" i="1"/>
  <c r="CM871" i="1"/>
  <c r="DP871" i="1" s="1"/>
  <c r="CL871" i="1"/>
  <c r="CK871" i="1"/>
  <c r="CJ871" i="1"/>
  <c r="CI871" i="1"/>
  <c r="CH871" i="1"/>
  <c r="CG871" i="1"/>
  <c r="CF871" i="1"/>
  <c r="CE871" i="1"/>
  <c r="CD871" i="1"/>
  <c r="CC871" i="1"/>
  <c r="CB871" i="1"/>
  <c r="CA871" i="1"/>
  <c r="BZ871" i="1"/>
  <c r="BY871" i="1"/>
  <c r="BX871" i="1"/>
  <c r="BW871" i="1"/>
  <c r="BV871" i="1"/>
  <c r="BE871" i="1"/>
  <c r="AJ871" i="1"/>
  <c r="C871" i="1"/>
  <c r="DV868" i="1"/>
  <c r="DU868" i="1"/>
  <c r="DR868" i="1"/>
  <c r="DQ868" i="1"/>
  <c r="DL868" i="1"/>
  <c r="DK868" i="1"/>
  <c r="DI868" i="1"/>
  <c r="DH868" i="1"/>
  <c r="DE868" i="1"/>
  <c r="DD868" i="1"/>
  <c r="DC868" i="1"/>
  <c r="DB868" i="1"/>
  <c r="DA868" i="1"/>
  <c r="CZ868" i="1"/>
  <c r="CY868" i="1"/>
  <c r="CX868" i="1"/>
  <c r="CW868" i="1"/>
  <c r="CV868" i="1"/>
  <c r="CU868" i="1"/>
  <c r="CT868" i="1"/>
  <c r="CS868" i="1"/>
  <c r="CR868" i="1"/>
  <c r="CQ868" i="1"/>
  <c r="CP868" i="1"/>
  <c r="CO868" i="1"/>
  <c r="CN868" i="1"/>
  <c r="CM868" i="1"/>
  <c r="CL868" i="1"/>
  <c r="CK868" i="1"/>
  <c r="CJ868" i="1"/>
  <c r="CI868" i="1"/>
  <c r="CH868" i="1"/>
  <c r="CG868" i="1"/>
  <c r="CF868" i="1"/>
  <c r="CE868" i="1"/>
  <c r="CD868" i="1"/>
  <c r="CC868" i="1"/>
  <c r="CB868" i="1"/>
  <c r="CA868" i="1"/>
  <c r="BZ868" i="1"/>
  <c r="BY868" i="1"/>
  <c r="BX868" i="1"/>
  <c r="BW868" i="1"/>
  <c r="BV868" i="1"/>
  <c r="BE868" i="1"/>
  <c r="AJ868" i="1"/>
  <c r="C868" i="1"/>
  <c r="DU866" i="1"/>
  <c r="DR866" i="1"/>
  <c r="DQ866" i="1"/>
  <c r="DO866" i="1"/>
  <c r="DL866" i="1"/>
  <c r="DK866" i="1"/>
  <c r="DI866" i="1"/>
  <c r="DH866" i="1"/>
  <c r="DE866" i="1"/>
  <c r="DD866" i="1"/>
  <c r="DC866" i="1"/>
  <c r="DB866" i="1"/>
  <c r="DJ866" i="1" s="1"/>
  <c r="DA866" i="1"/>
  <c r="CZ866" i="1"/>
  <c r="CY866" i="1"/>
  <c r="CX866" i="1"/>
  <c r="CW866" i="1"/>
  <c r="CV866" i="1"/>
  <c r="CU866" i="1"/>
  <c r="CT866" i="1"/>
  <c r="CS866" i="1"/>
  <c r="CR866" i="1"/>
  <c r="CQ866" i="1"/>
  <c r="CP866" i="1"/>
  <c r="CO866" i="1"/>
  <c r="CN866" i="1"/>
  <c r="CM866" i="1"/>
  <c r="DP866" i="1" s="1"/>
  <c r="CL866" i="1"/>
  <c r="CK866" i="1"/>
  <c r="CJ866" i="1"/>
  <c r="CI866" i="1"/>
  <c r="CH866" i="1"/>
  <c r="CG866" i="1"/>
  <c r="CF866" i="1"/>
  <c r="CE866" i="1"/>
  <c r="CD866" i="1"/>
  <c r="CC866" i="1"/>
  <c r="CB866" i="1"/>
  <c r="CA866" i="1"/>
  <c r="BZ866" i="1"/>
  <c r="BY866" i="1"/>
  <c r="BX866" i="1"/>
  <c r="BW866" i="1"/>
  <c r="BV866" i="1"/>
  <c r="BE866" i="1"/>
  <c r="AJ866" i="1"/>
  <c r="C866" i="1"/>
  <c r="DV863" i="1"/>
  <c r="DU863" i="1"/>
  <c r="DR863" i="1"/>
  <c r="DQ863" i="1"/>
  <c r="DL863" i="1"/>
  <c r="DK863" i="1"/>
  <c r="DI863" i="1"/>
  <c r="DH863" i="1"/>
  <c r="DE863" i="1"/>
  <c r="DD863" i="1"/>
  <c r="DC863" i="1"/>
  <c r="DB863" i="1"/>
  <c r="DJ863" i="1" s="1"/>
  <c r="DA863" i="1"/>
  <c r="CZ863" i="1"/>
  <c r="CY863" i="1"/>
  <c r="CX863" i="1"/>
  <c r="CW863" i="1"/>
  <c r="CV863" i="1"/>
  <c r="CU863" i="1"/>
  <c r="CT863" i="1"/>
  <c r="CS863" i="1"/>
  <c r="CR863" i="1"/>
  <c r="CQ863" i="1"/>
  <c r="CP863" i="1"/>
  <c r="CO863" i="1"/>
  <c r="CN863" i="1"/>
  <c r="CM863" i="1"/>
  <c r="CL863" i="1"/>
  <c r="CK863" i="1"/>
  <c r="CJ863" i="1"/>
  <c r="CI863" i="1"/>
  <c r="CH863" i="1"/>
  <c r="CG863" i="1"/>
  <c r="CF863" i="1"/>
  <c r="CE863" i="1"/>
  <c r="CD863" i="1"/>
  <c r="CC863" i="1"/>
  <c r="CB863" i="1"/>
  <c r="CA863" i="1"/>
  <c r="BZ863" i="1"/>
  <c r="BY863" i="1"/>
  <c r="BX863" i="1"/>
  <c r="BW863" i="1"/>
  <c r="BV863" i="1"/>
  <c r="AJ863" i="1"/>
  <c r="C863" i="1"/>
  <c r="BE863" i="1" s="1"/>
  <c r="DU861" i="1"/>
  <c r="DR861" i="1"/>
  <c r="DQ861" i="1"/>
  <c r="DL861" i="1"/>
  <c r="DK861" i="1"/>
  <c r="DI861" i="1"/>
  <c r="DH861" i="1"/>
  <c r="DE861" i="1"/>
  <c r="DV861" i="1" s="1"/>
  <c r="DD861" i="1"/>
  <c r="DC861" i="1"/>
  <c r="DB861" i="1"/>
  <c r="DJ861" i="1" s="1"/>
  <c r="DA861" i="1"/>
  <c r="CZ861" i="1"/>
  <c r="CY861" i="1"/>
  <c r="CX861" i="1"/>
  <c r="CW861" i="1"/>
  <c r="CV861" i="1"/>
  <c r="CU861" i="1"/>
  <c r="CT861" i="1"/>
  <c r="CS861" i="1"/>
  <c r="CR861" i="1"/>
  <c r="CQ861" i="1"/>
  <c r="CP861" i="1"/>
  <c r="CO861" i="1"/>
  <c r="CN861" i="1"/>
  <c r="CM861" i="1"/>
  <c r="CL861" i="1"/>
  <c r="CK861" i="1"/>
  <c r="CJ861" i="1"/>
  <c r="CI861" i="1"/>
  <c r="CH861" i="1"/>
  <c r="CG861" i="1"/>
  <c r="CF861" i="1"/>
  <c r="CE861" i="1"/>
  <c r="CD861" i="1"/>
  <c r="CC861" i="1"/>
  <c r="CB861" i="1"/>
  <c r="CA861" i="1"/>
  <c r="BZ861" i="1"/>
  <c r="BY861" i="1"/>
  <c r="BX861" i="1"/>
  <c r="BW861" i="1"/>
  <c r="BV861" i="1"/>
  <c r="BE861" i="1"/>
  <c r="AJ861" i="1"/>
  <c r="C861" i="1"/>
  <c r="DU858" i="1"/>
  <c r="DR858" i="1"/>
  <c r="DQ858" i="1"/>
  <c r="DL858" i="1"/>
  <c r="DK858" i="1"/>
  <c r="DI858" i="1"/>
  <c r="DH858" i="1"/>
  <c r="DE858" i="1"/>
  <c r="DD858" i="1"/>
  <c r="DV858" i="1" s="1"/>
  <c r="DC858" i="1"/>
  <c r="DJ858" i="1" s="1"/>
  <c r="DB858" i="1"/>
  <c r="DA858" i="1"/>
  <c r="CZ858" i="1"/>
  <c r="CY858" i="1"/>
  <c r="CX858" i="1"/>
  <c r="CW858" i="1"/>
  <c r="CV858" i="1"/>
  <c r="CU858" i="1"/>
  <c r="CT858" i="1"/>
  <c r="CS858" i="1"/>
  <c r="CR858" i="1"/>
  <c r="CQ858" i="1"/>
  <c r="CP858" i="1"/>
  <c r="CO858" i="1"/>
  <c r="CN858" i="1"/>
  <c r="CM858" i="1"/>
  <c r="CL858" i="1"/>
  <c r="CK858" i="1"/>
  <c r="CJ858" i="1"/>
  <c r="CI858" i="1"/>
  <c r="CH858" i="1"/>
  <c r="CG858" i="1"/>
  <c r="DO858" i="1" s="1"/>
  <c r="CF858" i="1"/>
  <c r="CE858" i="1"/>
  <c r="CD858" i="1"/>
  <c r="CC858" i="1"/>
  <c r="CB858" i="1"/>
  <c r="CA858" i="1"/>
  <c r="BZ858" i="1"/>
  <c r="BY858" i="1"/>
  <c r="BX858" i="1"/>
  <c r="BW858" i="1"/>
  <c r="BV858" i="1"/>
  <c r="AJ858" i="1"/>
  <c r="C858" i="1"/>
  <c r="BE858" i="1" s="1"/>
  <c r="DV856" i="1"/>
  <c r="DU856" i="1"/>
  <c r="DR856" i="1"/>
  <c r="DQ856" i="1"/>
  <c r="DL856" i="1"/>
  <c r="DK856" i="1"/>
  <c r="DI856" i="1"/>
  <c r="DH856" i="1"/>
  <c r="DE856" i="1"/>
  <c r="DD856" i="1"/>
  <c r="DC856" i="1"/>
  <c r="DB856" i="1"/>
  <c r="DA856" i="1"/>
  <c r="CZ856" i="1"/>
  <c r="CY856" i="1"/>
  <c r="CX856" i="1"/>
  <c r="CW856" i="1"/>
  <c r="CV856" i="1"/>
  <c r="CU856" i="1"/>
  <c r="CT856" i="1"/>
  <c r="CS856" i="1"/>
  <c r="CR856" i="1"/>
  <c r="CQ856" i="1"/>
  <c r="CP856" i="1"/>
  <c r="CO856" i="1"/>
  <c r="CN856" i="1"/>
  <c r="CM856" i="1"/>
  <c r="DP856" i="1" s="1"/>
  <c r="CL856" i="1"/>
  <c r="CK856" i="1"/>
  <c r="CJ856" i="1"/>
  <c r="DO856" i="1" s="1"/>
  <c r="CI856" i="1"/>
  <c r="CH856" i="1"/>
  <c r="CG856" i="1"/>
  <c r="CF856" i="1"/>
  <c r="CE856" i="1"/>
  <c r="CD856" i="1"/>
  <c r="CC856" i="1"/>
  <c r="CB856" i="1"/>
  <c r="CA856" i="1"/>
  <c r="BZ856" i="1"/>
  <c r="BY856" i="1"/>
  <c r="BX856" i="1"/>
  <c r="BW856" i="1"/>
  <c r="BV856" i="1"/>
  <c r="AJ856" i="1"/>
  <c r="C856" i="1"/>
  <c r="BE856" i="1" s="1"/>
  <c r="DV853" i="1"/>
  <c r="DU853" i="1"/>
  <c r="DR853" i="1"/>
  <c r="DQ853" i="1"/>
  <c r="DL853" i="1"/>
  <c r="DK853" i="1"/>
  <c r="DJ853" i="1"/>
  <c r="DI853" i="1"/>
  <c r="DH853" i="1"/>
  <c r="DE853" i="1"/>
  <c r="DD853" i="1"/>
  <c r="DC853" i="1"/>
  <c r="DB853" i="1"/>
  <c r="DA853" i="1"/>
  <c r="CZ853" i="1"/>
  <c r="CY853" i="1"/>
  <c r="CX853" i="1"/>
  <c r="CW853" i="1"/>
  <c r="CV853" i="1"/>
  <c r="CU853" i="1"/>
  <c r="CT853" i="1"/>
  <c r="CS853" i="1"/>
  <c r="CR853" i="1"/>
  <c r="CQ853" i="1"/>
  <c r="CP853" i="1"/>
  <c r="DP853" i="1" s="1"/>
  <c r="CO853" i="1"/>
  <c r="CN853" i="1"/>
  <c r="CM853" i="1"/>
  <c r="CL853" i="1"/>
  <c r="CK853" i="1"/>
  <c r="CJ853" i="1"/>
  <c r="CI853" i="1"/>
  <c r="CH853" i="1"/>
  <c r="CG853" i="1"/>
  <c r="CF853" i="1"/>
  <c r="CE853" i="1"/>
  <c r="CD853" i="1"/>
  <c r="CC853" i="1"/>
  <c r="CB853" i="1"/>
  <c r="CA853" i="1"/>
  <c r="BZ853" i="1"/>
  <c r="BY853" i="1"/>
  <c r="BX853" i="1"/>
  <c r="BW853" i="1"/>
  <c r="DO853" i="1" s="1"/>
  <c r="BV853" i="1"/>
  <c r="AJ853" i="1"/>
  <c r="C853" i="1"/>
  <c r="BE853" i="1" s="1"/>
  <c r="DU851" i="1"/>
  <c r="DR851" i="1"/>
  <c r="DQ851" i="1"/>
  <c r="DL851" i="1"/>
  <c r="DK851" i="1"/>
  <c r="DI851" i="1"/>
  <c r="DH851" i="1"/>
  <c r="DE851" i="1"/>
  <c r="DD851" i="1"/>
  <c r="DV851" i="1" s="1"/>
  <c r="DC851" i="1"/>
  <c r="DB851" i="1"/>
  <c r="DA851" i="1"/>
  <c r="CZ851" i="1"/>
  <c r="CY851" i="1"/>
  <c r="CX851" i="1"/>
  <c r="CW851" i="1"/>
  <c r="CV851" i="1"/>
  <c r="CU851" i="1"/>
  <c r="CT851" i="1"/>
  <c r="CS851" i="1"/>
  <c r="CR851" i="1"/>
  <c r="CQ851" i="1"/>
  <c r="CP851" i="1"/>
  <c r="CO851" i="1"/>
  <c r="CN851" i="1"/>
  <c r="CM851" i="1"/>
  <c r="DP851" i="1" s="1"/>
  <c r="CL851" i="1"/>
  <c r="CK851" i="1"/>
  <c r="CJ851" i="1"/>
  <c r="CI851" i="1"/>
  <c r="CH851" i="1"/>
  <c r="CG851" i="1"/>
  <c r="CF851" i="1"/>
  <c r="CE851" i="1"/>
  <c r="CD851" i="1"/>
  <c r="CC851" i="1"/>
  <c r="CB851" i="1"/>
  <c r="CA851" i="1"/>
  <c r="BZ851" i="1"/>
  <c r="BY851" i="1"/>
  <c r="BX851" i="1"/>
  <c r="BW851" i="1"/>
  <c r="BV851" i="1"/>
  <c r="BE851" i="1"/>
  <c r="AJ851" i="1"/>
  <c r="C851" i="1"/>
  <c r="DU848" i="1"/>
  <c r="DR848" i="1"/>
  <c r="DQ848" i="1"/>
  <c r="DL848" i="1"/>
  <c r="DK848" i="1"/>
  <c r="DJ848" i="1"/>
  <c r="DI848" i="1"/>
  <c r="DH848" i="1"/>
  <c r="DE848" i="1"/>
  <c r="DV848" i="1" s="1"/>
  <c r="DD848" i="1"/>
  <c r="DC848" i="1"/>
  <c r="DB848" i="1"/>
  <c r="DA848" i="1"/>
  <c r="CZ848" i="1"/>
  <c r="CY848" i="1"/>
  <c r="CX848" i="1"/>
  <c r="CW848" i="1"/>
  <c r="CV848" i="1"/>
  <c r="CU848" i="1"/>
  <c r="CT848" i="1"/>
  <c r="CS848" i="1"/>
  <c r="CR848" i="1"/>
  <c r="CQ848" i="1"/>
  <c r="CP848" i="1"/>
  <c r="CO848" i="1"/>
  <c r="CN848" i="1"/>
  <c r="CM848" i="1"/>
  <c r="CL848" i="1"/>
  <c r="CK848" i="1"/>
  <c r="CJ848" i="1"/>
  <c r="CI848" i="1"/>
  <c r="CH848" i="1"/>
  <c r="CG848" i="1"/>
  <c r="CF848" i="1"/>
  <c r="CE848" i="1"/>
  <c r="CD848" i="1"/>
  <c r="CC848" i="1"/>
  <c r="CB848" i="1"/>
  <c r="CA848" i="1"/>
  <c r="BZ848" i="1"/>
  <c r="BY848" i="1"/>
  <c r="BX848" i="1"/>
  <c r="BW848" i="1"/>
  <c r="BV848" i="1"/>
  <c r="BE848" i="1"/>
  <c r="AJ848" i="1"/>
  <c r="C848" i="1"/>
  <c r="DU846" i="1"/>
  <c r="DR846" i="1"/>
  <c r="DQ846" i="1"/>
  <c r="DO846" i="1"/>
  <c r="DL846" i="1"/>
  <c r="DK846" i="1"/>
  <c r="DJ846" i="1"/>
  <c r="DI846" i="1"/>
  <c r="DH846" i="1"/>
  <c r="DE846" i="1"/>
  <c r="DD846" i="1"/>
  <c r="DV846" i="1" s="1"/>
  <c r="DC846" i="1"/>
  <c r="DB846" i="1"/>
  <c r="DA846" i="1"/>
  <c r="CZ846" i="1"/>
  <c r="CY846" i="1"/>
  <c r="CX846" i="1"/>
  <c r="CW846" i="1"/>
  <c r="CV846" i="1"/>
  <c r="CU846" i="1"/>
  <c r="CT846" i="1"/>
  <c r="CS846" i="1"/>
  <c r="CR846" i="1"/>
  <c r="CQ846" i="1"/>
  <c r="CP846" i="1"/>
  <c r="CO846" i="1"/>
  <c r="CN846" i="1"/>
  <c r="CM846" i="1"/>
  <c r="CL846" i="1"/>
  <c r="CK846" i="1"/>
  <c r="CJ846" i="1"/>
  <c r="CI846" i="1"/>
  <c r="CH846" i="1"/>
  <c r="CG846" i="1"/>
  <c r="CF846" i="1"/>
  <c r="CE846" i="1"/>
  <c r="CD846" i="1"/>
  <c r="CC846" i="1"/>
  <c r="CB846" i="1"/>
  <c r="CA846" i="1"/>
  <c r="BZ846" i="1"/>
  <c r="BY846" i="1"/>
  <c r="BX846" i="1"/>
  <c r="BW846" i="1"/>
  <c r="BV846" i="1"/>
  <c r="AJ846" i="1"/>
  <c r="C846" i="1"/>
  <c r="BE846" i="1" s="1"/>
  <c r="DU843" i="1"/>
  <c r="DR843" i="1"/>
  <c r="DQ843" i="1"/>
  <c r="DL843" i="1"/>
  <c r="DK843" i="1"/>
  <c r="DI843" i="1"/>
  <c r="DH843" i="1"/>
  <c r="DE843" i="1"/>
  <c r="DD843" i="1"/>
  <c r="DV843" i="1" s="1"/>
  <c r="DC843" i="1"/>
  <c r="DB843" i="1"/>
  <c r="DJ843" i="1" s="1"/>
  <c r="DA843" i="1"/>
  <c r="CZ843" i="1"/>
  <c r="CY843" i="1"/>
  <c r="CX843" i="1"/>
  <c r="CW843" i="1"/>
  <c r="CV843" i="1"/>
  <c r="CU843" i="1"/>
  <c r="CT843" i="1"/>
  <c r="CS843" i="1"/>
  <c r="CR843" i="1"/>
  <c r="CQ843" i="1"/>
  <c r="CP843" i="1"/>
  <c r="CO843" i="1"/>
  <c r="CN843" i="1"/>
  <c r="CM843" i="1"/>
  <c r="CL843" i="1"/>
  <c r="CK843" i="1"/>
  <c r="CJ843" i="1"/>
  <c r="CI843" i="1"/>
  <c r="CH843" i="1"/>
  <c r="CG843" i="1"/>
  <c r="CF843" i="1"/>
  <c r="CE843" i="1"/>
  <c r="CD843" i="1"/>
  <c r="CC843" i="1"/>
  <c r="CB843" i="1"/>
  <c r="CA843" i="1"/>
  <c r="BZ843" i="1"/>
  <c r="BY843" i="1"/>
  <c r="BX843" i="1"/>
  <c r="BW843" i="1"/>
  <c r="BV843" i="1"/>
  <c r="DO843" i="1" s="1"/>
  <c r="AJ843" i="1"/>
  <c r="C843" i="1"/>
  <c r="BE843" i="1" s="1"/>
  <c r="DV841" i="1"/>
  <c r="DU841" i="1"/>
  <c r="DR841" i="1"/>
  <c r="DQ841" i="1"/>
  <c r="DL841" i="1"/>
  <c r="DK841" i="1"/>
  <c r="DJ841" i="1"/>
  <c r="DI841" i="1"/>
  <c r="DH841" i="1"/>
  <c r="DE841" i="1"/>
  <c r="DD841" i="1"/>
  <c r="DC841" i="1"/>
  <c r="DB841" i="1"/>
  <c r="DA841" i="1"/>
  <c r="CZ841" i="1"/>
  <c r="CY841" i="1"/>
  <c r="CX841" i="1"/>
  <c r="CW841" i="1"/>
  <c r="CV841" i="1"/>
  <c r="CU841" i="1"/>
  <c r="CT841" i="1"/>
  <c r="CS841" i="1"/>
  <c r="CR841" i="1"/>
  <c r="CQ841" i="1"/>
  <c r="CP841" i="1"/>
  <c r="CO841" i="1"/>
  <c r="CN841" i="1"/>
  <c r="CM841" i="1"/>
  <c r="CL841" i="1"/>
  <c r="CK841" i="1"/>
  <c r="CJ841" i="1"/>
  <c r="CI841" i="1"/>
  <c r="CH841" i="1"/>
  <c r="CG841" i="1"/>
  <c r="CF841" i="1"/>
  <c r="CE841" i="1"/>
  <c r="CD841" i="1"/>
  <c r="CC841" i="1"/>
  <c r="CB841" i="1"/>
  <c r="CA841" i="1"/>
  <c r="BZ841" i="1"/>
  <c r="BY841" i="1"/>
  <c r="BX841" i="1"/>
  <c r="DO841" i="1" s="1"/>
  <c r="BW841" i="1"/>
  <c r="BV841" i="1"/>
  <c r="AJ841" i="1"/>
  <c r="C841" i="1"/>
  <c r="BE841" i="1" s="1"/>
  <c r="DU838" i="1"/>
  <c r="DR838" i="1"/>
  <c r="DQ838" i="1"/>
  <c r="DL838" i="1"/>
  <c r="DK838" i="1"/>
  <c r="DJ838" i="1"/>
  <c r="DI838" i="1"/>
  <c r="DH838" i="1"/>
  <c r="DE838" i="1"/>
  <c r="DD838" i="1"/>
  <c r="DV838" i="1" s="1"/>
  <c r="DC838" i="1"/>
  <c r="DB838" i="1"/>
  <c r="DA838" i="1"/>
  <c r="CZ838" i="1"/>
  <c r="CY838" i="1"/>
  <c r="CX838" i="1"/>
  <c r="CW838" i="1"/>
  <c r="CV838" i="1"/>
  <c r="CU838" i="1"/>
  <c r="CT838" i="1"/>
  <c r="CS838" i="1"/>
  <c r="CR838" i="1"/>
  <c r="CQ838" i="1"/>
  <c r="CP838" i="1"/>
  <c r="CO838" i="1"/>
  <c r="CN838" i="1"/>
  <c r="CM838" i="1"/>
  <c r="CL838" i="1"/>
  <c r="CK838" i="1"/>
  <c r="CJ838" i="1"/>
  <c r="CI838" i="1"/>
  <c r="CH838" i="1"/>
  <c r="CG838" i="1"/>
  <c r="CF838" i="1"/>
  <c r="CE838" i="1"/>
  <c r="CD838" i="1"/>
  <c r="CC838" i="1"/>
  <c r="DO838" i="1" s="1"/>
  <c r="CB838" i="1"/>
  <c r="CA838" i="1"/>
  <c r="BZ838" i="1"/>
  <c r="BY838" i="1"/>
  <c r="BX838" i="1"/>
  <c r="BW838" i="1"/>
  <c r="BV838" i="1"/>
  <c r="AJ838" i="1"/>
  <c r="C838" i="1"/>
  <c r="BE838" i="1" s="1"/>
  <c r="DU836" i="1"/>
  <c r="DR836" i="1"/>
  <c r="DQ836" i="1"/>
  <c r="DL836" i="1"/>
  <c r="DK836" i="1"/>
  <c r="DI836" i="1"/>
  <c r="DH836" i="1"/>
  <c r="DE836" i="1"/>
  <c r="DD836" i="1"/>
  <c r="DV836" i="1" s="1"/>
  <c r="DC836" i="1"/>
  <c r="DB836" i="1"/>
  <c r="DJ836" i="1" s="1"/>
  <c r="DA836" i="1"/>
  <c r="CZ836" i="1"/>
  <c r="CY836" i="1"/>
  <c r="CX836" i="1"/>
  <c r="CW836" i="1"/>
  <c r="CV836" i="1"/>
  <c r="CU836" i="1"/>
  <c r="CT836" i="1"/>
  <c r="CS836" i="1"/>
  <c r="CR836" i="1"/>
  <c r="CQ836" i="1"/>
  <c r="CP836" i="1"/>
  <c r="CO836" i="1"/>
  <c r="CN836" i="1"/>
  <c r="CM836" i="1"/>
  <c r="CL836" i="1"/>
  <c r="CK836" i="1"/>
  <c r="CJ836" i="1"/>
  <c r="CI836" i="1"/>
  <c r="CH836" i="1"/>
  <c r="CG836" i="1"/>
  <c r="CF836" i="1"/>
  <c r="CE836" i="1"/>
  <c r="CD836" i="1"/>
  <c r="CC836" i="1"/>
  <c r="CB836" i="1"/>
  <c r="CA836" i="1"/>
  <c r="BZ836" i="1"/>
  <c r="BY836" i="1"/>
  <c r="BX836" i="1"/>
  <c r="BW836" i="1"/>
  <c r="BV836" i="1"/>
  <c r="BE836" i="1"/>
  <c r="AJ836" i="1"/>
  <c r="C836" i="1"/>
  <c r="DU833" i="1"/>
  <c r="DR833" i="1"/>
  <c r="DQ833" i="1"/>
  <c r="DL833" i="1"/>
  <c r="DK833" i="1"/>
  <c r="DJ833" i="1"/>
  <c r="DI833" i="1"/>
  <c r="DH833" i="1"/>
  <c r="DE833" i="1"/>
  <c r="DD833" i="1"/>
  <c r="DC833" i="1"/>
  <c r="DB833" i="1"/>
  <c r="DA833" i="1"/>
  <c r="CZ833" i="1"/>
  <c r="CY833" i="1"/>
  <c r="CX833" i="1"/>
  <c r="CW833" i="1"/>
  <c r="CV833" i="1"/>
  <c r="CU833" i="1"/>
  <c r="CT833" i="1"/>
  <c r="CS833" i="1"/>
  <c r="CR833" i="1"/>
  <c r="CQ833" i="1"/>
  <c r="CP833" i="1"/>
  <c r="CO833" i="1"/>
  <c r="CN833" i="1"/>
  <c r="CM833" i="1"/>
  <c r="CL833" i="1"/>
  <c r="DP833" i="1" s="1"/>
  <c r="CK833" i="1"/>
  <c r="CJ833" i="1"/>
  <c r="CI833" i="1"/>
  <c r="DO833" i="1" s="1"/>
  <c r="CH833" i="1"/>
  <c r="CG833" i="1"/>
  <c r="CF833" i="1"/>
  <c r="CE833" i="1"/>
  <c r="CD833" i="1"/>
  <c r="CC833" i="1"/>
  <c r="CB833" i="1"/>
  <c r="CA833" i="1"/>
  <c r="BZ833" i="1"/>
  <c r="BY833" i="1"/>
  <c r="BX833" i="1"/>
  <c r="BW833" i="1"/>
  <c r="BV833" i="1"/>
  <c r="AJ833" i="1"/>
  <c r="C833" i="1"/>
  <c r="BE833" i="1" s="1"/>
  <c r="DV831" i="1"/>
  <c r="DU831" i="1"/>
  <c r="DR831" i="1"/>
  <c r="DQ831" i="1"/>
  <c r="DL831" i="1"/>
  <c r="DK831" i="1"/>
  <c r="DJ831" i="1"/>
  <c r="DI831" i="1"/>
  <c r="DH831" i="1"/>
  <c r="DE831" i="1"/>
  <c r="DD831" i="1"/>
  <c r="DC831" i="1"/>
  <c r="DB831" i="1"/>
  <c r="DA831" i="1"/>
  <c r="CZ831" i="1"/>
  <c r="CY831" i="1"/>
  <c r="CX831" i="1"/>
  <c r="CW831" i="1"/>
  <c r="CV831" i="1"/>
  <c r="CU831" i="1"/>
  <c r="CT831" i="1"/>
  <c r="CS831" i="1"/>
  <c r="CR831" i="1"/>
  <c r="CQ831" i="1"/>
  <c r="CP831" i="1"/>
  <c r="CO831" i="1"/>
  <c r="CN831" i="1"/>
  <c r="DP831" i="1" s="1"/>
  <c r="CM831" i="1"/>
  <c r="CL831" i="1"/>
  <c r="CK831" i="1"/>
  <c r="CJ831" i="1"/>
  <c r="CI831" i="1"/>
  <c r="CH831" i="1"/>
  <c r="CG831" i="1"/>
  <c r="CF831" i="1"/>
  <c r="CE831" i="1"/>
  <c r="CD831" i="1"/>
  <c r="CC831" i="1"/>
  <c r="CB831" i="1"/>
  <c r="CA831" i="1"/>
  <c r="BZ831" i="1"/>
  <c r="BY831" i="1"/>
  <c r="DO831" i="1" s="1"/>
  <c r="BX831" i="1"/>
  <c r="BW831" i="1"/>
  <c r="BV831" i="1"/>
  <c r="BE831" i="1"/>
  <c r="AJ831" i="1"/>
  <c r="C831" i="1"/>
  <c r="DV828" i="1"/>
  <c r="DU828" i="1"/>
  <c r="DR828" i="1"/>
  <c r="DQ828" i="1"/>
  <c r="DL828" i="1"/>
  <c r="DK828" i="1"/>
  <c r="DI828" i="1"/>
  <c r="DH828" i="1"/>
  <c r="DE828" i="1"/>
  <c r="DD828" i="1"/>
  <c r="DC828" i="1"/>
  <c r="DB828" i="1"/>
  <c r="DJ828" i="1" s="1"/>
  <c r="DA828" i="1"/>
  <c r="CZ828" i="1"/>
  <c r="CY828" i="1"/>
  <c r="CX828" i="1"/>
  <c r="CW828" i="1"/>
  <c r="CV828" i="1"/>
  <c r="CU828" i="1"/>
  <c r="CT828" i="1"/>
  <c r="CS828" i="1"/>
  <c r="CR828" i="1"/>
  <c r="CQ828" i="1"/>
  <c r="CP828" i="1"/>
  <c r="CO828" i="1"/>
  <c r="CN828" i="1"/>
  <c r="CM828" i="1"/>
  <c r="CL828" i="1"/>
  <c r="CK828" i="1"/>
  <c r="CJ828" i="1"/>
  <c r="CI828" i="1"/>
  <c r="CH828" i="1"/>
  <c r="CG828" i="1"/>
  <c r="CF828" i="1"/>
  <c r="CE828" i="1"/>
  <c r="CD828" i="1"/>
  <c r="CC828" i="1"/>
  <c r="CB828" i="1"/>
  <c r="CA828" i="1"/>
  <c r="BZ828" i="1"/>
  <c r="BY828" i="1"/>
  <c r="BX828" i="1"/>
  <c r="BW828" i="1"/>
  <c r="BV828" i="1"/>
  <c r="AJ828" i="1"/>
  <c r="C828" i="1"/>
  <c r="BE828" i="1" s="1"/>
  <c r="DV826" i="1"/>
  <c r="DU826" i="1"/>
  <c r="DR826" i="1"/>
  <c r="DQ826" i="1"/>
  <c r="DL826" i="1"/>
  <c r="DK826" i="1"/>
  <c r="DI826" i="1"/>
  <c r="DH826" i="1"/>
  <c r="DE826" i="1"/>
  <c r="DD826" i="1"/>
  <c r="DC826" i="1"/>
  <c r="DB826" i="1"/>
  <c r="DA826" i="1"/>
  <c r="CZ826" i="1"/>
  <c r="CY826" i="1"/>
  <c r="CX826" i="1"/>
  <c r="CW826" i="1"/>
  <c r="CV826" i="1"/>
  <c r="CU826" i="1"/>
  <c r="CT826" i="1"/>
  <c r="CS826" i="1"/>
  <c r="CR826" i="1"/>
  <c r="CQ826" i="1"/>
  <c r="CP826" i="1"/>
  <c r="CO826" i="1"/>
  <c r="CN826" i="1"/>
  <c r="CM826" i="1"/>
  <c r="CL826" i="1"/>
  <c r="CK826" i="1"/>
  <c r="CJ826" i="1"/>
  <c r="CI826" i="1"/>
  <c r="CH826" i="1"/>
  <c r="CG826" i="1"/>
  <c r="CF826" i="1"/>
  <c r="CE826" i="1"/>
  <c r="CD826" i="1"/>
  <c r="CC826" i="1"/>
  <c r="CB826" i="1"/>
  <c r="CA826" i="1"/>
  <c r="BZ826" i="1"/>
  <c r="BY826" i="1"/>
  <c r="BX826" i="1"/>
  <c r="BW826" i="1"/>
  <c r="BV826" i="1"/>
  <c r="AJ826" i="1"/>
  <c r="C826" i="1"/>
  <c r="BE826" i="1" s="1"/>
  <c r="DU821" i="1"/>
  <c r="DR821" i="1"/>
  <c r="DQ821" i="1"/>
  <c r="DL821" i="1"/>
  <c r="DK821" i="1"/>
  <c r="DJ821" i="1"/>
  <c r="DI821" i="1"/>
  <c r="DH821" i="1"/>
  <c r="DE821" i="1"/>
  <c r="DD821" i="1"/>
  <c r="DC821" i="1"/>
  <c r="DB821" i="1"/>
  <c r="DA821" i="1"/>
  <c r="CZ821" i="1"/>
  <c r="CY821" i="1"/>
  <c r="CX821" i="1"/>
  <c r="CW821" i="1"/>
  <c r="CV821" i="1"/>
  <c r="CU821" i="1"/>
  <c r="CT821" i="1"/>
  <c r="CS821" i="1"/>
  <c r="CR821" i="1"/>
  <c r="CQ821" i="1"/>
  <c r="CP821" i="1"/>
  <c r="CO821" i="1"/>
  <c r="CN821" i="1"/>
  <c r="CM821" i="1"/>
  <c r="CL821" i="1"/>
  <c r="CK821" i="1"/>
  <c r="CJ821" i="1"/>
  <c r="CI821" i="1"/>
  <c r="CH821" i="1"/>
  <c r="CG821" i="1"/>
  <c r="CF821" i="1"/>
  <c r="CE821" i="1"/>
  <c r="CD821" i="1"/>
  <c r="CC821" i="1"/>
  <c r="CB821" i="1"/>
  <c r="CA821" i="1"/>
  <c r="BZ821" i="1"/>
  <c r="BY821" i="1"/>
  <c r="BX821" i="1"/>
  <c r="BW821" i="1"/>
  <c r="BV821" i="1"/>
  <c r="AJ821" i="1"/>
  <c r="C821" i="1"/>
  <c r="BE821" i="1" s="1"/>
  <c r="DU819" i="1"/>
  <c r="DR819" i="1"/>
  <c r="DQ819" i="1"/>
  <c r="DL819" i="1"/>
  <c r="DK819" i="1"/>
  <c r="DI819" i="1"/>
  <c r="DH819" i="1"/>
  <c r="DE819" i="1"/>
  <c r="DV819" i="1" s="1"/>
  <c r="DD819" i="1"/>
  <c r="DC819" i="1"/>
  <c r="DB819" i="1"/>
  <c r="DJ819" i="1" s="1"/>
  <c r="DA819" i="1"/>
  <c r="CZ819" i="1"/>
  <c r="CY819" i="1"/>
  <c r="CX819" i="1"/>
  <c r="CW819" i="1"/>
  <c r="CV819" i="1"/>
  <c r="CU819" i="1"/>
  <c r="CT819" i="1"/>
  <c r="CS819" i="1"/>
  <c r="CR819" i="1"/>
  <c r="CQ819" i="1"/>
  <c r="CP819" i="1"/>
  <c r="CO819" i="1"/>
  <c r="CN819" i="1"/>
  <c r="CM819" i="1"/>
  <c r="CL819" i="1"/>
  <c r="DP819" i="1" s="1"/>
  <c r="CK819" i="1"/>
  <c r="CJ819" i="1"/>
  <c r="CI819" i="1"/>
  <c r="CH819" i="1"/>
  <c r="CG819" i="1"/>
  <c r="CF819" i="1"/>
  <c r="CE819" i="1"/>
  <c r="CD819" i="1"/>
  <c r="CC819" i="1"/>
  <c r="CB819" i="1"/>
  <c r="CA819" i="1"/>
  <c r="BZ819" i="1"/>
  <c r="BY819" i="1"/>
  <c r="BX819" i="1"/>
  <c r="BW819" i="1"/>
  <c r="BV819" i="1"/>
  <c r="BE819" i="1"/>
  <c r="AJ819" i="1"/>
  <c r="C819" i="1"/>
  <c r="DU816" i="1"/>
  <c r="DR816" i="1"/>
  <c r="DQ816" i="1"/>
  <c r="DL816" i="1"/>
  <c r="DK816" i="1"/>
  <c r="DJ816" i="1"/>
  <c r="DI816" i="1"/>
  <c r="DH816" i="1"/>
  <c r="DE816" i="1"/>
  <c r="DD816" i="1"/>
  <c r="DV816" i="1" s="1"/>
  <c r="DC816" i="1"/>
  <c r="DB816" i="1"/>
  <c r="DA816" i="1"/>
  <c r="CZ816" i="1"/>
  <c r="CY816" i="1"/>
  <c r="CX816" i="1"/>
  <c r="CW816" i="1"/>
  <c r="CV816" i="1"/>
  <c r="CU816" i="1"/>
  <c r="CT816" i="1"/>
  <c r="CS816" i="1"/>
  <c r="CR816" i="1"/>
  <c r="CQ816" i="1"/>
  <c r="CP816" i="1"/>
  <c r="CO816" i="1"/>
  <c r="CN816" i="1"/>
  <c r="CM816" i="1"/>
  <c r="CL816" i="1"/>
  <c r="CK816" i="1"/>
  <c r="CJ816" i="1"/>
  <c r="CI816" i="1"/>
  <c r="CH816" i="1"/>
  <c r="CG816" i="1"/>
  <c r="CF816" i="1"/>
  <c r="CE816" i="1"/>
  <c r="CD816" i="1"/>
  <c r="CC816" i="1"/>
  <c r="CB816" i="1"/>
  <c r="CA816" i="1"/>
  <c r="BZ816" i="1"/>
  <c r="BY816" i="1"/>
  <c r="BX816" i="1"/>
  <c r="BW816" i="1"/>
  <c r="BV816" i="1"/>
  <c r="BE816" i="1"/>
  <c r="AJ816" i="1"/>
  <c r="C816" i="1"/>
  <c r="DU814" i="1"/>
  <c r="DR814" i="1"/>
  <c r="DQ814" i="1"/>
  <c r="DL814" i="1"/>
  <c r="DK814" i="1"/>
  <c r="DI814" i="1"/>
  <c r="DH814" i="1"/>
  <c r="DE814" i="1"/>
  <c r="DD814" i="1"/>
  <c r="DV814" i="1" s="1"/>
  <c r="DC814" i="1"/>
  <c r="DB814" i="1"/>
  <c r="DJ814" i="1" s="1"/>
  <c r="DA814" i="1"/>
  <c r="CZ814" i="1"/>
  <c r="CY814" i="1"/>
  <c r="CX814" i="1"/>
  <c r="CW814" i="1"/>
  <c r="CV814" i="1"/>
  <c r="CU814" i="1"/>
  <c r="CT814" i="1"/>
  <c r="CS814" i="1"/>
  <c r="CR814" i="1"/>
  <c r="CQ814" i="1"/>
  <c r="CP814" i="1"/>
  <c r="CO814" i="1"/>
  <c r="CN814" i="1"/>
  <c r="CM814" i="1"/>
  <c r="CL814" i="1"/>
  <c r="CK814" i="1"/>
  <c r="CJ814" i="1"/>
  <c r="CI814" i="1"/>
  <c r="CH814" i="1"/>
  <c r="CG814" i="1"/>
  <c r="CF814" i="1"/>
  <c r="CE814" i="1"/>
  <c r="CD814" i="1"/>
  <c r="CC814" i="1"/>
  <c r="CB814" i="1"/>
  <c r="CA814" i="1"/>
  <c r="BZ814" i="1"/>
  <c r="BY814" i="1"/>
  <c r="BX814" i="1"/>
  <c r="BW814" i="1"/>
  <c r="BV814" i="1"/>
  <c r="AJ814" i="1"/>
  <c r="C814" i="1"/>
  <c r="BE814" i="1" s="1"/>
  <c r="DU809" i="1"/>
  <c r="DR809" i="1"/>
  <c r="DQ809" i="1"/>
  <c r="DL809" i="1"/>
  <c r="DK809" i="1"/>
  <c r="DI809" i="1"/>
  <c r="DH809" i="1"/>
  <c r="DE809" i="1"/>
  <c r="DD809" i="1"/>
  <c r="DV809" i="1" s="1"/>
  <c r="DC809" i="1"/>
  <c r="DB809" i="1"/>
  <c r="DA809" i="1"/>
  <c r="CZ809" i="1"/>
  <c r="CY809" i="1"/>
  <c r="CX809" i="1"/>
  <c r="CW809" i="1"/>
  <c r="CV809" i="1"/>
  <c r="CU809" i="1"/>
  <c r="CT809" i="1"/>
  <c r="CS809" i="1"/>
  <c r="CR809" i="1"/>
  <c r="CQ809" i="1"/>
  <c r="CP809" i="1"/>
  <c r="CO809" i="1"/>
  <c r="CN809" i="1"/>
  <c r="CM809" i="1"/>
  <c r="CL809" i="1"/>
  <c r="CK809" i="1"/>
  <c r="CJ809" i="1"/>
  <c r="CI809" i="1"/>
  <c r="CH809" i="1"/>
  <c r="CG809" i="1"/>
  <c r="CF809" i="1"/>
  <c r="CE809" i="1"/>
  <c r="CD809" i="1"/>
  <c r="CC809" i="1"/>
  <c r="CB809" i="1"/>
  <c r="CA809" i="1"/>
  <c r="BZ809" i="1"/>
  <c r="BY809" i="1"/>
  <c r="BX809" i="1"/>
  <c r="BW809" i="1"/>
  <c r="BV809" i="1"/>
  <c r="BE809" i="1"/>
  <c r="AJ809" i="1"/>
  <c r="C809" i="1"/>
  <c r="DU807" i="1"/>
  <c r="DR807" i="1"/>
  <c r="DQ807" i="1"/>
  <c r="DL807" i="1"/>
  <c r="DK807" i="1"/>
  <c r="DJ807" i="1"/>
  <c r="DI807" i="1"/>
  <c r="DH807" i="1"/>
  <c r="DE807" i="1"/>
  <c r="DD807" i="1"/>
  <c r="DV807" i="1" s="1"/>
  <c r="DC807" i="1"/>
  <c r="DB807" i="1"/>
  <c r="DA807" i="1"/>
  <c r="CZ807" i="1"/>
  <c r="CY807" i="1"/>
  <c r="CX807" i="1"/>
  <c r="CW807" i="1"/>
  <c r="CV807" i="1"/>
  <c r="CU807" i="1"/>
  <c r="CT807" i="1"/>
  <c r="CS807" i="1"/>
  <c r="CR807" i="1"/>
  <c r="CQ807" i="1"/>
  <c r="CP807" i="1"/>
  <c r="CO807" i="1"/>
  <c r="CN807" i="1"/>
  <c r="CM807" i="1"/>
  <c r="CL807" i="1"/>
  <c r="CK807" i="1"/>
  <c r="CJ807" i="1"/>
  <c r="CI807" i="1"/>
  <c r="CH807" i="1"/>
  <c r="CG807" i="1"/>
  <c r="CF807" i="1"/>
  <c r="CE807" i="1"/>
  <c r="CD807" i="1"/>
  <c r="CC807" i="1"/>
  <c r="CB807" i="1"/>
  <c r="CA807" i="1"/>
  <c r="BZ807" i="1"/>
  <c r="BY807" i="1"/>
  <c r="BX807" i="1"/>
  <c r="BW807" i="1"/>
  <c r="BV807" i="1"/>
  <c r="BE807" i="1"/>
  <c r="AJ807" i="1"/>
  <c r="C807" i="1"/>
  <c r="DU802" i="1"/>
  <c r="DR802" i="1"/>
  <c r="DQ802" i="1"/>
  <c r="DL802" i="1"/>
  <c r="DK802" i="1"/>
  <c r="DI802" i="1"/>
  <c r="DH802" i="1"/>
  <c r="DE802" i="1"/>
  <c r="DD802" i="1"/>
  <c r="DV802" i="1" s="1"/>
  <c r="DC802" i="1"/>
  <c r="DB802" i="1"/>
  <c r="DJ802" i="1" s="1"/>
  <c r="DA802" i="1"/>
  <c r="CZ802" i="1"/>
  <c r="CY802" i="1"/>
  <c r="CX802" i="1"/>
  <c r="CW802" i="1"/>
  <c r="CV802" i="1"/>
  <c r="CU802" i="1"/>
  <c r="CT802" i="1"/>
  <c r="CS802" i="1"/>
  <c r="CR802" i="1"/>
  <c r="CQ802" i="1"/>
  <c r="CP802" i="1"/>
  <c r="CO802" i="1"/>
  <c r="CN802" i="1"/>
  <c r="CM802" i="1"/>
  <c r="CL802" i="1"/>
  <c r="CK802" i="1"/>
  <c r="CJ802" i="1"/>
  <c r="CI802" i="1"/>
  <c r="CH802" i="1"/>
  <c r="CG802" i="1"/>
  <c r="CF802" i="1"/>
  <c r="CE802" i="1"/>
  <c r="CD802" i="1"/>
  <c r="CC802" i="1"/>
  <c r="CB802" i="1"/>
  <c r="CA802" i="1"/>
  <c r="BZ802" i="1"/>
  <c r="BY802" i="1"/>
  <c r="BX802" i="1"/>
  <c r="BW802" i="1"/>
  <c r="BV802" i="1"/>
  <c r="BE802" i="1"/>
  <c r="AJ802" i="1"/>
  <c r="C802" i="1"/>
  <c r="DV800" i="1"/>
  <c r="DU800" i="1"/>
  <c r="DR800" i="1"/>
  <c r="DQ800" i="1"/>
  <c r="DL800" i="1"/>
  <c r="DK800" i="1"/>
  <c r="DI800" i="1"/>
  <c r="DH800" i="1"/>
  <c r="DE800" i="1"/>
  <c r="DD800" i="1"/>
  <c r="DC800" i="1"/>
  <c r="DB800" i="1"/>
  <c r="DJ800" i="1" s="1"/>
  <c r="DA800" i="1"/>
  <c r="CZ800" i="1"/>
  <c r="CY800" i="1"/>
  <c r="CX800" i="1"/>
  <c r="CW800" i="1"/>
  <c r="CV800" i="1"/>
  <c r="CU800" i="1"/>
  <c r="CT800" i="1"/>
  <c r="CS800" i="1"/>
  <c r="CR800" i="1"/>
  <c r="CQ800" i="1"/>
  <c r="CP800" i="1"/>
  <c r="CO800" i="1"/>
  <c r="CN800" i="1"/>
  <c r="DP800" i="1" s="1"/>
  <c r="CM800" i="1"/>
  <c r="CL800" i="1"/>
  <c r="CK800" i="1"/>
  <c r="CJ800" i="1"/>
  <c r="CI800" i="1"/>
  <c r="CH800" i="1"/>
  <c r="CG800" i="1"/>
  <c r="CF800" i="1"/>
  <c r="CE800" i="1"/>
  <c r="CD800" i="1"/>
  <c r="CC800" i="1"/>
  <c r="CB800" i="1"/>
  <c r="CA800" i="1"/>
  <c r="BZ800" i="1"/>
  <c r="BY800" i="1"/>
  <c r="BX800" i="1"/>
  <c r="BW800" i="1"/>
  <c r="BV800" i="1"/>
  <c r="AJ800" i="1"/>
  <c r="C800" i="1"/>
  <c r="BE800" i="1" s="1"/>
  <c r="DV797" i="1"/>
  <c r="DU797" i="1"/>
  <c r="DR797" i="1"/>
  <c r="DQ797" i="1"/>
  <c r="DL797" i="1"/>
  <c r="DK797" i="1"/>
  <c r="DI797" i="1"/>
  <c r="DH797" i="1"/>
  <c r="DE797" i="1"/>
  <c r="DD797" i="1"/>
  <c r="DC797" i="1"/>
  <c r="DJ797" i="1" s="1"/>
  <c r="DB797" i="1"/>
  <c r="DA797" i="1"/>
  <c r="CZ797" i="1"/>
  <c r="DP797" i="1" s="1"/>
  <c r="CY797" i="1"/>
  <c r="CX797" i="1"/>
  <c r="CW797" i="1"/>
  <c r="CV797" i="1"/>
  <c r="CU797" i="1"/>
  <c r="CT797" i="1"/>
  <c r="CS797" i="1"/>
  <c r="CR797" i="1"/>
  <c r="CQ797" i="1"/>
  <c r="CP797" i="1"/>
  <c r="CO797" i="1"/>
  <c r="CN797" i="1"/>
  <c r="CM797" i="1"/>
  <c r="CL797" i="1"/>
  <c r="CK797" i="1"/>
  <c r="CJ797" i="1"/>
  <c r="CI797" i="1"/>
  <c r="CH797" i="1"/>
  <c r="CG797" i="1"/>
  <c r="CF797" i="1"/>
  <c r="CE797" i="1"/>
  <c r="CD797" i="1"/>
  <c r="CC797" i="1"/>
  <c r="CB797" i="1"/>
  <c r="CA797" i="1"/>
  <c r="BZ797" i="1"/>
  <c r="BY797" i="1"/>
  <c r="BX797" i="1"/>
  <c r="BW797" i="1"/>
  <c r="BV797" i="1"/>
  <c r="BE797" i="1"/>
  <c r="AJ797" i="1"/>
  <c r="C797" i="1"/>
  <c r="DV795" i="1"/>
  <c r="DU795" i="1"/>
  <c r="DR795" i="1"/>
  <c r="DQ795" i="1"/>
  <c r="DL795" i="1"/>
  <c r="DK795" i="1"/>
  <c r="DI795" i="1"/>
  <c r="DH795" i="1"/>
  <c r="DE795" i="1"/>
  <c r="DD795" i="1"/>
  <c r="DC795" i="1"/>
  <c r="DB795" i="1"/>
  <c r="DJ795" i="1" s="1"/>
  <c r="DA795" i="1"/>
  <c r="CZ795" i="1"/>
  <c r="CY795" i="1"/>
  <c r="CX795" i="1"/>
  <c r="CW795" i="1"/>
  <c r="CV795" i="1"/>
  <c r="CU795" i="1"/>
  <c r="CT795" i="1"/>
  <c r="CS795" i="1"/>
  <c r="CR795" i="1"/>
  <c r="CQ795" i="1"/>
  <c r="CP795" i="1"/>
  <c r="CO795" i="1"/>
  <c r="CN795" i="1"/>
  <c r="CM795" i="1"/>
  <c r="DP795" i="1" s="1"/>
  <c r="CL795" i="1"/>
  <c r="CK795" i="1"/>
  <c r="CJ795" i="1"/>
  <c r="CI795" i="1"/>
  <c r="CH795" i="1"/>
  <c r="CG795" i="1"/>
  <c r="CF795" i="1"/>
  <c r="CE795" i="1"/>
  <c r="CD795" i="1"/>
  <c r="CC795" i="1"/>
  <c r="CB795" i="1"/>
  <c r="CA795" i="1"/>
  <c r="BZ795" i="1"/>
  <c r="BY795" i="1"/>
  <c r="BX795" i="1"/>
  <c r="BW795" i="1"/>
  <c r="BV795" i="1"/>
  <c r="AJ795" i="1"/>
  <c r="C795" i="1"/>
  <c r="BE795" i="1" s="1"/>
  <c r="DU790" i="1"/>
  <c r="DR790" i="1"/>
  <c r="DQ790" i="1"/>
  <c r="DP790" i="1"/>
  <c r="DL790" i="1"/>
  <c r="DK790" i="1"/>
  <c r="DJ790" i="1"/>
  <c r="DI790" i="1"/>
  <c r="DH790" i="1"/>
  <c r="DE790" i="1"/>
  <c r="DD790" i="1"/>
  <c r="DC790" i="1"/>
  <c r="DB790" i="1"/>
  <c r="DA790" i="1"/>
  <c r="CZ790" i="1"/>
  <c r="CY790" i="1"/>
  <c r="CX790" i="1"/>
  <c r="CW790" i="1"/>
  <c r="CV790" i="1"/>
  <c r="CU790" i="1"/>
  <c r="CT790" i="1"/>
  <c r="CS790" i="1"/>
  <c r="CR790" i="1"/>
  <c r="CQ790" i="1"/>
  <c r="CP790" i="1"/>
  <c r="CO790" i="1"/>
  <c r="CN790" i="1"/>
  <c r="CM790" i="1"/>
  <c r="CL790" i="1"/>
  <c r="CK790" i="1"/>
  <c r="CJ790" i="1"/>
  <c r="CI790" i="1"/>
  <c r="CH790" i="1"/>
  <c r="CG790" i="1"/>
  <c r="CF790" i="1"/>
  <c r="CE790" i="1"/>
  <c r="CD790" i="1"/>
  <c r="CC790" i="1"/>
  <c r="CB790" i="1"/>
  <c r="CA790" i="1"/>
  <c r="BZ790" i="1"/>
  <c r="BY790" i="1"/>
  <c r="BX790" i="1"/>
  <c r="BW790" i="1"/>
  <c r="BV790" i="1"/>
  <c r="AJ790" i="1"/>
  <c r="C790" i="1"/>
  <c r="BE790" i="1" s="1"/>
  <c r="DU788" i="1"/>
  <c r="DR788" i="1"/>
  <c r="DQ788" i="1"/>
  <c r="DL788" i="1"/>
  <c r="DK788" i="1"/>
  <c r="DJ788" i="1"/>
  <c r="DI788" i="1"/>
  <c r="DH788" i="1"/>
  <c r="DE788" i="1"/>
  <c r="DD788" i="1"/>
  <c r="DV788" i="1" s="1"/>
  <c r="DC788" i="1"/>
  <c r="DB788" i="1"/>
  <c r="DA788" i="1"/>
  <c r="CZ788" i="1"/>
  <c r="CY788" i="1"/>
  <c r="CX788" i="1"/>
  <c r="CW788" i="1"/>
  <c r="CV788" i="1"/>
  <c r="CU788" i="1"/>
  <c r="CT788" i="1"/>
  <c r="CS788" i="1"/>
  <c r="CR788" i="1"/>
  <c r="CQ788" i="1"/>
  <c r="CP788" i="1"/>
  <c r="CO788" i="1"/>
  <c r="CN788" i="1"/>
  <c r="CM788" i="1"/>
  <c r="CL788" i="1"/>
  <c r="CK788" i="1"/>
  <c r="CJ788" i="1"/>
  <c r="CI788" i="1"/>
  <c r="CH788" i="1"/>
  <c r="CG788" i="1"/>
  <c r="CF788" i="1"/>
  <c r="CE788" i="1"/>
  <c r="CD788" i="1"/>
  <c r="CC788" i="1"/>
  <c r="CB788" i="1"/>
  <c r="CA788" i="1"/>
  <c r="BZ788" i="1"/>
  <c r="BY788" i="1"/>
  <c r="BX788" i="1"/>
  <c r="BW788" i="1"/>
  <c r="DO788" i="1" s="1"/>
  <c r="BV788" i="1"/>
  <c r="AJ788" i="1"/>
  <c r="C788" i="1"/>
  <c r="BE788" i="1" s="1"/>
  <c r="DV784" i="1"/>
  <c r="DU784" i="1"/>
  <c r="DQ784" i="1"/>
  <c r="DL784" i="1"/>
  <c r="DK784" i="1"/>
  <c r="DJ784" i="1"/>
  <c r="DI784" i="1"/>
  <c r="DH784" i="1"/>
  <c r="DE784" i="1"/>
  <c r="DD784" i="1"/>
  <c r="DC784" i="1"/>
  <c r="DB784" i="1"/>
  <c r="CZ784" i="1"/>
  <c r="CX784" i="1"/>
  <c r="CW784" i="1"/>
  <c r="CV784" i="1"/>
  <c r="CU784" i="1"/>
  <c r="CT784" i="1"/>
  <c r="CS784" i="1"/>
  <c r="CR784" i="1"/>
  <c r="CQ784" i="1"/>
  <c r="CP784" i="1"/>
  <c r="CO784" i="1"/>
  <c r="CN784" i="1"/>
  <c r="CM784" i="1"/>
  <c r="CL784" i="1"/>
  <c r="CK784" i="1"/>
  <c r="CJ784" i="1"/>
  <c r="CI784" i="1"/>
  <c r="CH784" i="1"/>
  <c r="CG784" i="1"/>
  <c r="CF784" i="1"/>
  <c r="CE784" i="1"/>
  <c r="CD784" i="1"/>
  <c r="CC784" i="1"/>
  <c r="CB784" i="1"/>
  <c r="CA784" i="1"/>
  <c r="BZ784" i="1"/>
  <c r="BY784" i="1"/>
  <c r="BX784" i="1"/>
  <c r="BW784" i="1"/>
  <c r="BV784" i="1"/>
  <c r="BE784" i="1"/>
  <c r="AJ784" i="1"/>
  <c r="DV782" i="1"/>
  <c r="DU782" i="1"/>
  <c r="DQ782" i="1"/>
  <c r="DL782" i="1"/>
  <c r="DK782" i="1"/>
  <c r="DJ782" i="1"/>
  <c r="DI782" i="1"/>
  <c r="DH782" i="1"/>
  <c r="DE782" i="1"/>
  <c r="DD782" i="1"/>
  <c r="DC782" i="1"/>
  <c r="DB782" i="1"/>
  <c r="CZ782" i="1"/>
  <c r="CX782" i="1"/>
  <c r="CW782" i="1"/>
  <c r="CV782" i="1"/>
  <c r="CU782" i="1"/>
  <c r="CT782" i="1"/>
  <c r="CS782" i="1"/>
  <c r="CR782" i="1"/>
  <c r="CQ782" i="1"/>
  <c r="CP782" i="1"/>
  <c r="CO782" i="1"/>
  <c r="CN782" i="1"/>
  <c r="CM782" i="1"/>
  <c r="CL782" i="1"/>
  <c r="CK782" i="1"/>
  <c r="CJ782" i="1"/>
  <c r="CI782" i="1"/>
  <c r="CH782" i="1"/>
  <c r="CG782" i="1"/>
  <c r="CF782" i="1"/>
  <c r="CE782" i="1"/>
  <c r="CD782" i="1"/>
  <c r="CC782" i="1"/>
  <c r="CB782" i="1"/>
  <c r="CA782" i="1"/>
  <c r="BZ782" i="1"/>
  <c r="BY782" i="1"/>
  <c r="BX782" i="1"/>
  <c r="BW782" i="1"/>
  <c r="BV782" i="1"/>
  <c r="BE782" i="1"/>
  <c r="AJ782" i="1"/>
  <c r="DV775" i="1"/>
  <c r="DU775" i="1"/>
  <c r="DR775" i="1"/>
  <c r="DQ775" i="1"/>
  <c r="DL775" i="1"/>
  <c r="DK775" i="1"/>
  <c r="DI775" i="1"/>
  <c r="DH775" i="1"/>
  <c r="DE775" i="1"/>
  <c r="DD775" i="1"/>
  <c r="DC775" i="1"/>
  <c r="DB775" i="1"/>
  <c r="CZ775" i="1"/>
  <c r="CX775" i="1"/>
  <c r="CW775" i="1"/>
  <c r="CV775" i="1"/>
  <c r="CU775" i="1"/>
  <c r="CT775" i="1"/>
  <c r="CS775" i="1"/>
  <c r="CR775" i="1"/>
  <c r="CQ775" i="1"/>
  <c r="CP775" i="1"/>
  <c r="CO775" i="1"/>
  <c r="CN775" i="1"/>
  <c r="CM775" i="1"/>
  <c r="CL775" i="1"/>
  <c r="CK775" i="1"/>
  <c r="CJ775" i="1"/>
  <c r="CI775" i="1"/>
  <c r="CH775" i="1"/>
  <c r="CG775" i="1"/>
  <c r="CF775" i="1"/>
  <c r="CE775" i="1"/>
  <c r="CD775" i="1"/>
  <c r="CC775" i="1"/>
  <c r="CB775" i="1"/>
  <c r="CA775" i="1"/>
  <c r="BZ775" i="1"/>
  <c r="BY775" i="1"/>
  <c r="BX775" i="1"/>
  <c r="BW775" i="1"/>
  <c r="BV775" i="1"/>
  <c r="BE775" i="1"/>
  <c r="AJ775" i="1"/>
  <c r="DV773" i="1"/>
  <c r="DU773" i="1"/>
  <c r="DR773" i="1"/>
  <c r="DQ773" i="1"/>
  <c r="DL773" i="1"/>
  <c r="DK773" i="1"/>
  <c r="DI773" i="1"/>
  <c r="DH773" i="1"/>
  <c r="DE773" i="1"/>
  <c r="DD773" i="1"/>
  <c r="DC773" i="1"/>
  <c r="DB773" i="1"/>
  <c r="DJ773" i="1" s="1"/>
  <c r="CZ773" i="1"/>
  <c r="CX773" i="1"/>
  <c r="CW773" i="1"/>
  <c r="CV773" i="1"/>
  <c r="CU773" i="1"/>
  <c r="CT773" i="1"/>
  <c r="CS773" i="1"/>
  <c r="CR773" i="1"/>
  <c r="CQ773" i="1"/>
  <c r="CP773" i="1"/>
  <c r="CO773" i="1"/>
  <c r="CN773" i="1"/>
  <c r="CM773" i="1"/>
  <c r="CL773" i="1"/>
  <c r="CK773" i="1"/>
  <c r="CJ773" i="1"/>
  <c r="CI773" i="1"/>
  <c r="CH773" i="1"/>
  <c r="CG773" i="1"/>
  <c r="CF773" i="1"/>
  <c r="CE773" i="1"/>
  <c r="CD773" i="1"/>
  <c r="CC773" i="1"/>
  <c r="CB773" i="1"/>
  <c r="CA773" i="1"/>
  <c r="BZ773" i="1"/>
  <c r="BY773" i="1"/>
  <c r="BX773" i="1"/>
  <c r="BW773" i="1"/>
  <c r="BV773" i="1"/>
  <c r="BE773" i="1"/>
  <c r="AJ773" i="1"/>
  <c r="C773" i="1"/>
  <c r="DU771" i="1"/>
  <c r="DR771" i="1"/>
  <c r="DQ771" i="1"/>
  <c r="DL771" i="1"/>
  <c r="DK771" i="1"/>
  <c r="DI771" i="1"/>
  <c r="DH771" i="1"/>
  <c r="DE771" i="1"/>
  <c r="DD771" i="1"/>
  <c r="DV771" i="1" s="1"/>
  <c r="DC771" i="1"/>
  <c r="DB771" i="1"/>
  <c r="DJ771" i="1" s="1"/>
  <c r="CZ771" i="1"/>
  <c r="CX771" i="1"/>
  <c r="CW771" i="1"/>
  <c r="CV771" i="1"/>
  <c r="CU771" i="1"/>
  <c r="CT771" i="1"/>
  <c r="DP771" i="1" s="1"/>
  <c r="CS771" i="1"/>
  <c r="CR771" i="1"/>
  <c r="CQ771" i="1"/>
  <c r="CP771" i="1"/>
  <c r="CO771" i="1"/>
  <c r="CN771" i="1"/>
  <c r="CM771" i="1"/>
  <c r="CL771" i="1"/>
  <c r="CK771" i="1"/>
  <c r="CJ771" i="1"/>
  <c r="CI771" i="1"/>
  <c r="CH771" i="1"/>
  <c r="CG771" i="1"/>
  <c r="CF771" i="1"/>
  <c r="CE771" i="1"/>
  <c r="CD771" i="1"/>
  <c r="CC771" i="1"/>
  <c r="CB771" i="1"/>
  <c r="CA771" i="1"/>
  <c r="BZ771" i="1"/>
  <c r="BY771" i="1"/>
  <c r="BX771" i="1"/>
  <c r="BW771" i="1"/>
  <c r="BV771" i="1"/>
  <c r="AJ771" i="1"/>
  <c r="C771" i="1"/>
  <c r="BE771" i="1" s="1"/>
  <c r="DU769" i="1"/>
  <c r="DR769" i="1"/>
  <c r="DQ769" i="1"/>
  <c r="DL769" i="1"/>
  <c r="DK769" i="1"/>
  <c r="DI769" i="1"/>
  <c r="DH769" i="1"/>
  <c r="DE769" i="1"/>
  <c r="DD769" i="1"/>
  <c r="DV769" i="1" s="1"/>
  <c r="DC769" i="1"/>
  <c r="DJ769" i="1" s="1"/>
  <c r="DB769" i="1"/>
  <c r="CZ769" i="1"/>
  <c r="CX769" i="1"/>
  <c r="CW769" i="1"/>
  <c r="CV769" i="1"/>
  <c r="CU769" i="1"/>
  <c r="CT769" i="1"/>
  <c r="CS769" i="1"/>
  <c r="CR769" i="1"/>
  <c r="CQ769" i="1"/>
  <c r="CP769" i="1"/>
  <c r="CO769" i="1"/>
  <c r="CN769" i="1"/>
  <c r="CM769" i="1"/>
  <c r="CL769" i="1"/>
  <c r="CK769" i="1"/>
  <c r="CJ769" i="1"/>
  <c r="CI769" i="1"/>
  <c r="CH769" i="1"/>
  <c r="CG769" i="1"/>
  <c r="CF769" i="1"/>
  <c r="CE769" i="1"/>
  <c r="CD769" i="1"/>
  <c r="CC769" i="1"/>
  <c r="CB769" i="1"/>
  <c r="CA769" i="1"/>
  <c r="BZ769" i="1"/>
  <c r="BY769" i="1"/>
  <c r="BX769" i="1"/>
  <c r="BW769" i="1"/>
  <c r="BV769" i="1"/>
  <c r="AJ769" i="1"/>
  <c r="C769" i="1"/>
  <c r="BE769" i="1" s="1"/>
  <c r="DL767" i="1"/>
  <c r="DK767" i="1"/>
  <c r="DI767" i="1"/>
  <c r="DH767" i="1"/>
  <c r="DC767" i="1"/>
  <c r="DB767" i="1"/>
  <c r="AJ767" i="1"/>
  <c r="C767" i="1"/>
  <c r="BE767" i="1" s="1"/>
  <c r="DL766" i="1"/>
  <c r="DK766" i="1"/>
  <c r="DJ766" i="1"/>
  <c r="DI766" i="1"/>
  <c r="DH766" i="1"/>
  <c r="DC766" i="1"/>
  <c r="DB766" i="1"/>
  <c r="BE766" i="1"/>
  <c r="AJ766" i="1"/>
  <c r="C766" i="1"/>
  <c r="DU765" i="1"/>
  <c r="DR765" i="1"/>
  <c r="DQ765" i="1"/>
  <c r="DL765" i="1"/>
  <c r="DK765" i="1"/>
  <c r="DI765" i="1"/>
  <c r="DH765" i="1"/>
  <c r="DE765" i="1"/>
  <c r="DD765" i="1"/>
  <c r="DV765" i="1" s="1"/>
  <c r="DC765" i="1"/>
  <c r="DB765" i="1"/>
  <c r="DJ765" i="1" s="1"/>
  <c r="CZ765" i="1"/>
  <c r="CX765" i="1"/>
  <c r="CW765" i="1"/>
  <c r="CV765" i="1"/>
  <c r="CU765" i="1"/>
  <c r="CT765" i="1"/>
  <c r="CS765" i="1"/>
  <c r="CR765" i="1"/>
  <c r="CQ765" i="1"/>
  <c r="CP765" i="1"/>
  <c r="CO765" i="1"/>
  <c r="CN765" i="1"/>
  <c r="CM765" i="1"/>
  <c r="CL765" i="1"/>
  <c r="CK765" i="1"/>
  <c r="CJ765" i="1"/>
  <c r="CI765" i="1"/>
  <c r="CH765" i="1"/>
  <c r="CG765" i="1"/>
  <c r="CF765" i="1"/>
  <c r="CE765" i="1"/>
  <c r="CD765" i="1"/>
  <c r="CC765" i="1"/>
  <c r="CB765" i="1"/>
  <c r="CA765" i="1"/>
  <c r="BZ765" i="1"/>
  <c r="BY765" i="1"/>
  <c r="BX765" i="1"/>
  <c r="BW765" i="1"/>
  <c r="BV765" i="1"/>
  <c r="BE765" i="1"/>
  <c r="AJ765" i="1"/>
  <c r="C765" i="1"/>
  <c r="DL761" i="1"/>
  <c r="DK761" i="1"/>
  <c r="DI761" i="1"/>
  <c r="DH761" i="1"/>
  <c r="DC761" i="1"/>
  <c r="DB761" i="1"/>
  <c r="DJ761" i="1" s="1"/>
  <c r="BE761" i="1"/>
  <c r="AJ761" i="1"/>
  <c r="C761" i="1"/>
  <c r="DU760" i="1"/>
  <c r="DR760" i="1"/>
  <c r="DQ760" i="1"/>
  <c r="DL760" i="1"/>
  <c r="DK760" i="1"/>
  <c r="DJ760" i="1"/>
  <c r="DI760" i="1"/>
  <c r="DH760" i="1"/>
  <c r="DE760" i="1"/>
  <c r="DV760" i="1" s="1"/>
  <c r="DD760" i="1"/>
  <c r="DC760" i="1"/>
  <c r="DB760" i="1"/>
  <c r="CZ760" i="1"/>
  <c r="CX760" i="1"/>
  <c r="CW760" i="1"/>
  <c r="CV760" i="1"/>
  <c r="CU760" i="1"/>
  <c r="CT760" i="1"/>
  <c r="CS760" i="1"/>
  <c r="CR760" i="1"/>
  <c r="CQ760" i="1"/>
  <c r="CP760" i="1"/>
  <c r="CO760" i="1"/>
  <c r="CN760" i="1"/>
  <c r="CM760" i="1"/>
  <c r="CL760" i="1"/>
  <c r="DP760" i="1" s="1"/>
  <c r="CK760" i="1"/>
  <c r="CJ760" i="1"/>
  <c r="CI760" i="1"/>
  <c r="CH760" i="1"/>
  <c r="CG760" i="1"/>
  <c r="CF760" i="1"/>
  <c r="CE760" i="1"/>
  <c r="CD760" i="1"/>
  <c r="CC760" i="1"/>
  <c r="CB760" i="1"/>
  <c r="CA760" i="1"/>
  <c r="BZ760" i="1"/>
  <c r="BY760" i="1"/>
  <c r="BX760" i="1"/>
  <c r="BW760" i="1"/>
  <c r="BV760" i="1"/>
  <c r="BE760" i="1"/>
  <c r="AJ760" i="1"/>
  <c r="C760" i="1"/>
  <c r="DL758" i="1"/>
  <c r="DK758" i="1"/>
  <c r="DJ758" i="1"/>
  <c r="DI758" i="1"/>
  <c r="DH758" i="1"/>
  <c r="DC758" i="1"/>
  <c r="DB758" i="1"/>
  <c r="BE758" i="1"/>
  <c r="AJ758" i="1"/>
  <c r="C758" i="1"/>
  <c r="DL757" i="1"/>
  <c r="DK757" i="1"/>
  <c r="DI757" i="1"/>
  <c r="DH757" i="1"/>
  <c r="DC757" i="1"/>
  <c r="DB757" i="1"/>
  <c r="DJ757" i="1" s="1"/>
  <c r="AJ757" i="1"/>
  <c r="C757" i="1"/>
  <c r="BE757" i="1" s="1"/>
  <c r="DL756" i="1"/>
  <c r="DK756" i="1"/>
  <c r="DI756" i="1"/>
  <c r="DH756" i="1"/>
  <c r="DC756" i="1"/>
  <c r="DB756" i="1"/>
  <c r="DJ756" i="1" s="1"/>
  <c r="BE756" i="1"/>
  <c r="AJ756" i="1"/>
  <c r="C756" i="1"/>
  <c r="DV755" i="1"/>
  <c r="DU755" i="1"/>
  <c r="DR755" i="1"/>
  <c r="DQ755" i="1"/>
  <c r="DL755" i="1"/>
  <c r="DK755" i="1"/>
  <c r="DJ755" i="1"/>
  <c r="DI755" i="1"/>
  <c r="DH755" i="1"/>
  <c r="DE755" i="1"/>
  <c r="DD755" i="1"/>
  <c r="DC755" i="1"/>
  <c r="DB755" i="1"/>
  <c r="CZ755" i="1"/>
  <c r="CX755" i="1"/>
  <c r="CW755" i="1"/>
  <c r="CV755" i="1"/>
  <c r="CU755" i="1"/>
  <c r="CT755" i="1"/>
  <c r="CS755" i="1"/>
  <c r="CR755" i="1"/>
  <c r="CQ755" i="1"/>
  <c r="CP755" i="1"/>
  <c r="CO755" i="1"/>
  <c r="CN755" i="1"/>
  <c r="CM755" i="1"/>
  <c r="CL755" i="1"/>
  <c r="CK755" i="1"/>
  <c r="CJ755" i="1"/>
  <c r="CI755" i="1"/>
  <c r="CH755" i="1"/>
  <c r="CG755" i="1"/>
  <c r="CF755" i="1"/>
  <c r="CE755" i="1"/>
  <c r="CD755" i="1"/>
  <c r="CC755" i="1"/>
  <c r="CB755" i="1"/>
  <c r="CA755" i="1"/>
  <c r="BZ755" i="1"/>
  <c r="BY755" i="1"/>
  <c r="BX755" i="1"/>
  <c r="BW755" i="1"/>
  <c r="BV755" i="1"/>
  <c r="AJ755" i="1"/>
  <c r="C755" i="1"/>
  <c r="BE755" i="1" s="1"/>
  <c r="DL753" i="1"/>
  <c r="DK753" i="1"/>
  <c r="DI753" i="1"/>
  <c r="DH753" i="1"/>
  <c r="DC753" i="1"/>
  <c r="DB753" i="1"/>
  <c r="BE753" i="1"/>
  <c r="AJ753" i="1"/>
  <c r="C753" i="1"/>
  <c r="DL752" i="1"/>
  <c r="DK752" i="1"/>
  <c r="DI752" i="1"/>
  <c r="DH752" i="1"/>
  <c r="DC752" i="1"/>
  <c r="DB752" i="1"/>
  <c r="DJ752" i="1" s="1"/>
  <c r="AJ752" i="1"/>
  <c r="C752" i="1"/>
  <c r="BE752" i="1" s="1"/>
  <c r="DL751" i="1"/>
  <c r="DK751" i="1"/>
  <c r="DI751" i="1"/>
  <c r="DH751" i="1"/>
  <c r="DC751" i="1"/>
  <c r="DB751" i="1"/>
  <c r="BE751" i="1"/>
  <c r="AJ751" i="1"/>
  <c r="C751" i="1"/>
  <c r="DL750" i="1"/>
  <c r="DK750" i="1"/>
  <c r="DI750" i="1"/>
  <c r="DH750" i="1"/>
  <c r="DC750" i="1"/>
  <c r="DB750" i="1"/>
  <c r="DJ750" i="1" s="1"/>
  <c r="AJ750" i="1"/>
  <c r="C750" i="1"/>
  <c r="BE750" i="1" s="1"/>
  <c r="DL749" i="1"/>
  <c r="DK749" i="1"/>
  <c r="DJ749" i="1"/>
  <c r="DI749" i="1"/>
  <c r="DH749" i="1"/>
  <c r="DC749" i="1"/>
  <c r="DB749" i="1"/>
  <c r="AJ749" i="1"/>
  <c r="C749" i="1"/>
  <c r="BE749" i="1" s="1"/>
  <c r="DU748" i="1"/>
  <c r="DR748" i="1"/>
  <c r="DQ748" i="1"/>
  <c r="DL748" i="1"/>
  <c r="DK748" i="1"/>
  <c r="DI748" i="1"/>
  <c r="DH748" i="1"/>
  <c r="DE748" i="1"/>
  <c r="DD748" i="1"/>
  <c r="DV748" i="1" s="1"/>
  <c r="DC748" i="1"/>
  <c r="DB748" i="1"/>
  <c r="CZ748" i="1"/>
  <c r="CX748" i="1"/>
  <c r="CW748" i="1"/>
  <c r="CV748" i="1"/>
  <c r="CU748" i="1"/>
  <c r="CT748" i="1"/>
  <c r="CS748" i="1"/>
  <c r="CR748" i="1"/>
  <c r="CQ748" i="1"/>
  <c r="CP748" i="1"/>
  <c r="CO748" i="1"/>
  <c r="CN748" i="1"/>
  <c r="CM748" i="1"/>
  <c r="CL748" i="1"/>
  <c r="CK748" i="1"/>
  <c r="CJ748" i="1"/>
  <c r="CI748" i="1"/>
  <c r="CH748" i="1"/>
  <c r="CG748" i="1"/>
  <c r="CF748" i="1"/>
  <c r="CE748" i="1"/>
  <c r="CD748" i="1"/>
  <c r="CC748" i="1"/>
  <c r="CB748" i="1"/>
  <c r="CA748" i="1"/>
  <c r="BZ748" i="1"/>
  <c r="BY748" i="1"/>
  <c r="BX748" i="1"/>
  <c r="BW748" i="1"/>
  <c r="BV748" i="1"/>
  <c r="DO748" i="1" s="1"/>
  <c r="BE748" i="1"/>
  <c r="AJ748" i="1"/>
  <c r="C748" i="1"/>
  <c r="DL746" i="1"/>
  <c r="DK746" i="1"/>
  <c r="DI746" i="1"/>
  <c r="DH746" i="1"/>
  <c r="DC746" i="1"/>
  <c r="DB746" i="1"/>
  <c r="DJ746" i="1" s="1"/>
  <c r="AJ746" i="1"/>
  <c r="C746" i="1"/>
  <c r="BE746" i="1" s="1"/>
  <c r="DV745" i="1"/>
  <c r="DU745" i="1"/>
  <c r="DR745" i="1"/>
  <c r="DQ745" i="1"/>
  <c r="DL745" i="1"/>
  <c r="DK745" i="1"/>
  <c r="DJ745" i="1"/>
  <c r="DI745" i="1"/>
  <c r="DH745" i="1"/>
  <c r="DE745" i="1"/>
  <c r="DD745" i="1"/>
  <c r="DC745" i="1"/>
  <c r="DB745" i="1"/>
  <c r="CZ745" i="1"/>
  <c r="CX745" i="1"/>
  <c r="CW745" i="1"/>
  <c r="CV745" i="1"/>
  <c r="CU745" i="1"/>
  <c r="CT745" i="1"/>
  <c r="CS745" i="1"/>
  <c r="CR745" i="1"/>
  <c r="CQ745" i="1"/>
  <c r="CP745" i="1"/>
  <c r="CO745" i="1"/>
  <c r="CN745" i="1"/>
  <c r="CM745" i="1"/>
  <c r="DP745" i="1" s="1"/>
  <c r="CL745" i="1"/>
  <c r="CK745" i="1"/>
  <c r="CJ745" i="1"/>
  <c r="CI745" i="1"/>
  <c r="CH745" i="1"/>
  <c r="CG745" i="1"/>
  <c r="CF745" i="1"/>
  <c r="CE745" i="1"/>
  <c r="CD745" i="1"/>
  <c r="CC745" i="1"/>
  <c r="CB745" i="1"/>
  <c r="CA745" i="1"/>
  <c r="BZ745" i="1"/>
  <c r="BY745" i="1"/>
  <c r="BX745" i="1"/>
  <c r="BW745" i="1"/>
  <c r="BV745" i="1"/>
  <c r="AJ745" i="1"/>
  <c r="C745" i="1"/>
  <c r="BE745" i="1" s="1"/>
  <c r="DV742" i="1"/>
  <c r="DU742" i="1"/>
  <c r="DR742" i="1"/>
  <c r="DQ742" i="1"/>
  <c r="DO742" i="1"/>
  <c r="DL742" i="1"/>
  <c r="DK742" i="1"/>
  <c r="DI742" i="1"/>
  <c r="DH742" i="1"/>
  <c r="DE742" i="1"/>
  <c r="DD742" i="1"/>
  <c r="DC742" i="1"/>
  <c r="DB742" i="1"/>
  <c r="DJ742" i="1" s="1"/>
  <c r="CZ742" i="1"/>
  <c r="CX742" i="1"/>
  <c r="CW742" i="1"/>
  <c r="CV742" i="1"/>
  <c r="CU742" i="1"/>
  <c r="CT742" i="1"/>
  <c r="CS742" i="1"/>
  <c r="CR742" i="1"/>
  <c r="CQ742" i="1"/>
  <c r="CP742" i="1"/>
  <c r="CO742" i="1"/>
  <c r="CN742" i="1"/>
  <c r="CM742" i="1"/>
  <c r="CL742" i="1"/>
  <c r="DP742" i="1" s="1"/>
  <c r="CK742" i="1"/>
  <c r="CJ742" i="1"/>
  <c r="CI742" i="1"/>
  <c r="CH742" i="1"/>
  <c r="CG742" i="1"/>
  <c r="CF742" i="1"/>
  <c r="CE742" i="1"/>
  <c r="CD742" i="1"/>
  <c r="CC742" i="1"/>
  <c r="CB742" i="1"/>
  <c r="CA742" i="1"/>
  <c r="BZ742" i="1"/>
  <c r="BY742" i="1"/>
  <c r="BX742" i="1"/>
  <c r="BW742" i="1"/>
  <c r="BV742" i="1"/>
  <c r="BE742" i="1"/>
  <c r="AJ742" i="1"/>
  <c r="C742" i="1"/>
  <c r="DU740" i="1"/>
  <c r="DR740" i="1"/>
  <c r="DQ740" i="1"/>
  <c r="DL740" i="1"/>
  <c r="DK740" i="1"/>
  <c r="DJ740" i="1"/>
  <c r="DI740" i="1"/>
  <c r="DH740" i="1"/>
  <c r="DE740" i="1"/>
  <c r="DD740" i="1"/>
  <c r="DV740" i="1" s="1"/>
  <c r="DC740" i="1"/>
  <c r="DB740" i="1"/>
  <c r="CZ740" i="1"/>
  <c r="CX740" i="1"/>
  <c r="CW740" i="1"/>
  <c r="CV740" i="1"/>
  <c r="CU740" i="1"/>
  <c r="CT740" i="1"/>
  <c r="CS740" i="1"/>
  <c r="CR740" i="1"/>
  <c r="CQ740" i="1"/>
  <c r="CP740" i="1"/>
  <c r="CO740" i="1"/>
  <c r="CN740" i="1"/>
  <c r="CM740" i="1"/>
  <c r="CL740" i="1"/>
  <c r="DP740" i="1" s="1"/>
  <c r="CK740" i="1"/>
  <c r="CJ740" i="1"/>
  <c r="CI740" i="1"/>
  <c r="CH740" i="1"/>
  <c r="CG740" i="1"/>
  <c r="CF740" i="1"/>
  <c r="CE740" i="1"/>
  <c r="CD740" i="1"/>
  <c r="CC740" i="1"/>
  <c r="CB740" i="1"/>
  <c r="CA740" i="1"/>
  <c r="BZ740" i="1"/>
  <c r="BY740" i="1"/>
  <c r="BX740" i="1"/>
  <c r="BW740" i="1"/>
  <c r="BV740" i="1"/>
  <c r="BE740" i="1"/>
  <c r="AJ740" i="1"/>
  <c r="C740" i="1"/>
  <c r="DU738" i="1"/>
  <c r="DR738" i="1"/>
  <c r="DQ738" i="1"/>
  <c r="DL738" i="1"/>
  <c r="DK738" i="1"/>
  <c r="DI738" i="1"/>
  <c r="DH738" i="1"/>
  <c r="DE738" i="1"/>
  <c r="DD738" i="1"/>
  <c r="DV738" i="1" s="1"/>
  <c r="DC738" i="1"/>
  <c r="DB738" i="1"/>
  <c r="CZ738" i="1"/>
  <c r="CX738" i="1"/>
  <c r="CW738" i="1"/>
  <c r="CV738" i="1"/>
  <c r="CU738" i="1"/>
  <c r="CT738" i="1"/>
  <c r="CS738" i="1"/>
  <c r="CR738" i="1"/>
  <c r="CQ738" i="1"/>
  <c r="CP738" i="1"/>
  <c r="CO738" i="1"/>
  <c r="CN738" i="1"/>
  <c r="CM738" i="1"/>
  <c r="DP738" i="1" s="1"/>
  <c r="CL738" i="1"/>
  <c r="CK738" i="1"/>
  <c r="CJ738" i="1"/>
  <c r="CI738" i="1"/>
  <c r="DO738" i="1" s="1"/>
  <c r="CH738" i="1"/>
  <c r="CG738" i="1"/>
  <c r="CF738" i="1"/>
  <c r="CE738" i="1"/>
  <c r="CD738" i="1"/>
  <c r="CC738" i="1"/>
  <c r="CB738" i="1"/>
  <c r="CA738" i="1"/>
  <c r="BZ738" i="1"/>
  <c r="BY738" i="1"/>
  <c r="BX738" i="1"/>
  <c r="BW738" i="1"/>
  <c r="BV738" i="1"/>
  <c r="BE738" i="1"/>
  <c r="AJ738" i="1"/>
  <c r="C738" i="1"/>
  <c r="DV736" i="1"/>
  <c r="DU736" i="1"/>
  <c r="DR736" i="1"/>
  <c r="DQ736" i="1"/>
  <c r="DO736" i="1"/>
  <c r="DL736" i="1"/>
  <c r="DK736" i="1"/>
  <c r="DJ736" i="1"/>
  <c r="DI736" i="1"/>
  <c r="DH736" i="1"/>
  <c r="DE736" i="1"/>
  <c r="DD736" i="1"/>
  <c r="DC736" i="1"/>
  <c r="DB736" i="1"/>
  <c r="CZ736" i="1"/>
  <c r="CX736" i="1"/>
  <c r="CW736" i="1"/>
  <c r="CV736" i="1"/>
  <c r="CU736" i="1"/>
  <c r="CT736" i="1"/>
  <c r="CS736" i="1"/>
  <c r="CR736" i="1"/>
  <c r="CQ736" i="1"/>
  <c r="CP736" i="1"/>
  <c r="CO736" i="1"/>
  <c r="CN736" i="1"/>
  <c r="CM736" i="1"/>
  <c r="DP736" i="1" s="1"/>
  <c r="CL736" i="1"/>
  <c r="CK736" i="1"/>
  <c r="CJ736" i="1"/>
  <c r="CI736" i="1"/>
  <c r="CH736" i="1"/>
  <c r="CG736" i="1"/>
  <c r="CF736" i="1"/>
  <c r="CE736" i="1"/>
  <c r="CD736" i="1"/>
  <c r="CC736" i="1"/>
  <c r="CB736" i="1"/>
  <c r="CA736" i="1"/>
  <c r="BZ736" i="1"/>
  <c r="BY736" i="1"/>
  <c r="BX736" i="1"/>
  <c r="BW736" i="1"/>
  <c r="BV736" i="1"/>
  <c r="BE736" i="1"/>
  <c r="AJ736" i="1"/>
  <c r="C736" i="1"/>
  <c r="DV734" i="1"/>
  <c r="DU734" i="1"/>
  <c r="DR734" i="1"/>
  <c r="DQ734" i="1"/>
  <c r="DL734" i="1"/>
  <c r="DK734" i="1"/>
  <c r="DJ734" i="1"/>
  <c r="DI734" i="1"/>
  <c r="DH734" i="1"/>
  <c r="DE734" i="1"/>
  <c r="DD734" i="1"/>
  <c r="DC734" i="1"/>
  <c r="DB734" i="1"/>
  <c r="CZ734" i="1"/>
  <c r="CX734" i="1"/>
  <c r="CW734" i="1"/>
  <c r="CV734" i="1"/>
  <c r="CU734" i="1"/>
  <c r="CT734" i="1"/>
  <c r="CS734" i="1"/>
  <c r="CR734" i="1"/>
  <c r="CQ734" i="1"/>
  <c r="CP734" i="1"/>
  <c r="CO734" i="1"/>
  <c r="CN734" i="1"/>
  <c r="DP734" i="1" s="1"/>
  <c r="CM734" i="1"/>
  <c r="CL734" i="1"/>
  <c r="CK734" i="1"/>
  <c r="CJ734" i="1"/>
  <c r="CI734" i="1"/>
  <c r="CH734" i="1"/>
  <c r="CG734" i="1"/>
  <c r="CF734" i="1"/>
  <c r="CE734" i="1"/>
  <c r="CD734" i="1"/>
  <c r="CC734" i="1"/>
  <c r="CB734" i="1"/>
  <c r="CA734" i="1"/>
  <c r="BZ734" i="1"/>
  <c r="BY734" i="1"/>
  <c r="BX734" i="1"/>
  <c r="BW734" i="1"/>
  <c r="BV734" i="1"/>
  <c r="BE734" i="1"/>
  <c r="AJ734" i="1"/>
  <c r="C734" i="1"/>
  <c r="DV732" i="1"/>
  <c r="DU732" i="1"/>
  <c r="DR732" i="1"/>
  <c r="DQ732" i="1"/>
  <c r="DL732" i="1"/>
  <c r="DK732" i="1"/>
  <c r="DI732" i="1"/>
  <c r="DH732" i="1"/>
  <c r="DE732" i="1"/>
  <c r="DD732" i="1"/>
  <c r="DC732" i="1"/>
  <c r="DB732" i="1"/>
  <c r="DJ732" i="1" s="1"/>
  <c r="CZ732" i="1"/>
  <c r="CX732" i="1"/>
  <c r="CW732" i="1"/>
  <c r="CV732" i="1"/>
  <c r="CU732" i="1"/>
  <c r="CT732" i="1"/>
  <c r="CS732" i="1"/>
  <c r="CR732" i="1"/>
  <c r="CQ732" i="1"/>
  <c r="CP732" i="1"/>
  <c r="DP732" i="1" s="1"/>
  <c r="CO732" i="1"/>
  <c r="CN732" i="1"/>
  <c r="CM732" i="1"/>
  <c r="CL732" i="1"/>
  <c r="CK732" i="1"/>
  <c r="CJ732" i="1"/>
  <c r="CI732" i="1"/>
  <c r="CH732" i="1"/>
  <c r="CG732" i="1"/>
  <c r="CF732" i="1"/>
  <c r="CE732" i="1"/>
  <c r="CD732" i="1"/>
  <c r="CC732" i="1"/>
  <c r="CB732" i="1"/>
  <c r="CA732" i="1"/>
  <c r="BZ732" i="1"/>
  <c r="BY732" i="1"/>
  <c r="BX732" i="1"/>
  <c r="BW732" i="1"/>
  <c r="BV732" i="1"/>
  <c r="BE732" i="1"/>
  <c r="AJ732" i="1"/>
  <c r="C732" i="1"/>
  <c r="DU730" i="1"/>
  <c r="DR730" i="1"/>
  <c r="DQ730" i="1"/>
  <c r="DL730" i="1"/>
  <c r="DK730" i="1"/>
  <c r="DJ730" i="1"/>
  <c r="DI730" i="1"/>
  <c r="DH730" i="1"/>
  <c r="DE730" i="1"/>
  <c r="DD730" i="1"/>
  <c r="DV730" i="1" s="1"/>
  <c r="DC730" i="1"/>
  <c r="DB730" i="1"/>
  <c r="CZ730" i="1"/>
  <c r="CX730" i="1"/>
  <c r="CW730" i="1"/>
  <c r="CV730" i="1"/>
  <c r="CU730" i="1"/>
  <c r="CT730" i="1"/>
  <c r="CS730" i="1"/>
  <c r="CR730" i="1"/>
  <c r="CQ730" i="1"/>
  <c r="CP730" i="1"/>
  <c r="CO730" i="1"/>
  <c r="CN730" i="1"/>
  <c r="CM730" i="1"/>
  <c r="CL730" i="1"/>
  <c r="CK730" i="1"/>
  <c r="CJ730" i="1"/>
  <c r="CI730" i="1"/>
  <c r="CH730" i="1"/>
  <c r="CG730" i="1"/>
  <c r="CF730" i="1"/>
  <c r="CE730" i="1"/>
  <c r="CD730" i="1"/>
  <c r="CC730" i="1"/>
  <c r="CB730" i="1"/>
  <c r="CA730" i="1"/>
  <c r="BZ730" i="1"/>
  <c r="BY730" i="1"/>
  <c r="BX730" i="1"/>
  <c r="BW730" i="1"/>
  <c r="BV730" i="1"/>
  <c r="BE730" i="1"/>
  <c r="AJ730" i="1"/>
  <c r="C730" i="1"/>
  <c r="DL728" i="1"/>
  <c r="DK728" i="1"/>
  <c r="DI728" i="1"/>
  <c r="DH728" i="1"/>
  <c r="DC728" i="1"/>
  <c r="DB728" i="1"/>
  <c r="DJ728" i="1" s="1"/>
  <c r="AJ728" i="1"/>
  <c r="C728" i="1"/>
  <c r="BE728" i="1" s="1"/>
  <c r="DL727" i="1"/>
  <c r="DK727" i="1"/>
  <c r="DI727" i="1"/>
  <c r="DH727" i="1"/>
  <c r="DC727" i="1"/>
  <c r="DB727" i="1"/>
  <c r="DJ727" i="1" s="1"/>
  <c r="BE727" i="1"/>
  <c r="AJ727" i="1"/>
  <c r="C727" i="1"/>
  <c r="DU726" i="1"/>
  <c r="DR726" i="1"/>
  <c r="DQ726" i="1"/>
  <c r="DL726" i="1"/>
  <c r="DK726" i="1"/>
  <c r="DJ726" i="1"/>
  <c r="DI726" i="1"/>
  <c r="DH726" i="1"/>
  <c r="DE726" i="1"/>
  <c r="DD726" i="1"/>
  <c r="DV726" i="1" s="1"/>
  <c r="DC726" i="1"/>
  <c r="DB726" i="1"/>
  <c r="CZ726" i="1"/>
  <c r="CX726" i="1"/>
  <c r="CW726" i="1"/>
  <c r="CV726" i="1"/>
  <c r="CU726" i="1"/>
  <c r="CT726" i="1"/>
  <c r="CS726" i="1"/>
  <c r="CR726" i="1"/>
  <c r="CQ726" i="1"/>
  <c r="CP726" i="1"/>
  <c r="CO726" i="1"/>
  <c r="CN726" i="1"/>
  <c r="CM726" i="1"/>
  <c r="CL726" i="1"/>
  <c r="CK726" i="1"/>
  <c r="CJ726" i="1"/>
  <c r="CI726" i="1"/>
  <c r="CH726" i="1"/>
  <c r="CG726" i="1"/>
  <c r="CF726" i="1"/>
  <c r="CE726" i="1"/>
  <c r="CD726" i="1"/>
  <c r="CC726" i="1"/>
  <c r="CB726" i="1"/>
  <c r="CA726" i="1"/>
  <c r="BZ726" i="1"/>
  <c r="BY726" i="1"/>
  <c r="BX726" i="1"/>
  <c r="BW726" i="1"/>
  <c r="BV726" i="1"/>
  <c r="BE726" i="1"/>
  <c r="AJ726" i="1"/>
  <c r="C726" i="1"/>
  <c r="DL722" i="1"/>
  <c r="DK722" i="1"/>
  <c r="DI722" i="1"/>
  <c r="DH722" i="1"/>
  <c r="DC722" i="1"/>
  <c r="DB722" i="1"/>
  <c r="DJ722" i="1" s="1"/>
  <c r="BE722" i="1"/>
  <c r="AJ722" i="1"/>
  <c r="C722" i="1"/>
  <c r="DV721" i="1"/>
  <c r="DU721" i="1"/>
  <c r="DR721" i="1"/>
  <c r="DQ721" i="1"/>
  <c r="DL721" i="1"/>
  <c r="DK721" i="1"/>
  <c r="DI721" i="1"/>
  <c r="DH721" i="1"/>
  <c r="DE721" i="1"/>
  <c r="DD721" i="1"/>
  <c r="DC721" i="1"/>
  <c r="DB721" i="1"/>
  <c r="DJ721" i="1" s="1"/>
  <c r="CZ721" i="1"/>
  <c r="CX721" i="1"/>
  <c r="CW721" i="1"/>
  <c r="CV721" i="1"/>
  <c r="CU721" i="1"/>
  <c r="CT721" i="1"/>
  <c r="CS721" i="1"/>
  <c r="CR721" i="1"/>
  <c r="CQ721" i="1"/>
  <c r="CP721" i="1"/>
  <c r="CO721" i="1"/>
  <c r="CN721" i="1"/>
  <c r="CM721" i="1"/>
  <c r="CL721" i="1"/>
  <c r="CK721" i="1"/>
  <c r="CJ721" i="1"/>
  <c r="CI721" i="1"/>
  <c r="CH721" i="1"/>
  <c r="CG721" i="1"/>
  <c r="CF721" i="1"/>
  <c r="CE721" i="1"/>
  <c r="CD721" i="1"/>
  <c r="CC721" i="1"/>
  <c r="CB721" i="1"/>
  <c r="CA721" i="1"/>
  <c r="BZ721" i="1"/>
  <c r="BY721" i="1"/>
  <c r="BX721" i="1"/>
  <c r="DO721" i="1" s="1"/>
  <c r="BW721" i="1"/>
  <c r="BV721" i="1"/>
  <c r="AJ721" i="1"/>
  <c r="C721" i="1"/>
  <c r="BE721" i="1" s="1"/>
  <c r="DL719" i="1"/>
  <c r="DK719" i="1"/>
  <c r="DJ719" i="1"/>
  <c r="DI719" i="1"/>
  <c r="DH719" i="1"/>
  <c r="DC719" i="1"/>
  <c r="DB719" i="1"/>
  <c r="AJ719" i="1"/>
  <c r="C719" i="1"/>
  <c r="BE719" i="1" s="1"/>
  <c r="DL718" i="1"/>
  <c r="DK718" i="1"/>
  <c r="DI718" i="1"/>
  <c r="DH718" i="1"/>
  <c r="DC718" i="1"/>
  <c r="DJ718" i="1" s="1"/>
  <c r="DB718" i="1"/>
  <c r="BE718" i="1"/>
  <c r="AJ718" i="1"/>
  <c r="C718" i="1"/>
  <c r="DL717" i="1"/>
  <c r="DK717" i="1"/>
  <c r="DJ717" i="1"/>
  <c r="DI717" i="1"/>
  <c r="DH717" i="1"/>
  <c r="DC717" i="1"/>
  <c r="DB717" i="1"/>
  <c r="BE717" i="1"/>
  <c r="AJ717" i="1"/>
  <c r="C717" i="1"/>
  <c r="DU716" i="1"/>
  <c r="DR716" i="1"/>
  <c r="DQ716" i="1"/>
  <c r="DL716" i="1"/>
  <c r="DK716" i="1"/>
  <c r="DI716" i="1"/>
  <c r="DH716" i="1"/>
  <c r="DE716" i="1"/>
  <c r="DD716" i="1"/>
  <c r="DC716" i="1"/>
  <c r="DB716" i="1"/>
  <c r="DJ716" i="1" s="1"/>
  <c r="CZ716" i="1"/>
  <c r="CX716" i="1"/>
  <c r="CW716" i="1"/>
  <c r="CV716" i="1"/>
  <c r="CU716" i="1"/>
  <c r="CT716" i="1"/>
  <c r="CS716" i="1"/>
  <c r="CR716" i="1"/>
  <c r="CQ716" i="1"/>
  <c r="CP716" i="1"/>
  <c r="CO716" i="1"/>
  <c r="CN716" i="1"/>
  <c r="CM716" i="1"/>
  <c r="CL716" i="1"/>
  <c r="CK716" i="1"/>
  <c r="CJ716" i="1"/>
  <c r="CI716" i="1"/>
  <c r="CH716" i="1"/>
  <c r="CG716" i="1"/>
  <c r="CF716" i="1"/>
  <c r="CE716" i="1"/>
  <c r="CD716" i="1"/>
  <c r="CC716" i="1"/>
  <c r="CB716" i="1"/>
  <c r="CA716" i="1"/>
  <c r="DO716" i="1" s="1"/>
  <c r="BZ716" i="1"/>
  <c r="BY716" i="1"/>
  <c r="BX716" i="1"/>
  <c r="BW716" i="1"/>
  <c r="BV716" i="1"/>
  <c r="BE716" i="1"/>
  <c r="AJ716" i="1"/>
  <c r="C716" i="1"/>
  <c r="DL714" i="1"/>
  <c r="DK714" i="1"/>
  <c r="DI714" i="1"/>
  <c r="DH714" i="1"/>
  <c r="DC714" i="1"/>
  <c r="DJ714" i="1" s="1"/>
  <c r="DB714" i="1"/>
  <c r="AJ714" i="1"/>
  <c r="C714" i="1"/>
  <c r="BE714" i="1" s="1"/>
  <c r="DL713" i="1"/>
  <c r="DK713" i="1"/>
  <c r="DJ713" i="1"/>
  <c r="DI713" i="1"/>
  <c r="DH713" i="1"/>
  <c r="DC713" i="1"/>
  <c r="DB713" i="1"/>
  <c r="AJ713" i="1"/>
  <c r="C713" i="1"/>
  <c r="BE713" i="1" s="1"/>
  <c r="DL712" i="1"/>
  <c r="DK712" i="1"/>
  <c r="DI712" i="1"/>
  <c r="DH712" i="1"/>
  <c r="DC712" i="1"/>
  <c r="DJ712" i="1" s="1"/>
  <c r="DB712" i="1"/>
  <c r="AJ712" i="1"/>
  <c r="C712" i="1"/>
  <c r="BE712" i="1" s="1"/>
  <c r="DL711" i="1"/>
  <c r="DK711" i="1"/>
  <c r="DI711" i="1"/>
  <c r="DH711" i="1"/>
  <c r="DC711" i="1"/>
  <c r="DB711" i="1"/>
  <c r="DJ711" i="1" s="1"/>
  <c r="BE711" i="1"/>
  <c r="AJ711" i="1"/>
  <c r="C711" i="1"/>
  <c r="DL710" i="1"/>
  <c r="DK710" i="1"/>
  <c r="DI710" i="1"/>
  <c r="DH710" i="1"/>
  <c r="DC710" i="1"/>
  <c r="DB710" i="1"/>
  <c r="DJ710" i="1" s="1"/>
  <c r="BE710" i="1"/>
  <c r="AJ710" i="1"/>
  <c r="C710" i="1"/>
  <c r="DV709" i="1"/>
  <c r="DU709" i="1"/>
  <c r="DR709" i="1"/>
  <c r="DQ709" i="1"/>
  <c r="DL709" i="1"/>
  <c r="DK709" i="1"/>
  <c r="DJ709" i="1"/>
  <c r="DI709" i="1"/>
  <c r="DH709" i="1"/>
  <c r="DE709" i="1"/>
  <c r="DD709" i="1"/>
  <c r="DC709" i="1"/>
  <c r="DB709" i="1"/>
  <c r="CZ709" i="1"/>
  <c r="CX709" i="1"/>
  <c r="CW709" i="1"/>
  <c r="CV709" i="1"/>
  <c r="CU709" i="1"/>
  <c r="CT709" i="1"/>
  <c r="CS709" i="1"/>
  <c r="CR709" i="1"/>
  <c r="CQ709" i="1"/>
  <c r="CP709" i="1"/>
  <c r="CO709" i="1"/>
  <c r="CN709" i="1"/>
  <c r="CM709" i="1"/>
  <c r="CL709" i="1"/>
  <c r="CK709" i="1"/>
  <c r="CJ709" i="1"/>
  <c r="CI709" i="1"/>
  <c r="CH709" i="1"/>
  <c r="CG709" i="1"/>
  <c r="CF709" i="1"/>
  <c r="CE709" i="1"/>
  <c r="CD709" i="1"/>
  <c r="CC709" i="1"/>
  <c r="CB709" i="1"/>
  <c r="CA709" i="1"/>
  <c r="BZ709" i="1"/>
  <c r="BY709" i="1"/>
  <c r="DO709" i="1" s="1"/>
  <c r="BX709" i="1"/>
  <c r="BW709" i="1"/>
  <c r="BV709" i="1"/>
  <c r="BE709" i="1"/>
  <c r="AJ709" i="1"/>
  <c r="C709" i="1"/>
  <c r="DL707" i="1"/>
  <c r="DK707" i="1"/>
  <c r="DI707" i="1"/>
  <c r="DH707" i="1"/>
  <c r="DC707" i="1"/>
  <c r="DB707" i="1"/>
  <c r="DJ707" i="1" s="1"/>
  <c r="AJ707" i="1"/>
  <c r="C707" i="1"/>
  <c r="BE707" i="1" s="1"/>
  <c r="DV706" i="1"/>
  <c r="DU706" i="1"/>
  <c r="DR706" i="1"/>
  <c r="DQ706" i="1"/>
  <c r="DL706" i="1"/>
  <c r="DK706" i="1"/>
  <c r="DJ706" i="1"/>
  <c r="DI706" i="1"/>
  <c r="DH706" i="1"/>
  <c r="DE706" i="1"/>
  <c r="DD706" i="1"/>
  <c r="DC706" i="1"/>
  <c r="DB706" i="1"/>
  <c r="CZ706" i="1"/>
  <c r="CX706" i="1"/>
  <c r="CW706" i="1"/>
  <c r="CV706" i="1"/>
  <c r="CU706" i="1"/>
  <c r="CT706" i="1"/>
  <c r="CS706" i="1"/>
  <c r="CR706" i="1"/>
  <c r="CQ706" i="1"/>
  <c r="CP706" i="1"/>
  <c r="CO706" i="1"/>
  <c r="CN706" i="1"/>
  <c r="CM706" i="1"/>
  <c r="CL706" i="1"/>
  <c r="CK706" i="1"/>
  <c r="CJ706" i="1"/>
  <c r="CI706" i="1"/>
  <c r="CH706" i="1"/>
  <c r="CG706" i="1"/>
  <c r="CF706" i="1"/>
  <c r="CE706" i="1"/>
  <c r="CD706" i="1"/>
  <c r="CC706" i="1"/>
  <c r="CB706" i="1"/>
  <c r="CA706" i="1"/>
  <c r="BZ706" i="1"/>
  <c r="BY706" i="1"/>
  <c r="BX706" i="1"/>
  <c r="BW706" i="1"/>
  <c r="BV706" i="1"/>
  <c r="AJ706" i="1"/>
  <c r="C706" i="1"/>
  <c r="BE706" i="1" s="1"/>
  <c r="DU703" i="1"/>
  <c r="DR703" i="1"/>
  <c r="DQ703" i="1"/>
  <c r="DL703" i="1"/>
  <c r="DK703" i="1"/>
  <c r="DI703" i="1"/>
  <c r="DH703" i="1"/>
  <c r="DE703" i="1"/>
  <c r="DD703" i="1"/>
  <c r="DV703" i="1" s="1"/>
  <c r="DC703" i="1"/>
  <c r="DB703" i="1"/>
  <c r="DJ703" i="1" s="1"/>
  <c r="CZ703" i="1"/>
  <c r="CX703" i="1"/>
  <c r="CW703" i="1"/>
  <c r="CV703" i="1"/>
  <c r="CU703" i="1"/>
  <c r="CT703" i="1"/>
  <c r="CS703" i="1"/>
  <c r="CR703" i="1"/>
  <c r="CQ703" i="1"/>
  <c r="CP703" i="1"/>
  <c r="CO703" i="1"/>
  <c r="CN703" i="1"/>
  <c r="CM703" i="1"/>
  <c r="CL703" i="1"/>
  <c r="CK703" i="1"/>
  <c r="CJ703" i="1"/>
  <c r="CI703" i="1"/>
  <c r="CH703" i="1"/>
  <c r="CG703" i="1"/>
  <c r="CF703" i="1"/>
  <c r="CE703" i="1"/>
  <c r="CD703" i="1"/>
  <c r="CC703" i="1"/>
  <c r="CB703" i="1"/>
  <c r="CA703" i="1"/>
  <c r="BZ703" i="1"/>
  <c r="BY703" i="1"/>
  <c r="BX703" i="1"/>
  <c r="BW703" i="1"/>
  <c r="BV703" i="1"/>
  <c r="BE703" i="1"/>
  <c r="AJ703" i="1"/>
  <c r="C703" i="1"/>
  <c r="DV701" i="1"/>
  <c r="DU701" i="1"/>
  <c r="DR701" i="1"/>
  <c r="DQ701" i="1"/>
  <c r="DL701" i="1"/>
  <c r="DK701" i="1"/>
  <c r="DJ701" i="1"/>
  <c r="DI701" i="1"/>
  <c r="DH701" i="1"/>
  <c r="DE701" i="1"/>
  <c r="DD701" i="1"/>
  <c r="DC701" i="1"/>
  <c r="DB701" i="1"/>
  <c r="CZ701" i="1"/>
  <c r="CX701" i="1"/>
  <c r="CW701" i="1"/>
  <c r="CV701" i="1"/>
  <c r="CU701" i="1"/>
  <c r="CT701" i="1"/>
  <c r="CS701" i="1"/>
  <c r="CR701" i="1"/>
  <c r="CQ701" i="1"/>
  <c r="CP701" i="1"/>
  <c r="CO701" i="1"/>
  <c r="CN701" i="1"/>
  <c r="CM701" i="1"/>
  <c r="CL701" i="1"/>
  <c r="DP701" i="1" s="1"/>
  <c r="CK701" i="1"/>
  <c r="CJ701" i="1"/>
  <c r="CI701" i="1"/>
  <c r="CH701" i="1"/>
  <c r="CG701" i="1"/>
  <c r="CF701" i="1"/>
  <c r="CE701" i="1"/>
  <c r="CD701" i="1"/>
  <c r="CC701" i="1"/>
  <c r="CB701" i="1"/>
  <c r="CA701" i="1"/>
  <c r="BZ701" i="1"/>
  <c r="BY701" i="1"/>
  <c r="BX701" i="1"/>
  <c r="BW701" i="1"/>
  <c r="BV701" i="1"/>
  <c r="AJ701" i="1"/>
  <c r="C701" i="1"/>
  <c r="BE701" i="1" s="1"/>
  <c r="DU699" i="1"/>
  <c r="DR699" i="1"/>
  <c r="DQ699" i="1"/>
  <c r="DO699" i="1"/>
  <c r="DL699" i="1"/>
  <c r="DK699" i="1"/>
  <c r="DI699" i="1"/>
  <c r="DH699" i="1"/>
  <c r="DE699" i="1"/>
  <c r="DD699" i="1"/>
  <c r="DV699" i="1" s="1"/>
  <c r="DC699" i="1"/>
  <c r="DB699" i="1"/>
  <c r="DJ699" i="1" s="1"/>
  <c r="CZ699" i="1"/>
  <c r="CX699" i="1"/>
  <c r="CW699" i="1"/>
  <c r="CV699" i="1"/>
  <c r="CU699" i="1"/>
  <c r="CT699" i="1"/>
  <c r="CS699" i="1"/>
  <c r="CR699" i="1"/>
  <c r="CQ699" i="1"/>
  <c r="CP699" i="1"/>
  <c r="CO699" i="1"/>
  <c r="CN699" i="1"/>
  <c r="CM699" i="1"/>
  <c r="CL699" i="1"/>
  <c r="DP699" i="1" s="1"/>
  <c r="CK699" i="1"/>
  <c r="CJ699" i="1"/>
  <c r="CI699" i="1"/>
  <c r="CH699" i="1"/>
  <c r="CG699" i="1"/>
  <c r="CF699" i="1"/>
  <c r="CE699" i="1"/>
  <c r="CD699" i="1"/>
  <c r="CC699" i="1"/>
  <c r="CB699" i="1"/>
  <c r="CA699" i="1"/>
  <c r="BZ699" i="1"/>
  <c r="BY699" i="1"/>
  <c r="BX699" i="1"/>
  <c r="BW699" i="1"/>
  <c r="BV699" i="1"/>
  <c r="AJ699" i="1"/>
  <c r="C699" i="1"/>
  <c r="BE699" i="1" s="1"/>
  <c r="DU697" i="1"/>
  <c r="DR697" i="1"/>
  <c r="DQ697" i="1"/>
  <c r="DO697" i="1"/>
  <c r="DL697" i="1"/>
  <c r="DK697" i="1"/>
  <c r="DI697" i="1"/>
  <c r="DH697" i="1"/>
  <c r="DE697" i="1"/>
  <c r="DD697" i="1"/>
  <c r="DC697" i="1"/>
  <c r="DJ697" i="1" s="1"/>
  <c r="DB697" i="1"/>
  <c r="CZ697" i="1"/>
  <c r="CX697" i="1"/>
  <c r="CW697" i="1"/>
  <c r="CV697" i="1"/>
  <c r="CU697" i="1"/>
  <c r="CT697" i="1"/>
  <c r="CS697" i="1"/>
  <c r="CR697" i="1"/>
  <c r="CQ697" i="1"/>
  <c r="CP697" i="1"/>
  <c r="CO697" i="1"/>
  <c r="CN697" i="1"/>
  <c r="CM697" i="1"/>
  <c r="CL697" i="1"/>
  <c r="DP697" i="1" s="1"/>
  <c r="CK697" i="1"/>
  <c r="CJ697" i="1"/>
  <c r="CI697" i="1"/>
  <c r="CH697" i="1"/>
  <c r="CG697" i="1"/>
  <c r="CF697" i="1"/>
  <c r="CE697" i="1"/>
  <c r="CD697" i="1"/>
  <c r="CC697" i="1"/>
  <c r="CB697" i="1"/>
  <c r="CA697" i="1"/>
  <c r="BZ697" i="1"/>
  <c r="BY697" i="1"/>
  <c r="BX697" i="1"/>
  <c r="BW697" i="1"/>
  <c r="BV697" i="1"/>
  <c r="BE697" i="1"/>
  <c r="AJ697" i="1"/>
  <c r="C697" i="1"/>
  <c r="DU695" i="1"/>
  <c r="DR695" i="1"/>
  <c r="DQ695" i="1"/>
  <c r="DL695" i="1"/>
  <c r="DK695" i="1"/>
  <c r="DJ695" i="1"/>
  <c r="DI695" i="1"/>
  <c r="DH695" i="1"/>
  <c r="DE695" i="1"/>
  <c r="DD695" i="1"/>
  <c r="DV695" i="1" s="1"/>
  <c r="DC695" i="1"/>
  <c r="DB695" i="1"/>
  <c r="CZ695" i="1"/>
  <c r="CX695" i="1"/>
  <c r="CW695" i="1"/>
  <c r="CV695" i="1"/>
  <c r="CU695" i="1"/>
  <c r="CT695" i="1"/>
  <c r="CS695" i="1"/>
  <c r="CR695" i="1"/>
  <c r="CQ695" i="1"/>
  <c r="CP695" i="1"/>
  <c r="CO695" i="1"/>
  <c r="CN695" i="1"/>
  <c r="CM695" i="1"/>
  <c r="CL695" i="1"/>
  <c r="DP695" i="1" s="1"/>
  <c r="CK695" i="1"/>
  <c r="CJ695" i="1"/>
  <c r="CI695" i="1"/>
  <c r="CH695" i="1"/>
  <c r="CG695" i="1"/>
  <c r="CF695" i="1"/>
  <c r="DO695" i="1" s="1"/>
  <c r="CE695" i="1"/>
  <c r="CD695" i="1"/>
  <c r="CC695" i="1"/>
  <c r="CB695" i="1"/>
  <c r="CA695" i="1"/>
  <c r="BZ695" i="1"/>
  <c r="BY695" i="1"/>
  <c r="BX695" i="1"/>
  <c r="BW695" i="1"/>
  <c r="BV695" i="1"/>
  <c r="BE695" i="1"/>
  <c r="AJ695" i="1"/>
  <c r="C695" i="1"/>
  <c r="DV693" i="1"/>
  <c r="DU693" i="1"/>
  <c r="DR693" i="1"/>
  <c r="DQ693" i="1"/>
  <c r="DL693" i="1"/>
  <c r="DK693" i="1"/>
  <c r="DJ693" i="1"/>
  <c r="DI693" i="1"/>
  <c r="DH693" i="1"/>
  <c r="DE693" i="1"/>
  <c r="DD693" i="1"/>
  <c r="DC693" i="1"/>
  <c r="DB693" i="1"/>
  <c r="DA693" i="1"/>
  <c r="CZ693" i="1"/>
  <c r="CY693" i="1"/>
  <c r="CX693" i="1"/>
  <c r="CW693" i="1"/>
  <c r="CV693" i="1"/>
  <c r="CU693" i="1"/>
  <c r="CT693" i="1"/>
  <c r="CS693" i="1"/>
  <c r="CR693" i="1"/>
  <c r="CQ693" i="1"/>
  <c r="CP693" i="1"/>
  <c r="CO693" i="1"/>
  <c r="CN693" i="1"/>
  <c r="CM693" i="1"/>
  <c r="CL693" i="1"/>
  <c r="CK693" i="1"/>
  <c r="CJ693" i="1"/>
  <c r="CI693" i="1"/>
  <c r="CH693" i="1"/>
  <c r="CG693" i="1"/>
  <c r="CF693" i="1"/>
  <c r="CE693" i="1"/>
  <c r="CD693" i="1"/>
  <c r="CC693" i="1"/>
  <c r="CB693" i="1"/>
  <c r="CA693" i="1"/>
  <c r="BZ693" i="1"/>
  <c r="BY693" i="1"/>
  <c r="BX693" i="1"/>
  <c r="BW693" i="1"/>
  <c r="DO693" i="1" s="1"/>
  <c r="BV693" i="1"/>
  <c r="BE693" i="1"/>
  <c r="AJ693" i="1"/>
  <c r="C693" i="1"/>
  <c r="DV691" i="1"/>
  <c r="DU691" i="1"/>
  <c r="DR691" i="1"/>
  <c r="DQ691" i="1"/>
  <c r="DL691" i="1"/>
  <c r="DK691" i="1"/>
  <c r="DI691" i="1"/>
  <c r="DH691" i="1"/>
  <c r="DE691" i="1"/>
  <c r="DD691" i="1"/>
  <c r="DC691" i="1"/>
  <c r="DB691" i="1"/>
  <c r="DJ691" i="1" s="1"/>
  <c r="DA691" i="1"/>
  <c r="CZ691" i="1"/>
  <c r="CY691" i="1"/>
  <c r="CX691" i="1"/>
  <c r="CW691" i="1"/>
  <c r="CV691" i="1"/>
  <c r="CU691" i="1"/>
  <c r="CT691" i="1"/>
  <c r="CS691" i="1"/>
  <c r="CR691" i="1"/>
  <c r="CQ691" i="1"/>
  <c r="CP691" i="1"/>
  <c r="CO691" i="1"/>
  <c r="CN691" i="1"/>
  <c r="CM691" i="1"/>
  <c r="CL691" i="1"/>
  <c r="CK691" i="1"/>
  <c r="CJ691" i="1"/>
  <c r="CI691" i="1"/>
  <c r="CH691" i="1"/>
  <c r="CG691" i="1"/>
  <c r="CF691" i="1"/>
  <c r="CE691" i="1"/>
  <c r="CD691" i="1"/>
  <c r="CC691" i="1"/>
  <c r="CB691" i="1"/>
  <c r="CA691" i="1"/>
  <c r="BZ691" i="1"/>
  <c r="BY691" i="1"/>
  <c r="BX691" i="1"/>
  <c r="BW691" i="1"/>
  <c r="BV691" i="1"/>
  <c r="AJ691" i="1"/>
  <c r="C691" i="1"/>
  <c r="BE691" i="1" s="1"/>
  <c r="DL689" i="1"/>
  <c r="DK689" i="1"/>
  <c r="DJ689" i="1"/>
  <c r="DI689" i="1"/>
  <c r="DH689" i="1"/>
  <c r="DC689" i="1"/>
  <c r="DB689" i="1"/>
  <c r="BE689" i="1"/>
  <c r="AJ689" i="1"/>
  <c r="C689" i="1"/>
  <c r="DL688" i="1"/>
  <c r="DK688" i="1"/>
  <c r="DJ688" i="1"/>
  <c r="DI688" i="1"/>
  <c r="DH688" i="1"/>
  <c r="DC688" i="1"/>
  <c r="DB688" i="1"/>
  <c r="BE688" i="1"/>
  <c r="AJ688" i="1"/>
  <c r="C688" i="1"/>
  <c r="DV687" i="1"/>
  <c r="DU687" i="1"/>
  <c r="DR687" i="1"/>
  <c r="DQ687" i="1"/>
  <c r="DL687" i="1"/>
  <c r="DK687" i="1"/>
  <c r="DI687" i="1"/>
  <c r="DH687" i="1"/>
  <c r="DE687" i="1"/>
  <c r="DD687" i="1"/>
  <c r="DC687" i="1"/>
  <c r="DB687" i="1"/>
  <c r="DJ687" i="1" s="1"/>
  <c r="DA687" i="1"/>
  <c r="CZ687" i="1"/>
  <c r="CY687" i="1"/>
  <c r="CX687" i="1"/>
  <c r="CW687" i="1"/>
  <c r="CV687" i="1"/>
  <c r="CU687" i="1"/>
  <c r="CT687" i="1"/>
  <c r="CS687" i="1"/>
  <c r="CR687" i="1"/>
  <c r="CQ687" i="1"/>
  <c r="CP687" i="1"/>
  <c r="CO687" i="1"/>
  <c r="CN687" i="1"/>
  <c r="CM687" i="1"/>
  <c r="CL687" i="1"/>
  <c r="CK687" i="1"/>
  <c r="CJ687" i="1"/>
  <c r="CI687" i="1"/>
  <c r="CH687" i="1"/>
  <c r="CG687" i="1"/>
  <c r="CF687" i="1"/>
  <c r="CE687" i="1"/>
  <c r="CD687" i="1"/>
  <c r="CC687" i="1"/>
  <c r="CB687" i="1"/>
  <c r="CA687" i="1"/>
  <c r="BZ687" i="1"/>
  <c r="BY687" i="1"/>
  <c r="BX687" i="1"/>
  <c r="BW687" i="1"/>
  <c r="BV687" i="1"/>
  <c r="BE687" i="1"/>
  <c r="AJ687" i="1"/>
  <c r="C687" i="1"/>
  <c r="DL683" i="1"/>
  <c r="DK683" i="1"/>
  <c r="DI683" i="1"/>
  <c r="DH683" i="1"/>
  <c r="DC683" i="1"/>
  <c r="DB683" i="1"/>
  <c r="DJ683" i="1" s="1"/>
  <c r="AJ683" i="1"/>
  <c r="C683" i="1"/>
  <c r="BE683" i="1" s="1"/>
  <c r="DV682" i="1"/>
  <c r="DU682" i="1"/>
  <c r="DR682" i="1"/>
  <c r="DQ682" i="1"/>
  <c r="DP682" i="1"/>
  <c r="DL682" i="1"/>
  <c r="DK682" i="1"/>
  <c r="DJ682" i="1"/>
  <c r="DI682" i="1"/>
  <c r="DH682" i="1"/>
  <c r="DE682" i="1"/>
  <c r="DD682" i="1"/>
  <c r="DC682" i="1"/>
  <c r="DB682" i="1"/>
  <c r="DA682" i="1"/>
  <c r="CZ682" i="1"/>
  <c r="CY682" i="1"/>
  <c r="CX682" i="1"/>
  <c r="CW682" i="1"/>
  <c r="CV682" i="1"/>
  <c r="CU682" i="1"/>
  <c r="CT682" i="1"/>
  <c r="CS682" i="1"/>
  <c r="CR682" i="1"/>
  <c r="CQ682" i="1"/>
  <c r="CP682" i="1"/>
  <c r="CO682" i="1"/>
  <c r="CN682" i="1"/>
  <c r="CM682" i="1"/>
  <c r="CL682" i="1"/>
  <c r="CK682" i="1"/>
  <c r="CJ682" i="1"/>
  <c r="CI682" i="1"/>
  <c r="CH682" i="1"/>
  <c r="CG682" i="1"/>
  <c r="CF682" i="1"/>
  <c r="CE682" i="1"/>
  <c r="CD682" i="1"/>
  <c r="CC682" i="1"/>
  <c r="CB682" i="1"/>
  <c r="CA682" i="1"/>
  <c r="BZ682" i="1"/>
  <c r="BY682" i="1"/>
  <c r="BX682" i="1"/>
  <c r="BW682" i="1"/>
  <c r="BV682" i="1"/>
  <c r="DO682" i="1" s="1"/>
  <c r="BE682" i="1"/>
  <c r="AJ682" i="1"/>
  <c r="C682" i="1"/>
  <c r="DL680" i="1"/>
  <c r="DK680" i="1"/>
  <c r="DJ680" i="1"/>
  <c r="DI680" i="1"/>
  <c r="DH680" i="1"/>
  <c r="DC680" i="1"/>
  <c r="DB680" i="1"/>
  <c r="AJ680" i="1"/>
  <c r="C680" i="1"/>
  <c r="BE680" i="1" s="1"/>
  <c r="DL679" i="1"/>
  <c r="DK679" i="1"/>
  <c r="DI679" i="1"/>
  <c r="DH679" i="1"/>
  <c r="DC679" i="1"/>
  <c r="DB679" i="1"/>
  <c r="DJ679" i="1" s="1"/>
  <c r="AJ679" i="1"/>
  <c r="C679" i="1"/>
  <c r="BE679" i="1" s="1"/>
  <c r="DL678" i="1"/>
  <c r="DK678" i="1"/>
  <c r="DJ678" i="1"/>
  <c r="DI678" i="1"/>
  <c r="DH678" i="1"/>
  <c r="DC678" i="1"/>
  <c r="DB678" i="1"/>
  <c r="BE678" i="1"/>
  <c r="AJ678" i="1"/>
  <c r="C678" i="1"/>
  <c r="DU677" i="1"/>
  <c r="DR677" i="1"/>
  <c r="DQ677" i="1"/>
  <c r="DL677" i="1"/>
  <c r="DK677" i="1"/>
  <c r="DI677" i="1"/>
  <c r="DH677" i="1"/>
  <c r="DE677" i="1"/>
  <c r="DD677" i="1"/>
  <c r="DC677" i="1"/>
  <c r="DB677" i="1"/>
  <c r="DA677" i="1"/>
  <c r="CZ677" i="1"/>
  <c r="CY677" i="1"/>
  <c r="CX677" i="1"/>
  <c r="CW677" i="1"/>
  <c r="CV677" i="1"/>
  <c r="CU677" i="1"/>
  <c r="CT677" i="1"/>
  <c r="CS677" i="1"/>
  <c r="CR677" i="1"/>
  <c r="CQ677" i="1"/>
  <c r="CP677" i="1"/>
  <c r="CO677" i="1"/>
  <c r="CN677" i="1"/>
  <c r="CM677" i="1"/>
  <c r="CL677" i="1"/>
  <c r="CK677" i="1"/>
  <c r="CJ677" i="1"/>
  <c r="CI677" i="1"/>
  <c r="CH677" i="1"/>
  <c r="CG677" i="1"/>
  <c r="CF677" i="1"/>
  <c r="CE677" i="1"/>
  <c r="CD677" i="1"/>
  <c r="CC677" i="1"/>
  <c r="CB677" i="1"/>
  <c r="CA677" i="1"/>
  <c r="BZ677" i="1"/>
  <c r="BY677" i="1"/>
  <c r="BX677" i="1"/>
  <c r="BW677" i="1"/>
  <c r="BV677" i="1"/>
  <c r="AJ677" i="1"/>
  <c r="C677" i="1"/>
  <c r="BE677" i="1" s="1"/>
  <c r="DL675" i="1"/>
  <c r="DK675" i="1"/>
  <c r="DI675" i="1"/>
  <c r="DH675" i="1"/>
  <c r="DC675" i="1"/>
  <c r="DB675" i="1"/>
  <c r="BE675" i="1"/>
  <c r="AJ675" i="1"/>
  <c r="C675" i="1"/>
  <c r="DL674" i="1"/>
  <c r="DK674" i="1"/>
  <c r="DJ674" i="1"/>
  <c r="DI674" i="1"/>
  <c r="DH674" i="1"/>
  <c r="DC674" i="1"/>
  <c r="DB674" i="1"/>
  <c r="BE674" i="1"/>
  <c r="AJ674" i="1"/>
  <c r="C674" i="1"/>
  <c r="DL673" i="1"/>
  <c r="DK673" i="1"/>
  <c r="DI673" i="1"/>
  <c r="DH673" i="1"/>
  <c r="DC673" i="1"/>
  <c r="DB673" i="1"/>
  <c r="DJ673" i="1" s="1"/>
  <c r="AJ673" i="1"/>
  <c r="C673" i="1"/>
  <c r="BE673" i="1" s="1"/>
  <c r="DL672" i="1"/>
  <c r="DK672" i="1"/>
  <c r="DI672" i="1"/>
  <c r="DH672" i="1"/>
  <c r="DC672" i="1"/>
  <c r="DB672" i="1"/>
  <c r="DJ672" i="1" s="1"/>
  <c r="AJ672" i="1"/>
  <c r="C672" i="1"/>
  <c r="BE672" i="1" s="1"/>
  <c r="DL671" i="1"/>
  <c r="DK671" i="1"/>
  <c r="DI671" i="1"/>
  <c r="DH671" i="1"/>
  <c r="DC671" i="1"/>
  <c r="DB671" i="1"/>
  <c r="BE671" i="1"/>
  <c r="AJ671" i="1"/>
  <c r="C671" i="1"/>
  <c r="DV670" i="1"/>
  <c r="DU670" i="1"/>
  <c r="DR670" i="1"/>
  <c r="DQ670" i="1"/>
  <c r="DP670" i="1"/>
  <c r="DL670" i="1"/>
  <c r="DK670" i="1"/>
  <c r="DI670" i="1"/>
  <c r="DH670" i="1"/>
  <c r="DE670" i="1"/>
  <c r="DD670" i="1"/>
  <c r="DC670" i="1"/>
  <c r="DB670" i="1"/>
  <c r="DJ670" i="1" s="1"/>
  <c r="DA670" i="1"/>
  <c r="CZ670" i="1"/>
  <c r="CY670" i="1"/>
  <c r="CX670" i="1"/>
  <c r="CW670" i="1"/>
  <c r="CV670" i="1"/>
  <c r="CU670" i="1"/>
  <c r="CT670" i="1"/>
  <c r="CS670" i="1"/>
  <c r="CR670" i="1"/>
  <c r="CQ670" i="1"/>
  <c r="CP670" i="1"/>
  <c r="CO670" i="1"/>
  <c r="CN670" i="1"/>
  <c r="CM670" i="1"/>
  <c r="CL670" i="1"/>
  <c r="CK670" i="1"/>
  <c r="CJ670" i="1"/>
  <c r="CI670" i="1"/>
  <c r="CH670" i="1"/>
  <c r="CG670" i="1"/>
  <c r="CF670" i="1"/>
  <c r="CE670" i="1"/>
  <c r="CD670" i="1"/>
  <c r="CC670" i="1"/>
  <c r="CB670" i="1"/>
  <c r="CA670" i="1"/>
  <c r="BZ670" i="1"/>
  <c r="BY670" i="1"/>
  <c r="BX670" i="1"/>
  <c r="BW670" i="1"/>
  <c r="BV670" i="1"/>
  <c r="DO670" i="1" s="1"/>
  <c r="AJ670" i="1"/>
  <c r="C670" i="1"/>
  <c r="BE670" i="1" s="1"/>
  <c r="DL668" i="1"/>
  <c r="DK668" i="1"/>
  <c r="DJ668" i="1"/>
  <c r="DI668" i="1"/>
  <c r="DH668" i="1"/>
  <c r="DC668" i="1"/>
  <c r="DB668" i="1"/>
  <c r="AJ668" i="1"/>
  <c r="C668" i="1"/>
  <c r="BE668" i="1" s="1"/>
  <c r="DU667" i="1"/>
  <c r="DR667" i="1"/>
  <c r="DQ667" i="1"/>
  <c r="DL667" i="1"/>
  <c r="DK667" i="1"/>
  <c r="DI667" i="1"/>
  <c r="DH667" i="1"/>
  <c r="DE667" i="1"/>
  <c r="DD667" i="1"/>
  <c r="DV667" i="1" s="1"/>
  <c r="DC667" i="1"/>
  <c r="DJ667" i="1" s="1"/>
  <c r="DB667" i="1"/>
  <c r="DA667" i="1"/>
  <c r="CZ667" i="1"/>
  <c r="CY667" i="1"/>
  <c r="CX667" i="1"/>
  <c r="CW667" i="1"/>
  <c r="CV667" i="1"/>
  <c r="CU667" i="1"/>
  <c r="CT667" i="1"/>
  <c r="CS667" i="1"/>
  <c r="CR667" i="1"/>
  <c r="CQ667" i="1"/>
  <c r="CP667" i="1"/>
  <c r="CO667" i="1"/>
  <c r="CN667" i="1"/>
  <c r="CM667" i="1"/>
  <c r="CL667" i="1"/>
  <c r="DP667" i="1" s="1"/>
  <c r="CK667" i="1"/>
  <c r="CJ667" i="1"/>
  <c r="CI667" i="1"/>
  <c r="CH667" i="1"/>
  <c r="CG667" i="1"/>
  <c r="CF667" i="1"/>
  <c r="CE667" i="1"/>
  <c r="CD667" i="1"/>
  <c r="CC667" i="1"/>
  <c r="CB667" i="1"/>
  <c r="CA667" i="1"/>
  <c r="BZ667" i="1"/>
  <c r="BY667" i="1"/>
  <c r="BX667" i="1"/>
  <c r="BW667" i="1"/>
  <c r="BV667" i="1"/>
  <c r="AJ667" i="1"/>
  <c r="C667" i="1"/>
  <c r="BE667" i="1" s="1"/>
  <c r="DU664" i="1"/>
  <c r="DR664" i="1"/>
  <c r="DQ664" i="1"/>
  <c r="DL664" i="1"/>
  <c r="DK664" i="1"/>
  <c r="DI664" i="1"/>
  <c r="DH664" i="1"/>
  <c r="DE664" i="1"/>
  <c r="DV664" i="1" s="1"/>
  <c r="DD664" i="1"/>
  <c r="DC664" i="1"/>
  <c r="DB664" i="1"/>
  <c r="DJ664" i="1" s="1"/>
  <c r="DA664" i="1"/>
  <c r="CZ664" i="1"/>
  <c r="CY664" i="1"/>
  <c r="CX664" i="1"/>
  <c r="CW664" i="1"/>
  <c r="CV664" i="1"/>
  <c r="CU664" i="1"/>
  <c r="CT664" i="1"/>
  <c r="CS664" i="1"/>
  <c r="CR664" i="1"/>
  <c r="CQ664" i="1"/>
  <c r="CP664" i="1"/>
  <c r="CO664" i="1"/>
  <c r="CN664" i="1"/>
  <c r="CM664" i="1"/>
  <c r="DP664" i="1" s="1"/>
  <c r="CL664" i="1"/>
  <c r="CK664" i="1"/>
  <c r="CJ664" i="1"/>
  <c r="CI664" i="1"/>
  <c r="CH664" i="1"/>
  <c r="CG664" i="1"/>
  <c r="CF664" i="1"/>
  <c r="CE664" i="1"/>
  <c r="CD664" i="1"/>
  <c r="CC664" i="1"/>
  <c r="DO664" i="1" s="1"/>
  <c r="CB664" i="1"/>
  <c r="CA664" i="1"/>
  <c r="BZ664" i="1"/>
  <c r="BY664" i="1"/>
  <c r="BX664" i="1"/>
  <c r="BW664" i="1"/>
  <c r="BV664" i="1"/>
  <c r="AJ664" i="1"/>
  <c r="C664" i="1"/>
  <c r="BE664" i="1" s="1"/>
  <c r="DV662" i="1"/>
  <c r="DU662" i="1"/>
  <c r="DR662" i="1"/>
  <c r="DQ662" i="1"/>
  <c r="DL662" i="1"/>
  <c r="DK662" i="1"/>
  <c r="DI662" i="1"/>
  <c r="DH662" i="1"/>
  <c r="DE662" i="1"/>
  <c r="DD662" i="1"/>
  <c r="DC662" i="1"/>
  <c r="DB662" i="1"/>
  <c r="DJ662" i="1" s="1"/>
  <c r="DA662" i="1"/>
  <c r="CZ662" i="1"/>
  <c r="CY662" i="1"/>
  <c r="CX662" i="1"/>
  <c r="CW662" i="1"/>
  <c r="CV662" i="1"/>
  <c r="CU662" i="1"/>
  <c r="CT662" i="1"/>
  <c r="CS662" i="1"/>
  <c r="CR662" i="1"/>
  <c r="CQ662" i="1"/>
  <c r="CP662" i="1"/>
  <c r="CO662" i="1"/>
  <c r="CN662" i="1"/>
  <c r="CM662" i="1"/>
  <c r="CL662" i="1"/>
  <c r="CK662" i="1"/>
  <c r="CJ662" i="1"/>
  <c r="CI662" i="1"/>
  <c r="CH662" i="1"/>
  <c r="CG662" i="1"/>
  <c r="CF662" i="1"/>
  <c r="CE662" i="1"/>
  <c r="CD662" i="1"/>
  <c r="CC662" i="1"/>
  <c r="CB662" i="1"/>
  <c r="CA662" i="1"/>
  <c r="BZ662" i="1"/>
  <c r="BY662" i="1"/>
  <c r="BX662" i="1"/>
  <c r="BW662" i="1"/>
  <c r="BV662" i="1"/>
  <c r="AJ662" i="1"/>
  <c r="C662" i="1"/>
  <c r="BE662" i="1" s="1"/>
  <c r="DV660" i="1"/>
  <c r="DU660" i="1"/>
  <c r="DR660" i="1"/>
  <c r="DQ660" i="1"/>
  <c r="DL660" i="1"/>
  <c r="DK660" i="1"/>
  <c r="DJ660" i="1"/>
  <c r="DI660" i="1"/>
  <c r="DH660" i="1"/>
  <c r="DE660" i="1"/>
  <c r="DD660" i="1"/>
  <c r="DC660" i="1"/>
  <c r="DB660" i="1"/>
  <c r="DA660" i="1"/>
  <c r="CZ660" i="1"/>
  <c r="CY660" i="1"/>
  <c r="CX660" i="1"/>
  <c r="CW660" i="1"/>
  <c r="CV660" i="1"/>
  <c r="CU660" i="1"/>
  <c r="CT660" i="1"/>
  <c r="CS660" i="1"/>
  <c r="CR660" i="1"/>
  <c r="CQ660" i="1"/>
  <c r="CP660" i="1"/>
  <c r="CO660" i="1"/>
  <c r="CN660" i="1"/>
  <c r="CM660" i="1"/>
  <c r="CL660" i="1"/>
  <c r="DP660" i="1" s="1"/>
  <c r="CK660" i="1"/>
  <c r="CJ660" i="1"/>
  <c r="CI660" i="1"/>
  <c r="CH660" i="1"/>
  <c r="CG660" i="1"/>
  <c r="CF660" i="1"/>
  <c r="CE660" i="1"/>
  <c r="CD660" i="1"/>
  <c r="CC660" i="1"/>
  <c r="CB660" i="1"/>
  <c r="CA660" i="1"/>
  <c r="BZ660" i="1"/>
  <c r="BY660" i="1"/>
  <c r="BX660" i="1"/>
  <c r="BW660" i="1"/>
  <c r="BV660" i="1"/>
  <c r="AJ660" i="1"/>
  <c r="C660" i="1"/>
  <c r="BE660" i="1" s="1"/>
  <c r="DU658" i="1"/>
  <c r="DR658" i="1"/>
  <c r="DQ658" i="1"/>
  <c r="DO658" i="1"/>
  <c r="DL658" i="1"/>
  <c r="DK658" i="1"/>
  <c r="DJ658" i="1"/>
  <c r="DI658" i="1"/>
  <c r="DH658" i="1"/>
  <c r="DE658" i="1"/>
  <c r="DD658" i="1"/>
  <c r="DV658" i="1" s="1"/>
  <c r="DC658" i="1"/>
  <c r="DB658" i="1"/>
  <c r="DA658" i="1"/>
  <c r="CZ658" i="1"/>
  <c r="CY658" i="1"/>
  <c r="CX658" i="1"/>
  <c r="CW658" i="1"/>
  <c r="CV658" i="1"/>
  <c r="CU658" i="1"/>
  <c r="CT658" i="1"/>
  <c r="CS658" i="1"/>
  <c r="CR658" i="1"/>
  <c r="CQ658" i="1"/>
  <c r="CP658" i="1"/>
  <c r="CO658" i="1"/>
  <c r="CN658" i="1"/>
  <c r="CM658" i="1"/>
  <c r="DP658" i="1" s="1"/>
  <c r="CL658" i="1"/>
  <c r="CK658" i="1"/>
  <c r="CJ658" i="1"/>
  <c r="CI658" i="1"/>
  <c r="CH658" i="1"/>
  <c r="CG658" i="1"/>
  <c r="CF658" i="1"/>
  <c r="CE658" i="1"/>
  <c r="CD658" i="1"/>
  <c r="CC658" i="1"/>
  <c r="CB658" i="1"/>
  <c r="CA658" i="1"/>
  <c r="BZ658" i="1"/>
  <c r="BY658" i="1"/>
  <c r="BX658" i="1"/>
  <c r="BW658" i="1"/>
  <c r="BV658" i="1"/>
  <c r="AJ658" i="1"/>
  <c r="C658" i="1"/>
  <c r="BE658" i="1" s="1"/>
  <c r="DV656" i="1"/>
  <c r="DU656" i="1"/>
  <c r="DR656" i="1"/>
  <c r="DQ656" i="1"/>
  <c r="DL656" i="1"/>
  <c r="DK656" i="1"/>
  <c r="DI656" i="1"/>
  <c r="DH656" i="1"/>
  <c r="DE656" i="1"/>
  <c r="DD656" i="1"/>
  <c r="DC656" i="1"/>
  <c r="DB656" i="1"/>
  <c r="CZ656" i="1"/>
  <c r="CX656" i="1"/>
  <c r="CW656" i="1"/>
  <c r="CV656" i="1"/>
  <c r="CU656" i="1"/>
  <c r="CT656" i="1"/>
  <c r="CS656" i="1"/>
  <c r="CR656" i="1"/>
  <c r="CQ656" i="1"/>
  <c r="CP656" i="1"/>
  <c r="CO656" i="1"/>
  <c r="CN656" i="1"/>
  <c r="CM656" i="1"/>
  <c r="CL656" i="1"/>
  <c r="CK656" i="1"/>
  <c r="CJ656" i="1"/>
  <c r="CI656" i="1"/>
  <c r="CH656" i="1"/>
  <c r="CG656" i="1"/>
  <c r="CF656" i="1"/>
  <c r="CE656" i="1"/>
  <c r="CD656" i="1"/>
  <c r="CC656" i="1"/>
  <c r="CB656" i="1"/>
  <c r="CA656" i="1"/>
  <c r="BZ656" i="1"/>
  <c r="BY656" i="1"/>
  <c r="BX656" i="1"/>
  <c r="BW656" i="1"/>
  <c r="BV656" i="1"/>
  <c r="BE656" i="1"/>
  <c r="AJ656" i="1"/>
  <c r="C656" i="1"/>
  <c r="DV654" i="1"/>
  <c r="DU654" i="1"/>
  <c r="DR654" i="1"/>
  <c r="DQ654" i="1"/>
  <c r="DL654" i="1"/>
  <c r="DK654" i="1"/>
  <c r="DJ654" i="1"/>
  <c r="DI654" i="1"/>
  <c r="DH654" i="1"/>
  <c r="DE654" i="1"/>
  <c r="DD654" i="1"/>
  <c r="DC654" i="1"/>
  <c r="DB654" i="1"/>
  <c r="DA654" i="1"/>
  <c r="CZ654" i="1"/>
  <c r="CY654" i="1"/>
  <c r="CX654" i="1"/>
  <c r="CW654" i="1"/>
  <c r="CV654" i="1"/>
  <c r="CU654" i="1"/>
  <c r="CT654" i="1"/>
  <c r="CS654" i="1"/>
  <c r="CR654" i="1"/>
  <c r="CQ654" i="1"/>
  <c r="CP654" i="1"/>
  <c r="CO654" i="1"/>
  <c r="CN654" i="1"/>
  <c r="CM654" i="1"/>
  <c r="CL654" i="1"/>
  <c r="CK654" i="1"/>
  <c r="CJ654" i="1"/>
  <c r="CI654" i="1"/>
  <c r="CH654" i="1"/>
  <c r="CG654" i="1"/>
  <c r="CF654" i="1"/>
  <c r="CE654" i="1"/>
  <c r="CD654" i="1"/>
  <c r="CC654" i="1"/>
  <c r="CB654" i="1"/>
  <c r="CA654" i="1"/>
  <c r="BZ654" i="1"/>
  <c r="BY654" i="1"/>
  <c r="BX654" i="1"/>
  <c r="BW654" i="1"/>
  <c r="BV654" i="1"/>
  <c r="AJ654" i="1"/>
  <c r="C654" i="1"/>
  <c r="BE654" i="1" s="1"/>
  <c r="DV652" i="1"/>
  <c r="DU652" i="1"/>
  <c r="DR652" i="1"/>
  <c r="DQ652" i="1"/>
  <c r="DL652" i="1"/>
  <c r="DK652" i="1"/>
  <c r="DI652" i="1"/>
  <c r="DH652" i="1"/>
  <c r="DE652" i="1"/>
  <c r="DD652" i="1"/>
  <c r="DC652" i="1"/>
  <c r="DB652" i="1"/>
  <c r="DJ652" i="1" s="1"/>
  <c r="DA652" i="1"/>
  <c r="CZ652" i="1"/>
  <c r="CY652" i="1"/>
  <c r="CX652" i="1"/>
  <c r="CW652" i="1"/>
  <c r="CV652" i="1"/>
  <c r="CU652" i="1"/>
  <c r="CT652" i="1"/>
  <c r="CS652" i="1"/>
  <c r="CR652" i="1"/>
  <c r="CQ652" i="1"/>
  <c r="CP652" i="1"/>
  <c r="CO652" i="1"/>
  <c r="CN652" i="1"/>
  <c r="CM652" i="1"/>
  <c r="CL652" i="1"/>
  <c r="CK652" i="1"/>
  <c r="CJ652" i="1"/>
  <c r="CI652" i="1"/>
  <c r="CH652" i="1"/>
  <c r="CG652" i="1"/>
  <c r="CF652" i="1"/>
  <c r="CE652" i="1"/>
  <c r="CD652" i="1"/>
  <c r="CC652" i="1"/>
  <c r="CB652" i="1"/>
  <c r="CA652" i="1"/>
  <c r="BZ652" i="1"/>
  <c r="BY652" i="1"/>
  <c r="BX652" i="1"/>
  <c r="BW652" i="1"/>
  <c r="BV652" i="1"/>
  <c r="BE652" i="1"/>
  <c r="AJ652" i="1"/>
  <c r="C652" i="1"/>
  <c r="DL650" i="1"/>
  <c r="DK650" i="1"/>
  <c r="DI650" i="1"/>
  <c r="DH650" i="1"/>
  <c r="DC650" i="1"/>
  <c r="DB650" i="1"/>
  <c r="DJ650" i="1" s="1"/>
  <c r="AJ650" i="1"/>
  <c r="C650" i="1"/>
  <c r="BE650" i="1" s="1"/>
  <c r="DL649" i="1"/>
  <c r="DK649" i="1"/>
  <c r="DJ649" i="1"/>
  <c r="DI649" i="1"/>
  <c r="DH649" i="1"/>
  <c r="DC649" i="1"/>
  <c r="DB649" i="1"/>
  <c r="AJ649" i="1"/>
  <c r="C649" i="1"/>
  <c r="BE649" i="1" s="1"/>
  <c r="DU648" i="1"/>
  <c r="DR648" i="1"/>
  <c r="DQ648" i="1"/>
  <c r="DL648" i="1"/>
  <c r="DK648" i="1"/>
  <c r="DI648" i="1"/>
  <c r="DH648" i="1"/>
  <c r="DE648" i="1"/>
  <c r="DD648" i="1"/>
  <c r="DV648" i="1" s="1"/>
  <c r="DC648" i="1"/>
  <c r="DB648" i="1"/>
  <c r="DJ648" i="1" s="1"/>
  <c r="DA648" i="1"/>
  <c r="CZ648" i="1"/>
  <c r="CY648" i="1"/>
  <c r="CX648" i="1"/>
  <c r="CW648" i="1"/>
  <c r="CV648" i="1"/>
  <c r="CU648" i="1"/>
  <c r="CT648" i="1"/>
  <c r="CS648" i="1"/>
  <c r="CR648" i="1"/>
  <c r="CQ648" i="1"/>
  <c r="CP648" i="1"/>
  <c r="DP648" i="1" s="1"/>
  <c r="CO648" i="1"/>
  <c r="CN648" i="1"/>
  <c r="CM648" i="1"/>
  <c r="CL648" i="1"/>
  <c r="CK648" i="1"/>
  <c r="CJ648" i="1"/>
  <c r="CI648" i="1"/>
  <c r="CH648" i="1"/>
  <c r="CG648" i="1"/>
  <c r="CF648" i="1"/>
  <c r="CE648" i="1"/>
  <c r="CD648" i="1"/>
  <c r="CC648" i="1"/>
  <c r="CB648" i="1"/>
  <c r="CA648" i="1"/>
  <c r="BZ648" i="1"/>
  <c r="BY648" i="1"/>
  <c r="BX648" i="1"/>
  <c r="BW648" i="1"/>
  <c r="BV648" i="1"/>
  <c r="AJ648" i="1"/>
  <c r="C648" i="1"/>
  <c r="BE648" i="1" s="1"/>
  <c r="DL644" i="1"/>
  <c r="DK644" i="1"/>
  <c r="DI644" i="1"/>
  <c r="DH644" i="1"/>
  <c r="DC644" i="1"/>
  <c r="DB644" i="1"/>
  <c r="DJ644" i="1" s="1"/>
  <c r="BE644" i="1"/>
  <c r="AJ644" i="1"/>
  <c r="C644" i="1"/>
  <c r="DU643" i="1"/>
  <c r="DR643" i="1"/>
  <c r="DQ643" i="1"/>
  <c r="DL643" i="1"/>
  <c r="DK643" i="1"/>
  <c r="DI643" i="1"/>
  <c r="DH643" i="1"/>
  <c r="DE643" i="1"/>
  <c r="DD643" i="1"/>
  <c r="DC643" i="1"/>
  <c r="DJ643" i="1" s="1"/>
  <c r="DB643" i="1"/>
  <c r="DA643" i="1"/>
  <c r="CZ643" i="1"/>
  <c r="CY643" i="1"/>
  <c r="CX643" i="1"/>
  <c r="CW643" i="1"/>
  <c r="CV643" i="1"/>
  <c r="CU643" i="1"/>
  <c r="CT643" i="1"/>
  <c r="CS643" i="1"/>
  <c r="CR643" i="1"/>
  <c r="CQ643" i="1"/>
  <c r="CP643" i="1"/>
  <c r="CO643" i="1"/>
  <c r="CN643" i="1"/>
  <c r="DP643" i="1" s="1"/>
  <c r="CM643" i="1"/>
  <c r="CL643" i="1"/>
  <c r="CK643" i="1"/>
  <c r="CJ643" i="1"/>
  <c r="CI643" i="1"/>
  <c r="CH643" i="1"/>
  <c r="CG643" i="1"/>
  <c r="CF643" i="1"/>
  <c r="CE643" i="1"/>
  <c r="CD643" i="1"/>
  <c r="CC643" i="1"/>
  <c r="CB643" i="1"/>
  <c r="CA643" i="1"/>
  <c r="BZ643" i="1"/>
  <c r="BY643" i="1"/>
  <c r="BX643" i="1"/>
  <c r="BW643" i="1"/>
  <c r="BV643" i="1"/>
  <c r="AJ643" i="1"/>
  <c r="C643" i="1"/>
  <c r="BE643" i="1" s="1"/>
  <c r="DL641" i="1"/>
  <c r="DK641" i="1"/>
  <c r="DI641" i="1"/>
  <c r="DH641" i="1"/>
  <c r="DC641" i="1"/>
  <c r="DB641" i="1"/>
  <c r="DJ641" i="1" s="1"/>
  <c r="AJ641" i="1"/>
  <c r="C641" i="1"/>
  <c r="BE641" i="1" s="1"/>
  <c r="DL640" i="1"/>
  <c r="DK640" i="1"/>
  <c r="DJ640" i="1"/>
  <c r="DI640" i="1"/>
  <c r="DH640" i="1"/>
  <c r="DC640" i="1"/>
  <c r="DB640" i="1"/>
  <c r="BE640" i="1"/>
  <c r="AJ640" i="1"/>
  <c r="C640" i="1"/>
  <c r="DL639" i="1"/>
  <c r="DK639" i="1"/>
  <c r="DI639" i="1"/>
  <c r="DH639" i="1"/>
  <c r="DC639" i="1"/>
  <c r="DB639" i="1"/>
  <c r="AJ639" i="1"/>
  <c r="C639" i="1"/>
  <c r="BE639" i="1" s="1"/>
  <c r="DU638" i="1"/>
  <c r="DR638" i="1"/>
  <c r="DQ638" i="1"/>
  <c r="DL638" i="1"/>
  <c r="DK638" i="1"/>
  <c r="DI638" i="1"/>
  <c r="DH638" i="1"/>
  <c r="DE638" i="1"/>
  <c r="DD638" i="1"/>
  <c r="DV638" i="1" s="1"/>
  <c r="DC638" i="1"/>
  <c r="DB638" i="1"/>
  <c r="DA638" i="1"/>
  <c r="CZ638" i="1"/>
  <c r="CY638" i="1"/>
  <c r="CX638" i="1"/>
  <c r="CW638" i="1"/>
  <c r="CV638" i="1"/>
  <c r="CU638" i="1"/>
  <c r="CT638" i="1"/>
  <c r="CS638" i="1"/>
  <c r="CR638" i="1"/>
  <c r="CQ638" i="1"/>
  <c r="CP638" i="1"/>
  <c r="CO638" i="1"/>
  <c r="CN638" i="1"/>
  <c r="CM638" i="1"/>
  <c r="CL638" i="1"/>
  <c r="CK638" i="1"/>
  <c r="CJ638" i="1"/>
  <c r="CI638" i="1"/>
  <c r="CH638" i="1"/>
  <c r="CG638" i="1"/>
  <c r="CF638" i="1"/>
  <c r="CE638" i="1"/>
  <c r="CD638" i="1"/>
  <c r="CC638" i="1"/>
  <c r="CB638" i="1"/>
  <c r="CA638" i="1"/>
  <c r="BZ638" i="1"/>
  <c r="BY638" i="1"/>
  <c r="BX638" i="1"/>
  <c r="BW638" i="1"/>
  <c r="BV638" i="1"/>
  <c r="BE638" i="1"/>
  <c r="AJ638" i="1"/>
  <c r="C638" i="1"/>
  <c r="DL636" i="1"/>
  <c r="DK636" i="1"/>
  <c r="DI636" i="1"/>
  <c r="DH636" i="1"/>
  <c r="DC636" i="1"/>
  <c r="DB636" i="1"/>
  <c r="DJ636" i="1" s="1"/>
  <c r="AJ636" i="1"/>
  <c r="C636" i="1"/>
  <c r="BE636" i="1" s="1"/>
  <c r="DL635" i="1"/>
  <c r="DK635" i="1"/>
  <c r="DJ635" i="1"/>
  <c r="DI635" i="1"/>
  <c r="DH635" i="1"/>
  <c r="DC635" i="1"/>
  <c r="DB635" i="1"/>
  <c r="BE635" i="1"/>
  <c r="AJ635" i="1"/>
  <c r="C635" i="1"/>
  <c r="DL634" i="1"/>
  <c r="DK634" i="1"/>
  <c r="DI634" i="1"/>
  <c r="DH634" i="1"/>
  <c r="DC634" i="1"/>
  <c r="DB634" i="1"/>
  <c r="DJ634" i="1" s="1"/>
  <c r="AJ634" i="1"/>
  <c r="C634" i="1"/>
  <c r="BE634" i="1" s="1"/>
  <c r="DL633" i="1"/>
  <c r="DK633" i="1"/>
  <c r="DI633" i="1"/>
  <c r="DH633" i="1"/>
  <c r="DC633" i="1"/>
  <c r="DB633" i="1"/>
  <c r="DJ633" i="1" s="1"/>
  <c r="AJ633" i="1"/>
  <c r="C633" i="1"/>
  <c r="BE633" i="1" s="1"/>
  <c r="DL632" i="1"/>
  <c r="DK632" i="1"/>
  <c r="DJ632" i="1"/>
  <c r="DI632" i="1"/>
  <c r="DH632" i="1"/>
  <c r="DC632" i="1"/>
  <c r="DB632" i="1"/>
  <c r="BE632" i="1"/>
  <c r="AJ632" i="1"/>
  <c r="C632" i="1"/>
  <c r="DU631" i="1"/>
  <c r="DR631" i="1"/>
  <c r="DQ631" i="1"/>
  <c r="DL631" i="1"/>
  <c r="DK631" i="1"/>
  <c r="DI631" i="1"/>
  <c r="DH631" i="1"/>
  <c r="DE631" i="1"/>
  <c r="DD631" i="1"/>
  <c r="DC631" i="1"/>
  <c r="DJ631" i="1" s="1"/>
  <c r="DB631" i="1"/>
  <c r="DA631" i="1"/>
  <c r="CZ631" i="1"/>
  <c r="CY631" i="1"/>
  <c r="CX631" i="1"/>
  <c r="CW631" i="1"/>
  <c r="CV631" i="1"/>
  <c r="CU631" i="1"/>
  <c r="CT631" i="1"/>
  <c r="CS631" i="1"/>
  <c r="CR631" i="1"/>
  <c r="CQ631" i="1"/>
  <c r="CP631" i="1"/>
  <c r="CO631" i="1"/>
  <c r="CN631" i="1"/>
  <c r="CM631" i="1"/>
  <c r="CL631" i="1"/>
  <c r="DP631" i="1" s="1"/>
  <c r="CK631" i="1"/>
  <c r="CJ631" i="1"/>
  <c r="CI631" i="1"/>
  <c r="CH631" i="1"/>
  <c r="CG631" i="1"/>
  <c r="CF631" i="1"/>
  <c r="CE631" i="1"/>
  <c r="CD631" i="1"/>
  <c r="CC631" i="1"/>
  <c r="CB631" i="1"/>
  <c r="CA631" i="1"/>
  <c r="BZ631" i="1"/>
  <c r="BY631" i="1"/>
  <c r="BX631" i="1"/>
  <c r="BW631" i="1"/>
  <c r="BV631" i="1"/>
  <c r="BE631" i="1"/>
  <c r="AJ631" i="1"/>
  <c r="C631" i="1"/>
  <c r="DL629" i="1"/>
  <c r="DK629" i="1"/>
  <c r="DI629" i="1"/>
  <c r="DH629" i="1"/>
  <c r="DC629" i="1"/>
  <c r="DB629" i="1"/>
  <c r="DJ629" i="1" s="1"/>
  <c r="BE629" i="1"/>
  <c r="AJ629" i="1"/>
  <c r="C629" i="1"/>
  <c r="DU628" i="1"/>
  <c r="DR628" i="1"/>
  <c r="DQ628" i="1"/>
  <c r="DL628" i="1"/>
  <c r="DK628" i="1"/>
  <c r="DI628" i="1"/>
  <c r="DH628" i="1"/>
  <c r="DE628" i="1"/>
  <c r="DD628" i="1"/>
  <c r="DV628" i="1" s="1"/>
  <c r="DC628" i="1"/>
  <c r="DB628" i="1"/>
  <c r="DA628" i="1"/>
  <c r="CZ628" i="1"/>
  <c r="CY628" i="1"/>
  <c r="CX628" i="1"/>
  <c r="CW628" i="1"/>
  <c r="CV628" i="1"/>
  <c r="CU628" i="1"/>
  <c r="CT628" i="1"/>
  <c r="CS628" i="1"/>
  <c r="CR628" i="1"/>
  <c r="CQ628" i="1"/>
  <c r="CP628" i="1"/>
  <c r="CO628" i="1"/>
  <c r="CN628" i="1"/>
  <c r="CM628" i="1"/>
  <c r="CL628" i="1"/>
  <c r="CK628" i="1"/>
  <c r="CJ628" i="1"/>
  <c r="CI628" i="1"/>
  <c r="CH628" i="1"/>
  <c r="CG628" i="1"/>
  <c r="CF628" i="1"/>
  <c r="CE628" i="1"/>
  <c r="CD628" i="1"/>
  <c r="CC628" i="1"/>
  <c r="CB628" i="1"/>
  <c r="CA628" i="1"/>
  <c r="BZ628" i="1"/>
  <c r="BY628" i="1"/>
  <c r="BX628" i="1"/>
  <c r="BW628" i="1"/>
  <c r="DO628" i="1" s="1"/>
  <c r="BV628" i="1"/>
  <c r="BE628" i="1"/>
  <c r="AJ628" i="1"/>
  <c r="C628" i="1"/>
  <c r="DU625" i="1"/>
  <c r="DR625" i="1"/>
  <c r="DQ625" i="1"/>
  <c r="DL625" i="1"/>
  <c r="DK625" i="1"/>
  <c r="DI625" i="1"/>
  <c r="DH625" i="1"/>
  <c r="DE625" i="1"/>
  <c r="DD625" i="1"/>
  <c r="DV625" i="1" s="1"/>
  <c r="DC625" i="1"/>
  <c r="DB625" i="1"/>
  <c r="DJ625" i="1" s="1"/>
  <c r="DA625" i="1"/>
  <c r="CZ625" i="1"/>
  <c r="CY625" i="1"/>
  <c r="CX625" i="1"/>
  <c r="CW625" i="1"/>
  <c r="CV625" i="1"/>
  <c r="CU625" i="1"/>
  <c r="CT625" i="1"/>
  <c r="CS625" i="1"/>
  <c r="CR625" i="1"/>
  <c r="CQ625" i="1"/>
  <c r="CP625" i="1"/>
  <c r="CO625" i="1"/>
  <c r="CN625" i="1"/>
  <c r="CM625" i="1"/>
  <c r="CL625" i="1"/>
  <c r="DP625" i="1" s="1"/>
  <c r="CK625" i="1"/>
  <c r="CJ625" i="1"/>
  <c r="CI625" i="1"/>
  <c r="CH625" i="1"/>
  <c r="CG625" i="1"/>
  <c r="CF625" i="1"/>
  <c r="CE625" i="1"/>
  <c r="CD625" i="1"/>
  <c r="CC625" i="1"/>
  <c r="CB625" i="1"/>
  <c r="CA625" i="1"/>
  <c r="BZ625" i="1"/>
  <c r="BY625" i="1"/>
  <c r="BX625" i="1"/>
  <c r="BW625" i="1"/>
  <c r="BV625" i="1"/>
  <c r="DO625" i="1" s="1"/>
  <c r="BE625" i="1"/>
  <c r="AJ625" i="1"/>
  <c r="C625" i="1"/>
  <c r="DU623" i="1"/>
  <c r="DR623" i="1"/>
  <c r="DQ623" i="1"/>
  <c r="DL623" i="1"/>
  <c r="DK623" i="1"/>
  <c r="DI623" i="1"/>
  <c r="DH623" i="1"/>
  <c r="DE623" i="1"/>
  <c r="DV623" i="1" s="1"/>
  <c r="DD623" i="1"/>
  <c r="DC623" i="1"/>
  <c r="DJ623" i="1" s="1"/>
  <c r="DB623" i="1"/>
  <c r="DA623" i="1"/>
  <c r="CZ623" i="1"/>
  <c r="CY623" i="1"/>
  <c r="CX623" i="1"/>
  <c r="CW623" i="1"/>
  <c r="CV623" i="1"/>
  <c r="CU623" i="1"/>
  <c r="CT623" i="1"/>
  <c r="CS623" i="1"/>
  <c r="CR623" i="1"/>
  <c r="CQ623" i="1"/>
  <c r="CP623" i="1"/>
  <c r="CO623" i="1"/>
  <c r="CN623" i="1"/>
  <c r="CM623" i="1"/>
  <c r="CL623" i="1"/>
  <c r="CK623" i="1"/>
  <c r="CJ623" i="1"/>
  <c r="CI623" i="1"/>
  <c r="CH623" i="1"/>
  <c r="CG623" i="1"/>
  <c r="CF623" i="1"/>
  <c r="CE623" i="1"/>
  <c r="CD623" i="1"/>
  <c r="CC623" i="1"/>
  <c r="CB623" i="1"/>
  <c r="CA623" i="1"/>
  <c r="BZ623" i="1"/>
  <c r="BY623" i="1"/>
  <c r="BX623" i="1"/>
  <c r="BW623" i="1"/>
  <c r="DO623" i="1" s="1"/>
  <c r="BV623" i="1"/>
  <c r="AJ623" i="1"/>
  <c r="C623" i="1"/>
  <c r="BE623" i="1" s="1"/>
  <c r="DV621" i="1"/>
  <c r="DU621" i="1"/>
  <c r="DR621" i="1"/>
  <c r="DQ621" i="1"/>
  <c r="DL621" i="1"/>
  <c r="DK621" i="1"/>
  <c r="DJ621" i="1"/>
  <c r="DI621" i="1"/>
  <c r="DH621" i="1"/>
  <c r="DE621" i="1"/>
  <c r="DD621" i="1"/>
  <c r="DC621" i="1"/>
  <c r="DB621" i="1"/>
  <c r="DA621" i="1"/>
  <c r="CZ621" i="1"/>
  <c r="CY621" i="1"/>
  <c r="CX621" i="1"/>
  <c r="CW621" i="1"/>
  <c r="CV621" i="1"/>
  <c r="CU621" i="1"/>
  <c r="CT621" i="1"/>
  <c r="CS621" i="1"/>
  <c r="CR621" i="1"/>
  <c r="CQ621" i="1"/>
  <c r="CP621" i="1"/>
  <c r="CO621" i="1"/>
  <c r="CN621" i="1"/>
  <c r="CM621" i="1"/>
  <c r="CL621" i="1"/>
  <c r="DP621" i="1" s="1"/>
  <c r="CK621" i="1"/>
  <c r="CJ621" i="1"/>
  <c r="CI621" i="1"/>
  <c r="CH621" i="1"/>
  <c r="CG621" i="1"/>
  <c r="CF621" i="1"/>
  <c r="DO621" i="1" s="1"/>
  <c r="CE621" i="1"/>
  <c r="CD621" i="1"/>
  <c r="CC621" i="1"/>
  <c r="CB621" i="1"/>
  <c r="CA621" i="1"/>
  <c r="BZ621" i="1"/>
  <c r="BY621" i="1"/>
  <c r="BX621" i="1"/>
  <c r="BW621" i="1"/>
  <c r="BV621" i="1"/>
  <c r="AJ621" i="1"/>
  <c r="C621" i="1"/>
  <c r="BE621" i="1" s="1"/>
  <c r="DU619" i="1"/>
  <c r="DR619" i="1"/>
  <c r="DQ619" i="1"/>
  <c r="DL619" i="1"/>
  <c r="DK619" i="1"/>
  <c r="DI619" i="1"/>
  <c r="DH619" i="1"/>
  <c r="DE619" i="1"/>
  <c r="DD619" i="1"/>
  <c r="DV619" i="1" s="1"/>
  <c r="DC619" i="1"/>
  <c r="DJ619" i="1" s="1"/>
  <c r="DB619" i="1"/>
  <c r="DA619" i="1"/>
  <c r="CZ619" i="1"/>
  <c r="CY619" i="1"/>
  <c r="CX619" i="1"/>
  <c r="CW619" i="1"/>
  <c r="CV619" i="1"/>
  <c r="CU619" i="1"/>
  <c r="CT619" i="1"/>
  <c r="CS619" i="1"/>
  <c r="CR619" i="1"/>
  <c r="CQ619" i="1"/>
  <c r="CP619" i="1"/>
  <c r="CO619" i="1"/>
  <c r="CN619" i="1"/>
  <c r="CM619" i="1"/>
  <c r="CL619" i="1"/>
  <c r="CK619" i="1"/>
  <c r="CJ619" i="1"/>
  <c r="CI619" i="1"/>
  <c r="CH619" i="1"/>
  <c r="CG619" i="1"/>
  <c r="CF619" i="1"/>
  <c r="CE619" i="1"/>
  <c r="CD619" i="1"/>
  <c r="CC619" i="1"/>
  <c r="CB619" i="1"/>
  <c r="CA619" i="1"/>
  <c r="BZ619" i="1"/>
  <c r="BY619" i="1"/>
  <c r="BX619" i="1"/>
  <c r="BW619" i="1"/>
  <c r="BV619" i="1"/>
  <c r="BE619" i="1"/>
  <c r="AJ619" i="1"/>
  <c r="C619" i="1"/>
  <c r="DU616" i="1"/>
  <c r="DR616" i="1"/>
  <c r="DQ616" i="1"/>
  <c r="DL616" i="1"/>
  <c r="DK616" i="1"/>
  <c r="DI616" i="1"/>
  <c r="DH616" i="1"/>
  <c r="DE616" i="1"/>
  <c r="DD616" i="1"/>
  <c r="DV616" i="1" s="1"/>
  <c r="DC616" i="1"/>
  <c r="DB616" i="1"/>
  <c r="DJ616" i="1" s="1"/>
  <c r="DA616" i="1"/>
  <c r="CZ616" i="1"/>
  <c r="CY616" i="1"/>
  <c r="CX616" i="1"/>
  <c r="CW616" i="1"/>
  <c r="CV616" i="1"/>
  <c r="CU616" i="1"/>
  <c r="CT616" i="1"/>
  <c r="CS616" i="1"/>
  <c r="CR616" i="1"/>
  <c r="CQ616" i="1"/>
  <c r="CP616" i="1"/>
  <c r="CO616" i="1"/>
  <c r="CN616" i="1"/>
  <c r="CM616" i="1"/>
  <c r="CL616" i="1"/>
  <c r="CK616" i="1"/>
  <c r="CJ616" i="1"/>
  <c r="CI616" i="1"/>
  <c r="CH616" i="1"/>
  <c r="CG616" i="1"/>
  <c r="CF616" i="1"/>
  <c r="CE616" i="1"/>
  <c r="CD616" i="1"/>
  <c r="CC616" i="1"/>
  <c r="CB616" i="1"/>
  <c r="CA616" i="1"/>
  <c r="BZ616" i="1"/>
  <c r="BY616" i="1"/>
  <c r="BX616" i="1"/>
  <c r="BW616" i="1"/>
  <c r="BV616" i="1"/>
  <c r="AJ616" i="1"/>
  <c r="C616" i="1"/>
  <c r="BE616" i="1" s="1"/>
  <c r="DV614" i="1"/>
  <c r="DU614" i="1"/>
  <c r="DR614" i="1"/>
  <c r="DQ614" i="1"/>
  <c r="DL614" i="1"/>
  <c r="DK614" i="1"/>
  <c r="DJ614" i="1"/>
  <c r="DI614" i="1"/>
  <c r="DH614" i="1"/>
  <c r="DE614" i="1"/>
  <c r="DD614" i="1"/>
  <c r="DC614" i="1"/>
  <c r="DB614" i="1"/>
  <c r="DA614" i="1"/>
  <c r="CZ614" i="1"/>
  <c r="CY614" i="1"/>
  <c r="CX614" i="1"/>
  <c r="CW614" i="1"/>
  <c r="CV614" i="1"/>
  <c r="CU614" i="1"/>
  <c r="CT614" i="1"/>
  <c r="CS614" i="1"/>
  <c r="CR614" i="1"/>
  <c r="CQ614" i="1"/>
  <c r="CP614" i="1"/>
  <c r="CO614" i="1"/>
  <c r="CN614" i="1"/>
  <c r="CM614" i="1"/>
  <c r="CL614" i="1"/>
  <c r="DP614" i="1" s="1"/>
  <c r="CK614" i="1"/>
  <c r="CJ614" i="1"/>
  <c r="CI614" i="1"/>
  <c r="CH614" i="1"/>
  <c r="CG614" i="1"/>
  <c r="CF614" i="1"/>
  <c r="CE614" i="1"/>
  <c r="CD614" i="1"/>
  <c r="CC614" i="1"/>
  <c r="CB614" i="1"/>
  <c r="CA614" i="1"/>
  <c r="BZ614" i="1"/>
  <c r="BY614" i="1"/>
  <c r="BX614" i="1"/>
  <c r="DO614" i="1" s="1"/>
  <c r="BW614" i="1"/>
  <c r="BV614" i="1"/>
  <c r="AJ614" i="1"/>
  <c r="C614" i="1"/>
  <c r="BE614" i="1" s="1"/>
  <c r="DV611" i="1"/>
  <c r="DU611" i="1"/>
  <c r="DR611" i="1"/>
  <c r="DQ611" i="1"/>
  <c r="DL611" i="1"/>
  <c r="DK611" i="1"/>
  <c r="DJ611" i="1"/>
  <c r="DI611" i="1"/>
  <c r="DH611" i="1"/>
  <c r="DE611" i="1"/>
  <c r="DD611" i="1"/>
  <c r="DC611" i="1"/>
  <c r="DB611" i="1"/>
  <c r="DA611" i="1"/>
  <c r="CZ611" i="1"/>
  <c r="CY611" i="1"/>
  <c r="CX611" i="1"/>
  <c r="CW611" i="1"/>
  <c r="CV611" i="1"/>
  <c r="CU611" i="1"/>
  <c r="CT611" i="1"/>
  <c r="CS611" i="1"/>
  <c r="CR611" i="1"/>
  <c r="CQ611" i="1"/>
  <c r="CP611" i="1"/>
  <c r="CO611" i="1"/>
  <c r="CN611" i="1"/>
  <c r="CM611" i="1"/>
  <c r="CL611" i="1"/>
  <c r="CK611" i="1"/>
  <c r="CJ611" i="1"/>
  <c r="CI611" i="1"/>
  <c r="CH611" i="1"/>
  <c r="CG611" i="1"/>
  <c r="CF611" i="1"/>
  <c r="CE611" i="1"/>
  <c r="CD611" i="1"/>
  <c r="CC611" i="1"/>
  <c r="CB611" i="1"/>
  <c r="CA611" i="1"/>
  <c r="BZ611" i="1"/>
  <c r="BY611" i="1"/>
  <c r="BX611" i="1"/>
  <c r="BW611" i="1"/>
  <c r="BV611" i="1"/>
  <c r="BE611" i="1"/>
  <c r="AJ611" i="1"/>
  <c r="C611" i="1"/>
  <c r="DU609" i="1"/>
  <c r="DR609" i="1"/>
  <c r="DQ609" i="1"/>
  <c r="DL609" i="1"/>
  <c r="DK609" i="1"/>
  <c r="DI609" i="1"/>
  <c r="DH609" i="1"/>
  <c r="DE609" i="1"/>
  <c r="DV609" i="1" s="1"/>
  <c r="DD609" i="1"/>
  <c r="DC609" i="1"/>
  <c r="DB609" i="1"/>
  <c r="DJ609" i="1" s="1"/>
  <c r="DA609" i="1"/>
  <c r="CZ609" i="1"/>
  <c r="CY609" i="1"/>
  <c r="CX609" i="1"/>
  <c r="CW609" i="1"/>
  <c r="CV609" i="1"/>
  <c r="CU609" i="1"/>
  <c r="DP609" i="1" s="1"/>
  <c r="CT609" i="1"/>
  <c r="CS609" i="1"/>
  <c r="CR609" i="1"/>
  <c r="CQ609" i="1"/>
  <c r="CP609" i="1"/>
  <c r="CO609" i="1"/>
  <c r="CN609" i="1"/>
  <c r="CM609" i="1"/>
  <c r="CL609" i="1"/>
  <c r="CK609" i="1"/>
  <c r="CJ609" i="1"/>
  <c r="CI609" i="1"/>
  <c r="CH609" i="1"/>
  <c r="CG609" i="1"/>
  <c r="CF609" i="1"/>
  <c r="CE609" i="1"/>
  <c r="CD609" i="1"/>
  <c r="CC609" i="1"/>
  <c r="CB609" i="1"/>
  <c r="CA609" i="1"/>
  <c r="BZ609" i="1"/>
  <c r="BY609" i="1"/>
  <c r="BX609" i="1"/>
  <c r="BW609" i="1"/>
  <c r="BV609" i="1"/>
  <c r="BE609" i="1"/>
  <c r="AJ609" i="1"/>
  <c r="C609" i="1"/>
  <c r="DU606" i="1"/>
  <c r="DR606" i="1"/>
  <c r="DQ606" i="1"/>
  <c r="DL606" i="1"/>
  <c r="DK606" i="1"/>
  <c r="DJ606" i="1"/>
  <c r="DI606" i="1"/>
  <c r="DH606" i="1"/>
  <c r="DE606" i="1"/>
  <c r="DD606" i="1"/>
  <c r="DC606" i="1"/>
  <c r="DB606" i="1"/>
  <c r="DA606" i="1"/>
  <c r="CZ606" i="1"/>
  <c r="CY606" i="1"/>
  <c r="CX606" i="1"/>
  <c r="CW606" i="1"/>
  <c r="CV606" i="1"/>
  <c r="CU606" i="1"/>
  <c r="CT606" i="1"/>
  <c r="CS606" i="1"/>
  <c r="CR606" i="1"/>
  <c r="CQ606" i="1"/>
  <c r="CP606" i="1"/>
  <c r="CO606" i="1"/>
  <c r="CN606" i="1"/>
  <c r="CM606" i="1"/>
  <c r="CL606" i="1"/>
  <c r="DP606" i="1" s="1"/>
  <c r="CK606" i="1"/>
  <c r="CJ606" i="1"/>
  <c r="CI606" i="1"/>
  <c r="CH606" i="1"/>
  <c r="CG606" i="1"/>
  <c r="CF606" i="1"/>
  <c r="CE606" i="1"/>
  <c r="CD606" i="1"/>
  <c r="CC606" i="1"/>
  <c r="CB606" i="1"/>
  <c r="CA606" i="1"/>
  <c r="BZ606" i="1"/>
  <c r="BY606" i="1"/>
  <c r="BX606" i="1"/>
  <c r="BW606" i="1"/>
  <c r="BV606" i="1"/>
  <c r="AJ606" i="1"/>
  <c r="C606" i="1"/>
  <c r="BE606" i="1" s="1"/>
  <c r="DU604" i="1"/>
  <c r="DR604" i="1"/>
  <c r="DQ604" i="1"/>
  <c r="DP604" i="1"/>
  <c r="DL604" i="1"/>
  <c r="DK604" i="1"/>
  <c r="DI604" i="1"/>
  <c r="DH604" i="1"/>
  <c r="DE604" i="1"/>
  <c r="DD604" i="1"/>
  <c r="DV604" i="1" s="1"/>
  <c r="DC604" i="1"/>
  <c r="DB604" i="1"/>
  <c r="DJ604" i="1" s="1"/>
  <c r="DA604" i="1"/>
  <c r="CZ604" i="1"/>
  <c r="CY604" i="1"/>
  <c r="CX604" i="1"/>
  <c r="CW604" i="1"/>
  <c r="CV604" i="1"/>
  <c r="CU604" i="1"/>
  <c r="CT604" i="1"/>
  <c r="CS604" i="1"/>
  <c r="CR604" i="1"/>
  <c r="CQ604" i="1"/>
  <c r="CP604" i="1"/>
  <c r="CO604" i="1"/>
  <c r="CN604" i="1"/>
  <c r="CM604" i="1"/>
  <c r="CL604" i="1"/>
  <c r="CK604" i="1"/>
  <c r="CJ604" i="1"/>
  <c r="CI604" i="1"/>
  <c r="CH604" i="1"/>
  <c r="DO604" i="1" s="1"/>
  <c r="CG604" i="1"/>
  <c r="CF604" i="1"/>
  <c r="CE604" i="1"/>
  <c r="CD604" i="1"/>
  <c r="CC604" i="1"/>
  <c r="CB604" i="1"/>
  <c r="CA604" i="1"/>
  <c r="BZ604" i="1"/>
  <c r="BY604" i="1"/>
  <c r="BX604" i="1"/>
  <c r="BW604" i="1"/>
  <c r="BV604" i="1"/>
  <c r="AJ604" i="1"/>
  <c r="C604" i="1"/>
  <c r="BE604" i="1" s="1"/>
  <c r="DV601" i="1"/>
  <c r="DU601" i="1"/>
  <c r="DR601" i="1"/>
  <c r="DQ601" i="1"/>
  <c r="DL601" i="1"/>
  <c r="DK601" i="1"/>
  <c r="DJ601" i="1"/>
  <c r="DI601" i="1"/>
  <c r="DH601" i="1"/>
  <c r="DE601" i="1"/>
  <c r="DD601" i="1"/>
  <c r="DC601" i="1"/>
  <c r="DB601" i="1"/>
  <c r="DA601" i="1"/>
  <c r="CZ601" i="1"/>
  <c r="CY601" i="1"/>
  <c r="CX601" i="1"/>
  <c r="CW601" i="1"/>
  <c r="CV601" i="1"/>
  <c r="CU601" i="1"/>
  <c r="CT601" i="1"/>
  <c r="CS601" i="1"/>
  <c r="CR601" i="1"/>
  <c r="CQ601" i="1"/>
  <c r="CP601" i="1"/>
  <c r="CO601" i="1"/>
  <c r="CN601" i="1"/>
  <c r="CM601" i="1"/>
  <c r="CL601" i="1"/>
  <c r="DP601" i="1" s="1"/>
  <c r="CK601" i="1"/>
  <c r="CJ601" i="1"/>
  <c r="CI601" i="1"/>
  <c r="CH601" i="1"/>
  <c r="CG601" i="1"/>
  <c r="CF601" i="1"/>
  <c r="CE601" i="1"/>
  <c r="CD601" i="1"/>
  <c r="CC601" i="1"/>
  <c r="CB601" i="1"/>
  <c r="CA601" i="1"/>
  <c r="BZ601" i="1"/>
  <c r="BY601" i="1"/>
  <c r="BX601" i="1"/>
  <c r="BW601" i="1"/>
  <c r="DO601" i="1" s="1"/>
  <c r="BV601" i="1"/>
  <c r="BE601" i="1"/>
  <c r="AJ601" i="1"/>
  <c r="C601" i="1"/>
  <c r="DV599" i="1"/>
  <c r="DU599" i="1"/>
  <c r="DR599" i="1"/>
  <c r="DQ599" i="1"/>
  <c r="DL599" i="1"/>
  <c r="DK599" i="1"/>
  <c r="DI599" i="1"/>
  <c r="DH599" i="1"/>
  <c r="DE599" i="1"/>
  <c r="DD599" i="1"/>
  <c r="DC599" i="1"/>
  <c r="DB599" i="1"/>
  <c r="DJ599" i="1" s="1"/>
  <c r="DA599" i="1"/>
  <c r="CZ599" i="1"/>
  <c r="CY599" i="1"/>
  <c r="CX599" i="1"/>
  <c r="CW599" i="1"/>
  <c r="CV599" i="1"/>
  <c r="CU599" i="1"/>
  <c r="CT599" i="1"/>
  <c r="CS599" i="1"/>
  <c r="CR599" i="1"/>
  <c r="CQ599" i="1"/>
  <c r="CP599" i="1"/>
  <c r="DP599" i="1" s="1"/>
  <c r="CO599" i="1"/>
  <c r="CN599" i="1"/>
  <c r="CM599" i="1"/>
  <c r="CL599" i="1"/>
  <c r="CK599" i="1"/>
  <c r="CJ599" i="1"/>
  <c r="CI599" i="1"/>
  <c r="CH599" i="1"/>
  <c r="CG599" i="1"/>
  <c r="CF599" i="1"/>
  <c r="CE599" i="1"/>
  <c r="CD599" i="1"/>
  <c r="CC599" i="1"/>
  <c r="CB599" i="1"/>
  <c r="CA599" i="1"/>
  <c r="BZ599" i="1"/>
  <c r="BY599" i="1"/>
  <c r="BX599" i="1"/>
  <c r="BW599" i="1"/>
  <c r="BV599" i="1"/>
  <c r="AJ599" i="1"/>
  <c r="C599" i="1"/>
  <c r="BE599" i="1" s="1"/>
  <c r="DL597" i="1"/>
  <c r="DK597" i="1"/>
  <c r="DI597" i="1"/>
  <c r="DH597" i="1"/>
  <c r="DC597" i="1"/>
  <c r="DB597" i="1"/>
  <c r="DJ597" i="1" s="1"/>
  <c r="BE597" i="1"/>
  <c r="AJ597" i="1"/>
  <c r="DU596" i="1"/>
  <c r="DR596" i="1"/>
  <c r="DQ596" i="1"/>
  <c r="DL596" i="1"/>
  <c r="DK596" i="1"/>
  <c r="DI596" i="1"/>
  <c r="DH596" i="1"/>
  <c r="DE596" i="1"/>
  <c r="DV596" i="1" s="1"/>
  <c r="DD596" i="1"/>
  <c r="DC596" i="1"/>
  <c r="DB596" i="1"/>
  <c r="DJ596" i="1" s="1"/>
  <c r="DA596" i="1"/>
  <c r="CZ596" i="1"/>
  <c r="CY596" i="1"/>
  <c r="CX596" i="1"/>
  <c r="CW596" i="1"/>
  <c r="CV596" i="1"/>
  <c r="CU596" i="1"/>
  <c r="CT596" i="1"/>
  <c r="CS596" i="1"/>
  <c r="CR596" i="1"/>
  <c r="CQ596" i="1"/>
  <c r="CP596" i="1"/>
  <c r="CO596" i="1"/>
  <c r="CN596" i="1"/>
  <c r="CM596" i="1"/>
  <c r="CL596" i="1"/>
  <c r="DP596" i="1" s="1"/>
  <c r="CK596" i="1"/>
  <c r="CJ596" i="1"/>
  <c r="CI596" i="1"/>
  <c r="CH596" i="1"/>
  <c r="CG596" i="1"/>
  <c r="CF596" i="1"/>
  <c r="CE596" i="1"/>
  <c r="CD596" i="1"/>
  <c r="CC596" i="1"/>
  <c r="CB596" i="1"/>
  <c r="CA596" i="1"/>
  <c r="BZ596" i="1"/>
  <c r="BY596" i="1"/>
  <c r="BX596" i="1"/>
  <c r="BW596" i="1"/>
  <c r="BV596" i="1"/>
  <c r="BE596" i="1"/>
  <c r="AJ596" i="1"/>
  <c r="DV594" i="1"/>
  <c r="DU594" i="1"/>
  <c r="DR594" i="1"/>
  <c r="DQ594" i="1"/>
  <c r="DL594" i="1"/>
  <c r="DK594" i="1"/>
  <c r="DI594" i="1"/>
  <c r="DH594" i="1"/>
  <c r="DE594" i="1"/>
  <c r="DD594" i="1"/>
  <c r="DC594" i="1"/>
  <c r="DB594" i="1"/>
  <c r="DJ594" i="1" s="1"/>
  <c r="DA594" i="1"/>
  <c r="CZ594" i="1"/>
  <c r="CY594" i="1"/>
  <c r="CX594" i="1"/>
  <c r="CW594" i="1"/>
  <c r="CV594" i="1"/>
  <c r="CU594" i="1"/>
  <c r="CT594" i="1"/>
  <c r="CS594" i="1"/>
  <c r="CR594" i="1"/>
  <c r="CQ594" i="1"/>
  <c r="CP594" i="1"/>
  <c r="CO594" i="1"/>
  <c r="CN594" i="1"/>
  <c r="CM594" i="1"/>
  <c r="CL594" i="1"/>
  <c r="CK594" i="1"/>
  <c r="CJ594" i="1"/>
  <c r="CI594" i="1"/>
  <c r="CH594" i="1"/>
  <c r="CG594" i="1"/>
  <c r="CF594" i="1"/>
  <c r="CE594" i="1"/>
  <c r="CD594" i="1"/>
  <c r="CC594" i="1"/>
  <c r="CB594" i="1"/>
  <c r="CA594" i="1"/>
  <c r="BZ594" i="1"/>
  <c r="BY594" i="1"/>
  <c r="BX594" i="1"/>
  <c r="BW594" i="1"/>
  <c r="BV594" i="1"/>
  <c r="BE594" i="1"/>
  <c r="AJ594" i="1"/>
  <c r="DU592" i="1"/>
  <c r="DR592" i="1"/>
  <c r="DQ592" i="1"/>
  <c r="DL592" i="1"/>
  <c r="DK592" i="1"/>
  <c r="DI592" i="1"/>
  <c r="DH592" i="1"/>
  <c r="DE592" i="1"/>
  <c r="DV592" i="1" s="1"/>
  <c r="DD592" i="1"/>
  <c r="DC592" i="1"/>
  <c r="DB592" i="1"/>
  <c r="DA592" i="1"/>
  <c r="CZ592" i="1"/>
  <c r="CY592" i="1"/>
  <c r="CX592" i="1"/>
  <c r="CW592" i="1"/>
  <c r="CV592" i="1"/>
  <c r="CU592" i="1"/>
  <c r="CT592" i="1"/>
  <c r="CS592" i="1"/>
  <c r="CR592" i="1"/>
  <c r="CQ592" i="1"/>
  <c r="CP592" i="1"/>
  <c r="CO592" i="1"/>
  <c r="CN592" i="1"/>
  <c r="DP592" i="1" s="1"/>
  <c r="CM592" i="1"/>
  <c r="CL592" i="1"/>
  <c r="CK592" i="1"/>
  <c r="CJ592" i="1"/>
  <c r="CI592" i="1"/>
  <c r="DO592" i="1" s="1"/>
  <c r="CH592" i="1"/>
  <c r="CG592" i="1"/>
  <c r="CF592" i="1"/>
  <c r="CE592" i="1"/>
  <c r="CD592" i="1"/>
  <c r="CC592" i="1"/>
  <c r="CB592" i="1"/>
  <c r="CA592" i="1"/>
  <c r="BZ592" i="1"/>
  <c r="BY592" i="1"/>
  <c r="BX592" i="1"/>
  <c r="BW592" i="1"/>
  <c r="BV592" i="1"/>
  <c r="BE592" i="1"/>
  <c r="AJ592" i="1"/>
  <c r="DU586" i="1"/>
  <c r="DR586" i="1"/>
  <c r="DQ586" i="1"/>
  <c r="DL586" i="1"/>
  <c r="DK586" i="1"/>
  <c r="DI586" i="1"/>
  <c r="DH586" i="1"/>
  <c r="DE586" i="1"/>
  <c r="DD586" i="1"/>
  <c r="DV586" i="1" s="1"/>
  <c r="DC586" i="1"/>
  <c r="DB586" i="1"/>
  <c r="DJ586" i="1" s="1"/>
  <c r="CZ586" i="1"/>
  <c r="CX586" i="1"/>
  <c r="CW586" i="1"/>
  <c r="CV586" i="1"/>
  <c r="CU586" i="1"/>
  <c r="CT586" i="1"/>
  <c r="CS586" i="1"/>
  <c r="CR586" i="1"/>
  <c r="CQ586" i="1"/>
  <c r="CP586" i="1"/>
  <c r="CO586" i="1"/>
  <c r="CN586" i="1"/>
  <c r="CM586" i="1"/>
  <c r="DP586" i="1" s="1"/>
  <c r="CL586" i="1"/>
  <c r="CK586" i="1"/>
  <c r="DO586" i="1" s="1"/>
  <c r="CJ586" i="1"/>
  <c r="CI586" i="1"/>
  <c r="CH586" i="1"/>
  <c r="CG586" i="1"/>
  <c r="CF586" i="1"/>
  <c r="CE586" i="1"/>
  <c r="CD586" i="1"/>
  <c r="CC586" i="1"/>
  <c r="CB586" i="1"/>
  <c r="CA586" i="1"/>
  <c r="BZ586" i="1"/>
  <c r="BY586" i="1"/>
  <c r="BX586" i="1"/>
  <c r="BW586" i="1"/>
  <c r="BV586" i="1"/>
  <c r="BE586" i="1"/>
  <c r="AR583" i="1"/>
  <c r="DU577" i="1"/>
  <c r="DR577" i="1"/>
  <c r="DQ577" i="1"/>
  <c r="DO577" i="1"/>
  <c r="DL577" i="1"/>
  <c r="DK577" i="1"/>
  <c r="DI577" i="1"/>
  <c r="DH577" i="1"/>
  <c r="DE577" i="1"/>
  <c r="DD577" i="1"/>
  <c r="DV577" i="1" s="1"/>
  <c r="DC577" i="1"/>
  <c r="DB577" i="1"/>
  <c r="DJ577" i="1" s="1"/>
  <c r="CZ577" i="1"/>
  <c r="CX577" i="1"/>
  <c r="CW577" i="1"/>
  <c r="CV577" i="1"/>
  <c r="CU577" i="1"/>
  <c r="CT577" i="1"/>
  <c r="CS577" i="1"/>
  <c r="CR577" i="1"/>
  <c r="CQ577" i="1"/>
  <c r="CP577" i="1"/>
  <c r="CO577" i="1"/>
  <c r="CN577" i="1"/>
  <c r="CM577" i="1"/>
  <c r="DP577" i="1" s="1"/>
  <c r="CL577" i="1"/>
  <c r="CK577" i="1"/>
  <c r="CJ577" i="1"/>
  <c r="CI577" i="1"/>
  <c r="CH577" i="1"/>
  <c r="CG577" i="1"/>
  <c r="CF577" i="1"/>
  <c r="CE577" i="1"/>
  <c r="CD577" i="1"/>
  <c r="CC577" i="1"/>
  <c r="CB577" i="1"/>
  <c r="CA577" i="1"/>
  <c r="BZ577" i="1"/>
  <c r="BY577" i="1"/>
  <c r="BX577" i="1"/>
  <c r="BW577" i="1"/>
  <c r="BV577" i="1"/>
  <c r="AJ577" i="1"/>
  <c r="AR574" i="1"/>
  <c r="DV568" i="1"/>
  <c r="DU568" i="1"/>
  <c r="DR568" i="1"/>
  <c r="DQ568" i="1"/>
  <c r="DL568" i="1"/>
  <c r="DK568" i="1"/>
  <c r="DJ568" i="1"/>
  <c r="DI568" i="1"/>
  <c r="DH568" i="1"/>
  <c r="DE568" i="1"/>
  <c r="DD568" i="1"/>
  <c r="DC568" i="1"/>
  <c r="DB568" i="1"/>
  <c r="CZ568" i="1"/>
  <c r="CX568" i="1"/>
  <c r="CW568" i="1"/>
  <c r="CV568" i="1"/>
  <c r="CU568" i="1"/>
  <c r="CT568" i="1"/>
  <c r="CS568" i="1"/>
  <c r="CR568" i="1"/>
  <c r="CQ568" i="1"/>
  <c r="CP568" i="1"/>
  <c r="CO568" i="1"/>
  <c r="CN568" i="1"/>
  <c r="CM568" i="1"/>
  <c r="CL568" i="1"/>
  <c r="DP568" i="1" s="1"/>
  <c r="CK568" i="1"/>
  <c r="CJ568" i="1"/>
  <c r="CI568" i="1"/>
  <c r="CH568" i="1"/>
  <c r="CG568" i="1"/>
  <c r="CF568" i="1"/>
  <c r="CE568" i="1"/>
  <c r="CD568" i="1"/>
  <c r="CC568" i="1"/>
  <c r="CB568" i="1"/>
  <c r="CA568" i="1"/>
  <c r="BZ568" i="1"/>
  <c r="BY568" i="1"/>
  <c r="BX568" i="1"/>
  <c r="BW568" i="1"/>
  <c r="BV568" i="1"/>
  <c r="AJ568" i="1"/>
  <c r="DV565" i="1"/>
  <c r="DU565" i="1"/>
  <c r="DR565" i="1"/>
  <c r="DQ565" i="1"/>
  <c r="DL565" i="1"/>
  <c r="DK565" i="1"/>
  <c r="DI565" i="1"/>
  <c r="DH565" i="1"/>
  <c r="DE565" i="1"/>
  <c r="DD565" i="1"/>
  <c r="DC565" i="1"/>
  <c r="DJ565" i="1" s="1"/>
  <c r="DB565" i="1"/>
  <c r="CZ565" i="1"/>
  <c r="CX565" i="1"/>
  <c r="CW565" i="1"/>
  <c r="CV565" i="1"/>
  <c r="CU565" i="1"/>
  <c r="CT565" i="1"/>
  <c r="CS565" i="1"/>
  <c r="CR565" i="1"/>
  <c r="CQ565" i="1"/>
  <c r="CP565" i="1"/>
  <c r="CO565" i="1"/>
  <c r="CN565" i="1"/>
  <c r="CM565" i="1"/>
  <c r="CL565" i="1"/>
  <c r="CK565" i="1"/>
  <c r="CJ565" i="1"/>
  <c r="CI565" i="1"/>
  <c r="CH565" i="1"/>
  <c r="CG565" i="1"/>
  <c r="CF565" i="1"/>
  <c r="CE565" i="1"/>
  <c r="CD565" i="1"/>
  <c r="CC565" i="1"/>
  <c r="CB565" i="1"/>
  <c r="CA565" i="1"/>
  <c r="BZ565" i="1"/>
  <c r="BY565" i="1"/>
  <c r="BX565" i="1"/>
  <c r="BW565" i="1"/>
  <c r="BV565" i="1"/>
  <c r="BE565" i="1"/>
  <c r="AJ565" i="1"/>
  <c r="DV561" i="1"/>
  <c r="DU561" i="1"/>
  <c r="DR561" i="1"/>
  <c r="DQ561" i="1"/>
  <c r="DL561" i="1"/>
  <c r="DK561" i="1"/>
  <c r="DJ561" i="1"/>
  <c r="DI561" i="1"/>
  <c r="DH561" i="1"/>
  <c r="DE561" i="1"/>
  <c r="DD561" i="1"/>
  <c r="DC561" i="1"/>
  <c r="DB561" i="1"/>
  <c r="CZ561" i="1"/>
  <c r="CX561" i="1"/>
  <c r="CW561" i="1"/>
  <c r="CV561" i="1"/>
  <c r="CU561" i="1"/>
  <c r="CT561" i="1"/>
  <c r="CS561" i="1"/>
  <c r="CR561" i="1"/>
  <c r="CQ561" i="1"/>
  <c r="CP561" i="1"/>
  <c r="CO561" i="1"/>
  <c r="CN561" i="1"/>
  <c r="CM561" i="1"/>
  <c r="CL561" i="1"/>
  <c r="DP561" i="1" s="1"/>
  <c r="CK561" i="1"/>
  <c r="CJ561" i="1"/>
  <c r="CI561" i="1"/>
  <c r="CH561" i="1"/>
  <c r="CG561" i="1"/>
  <c r="CF561" i="1"/>
  <c r="CE561" i="1"/>
  <c r="CD561" i="1"/>
  <c r="CC561" i="1"/>
  <c r="CB561" i="1"/>
  <c r="CA561" i="1"/>
  <c r="BZ561" i="1"/>
  <c r="BY561" i="1"/>
  <c r="DO561" i="1" s="1"/>
  <c r="BX561" i="1"/>
  <c r="BW561" i="1"/>
  <c r="BV561" i="1"/>
  <c r="BE561" i="1"/>
  <c r="AJ561" i="1"/>
  <c r="DL552" i="1"/>
  <c r="DK552" i="1"/>
  <c r="DJ552" i="1"/>
  <c r="DI552" i="1"/>
  <c r="DH552" i="1"/>
  <c r="DC552" i="1"/>
  <c r="DB552" i="1"/>
  <c r="BE552" i="1"/>
  <c r="AJ552" i="1"/>
  <c r="DU551" i="1"/>
  <c r="DR551" i="1"/>
  <c r="DQ551" i="1"/>
  <c r="DO551" i="1"/>
  <c r="DL551" i="1"/>
  <c r="DK551" i="1"/>
  <c r="DJ551" i="1"/>
  <c r="DI551" i="1"/>
  <c r="DH551" i="1"/>
  <c r="DE551" i="1"/>
  <c r="DD551" i="1"/>
  <c r="DV551" i="1" s="1"/>
  <c r="DC551" i="1"/>
  <c r="DB551" i="1"/>
  <c r="CZ551" i="1"/>
  <c r="CX551" i="1"/>
  <c r="CW551" i="1"/>
  <c r="CV551" i="1"/>
  <c r="CU551" i="1"/>
  <c r="CT551" i="1"/>
  <c r="CS551" i="1"/>
  <c r="CR551" i="1"/>
  <c r="CQ551" i="1"/>
  <c r="CP551" i="1"/>
  <c r="CO551" i="1"/>
  <c r="CN551" i="1"/>
  <c r="CM551" i="1"/>
  <c r="CL551" i="1"/>
  <c r="CK551" i="1"/>
  <c r="CJ551" i="1"/>
  <c r="CI551" i="1"/>
  <c r="CH551" i="1"/>
  <c r="CG551" i="1"/>
  <c r="CF551" i="1"/>
  <c r="CE551" i="1"/>
  <c r="CD551" i="1"/>
  <c r="CC551" i="1"/>
  <c r="CB551" i="1"/>
  <c r="CA551" i="1"/>
  <c r="BZ551" i="1"/>
  <c r="BY551" i="1"/>
  <c r="BX551" i="1"/>
  <c r="BW551" i="1"/>
  <c r="BV551" i="1"/>
  <c r="BE551" i="1"/>
  <c r="AJ551" i="1"/>
  <c r="DU549" i="1"/>
  <c r="DR549" i="1"/>
  <c r="DQ549" i="1"/>
  <c r="DO549" i="1"/>
  <c r="DL549" i="1"/>
  <c r="DK549" i="1"/>
  <c r="DI549" i="1"/>
  <c r="DH549" i="1"/>
  <c r="DE549" i="1"/>
  <c r="DD549" i="1"/>
  <c r="DC549" i="1"/>
  <c r="DB549" i="1"/>
  <c r="DJ549" i="1" s="1"/>
  <c r="DA549" i="1"/>
  <c r="CZ549" i="1"/>
  <c r="CY549" i="1"/>
  <c r="CX549" i="1"/>
  <c r="CW549" i="1"/>
  <c r="CV549" i="1"/>
  <c r="CU549" i="1"/>
  <c r="CT549" i="1"/>
  <c r="CS549" i="1"/>
  <c r="CR549" i="1"/>
  <c r="CQ549" i="1"/>
  <c r="CP549" i="1"/>
  <c r="CO549" i="1"/>
  <c r="DP549" i="1" s="1"/>
  <c r="CN549" i="1"/>
  <c r="CM549" i="1"/>
  <c r="CL549" i="1"/>
  <c r="CK549" i="1"/>
  <c r="CJ549" i="1"/>
  <c r="CI549" i="1"/>
  <c r="CH549" i="1"/>
  <c r="CG549" i="1"/>
  <c r="CF549" i="1"/>
  <c r="CE549" i="1"/>
  <c r="CD549" i="1"/>
  <c r="CC549" i="1"/>
  <c r="CB549" i="1"/>
  <c r="CA549" i="1"/>
  <c r="BZ549" i="1"/>
  <c r="BY549" i="1"/>
  <c r="BX549" i="1"/>
  <c r="BW549" i="1"/>
  <c r="BV549" i="1"/>
  <c r="BE549" i="1"/>
  <c r="AJ549" i="1"/>
  <c r="DV547" i="1"/>
  <c r="DU547" i="1"/>
  <c r="DR547" i="1"/>
  <c r="DQ547" i="1"/>
  <c r="DL547" i="1"/>
  <c r="DK547" i="1"/>
  <c r="DJ547" i="1"/>
  <c r="DI547" i="1"/>
  <c r="DH547" i="1"/>
  <c r="DE547" i="1"/>
  <c r="DD547" i="1"/>
  <c r="DC547" i="1"/>
  <c r="DB547" i="1"/>
  <c r="DA547" i="1"/>
  <c r="CZ547" i="1"/>
  <c r="CY547" i="1"/>
  <c r="CX547" i="1"/>
  <c r="CW547" i="1"/>
  <c r="CV547" i="1"/>
  <c r="CU547" i="1"/>
  <c r="CT547" i="1"/>
  <c r="CS547" i="1"/>
  <c r="CR547" i="1"/>
  <c r="CQ547" i="1"/>
  <c r="CP547" i="1"/>
  <c r="CO547" i="1"/>
  <c r="CN547" i="1"/>
  <c r="CM547" i="1"/>
  <c r="CL547" i="1"/>
  <c r="CK547" i="1"/>
  <c r="CJ547" i="1"/>
  <c r="CI547" i="1"/>
  <c r="CH547" i="1"/>
  <c r="CG547" i="1"/>
  <c r="CF547" i="1"/>
  <c r="CE547" i="1"/>
  <c r="CD547" i="1"/>
  <c r="CC547" i="1"/>
  <c r="CB547" i="1"/>
  <c r="CA547" i="1"/>
  <c r="BZ547" i="1"/>
  <c r="BY547" i="1"/>
  <c r="BX547" i="1"/>
  <c r="BW547" i="1"/>
  <c r="DO547" i="1" s="1"/>
  <c r="BV547" i="1"/>
  <c r="BE547" i="1"/>
  <c r="AJ547" i="1"/>
  <c r="DV544" i="1"/>
  <c r="DU544" i="1"/>
  <c r="DR544" i="1"/>
  <c r="DQ544" i="1"/>
  <c r="DL544" i="1"/>
  <c r="DK544" i="1"/>
  <c r="DI544" i="1"/>
  <c r="DH544" i="1"/>
  <c r="DE544" i="1"/>
  <c r="DD544" i="1"/>
  <c r="DC544" i="1"/>
  <c r="DB544" i="1"/>
  <c r="DJ544" i="1" s="1"/>
  <c r="CZ544" i="1"/>
  <c r="CX544" i="1"/>
  <c r="CW544" i="1"/>
  <c r="CV544" i="1"/>
  <c r="CU544" i="1"/>
  <c r="CT544" i="1"/>
  <c r="CS544" i="1"/>
  <c r="CR544" i="1"/>
  <c r="CQ544" i="1"/>
  <c r="CP544" i="1"/>
  <c r="CO544" i="1"/>
  <c r="CN544" i="1"/>
  <c r="CM544" i="1"/>
  <c r="DP544" i="1" s="1"/>
  <c r="CL544" i="1"/>
  <c r="CK544" i="1"/>
  <c r="CJ544" i="1"/>
  <c r="CI544" i="1"/>
  <c r="CH544" i="1"/>
  <c r="CG544" i="1"/>
  <c r="CF544" i="1"/>
  <c r="CE544" i="1"/>
  <c r="CD544" i="1"/>
  <c r="CC544" i="1"/>
  <c r="CB544" i="1"/>
  <c r="CA544" i="1"/>
  <c r="BZ544" i="1"/>
  <c r="BY544" i="1"/>
  <c r="BX544" i="1"/>
  <c r="BW544" i="1"/>
  <c r="BV544" i="1"/>
  <c r="BE544" i="1"/>
  <c r="AJ544" i="1"/>
  <c r="DU539" i="1"/>
  <c r="DR539" i="1"/>
  <c r="DQ539" i="1"/>
  <c r="DL539" i="1"/>
  <c r="DK539" i="1"/>
  <c r="DI539" i="1"/>
  <c r="DH539" i="1"/>
  <c r="DE539" i="1"/>
  <c r="DD539" i="1"/>
  <c r="DV539" i="1" s="1"/>
  <c r="DC539" i="1"/>
  <c r="DB539" i="1"/>
  <c r="DJ539" i="1" s="1"/>
  <c r="DA539" i="1"/>
  <c r="CZ539" i="1"/>
  <c r="CY539" i="1"/>
  <c r="CX539" i="1"/>
  <c r="CW539" i="1"/>
  <c r="CV539" i="1"/>
  <c r="CU539" i="1"/>
  <c r="CT539" i="1"/>
  <c r="CS539" i="1"/>
  <c r="CR539" i="1"/>
  <c r="CQ539" i="1"/>
  <c r="CP539" i="1"/>
  <c r="CO539" i="1"/>
  <c r="CN539" i="1"/>
  <c r="CM539" i="1"/>
  <c r="CL539" i="1"/>
  <c r="CK539" i="1"/>
  <c r="CJ539" i="1"/>
  <c r="CI539" i="1"/>
  <c r="CH539" i="1"/>
  <c r="CG539" i="1"/>
  <c r="CF539" i="1"/>
  <c r="CE539" i="1"/>
  <c r="CD539" i="1"/>
  <c r="CC539" i="1"/>
  <c r="CB539" i="1"/>
  <c r="CA539" i="1"/>
  <c r="BZ539" i="1"/>
  <c r="BY539" i="1"/>
  <c r="BX539" i="1"/>
  <c r="BW539" i="1"/>
  <c r="BV539" i="1"/>
  <c r="BE539" i="1"/>
  <c r="AJ539" i="1"/>
  <c r="DU534" i="1"/>
  <c r="DR534" i="1"/>
  <c r="DQ534" i="1"/>
  <c r="DL534" i="1"/>
  <c r="DK534" i="1"/>
  <c r="DI534" i="1"/>
  <c r="DH534" i="1"/>
  <c r="DE534" i="1"/>
  <c r="DD534" i="1"/>
  <c r="DV534" i="1" s="1"/>
  <c r="DC534" i="1"/>
  <c r="DB534" i="1"/>
  <c r="DJ534" i="1" s="1"/>
  <c r="DA534" i="1"/>
  <c r="CZ534" i="1"/>
  <c r="CY534" i="1"/>
  <c r="CX534" i="1"/>
  <c r="CW534" i="1"/>
  <c r="CV534" i="1"/>
  <c r="CU534" i="1"/>
  <c r="CT534" i="1"/>
  <c r="CS534" i="1"/>
  <c r="CR534" i="1"/>
  <c r="CQ534" i="1"/>
  <c r="CP534" i="1"/>
  <c r="CO534" i="1"/>
  <c r="CN534" i="1"/>
  <c r="CM534" i="1"/>
  <c r="CL534" i="1"/>
  <c r="CK534" i="1"/>
  <c r="CJ534" i="1"/>
  <c r="CI534" i="1"/>
  <c r="CH534" i="1"/>
  <c r="CG534" i="1"/>
  <c r="CF534" i="1"/>
  <c r="CE534" i="1"/>
  <c r="CD534" i="1"/>
  <c r="CC534" i="1"/>
  <c r="CB534" i="1"/>
  <c r="CA534" i="1"/>
  <c r="BZ534" i="1"/>
  <c r="BY534" i="1"/>
  <c r="BX534" i="1"/>
  <c r="BW534" i="1"/>
  <c r="BV534" i="1"/>
  <c r="BE534" i="1"/>
  <c r="AJ534" i="1"/>
  <c r="DL526" i="1"/>
  <c r="DK526" i="1"/>
  <c r="DI526" i="1"/>
  <c r="DH526" i="1"/>
  <c r="DC526" i="1"/>
  <c r="DB526" i="1"/>
  <c r="AJ526" i="1"/>
  <c r="DV525" i="1"/>
  <c r="DU525" i="1"/>
  <c r="DR525" i="1"/>
  <c r="DQ525" i="1"/>
  <c r="DL525" i="1"/>
  <c r="DK525" i="1"/>
  <c r="DJ525" i="1"/>
  <c r="DI525" i="1"/>
  <c r="DH525" i="1"/>
  <c r="DE525" i="1"/>
  <c r="DD525" i="1"/>
  <c r="DC525" i="1"/>
  <c r="DB525" i="1"/>
  <c r="DA525" i="1"/>
  <c r="CZ525" i="1"/>
  <c r="CY525" i="1"/>
  <c r="CX525" i="1"/>
  <c r="CW525" i="1"/>
  <c r="CV525" i="1"/>
  <c r="CU525" i="1"/>
  <c r="CT525" i="1"/>
  <c r="CS525" i="1"/>
  <c r="CR525" i="1"/>
  <c r="CQ525" i="1"/>
  <c r="CP525" i="1"/>
  <c r="DP525" i="1" s="1"/>
  <c r="CO525" i="1"/>
  <c r="CN525" i="1"/>
  <c r="CM525" i="1"/>
  <c r="CL525" i="1"/>
  <c r="CK525" i="1"/>
  <c r="CJ525" i="1"/>
  <c r="CI525" i="1"/>
  <c r="CH525" i="1"/>
  <c r="CG525" i="1"/>
  <c r="CF525" i="1"/>
  <c r="CE525" i="1"/>
  <c r="CD525" i="1"/>
  <c r="CC525" i="1"/>
  <c r="CB525" i="1"/>
  <c r="CA525" i="1"/>
  <c r="BZ525" i="1"/>
  <c r="BY525" i="1"/>
  <c r="BX525" i="1"/>
  <c r="BW525" i="1"/>
  <c r="BV525" i="1"/>
  <c r="DO525" i="1" s="1"/>
  <c r="AJ525" i="1"/>
  <c r="DV521" i="1"/>
  <c r="DU521" i="1"/>
  <c r="DR521" i="1"/>
  <c r="DQ521" i="1"/>
  <c r="DL521" i="1"/>
  <c r="DK521" i="1"/>
  <c r="DI521" i="1"/>
  <c r="DH521" i="1"/>
  <c r="DE521" i="1"/>
  <c r="DD521" i="1"/>
  <c r="DC521" i="1"/>
  <c r="DB521" i="1"/>
  <c r="DA521" i="1"/>
  <c r="CZ521" i="1"/>
  <c r="CY521" i="1"/>
  <c r="CX521" i="1"/>
  <c r="CW521" i="1"/>
  <c r="CV521" i="1"/>
  <c r="CU521" i="1"/>
  <c r="CT521" i="1"/>
  <c r="CS521" i="1"/>
  <c r="CR521" i="1"/>
  <c r="CQ521" i="1"/>
  <c r="CP521" i="1"/>
  <c r="CO521" i="1"/>
  <c r="CN521" i="1"/>
  <c r="CM521" i="1"/>
  <c r="CL521" i="1"/>
  <c r="CK521" i="1"/>
  <c r="CJ521" i="1"/>
  <c r="CI521" i="1"/>
  <c r="CH521" i="1"/>
  <c r="CG521" i="1"/>
  <c r="CF521" i="1"/>
  <c r="CE521" i="1"/>
  <c r="CD521" i="1"/>
  <c r="CC521" i="1"/>
  <c r="CB521" i="1"/>
  <c r="CA521" i="1"/>
  <c r="BZ521" i="1"/>
  <c r="BY521" i="1"/>
  <c r="BX521" i="1"/>
  <c r="BW521" i="1"/>
  <c r="BV521" i="1"/>
  <c r="BE521" i="1"/>
  <c r="AJ521" i="1"/>
  <c r="DU520" i="1"/>
  <c r="DR520" i="1"/>
  <c r="DQ520" i="1"/>
  <c r="DL520" i="1"/>
  <c r="DK520" i="1"/>
  <c r="DI520" i="1"/>
  <c r="DH520" i="1"/>
  <c r="DE520" i="1"/>
  <c r="DD520" i="1"/>
  <c r="DV520" i="1" s="1"/>
  <c r="DC520" i="1"/>
  <c r="DB520" i="1"/>
  <c r="DJ520" i="1" s="1"/>
  <c r="DA520" i="1"/>
  <c r="CZ520" i="1"/>
  <c r="CY520" i="1"/>
  <c r="CX520" i="1"/>
  <c r="CW520" i="1"/>
  <c r="CV520" i="1"/>
  <c r="CU520" i="1"/>
  <c r="CT520" i="1"/>
  <c r="CS520" i="1"/>
  <c r="CR520" i="1"/>
  <c r="CQ520" i="1"/>
  <c r="CP520" i="1"/>
  <c r="CO520" i="1"/>
  <c r="CN520" i="1"/>
  <c r="CM520" i="1"/>
  <c r="CL520" i="1"/>
  <c r="CK520" i="1"/>
  <c r="CJ520" i="1"/>
  <c r="CI520" i="1"/>
  <c r="CH520" i="1"/>
  <c r="CG520" i="1"/>
  <c r="CF520" i="1"/>
  <c r="CE520" i="1"/>
  <c r="CD520" i="1"/>
  <c r="CC520" i="1"/>
  <c r="CB520" i="1"/>
  <c r="CA520" i="1"/>
  <c r="BZ520" i="1"/>
  <c r="BY520" i="1"/>
  <c r="BX520" i="1"/>
  <c r="BW520" i="1"/>
  <c r="BV520" i="1"/>
  <c r="BE520" i="1"/>
  <c r="AJ520" i="1"/>
  <c r="DU516" i="1"/>
  <c r="DR516" i="1"/>
  <c r="DQ516" i="1"/>
  <c r="DL516" i="1"/>
  <c r="DK516" i="1"/>
  <c r="DI516" i="1"/>
  <c r="DH516" i="1"/>
  <c r="DE516" i="1"/>
  <c r="DD516" i="1"/>
  <c r="DV516" i="1" s="1"/>
  <c r="DC516" i="1"/>
  <c r="DB516" i="1"/>
  <c r="DJ516" i="1" s="1"/>
  <c r="DA516" i="1"/>
  <c r="CZ516" i="1"/>
  <c r="CY516" i="1"/>
  <c r="CX516" i="1"/>
  <c r="CW516" i="1"/>
  <c r="CV516" i="1"/>
  <c r="CU516" i="1"/>
  <c r="CT516" i="1"/>
  <c r="CS516" i="1"/>
  <c r="CR516" i="1"/>
  <c r="CQ516" i="1"/>
  <c r="CP516" i="1"/>
  <c r="CO516" i="1"/>
  <c r="CN516" i="1"/>
  <c r="CM516" i="1"/>
  <c r="CL516" i="1"/>
  <c r="CK516" i="1"/>
  <c r="CJ516" i="1"/>
  <c r="CI516" i="1"/>
  <c r="CH516" i="1"/>
  <c r="CG516" i="1"/>
  <c r="CF516" i="1"/>
  <c r="CE516" i="1"/>
  <c r="CD516" i="1"/>
  <c r="CC516" i="1"/>
  <c r="CB516" i="1"/>
  <c r="CA516" i="1"/>
  <c r="BZ516" i="1"/>
  <c r="BY516" i="1"/>
  <c r="BX516" i="1"/>
  <c r="BW516" i="1"/>
  <c r="BV516" i="1"/>
  <c r="BE516" i="1"/>
  <c r="AJ516" i="1"/>
  <c r="DU515" i="1"/>
  <c r="DR515" i="1"/>
  <c r="DQ515" i="1"/>
  <c r="DL515" i="1"/>
  <c r="DK515" i="1"/>
  <c r="DJ515" i="1"/>
  <c r="DI515" i="1"/>
  <c r="DH515" i="1"/>
  <c r="DE515" i="1"/>
  <c r="DV515" i="1" s="1"/>
  <c r="DD515" i="1"/>
  <c r="DC515" i="1"/>
  <c r="DB515" i="1"/>
  <c r="DA515" i="1"/>
  <c r="CZ515" i="1"/>
  <c r="CY515" i="1"/>
  <c r="CX515" i="1"/>
  <c r="CW515" i="1"/>
  <c r="CV515" i="1"/>
  <c r="CU515" i="1"/>
  <c r="CT515" i="1"/>
  <c r="CS515" i="1"/>
  <c r="CR515" i="1"/>
  <c r="CQ515" i="1"/>
  <c r="CP515" i="1"/>
  <c r="CO515" i="1"/>
  <c r="CN515" i="1"/>
  <c r="CM515" i="1"/>
  <c r="CL515" i="1"/>
  <c r="CK515" i="1"/>
  <c r="CJ515" i="1"/>
  <c r="CI515" i="1"/>
  <c r="CH515" i="1"/>
  <c r="CG515" i="1"/>
  <c r="CF515" i="1"/>
  <c r="CE515" i="1"/>
  <c r="CD515" i="1"/>
  <c r="DO515" i="1" s="1"/>
  <c r="CC515" i="1"/>
  <c r="CB515" i="1"/>
  <c r="CA515" i="1"/>
  <c r="BZ515" i="1"/>
  <c r="BY515" i="1"/>
  <c r="BX515" i="1"/>
  <c r="BW515" i="1"/>
  <c r="BV515" i="1"/>
  <c r="BE515" i="1"/>
  <c r="AJ515" i="1"/>
  <c r="DU513" i="1"/>
  <c r="DR513" i="1"/>
  <c r="DQ513" i="1"/>
  <c r="DL513" i="1"/>
  <c r="DK513" i="1"/>
  <c r="DJ513" i="1"/>
  <c r="DI513" i="1"/>
  <c r="DH513" i="1"/>
  <c r="DE513" i="1"/>
  <c r="DD513" i="1"/>
  <c r="DV513" i="1" s="1"/>
  <c r="DC513" i="1"/>
  <c r="DB513" i="1"/>
  <c r="DA513" i="1"/>
  <c r="CZ513" i="1"/>
  <c r="CY513" i="1"/>
  <c r="CX513" i="1"/>
  <c r="CW513" i="1"/>
  <c r="CV513" i="1"/>
  <c r="CU513" i="1"/>
  <c r="CT513" i="1"/>
  <c r="CS513" i="1"/>
  <c r="CR513" i="1"/>
  <c r="CQ513" i="1"/>
  <c r="CP513" i="1"/>
  <c r="CO513" i="1"/>
  <c r="CN513" i="1"/>
  <c r="DP513" i="1" s="1"/>
  <c r="CM513" i="1"/>
  <c r="CL513" i="1"/>
  <c r="CK513" i="1"/>
  <c r="CJ513" i="1"/>
  <c r="CI513" i="1"/>
  <c r="CH513" i="1"/>
  <c r="CG513" i="1"/>
  <c r="CF513" i="1"/>
  <c r="CE513" i="1"/>
  <c r="CD513" i="1"/>
  <c r="CC513" i="1"/>
  <c r="CB513" i="1"/>
  <c r="CA513" i="1"/>
  <c r="BZ513" i="1"/>
  <c r="BY513" i="1"/>
  <c r="BX513" i="1"/>
  <c r="BW513" i="1"/>
  <c r="BV513" i="1"/>
  <c r="BE513" i="1"/>
  <c r="AJ513" i="1"/>
  <c r="C513" i="1"/>
  <c r="DU512" i="1"/>
  <c r="DR512" i="1"/>
  <c r="DQ512" i="1"/>
  <c r="DL512" i="1"/>
  <c r="DK512" i="1"/>
  <c r="DI512" i="1"/>
  <c r="DH512" i="1"/>
  <c r="DE512" i="1"/>
  <c r="DV512" i="1" s="1"/>
  <c r="DD512" i="1"/>
  <c r="DC512" i="1"/>
  <c r="DB512" i="1"/>
  <c r="DJ512" i="1" s="1"/>
  <c r="DA512" i="1"/>
  <c r="CZ512" i="1"/>
  <c r="CY512" i="1"/>
  <c r="CX512" i="1"/>
  <c r="CW512" i="1"/>
  <c r="CV512" i="1"/>
  <c r="CU512" i="1"/>
  <c r="CT512" i="1"/>
  <c r="CS512" i="1"/>
  <c r="CR512" i="1"/>
  <c r="CQ512" i="1"/>
  <c r="CP512" i="1"/>
  <c r="CO512" i="1"/>
  <c r="CN512" i="1"/>
  <c r="CM512" i="1"/>
  <c r="CL512" i="1"/>
  <c r="CK512" i="1"/>
  <c r="CJ512" i="1"/>
  <c r="CI512" i="1"/>
  <c r="CH512" i="1"/>
  <c r="CG512" i="1"/>
  <c r="CF512" i="1"/>
  <c r="CE512" i="1"/>
  <c r="CD512" i="1"/>
  <c r="CC512" i="1"/>
  <c r="CB512" i="1"/>
  <c r="CA512" i="1"/>
  <c r="BZ512" i="1"/>
  <c r="BY512" i="1"/>
  <c r="BX512" i="1"/>
  <c r="BW512" i="1"/>
  <c r="BV512" i="1"/>
  <c r="BE512" i="1"/>
  <c r="AJ512" i="1"/>
  <c r="C512" i="1"/>
  <c r="DU510" i="1"/>
  <c r="DR510" i="1"/>
  <c r="DQ510" i="1"/>
  <c r="DO510" i="1"/>
  <c r="DL510" i="1"/>
  <c r="DK510" i="1"/>
  <c r="DI510" i="1"/>
  <c r="DH510" i="1"/>
  <c r="DE510" i="1"/>
  <c r="DD510" i="1"/>
  <c r="DC510" i="1"/>
  <c r="DB510" i="1"/>
  <c r="DJ510" i="1" s="1"/>
  <c r="DA510" i="1"/>
  <c r="CZ510" i="1"/>
  <c r="CY510" i="1"/>
  <c r="CX510" i="1"/>
  <c r="CW510" i="1"/>
  <c r="CV510" i="1"/>
  <c r="CU510" i="1"/>
  <c r="CT510" i="1"/>
  <c r="CS510" i="1"/>
  <c r="CR510" i="1"/>
  <c r="CQ510" i="1"/>
  <c r="CP510" i="1"/>
  <c r="CO510" i="1"/>
  <c r="CN510" i="1"/>
  <c r="CM510" i="1"/>
  <c r="DP510" i="1" s="1"/>
  <c r="CL510" i="1"/>
  <c r="CK510" i="1"/>
  <c r="CJ510" i="1"/>
  <c r="CI510" i="1"/>
  <c r="CH510" i="1"/>
  <c r="CG510" i="1"/>
  <c r="CF510" i="1"/>
  <c r="CE510" i="1"/>
  <c r="CD510" i="1"/>
  <c r="CC510" i="1"/>
  <c r="CB510" i="1"/>
  <c r="CA510" i="1"/>
  <c r="BZ510" i="1"/>
  <c r="BY510" i="1"/>
  <c r="BX510" i="1"/>
  <c r="BW510" i="1"/>
  <c r="BV510" i="1"/>
  <c r="AJ510" i="1"/>
  <c r="C510" i="1"/>
  <c r="BE510" i="1" s="1"/>
  <c r="DV509" i="1"/>
  <c r="DU509" i="1"/>
  <c r="DR509" i="1"/>
  <c r="DQ509" i="1"/>
  <c r="DL509" i="1"/>
  <c r="DK509" i="1"/>
  <c r="DI509" i="1"/>
  <c r="DH509" i="1"/>
  <c r="DE509" i="1"/>
  <c r="DD509" i="1"/>
  <c r="DC509" i="1"/>
  <c r="DB509" i="1"/>
  <c r="DJ509" i="1" s="1"/>
  <c r="DA509" i="1"/>
  <c r="CZ509" i="1"/>
  <c r="CY509" i="1"/>
  <c r="CX509" i="1"/>
  <c r="CW509" i="1"/>
  <c r="CV509" i="1"/>
  <c r="CU509" i="1"/>
  <c r="CT509" i="1"/>
  <c r="CS509" i="1"/>
  <c r="CR509" i="1"/>
  <c r="CQ509" i="1"/>
  <c r="CP509" i="1"/>
  <c r="CO509" i="1"/>
  <c r="CN509" i="1"/>
  <c r="CM509" i="1"/>
  <c r="CL509" i="1"/>
  <c r="CK509" i="1"/>
  <c r="CJ509" i="1"/>
  <c r="CI509" i="1"/>
  <c r="CH509" i="1"/>
  <c r="CG509" i="1"/>
  <c r="CF509" i="1"/>
  <c r="CE509" i="1"/>
  <c r="CD509" i="1"/>
  <c r="CC509" i="1"/>
  <c r="CB509" i="1"/>
  <c r="CA509" i="1"/>
  <c r="BZ509" i="1"/>
  <c r="BY509" i="1"/>
  <c r="BX509" i="1"/>
  <c r="BW509" i="1"/>
  <c r="BV509" i="1"/>
  <c r="DO509" i="1" s="1"/>
  <c r="AJ509" i="1"/>
  <c r="C509" i="1"/>
  <c r="BE509" i="1" s="1"/>
  <c r="DV507" i="1"/>
  <c r="DU507" i="1"/>
  <c r="DR507" i="1"/>
  <c r="DQ507" i="1"/>
  <c r="DL507" i="1"/>
  <c r="DK507" i="1"/>
  <c r="DI507" i="1"/>
  <c r="DH507" i="1"/>
  <c r="DE507" i="1"/>
  <c r="DD507" i="1"/>
  <c r="DC507" i="1"/>
  <c r="DB507" i="1"/>
  <c r="DJ507" i="1" s="1"/>
  <c r="DA507" i="1"/>
  <c r="CZ507" i="1"/>
  <c r="CY507" i="1"/>
  <c r="CX507" i="1"/>
  <c r="CW507" i="1"/>
  <c r="CV507" i="1"/>
  <c r="CU507" i="1"/>
  <c r="CT507" i="1"/>
  <c r="CS507" i="1"/>
  <c r="CR507" i="1"/>
  <c r="CQ507" i="1"/>
  <c r="CP507" i="1"/>
  <c r="CO507" i="1"/>
  <c r="CN507" i="1"/>
  <c r="CM507" i="1"/>
  <c r="CL507" i="1"/>
  <c r="CK507" i="1"/>
  <c r="CJ507" i="1"/>
  <c r="CI507" i="1"/>
  <c r="CH507" i="1"/>
  <c r="CG507" i="1"/>
  <c r="CF507" i="1"/>
  <c r="CE507" i="1"/>
  <c r="CD507" i="1"/>
  <c r="CC507" i="1"/>
  <c r="CB507" i="1"/>
  <c r="CA507" i="1"/>
  <c r="BZ507" i="1"/>
  <c r="BY507" i="1"/>
  <c r="BX507" i="1"/>
  <c r="DO507" i="1" s="1"/>
  <c r="BW507" i="1"/>
  <c r="BV507" i="1"/>
  <c r="AJ507" i="1"/>
  <c r="C507" i="1"/>
  <c r="BE507" i="1" s="1"/>
  <c r="DU506" i="1"/>
  <c r="DR506" i="1"/>
  <c r="DQ506" i="1"/>
  <c r="DL506" i="1"/>
  <c r="DK506" i="1"/>
  <c r="DI506" i="1"/>
  <c r="DH506" i="1"/>
  <c r="DE506" i="1"/>
  <c r="DD506" i="1"/>
  <c r="DC506" i="1"/>
  <c r="DB506" i="1"/>
  <c r="DA506" i="1"/>
  <c r="CZ506" i="1"/>
  <c r="CY506" i="1"/>
  <c r="CX506" i="1"/>
  <c r="CW506" i="1"/>
  <c r="CV506" i="1"/>
  <c r="CU506" i="1"/>
  <c r="CT506" i="1"/>
  <c r="CS506" i="1"/>
  <c r="CR506" i="1"/>
  <c r="CQ506" i="1"/>
  <c r="CP506" i="1"/>
  <c r="CO506" i="1"/>
  <c r="CN506" i="1"/>
  <c r="CM506" i="1"/>
  <c r="CL506" i="1"/>
  <c r="CK506" i="1"/>
  <c r="CJ506" i="1"/>
  <c r="CI506" i="1"/>
  <c r="CH506" i="1"/>
  <c r="CG506" i="1"/>
  <c r="CF506" i="1"/>
  <c r="CE506" i="1"/>
  <c r="CD506" i="1"/>
  <c r="CC506" i="1"/>
  <c r="CB506" i="1"/>
  <c r="CA506" i="1"/>
  <c r="BZ506" i="1"/>
  <c r="BY506" i="1"/>
  <c r="BX506" i="1"/>
  <c r="BW506" i="1"/>
  <c r="BV506" i="1"/>
  <c r="BE506" i="1"/>
  <c r="AJ506" i="1"/>
  <c r="C506" i="1"/>
  <c r="DV504" i="1"/>
  <c r="DU504" i="1"/>
  <c r="DR504" i="1"/>
  <c r="DQ504" i="1"/>
  <c r="DL504" i="1"/>
  <c r="DK504" i="1"/>
  <c r="DI504" i="1"/>
  <c r="DH504" i="1"/>
  <c r="DE504" i="1"/>
  <c r="DD504" i="1"/>
  <c r="DC504" i="1"/>
  <c r="DB504" i="1"/>
  <c r="DJ504" i="1" s="1"/>
  <c r="DA504" i="1"/>
  <c r="CZ504" i="1"/>
  <c r="CY504" i="1"/>
  <c r="CX504" i="1"/>
  <c r="CW504" i="1"/>
  <c r="CV504" i="1"/>
  <c r="CU504" i="1"/>
  <c r="CT504" i="1"/>
  <c r="CS504" i="1"/>
  <c r="CR504" i="1"/>
  <c r="CQ504" i="1"/>
  <c r="CP504" i="1"/>
  <c r="CO504" i="1"/>
  <c r="CN504" i="1"/>
  <c r="CM504" i="1"/>
  <c r="DP504" i="1" s="1"/>
  <c r="CL504" i="1"/>
  <c r="CK504" i="1"/>
  <c r="CJ504" i="1"/>
  <c r="CI504" i="1"/>
  <c r="CH504" i="1"/>
  <c r="CG504" i="1"/>
  <c r="CF504" i="1"/>
  <c r="DO504" i="1" s="1"/>
  <c r="CE504" i="1"/>
  <c r="CD504" i="1"/>
  <c r="CC504" i="1"/>
  <c r="CB504" i="1"/>
  <c r="CA504" i="1"/>
  <c r="BZ504" i="1"/>
  <c r="BY504" i="1"/>
  <c r="BX504" i="1"/>
  <c r="BW504" i="1"/>
  <c r="BV504" i="1"/>
  <c r="AJ504" i="1"/>
  <c r="C504" i="1"/>
  <c r="BE504" i="1" s="1"/>
  <c r="DV503" i="1"/>
  <c r="DU503" i="1"/>
  <c r="DR503" i="1"/>
  <c r="DQ503" i="1"/>
  <c r="DL503" i="1"/>
  <c r="DK503" i="1"/>
  <c r="DJ503" i="1"/>
  <c r="DI503" i="1"/>
  <c r="DH503" i="1"/>
  <c r="DE503" i="1"/>
  <c r="DD503" i="1"/>
  <c r="DC503" i="1"/>
  <c r="DB503" i="1"/>
  <c r="DA503" i="1"/>
  <c r="CZ503" i="1"/>
  <c r="CY503" i="1"/>
  <c r="CX503" i="1"/>
  <c r="CW503" i="1"/>
  <c r="CV503" i="1"/>
  <c r="CU503" i="1"/>
  <c r="CT503" i="1"/>
  <c r="CS503" i="1"/>
  <c r="CR503" i="1"/>
  <c r="CQ503" i="1"/>
  <c r="CP503" i="1"/>
  <c r="CO503" i="1"/>
  <c r="CN503" i="1"/>
  <c r="CM503" i="1"/>
  <c r="CL503" i="1"/>
  <c r="DP503" i="1" s="1"/>
  <c r="CK503" i="1"/>
  <c r="CJ503" i="1"/>
  <c r="CI503" i="1"/>
  <c r="CH503" i="1"/>
  <c r="CG503" i="1"/>
  <c r="CF503" i="1"/>
  <c r="CE503" i="1"/>
  <c r="CD503" i="1"/>
  <c r="CC503" i="1"/>
  <c r="CB503" i="1"/>
  <c r="CA503" i="1"/>
  <c r="BZ503" i="1"/>
  <c r="BY503" i="1"/>
  <c r="BX503" i="1"/>
  <c r="BW503" i="1"/>
  <c r="BV503" i="1"/>
  <c r="BE503" i="1"/>
  <c r="AJ503" i="1"/>
  <c r="C503" i="1"/>
  <c r="DV499" i="1"/>
  <c r="DU499" i="1"/>
  <c r="DR499" i="1"/>
  <c r="DQ499" i="1"/>
  <c r="DL499" i="1"/>
  <c r="DK499" i="1"/>
  <c r="DI499" i="1"/>
  <c r="DH499" i="1"/>
  <c r="DE499" i="1"/>
  <c r="DD499" i="1"/>
  <c r="DC499" i="1"/>
  <c r="DB499" i="1"/>
  <c r="DA499" i="1"/>
  <c r="CZ499" i="1"/>
  <c r="CY499" i="1"/>
  <c r="CX499" i="1"/>
  <c r="CW499" i="1"/>
  <c r="CV499" i="1"/>
  <c r="CU499" i="1"/>
  <c r="CT499" i="1"/>
  <c r="CS499" i="1"/>
  <c r="CR499" i="1"/>
  <c r="CQ499" i="1"/>
  <c r="CP499" i="1"/>
  <c r="CO499" i="1"/>
  <c r="CN499" i="1"/>
  <c r="CM499" i="1"/>
  <c r="CL499" i="1"/>
  <c r="CK499" i="1"/>
  <c r="CJ499" i="1"/>
  <c r="CI499" i="1"/>
  <c r="CH499" i="1"/>
  <c r="CG499" i="1"/>
  <c r="CF499" i="1"/>
  <c r="CE499" i="1"/>
  <c r="CD499" i="1"/>
  <c r="CC499" i="1"/>
  <c r="CB499" i="1"/>
  <c r="CA499" i="1"/>
  <c r="BZ499" i="1"/>
  <c r="BY499" i="1"/>
  <c r="BX499" i="1"/>
  <c r="BW499" i="1"/>
  <c r="BV499" i="1"/>
  <c r="BE499" i="1"/>
  <c r="AJ499" i="1"/>
  <c r="DU498" i="1"/>
  <c r="DR498" i="1"/>
  <c r="DQ498" i="1"/>
  <c r="DL498" i="1"/>
  <c r="DK498" i="1"/>
  <c r="DI498" i="1"/>
  <c r="DH498" i="1"/>
  <c r="DE498" i="1"/>
  <c r="DD498" i="1"/>
  <c r="DV498" i="1" s="1"/>
  <c r="DC498" i="1"/>
  <c r="DB498" i="1"/>
  <c r="DJ498" i="1" s="1"/>
  <c r="DA498" i="1"/>
  <c r="CZ498" i="1"/>
  <c r="CY498" i="1"/>
  <c r="CX498" i="1"/>
  <c r="CW498" i="1"/>
  <c r="CV498" i="1"/>
  <c r="CU498" i="1"/>
  <c r="CT498" i="1"/>
  <c r="CS498" i="1"/>
  <c r="CR498" i="1"/>
  <c r="CQ498" i="1"/>
  <c r="CP498" i="1"/>
  <c r="CO498" i="1"/>
  <c r="CN498" i="1"/>
  <c r="CM498" i="1"/>
  <c r="CL498" i="1"/>
  <c r="CK498" i="1"/>
  <c r="CJ498" i="1"/>
  <c r="CI498" i="1"/>
  <c r="CH498" i="1"/>
  <c r="CG498" i="1"/>
  <c r="CF498" i="1"/>
  <c r="CE498" i="1"/>
  <c r="CD498" i="1"/>
  <c r="CC498" i="1"/>
  <c r="CB498" i="1"/>
  <c r="CA498" i="1"/>
  <c r="BZ498" i="1"/>
  <c r="BY498" i="1"/>
  <c r="BX498" i="1"/>
  <c r="BW498" i="1"/>
  <c r="BV498" i="1"/>
  <c r="BE498" i="1"/>
  <c r="AJ498" i="1"/>
  <c r="DU494" i="1"/>
  <c r="DR494" i="1"/>
  <c r="DQ494" i="1"/>
  <c r="DL494" i="1"/>
  <c r="DK494" i="1"/>
  <c r="DJ494" i="1"/>
  <c r="DI494" i="1"/>
  <c r="DH494" i="1"/>
  <c r="DE494" i="1"/>
  <c r="DD494" i="1"/>
  <c r="DV494" i="1" s="1"/>
  <c r="DC494" i="1"/>
  <c r="DB494" i="1"/>
  <c r="DA494" i="1"/>
  <c r="CZ494" i="1"/>
  <c r="CY494" i="1"/>
  <c r="CX494" i="1"/>
  <c r="CW494" i="1"/>
  <c r="CV494" i="1"/>
  <c r="CU494" i="1"/>
  <c r="CT494" i="1"/>
  <c r="CS494" i="1"/>
  <c r="CR494" i="1"/>
  <c r="CQ494" i="1"/>
  <c r="CP494" i="1"/>
  <c r="CO494" i="1"/>
  <c r="CN494" i="1"/>
  <c r="CM494" i="1"/>
  <c r="CL494" i="1"/>
  <c r="DP494" i="1" s="1"/>
  <c r="CK494" i="1"/>
  <c r="CJ494" i="1"/>
  <c r="CI494" i="1"/>
  <c r="CH494" i="1"/>
  <c r="CG494" i="1"/>
  <c r="CF494" i="1"/>
  <c r="CE494" i="1"/>
  <c r="CD494" i="1"/>
  <c r="CC494" i="1"/>
  <c r="CB494" i="1"/>
  <c r="CA494" i="1"/>
  <c r="BZ494" i="1"/>
  <c r="BY494" i="1"/>
  <c r="BX494" i="1"/>
  <c r="BW494" i="1"/>
  <c r="BV494" i="1"/>
  <c r="BE494" i="1"/>
  <c r="AJ494" i="1"/>
  <c r="DU493" i="1"/>
  <c r="DR493" i="1"/>
  <c r="DQ493" i="1"/>
  <c r="DO493" i="1"/>
  <c r="DL493" i="1"/>
  <c r="DK493" i="1"/>
  <c r="DI493" i="1"/>
  <c r="DH493" i="1"/>
  <c r="DE493" i="1"/>
  <c r="DD493" i="1"/>
  <c r="DV493" i="1" s="1"/>
  <c r="DC493" i="1"/>
  <c r="DB493" i="1"/>
  <c r="DA493" i="1"/>
  <c r="CZ493" i="1"/>
  <c r="CY493" i="1"/>
  <c r="CX493" i="1"/>
  <c r="CW493" i="1"/>
  <c r="CV493" i="1"/>
  <c r="CU493" i="1"/>
  <c r="CT493" i="1"/>
  <c r="CS493" i="1"/>
  <c r="CR493" i="1"/>
  <c r="CQ493" i="1"/>
  <c r="CP493" i="1"/>
  <c r="CO493" i="1"/>
  <c r="CN493" i="1"/>
  <c r="CM493" i="1"/>
  <c r="CL493" i="1"/>
  <c r="CK493" i="1"/>
  <c r="CJ493" i="1"/>
  <c r="CI493" i="1"/>
  <c r="CH493" i="1"/>
  <c r="CG493" i="1"/>
  <c r="CF493" i="1"/>
  <c r="CE493" i="1"/>
  <c r="CD493" i="1"/>
  <c r="CC493" i="1"/>
  <c r="CB493" i="1"/>
  <c r="CA493" i="1"/>
  <c r="BZ493" i="1"/>
  <c r="BY493" i="1"/>
  <c r="BX493" i="1"/>
  <c r="BW493" i="1"/>
  <c r="BV493" i="1"/>
  <c r="BE493" i="1"/>
  <c r="AJ493" i="1"/>
  <c r="DV491" i="1"/>
  <c r="DU491" i="1"/>
  <c r="DR491" i="1"/>
  <c r="DQ491" i="1"/>
  <c r="DL491" i="1"/>
  <c r="DK491" i="1"/>
  <c r="DI491" i="1"/>
  <c r="DH491" i="1"/>
  <c r="DE491" i="1"/>
  <c r="DD491" i="1"/>
  <c r="DC491" i="1"/>
  <c r="DJ491" i="1" s="1"/>
  <c r="DB491" i="1"/>
  <c r="DA491" i="1"/>
  <c r="CZ491" i="1"/>
  <c r="CY491" i="1"/>
  <c r="CX491" i="1"/>
  <c r="CW491" i="1"/>
  <c r="CV491" i="1"/>
  <c r="CU491" i="1"/>
  <c r="CT491" i="1"/>
  <c r="CS491" i="1"/>
  <c r="CR491" i="1"/>
  <c r="CQ491" i="1"/>
  <c r="CP491" i="1"/>
  <c r="CO491" i="1"/>
  <c r="CN491" i="1"/>
  <c r="CM491" i="1"/>
  <c r="CL491" i="1"/>
  <c r="DP491" i="1" s="1"/>
  <c r="CK491" i="1"/>
  <c r="CJ491" i="1"/>
  <c r="CI491" i="1"/>
  <c r="CH491" i="1"/>
  <c r="CG491" i="1"/>
  <c r="CF491" i="1"/>
  <c r="CE491" i="1"/>
  <c r="CD491" i="1"/>
  <c r="CC491" i="1"/>
  <c r="CB491" i="1"/>
  <c r="CA491" i="1"/>
  <c r="BZ491" i="1"/>
  <c r="BY491" i="1"/>
  <c r="BX491" i="1"/>
  <c r="BW491" i="1"/>
  <c r="BV491" i="1"/>
  <c r="AJ491" i="1"/>
  <c r="C491" i="1"/>
  <c r="BE491" i="1" s="1"/>
  <c r="DU490" i="1"/>
  <c r="DR490" i="1"/>
  <c r="DQ490" i="1"/>
  <c r="DL490" i="1"/>
  <c r="DK490" i="1"/>
  <c r="DJ490" i="1"/>
  <c r="DI490" i="1"/>
  <c r="DH490" i="1"/>
  <c r="DE490" i="1"/>
  <c r="DD490" i="1"/>
  <c r="DC490" i="1"/>
  <c r="DB490" i="1"/>
  <c r="DA490" i="1"/>
  <c r="CZ490" i="1"/>
  <c r="CY490" i="1"/>
  <c r="CX490" i="1"/>
  <c r="CW490" i="1"/>
  <c r="CV490" i="1"/>
  <c r="CU490" i="1"/>
  <c r="CT490" i="1"/>
  <c r="CS490" i="1"/>
  <c r="CR490" i="1"/>
  <c r="CQ490" i="1"/>
  <c r="CP490" i="1"/>
  <c r="CO490" i="1"/>
  <c r="CN490" i="1"/>
  <c r="CM490" i="1"/>
  <c r="CL490" i="1"/>
  <c r="CK490" i="1"/>
  <c r="CJ490" i="1"/>
  <c r="CI490" i="1"/>
  <c r="CH490" i="1"/>
  <c r="CG490" i="1"/>
  <c r="CF490" i="1"/>
  <c r="CE490" i="1"/>
  <c r="CD490" i="1"/>
  <c r="CC490" i="1"/>
  <c r="CB490" i="1"/>
  <c r="CA490" i="1"/>
  <c r="BZ490" i="1"/>
  <c r="BY490" i="1"/>
  <c r="BX490" i="1"/>
  <c r="BW490" i="1"/>
  <c r="BV490" i="1"/>
  <c r="BE490" i="1"/>
  <c r="AJ490" i="1"/>
  <c r="C490" i="1"/>
  <c r="DU488" i="1"/>
  <c r="DR488" i="1"/>
  <c r="DQ488" i="1"/>
  <c r="DL488" i="1"/>
  <c r="DK488" i="1"/>
  <c r="DI488" i="1"/>
  <c r="DH488" i="1"/>
  <c r="DE488" i="1"/>
  <c r="DD488" i="1"/>
  <c r="DV488" i="1" s="1"/>
  <c r="DC488" i="1"/>
  <c r="DB488" i="1"/>
  <c r="DJ488" i="1" s="1"/>
  <c r="DA488" i="1"/>
  <c r="CZ488" i="1"/>
  <c r="CY488" i="1"/>
  <c r="CX488" i="1"/>
  <c r="CW488" i="1"/>
  <c r="CV488" i="1"/>
  <c r="CU488" i="1"/>
  <c r="CT488" i="1"/>
  <c r="CS488" i="1"/>
  <c r="CR488" i="1"/>
  <c r="CQ488" i="1"/>
  <c r="CP488" i="1"/>
  <c r="CO488" i="1"/>
  <c r="CN488" i="1"/>
  <c r="CM488" i="1"/>
  <c r="CL488" i="1"/>
  <c r="CK488" i="1"/>
  <c r="CJ488" i="1"/>
  <c r="CI488" i="1"/>
  <c r="CH488" i="1"/>
  <c r="CG488" i="1"/>
  <c r="CF488" i="1"/>
  <c r="CE488" i="1"/>
  <c r="CD488" i="1"/>
  <c r="CC488" i="1"/>
  <c r="CB488" i="1"/>
  <c r="CA488" i="1"/>
  <c r="BZ488" i="1"/>
  <c r="BY488" i="1"/>
  <c r="DO488" i="1" s="1"/>
  <c r="BX488" i="1"/>
  <c r="BW488" i="1"/>
  <c r="BV488" i="1"/>
  <c r="AJ488" i="1"/>
  <c r="C488" i="1"/>
  <c r="BE488" i="1" s="1"/>
  <c r="DV487" i="1"/>
  <c r="DU487" i="1"/>
  <c r="DR487" i="1"/>
  <c r="DQ487" i="1"/>
  <c r="DL487" i="1"/>
  <c r="DK487" i="1"/>
  <c r="DJ487" i="1"/>
  <c r="DI487" i="1"/>
  <c r="DH487" i="1"/>
  <c r="DE487" i="1"/>
  <c r="DD487" i="1"/>
  <c r="DC487" i="1"/>
  <c r="DB487" i="1"/>
  <c r="DA487" i="1"/>
  <c r="CZ487" i="1"/>
  <c r="CY487" i="1"/>
  <c r="CX487" i="1"/>
  <c r="CW487" i="1"/>
  <c r="CV487" i="1"/>
  <c r="CU487" i="1"/>
  <c r="CT487" i="1"/>
  <c r="CS487" i="1"/>
  <c r="CR487" i="1"/>
  <c r="CQ487" i="1"/>
  <c r="CP487" i="1"/>
  <c r="CO487" i="1"/>
  <c r="CN487" i="1"/>
  <c r="CM487" i="1"/>
  <c r="CL487" i="1"/>
  <c r="CK487" i="1"/>
  <c r="CJ487" i="1"/>
  <c r="CI487" i="1"/>
  <c r="CH487" i="1"/>
  <c r="CG487" i="1"/>
  <c r="CF487" i="1"/>
  <c r="CE487" i="1"/>
  <c r="CD487" i="1"/>
  <c r="CC487" i="1"/>
  <c r="CB487" i="1"/>
  <c r="CA487" i="1"/>
  <c r="BZ487" i="1"/>
  <c r="BY487" i="1"/>
  <c r="BX487" i="1"/>
  <c r="BW487" i="1"/>
  <c r="BV487" i="1"/>
  <c r="AJ487" i="1"/>
  <c r="C487" i="1"/>
  <c r="BE487" i="1" s="1"/>
  <c r="DV485" i="1"/>
  <c r="DU485" i="1"/>
  <c r="DR485" i="1"/>
  <c r="DQ485" i="1"/>
  <c r="DL485" i="1"/>
  <c r="DK485" i="1"/>
  <c r="DJ485" i="1"/>
  <c r="DI485" i="1"/>
  <c r="DH485" i="1"/>
  <c r="DE485" i="1"/>
  <c r="DD485" i="1"/>
  <c r="DC485" i="1"/>
  <c r="DB485" i="1"/>
  <c r="DA485" i="1"/>
  <c r="CZ485" i="1"/>
  <c r="CY485" i="1"/>
  <c r="CX485" i="1"/>
  <c r="CW485" i="1"/>
  <c r="CV485" i="1"/>
  <c r="CU485" i="1"/>
  <c r="CT485" i="1"/>
  <c r="CS485" i="1"/>
  <c r="CR485" i="1"/>
  <c r="CQ485" i="1"/>
  <c r="CP485" i="1"/>
  <c r="CO485" i="1"/>
  <c r="CN485" i="1"/>
  <c r="CM485" i="1"/>
  <c r="CL485" i="1"/>
  <c r="CK485" i="1"/>
  <c r="CJ485" i="1"/>
  <c r="CI485" i="1"/>
  <c r="CH485" i="1"/>
  <c r="CG485" i="1"/>
  <c r="CF485" i="1"/>
  <c r="CE485" i="1"/>
  <c r="CD485" i="1"/>
  <c r="CC485" i="1"/>
  <c r="CB485" i="1"/>
  <c r="DO485" i="1" s="1"/>
  <c r="CA485" i="1"/>
  <c r="BZ485" i="1"/>
  <c r="BY485" i="1"/>
  <c r="BX485" i="1"/>
  <c r="BW485" i="1"/>
  <c r="BV485" i="1"/>
  <c r="AJ485" i="1"/>
  <c r="C485" i="1"/>
  <c r="BE485" i="1" s="1"/>
  <c r="DU484" i="1"/>
  <c r="DR484" i="1"/>
  <c r="DQ484" i="1"/>
  <c r="DL484" i="1"/>
  <c r="DK484" i="1"/>
  <c r="DI484" i="1"/>
  <c r="DH484" i="1"/>
  <c r="DE484" i="1"/>
  <c r="DD484" i="1"/>
  <c r="DV484" i="1" s="1"/>
  <c r="DC484" i="1"/>
  <c r="DB484" i="1"/>
  <c r="DJ484" i="1" s="1"/>
  <c r="DA484" i="1"/>
  <c r="CZ484" i="1"/>
  <c r="CY484" i="1"/>
  <c r="CX484" i="1"/>
  <c r="CW484" i="1"/>
  <c r="CV484" i="1"/>
  <c r="CU484" i="1"/>
  <c r="CT484" i="1"/>
  <c r="CS484" i="1"/>
  <c r="CR484" i="1"/>
  <c r="CQ484" i="1"/>
  <c r="CP484" i="1"/>
  <c r="CO484" i="1"/>
  <c r="CN484" i="1"/>
  <c r="CM484" i="1"/>
  <c r="CL484" i="1"/>
  <c r="CK484" i="1"/>
  <c r="CJ484" i="1"/>
  <c r="CI484" i="1"/>
  <c r="CH484" i="1"/>
  <c r="CG484" i="1"/>
  <c r="CF484" i="1"/>
  <c r="CE484" i="1"/>
  <c r="CD484" i="1"/>
  <c r="CC484" i="1"/>
  <c r="CB484" i="1"/>
  <c r="CA484" i="1"/>
  <c r="BZ484" i="1"/>
  <c r="BY484" i="1"/>
  <c r="BX484" i="1"/>
  <c r="BW484" i="1"/>
  <c r="BV484" i="1"/>
  <c r="BE484" i="1"/>
  <c r="AJ484" i="1"/>
  <c r="C484" i="1"/>
  <c r="DU482" i="1"/>
  <c r="DR482" i="1"/>
  <c r="DQ482" i="1"/>
  <c r="DL482" i="1"/>
  <c r="DK482" i="1"/>
  <c r="DJ482" i="1"/>
  <c r="DI482" i="1"/>
  <c r="DH482" i="1"/>
  <c r="DE482" i="1"/>
  <c r="DD482" i="1"/>
  <c r="DV482" i="1" s="1"/>
  <c r="DC482" i="1"/>
  <c r="DB482" i="1"/>
  <c r="DA482" i="1"/>
  <c r="CZ482" i="1"/>
  <c r="CY482" i="1"/>
  <c r="CX482" i="1"/>
  <c r="CW482" i="1"/>
  <c r="CV482" i="1"/>
  <c r="CU482" i="1"/>
  <c r="CT482" i="1"/>
  <c r="CS482" i="1"/>
  <c r="CR482" i="1"/>
  <c r="CQ482" i="1"/>
  <c r="CP482" i="1"/>
  <c r="CO482" i="1"/>
  <c r="CN482" i="1"/>
  <c r="CM482" i="1"/>
  <c r="CL482" i="1"/>
  <c r="CK482" i="1"/>
  <c r="CJ482" i="1"/>
  <c r="CI482" i="1"/>
  <c r="CH482" i="1"/>
  <c r="CG482" i="1"/>
  <c r="CF482" i="1"/>
  <c r="CE482" i="1"/>
  <c r="CD482" i="1"/>
  <c r="CC482" i="1"/>
  <c r="CB482" i="1"/>
  <c r="CA482" i="1"/>
  <c r="BZ482" i="1"/>
  <c r="BY482" i="1"/>
  <c r="BX482" i="1"/>
  <c r="BW482" i="1"/>
  <c r="BV482" i="1"/>
  <c r="AJ482" i="1"/>
  <c r="C482" i="1"/>
  <c r="BE482" i="1" s="1"/>
  <c r="DV481" i="1"/>
  <c r="DU481" i="1"/>
  <c r="DR481" i="1"/>
  <c r="DQ481" i="1"/>
  <c r="DL481" i="1"/>
  <c r="DK481" i="1"/>
  <c r="DI481" i="1"/>
  <c r="DH481" i="1"/>
  <c r="DE481" i="1"/>
  <c r="DD481" i="1"/>
  <c r="DC481" i="1"/>
  <c r="DB481" i="1"/>
  <c r="DJ481" i="1" s="1"/>
  <c r="DA481" i="1"/>
  <c r="CZ481" i="1"/>
  <c r="CY481" i="1"/>
  <c r="CX481" i="1"/>
  <c r="CW481" i="1"/>
  <c r="CV481" i="1"/>
  <c r="CU481" i="1"/>
  <c r="CT481" i="1"/>
  <c r="CS481" i="1"/>
  <c r="CR481" i="1"/>
  <c r="CQ481" i="1"/>
  <c r="CP481" i="1"/>
  <c r="CO481" i="1"/>
  <c r="CN481" i="1"/>
  <c r="DP481" i="1" s="1"/>
  <c r="CM481" i="1"/>
  <c r="CL481" i="1"/>
  <c r="CK481" i="1"/>
  <c r="CJ481" i="1"/>
  <c r="CI481" i="1"/>
  <c r="CH481" i="1"/>
  <c r="CG481" i="1"/>
  <c r="CF481" i="1"/>
  <c r="CE481" i="1"/>
  <c r="CD481" i="1"/>
  <c r="CC481" i="1"/>
  <c r="CB481" i="1"/>
  <c r="CA481" i="1"/>
  <c r="BZ481" i="1"/>
  <c r="BY481" i="1"/>
  <c r="BX481" i="1"/>
  <c r="BW481" i="1"/>
  <c r="BV481" i="1"/>
  <c r="BE481" i="1"/>
  <c r="AJ481" i="1"/>
  <c r="C481" i="1"/>
  <c r="DV479" i="1"/>
  <c r="DU479" i="1"/>
  <c r="DR479" i="1"/>
  <c r="DQ479" i="1"/>
  <c r="DL479" i="1"/>
  <c r="DK479" i="1"/>
  <c r="DJ479" i="1"/>
  <c r="DI479" i="1"/>
  <c r="DH479" i="1"/>
  <c r="DE479" i="1"/>
  <c r="DD479" i="1"/>
  <c r="DC479" i="1"/>
  <c r="DB479" i="1"/>
  <c r="DA479" i="1"/>
  <c r="CZ479" i="1"/>
  <c r="CY479" i="1"/>
  <c r="CX479" i="1"/>
  <c r="CW479" i="1"/>
  <c r="CV479" i="1"/>
  <c r="CU479" i="1"/>
  <c r="CT479" i="1"/>
  <c r="CS479" i="1"/>
  <c r="CR479" i="1"/>
  <c r="CQ479" i="1"/>
  <c r="CP479" i="1"/>
  <c r="CO479" i="1"/>
  <c r="CN479" i="1"/>
  <c r="CM479" i="1"/>
  <c r="CL479" i="1"/>
  <c r="DP479" i="1" s="1"/>
  <c r="CK479" i="1"/>
  <c r="CJ479" i="1"/>
  <c r="CI479" i="1"/>
  <c r="CH479" i="1"/>
  <c r="CG479" i="1"/>
  <c r="CF479" i="1"/>
  <c r="CE479" i="1"/>
  <c r="CD479" i="1"/>
  <c r="CC479" i="1"/>
  <c r="CB479" i="1"/>
  <c r="CA479" i="1"/>
  <c r="BZ479" i="1"/>
  <c r="BY479" i="1"/>
  <c r="BX479" i="1"/>
  <c r="BW479" i="1"/>
  <c r="BV479" i="1"/>
  <c r="AJ479" i="1"/>
  <c r="C479" i="1"/>
  <c r="BE479" i="1" s="1"/>
  <c r="DU478" i="1"/>
  <c r="DR478" i="1"/>
  <c r="DQ478" i="1"/>
  <c r="DL478" i="1"/>
  <c r="DK478" i="1"/>
  <c r="DI478" i="1"/>
  <c r="DH478" i="1"/>
  <c r="DE478" i="1"/>
  <c r="DD478" i="1"/>
  <c r="DV478" i="1" s="1"/>
  <c r="DC478" i="1"/>
  <c r="DB478" i="1"/>
  <c r="DJ478" i="1" s="1"/>
  <c r="DA478" i="1"/>
  <c r="CZ478" i="1"/>
  <c r="CY478" i="1"/>
  <c r="CX478" i="1"/>
  <c r="CW478" i="1"/>
  <c r="CV478" i="1"/>
  <c r="CU478" i="1"/>
  <c r="CT478" i="1"/>
  <c r="CS478" i="1"/>
  <c r="CR478" i="1"/>
  <c r="CQ478" i="1"/>
  <c r="CP478" i="1"/>
  <c r="CO478" i="1"/>
  <c r="CN478" i="1"/>
  <c r="CM478" i="1"/>
  <c r="CL478" i="1"/>
  <c r="CK478" i="1"/>
  <c r="CJ478" i="1"/>
  <c r="CI478" i="1"/>
  <c r="CH478" i="1"/>
  <c r="CG478" i="1"/>
  <c r="CF478" i="1"/>
  <c r="CE478" i="1"/>
  <c r="CD478" i="1"/>
  <c r="CC478" i="1"/>
  <c r="CB478" i="1"/>
  <c r="CA478" i="1"/>
  <c r="BZ478" i="1"/>
  <c r="BY478" i="1"/>
  <c r="BX478" i="1"/>
  <c r="BW478" i="1"/>
  <c r="BV478" i="1"/>
  <c r="AJ478" i="1"/>
  <c r="C478" i="1"/>
  <c r="BE478" i="1" s="1"/>
  <c r="DU476" i="1"/>
  <c r="DR476" i="1"/>
  <c r="DQ476" i="1"/>
  <c r="DL476" i="1"/>
  <c r="DK476" i="1"/>
  <c r="DI476" i="1"/>
  <c r="DH476" i="1"/>
  <c r="DE476" i="1"/>
  <c r="DD476" i="1"/>
  <c r="DV476" i="1" s="1"/>
  <c r="DC476" i="1"/>
  <c r="DB476" i="1"/>
  <c r="DJ476" i="1" s="1"/>
  <c r="DA476" i="1"/>
  <c r="CZ476" i="1"/>
  <c r="CY476" i="1"/>
  <c r="CX476" i="1"/>
  <c r="CW476" i="1"/>
  <c r="CV476" i="1"/>
  <c r="CU476" i="1"/>
  <c r="CT476" i="1"/>
  <c r="CS476" i="1"/>
  <c r="CR476" i="1"/>
  <c r="CQ476" i="1"/>
  <c r="CP476" i="1"/>
  <c r="CO476" i="1"/>
  <c r="CN476" i="1"/>
  <c r="CM476" i="1"/>
  <c r="CL476" i="1"/>
  <c r="CK476" i="1"/>
  <c r="CJ476" i="1"/>
  <c r="CI476" i="1"/>
  <c r="CH476" i="1"/>
  <c r="CG476" i="1"/>
  <c r="CF476" i="1"/>
  <c r="CE476" i="1"/>
  <c r="CD476" i="1"/>
  <c r="CC476" i="1"/>
  <c r="CB476" i="1"/>
  <c r="CA476" i="1"/>
  <c r="BZ476" i="1"/>
  <c r="BY476" i="1"/>
  <c r="BX476" i="1"/>
  <c r="BW476" i="1"/>
  <c r="BV476" i="1"/>
  <c r="BE476" i="1"/>
  <c r="AJ476" i="1"/>
  <c r="C476" i="1"/>
  <c r="DV475" i="1"/>
  <c r="DU475" i="1"/>
  <c r="DR475" i="1"/>
  <c r="DQ475" i="1"/>
  <c r="DL475" i="1"/>
  <c r="DK475" i="1"/>
  <c r="DJ475" i="1"/>
  <c r="DI475" i="1"/>
  <c r="DH475" i="1"/>
  <c r="DE475" i="1"/>
  <c r="DD475" i="1"/>
  <c r="DC475" i="1"/>
  <c r="DB475" i="1"/>
  <c r="DA475" i="1"/>
  <c r="CZ475" i="1"/>
  <c r="CY475" i="1"/>
  <c r="CX475" i="1"/>
  <c r="CW475" i="1"/>
  <c r="CV475" i="1"/>
  <c r="CU475" i="1"/>
  <c r="CT475" i="1"/>
  <c r="CS475" i="1"/>
  <c r="CR475" i="1"/>
  <c r="CQ475" i="1"/>
  <c r="CP475" i="1"/>
  <c r="CO475" i="1"/>
  <c r="CN475" i="1"/>
  <c r="CM475" i="1"/>
  <c r="CL475" i="1"/>
  <c r="DP475" i="1" s="1"/>
  <c r="CK475" i="1"/>
  <c r="CJ475" i="1"/>
  <c r="CI475" i="1"/>
  <c r="CH475" i="1"/>
  <c r="CG475" i="1"/>
  <c r="CF475" i="1"/>
  <c r="CE475" i="1"/>
  <c r="CD475" i="1"/>
  <c r="CC475" i="1"/>
  <c r="CB475" i="1"/>
  <c r="CA475" i="1"/>
  <c r="BZ475" i="1"/>
  <c r="BY475" i="1"/>
  <c r="BX475" i="1"/>
  <c r="BW475" i="1"/>
  <c r="BV475" i="1"/>
  <c r="AJ475" i="1"/>
  <c r="C475" i="1"/>
  <c r="BE475" i="1" s="1"/>
  <c r="DV473" i="1"/>
  <c r="DU473" i="1"/>
  <c r="DR473" i="1"/>
  <c r="DQ473" i="1"/>
  <c r="DO473" i="1"/>
  <c r="DL473" i="1"/>
  <c r="DK473" i="1"/>
  <c r="DI473" i="1"/>
  <c r="DH473" i="1"/>
  <c r="DE473" i="1"/>
  <c r="DD473" i="1"/>
  <c r="DC473" i="1"/>
  <c r="DB473" i="1"/>
  <c r="DA473" i="1"/>
  <c r="CZ473" i="1"/>
  <c r="CY473" i="1"/>
  <c r="CX473" i="1"/>
  <c r="CW473" i="1"/>
  <c r="CV473" i="1"/>
  <c r="CU473" i="1"/>
  <c r="CT473" i="1"/>
  <c r="CS473" i="1"/>
  <c r="CR473" i="1"/>
  <c r="CQ473" i="1"/>
  <c r="CP473" i="1"/>
  <c r="CO473" i="1"/>
  <c r="CN473" i="1"/>
  <c r="CM473" i="1"/>
  <c r="DP473" i="1" s="1"/>
  <c r="CL473" i="1"/>
  <c r="CK473" i="1"/>
  <c r="CJ473" i="1"/>
  <c r="CI473" i="1"/>
  <c r="CH473" i="1"/>
  <c r="CG473" i="1"/>
  <c r="CF473" i="1"/>
  <c r="CE473" i="1"/>
  <c r="CD473" i="1"/>
  <c r="CC473" i="1"/>
  <c r="CB473" i="1"/>
  <c r="CA473" i="1"/>
  <c r="BZ473" i="1"/>
  <c r="BY473" i="1"/>
  <c r="BX473" i="1"/>
  <c r="BW473" i="1"/>
  <c r="BV473" i="1"/>
  <c r="AJ473" i="1"/>
  <c r="C473" i="1"/>
  <c r="BE473" i="1" s="1"/>
  <c r="DU472" i="1"/>
  <c r="DR472" i="1"/>
  <c r="DQ472" i="1"/>
  <c r="DL472" i="1"/>
  <c r="DK472" i="1"/>
  <c r="DI472" i="1"/>
  <c r="DH472" i="1"/>
  <c r="DE472" i="1"/>
  <c r="DD472" i="1"/>
  <c r="DC472" i="1"/>
  <c r="DB472" i="1"/>
  <c r="DJ472" i="1" s="1"/>
  <c r="DA472" i="1"/>
  <c r="CZ472" i="1"/>
  <c r="CY472" i="1"/>
  <c r="CX472" i="1"/>
  <c r="CW472" i="1"/>
  <c r="CV472" i="1"/>
  <c r="CU472" i="1"/>
  <c r="CT472" i="1"/>
  <c r="CS472" i="1"/>
  <c r="CR472" i="1"/>
  <c r="CQ472" i="1"/>
  <c r="CP472" i="1"/>
  <c r="CO472" i="1"/>
  <c r="CN472" i="1"/>
  <c r="CM472" i="1"/>
  <c r="CL472" i="1"/>
  <c r="CK472" i="1"/>
  <c r="CJ472" i="1"/>
  <c r="CI472" i="1"/>
  <c r="CH472" i="1"/>
  <c r="CG472" i="1"/>
  <c r="CF472" i="1"/>
  <c r="CE472" i="1"/>
  <c r="CD472" i="1"/>
  <c r="CC472" i="1"/>
  <c r="CB472" i="1"/>
  <c r="CA472" i="1"/>
  <c r="BZ472" i="1"/>
  <c r="BY472" i="1"/>
  <c r="BX472" i="1"/>
  <c r="BW472" i="1"/>
  <c r="BV472" i="1"/>
  <c r="BE472" i="1"/>
  <c r="AJ472" i="1"/>
  <c r="C472" i="1"/>
  <c r="DU470" i="1"/>
  <c r="DR470" i="1"/>
  <c r="DQ470" i="1"/>
  <c r="DL470" i="1"/>
  <c r="DK470" i="1"/>
  <c r="DI470" i="1"/>
  <c r="DH470" i="1"/>
  <c r="DE470" i="1"/>
  <c r="DD470" i="1"/>
  <c r="DV470" i="1" s="1"/>
  <c r="DC470" i="1"/>
  <c r="DB470" i="1"/>
  <c r="DJ470" i="1" s="1"/>
  <c r="DA470" i="1"/>
  <c r="CZ470" i="1"/>
  <c r="CY470" i="1"/>
  <c r="CX470" i="1"/>
  <c r="CW470" i="1"/>
  <c r="CV470" i="1"/>
  <c r="CU470" i="1"/>
  <c r="CT470" i="1"/>
  <c r="CS470" i="1"/>
  <c r="CR470" i="1"/>
  <c r="CQ470" i="1"/>
  <c r="CP470" i="1"/>
  <c r="CO470" i="1"/>
  <c r="CN470" i="1"/>
  <c r="CM470" i="1"/>
  <c r="CL470" i="1"/>
  <c r="CK470" i="1"/>
  <c r="CJ470" i="1"/>
  <c r="CI470" i="1"/>
  <c r="CH470" i="1"/>
  <c r="CG470" i="1"/>
  <c r="CF470" i="1"/>
  <c r="CE470" i="1"/>
  <c r="CD470" i="1"/>
  <c r="CC470" i="1"/>
  <c r="CB470" i="1"/>
  <c r="CA470" i="1"/>
  <c r="BZ470" i="1"/>
  <c r="BY470" i="1"/>
  <c r="BX470" i="1"/>
  <c r="BW470" i="1"/>
  <c r="BV470" i="1"/>
  <c r="AJ470" i="1"/>
  <c r="C470" i="1"/>
  <c r="BE470" i="1" s="1"/>
  <c r="DU469" i="1"/>
  <c r="DR469" i="1"/>
  <c r="DQ469" i="1"/>
  <c r="DL469" i="1"/>
  <c r="DK469" i="1"/>
  <c r="DI469" i="1"/>
  <c r="DH469" i="1"/>
  <c r="DE469" i="1"/>
  <c r="DV469" i="1" s="1"/>
  <c r="DD469" i="1"/>
  <c r="DC469" i="1"/>
  <c r="DB469" i="1"/>
  <c r="DJ469" i="1" s="1"/>
  <c r="DA469" i="1"/>
  <c r="CZ469" i="1"/>
  <c r="CY469" i="1"/>
  <c r="CX469" i="1"/>
  <c r="CW469" i="1"/>
  <c r="CV469" i="1"/>
  <c r="CU469" i="1"/>
  <c r="CT469" i="1"/>
  <c r="CS469" i="1"/>
  <c r="CR469" i="1"/>
  <c r="CQ469" i="1"/>
  <c r="CP469" i="1"/>
  <c r="CO469" i="1"/>
  <c r="CN469" i="1"/>
  <c r="CM469" i="1"/>
  <c r="CL469" i="1"/>
  <c r="DP469" i="1" s="1"/>
  <c r="CK469" i="1"/>
  <c r="CJ469" i="1"/>
  <c r="CI469" i="1"/>
  <c r="CH469" i="1"/>
  <c r="CG469" i="1"/>
  <c r="CF469" i="1"/>
  <c r="CE469" i="1"/>
  <c r="CD469" i="1"/>
  <c r="CC469" i="1"/>
  <c r="CB469" i="1"/>
  <c r="CA469" i="1"/>
  <c r="BZ469" i="1"/>
  <c r="BY469" i="1"/>
  <c r="BX469" i="1"/>
  <c r="BW469" i="1"/>
  <c r="BV469" i="1"/>
  <c r="AJ469" i="1"/>
  <c r="C469" i="1"/>
  <c r="BE469" i="1" s="1"/>
  <c r="DU467" i="1"/>
  <c r="DR467" i="1"/>
  <c r="DQ467" i="1"/>
  <c r="DL467" i="1"/>
  <c r="DK467" i="1"/>
  <c r="DI467" i="1"/>
  <c r="DH467" i="1"/>
  <c r="DE467" i="1"/>
  <c r="DD467" i="1"/>
  <c r="DV467" i="1" s="1"/>
  <c r="DC467" i="1"/>
  <c r="DJ467" i="1" s="1"/>
  <c r="DB467" i="1"/>
  <c r="DA467" i="1"/>
  <c r="CZ467" i="1"/>
  <c r="CY467" i="1"/>
  <c r="CX467" i="1"/>
  <c r="CW467" i="1"/>
  <c r="CV467" i="1"/>
  <c r="CU467" i="1"/>
  <c r="CT467" i="1"/>
  <c r="CS467" i="1"/>
  <c r="CR467" i="1"/>
  <c r="CQ467" i="1"/>
  <c r="CP467" i="1"/>
  <c r="CO467" i="1"/>
  <c r="CN467" i="1"/>
  <c r="CM467" i="1"/>
  <c r="CL467" i="1"/>
  <c r="CK467" i="1"/>
  <c r="CJ467" i="1"/>
  <c r="CI467" i="1"/>
  <c r="CH467" i="1"/>
  <c r="DO467" i="1" s="1"/>
  <c r="CG467" i="1"/>
  <c r="CF467" i="1"/>
  <c r="CE467" i="1"/>
  <c r="CD467" i="1"/>
  <c r="CC467" i="1"/>
  <c r="CB467" i="1"/>
  <c r="CA467" i="1"/>
  <c r="BZ467" i="1"/>
  <c r="BY467" i="1"/>
  <c r="BX467" i="1"/>
  <c r="BW467" i="1"/>
  <c r="BV467" i="1"/>
  <c r="AJ467" i="1"/>
  <c r="C467" i="1"/>
  <c r="BE467" i="1" s="1"/>
  <c r="DU466" i="1"/>
  <c r="DR466" i="1"/>
  <c r="DQ466" i="1"/>
  <c r="DL466" i="1"/>
  <c r="DK466" i="1"/>
  <c r="DJ466" i="1"/>
  <c r="DI466" i="1"/>
  <c r="DH466" i="1"/>
  <c r="DE466" i="1"/>
  <c r="DD466" i="1"/>
  <c r="DV466" i="1" s="1"/>
  <c r="DC466" i="1"/>
  <c r="DB466" i="1"/>
  <c r="DA466" i="1"/>
  <c r="CZ466" i="1"/>
  <c r="CY466" i="1"/>
  <c r="CX466" i="1"/>
  <c r="CW466" i="1"/>
  <c r="CV466" i="1"/>
  <c r="CU466" i="1"/>
  <c r="CT466" i="1"/>
  <c r="CS466" i="1"/>
  <c r="CR466" i="1"/>
  <c r="CQ466" i="1"/>
  <c r="CP466" i="1"/>
  <c r="CO466" i="1"/>
  <c r="CN466" i="1"/>
  <c r="CM466" i="1"/>
  <c r="CL466" i="1"/>
  <c r="DP466" i="1" s="1"/>
  <c r="CK466" i="1"/>
  <c r="CJ466" i="1"/>
  <c r="CI466" i="1"/>
  <c r="CH466" i="1"/>
  <c r="CG466" i="1"/>
  <c r="CF466" i="1"/>
  <c r="CE466" i="1"/>
  <c r="CD466" i="1"/>
  <c r="CC466" i="1"/>
  <c r="CB466" i="1"/>
  <c r="CA466" i="1"/>
  <c r="BZ466" i="1"/>
  <c r="BY466" i="1"/>
  <c r="BX466" i="1"/>
  <c r="BW466" i="1"/>
  <c r="BV466" i="1"/>
  <c r="AJ466" i="1"/>
  <c r="C466" i="1"/>
  <c r="BE466" i="1" s="1"/>
  <c r="DV464" i="1"/>
  <c r="DU464" i="1"/>
  <c r="DR464" i="1"/>
  <c r="DQ464" i="1"/>
  <c r="DP464" i="1"/>
  <c r="DL464" i="1"/>
  <c r="DK464" i="1"/>
  <c r="DI464" i="1"/>
  <c r="DH464" i="1"/>
  <c r="DE464" i="1"/>
  <c r="DD464" i="1"/>
  <c r="DC464" i="1"/>
  <c r="DB464" i="1"/>
  <c r="DJ464" i="1" s="1"/>
  <c r="DA464" i="1"/>
  <c r="CZ464" i="1"/>
  <c r="CY464" i="1"/>
  <c r="CX464" i="1"/>
  <c r="CW464" i="1"/>
  <c r="CV464" i="1"/>
  <c r="CU464" i="1"/>
  <c r="CT464" i="1"/>
  <c r="CS464" i="1"/>
  <c r="CR464" i="1"/>
  <c r="CQ464" i="1"/>
  <c r="CP464" i="1"/>
  <c r="CO464" i="1"/>
  <c r="CN464" i="1"/>
  <c r="CM464" i="1"/>
  <c r="CL464" i="1"/>
  <c r="CK464" i="1"/>
  <c r="CJ464" i="1"/>
  <c r="CI464" i="1"/>
  <c r="CH464" i="1"/>
  <c r="CG464" i="1"/>
  <c r="CF464" i="1"/>
  <c r="CE464" i="1"/>
  <c r="CD464" i="1"/>
  <c r="CC464" i="1"/>
  <c r="CB464" i="1"/>
  <c r="CA464" i="1"/>
  <c r="BZ464" i="1"/>
  <c r="BY464" i="1"/>
  <c r="BX464" i="1"/>
  <c r="BW464" i="1"/>
  <c r="BV464" i="1"/>
  <c r="BE464" i="1"/>
  <c r="AJ464" i="1"/>
  <c r="C464" i="1"/>
  <c r="DV463" i="1"/>
  <c r="DU463" i="1"/>
  <c r="DR463" i="1"/>
  <c r="DQ463" i="1"/>
  <c r="DL463" i="1"/>
  <c r="DK463" i="1"/>
  <c r="DI463" i="1"/>
  <c r="DH463" i="1"/>
  <c r="DE463" i="1"/>
  <c r="DD463" i="1"/>
  <c r="DC463" i="1"/>
  <c r="DJ463" i="1" s="1"/>
  <c r="DB463" i="1"/>
  <c r="DA463" i="1"/>
  <c r="CZ463" i="1"/>
  <c r="CY463" i="1"/>
  <c r="CX463" i="1"/>
  <c r="CW463" i="1"/>
  <c r="CV463" i="1"/>
  <c r="CU463" i="1"/>
  <c r="CT463" i="1"/>
  <c r="CS463" i="1"/>
  <c r="CR463" i="1"/>
  <c r="CQ463" i="1"/>
  <c r="CP463" i="1"/>
  <c r="CO463" i="1"/>
  <c r="CN463" i="1"/>
  <c r="CM463" i="1"/>
  <c r="CL463" i="1"/>
  <c r="CK463" i="1"/>
  <c r="CJ463" i="1"/>
  <c r="CI463" i="1"/>
  <c r="CH463" i="1"/>
  <c r="CG463" i="1"/>
  <c r="CF463" i="1"/>
  <c r="CE463" i="1"/>
  <c r="CD463" i="1"/>
  <c r="CC463" i="1"/>
  <c r="CB463" i="1"/>
  <c r="CA463" i="1"/>
  <c r="BZ463" i="1"/>
  <c r="BY463" i="1"/>
  <c r="BX463" i="1"/>
  <c r="BW463" i="1"/>
  <c r="BV463" i="1"/>
  <c r="BE463" i="1"/>
  <c r="AJ463" i="1"/>
  <c r="C463" i="1"/>
  <c r="DU461" i="1"/>
  <c r="DR461" i="1"/>
  <c r="DQ461" i="1"/>
  <c r="DL461" i="1"/>
  <c r="DK461" i="1"/>
  <c r="DI461" i="1"/>
  <c r="DH461" i="1"/>
  <c r="DE461" i="1"/>
  <c r="DD461" i="1"/>
  <c r="DV461" i="1" s="1"/>
  <c r="DC461" i="1"/>
  <c r="DB461" i="1"/>
  <c r="DJ461" i="1" s="1"/>
  <c r="DA461" i="1"/>
  <c r="CZ461" i="1"/>
  <c r="CY461" i="1"/>
  <c r="CX461" i="1"/>
  <c r="CW461" i="1"/>
  <c r="CV461" i="1"/>
  <c r="CU461" i="1"/>
  <c r="CT461" i="1"/>
  <c r="CS461" i="1"/>
  <c r="CR461" i="1"/>
  <c r="CQ461" i="1"/>
  <c r="CP461" i="1"/>
  <c r="CO461" i="1"/>
  <c r="CN461" i="1"/>
  <c r="CM461" i="1"/>
  <c r="CL461" i="1"/>
  <c r="CK461" i="1"/>
  <c r="CJ461" i="1"/>
  <c r="CI461" i="1"/>
  <c r="CH461" i="1"/>
  <c r="CG461" i="1"/>
  <c r="CF461" i="1"/>
  <c r="CE461" i="1"/>
  <c r="CD461" i="1"/>
  <c r="CC461" i="1"/>
  <c r="CB461" i="1"/>
  <c r="CA461" i="1"/>
  <c r="BZ461" i="1"/>
  <c r="BY461" i="1"/>
  <c r="BX461" i="1"/>
  <c r="BW461" i="1"/>
  <c r="BV461" i="1"/>
  <c r="BE461" i="1"/>
  <c r="AJ461" i="1"/>
  <c r="C461" i="1"/>
  <c r="DU460" i="1"/>
  <c r="DR460" i="1"/>
  <c r="DQ460" i="1"/>
  <c r="DL460" i="1"/>
  <c r="DK460" i="1"/>
  <c r="DJ460" i="1"/>
  <c r="DI460" i="1"/>
  <c r="DH460" i="1"/>
  <c r="DE460" i="1"/>
  <c r="DD460" i="1"/>
  <c r="DC460" i="1"/>
  <c r="DB460" i="1"/>
  <c r="DA460" i="1"/>
  <c r="CZ460" i="1"/>
  <c r="CY460" i="1"/>
  <c r="CX460" i="1"/>
  <c r="CW460" i="1"/>
  <c r="CV460" i="1"/>
  <c r="CU460" i="1"/>
  <c r="CT460" i="1"/>
  <c r="CS460" i="1"/>
  <c r="CR460" i="1"/>
  <c r="CQ460" i="1"/>
  <c r="CP460" i="1"/>
  <c r="CO460" i="1"/>
  <c r="CN460" i="1"/>
  <c r="CM460" i="1"/>
  <c r="CL460" i="1"/>
  <c r="CK460" i="1"/>
  <c r="CJ460" i="1"/>
  <c r="CI460" i="1"/>
  <c r="CH460" i="1"/>
  <c r="CG460" i="1"/>
  <c r="CF460" i="1"/>
  <c r="CE460" i="1"/>
  <c r="CD460" i="1"/>
  <c r="DO460" i="1" s="1"/>
  <c r="CC460" i="1"/>
  <c r="CB460" i="1"/>
  <c r="CA460" i="1"/>
  <c r="BZ460" i="1"/>
  <c r="BY460" i="1"/>
  <c r="BX460" i="1"/>
  <c r="BW460" i="1"/>
  <c r="BV460" i="1"/>
  <c r="AJ460" i="1"/>
  <c r="C460" i="1"/>
  <c r="BE460" i="1" s="1"/>
  <c r="DU458" i="1"/>
  <c r="DR458" i="1"/>
  <c r="DQ458" i="1"/>
  <c r="DL458" i="1"/>
  <c r="DK458" i="1"/>
  <c r="DI458" i="1"/>
  <c r="DH458" i="1"/>
  <c r="DE458" i="1"/>
  <c r="DV458" i="1" s="1"/>
  <c r="DD458" i="1"/>
  <c r="DC458" i="1"/>
  <c r="DB458" i="1"/>
  <c r="DJ458" i="1" s="1"/>
  <c r="DA458" i="1"/>
  <c r="CZ458" i="1"/>
  <c r="CY458" i="1"/>
  <c r="CX458" i="1"/>
  <c r="CW458" i="1"/>
  <c r="CV458" i="1"/>
  <c r="CU458" i="1"/>
  <c r="CT458" i="1"/>
  <c r="CS458" i="1"/>
  <c r="CR458" i="1"/>
  <c r="CQ458" i="1"/>
  <c r="CP458" i="1"/>
  <c r="CO458" i="1"/>
  <c r="DP458" i="1" s="1"/>
  <c r="CN458" i="1"/>
  <c r="CM458" i="1"/>
  <c r="CL458" i="1"/>
  <c r="CK458" i="1"/>
  <c r="CJ458" i="1"/>
  <c r="CI458" i="1"/>
  <c r="CH458" i="1"/>
  <c r="CG458" i="1"/>
  <c r="CF458" i="1"/>
  <c r="CE458" i="1"/>
  <c r="CD458" i="1"/>
  <c r="CC458" i="1"/>
  <c r="CB458" i="1"/>
  <c r="CA458" i="1"/>
  <c r="BZ458" i="1"/>
  <c r="BY458" i="1"/>
  <c r="BX458" i="1"/>
  <c r="BW458" i="1"/>
  <c r="BV458" i="1"/>
  <c r="AJ458" i="1"/>
  <c r="C458" i="1"/>
  <c r="BE458" i="1" s="1"/>
  <c r="DV457" i="1"/>
  <c r="DU457" i="1"/>
  <c r="DR457" i="1"/>
  <c r="DQ457" i="1"/>
  <c r="DL457" i="1"/>
  <c r="DK457" i="1"/>
  <c r="DI457" i="1"/>
  <c r="DH457" i="1"/>
  <c r="DE457" i="1"/>
  <c r="DD457" i="1"/>
  <c r="DC457" i="1"/>
  <c r="DB457" i="1"/>
  <c r="DJ457" i="1" s="1"/>
  <c r="DA457" i="1"/>
  <c r="CZ457" i="1"/>
  <c r="CY457" i="1"/>
  <c r="CX457" i="1"/>
  <c r="CW457" i="1"/>
  <c r="CV457" i="1"/>
  <c r="CU457" i="1"/>
  <c r="CT457" i="1"/>
  <c r="CS457" i="1"/>
  <c r="CR457" i="1"/>
  <c r="CQ457" i="1"/>
  <c r="CP457" i="1"/>
  <c r="CO457" i="1"/>
  <c r="CN457" i="1"/>
  <c r="CM457" i="1"/>
  <c r="DP457" i="1" s="1"/>
  <c r="CL457" i="1"/>
  <c r="CK457" i="1"/>
  <c r="CJ457" i="1"/>
  <c r="CI457" i="1"/>
  <c r="CH457" i="1"/>
  <c r="CG457" i="1"/>
  <c r="CF457" i="1"/>
  <c r="CE457" i="1"/>
  <c r="CD457" i="1"/>
  <c r="CC457" i="1"/>
  <c r="CB457" i="1"/>
  <c r="CA457" i="1"/>
  <c r="BZ457" i="1"/>
  <c r="BY457" i="1"/>
  <c r="BX457" i="1"/>
  <c r="BW457" i="1"/>
  <c r="BV457" i="1"/>
  <c r="DO457" i="1" s="1"/>
  <c r="BE457" i="1"/>
  <c r="AJ457" i="1"/>
  <c r="C457" i="1"/>
  <c r="DU455" i="1"/>
  <c r="DR455" i="1"/>
  <c r="DQ455" i="1"/>
  <c r="DL455" i="1"/>
  <c r="DK455" i="1"/>
  <c r="DI455" i="1"/>
  <c r="DH455" i="1"/>
  <c r="DE455" i="1"/>
  <c r="DD455" i="1"/>
  <c r="DV455" i="1" s="1"/>
  <c r="DC455" i="1"/>
  <c r="DB455" i="1"/>
  <c r="DJ455" i="1" s="1"/>
  <c r="DA455" i="1"/>
  <c r="CZ455" i="1"/>
  <c r="CY455" i="1"/>
  <c r="CX455" i="1"/>
  <c r="CW455" i="1"/>
  <c r="CV455" i="1"/>
  <c r="CU455" i="1"/>
  <c r="CT455" i="1"/>
  <c r="CS455" i="1"/>
  <c r="CR455" i="1"/>
  <c r="CQ455" i="1"/>
  <c r="CP455" i="1"/>
  <c r="CO455" i="1"/>
  <c r="CN455" i="1"/>
  <c r="CM455" i="1"/>
  <c r="CL455" i="1"/>
  <c r="DP455" i="1" s="1"/>
  <c r="CK455" i="1"/>
  <c r="CJ455" i="1"/>
  <c r="CI455" i="1"/>
  <c r="CH455" i="1"/>
  <c r="CG455" i="1"/>
  <c r="CF455" i="1"/>
  <c r="CE455" i="1"/>
  <c r="CD455" i="1"/>
  <c r="CC455" i="1"/>
  <c r="CB455" i="1"/>
  <c r="CA455" i="1"/>
  <c r="BZ455" i="1"/>
  <c r="BY455" i="1"/>
  <c r="BX455" i="1"/>
  <c r="BW455" i="1"/>
  <c r="BV455" i="1"/>
  <c r="BE455" i="1"/>
  <c r="AJ455" i="1"/>
  <c r="C455" i="1"/>
  <c r="DU454" i="1"/>
  <c r="DR454" i="1"/>
  <c r="DQ454" i="1"/>
  <c r="DL454" i="1"/>
  <c r="DK454" i="1"/>
  <c r="DI454" i="1"/>
  <c r="DH454" i="1"/>
  <c r="DE454" i="1"/>
  <c r="DD454" i="1"/>
  <c r="DC454" i="1"/>
  <c r="DB454" i="1"/>
  <c r="DJ454" i="1" s="1"/>
  <c r="DA454" i="1"/>
  <c r="CZ454" i="1"/>
  <c r="CY454" i="1"/>
  <c r="CX454" i="1"/>
  <c r="CW454" i="1"/>
  <c r="CV454" i="1"/>
  <c r="CU454" i="1"/>
  <c r="CT454" i="1"/>
  <c r="CS454" i="1"/>
  <c r="CR454" i="1"/>
  <c r="CQ454" i="1"/>
  <c r="CP454" i="1"/>
  <c r="CO454" i="1"/>
  <c r="CN454" i="1"/>
  <c r="CM454" i="1"/>
  <c r="CL454" i="1"/>
  <c r="CK454" i="1"/>
  <c r="CJ454" i="1"/>
  <c r="CI454" i="1"/>
  <c r="CH454" i="1"/>
  <c r="CG454" i="1"/>
  <c r="CF454" i="1"/>
  <c r="CE454" i="1"/>
  <c r="CD454" i="1"/>
  <c r="DO454" i="1" s="1"/>
  <c r="CC454" i="1"/>
  <c r="CB454" i="1"/>
  <c r="CA454" i="1"/>
  <c r="BZ454" i="1"/>
  <c r="BY454" i="1"/>
  <c r="BX454" i="1"/>
  <c r="BW454" i="1"/>
  <c r="BV454" i="1"/>
  <c r="BE454" i="1"/>
  <c r="AJ454" i="1"/>
  <c r="C454" i="1"/>
  <c r="DV452" i="1"/>
  <c r="DU452" i="1"/>
  <c r="DR452" i="1"/>
  <c r="DQ452" i="1"/>
  <c r="DL452" i="1"/>
  <c r="DK452" i="1"/>
  <c r="DJ452" i="1"/>
  <c r="DI452" i="1"/>
  <c r="DH452" i="1"/>
  <c r="DE452" i="1"/>
  <c r="DD452" i="1"/>
  <c r="DC452" i="1"/>
  <c r="DB452" i="1"/>
  <c r="DA452" i="1"/>
  <c r="CZ452" i="1"/>
  <c r="CY452" i="1"/>
  <c r="CX452" i="1"/>
  <c r="CW452" i="1"/>
  <c r="CV452" i="1"/>
  <c r="CU452" i="1"/>
  <c r="CT452" i="1"/>
  <c r="CS452" i="1"/>
  <c r="CR452" i="1"/>
  <c r="CQ452" i="1"/>
  <c r="CP452" i="1"/>
  <c r="CO452" i="1"/>
  <c r="CN452" i="1"/>
  <c r="CM452" i="1"/>
  <c r="CL452" i="1"/>
  <c r="DP452" i="1" s="1"/>
  <c r="CK452" i="1"/>
  <c r="CJ452" i="1"/>
  <c r="CI452" i="1"/>
  <c r="CH452" i="1"/>
  <c r="CG452" i="1"/>
  <c r="CF452" i="1"/>
  <c r="CE452" i="1"/>
  <c r="CD452" i="1"/>
  <c r="CC452" i="1"/>
  <c r="CB452" i="1"/>
  <c r="CA452" i="1"/>
  <c r="BZ452" i="1"/>
  <c r="BY452" i="1"/>
  <c r="BX452" i="1"/>
  <c r="BW452" i="1"/>
  <c r="BV452" i="1"/>
  <c r="AJ452" i="1"/>
  <c r="C452" i="1"/>
  <c r="BE452" i="1" s="1"/>
  <c r="DV451" i="1"/>
  <c r="DU451" i="1"/>
  <c r="DR451" i="1"/>
  <c r="DQ451" i="1"/>
  <c r="DP451" i="1"/>
  <c r="DL451" i="1"/>
  <c r="DK451" i="1"/>
  <c r="DI451" i="1"/>
  <c r="DH451" i="1"/>
  <c r="DE451" i="1"/>
  <c r="DD451" i="1"/>
  <c r="DC451" i="1"/>
  <c r="DB451" i="1"/>
  <c r="DJ451" i="1" s="1"/>
  <c r="DA451" i="1"/>
  <c r="CZ451" i="1"/>
  <c r="CY451" i="1"/>
  <c r="CX451" i="1"/>
  <c r="CW451" i="1"/>
  <c r="CV451" i="1"/>
  <c r="CU451" i="1"/>
  <c r="CT451" i="1"/>
  <c r="CS451" i="1"/>
  <c r="CR451" i="1"/>
  <c r="CQ451" i="1"/>
  <c r="CP451" i="1"/>
  <c r="CO451" i="1"/>
  <c r="CN451" i="1"/>
  <c r="CM451" i="1"/>
  <c r="CL451" i="1"/>
  <c r="CK451" i="1"/>
  <c r="CJ451" i="1"/>
  <c r="CI451" i="1"/>
  <c r="CH451" i="1"/>
  <c r="CG451" i="1"/>
  <c r="CF451" i="1"/>
  <c r="CE451" i="1"/>
  <c r="CD451" i="1"/>
  <c r="CC451" i="1"/>
  <c r="CB451" i="1"/>
  <c r="CA451" i="1"/>
  <c r="BZ451" i="1"/>
  <c r="BY451" i="1"/>
  <c r="BX451" i="1"/>
  <c r="BW451" i="1"/>
  <c r="BV451" i="1"/>
  <c r="AJ451" i="1"/>
  <c r="C451" i="1"/>
  <c r="BE451" i="1" s="1"/>
  <c r="DU449" i="1"/>
  <c r="DR449" i="1"/>
  <c r="DQ449" i="1"/>
  <c r="DL449" i="1"/>
  <c r="DK449" i="1"/>
  <c r="DJ449" i="1"/>
  <c r="DI449" i="1"/>
  <c r="DH449" i="1"/>
  <c r="DE449" i="1"/>
  <c r="DD449" i="1"/>
  <c r="DV449" i="1" s="1"/>
  <c r="DC449" i="1"/>
  <c r="DB449" i="1"/>
  <c r="DA449" i="1"/>
  <c r="CZ449" i="1"/>
  <c r="CY449" i="1"/>
  <c r="CX449" i="1"/>
  <c r="CW449" i="1"/>
  <c r="CV449" i="1"/>
  <c r="CU449" i="1"/>
  <c r="CT449" i="1"/>
  <c r="CS449" i="1"/>
  <c r="CR449" i="1"/>
  <c r="CQ449" i="1"/>
  <c r="CP449" i="1"/>
  <c r="CO449" i="1"/>
  <c r="CN449" i="1"/>
  <c r="CM449" i="1"/>
  <c r="CL449" i="1"/>
  <c r="DP449" i="1" s="1"/>
  <c r="CK449" i="1"/>
  <c r="CJ449" i="1"/>
  <c r="CI449" i="1"/>
  <c r="CH449" i="1"/>
  <c r="CG449" i="1"/>
  <c r="CF449" i="1"/>
  <c r="CE449" i="1"/>
  <c r="CD449" i="1"/>
  <c r="CC449" i="1"/>
  <c r="CB449" i="1"/>
  <c r="CA449" i="1"/>
  <c r="BZ449" i="1"/>
  <c r="BY449" i="1"/>
  <c r="BX449" i="1"/>
  <c r="BW449" i="1"/>
  <c r="BV449" i="1"/>
  <c r="BE449" i="1"/>
  <c r="AJ449" i="1"/>
  <c r="C449" i="1"/>
  <c r="DU448" i="1"/>
  <c r="DR448" i="1"/>
  <c r="DQ448" i="1"/>
  <c r="DL448" i="1"/>
  <c r="DK448" i="1"/>
  <c r="DI448" i="1"/>
  <c r="DH448" i="1"/>
  <c r="DE448" i="1"/>
  <c r="DD448" i="1"/>
  <c r="DV448" i="1" s="1"/>
  <c r="DC448" i="1"/>
  <c r="DB448" i="1"/>
  <c r="DJ448" i="1" s="1"/>
  <c r="DA448" i="1"/>
  <c r="CZ448" i="1"/>
  <c r="CY448" i="1"/>
  <c r="CX448" i="1"/>
  <c r="CW448" i="1"/>
  <c r="CV448" i="1"/>
  <c r="CU448" i="1"/>
  <c r="CT448" i="1"/>
  <c r="CS448" i="1"/>
  <c r="CR448" i="1"/>
  <c r="CQ448" i="1"/>
  <c r="CP448" i="1"/>
  <c r="CO448" i="1"/>
  <c r="CN448" i="1"/>
  <c r="DP448" i="1" s="1"/>
  <c r="CM448" i="1"/>
  <c r="CL448" i="1"/>
  <c r="CK448" i="1"/>
  <c r="CJ448" i="1"/>
  <c r="CI448" i="1"/>
  <c r="CH448" i="1"/>
  <c r="CG448" i="1"/>
  <c r="CF448" i="1"/>
  <c r="CE448" i="1"/>
  <c r="CD448" i="1"/>
  <c r="CC448" i="1"/>
  <c r="CB448" i="1"/>
  <c r="CA448" i="1"/>
  <c r="BZ448" i="1"/>
  <c r="BY448" i="1"/>
  <c r="BX448" i="1"/>
  <c r="BW448" i="1"/>
  <c r="BV448" i="1"/>
  <c r="BE448" i="1"/>
  <c r="AJ448" i="1"/>
  <c r="C448" i="1"/>
  <c r="DV446" i="1"/>
  <c r="DU446" i="1"/>
  <c r="DR446" i="1"/>
  <c r="DQ446" i="1"/>
  <c r="DL446" i="1"/>
  <c r="DK446" i="1"/>
  <c r="DJ446" i="1"/>
  <c r="DI446" i="1"/>
  <c r="DH446" i="1"/>
  <c r="DE446" i="1"/>
  <c r="DD446" i="1"/>
  <c r="DC446" i="1"/>
  <c r="DB446" i="1"/>
  <c r="DA446" i="1"/>
  <c r="CZ446" i="1"/>
  <c r="CY446" i="1"/>
  <c r="CX446" i="1"/>
  <c r="CW446" i="1"/>
  <c r="CV446" i="1"/>
  <c r="CU446" i="1"/>
  <c r="CT446" i="1"/>
  <c r="CS446" i="1"/>
  <c r="CR446" i="1"/>
  <c r="CQ446" i="1"/>
  <c r="CP446" i="1"/>
  <c r="CO446" i="1"/>
  <c r="CN446" i="1"/>
  <c r="CM446" i="1"/>
  <c r="CL446" i="1"/>
  <c r="CK446" i="1"/>
  <c r="CJ446" i="1"/>
  <c r="CI446" i="1"/>
  <c r="CH446" i="1"/>
  <c r="CG446" i="1"/>
  <c r="CF446" i="1"/>
  <c r="CE446" i="1"/>
  <c r="CD446" i="1"/>
  <c r="CC446" i="1"/>
  <c r="CB446" i="1"/>
  <c r="CA446" i="1"/>
  <c r="BZ446" i="1"/>
  <c r="BY446" i="1"/>
  <c r="BX446" i="1"/>
  <c r="BW446" i="1"/>
  <c r="BV446" i="1"/>
  <c r="AJ446" i="1"/>
  <c r="C446" i="1"/>
  <c r="BE446" i="1" s="1"/>
  <c r="DV445" i="1"/>
  <c r="DU445" i="1"/>
  <c r="DR445" i="1"/>
  <c r="DQ445" i="1"/>
  <c r="DL445" i="1"/>
  <c r="DK445" i="1"/>
  <c r="DI445" i="1"/>
  <c r="DH445" i="1"/>
  <c r="DE445" i="1"/>
  <c r="DD445" i="1"/>
  <c r="DC445" i="1"/>
  <c r="DB445" i="1"/>
  <c r="DA445" i="1"/>
  <c r="CZ445" i="1"/>
  <c r="CY445" i="1"/>
  <c r="CX445" i="1"/>
  <c r="CW445" i="1"/>
  <c r="CV445" i="1"/>
  <c r="CU445" i="1"/>
  <c r="CT445" i="1"/>
  <c r="CS445" i="1"/>
  <c r="CR445" i="1"/>
  <c r="CQ445" i="1"/>
  <c r="CP445" i="1"/>
  <c r="CO445" i="1"/>
  <c r="CN445" i="1"/>
  <c r="CM445" i="1"/>
  <c r="CL445" i="1"/>
  <c r="CK445" i="1"/>
  <c r="CJ445" i="1"/>
  <c r="CI445" i="1"/>
  <c r="CH445" i="1"/>
  <c r="CG445" i="1"/>
  <c r="CF445" i="1"/>
  <c r="CE445" i="1"/>
  <c r="CD445" i="1"/>
  <c r="CC445" i="1"/>
  <c r="CB445" i="1"/>
  <c r="CA445" i="1"/>
  <c r="BZ445" i="1"/>
  <c r="BY445" i="1"/>
  <c r="BX445" i="1"/>
  <c r="BW445" i="1"/>
  <c r="BV445" i="1"/>
  <c r="BE445" i="1"/>
  <c r="AJ445" i="1"/>
  <c r="C445" i="1"/>
  <c r="DU443" i="1"/>
  <c r="DR443" i="1"/>
  <c r="DQ443" i="1"/>
  <c r="DL443" i="1"/>
  <c r="DK443" i="1"/>
  <c r="DI443" i="1"/>
  <c r="DH443" i="1"/>
  <c r="DE443" i="1"/>
  <c r="DD443" i="1"/>
  <c r="DV443" i="1" s="1"/>
  <c r="DC443" i="1"/>
  <c r="DB443" i="1"/>
  <c r="DJ443" i="1" s="1"/>
  <c r="DA443" i="1"/>
  <c r="CZ443" i="1"/>
  <c r="CY443" i="1"/>
  <c r="CX443" i="1"/>
  <c r="CW443" i="1"/>
  <c r="CV443" i="1"/>
  <c r="CU443" i="1"/>
  <c r="CT443" i="1"/>
  <c r="CS443" i="1"/>
  <c r="CR443" i="1"/>
  <c r="CQ443" i="1"/>
  <c r="CP443" i="1"/>
  <c r="CO443" i="1"/>
  <c r="CN443" i="1"/>
  <c r="CM443" i="1"/>
  <c r="CL443" i="1"/>
  <c r="CK443" i="1"/>
  <c r="CJ443" i="1"/>
  <c r="CI443" i="1"/>
  <c r="CH443" i="1"/>
  <c r="CG443" i="1"/>
  <c r="CF443" i="1"/>
  <c r="CE443" i="1"/>
  <c r="CD443" i="1"/>
  <c r="CC443" i="1"/>
  <c r="CB443" i="1"/>
  <c r="CA443" i="1"/>
  <c r="BZ443" i="1"/>
  <c r="BY443" i="1"/>
  <c r="BX443" i="1"/>
  <c r="BW443" i="1"/>
  <c r="BV443" i="1"/>
  <c r="BE443" i="1"/>
  <c r="AJ443" i="1"/>
  <c r="C443" i="1"/>
  <c r="DU442" i="1"/>
  <c r="DR442" i="1"/>
  <c r="DQ442" i="1"/>
  <c r="DL442" i="1"/>
  <c r="DK442" i="1"/>
  <c r="DI442" i="1"/>
  <c r="DH442" i="1"/>
  <c r="DE442" i="1"/>
  <c r="DD442" i="1"/>
  <c r="DV442" i="1" s="1"/>
  <c r="DC442" i="1"/>
  <c r="DJ442" i="1" s="1"/>
  <c r="DB442" i="1"/>
  <c r="DA442" i="1"/>
  <c r="CZ442" i="1"/>
  <c r="CY442" i="1"/>
  <c r="CX442" i="1"/>
  <c r="CW442" i="1"/>
  <c r="CV442" i="1"/>
  <c r="CU442" i="1"/>
  <c r="CT442" i="1"/>
  <c r="CS442" i="1"/>
  <c r="CR442" i="1"/>
  <c r="CQ442" i="1"/>
  <c r="CP442" i="1"/>
  <c r="CO442" i="1"/>
  <c r="CN442" i="1"/>
  <c r="CM442" i="1"/>
  <c r="CL442" i="1"/>
  <c r="CK442" i="1"/>
  <c r="CJ442" i="1"/>
  <c r="CI442" i="1"/>
  <c r="CH442" i="1"/>
  <c r="CG442" i="1"/>
  <c r="CF442" i="1"/>
  <c r="CE442" i="1"/>
  <c r="CD442" i="1"/>
  <c r="CC442" i="1"/>
  <c r="CB442" i="1"/>
  <c r="CA442" i="1"/>
  <c r="BZ442" i="1"/>
  <c r="BY442" i="1"/>
  <c r="BX442" i="1"/>
  <c r="BW442" i="1"/>
  <c r="BV442" i="1"/>
  <c r="BE442" i="1"/>
  <c r="AJ442" i="1"/>
  <c r="C442" i="1"/>
  <c r="DV436" i="1"/>
  <c r="DU436" i="1"/>
  <c r="DR436" i="1"/>
  <c r="DQ436" i="1"/>
  <c r="DO436" i="1"/>
  <c r="DL436" i="1"/>
  <c r="DK436" i="1"/>
  <c r="DI436" i="1"/>
  <c r="DH436" i="1"/>
  <c r="DE436" i="1"/>
  <c r="DD436" i="1"/>
  <c r="DC436" i="1"/>
  <c r="DJ436" i="1" s="1"/>
  <c r="DB436" i="1"/>
  <c r="DA436" i="1"/>
  <c r="CZ436" i="1"/>
  <c r="CY436" i="1"/>
  <c r="CX436" i="1"/>
  <c r="CW436" i="1"/>
  <c r="CV436" i="1"/>
  <c r="CU436" i="1"/>
  <c r="CT436" i="1"/>
  <c r="CS436" i="1"/>
  <c r="CR436" i="1"/>
  <c r="CQ436" i="1"/>
  <c r="CP436" i="1"/>
  <c r="CO436" i="1"/>
  <c r="CN436" i="1"/>
  <c r="CM436" i="1"/>
  <c r="DP436" i="1" s="1"/>
  <c r="CL436" i="1"/>
  <c r="CK436" i="1"/>
  <c r="CJ436" i="1"/>
  <c r="CI436" i="1"/>
  <c r="CH436" i="1"/>
  <c r="CG436" i="1"/>
  <c r="CF436" i="1"/>
  <c r="CE436" i="1"/>
  <c r="CD436" i="1"/>
  <c r="CC436" i="1"/>
  <c r="CB436" i="1"/>
  <c r="CA436" i="1"/>
  <c r="BZ436" i="1"/>
  <c r="BY436" i="1"/>
  <c r="BX436" i="1"/>
  <c r="BW436" i="1"/>
  <c r="BV436" i="1"/>
  <c r="AJ436" i="1"/>
  <c r="C436" i="1"/>
  <c r="BE436" i="1" s="1"/>
  <c r="DV435" i="1"/>
  <c r="DU435" i="1"/>
  <c r="DR435" i="1"/>
  <c r="DQ435" i="1"/>
  <c r="DL435" i="1"/>
  <c r="DK435" i="1"/>
  <c r="DI435" i="1"/>
  <c r="DH435" i="1"/>
  <c r="DE435" i="1"/>
  <c r="DD435" i="1"/>
  <c r="DC435" i="1"/>
  <c r="DB435" i="1"/>
  <c r="DJ435" i="1" s="1"/>
  <c r="DA435" i="1"/>
  <c r="CZ435" i="1"/>
  <c r="CY435" i="1"/>
  <c r="CX435" i="1"/>
  <c r="CW435" i="1"/>
  <c r="CV435" i="1"/>
  <c r="CU435" i="1"/>
  <c r="CT435" i="1"/>
  <c r="CS435" i="1"/>
  <c r="CR435" i="1"/>
  <c r="CQ435" i="1"/>
  <c r="CP435" i="1"/>
  <c r="CO435" i="1"/>
  <c r="CN435" i="1"/>
  <c r="CM435" i="1"/>
  <c r="CL435" i="1"/>
  <c r="CK435" i="1"/>
  <c r="CJ435" i="1"/>
  <c r="CI435" i="1"/>
  <c r="CH435" i="1"/>
  <c r="CG435" i="1"/>
  <c r="CF435" i="1"/>
  <c r="CE435" i="1"/>
  <c r="CD435" i="1"/>
  <c r="CC435" i="1"/>
  <c r="CB435" i="1"/>
  <c r="CA435" i="1"/>
  <c r="BZ435" i="1"/>
  <c r="BY435" i="1"/>
  <c r="BX435" i="1"/>
  <c r="BW435" i="1"/>
  <c r="BV435" i="1"/>
  <c r="DO435" i="1" s="1"/>
  <c r="BE435" i="1"/>
  <c r="AJ435" i="1"/>
  <c r="C435" i="1"/>
  <c r="DU433" i="1"/>
  <c r="DR433" i="1"/>
  <c r="DQ433" i="1"/>
  <c r="DL433" i="1"/>
  <c r="DK433" i="1"/>
  <c r="DI433" i="1"/>
  <c r="DH433" i="1"/>
  <c r="DE433" i="1"/>
  <c r="DD433" i="1"/>
  <c r="DV433" i="1" s="1"/>
  <c r="DC433" i="1"/>
  <c r="DB433" i="1"/>
  <c r="DA433" i="1"/>
  <c r="CZ433" i="1"/>
  <c r="CY433" i="1"/>
  <c r="CX433" i="1"/>
  <c r="CW433" i="1"/>
  <c r="CV433" i="1"/>
  <c r="CU433" i="1"/>
  <c r="CT433" i="1"/>
  <c r="CS433" i="1"/>
  <c r="CR433" i="1"/>
  <c r="CQ433" i="1"/>
  <c r="CP433" i="1"/>
  <c r="CO433" i="1"/>
  <c r="CN433" i="1"/>
  <c r="CM433" i="1"/>
  <c r="CL433" i="1"/>
  <c r="CK433" i="1"/>
  <c r="CJ433" i="1"/>
  <c r="CI433" i="1"/>
  <c r="CH433" i="1"/>
  <c r="CG433" i="1"/>
  <c r="CF433" i="1"/>
  <c r="CE433" i="1"/>
  <c r="CD433" i="1"/>
  <c r="CC433" i="1"/>
  <c r="CB433" i="1"/>
  <c r="CA433" i="1"/>
  <c r="BZ433" i="1"/>
  <c r="DO433" i="1" s="1"/>
  <c r="BY433" i="1"/>
  <c r="BX433" i="1"/>
  <c r="BW433" i="1"/>
  <c r="BV433" i="1"/>
  <c r="AJ433" i="1"/>
  <c r="C433" i="1"/>
  <c r="BE433" i="1" s="1"/>
  <c r="DU432" i="1"/>
  <c r="DR432" i="1"/>
  <c r="DQ432" i="1"/>
  <c r="DL432" i="1"/>
  <c r="DK432" i="1"/>
  <c r="DI432" i="1"/>
  <c r="DH432" i="1"/>
  <c r="DE432" i="1"/>
  <c r="DD432" i="1"/>
  <c r="DV432" i="1" s="1"/>
  <c r="DC432" i="1"/>
  <c r="DB432" i="1"/>
  <c r="DJ432" i="1" s="1"/>
  <c r="DA432" i="1"/>
  <c r="CZ432" i="1"/>
  <c r="CY432" i="1"/>
  <c r="CX432" i="1"/>
  <c r="CW432" i="1"/>
  <c r="CV432" i="1"/>
  <c r="CU432" i="1"/>
  <c r="CT432" i="1"/>
  <c r="CS432" i="1"/>
  <c r="CR432" i="1"/>
  <c r="CQ432" i="1"/>
  <c r="CP432" i="1"/>
  <c r="CO432" i="1"/>
  <c r="CN432" i="1"/>
  <c r="CM432" i="1"/>
  <c r="CL432" i="1"/>
  <c r="CK432" i="1"/>
  <c r="CJ432" i="1"/>
  <c r="CI432" i="1"/>
  <c r="CH432" i="1"/>
  <c r="CG432" i="1"/>
  <c r="CF432" i="1"/>
  <c r="CE432" i="1"/>
  <c r="CD432" i="1"/>
  <c r="CC432" i="1"/>
  <c r="CB432" i="1"/>
  <c r="CA432" i="1"/>
  <c r="BZ432" i="1"/>
  <c r="BY432" i="1"/>
  <c r="BX432" i="1"/>
  <c r="BW432" i="1"/>
  <c r="BV432" i="1"/>
  <c r="AJ432" i="1"/>
  <c r="C432" i="1"/>
  <c r="BE432" i="1" s="1"/>
  <c r="DU430" i="1"/>
  <c r="DR430" i="1"/>
  <c r="DQ430" i="1"/>
  <c r="DL430" i="1"/>
  <c r="DK430" i="1"/>
  <c r="DJ430" i="1"/>
  <c r="DI430" i="1"/>
  <c r="DH430" i="1"/>
  <c r="DE430" i="1"/>
  <c r="DV430" i="1" s="1"/>
  <c r="DD430" i="1"/>
  <c r="DC430" i="1"/>
  <c r="DB430" i="1"/>
  <c r="DA430" i="1"/>
  <c r="CZ430" i="1"/>
  <c r="CY430" i="1"/>
  <c r="CX430" i="1"/>
  <c r="CW430" i="1"/>
  <c r="CV430" i="1"/>
  <c r="CU430" i="1"/>
  <c r="CT430" i="1"/>
  <c r="CS430" i="1"/>
  <c r="CR430" i="1"/>
  <c r="CQ430" i="1"/>
  <c r="CP430" i="1"/>
  <c r="CO430" i="1"/>
  <c r="CN430" i="1"/>
  <c r="DP430" i="1" s="1"/>
  <c r="CM430" i="1"/>
  <c r="CL430" i="1"/>
  <c r="CK430" i="1"/>
  <c r="CJ430" i="1"/>
  <c r="CI430" i="1"/>
  <c r="DO430" i="1" s="1"/>
  <c r="CH430" i="1"/>
  <c r="CG430" i="1"/>
  <c r="CF430" i="1"/>
  <c r="CE430" i="1"/>
  <c r="CD430" i="1"/>
  <c r="CC430" i="1"/>
  <c r="CB430" i="1"/>
  <c r="CA430" i="1"/>
  <c r="BZ430" i="1"/>
  <c r="BY430" i="1"/>
  <c r="BX430" i="1"/>
  <c r="BW430" i="1"/>
  <c r="BV430" i="1"/>
  <c r="AJ430" i="1"/>
  <c r="C430" i="1"/>
  <c r="BE430" i="1" s="1"/>
  <c r="DV429" i="1"/>
  <c r="DU429" i="1"/>
  <c r="DR429" i="1"/>
  <c r="DQ429" i="1"/>
  <c r="DO429" i="1"/>
  <c r="DL429" i="1"/>
  <c r="DK429" i="1"/>
  <c r="DJ429" i="1"/>
  <c r="DI429" i="1"/>
  <c r="DH429" i="1"/>
  <c r="DE429" i="1"/>
  <c r="DD429" i="1"/>
  <c r="DC429" i="1"/>
  <c r="DB429" i="1"/>
  <c r="DA429" i="1"/>
  <c r="CZ429" i="1"/>
  <c r="CY429" i="1"/>
  <c r="CX429" i="1"/>
  <c r="CW429" i="1"/>
  <c r="CV429" i="1"/>
  <c r="CU429" i="1"/>
  <c r="CT429" i="1"/>
  <c r="CS429" i="1"/>
  <c r="CR429" i="1"/>
  <c r="CQ429" i="1"/>
  <c r="CP429" i="1"/>
  <c r="CO429" i="1"/>
  <c r="CN429" i="1"/>
  <c r="CM429" i="1"/>
  <c r="CL429" i="1"/>
  <c r="CK429" i="1"/>
  <c r="CJ429" i="1"/>
  <c r="CI429" i="1"/>
  <c r="CH429" i="1"/>
  <c r="CG429" i="1"/>
  <c r="CF429" i="1"/>
  <c r="CE429" i="1"/>
  <c r="CD429" i="1"/>
  <c r="CC429" i="1"/>
  <c r="CB429" i="1"/>
  <c r="CA429" i="1"/>
  <c r="BZ429" i="1"/>
  <c r="BY429" i="1"/>
  <c r="BX429" i="1"/>
  <c r="BW429" i="1"/>
  <c r="BV429" i="1"/>
  <c r="AJ429" i="1"/>
  <c r="C429" i="1"/>
  <c r="BE429" i="1" s="1"/>
  <c r="DU427" i="1"/>
  <c r="DR427" i="1"/>
  <c r="DQ427" i="1"/>
  <c r="DL427" i="1"/>
  <c r="DK427" i="1"/>
  <c r="DJ427" i="1"/>
  <c r="DI427" i="1"/>
  <c r="DH427" i="1"/>
  <c r="DE427" i="1"/>
  <c r="DD427" i="1"/>
  <c r="DV427" i="1" s="1"/>
  <c r="DC427" i="1"/>
  <c r="DB427" i="1"/>
  <c r="DA427" i="1"/>
  <c r="CZ427" i="1"/>
  <c r="CY427" i="1"/>
  <c r="CX427" i="1"/>
  <c r="CW427" i="1"/>
  <c r="CV427" i="1"/>
  <c r="CU427" i="1"/>
  <c r="CT427" i="1"/>
  <c r="CS427" i="1"/>
  <c r="CR427" i="1"/>
  <c r="CQ427" i="1"/>
  <c r="CP427" i="1"/>
  <c r="DP427" i="1" s="1"/>
  <c r="CO427" i="1"/>
  <c r="CN427" i="1"/>
  <c r="CM427" i="1"/>
  <c r="CL427" i="1"/>
  <c r="CK427" i="1"/>
  <c r="CJ427" i="1"/>
  <c r="CI427" i="1"/>
  <c r="CH427" i="1"/>
  <c r="CG427" i="1"/>
  <c r="CF427" i="1"/>
  <c r="CE427" i="1"/>
  <c r="CD427" i="1"/>
  <c r="CC427" i="1"/>
  <c r="CB427" i="1"/>
  <c r="CA427" i="1"/>
  <c r="BZ427" i="1"/>
  <c r="BY427" i="1"/>
  <c r="BX427" i="1"/>
  <c r="BW427" i="1"/>
  <c r="BV427" i="1"/>
  <c r="DO427" i="1" s="1"/>
  <c r="BE427" i="1"/>
  <c r="AJ427" i="1"/>
  <c r="C427" i="1"/>
  <c r="DU426" i="1"/>
  <c r="DR426" i="1"/>
  <c r="DQ426" i="1"/>
  <c r="DL426" i="1"/>
  <c r="DK426" i="1"/>
  <c r="DJ426" i="1"/>
  <c r="DI426" i="1"/>
  <c r="DH426" i="1"/>
  <c r="DE426" i="1"/>
  <c r="DD426" i="1"/>
  <c r="DV426" i="1" s="1"/>
  <c r="DC426" i="1"/>
  <c r="DB426" i="1"/>
  <c r="DA426" i="1"/>
  <c r="CZ426" i="1"/>
  <c r="CY426" i="1"/>
  <c r="CX426" i="1"/>
  <c r="CW426" i="1"/>
  <c r="CV426" i="1"/>
  <c r="CU426" i="1"/>
  <c r="CT426" i="1"/>
  <c r="CS426" i="1"/>
  <c r="CR426" i="1"/>
  <c r="CQ426" i="1"/>
  <c r="CP426" i="1"/>
  <c r="CO426" i="1"/>
  <c r="CN426" i="1"/>
  <c r="CM426" i="1"/>
  <c r="CL426" i="1"/>
  <c r="CK426" i="1"/>
  <c r="CJ426" i="1"/>
  <c r="CI426" i="1"/>
  <c r="CH426" i="1"/>
  <c r="CG426" i="1"/>
  <c r="CF426" i="1"/>
  <c r="CE426" i="1"/>
  <c r="CD426" i="1"/>
  <c r="CC426" i="1"/>
  <c r="CB426" i="1"/>
  <c r="CA426" i="1"/>
  <c r="BZ426" i="1"/>
  <c r="BY426" i="1"/>
  <c r="BX426" i="1"/>
  <c r="BW426" i="1"/>
  <c r="BV426" i="1"/>
  <c r="AJ426" i="1"/>
  <c r="C426" i="1"/>
  <c r="BE426" i="1" s="1"/>
  <c r="DU424" i="1"/>
  <c r="DR424" i="1"/>
  <c r="DQ424" i="1"/>
  <c r="DL424" i="1"/>
  <c r="DK424" i="1"/>
  <c r="DI424" i="1"/>
  <c r="DH424" i="1"/>
  <c r="DE424" i="1"/>
  <c r="DD424" i="1"/>
  <c r="DV424" i="1" s="1"/>
  <c r="DC424" i="1"/>
  <c r="DB424" i="1"/>
  <c r="DJ424" i="1" s="1"/>
  <c r="DA424" i="1"/>
  <c r="CZ424" i="1"/>
  <c r="CY424" i="1"/>
  <c r="CX424" i="1"/>
  <c r="CW424" i="1"/>
  <c r="CV424" i="1"/>
  <c r="CU424" i="1"/>
  <c r="CT424" i="1"/>
  <c r="CS424" i="1"/>
  <c r="CR424" i="1"/>
  <c r="CQ424" i="1"/>
  <c r="CP424" i="1"/>
  <c r="CO424" i="1"/>
  <c r="CN424" i="1"/>
  <c r="DP424" i="1" s="1"/>
  <c r="CM424" i="1"/>
  <c r="CL424" i="1"/>
  <c r="CK424" i="1"/>
  <c r="CJ424" i="1"/>
  <c r="CI424" i="1"/>
  <c r="CH424" i="1"/>
  <c r="CG424" i="1"/>
  <c r="CF424" i="1"/>
  <c r="CE424" i="1"/>
  <c r="CD424" i="1"/>
  <c r="CC424" i="1"/>
  <c r="CB424" i="1"/>
  <c r="CA424" i="1"/>
  <c r="BZ424" i="1"/>
  <c r="BY424" i="1"/>
  <c r="BX424" i="1"/>
  <c r="BW424" i="1"/>
  <c r="BV424" i="1"/>
  <c r="BE424" i="1"/>
  <c r="AJ424" i="1"/>
  <c r="C424" i="1"/>
  <c r="DU423" i="1"/>
  <c r="DR423" i="1"/>
  <c r="DQ423" i="1"/>
  <c r="DL423" i="1"/>
  <c r="DK423" i="1"/>
  <c r="DI423" i="1"/>
  <c r="DH423" i="1"/>
  <c r="DE423" i="1"/>
  <c r="DD423" i="1"/>
  <c r="DV423" i="1" s="1"/>
  <c r="DC423" i="1"/>
  <c r="DB423" i="1"/>
  <c r="DJ423" i="1" s="1"/>
  <c r="DA423" i="1"/>
  <c r="CZ423" i="1"/>
  <c r="CY423" i="1"/>
  <c r="CX423" i="1"/>
  <c r="CW423" i="1"/>
  <c r="CV423" i="1"/>
  <c r="CU423" i="1"/>
  <c r="CT423" i="1"/>
  <c r="CS423" i="1"/>
  <c r="CR423" i="1"/>
  <c r="CQ423" i="1"/>
  <c r="CP423" i="1"/>
  <c r="CO423" i="1"/>
  <c r="CN423" i="1"/>
  <c r="CM423" i="1"/>
  <c r="CL423" i="1"/>
  <c r="CK423" i="1"/>
  <c r="CJ423" i="1"/>
  <c r="CI423" i="1"/>
  <c r="CH423" i="1"/>
  <c r="CG423" i="1"/>
  <c r="CF423" i="1"/>
  <c r="CE423" i="1"/>
  <c r="CD423" i="1"/>
  <c r="CC423" i="1"/>
  <c r="CB423" i="1"/>
  <c r="CA423" i="1"/>
  <c r="BZ423" i="1"/>
  <c r="BY423" i="1"/>
  <c r="BX423" i="1"/>
  <c r="BW423" i="1"/>
  <c r="BV423" i="1"/>
  <c r="BE423" i="1"/>
  <c r="AJ423" i="1"/>
  <c r="C423" i="1"/>
  <c r="DV421" i="1"/>
  <c r="DU421" i="1"/>
  <c r="DR421" i="1"/>
  <c r="DQ421" i="1"/>
  <c r="DL421" i="1"/>
  <c r="DK421" i="1"/>
  <c r="DJ421" i="1"/>
  <c r="DI421" i="1"/>
  <c r="DH421" i="1"/>
  <c r="DE421" i="1"/>
  <c r="DD421" i="1"/>
  <c r="DC421" i="1"/>
  <c r="DB421" i="1"/>
  <c r="DA421" i="1"/>
  <c r="CZ421" i="1"/>
  <c r="CY421" i="1"/>
  <c r="CX421" i="1"/>
  <c r="CW421" i="1"/>
  <c r="CV421" i="1"/>
  <c r="CU421" i="1"/>
  <c r="CT421" i="1"/>
  <c r="CS421" i="1"/>
  <c r="CR421" i="1"/>
  <c r="CQ421" i="1"/>
  <c r="CP421" i="1"/>
  <c r="CO421" i="1"/>
  <c r="CN421" i="1"/>
  <c r="CM421" i="1"/>
  <c r="CL421" i="1"/>
  <c r="CK421" i="1"/>
  <c r="CJ421" i="1"/>
  <c r="CI421" i="1"/>
  <c r="CH421" i="1"/>
  <c r="CG421" i="1"/>
  <c r="CF421" i="1"/>
  <c r="CE421" i="1"/>
  <c r="CD421" i="1"/>
  <c r="CC421" i="1"/>
  <c r="CB421" i="1"/>
  <c r="CA421" i="1"/>
  <c r="BZ421" i="1"/>
  <c r="BY421" i="1"/>
  <c r="BX421" i="1"/>
  <c r="BW421" i="1"/>
  <c r="BV421" i="1"/>
  <c r="DO421" i="1" s="1"/>
  <c r="AJ421" i="1"/>
  <c r="C421" i="1"/>
  <c r="BE421" i="1" s="1"/>
  <c r="DV420" i="1"/>
  <c r="DU420" i="1"/>
  <c r="DR420" i="1"/>
  <c r="DQ420" i="1"/>
  <c r="DL420" i="1"/>
  <c r="DK420" i="1"/>
  <c r="DI420" i="1"/>
  <c r="DH420" i="1"/>
  <c r="DE420" i="1"/>
  <c r="DD420" i="1"/>
  <c r="DC420" i="1"/>
  <c r="DJ420" i="1" s="1"/>
  <c r="DB420" i="1"/>
  <c r="DA420" i="1"/>
  <c r="CZ420" i="1"/>
  <c r="CY420" i="1"/>
  <c r="CX420" i="1"/>
  <c r="CW420" i="1"/>
  <c r="CV420" i="1"/>
  <c r="CU420" i="1"/>
  <c r="CT420" i="1"/>
  <c r="CS420" i="1"/>
  <c r="CR420" i="1"/>
  <c r="CQ420" i="1"/>
  <c r="CP420" i="1"/>
  <c r="CO420" i="1"/>
  <c r="CN420" i="1"/>
  <c r="CM420" i="1"/>
  <c r="CL420" i="1"/>
  <c r="CK420" i="1"/>
  <c r="CJ420" i="1"/>
  <c r="CI420" i="1"/>
  <c r="CH420" i="1"/>
  <c r="CG420" i="1"/>
  <c r="CF420" i="1"/>
  <c r="CE420" i="1"/>
  <c r="CD420" i="1"/>
  <c r="CC420" i="1"/>
  <c r="CB420" i="1"/>
  <c r="CA420" i="1"/>
  <c r="BZ420" i="1"/>
  <c r="BY420" i="1"/>
  <c r="BX420" i="1"/>
  <c r="BW420" i="1"/>
  <c r="BV420" i="1"/>
  <c r="BE420" i="1"/>
  <c r="AJ420" i="1"/>
  <c r="C420" i="1"/>
  <c r="DU418" i="1"/>
  <c r="DR418" i="1"/>
  <c r="DQ418" i="1"/>
  <c r="DL418" i="1"/>
  <c r="DK418" i="1"/>
  <c r="DI418" i="1"/>
  <c r="DH418" i="1"/>
  <c r="DE418" i="1"/>
  <c r="DD418" i="1"/>
  <c r="DV418" i="1" s="1"/>
  <c r="DC418" i="1"/>
  <c r="DB418" i="1"/>
  <c r="DJ418" i="1" s="1"/>
  <c r="DA418" i="1"/>
  <c r="CZ418" i="1"/>
  <c r="CY418" i="1"/>
  <c r="CX418" i="1"/>
  <c r="CW418" i="1"/>
  <c r="CV418" i="1"/>
  <c r="CU418" i="1"/>
  <c r="CT418" i="1"/>
  <c r="CS418" i="1"/>
  <c r="CR418" i="1"/>
  <c r="CQ418" i="1"/>
  <c r="CP418" i="1"/>
  <c r="CO418" i="1"/>
  <c r="CN418" i="1"/>
  <c r="CM418" i="1"/>
  <c r="CL418" i="1"/>
  <c r="CK418" i="1"/>
  <c r="CJ418" i="1"/>
  <c r="CI418" i="1"/>
  <c r="CH418" i="1"/>
  <c r="CG418" i="1"/>
  <c r="CF418" i="1"/>
  <c r="CE418" i="1"/>
  <c r="CD418" i="1"/>
  <c r="CC418" i="1"/>
  <c r="CB418" i="1"/>
  <c r="CA418" i="1"/>
  <c r="BZ418" i="1"/>
  <c r="BY418" i="1"/>
  <c r="BX418" i="1"/>
  <c r="BW418" i="1"/>
  <c r="BV418" i="1"/>
  <c r="BE418" i="1"/>
  <c r="AJ418" i="1"/>
  <c r="C418" i="1"/>
  <c r="DU417" i="1"/>
  <c r="DR417" i="1"/>
  <c r="DQ417" i="1"/>
  <c r="DL417" i="1"/>
  <c r="DK417" i="1"/>
  <c r="DI417" i="1"/>
  <c r="DH417" i="1"/>
  <c r="DE417" i="1"/>
  <c r="DD417" i="1"/>
  <c r="DV417" i="1" s="1"/>
  <c r="DC417" i="1"/>
  <c r="DB417" i="1"/>
  <c r="DJ417" i="1" s="1"/>
  <c r="DA417" i="1"/>
  <c r="CZ417" i="1"/>
  <c r="CY417" i="1"/>
  <c r="CX417" i="1"/>
  <c r="CW417" i="1"/>
  <c r="CV417" i="1"/>
  <c r="CU417" i="1"/>
  <c r="CT417" i="1"/>
  <c r="CS417" i="1"/>
  <c r="CR417" i="1"/>
  <c r="CQ417" i="1"/>
  <c r="CP417" i="1"/>
  <c r="CO417" i="1"/>
  <c r="CN417" i="1"/>
  <c r="CM417" i="1"/>
  <c r="CL417" i="1"/>
  <c r="CK417" i="1"/>
  <c r="CJ417" i="1"/>
  <c r="CI417" i="1"/>
  <c r="CH417" i="1"/>
  <c r="CG417" i="1"/>
  <c r="CF417" i="1"/>
  <c r="CE417" i="1"/>
  <c r="CD417" i="1"/>
  <c r="CC417" i="1"/>
  <c r="DO417" i="1" s="1"/>
  <c r="CB417" i="1"/>
  <c r="CA417" i="1"/>
  <c r="BZ417" i="1"/>
  <c r="BY417" i="1"/>
  <c r="BX417" i="1"/>
  <c r="BW417" i="1"/>
  <c r="BV417" i="1"/>
  <c r="AJ417" i="1"/>
  <c r="C417" i="1"/>
  <c r="BE417" i="1" s="1"/>
  <c r="DU415" i="1"/>
  <c r="DR415" i="1"/>
  <c r="DQ415" i="1"/>
  <c r="DL415" i="1"/>
  <c r="DK415" i="1"/>
  <c r="DJ415" i="1"/>
  <c r="DI415" i="1"/>
  <c r="DH415" i="1"/>
  <c r="DE415" i="1"/>
  <c r="DD415" i="1"/>
  <c r="DC415" i="1"/>
  <c r="DB415" i="1"/>
  <c r="DA415" i="1"/>
  <c r="CZ415" i="1"/>
  <c r="CY415" i="1"/>
  <c r="CX415" i="1"/>
  <c r="CW415" i="1"/>
  <c r="CV415" i="1"/>
  <c r="CU415" i="1"/>
  <c r="CT415" i="1"/>
  <c r="CS415" i="1"/>
  <c r="CR415" i="1"/>
  <c r="CQ415" i="1"/>
  <c r="CP415" i="1"/>
  <c r="CO415" i="1"/>
  <c r="CN415" i="1"/>
  <c r="CM415" i="1"/>
  <c r="CL415" i="1"/>
  <c r="CK415" i="1"/>
  <c r="CJ415" i="1"/>
  <c r="CI415" i="1"/>
  <c r="DO415" i="1" s="1"/>
  <c r="CH415" i="1"/>
  <c r="CG415" i="1"/>
  <c r="CF415" i="1"/>
  <c r="CE415" i="1"/>
  <c r="CD415" i="1"/>
  <c r="CC415" i="1"/>
  <c r="CB415" i="1"/>
  <c r="CA415" i="1"/>
  <c r="BZ415" i="1"/>
  <c r="BY415" i="1"/>
  <c r="BX415" i="1"/>
  <c r="BW415" i="1"/>
  <c r="BV415" i="1"/>
  <c r="AJ415" i="1"/>
  <c r="C415" i="1"/>
  <c r="BE415" i="1" s="1"/>
  <c r="DV414" i="1"/>
  <c r="DU414" i="1"/>
  <c r="DR414" i="1"/>
  <c r="DQ414" i="1"/>
  <c r="DO414" i="1"/>
  <c r="DL414" i="1"/>
  <c r="DK414" i="1"/>
  <c r="DI414" i="1"/>
  <c r="DH414" i="1"/>
  <c r="DE414" i="1"/>
  <c r="DD414" i="1"/>
  <c r="DC414" i="1"/>
  <c r="DB414" i="1"/>
  <c r="DJ414" i="1" s="1"/>
  <c r="DA414" i="1"/>
  <c r="CZ414" i="1"/>
  <c r="CY414" i="1"/>
  <c r="CX414" i="1"/>
  <c r="CW414" i="1"/>
  <c r="CV414" i="1"/>
  <c r="CU414" i="1"/>
  <c r="CT414" i="1"/>
  <c r="CS414" i="1"/>
  <c r="CR414" i="1"/>
  <c r="CQ414" i="1"/>
  <c r="CP414" i="1"/>
  <c r="CO414" i="1"/>
  <c r="CN414" i="1"/>
  <c r="DP414" i="1" s="1"/>
  <c r="CM414" i="1"/>
  <c r="CL414" i="1"/>
  <c r="CK414" i="1"/>
  <c r="CJ414" i="1"/>
  <c r="CI414" i="1"/>
  <c r="CH414" i="1"/>
  <c r="CG414" i="1"/>
  <c r="CF414" i="1"/>
  <c r="CE414" i="1"/>
  <c r="CD414" i="1"/>
  <c r="CC414" i="1"/>
  <c r="CB414" i="1"/>
  <c r="CA414" i="1"/>
  <c r="BZ414" i="1"/>
  <c r="BY414" i="1"/>
  <c r="BX414" i="1"/>
  <c r="BW414" i="1"/>
  <c r="BV414" i="1"/>
  <c r="AJ414" i="1"/>
  <c r="C414" i="1"/>
  <c r="BE414" i="1" s="1"/>
  <c r="DV412" i="1"/>
  <c r="DU412" i="1"/>
  <c r="DR412" i="1"/>
  <c r="DQ412" i="1"/>
  <c r="DL412" i="1"/>
  <c r="DK412" i="1"/>
  <c r="DI412" i="1"/>
  <c r="DH412" i="1"/>
  <c r="DE412" i="1"/>
  <c r="DD412" i="1"/>
  <c r="DC412" i="1"/>
  <c r="DB412" i="1"/>
  <c r="DJ412" i="1" s="1"/>
  <c r="DA412" i="1"/>
  <c r="CZ412" i="1"/>
  <c r="CY412" i="1"/>
  <c r="CX412" i="1"/>
  <c r="CW412" i="1"/>
  <c r="CV412" i="1"/>
  <c r="CU412" i="1"/>
  <c r="CT412" i="1"/>
  <c r="CS412" i="1"/>
  <c r="CR412" i="1"/>
  <c r="CQ412" i="1"/>
  <c r="CP412" i="1"/>
  <c r="CO412" i="1"/>
  <c r="CN412" i="1"/>
  <c r="CM412" i="1"/>
  <c r="CL412" i="1"/>
  <c r="CK412" i="1"/>
  <c r="CJ412" i="1"/>
  <c r="CI412" i="1"/>
  <c r="CH412" i="1"/>
  <c r="CG412" i="1"/>
  <c r="CF412" i="1"/>
  <c r="CE412" i="1"/>
  <c r="CD412" i="1"/>
  <c r="CC412" i="1"/>
  <c r="CB412" i="1"/>
  <c r="CA412" i="1"/>
  <c r="BZ412" i="1"/>
  <c r="BY412" i="1"/>
  <c r="BX412" i="1"/>
  <c r="DO412" i="1" s="1"/>
  <c r="BW412" i="1"/>
  <c r="BV412" i="1"/>
  <c r="AJ412" i="1"/>
  <c r="C412" i="1"/>
  <c r="BE412" i="1" s="1"/>
  <c r="DU411" i="1"/>
  <c r="DR411" i="1"/>
  <c r="DQ411" i="1"/>
  <c r="DL411" i="1"/>
  <c r="DK411" i="1"/>
  <c r="DI411" i="1"/>
  <c r="DH411" i="1"/>
  <c r="DE411" i="1"/>
  <c r="DD411" i="1"/>
  <c r="DV411" i="1" s="1"/>
  <c r="DC411" i="1"/>
  <c r="DB411" i="1"/>
  <c r="DJ411" i="1" s="1"/>
  <c r="DA411" i="1"/>
  <c r="CZ411" i="1"/>
  <c r="CY411" i="1"/>
  <c r="CX411" i="1"/>
  <c r="CW411" i="1"/>
  <c r="CV411" i="1"/>
  <c r="CU411" i="1"/>
  <c r="CT411" i="1"/>
  <c r="CS411" i="1"/>
  <c r="CR411" i="1"/>
  <c r="CQ411" i="1"/>
  <c r="CP411" i="1"/>
  <c r="CO411" i="1"/>
  <c r="CN411" i="1"/>
  <c r="CM411" i="1"/>
  <c r="CL411" i="1"/>
  <c r="DP411" i="1" s="1"/>
  <c r="CK411" i="1"/>
  <c r="CJ411" i="1"/>
  <c r="CI411" i="1"/>
  <c r="CH411" i="1"/>
  <c r="CG411" i="1"/>
  <c r="CF411" i="1"/>
  <c r="CE411" i="1"/>
  <c r="CD411" i="1"/>
  <c r="CC411" i="1"/>
  <c r="CB411" i="1"/>
  <c r="DO411" i="1" s="1"/>
  <c r="CA411" i="1"/>
  <c r="BZ411" i="1"/>
  <c r="BY411" i="1"/>
  <c r="BX411" i="1"/>
  <c r="BW411" i="1"/>
  <c r="BV411" i="1"/>
  <c r="AJ411" i="1"/>
  <c r="C411" i="1"/>
  <c r="BE411" i="1" s="1"/>
  <c r="DU409" i="1"/>
  <c r="DR409" i="1"/>
  <c r="DQ409" i="1"/>
  <c r="DL409" i="1"/>
  <c r="DK409" i="1"/>
  <c r="DJ409" i="1"/>
  <c r="DI409" i="1"/>
  <c r="DH409" i="1"/>
  <c r="DE409" i="1"/>
  <c r="DD409" i="1"/>
  <c r="DV409" i="1" s="1"/>
  <c r="DC409" i="1"/>
  <c r="DB409" i="1"/>
  <c r="DA409" i="1"/>
  <c r="CZ409" i="1"/>
  <c r="CY409" i="1"/>
  <c r="CX409" i="1"/>
  <c r="CW409" i="1"/>
  <c r="CV409" i="1"/>
  <c r="CU409" i="1"/>
  <c r="CT409" i="1"/>
  <c r="CS409" i="1"/>
  <c r="CR409" i="1"/>
  <c r="CQ409" i="1"/>
  <c r="CP409" i="1"/>
  <c r="CO409" i="1"/>
  <c r="CN409" i="1"/>
  <c r="CM409" i="1"/>
  <c r="CL409" i="1"/>
  <c r="DP409" i="1" s="1"/>
  <c r="CK409" i="1"/>
  <c r="CJ409" i="1"/>
  <c r="CI409" i="1"/>
  <c r="CH409" i="1"/>
  <c r="DO409" i="1" s="1"/>
  <c r="CG409" i="1"/>
  <c r="CF409" i="1"/>
  <c r="CE409" i="1"/>
  <c r="CD409" i="1"/>
  <c r="CC409" i="1"/>
  <c r="CB409" i="1"/>
  <c r="CA409" i="1"/>
  <c r="BZ409" i="1"/>
  <c r="BY409" i="1"/>
  <c r="BX409" i="1"/>
  <c r="BW409" i="1"/>
  <c r="BV409" i="1"/>
  <c r="AJ409" i="1"/>
  <c r="C409" i="1"/>
  <c r="BE409" i="1" s="1"/>
  <c r="DV408" i="1"/>
  <c r="DU408" i="1"/>
  <c r="DR408" i="1"/>
  <c r="DQ408" i="1"/>
  <c r="DL408" i="1"/>
  <c r="DK408" i="1"/>
  <c r="DI408" i="1"/>
  <c r="DH408" i="1"/>
  <c r="DE408" i="1"/>
  <c r="DD408" i="1"/>
  <c r="DC408" i="1"/>
  <c r="DB408" i="1"/>
  <c r="DA408" i="1"/>
  <c r="CZ408" i="1"/>
  <c r="CY408" i="1"/>
  <c r="CX408" i="1"/>
  <c r="CW408" i="1"/>
  <c r="CV408" i="1"/>
  <c r="CU408" i="1"/>
  <c r="CT408" i="1"/>
  <c r="CS408" i="1"/>
  <c r="CR408" i="1"/>
  <c r="CQ408" i="1"/>
  <c r="CP408" i="1"/>
  <c r="CO408" i="1"/>
  <c r="CN408" i="1"/>
  <c r="DP408" i="1" s="1"/>
  <c r="CM408" i="1"/>
  <c r="CL408" i="1"/>
  <c r="CK408" i="1"/>
  <c r="CJ408" i="1"/>
  <c r="CI408" i="1"/>
  <c r="CH408" i="1"/>
  <c r="CG408" i="1"/>
  <c r="CF408" i="1"/>
  <c r="CE408" i="1"/>
  <c r="CD408" i="1"/>
  <c r="CC408" i="1"/>
  <c r="CB408" i="1"/>
  <c r="CA408" i="1"/>
  <c r="BZ408" i="1"/>
  <c r="BY408" i="1"/>
  <c r="BX408" i="1"/>
  <c r="BW408" i="1"/>
  <c r="BV408" i="1"/>
  <c r="BE408" i="1"/>
  <c r="AJ408" i="1"/>
  <c r="C408" i="1"/>
  <c r="DV402" i="1"/>
  <c r="DU402" i="1"/>
  <c r="DR402" i="1"/>
  <c r="DQ402" i="1"/>
  <c r="DL402" i="1"/>
  <c r="DK402" i="1"/>
  <c r="DI402" i="1"/>
  <c r="DH402" i="1"/>
  <c r="DE402" i="1"/>
  <c r="DD402" i="1"/>
  <c r="DC402" i="1"/>
  <c r="DB402" i="1"/>
  <c r="DJ402" i="1" s="1"/>
  <c r="DA402" i="1"/>
  <c r="CZ402" i="1"/>
  <c r="CY402" i="1"/>
  <c r="CX402" i="1"/>
  <c r="CW402" i="1"/>
  <c r="CV402" i="1"/>
  <c r="CU402" i="1"/>
  <c r="CT402" i="1"/>
  <c r="CS402" i="1"/>
  <c r="CR402" i="1"/>
  <c r="CQ402" i="1"/>
  <c r="CP402" i="1"/>
  <c r="CO402" i="1"/>
  <c r="CN402" i="1"/>
  <c r="CM402" i="1"/>
  <c r="CL402" i="1"/>
  <c r="CK402" i="1"/>
  <c r="CJ402" i="1"/>
  <c r="CI402" i="1"/>
  <c r="CH402" i="1"/>
  <c r="CG402" i="1"/>
  <c r="CF402" i="1"/>
  <c r="CE402" i="1"/>
  <c r="CD402" i="1"/>
  <c r="CC402" i="1"/>
  <c r="CB402" i="1"/>
  <c r="CA402" i="1"/>
  <c r="BZ402" i="1"/>
  <c r="BY402" i="1"/>
  <c r="BX402" i="1"/>
  <c r="BW402" i="1"/>
  <c r="BV402" i="1"/>
  <c r="BE402" i="1"/>
  <c r="AJ402" i="1"/>
  <c r="C402" i="1"/>
  <c r="DU401" i="1"/>
  <c r="DR401" i="1"/>
  <c r="DQ401" i="1"/>
  <c r="DL401" i="1"/>
  <c r="DK401" i="1"/>
  <c r="DI401" i="1"/>
  <c r="DH401" i="1"/>
  <c r="DE401" i="1"/>
  <c r="DD401" i="1"/>
  <c r="DV401" i="1" s="1"/>
  <c r="DC401" i="1"/>
  <c r="DB401" i="1"/>
  <c r="DJ401" i="1" s="1"/>
  <c r="DA401" i="1"/>
  <c r="CZ401" i="1"/>
  <c r="CY401" i="1"/>
  <c r="CX401" i="1"/>
  <c r="CW401" i="1"/>
  <c r="CV401" i="1"/>
  <c r="CU401" i="1"/>
  <c r="CT401" i="1"/>
  <c r="CS401" i="1"/>
  <c r="CR401" i="1"/>
  <c r="CQ401" i="1"/>
  <c r="CP401" i="1"/>
  <c r="CO401" i="1"/>
  <c r="CN401" i="1"/>
  <c r="CM401" i="1"/>
  <c r="CL401" i="1"/>
  <c r="CK401" i="1"/>
  <c r="CJ401" i="1"/>
  <c r="CI401" i="1"/>
  <c r="CH401" i="1"/>
  <c r="CG401" i="1"/>
  <c r="CF401" i="1"/>
  <c r="CE401" i="1"/>
  <c r="CD401" i="1"/>
  <c r="CC401" i="1"/>
  <c r="CB401" i="1"/>
  <c r="CA401" i="1"/>
  <c r="BZ401" i="1"/>
  <c r="BY401" i="1"/>
  <c r="BX401" i="1"/>
  <c r="BW401" i="1"/>
  <c r="BV401" i="1"/>
  <c r="BE401" i="1"/>
  <c r="AJ401" i="1"/>
  <c r="C401" i="1"/>
  <c r="DV395" i="1"/>
  <c r="DU395" i="1"/>
  <c r="DR395" i="1"/>
  <c r="DQ395" i="1"/>
  <c r="DL395" i="1"/>
  <c r="DK395" i="1"/>
  <c r="DI395" i="1"/>
  <c r="DH395" i="1"/>
  <c r="DE395" i="1"/>
  <c r="DD395" i="1"/>
  <c r="DC395" i="1"/>
  <c r="DJ395" i="1" s="1"/>
  <c r="DB395" i="1"/>
  <c r="DA395" i="1"/>
  <c r="CZ395" i="1"/>
  <c r="CY395" i="1"/>
  <c r="CX395" i="1"/>
  <c r="CW395" i="1"/>
  <c r="CV395" i="1"/>
  <c r="CU395" i="1"/>
  <c r="CT395" i="1"/>
  <c r="CS395" i="1"/>
  <c r="CR395" i="1"/>
  <c r="CQ395" i="1"/>
  <c r="CP395" i="1"/>
  <c r="CO395" i="1"/>
  <c r="CN395" i="1"/>
  <c r="CM395" i="1"/>
  <c r="CL395" i="1"/>
  <c r="DP395" i="1" s="1"/>
  <c r="CK395" i="1"/>
  <c r="CJ395" i="1"/>
  <c r="CI395" i="1"/>
  <c r="CH395" i="1"/>
  <c r="CG395" i="1"/>
  <c r="CF395" i="1"/>
  <c r="CE395" i="1"/>
  <c r="CD395" i="1"/>
  <c r="CC395" i="1"/>
  <c r="CB395" i="1"/>
  <c r="CA395" i="1"/>
  <c r="BZ395" i="1"/>
  <c r="BY395" i="1"/>
  <c r="BX395" i="1"/>
  <c r="BW395" i="1"/>
  <c r="DO395" i="1" s="1"/>
  <c r="BV395" i="1"/>
  <c r="AJ395" i="1"/>
  <c r="C395" i="1"/>
  <c r="BE395" i="1" s="1"/>
  <c r="DU394" i="1"/>
  <c r="DR394" i="1"/>
  <c r="DQ394" i="1"/>
  <c r="DL394" i="1"/>
  <c r="DK394" i="1"/>
  <c r="DI394" i="1"/>
  <c r="DH394" i="1"/>
  <c r="DE394" i="1"/>
  <c r="DV394" i="1" s="1"/>
  <c r="DD394" i="1"/>
  <c r="DC394" i="1"/>
  <c r="DB394" i="1"/>
  <c r="DJ394" i="1" s="1"/>
  <c r="DA394" i="1"/>
  <c r="CZ394" i="1"/>
  <c r="CY394" i="1"/>
  <c r="CX394" i="1"/>
  <c r="CW394" i="1"/>
  <c r="CV394" i="1"/>
  <c r="CU394" i="1"/>
  <c r="CT394" i="1"/>
  <c r="CS394" i="1"/>
  <c r="CR394" i="1"/>
  <c r="CQ394" i="1"/>
  <c r="CP394" i="1"/>
  <c r="CO394" i="1"/>
  <c r="CN394" i="1"/>
  <c r="CM394" i="1"/>
  <c r="DP394" i="1" s="1"/>
  <c r="CL394" i="1"/>
  <c r="CK394" i="1"/>
  <c r="CJ394" i="1"/>
  <c r="CI394" i="1"/>
  <c r="CH394" i="1"/>
  <c r="CG394" i="1"/>
  <c r="CF394" i="1"/>
  <c r="CE394" i="1"/>
  <c r="CD394" i="1"/>
  <c r="CC394" i="1"/>
  <c r="CB394" i="1"/>
  <c r="CA394" i="1"/>
  <c r="BZ394" i="1"/>
  <c r="BY394" i="1"/>
  <c r="BX394" i="1"/>
  <c r="BW394" i="1"/>
  <c r="BV394" i="1"/>
  <c r="BE394" i="1"/>
  <c r="AJ394" i="1"/>
  <c r="C394" i="1"/>
  <c r="DU392" i="1"/>
  <c r="DR392" i="1"/>
  <c r="DQ392" i="1"/>
  <c r="DL392" i="1"/>
  <c r="DK392" i="1"/>
  <c r="DI392" i="1"/>
  <c r="DH392" i="1"/>
  <c r="DE392" i="1"/>
  <c r="DD392" i="1"/>
  <c r="DV392" i="1" s="1"/>
  <c r="DC392" i="1"/>
  <c r="DB392" i="1"/>
  <c r="DJ392" i="1" s="1"/>
  <c r="DA392" i="1"/>
  <c r="CZ392" i="1"/>
  <c r="CY392" i="1"/>
  <c r="CX392" i="1"/>
  <c r="CW392" i="1"/>
  <c r="CV392" i="1"/>
  <c r="CU392" i="1"/>
  <c r="CT392" i="1"/>
  <c r="CS392" i="1"/>
  <c r="CR392" i="1"/>
  <c r="CQ392" i="1"/>
  <c r="CP392" i="1"/>
  <c r="CO392" i="1"/>
  <c r="CN392" i="1"/>
  <c r="CM392" i="1"/>
  <c r="CL392" i="1"/>
  <c r="CK392" i="1"/>
  <c r="CJ392" i="1"/>
  <c r="CI392" i="1"/>
  <c r="CH392" i="1"/>
  <c r="CG392" i="1"/>
  <c r="CF392" i="1"/>
  <c r="CE392" i="1"/>
  <c r="DO392" i="1" s="1"/>
  <c r="CD392" i="1"/>
  <c r="CC392" i="1"/>
  <c r="CB392" i="1"/>
  <c r="CA392" i="1"/>
  <c r="BZ392" i="1"/>
  <c r="BY392" i="1"/>
  <c r="BX392" i="1"/>
  <c r="BW392" i="1"/>
  <c r="BV392" i="1"/>
  <c r="AJ392" i="1"/>
  <c r="C392" i="1"/>
  <c r="BE392" i="1" s="1"/>
  <c r="DU391" i="1"/>
  <c r="DR391" i="1"/>
  <c r="DQ391" i="1"/>
  <c r="DL391" i="1"/>
  <c r="DK391" i="1"/>
  <c r="DJ391" i="1"/>
  <c r="DI391" i="1"/>
  <c r="DH391" i="1"/>
  <c r="DE391" i="1"/>
  <c r="DV391" i="1" s="1"/>
  <c r="DD391" i="1"/>
  <c r="DC391" i="1"/>
  <c r="DB391" i="1"/>
  <c r="DA391" i="1"/>
  <c r="CZ391" i="1"/>
  <c r="CY391" i="1"/>
  <c r="CX391" i="1"/>
  <c r="CW391" i="1"/>
  <c r="CV391" i="1"/>
  <c r="CU391" i="1"/>
  <c r="CT391" i="1"/>
  <c r="CS391" i="1"/>
  <c r="CR391" i="1"/>
  <c r="CQ391" i="1"/>
  <c r="CP391" i="1"/>
  <c r="CO391" i="1"/>
  <c r="CN391" i="1"/>
  <c r="CM391" i="1"/>
  <c r="CL391" i="1"/>
  <c r="DP391" i="1" s="1"/>
  <c r="CK391" i="1"/>
  <c r="CJ391" i="1"/>
  <c r="CI391" i="1"/>
  <c r="CH391" i="1"/>
  <c r="CG391" i="1"/>
  <c r="CF391" i="1"/>
  <c r="CE391" i="1"/>
  <c r="CD391" i="1"/>
  <c r="CC391" i="1"/>
  <c r="CB391" i="1"/>
  <c r="CA391" i="1"/>
  <c r="BZ391" i="1"/>
  <c r="BY391" i="1"/>
  <c r="BX391" i="1"/>
  <c r="BW391" i="1"/>
  <c r="BV391" i="1"/>
  <c r="AJ391" i="1"/>
  <c r="C391" i="1"/>
  <c r="BE391" i="1" s="1"/>
  <c r="DU389" i="1"/>
  <c r="DR389" i="1"/>
  <c r="DQ389" i="1"/>
  <c r="DL389" i="1"/>
  <c r="DK389" i="1"/>
  <c r="DI389" i="1"/>
  <c r="DH389" i="1"/>
  <c r="DE389" i="1"/>
  <c r="DV389" i="1" s="1"/>
  <c r="DD389" i="1"/>
  <c r="DC389" i="1"/>
  <c r="DB389" i="1"/>
  <c r="DJ389" i="1" s="1"/>
  <c r="DA389" i="1"/>
  <c r="CZ389" i="1"/>
  <c r="CY389" i="1"/>
  <c r="CX389" i="1"/>
  <c r="CW389" i="1"/>
  <c r="CV389" i="1"/>
  <c r="CU389" i="1"/>
  <c r="CT389" i="1"/>
  <c r="CS389" i="1"/>
  <c r="CR389" i="1"/>
  <c r="CQ389" i="1"/>
  <c r="CP389" i="1"/>
  <c r="CO389" i="1"/>
  <c r="DP389" i="1" s="1"/>
  <c r="CN389" i="1"/>
  <c r="CM389" i="1"/>
  <c r="CL389" i="1"/>
  <c r="CK389" i="1"/>
  <c r="CJ389" i="1"/>
  <c r="CI389" i="1"/>
  <c r="CH389" i="1"/>
  <c r="CG389" i="1"/>
  <c r="CF389" i="1"/>
  <c r="CE389" i="1"/>
  <c r="CD389" i="1"/>
  <c r="CC389" i="1"/>
  <c r="CB389" i="1"/>
  <c r="CA389" i="1"/>
  <c r="BZ389" i="1"/>
  <c r="BY389" i="1"/>
  <c r="DO389" i="1" s="1"/>
  <c r="BX389" i="1"/>
  <c r="BW389" i="1"/>
  <c r="BV389" i="1"/>
  <c r="AJ389" i="1"/>
  <c r="C389" i="1"/>
  <c r="BE389" i="1" s="1"/>
  <c r="DV388" i="1"/>
  <c r="DU388" i="1"/>
  <c r="DR388" i="1"/>
  <c r="DQ388" i="1"/>
  <c r="DL388" i="1"/>
  <c r="DK388" i="1"/>
  <c r="DJ388" i="1"/>
  <c r="DI388" i="1"/>
  <c r="DH388" i="1"/>
  <c r="DE388" i="1"/>
  <c r="DD388" i="1"/>
  <c r="DC388" i="1"/>
  <c r="DB388" i="1"/>
  <c r="DA388" i="1"/>
  <c r="CZ388" i="1"/>
  <c r="CY388" i="1"/>
  <c r="CX388" i="1"/>
  <c r="CW388" i="1"/>
  <c r="CV388" i="1"/>
  <c r="CU388" i="1"/>
  <c r="CT388" i="1"/>
  <c r="CS388" i="1"/>
  <c r="CR388" i="1"/>
  <c r="CQ388" i="1"/>
  <c r="CP388" i="1"/>
  <c r="CO388" i="1"/>
  <c r="CN388" i="1"/>
  <c r="CM388" i="1"/>
  <c r="CL388" i="1"/>
  <c r="CK388" i="1"/>
  <c r="CJ388" i="1"/>
  <c r="CI388" i="1"/>
  <c r="CH388" i="1"/>
  <c r="CG388" i="1"/>
  <c r="CF388" i="1"/>
  <c r="CE388" i="1"/>
  <c r="CD388" i="1"/>
  <c r="CC388" i="1"/>
  <c r="CB388" i="1"/>
  <c r="CA388" i="1"/>
  <c r="BZ388" i="1"/>
  <c r="BY388" i="1"/>
  <c r="BX388" i="1"/>
  <c r="BW388" i="1"/>
  <c r="BV388" i="1"/>
  <c r="DO388" i="1" s="1"/>
  <c r="AJ388" i="1"/>
  <c r="C388" i="1"/>
  <c r="BE388" i="1" s="1"/>
  <c r="DU386" i="1"/>
  <c r="DR386" i="1"/>
  <c r="DQ386" i="1"/>
  <c r="DL386" i="1"/>
  <c r="DK386" i="1"/>
  <c r="DJ386" i="1"/>
  <c r="DI386" i="1"/>
  <c r="DH386" i="1"/>
  <c r="DE386" i="1"/>
  <c r="DD386" i="1"/>
  <c r="DV386" i="1" s="1"/>
  <c r="DC386" i="1"/>
  <c r="DB386" i="1"/>
  <c r="DA386" i="1"/>
  <c r="CZ386" i="1"/>
  <c r="CY386" i="1"/>
  <c r="CX386" i="1"/>
  <c r="CW386" i="1"/>
  <c r="CV386" i="1"/>
  <c r="CU386" i="1"/>
  <c r="CT386" i="1"/>
  <c r="CS386" i="1"/>
  <c r="CR386" i="1"/>
  <c r="CQ386" i="1"/>
  <c r="CP386" i="1"/>
  <c r="CO386" i="1"/>
  <c r="CN386" i="1"/>
  <c r="CM386" i="1"/>
  <c r="CL386" i="1"/>
  <c r="CK386" i="1"/>
  <c r="CJ386" i="1"/>
  <c r="CI386" i="1"/>
  <c r="CH386" i="1"/>
  <c r="CG386" i="1"/>
  <c r="CF386" i="1"/>
  <c r="CE386" i="1"/>
  <c r="CD386" i="1"/>
  <c r="CC386" i="1"/>
  <c r="CB386" i="1"/>
  <c r="CA386" i="1"/>
  <c r="BZ386" i="1"/>
  <c r="BY386" i="1"/>
  <c r="BX386" i="1"/>
  <c r="BW386" i="1"/>
  <c r="BV386" i="1"/>
  <c r="AJ386" i="1"/>
  <c r="C386" i="1"/>
  <c r="BE386" i="1" s="1"/>
  <c r="DU385" i="1"/>
  <c r="DR385" i="1"/>
  <c r="DQ385" i="1"/>
  <c r="DL385" i="1"/>
  <c r="DK385" i="1"/>
  <c r="DJ385" i="1"/>
  <c r="DI385" i="1"/>
  <c r="DH385" i="1"/>
  <c r="DE385" i="1"/>
  <c r="DD385" i="1"/>
  <c r="DV385" i="1" s="1"/>
  <c r="DC385" i="1"/>
  <c r="DB385" i="1"/>
  <c r="DA385" i="1"/>
  <c r="CZ385" i="1"/>
  <c r="CY385" i="1"/>
  <c r="CX385" i="1"/>
  <c r="CW385" i="1"/>
  <c r="CV385" i="1"/>
  <c r="CU385" i="1"/>
  <c r="CT385" i="1"/>
  <c r="CS385" i="1"/>
  <c r="CR385" i="1"/>
  <c r="CQ385" i="1"/>
  <c r="CP385" i="1"/>
  <c r="CO385" i="1"/>
  <c r="CN385" i="1"/>
  <c r="CM385" i="1"/>
  <c r="CL385" i="1"/>
  <c r="CK385" i="1"/>
  <c r="CJ385" i="1"/>
  <c r="CI385" i="1"/>
  <c r="CH385" i="1"/>
  <c r="CG385" i="1"/>
  <c r="CF385" i="1"/>
  <c r="CE385" i="1"/>
  <c r="CD385" i="1"/>
  <c r="CC385" i="1"/>
  <c r="CB385" i="1"/>
  <c r="CA385" i="1"/>
  <c r="BZ385" i="1"/>
  <c r="BY385" i="1"/>
  <c r="BX385" i="1"/>
  <c r="BW385" i="1"/>
  <c r="BV385" i="1"/>
  <c r="AJ385" i="1"/>
  <c r="C385" i="1"/>
  <c r="BE385" i="1" s="1"/>
  <c r="DU383" i="1"/>
  <c r="DR383" i="1"/>
  <c r="DQ383" i="1"/>
  <c r="DL383" i="1"/>
  <c r="DK383" i="1"/>
  <c r="DI383" i="1"/>
  <c r="DH383" i="1"/>
  <c r="DE383" i="1"/>
  <c r="DD383" i="1"/>
  <c r="DV383" i="1" s="1"/>
  <c r="DC383" i="1"/>
  <c r="DB383" i="1"/>
  <c r="DA383" i="1"/>
  <c r="CZ383" i="1"/>
  <c r="CY383" i="1"/>
  <c r="CX383" i="1"/>
  <c r="CW383" i="1"/>
  <c r="CV383" i="1"/>
  <c r="CU383" i="1"/>
  <c r="CT383" i="1"/>
  <c r="CS383" i="1"/>
  <c r="CR383" i="1"/>
  <c r="CQ383" i="1"/>
  <c r="CP383" i="1"/>
  <c r="CO383" i="1"/>
  <c r="CN383" i="1"/>
  <c r="DP383" i="1" s="1"/>
  <c r="CM383" i="1"/>
  <c r="CL383" i="1"/>
  <c r="CK383" i="1"/>
  <c r="CJ383" i="1"/>
  <c r="CI383" i="1"/>
  <c r="CH383" i="1"/>
  <c r="CG383" i="1"/>
  <c r="CF383" i="1"/>
  <c r="CE383" i="1"/>
  <c r="CD383" i="1"/>
  <c r="CC383" i="1"/>
  <c r="CB383" i="1"/>
  <c r="CA383" i="1"/>
  <c r="BZ383" i="1"/>
  <c r="BY383" i="1"/>
  <c r="BX383" i="1"/>
  <c r="BW383" i="1"/>
  <c r="BV383" i="1"/>
  <c r="BE383" i="1"/>
  <c r="AJ383" i="1"/>
  <c r="C383" i="1"/>
  <c r="DV382" i="1"/>
  <c r="DU382" i="1"/>
  <c r="DR382" i="1"/>
  <c r="DQ382" i="1"/>
  <c r="DL382" i="1"/>
  <c r="DK382" i="1"/>
  <c r="DJ382" i="1"/>
  <c r="DI382" i="1"/>
  <c r="DH382" i="1"/>
  <c r="DE382" i="1"/>
  <c r="DD382" i="1"/>
  <c r="DC382" i="1"/>
  <c r="DB382" i="1"/>
  <c r="DA382" i="1"/>
  <c r="CZ382" i="1"/>
  <c r="CY382" i="1"/>
  <c r="CX382" i="1"/>
  <c r="CW382" i="1"/>
  <c r="CV382" i="1"/>
  <c r="CU382" i="1"/>
  <c r="CT382" i="1"/>
  <c r="CS382" i="1"/>
  <c r="CR382" i="1"/>
  <c r="CQ382" i="1"/>
  <c r="CP382" i="1"/>
  <c r="CO382" i="1"/>
  <c r="CN382" i="1"/>
  <c r="CM382" i="1"/>
  <c r="CL382" i="1"/>
  <c r="DP382" i="1" s="1"/>
  <c r="CK382" i="1"/>
  <c r="CJ382" i="1"/>
  <c r="CI382" i="1"/>
  <c r="CH382" i="1"/>
  <c r="CG382" i="1"/>
  <c r="CF382" i="1"/>
  <c r="CE382" i="1"/>
  <c r="CD382" i="1"/>
  <c r="CC382" i="1"/>
  <c r="CB382" i="1"/>
  <c r="CA382" i="1"/>
  <c r="BZ382" i="1"/>
  <c r="BY382" i="1"/>
  <c r="BX382" i="1"/>
  <c r="BW382" i="1"/>
  <c r="BV382" i="1"/>
  <c r="BE382" i="1"/>
  <c r="AJ382" i="1"/>
  <c r="C382" i="1"/>
  <c r="DV380" i="1"/>
  <c r="DU380" i="1"/>
  <c r="DR380" i="1"/>
  <c r="DQ380" i="1"/>
  <c r="DL380" i="1"/>
  <c r="DK380" i="1"/>
  <c r="DI380" i="1"/>
  <c r="DH380" i="1"/>
  <c r="DE380" i="1"/>
  <c r="DD380" i="1"/>
  <c r="DC380" i="1"/>
  <c r="DB380" i="1"/>
  <c r="DJ380" i="1" s="1"/>
  <c r="DA380" i="1"/>
  <c r="CZ380" i="1"/>
  <c r="CY380" i="1"/>
  <c r="CX380" i="1"/>
  <c r="CW380" i="1"/>
  <c r="CV380" i="1"/>
  <c r="CU380" i="1"/>
  <c r="CT380" i="1"/>
  <c r="CS380" i="1"/>
  <c r="CR380" i="1"/>
  <c r="CQ380" i="1"/>
  <c r="CP380" i="1"/>
  <c r="CO380" i="1"/>
  <c r="CN380" i="1"/>
  <c r="CM380" i="1"/>
  <c r="CL380" i="1"/>
  <c r="CK380" i="1"/>
  <c r="CJ380" i="1"/>
  <c r="CI380" i="1"/>
  <c r="CH380" i="1"/>
  <c r="CG380" i="1"/>
  <c r="CF380" i="1"/>
  <c r="CE380" i="1"/>
  <c r="CD380" i="1"/>
  <c r="CC380" i="1"/>
  <c r="CB380" i="1"/>
  <c r="CA380" i="1"/>
  <c r="BZ380" i="1"/>
  <c r="BY380" i="1"/>
  <c r="BX380" i="1"/>
  <c r="BW380" i="1"/>
  <c r="BV380" i="1"/>
  <c r="BE380" i="1"/>
  <c r="AJ380" i="1"/>
  <c r="C380" i="1"/>
  <c r="DV379" i="1"/>
  <c r="DU379" i="1"/>
  <c r="DR379" i="1"/>
  <c r="DQ379" i="1"/>
  <c r="DL379" i="1"/>
  <c r="DK379" i="1"/>
  <c r="DI379" i="1"/>
  <c r="DH379" i="1"/>
  <c r="DE379" i="1"/>
  <c r="DD379" i="1"/>
  <c r="DC379" i="1"/>
  <c r="DJ379" i="1" s="1"/>
  <c r="DB379" i="1"/>
  <c r="DA379" i="1"/>
  <c r="CZ379" i="1"/>
  <c r="CY379" i="1"/>
  <c r="CX379" i="1"/>
  <c r="CW379" i="1"/>
  <c r="CV379" i="1"/>
  <c r="CU379" i="1"/>
  <c r="CT379" i="1"/>
  <c r="CS379" i="1"/>
  <c r="CR379" i="1"/>
  <c r="CQ379" i="1"/>
  <c r="CP379" i="1"/>
  <c r="CO379" i="1"/>
  <c r="CN379" i="1"/>
  <c r="CM379" i="1"/>
  <c r="CL379" i="1"/>
  <c r="DP379" i="1" s="1"/>
  <c r="CK379" i="1"/>
  <c r="CJ379" i="1"/>
  <c r="CI379" i="1"/>
  <c r="CH379" i="1"/>
  <c r="CG379" i="1"/>
  <c r="CF379" i="1"/>
  <c r="CE379" i="1"/>
  <c r="CD379" i="1"/>
  <c r="CC379" i="1"/>
  <c r="CB379" i="1"/>
  <c r="CA379" i="1"/>
  <c r="BZ379" i="1"/>
  <c r="BY379" i="1"/>
  <c r="BX379" i="1"/>
  <c r="BW379" i="1"/>
  <c r="BV379" i="1"/>
  <c r="BE379" i="1"/>
  <c r="AJ379" i="1"/>
  <c r="C379" i="1"/>
  <c r="DU377" i="1"/>
  <c r="DR377" i="1"/>
  <c r="DQ377" i="1"/>
  <c r="DL377" i="1"/>
  <c r="DK377" i="1"/>
  <c r="DI377" i="1"/>
  <c r="DH377" i="1"/>
  <c r="DE377" i="1"/>
  <c r="DD377" i="1"/>
  <c r="DC377" i="1"/>
  <c r="DB377" i="1"/>
  <c r="DA377" i="1"/>
  <c r="CZ377" i="1"/>
  <c r="CY377" i="1"/>
  <c r="CX377" i="1"/>
  <c r="CW377" i="1"/>
  <c r="CV377" i="1"/>
  <c r="CU377" i="1"/>
  <c r="CT377" i="1"/>
  <c r="CS377" i="1"/>
  <c r="CR377" i="1"/>
  <c r="CQ377" i="1"/>
  <c r="CP377" i="1"/>
  <c r="CO377" i="1"/>
  <c r="CN377" i="1"/>
  <c r="CM377" i="1"/>
  <c r="CL377" i="1"/>
  <c r="CK377" i="1"/>
  <c r="CJ377" i="1"/>
  <c r="CI377" i="1"/>
  <c r="CH377" i="1"/>
  <c r="CG377" i="1"/>
  <c r="CF377" i="1"/>
  <c r="CE377" i="1"/>
  <c r="CD377" i="1"/>
  <c r="CC377" i="1"/>
  <c r="CB377" i="1"/>
  <c r="CA377" i="1"/>
  <c r="BZ377" i="1"/>
  <c r="BY377" i="1"/>
  <c r="BX377" i="1"/>
  <c r="BW377" i="1"/>
  <c r="BV377" i="1"/>
  <c r="BE377" i="1"/>
  <c r="AJ377" i="1"/>
  <c r="C377" i="1"/>
  <c r="DU376" i="1"/>
  <c r="DR376" i="1"/>
  <c r="DQ376" i="1"/>
  <c r="DO376" i="1"/>
  <c r="DL376" i="1"/>
  <c r="DK376" i="1"/>
  <c r="DI376" i="1"/>
  <c r="DH376" i="1"/>
  <c r="DE376" i="1"/>
  <c r="DD376" i="1"/>
  <c r="DC376" i="1"/>
  <c r="DJ376" i="1" s="1"/>
  <c r="DB376" i="1"/>
  <c r="DA376" i="1"/>
  <c r="CZ376" i="1"/>
  <c r="CY376" i="1"/>
  <c r="CX376" i="1"/>
  <c r="CW376" i="1"/>
  <c r="CV376" i="1"/>
  <c r="CU376" i="1"/>
  <c r="CT376" i="1"/>
  <c r="CS376" i="1"/>
  <c r="CR376" i="1"/>
  <c r="CQ376" i="1"/>
  <c r="CP376" i="1"/>
  <c r="CO376" i="1"/>
  <c r="CN376" i="1"/>
  <c r="DP376" i="1" s="1"/>
  <c r="CM376" i="1"/>
  <c r="CL376" i="1"/>
  <c r="CK376" i="1"/>
  <c r="CJ376" i="1"/>
  <c r="CI376" i="1"/>
  <c r="CH376" i="1"/>
  <c r="CG376" i="1"/>
  <c r="CF376" i="1"/>
  <c r="CE376" i="1"/>
  <c r="CD376" i="1"/>
  <c r="CC376" i="1"/>
  <c r="CB376" i="1"/>
  <c r="CA376" i="1"/>
  <c r="BZ376" i="1"/>
  <c r="BY376" i="1"/>
  <c r="BX376" i="1"/>
  <c r="BW376" i="1"/>
  <c r="BV376" i="1"/>
  <c r="AJ376" i="1"/>
  <c r="C376" i="1"/>
  <c r="BE376" i="1" s="1"/>
  <c r="DV374" i="1"/>
  <c r="DU374" i="1"/>
  <c r="DR374" i="1"/>
  <c r="DQ374" i="1"/>
  <c r="DL374" i="1"/>
  <c r="DK374" i="1"/>
  <c r="DJ374" i="1"/>
  <c r="DI374" i="1"/>
  <c r="DH374" i="1"/>
  <c r="DE374" i="1"/>
  <c r="DD374" i="1"/>
  <c r="DC374" i="1"/>
  <c r="DB374" i="1"/>
  <c r="DA374" i="1"/>
  <c r="CZ374" i="1"/>
  <c r="CY374" i="1"/>
  <c r="CX374" i="1"/>
  <c r="CW374" i="1"/>
  <c r="CV374" i="1"/>
  <c r="CU374" i="1"/>
  <c r="CT374" i="1"/>
  <c r="CS374" i="1"/>
  <c r="CR374" i="1"/>
  <c r="CQ374" i="1"/>
  <c r="CP374" i="1"/>
  <c r="CO374" i="1"/>
  <c r="CN374" i="1"/>
  <c r="CM374" i="1"/>
  <c r="CL374" i="1"/>
  <c r="CK374" i="1"/>
  <c r="CJ374" i="1"/>
  <c r="CI374" i="1"/>
  <c r="CH374" i="1"/>
  <c r="CG374" i="1"/>
  <c r="CF374" i="1"/>
  <c r="CE374" i="1"/>
  <c r="CD374" i="1"/>
  <c r="CC374" i="1"/>
  <c r="CB374" i="1"/>
  <c r="CA374" i="1"/>
  <c r="BZ374" i="1"/>
  <c r="BY374" i="1"/>
  <c r="BX374" i="1"/>
  <c r="BW374" i="1"/>
  <c r="DO374" i="1" s="1"/>
  <c r="BV374" i="1"/>
  <c r="AJ374" i="1"/>
  <c r="C374" i="1"/>
  <c r="BE374" i="1" s="1"/>
  <c r="DV373" i="1"/>
  <c r="DU373" i="1"/>
  <c r="DR373" i="1"/>
  <c r="DQ373" i="1"/>
  <c r="DL373" i="1"/>
  <c r="DK373" i="1"/>
  <c r="DI373" i="1"/>
  <c r="DH373" i="1"/>
  <c r="DE373" i="1"/>
  <c r="DD373" i="1"/>
  <c r="DC373" i="1"/>
  <c r="DB373" i="1"/>
  <c r="DJ373" i="1" s="1"/>
  <c r="DA373" i="1"/>
  <c r="CZ373" i="1"/>
  <c r="CY373" i="1"/>
  <c r="CX373" i="1"/>
  <c r="CW373" i="1"/>
  <c r="CV373" i="1"/>
  <c r="CU373" i="1"/>
  <c r="CT373" i="1"/>
  <c r="CS373" i="1"/>
  <c r="CR373" i="1"/>
  <c r="CQ373" i="1"/>
  <c r="CP373" i="1"/>
  <c r="CO373" i="1"/>
  <c r="CN373" i="1"/>
  <c r="CM373" i="1"/>
  <c r="CL373" i="1"/>
  <c r="CK373" i="1"/>
  <c r="CJ373" i="1"/>
  <c r="CI373" i="1"/>
  <c r="CH373" i="1"/>
  <c r="CG373" i="1"/>
  <c r="CF373" i="1"/>
  <c r="CE373" i="1"/>
  <c r="CD373" i="1"/>
  <c r="CC373" i="1"/>
  <c r="CB373" i="1"/>
  <c r="CA373" i="1"/>
  <c r="BZ373" i="1"/>
  <c r="BY373" i="1"/>
  <c r="BX373" i="1"/>
  <c r="BW373" i="1"/>
  <c r="BV373" i="1"/>
  <c r="BE373" i="1"/>
  <c r="AJ373" i="1"/>
  <c r="C373" i="1"/>
  <c r="DU371" i="1"/>
  <c r="DR371" i="1"/>
  <c r="DQ371" i="1"/>
  <c r="DL371" i="1"/>
  <c r="DK371" i="1"/>
  <c r="DI371" i="1"/>
  <c r="DH371" i="1"/>
  <c r="DE371" i="1"/>
  <c r="DD371" i="1"/>
  <c r="DC371" i="1"/>
  <c r="DJ371" i="1" s="1"/>
  <c r="DB371" i="1"/>
  <c r="DA371" i="1"/>
  <c r="CZ371" i="1"/>
  <c r="CY371" i="1"/>
  <c r="CX371" i="1"/>
  <c r="CW371" i="1"/>
  <c r="CV371" i="1"/>
  <c r="CU371" i="1"/>
  <c r="CT371" i="1"/>
  <c r="CS371" i="1"/>
  <c r="CR371" i="1"/>
  <c r="CQ371" i="1"/>
  <c r="CP371" i="1"/>
  <c r="CO371" i="1"/>
  <c r="CN371" i="1"/>
  <c r="CM371" i="1"/>
  <c r="CL371" i="1"/>
  <c r="CK371" i="1"/>
  <c r="CJ371" i="1"/>
  <c r="CI371" i="1"/>
  <c r="CH371" i="1"/>
  <c r="CG371" i="1"/>
  <c r="CF371" i="1"/>
  <c r="CE371" i="1"/>
  <c r="CD371" i="1"/>
  <c r="CC371" i="1"/>
  <c r="CB371" i="1"/>
  <c r="CA371" i="1"/>
  <c r="BZ371" i="1"/>
  <c r="DO371" i="1" s="1"/>
  <c r="BY371" i="1"/>
  <c r="BX371" i="1"/>
  <c r="BW371" i="1"/>
  <c r="BV371" i="1"/>
  <c r="AJ371" i="1"/>
  <c r="C371" i="1"/>
  <c r="BE371" i="1" s="1"/>
  <c r="DU370" i="1"/>
  <c r="DR370" i="1"/>
  <c r="DQ370" i="1"/>
  <c r="DL370" i="1"/>
  <c r="DK370" i="1"/>
  <c r="DI370" i="1"/>
  <c r="DH370" i="1"/>
  <c r="DE370" i="1"/>
  <c r="DD370" i="1"/>
  <c r="DC370" i="1"/>
  <c r="DB370" i="1"/>
  <c r="DJ370" i="1" s="1"/>
  <c r="DA370" i="1"/>
  <c r="CZ370" i="1"/>
  <c r="CY370" i="1"/>
  <c r="CX370" i="1"/>
  <c r="CW370" i="1"/>
  <c r="CV370" i="1"/>
  <c r="CU370" i="1"/>
  <c r="CT370" i="1"/>
  <c r="CS370" i="1"/>
  <c r="CR370" i="1"/>
  <c r="CQ370" i="1"/>
  <c r="CP370" i="1"/>
  <c r="CO370" i="1"/>
  <c r="CN370" i="1"/>
  <c r="CM370" i="1"/>
  <c r="CL370" i="1"/>
  <c r="CK370" i="1"/>
  <c r="CJ370" i="1"/>
  <c r="CI370" i="1"/>
  <c r="CH370" i="1"/>
  <c r="CG370" i="1"/>
  <c r="CF370" i="1"/>
  <c r="CE370" i="1"/>
  <c r="CD370" i="1"/>
  <c r="CC370" i="1"/>
  <c r="CB370" i="1"/>
  <c r="CA370" i="1"/>
  <c r="BZ370" i="1"/>
  <c r="BY370" i="1"/>
  <c r="BX370" i="1"/>
  <c r="BW370" i="1"/>
  <c r="BV370" i="1"/>
  <c r="AJ370" i="1"/>
  <c r="C370" i="1"/>
  <c r="BE370" i="1" s="1"/>
  <c r="DV368" i="1"/>
  <c r="DU368" i="1"/>
  <c r="DR368" i="1"/>
  <c r="DQ368" i="1"/>
  <c r="DL368" i="1"/>
  <c r="DK368" i="1"/>
  <c r="DJ368" i="1"/>
  <c r="DI368" i="1"/>
  <c r="DH368" i="1"/>
  <c r="DE368" i="1"/>
  <c r="DD368" i="1"/>
  <c r="DC368" i="1"/>
  <c r="DB368" i="1"/>
  <c r="DA368" i="1"/>
  <c r="CZ368" i="1"/>
  <c r="CY368" i="1"/>
  <c r="CX368" i="1"/>
  <c r="CW368" i="1"/>
  <c r="CV368" i="1"/>
  <c r="CU368" i="1"/>
  <c r="CT368" i="1"/>
  <c r="CS368" i="1"/>
  <c r="CR368" i="1"/>
  <c r="CQ368" i="1"/>
  <c r="CP368" i="1"/>
  <c r="CO368" i="1"/>
  <c r="CN368" i="1"/>
  <c r="CM368" i="1"/>
  <c r="CL368" i="1"/>
  <c r="DP368" i="1" s="1"/>
  <c r="CK368" i="1"/>
  <c r="CJ368" i="1"/>
  <c r="CI368" i="1"/>
  <c r="CH368" i="1"/>
  <c r="CG368" i="1"/>
  <c r="CF368" i="1"/>
  <c r="CE368" i="1"/>
  <c r="CD368" i="1"/>
  <c r="CC368" i="1"/>
  <c r="CB368" i="1"/>
  <c r="CA368" i="1"/>
  <c r="BZ368" i="1"/>
  <c r="BY368" i="1"/>
  <c r="BX368" i="1"/>
  <c r="BW368" i="1"/>
  <c r="BV368" i="1"/>
  <c r="BE368" i="1"/>
  <c r="AJ368" i="1"/>
  <c r="C368" i="1"/>
  <c r="DV367" i="1"/>
  <c r="DU367" i="1"/>
  <c r="DR367" i="1"/>
  <c r="DQ367" i="1"/>
  <c r="DL367" i="1"/>
  <c r="DK367" i="1"/>
  <c r="DI367" i="1"/>
  <c r="DH367" i="1"/>
  <c r="DE367" i="1"/>
  <c r="DD367" i="1"/>
  <c r="DC367" i="1"/>
  <c r="DB367" i="1"/>
  <c r="DA367" i="1"/>
  <c r="CZ367" i="1"/>
  <c r="CY367" i="1"/>
  <c r="CX367" i="1"/>
  <c r="CW367" i="1"/>
  <c r="CV367" i="1"/>
  <c r="CU367" i="1"/>
  <c r="CT367" i="1"/>
  <c r="CS367" i="1"/>
  <c r="CR367" i="1"/>
  <c r="CQ367" i="1"/>
  <c r="CP367" i="1"/>
  <c r="CO367" i="1"/>
  <c r="CN367" i="1"/>
  <c r="DP367" i="1" s="1"/>
  <c r="CM367" i="1"/>
  <c r="CL367" i="1"/>
  <c r="CK367" i="1"/>
  <c r="CJ367" i="1"/>
  <c r="CI367" i="1"/>
  <c r="CH367" i="1"/>
  <c r="CG367" i="1"/>
  <c r="CF367" i="1"/>
  <c r="CE367" i="1"/>
  <c r="CD367" i="1"/>
  <c r="CC367" i="1"/>
  <c r="CB367" i="1"/>
  <c r="CA367" i="1"/>
  <c r="BZ367" i="1"/>
  <c r="BY367" i="1"/>
  <c r="BX367" i="1"/>
  <c r="BW367" i="1"/>
  <c r="BV367" i="1"/>
  <c r="BE367" i="1"/>
  <c r="AJ367" i="1"/>
  <c r="C367" i="1"/>
  <c r="DV365" i="1"/>
  <c r="DU365" i="1"/>
  <c r="DR365" i="1"/>
  <c r="DQ365" i="1"/>
  <c r="DL365" i="1"/>
  <c r="DK365" i="1"/>
  <c r="DI365" i="1"/>
  <c r="DH365" i="1"/>
  <c r="DE365" i="1"/>
  <c r="DD365" i="1"/>
  <c r="DC365" i="1"/>
  <c r="DB365" i="1"/>
  <c r="DJ365" i="1" s="1"/>
  <c r="DA365" i="1"/>
  <c r="CZ365" i="1"/>
  <c r="CY365" i="1"/>
  <c r="CX365" i="1"/>
  <c r="CW365" i="1"/>
  <c r="CV365" i="1"/>
  <c r="CU365" i="1"/>
  <c r="CT365" i="1"/>
  <c r="CS365" i="1"/>
  <c r="CR365" i="1"/>
  <c r="CQ365" i="1"/>
  <c r="CP365" i="1"/>
  <c r="CO365" i="1"/>
  <c r="CN365" i="1"/>
  <c r="CM365" i="1"/>
  <c r="CL365" i="1"/>
  <c r="CK365" i="1"/>
  <c r="CJ365" i="1"/>
  <c r="CI365" i="1"/>
  <c r="CH365" i="1"/>
  <c r="CG365" i="1"/>
  <c r="CF365" i="1"/>
  <c r="CE365" i="1"/>
  <c r="CD365" i="1"/>
  <c r="CC365" i="1"/>
  <c r="CB365" i="1"/>
  <c r="CA365" i="1"/>
  <c r="BZ365" i="1"/>
  <c r="BY365" i="1"/>
  <c r="BX365" i="1"/>
  <c r="BW365" i="1"/>
  <c r="BV365" i="1"/>
  <c r="BE365" i="1"/>
  <c r="AJ365" i="1"/>
  <c r="C365" i="1"/>
  <c r="DU364" i="1"/>
  <c r="DR364" i="1"/>
  <c r="DQ364" i="1"/>
  <c r="DL364" i="1"/>
  <c r="DK364" i="1"/>
  <c r="DI364" i="1"/>
  <c r="DH364" i="1"/>
  <c r="DE364" i="1"/>
  <c r="DD364" i="1"/>
  <c r="DV364" i="1" s="1"/>
  <c r="DC364" i="1"/>
  <c r="DB364" i="1"/>
  <c r="DJ364" i="1" s="1"/>
  <c r="DA364" i="1"/>
  <c r="CZ364" i="1"/>
  <c r="CY364" i="1"/>
  <c r="CX364" i="1"/>
  <c r="CW364" i="1"/>
  <c r="CV364" i="1"/>
  <c r="CU364" i="1"/>
  <c r="CT364" i="1"/>
  <c r="CS364" i="1"/>
  <c r="CR364" i="1"/>
  <c r="CQ364" i="1"/>
  <c r="CP364" i="1"/>
  <c r="CO364" i="1"/>
  <c r="CN364" i="1"/>
  <c r="CM364" i="1"/>
  <c r="CL364" i="1"/>
  <c r="CK364" i="1"/>
  <c r="CJ364" i="1"/>
  <c r="CI364" i="1"/>
  <c r="CH364" i="1"/>
  <c r="CG364" i="1"/>
  <c r="CF364" i="1"/>
  <c r="CE364" i="1"/>
  <c r="CD364" i="1"/>
  <c r="CC364" i="1"/>
  <c r="CB364" i="1"/>
  <c r="CA364" i="1"/>
  <c r="BZ364" i="1"/>
  <c r="BY364" i="1"/>
  <c r="BX364" i="1"/>
  <c r="BW364" i="1"/>
  <c r="BV364" i="1"/>
  <c r="BE364" i="1"/>
  <c r="AJ364" i="1"/>
  <c r="C364" i="1"/>
  <c r="DV362" i="1"/>
  <c r="DU362" i="1"/>
  <c r="DR362" i="1"/>
  <c r="DQ362" i="1"/>
  <c r="DL362" i="1"/>
  <c r="DK362" i="1"/>
  <c r="DJ362" i="1"/>
  <c r="DI362" i="1"/>
  <c r="DH362" i="1"/>
  <c r="DE362" i="1"/>
  <c r="DD362" i="1"/>
  <c r="DC362" i="1"/>
  <c r="DB362" i="1"/>
  <c r="DA362" i="1"/>
  <c r="CZ362" i="1"/>
  <c r="CY362" i="1"/>
  <c r="CX362" i="1"/>
  <c r="CW362" i="1"/>
  <c r="CV362" i="1"/>
  <c r="CU362" i="1"/>
  <c r="CT362" i="1"/>
  <c r="CS362" i="1"/>
  <c r="CR362" i="1"/>
  <c r="CQ362" i="1"/>
  <c r="CP362" i="1"/>
  <c r="CO362" i="1"/>
  <c r="CN362" i="1"/>
  <c r="CM362" i="1"/>
  <c r="CL362" i="1"/>
  <c r="DP362" i="1" s="1"/>
  <c r="CK362" i="1"/>
  <c r="CJ362" i="1"/>
  <c r="CI362" i="1"/>
  <c r="CH362" i="1"/>
  <c r="CG362" i="1"/>
  <c r="DO362" i="1" s="1"/>
  <c r="CF362" i="1"/>
  <c r="CE362" i="1"/>
  <c r="CD362" i="1"/>
  <c r="CC362" i="1"/>
  <c r="CB362" i="1"/>
  <c r="CA362" i="1"/>
  <c r="BZ362" i="1"/>
  <c r="BY362" i="1"/>
  <c r="BX362" i="1"/>
  <c r="BW362" i="1"/>
  <c r="BV362" i="1"/>
  <c r="AJ362" i="1"/>
  <c r="C362" i="1"/>
  <c r="BE362" i="1" s="1"/>
  <c r="DU361" i="1"/>
  <c r="DR361" i="1"/>
  <c r="DQ361" i="1"/>
  <c r="DP361" i="1"/>
  <c r="DL361" i="1"/>
  <c r="DK361" i="1"/>
  <c r="DI361" i="1"/>
  <c r="DH361" i="1"/>
  <c r="DE361" i="1"/>
  <c r="DV361" i="1" s="1"/>
  <c r="DD361" i="1"/>
  <c r="DC361" i="1"/>
  <c r="DB361" i="1"/>
  <c r="DJ361" i="1" s="1"/>
  <c r="DA361" i="1"/>
  <c r="CZ361" i="1"/>
  <c r="CY361" i="1"/>
  <c r="CX361" i="1"/>
  <c r="CW361" i="1"/>
  <c r="CV361" i="1"/>
  <c r="CU361" i="1"/>
  <c r="CT361" i="1"/>
  <c r="CS361" i="1"/>
  <c r="CR361" i="1"/>
  <c r="CQ361" i="1"/>
  <c r="CP361" i="1"/>
  <c r="CO361" i="1"/>
  <c r="CN361" i="1"/>
  <c r="CM361" i="1"/>
  <c r="CL361" i="1"/>
  <c r="CK361" i="1"/>
  <c r="CJ361" i="1"/>
  <c r="CI361" i="1"/>
  <c r="CH361" i="1"/>
  <c r="CG361" i="1"/>
  <c r="CF361" i="1"/>
  <c r="CE361" i="1"/>
  <c r="CD361" i="1"/>
  <c r="CC361" i="1"/>
  <c r="CB361" i="1"/>
  <c r="CA361" i="1"/>
  <c r="BZ361" i="1"/>
  <c r="BY361" i="1"/>
  <c r="BX361" i="1"/>
  <c r="BW361" i="1"/>
  <c r="BV361" i="1"/>
  <c r="BE361" i="1"/>
  <c r="AJ361" i="1"/>
  <c r="C361" i="1"/>
  <c r="DU359" i="1"/>
  <c r="DR359" i="1"/>
  <c r="DQ359" i="1"/>
  <c r="DO359" i="1"/>
  <c r="DL359" i="1"/>
  <c r="DK359" i="1"/>
  <c r="DI359" i="1"/>
  <c r="DH359" i="1"/>
  <c r="DE359" i="1"/>
  <c r="DD359" i="1"/>
  <c r="DV359" i="1" s="1"/>
  <c r="DC359" i="1"/>
  <c r="DB359" i="1"/>
  <c r="DJ359" i="1" s="1"/>
  <c r="DA359" i="1"/>
  <c r="CZ359" i="1"/>
  <c r="CY359" i="1"/>
  <c r="CX359" i="1"/>
  <c r="CW359" i="1"/>
  <c r="CV359" i="1"/>
  <c r="CU359" i="1"/>
  <c r="CT359" i="1"/>
  <c r="CS359" i="1"/>
  <c r="CR359" i="1"/>
  <c r="CQ359" i="1"/>
  <c r="CP359" i="1"/>
  <c r="CO359" i="1"/>
  <c r="CN359" i="1"/>
  <c r="DP359" i="1" s="1"/>
  <c r="CM359" i="1"/>
  <c r="CL359" i="1"/>
  <c r="CK359" i="1"/>
  <c r="CJ359" i="1"/>
  <c r="CI359" i="1"/>
  <c r="CH359" i="1"/>
  <c r="CG359" i="1"/>
  <c r="CF359" i="1"/>
  <c r="CE359" i="1"/>
  <c r="CD359" i="1"/>
  <c r="CC359" i="1"/>
  <c r="CB359" i="1"/>
  <c r="CA359" i="1"/>
  <c r="BZ359" i="1"/>
  <c r="BY359" i="1"/>
  <c r="BX359" i="1"/>
  <c r="BW359" i="1"/>
  <c r="BV359" i="1"/>
  <c r="AJ359" i="1"/>
  <c r="C359" i="1"/>
  <c r="BE359" i="1" s="1"/>
  <c r="DV358" i="1"/>
  <c r="DU358" i="1"/>
  <c r="DR358" i="1"/>
  <c r="DQ358" i="1"/>
  <c r="DO358" i="1"/>
  <c r="DL358" i="1"/>
  <c r="DK358" i="1"/>
  <c r="DI358" i="1"/>
  <c r="DH358" i="1"/>
  <c r="DE358" i="1"/>
  <c r="DD358" i="1"/>
  <c r="DC358" i="1"/>
  <c r="DB358" i="1"/>
  <c r="DJ358" i="1" s="1"/>
  <c r="DA358" i="1"/>
  <c r="CZ358" i="1"/>
  <c r="CY358" i="1"/>
  <c r="CX358" i="1"/>
  <c r="CW358" i="1"/>
  <c r="CV358" i="1"/>
  <c r="CU358" i="1"/>
  <c r="CT358" i="1"/>
  <c r="CS358" i="1"/>
  <c r="CR358" i="1"/>
  <c r="CQ358" i="1"/>
  <c r="CP358" i="1"/>
  <c r="CO358" i="1"/>
  <c r="CN358" i="1"/>
  <c r="CM358" i="1"/>
  <c r="CL358" i="1"/>
  <c r="CK358" i="1"/>
  <c r="CJ358" i="1"/>
  <c r="CI358" i="1"/>
  <c r="CH358" i="1"/>
  <c r="CG358" i="1"/>
  <c r="CF358" i="1"/>
  <c r="CE358" i="1"/>
  <c r="CD358" i="1"/>
  <c r="CC358" i="1"/>
  <c r="CB358" i="1"/>
  <c r="CA358" i="1"/>
  <c r="BZ358" i="1"/>
  <c r="BY358" i="1"/>
  <c r="BX358" i="1"/>
  <c r="BW358" i="1"/>
  <c r="BV358" i="1"/>
  <c r="AJ358" i="1"/>
  <c r="C358" i="1"/>
  <c r="BE358" i="1" s="1"/>
  <c r="DU356" i="1"/>
  <c r="DR356" i="1"/>
  <c r="DQ356" i="1"/>
  <c r="DL356" i="1"/>
  <c r="DK356" i="1"/>
  <c r="DI356" i="1"/>
  <c r="DH356" i="1"/>
  <c r="DE356" i="1"/>
  <c r="DV356" i="1" s="1"/>
  <c r="DD356" i="1"/>
  <c r="DC356" i="1"/>
  <c r="DB356" i="1"/>
  <c r="DJ356" i="1" s="1"/>
  <c r="DA356" i="1"/>
  <c r="CZ356" i="1"/>
  <c r="CY356" i="1"/>
  <c r="CX356" i="1"/>
  <c r="CW356" i="1"/>
  <c r="CV356" i="1"/>
  <c r="CU356" i="1"/>
  <c r="CT356" i="1"/>
  <c r="CS356" i="1"/>
  <c r="CR356" i="1"/>
  <c r="CQ356" i="1"/>
  <c r="CP356" i="1"/>
  <c r="CO356" i="1"/>
  <c r="CN356" i="1"/>
  <c r="CM356" i="1"/>
  <c r="CL356" i="1"/>
  <c r="DP356" i="1" s="1"/>
  <c r="CK356" i="1"/>
  <c r="CJ356" i="1"/>
  <c r="CI356" i="1"/>
  <c r="CH356" i="1"/>
  <c r="CG356" i="1"/>
  <c r="CF356" i="1"/>
  <c r="CE356" i="1"/>
  <c r="CD356" i="1"/>
  <c r="CC356" i="1"/>
  <c r="CB356" i="1"/>
  <c r="CA356" i="1"/>
  <c r="BZ356" i="1"/>
  <c r="BY356" i="1"/>
  <c r="BX356" i="1"/>
  <c r="BW356" i="1"/>
  <c r="BV356" i="1"/>
  <c r="AJ356" i="1"/>
  <c r="C356" i="1"/>
  <c r="BE356" i="1" s="1"/>
  <c r="DU355" i="1"/>
  <c r="DR355" i="1"/>
  <c r="DQ355" i="1"/>
  <c r="DL355" i="1"/>
  <c r="DK355" i="1"/>
  <c r="DJ355" i="1"/>
  <c r="DI355" i="1"/>
  <c r="DH355" i="1"/>
  <c r="DE355" i="1"/>
  <c r="DD355" i="1"/>
  <c r="DV355" i="1" s="1"/>
  <c r="DC355" i="1"/>
  <c r="DB355" i="1"/>
  <c r="DA355" i="1"/>
  <c r="CZ355" i="1"/>
  <c r="CY355" i="1"/>
  <c r="CX355" i="1"/>
  <c r="CW355" i="1"/>
  <c r="CV355" i="1"/>
  <c r="CU355" i="1"/>
  <c r="CT355" i="1"/>
  <c r="CS355" i="1"/>
  <c r="CR355" i="1"/>
  <c r="CQ355" i="1"/>
  <c r="CP355" i="1"/>
  <c r="CO355" i="1"/>
  <c r="CN355" i="1"/>
  <c r="CM355" i="1"/>
  <c r="CL355" i="1"/>
  <c r="DP355" i="1" s="1"/>
  <c r="CK355" i="1"/>
  <c r="CJ355" i="1"/>
  <c r="CI355" i="1"/>
  <c r="CH355" i="1"/>
  <c r="CG355" i="1"/>
  <c r="CF355" i="1"/>
  <c r="CE355" i="1"/>
  <c r="CD355" i="1"/>
  <c r="CC355" i="1"/>
  <c r="CB355" i="1"/>
  <c r="CA355" i="1"/>
  <c r="BZ355" i="1"/>
  <c r="BY355" i="1"/>
  <c r="BX355" i="1"/>
  <c r="BW355" i="1"/>
  <c r="BV355" i="1"/>
  <c r="AJ355" i="1"/>
  <c r="C355" i="1"/>
  <c r="BE355" i="1" s="1"/>
  <c r="DU353" i="1"/>
  <c r="DR353" i="1"/>
  <c r="DQ353" i="1"/>
  <c r="DO353" i="1"/>
  <c r="DL353" i="1"/>
  <c r="DK353" i="1"/>
  <c r="DJ353" i="1"/>
  <c r="DI353" i="1"/>
  <c r="DH353" i="1"/>
  <c r="DE353" i="1"/>
  <c r="DD353" i="1"/>
  <c r="DV353" i="1" s="1"/>
  <c r="DC353" i="1"/>
  <c r="DB353" i="1"/>
  <c r="DA353" i="1"/>
  <c r="CZ353" i="1"/>
  <c r="CY353" i="1"/>
  <c r="CX353" i="1"/>
  <c r="CW353" i="1"/>
  <c r="CV353" i="1"/>
  <c r="CU353" i="1"/>
  <c r="CT353" i="1"/>
  <c r="CS353" i="1"/>
  <c r="CR353" i="1"/>
  <c r="CQ353" i="1"/>
  <c r="CP353" i="1"/>
  <c r="CO353" i="1"/>
  <c r="CN353" i="1"/>
  <c r="CM353" i="1"/>
  <c r="CL353" i="1"/>
  <c r="CK353" i="1"/>
  <c r="CJ353" i="1"/>
  <c r="CI353" i="1"/>
  <c r="CH353" i="1"/>
  <c r="CG353" i="1"/>
  <c r="CF353" i="1"/>
  <c r="CE353" i="1"/>
  <c r="CD353" i="1"/>
  <c r="CC353" i="1"/>
  <c r="CB353" i="1"/>
  <c r="CA353" i="1"/>
  <c r="BZ353" i="1"/>
  <c r="BY353" i="1"/>
  <c r="BX353" i="1"/>
  <c r="BW353" i="1"/>
  <c r="BV353" i="1"/>
  <c r="AJ353" i="1"/>
  <c r="C353" i="1"/>
  <c r="BE353" i="1" s="1"/>
  <c r="DV352" i="1"/>
  <c r="DU352" i="1"/>
  <c r="DR352" i="1"/>
  <c r="DQ352" i="1"/>
  <c r="DL352" i="1"/>
  <c r="DK352" i="1"/>
  <c r="DJ352" i="1"/>
  <c r="DI352" i="1"/>
  <c r="DH352" i="1"/>
  <c r="DE352" i="1"/>
  <c r="DD352" i="1"/>
  <c r="DC352" i="1"/>
  <c r="DB352" i="1"/>
  <c r="DA352" i="1"/>
  <c r="CZ352" i="1"/>
  <c r="CY352" i="1"/>
  <c r="CX352" i="1"/>
  <c r="CW352" i="1"/>
  <c r="CV352" i="1"/>
  <c r="CU352" i="1"/>
  <c r="CT352" i="1"/>
  <c r="CS352" i="1"/>
  <c r="CR352" i="1"/>
  <c r="CQ352" i="1"/>
  <c r="CP352" i="1"/>
  <c r="CO352" i="1"/>
  <c r="CN352" i="1"/>
  <c r="CM352" i="1"/>
  <c r="CL352" i="1"/>
  <c r="CK352" i="1"/>
  <c r="CJ352" i="1"/>
  <c r="CI352" i="1"/>
  <c r="CH352" i="1"/>
  <c r="CG352" i="1"/>
  <c r="CF352" i="1"/>
  <c r="CE352" i="1"/>
  <c r="CD352" i="1"/>
  <c r="CC352" i="1"/>
  <c r="CB352" i="1"/>
  <c r="CA352" i="1"/>
  <c r="BZ352" i="1"/>
  <c r="BY352" i="1"/>
  <c r="BX352" i="1"/>
  <c r="BW352" i="1"/>
  <c r="BV352" i="1"/>
  <c r="DO352" i="1" s="1"/>
  <c r="AJ352" i="1"/>
  <c r="C352" i="1"/>
  <c r="BE352" i="1" s="1"/>
  <c r="DV350" i="1"/>
  <c r="DU350" i="1"/>
  <c r="DR350" i="1"/>
  <c r="DQ350" i="1"/>
  <c r="DL350" i="1"/>
  <c r="DK350" i="1"/>
  <c r="DI350" i="1"/>
  <c r="DH350" i="1"/>
  <c r="DE350" i="1"/>
  <c r="DD350" i="1"/>
  <c r="DC350" i="1"/>
  <c r="DB350" i="1"/>
  <c r="DJ350" i="1" s="1"/>
  <c r="DA350" i="1"/>
  <c r="CZ350" i="1"/>
  <c r="CY350" i="1"/>
  <c r="CX350" i="1"/>
  <c r="CW350" i="1"/>
  <c r="CV350" i="1"/>
  <c r="CU350" i="1"/>
  <c r="CT350" i="1"/>
  <c r="CS350" i="1"/>
  <c r="CR350" i="1"/>
  <c r="CQ350" i="1"/>
  <c r="CP350" i="1"/>
  <c r="CO350" i="1"/>
  <c r="CN350" i="1"/>
  <c r="CM350" i="1"/>
  <c r="DP350" i="1" s="1"/>
  <c r="CL350" i="1"/>
  <c r="CK350" i="1"/>
  <c r="CJ350" i="1"/>
  <c r="CI350" i="1"/>
  <c r="CH350" i="1"/>
  <c r="CG350" i="1"/>
  <c r="CF350" i="1"/>
  <c r="CE350" i="1"/>
  <c r="CD350" i="1"/>
  <c r="CC350" i="1"/>
  <c r="CB350" i="1"/>
  <c r="CA350" i="1"/>
  <c r="BZ350" i="1"/>
  <c r="BY350" i="1"/>
  <c r="BX350" i="1"/>
  <c r="BW350" i="1"/>
  <c r="BV350" i="1"/>
  <c r="BE350" i="1"/>
  <c r="AJ350" i="1"/>
  <c r="C350" i="1"/>
  <c r="DV349" i="1"/>
  <c r="DU349" i="1"/>
  <c r="DR349" i="1"/>
  <c r="DQ349" i="1"/>
  <c r="DL349" i="1"/>
  <c r="DK349" i="1"/>
  <c r="DI349" i="1"/>
  <c r="DH349" i="1"/>
  <c r="DE349" i="1"/>
  <c r="DD349" i="1"/>
  <c r="DC349" i="1"/>
  <c r="DB349" i="1"/>
  <c r="DJ349" i="1" s="1"/>
  <c r="DA349" i="1"/>
  <c r="CZ349" i="1"/>
  <c r="CY349" i="1"/>
  <c r="CX349" i="1"/>
  <c r="CW349" i="1"/>
  <c r="CV349" i="1"/>
  <c r="CU349" i="1"/>
  <c r="CT349" i="1"/>
  <c r="CS349" i="1"/>
  <c r="CR349" i="1"/>
  <c r="CQ349" i="1"/>
  <c r="CP349" i="1"/>
  <c r="CO349" i="1"/>
  <c r="CN349" i="1"/>
  <c r="CM349" i="1"/>
  <c r="CL349" i="1"/>
  <c r="CK349" i="1"/>
  <c r="CJ349" i="1"/>
  <c r="CI349" i="1"/>
  <c r="CH349" i="1"/>
  <c r="CG349" i="1"/>
  <c r="CF349" i="1"/>
  <c r="CE349" i="1"/>
  <c r="CD349" i="1"/>
  <c r="CC349" i="1"/>
  <c r="CB349" i="1"/>
  <c r="CA349" i="1"/>
  <c r="BZ349" i="1"/>
  <c r="BY349" i="1"/>
  <c r="BX349" i="1"/>
  <c r="BW349" i="1"/>
  <c r="BV349" i="1"/>
  <c r="BE349" i="1"/>
  <c r="AJ349" i="1"/>
  <c r="C349" i="1"/>
  <c r="DV347" i="1"/>
  <c r="DU347" i="1"/>
  <c r="DR347" i="1"/>
  <c r="DQ347" i="1"/>
  <c r="DL347" i="1"/>
  <c r="DK347" i="1"/>
  <c r="DI347" i="1"/>
  <c r="DH347" i="1"/>
  <c r="DE347" i="1"/>
  <c r="DD347" i="1"/>
  <c r="DC347" i="1"/>
  <c r="DB347" i="1"/>
  <c r="DJ347" i="1" s="1"/>
  <c r="DA347" i="1"/>
  <c r="CZ347" i="1"/>
  <c r="CY347" i="1"/>
  <c r="CX347" i="1"/>
  <c r="CW347" i="1"/>
  <c r="CV347" i="1"/>
  <c r="CU347" i="1"/>
  <c r="CT347" i="1"/>
  <c r="CS347" i="1"/>
  <c r="CR347" i="1"/>
  <c r="CQ347" i="1"/>
  <c r="CP347" i="1"/>
  <c r="CO347" i="1"/>
  <c r="CN347" i="1"/>
  <c r="CM347" i="1"/>
  <c r="CL347" i="1"/>
  <c r="CK347" i="1"/>
  <c r="CJ347" i="1"/>
  <c r="CI347" i="1"/>
  <c r="CH347" i="1"/>
  <c r="CG347" i="1"/>
  <c r="CF347" i="1"/>
  <c r="CE347" i="1"/>
  <c r="CD347" i="1"/>
  <c r="CC347" i="1"/>
  <c r="CB347" i="1"/>
  <c r="CA347" i="1"/>
  <c r="DO347" i="1" s="1"/>
  <c r="BZ347" i="1"/>
  <c r="BY347" i="1"/>
  <c r="BX347" i="1"/>
  <c r="BW347" i="1"/>
  <c r="BV347" i="1"/>
  <c r="AJ347" i="1"/>
  <c r="C347" i="1"/>
  <c r="BE347" i="1" s="1"/>
  <c r="DU346" i="1"/>
  <c r="DR346" i="1"/>
  <c r="DQ346" i="1"/>
  <c r="DP346" i="1"/>
  <c r="DL346" i="1"/>
  <c r="DK346" i="1"/>
  <c r="DI346" i="1"/>
  <c r="DH346" i="1"/>
  <c r="DE346" i="1"/>
  <c r="DV346" i="1" s="1"/>
  <c r="DD346" i="1"/>
  <c r="DC346" i="1"/>
  <c r="DJ346" i="1" s="1"/>
  <c r="DB346" i="1"/>
  <c r="DA346" i="1"/>
  <c r="CZ346" i="1"/>
  <c r="CY346" i="1"/>
  <c r="CX346" i="1"/>
  <c r="CW346" i="1"/>
  <c r="CV346" i="1"/>
  <c r="CU346" i="1"/>
  <c r="CT346" i="1"/>
  <c r="CS346" i="1"/>
  <c r="CR346" i="1"/>
  <c r="CQ346" i="1"/>
  <c r="CP346" i="1"/>
  <c r="CO346" i="1"/>
  <c r="CN346" i="1"/>
  <c r="CM346" i="1"/>
  <c r="CL346" i="1"/>
  <c r="CK346" i="1"/>
  <c r="CJ346" i="1"/>
  <c r="CI346" i="1"/>
  <c r="CH346" i="1"/>
  <c r="CG346" i="1"/>
  <c r="CF346" i="1"/>
  <c r="CE346" i="1"/>
  <c r="CD346" i="1"/>
  <c r="CC346" i="1"/>
  <c r="CB346" i="1"/>
  <c r="CA346" i="1"/>
  <c r="BZ346" i="1"/>
  <c r="BY346" i="1"/>
  <c r="BX346" i="1"/>
  <c r="BW346" i="1"/>
  <c r="BV346" i="1"/>
  <c r="BE346" i="1"/>
  <c r="AJ346" i="1"/>
  <c r="C346" i="1"/>
  <c r="DU344" i="1"/>
  <c r="DR344" i="1"/>
  <c r="DQ344" i="1"/>
  <c r="DL344" i="1"/>
  <c r="DK344" i="1"/>
  <c r="DI344" i="1"/>
  <c r="DH344" i="1"/>
  <c r="DE344" i="1"/>
  <c r="DD344" i="1"/>
  <c r="DC344" i="1"/>
  <c r="DB344" i="1"/>
  <c r="DA344" i="1"/>
  <c r="CZ344" i="1"/>
  <c r="CY344" i="1"/>
  <c r="CX344" i="1"/>
  <c r="CW344" i="1"/>
  <c r="CV344" i="1"/>
  <c r="CU344" i="1"/>
  <c r="CT344" i="1"/>
  <c r="CS344" i="1"/>
  <c r="CR344" i="1"/>
  <c r="CQ344" i="1"/>
  <c r="CP344" i="1"/>
  <c r="CO344" i="1"/>
  <c r="CN344" i="1"/>
  <c r="CM344" i="1"/>
  <c r="DP344" i="1" s="1"/>
  <c r="CL344" i="1"/>
  <c r="CK344" i="1"/>
  <c r="CJ344" i="1"/>
  <c r="CI344" i="1"/>
  <c r="DO344" i="1" s="1"/>
  <c r="CH344" i="1"/>
  <c r="CG344" i="1"/>
  <c r="CF344" i="1"/>
  <c r="CE344" i="1"/>
  <c r="CD344" i="1"/>
  <c r="CC344" i="1"/>
  <c r="CB344" i="1"/>
  <c r="CA344" i="1"/>
  <c r="BZ344" i="1"/>
  <c r="BY344" i="1"/>
  <c r="BX344" i="1"/>
  <c r="BW344" i="1"/>
  <c r="BV344" i="1"/>
  <c r="AJ344" i="1"/>
  <c r="C344" i="1"/>
  <c r="BE344" i="1" s="1"/>
  <c r="DU343" i="1"/>
  <c r="DR343" i="1"/>
  <c r="DQ343" i="1"/>
  <c r="DO343" i="1"/>
  <c r="DL343" i="1"/>
  <c r="DK343" i="1"/>
  <c r="DI343" i="1"/>
  <c r="DH343" i="1"/>
  <c r="DE343" i="1"/>
  <c r="DD343" i="1"/>
  <c r="DV343" i="1" s="1"/>
  <c r="DC343" i="1"/>
  <c r="DB343" i="1"/>
  <c r="DJ343" i="1" s="1"/>
  <c r="DA343" i="1"/>
  <c r="CZ343" i="1"/>
  <c r="CY343" i="1"/>
  <c r="CX343" i="1"/>
  <c r="CW343" i="1"/>
  <c r="CV343" i="1"/>
  <c r="CU343" i="1"/>
  <c r="CT343" i="1"/>
  <c r="CS343" i="1"/>
  <c r="CR343" i="1"/>
  <c r="CQ343" i="1"/>
  <c r="CP343" i="1"/>
  <c r="CO343" i="1"/>
  <c r="CN343" i="1"/>
  <c r="CM343" i="1"/>
  <c r="DP343" i="1" s="1"/>
  <c r="CL343" i="1"/>
  <c r="CK343" i="1"/>
  <c r="CJ343" i="1"/>
  <c r="CI343" i="1"/>
  <c r="CH343" i="1"/>
  <c r="CG343" i="1"/>
  <c r="CF343" i="1"/>
  <c r="CE343" i="1"/>
  <c r="CD343" i="1"/>
  <c r="CC343" i="1"/>
  <c r="CB343" i="1"/>
  <c r="CA343" i="1"/>
  <c r="BZ343" i="1"/>
  <c r="BY343" i="1"/>
  <c r="BX343" i="1"/>
  <c r="BW343" i="1"/>
  <c r="BV343" i="1"/>
  <c r="AJ343" i="1"/>
  <c r="C343" i="1"/>
  <c r="BE343" i="1" s="1"/>
  <c r="DV341" i="1"/>
  <c r="DU341" i="1"/>
  <c r="DR341" i="1"/>
  <c r="DQ341" i="1"/>
  <c r="DL341" i="1"/>
  <c r="DK341" i="1"/>
  <c r="DJ341" i="1"/>
  <c r="DI341" i="1"/>
  <c r="DH341" i="1"/>
  <c r="DE341" i="1"/>
  <c r="DD341" i="1"/>
  <c r="DC341" i="1"/>
  <c r="DB341" i="1"/>
  <c r="DA341" i="1"/>
  <c r="CZ341" i="1"/>
  <c r="CY341" i="1"/>
  <c r="CX341" i="1"/>
  <c r="CW341" i="1"/>
  <c r="CV341" i="1"/>
  <c r="CU341" i="1"/>
  <c r="CT341" i="1"/>
  <c r="CS341" i="1"/>
  <c r="CR341" i="1"/>
  <c r="CQ341" i="1"/>
  <c r="CP341" i="1"/>
  <c r="CO341" i="1"/>
  <c r="CN341" i="1"/>
  <c r="CM341" i="1"/>
  <c r="CL341" i="1"/>
  <c r="DP341" i="1" s="1"/>
  <c r="CK341" i="1"/>
  <c r="CJ341" i="1"/>
  <c r="CI341" i="1"/>
  <c r="CH341" i="1"/>
  <c r="CG341" i="1"/>
  <c r="CF341" i="1"/>
  <c r="CE341" i="1"/>
  <c r="CD341" i="1"/>
  <c r="CC341" i="1"/>
  <c r="CB341" i="1"/>
  <c r="CA341" i="1"/>
  <c r="BZ341" i="1"/>
  <c r="BY341" i="1"/>
  <c r="BX341" i="1"/>
  <c r="BW341" i="1"/>
  <c r="BV341" i="1"/>
  <c r="AJ341" i="1"/>
  <c r="C341" i="1"/>
  <c r="BE341" i="1" s="1"/>
  <c r="DV340" i="1"/>
  <c r="DU340" i="1"/>
  <c r="DR340" i="1"/>
  <c r="DQ340" i="1"/>
  <c r="DL340" i="1"/>
  <c r="DK340" i="1"/>
  <c r="DI340" i="1"/>
  <c r="DH340" i="1"/>
  <c r="DE340" i="1"/>
  <c r="DD340" i="1"/>
  <c r="DC340" i="1"/>
  <c r="DB340" i="1"/>
  <c r="DJ340" i="1" s="1"/>
  <c r="DA340" i="1"/>
  <c r="CZ340" i="1"/>
  <c r="CY340" i="1"/>
  <c r="CX340" i="1"/>
  <c r="CW340" i="1"/>
  <c r="CV340" i="1"/>
  <c r="CU340" i="1"/>
  <c r="CT340" i="1"/>
  <c r="CS340" i="1"/>
  <c r="CR340" i="1"/>
  <c r="CQ340" i="1"/>
  <c r="CP340" i="1"/>
  <c r="CO340" i="1"/>
  <c r="CN340" i="1"/>
  <c r="DP340" i="1" s="1"/>
  <c r="CM340" i="1"/>
  <c r="CL340" i="1"/>
  <c r="CK340" i="1"/>
  <c r="CJ340" i="1"/>
  <c r="CI340" i="1"/>
  <c r="CH340" i="1"/>
  <c r="CG340" i="1"/>
  <c r="CF340" i="1"/>
  <c r="CE340" i="1"/>
  <c r="CD340" i="1"/>
  <c r="CC340" i="1"/>
  <c r="CB340" i="1"/>
  <c r="CA340" i="1"/>
  <c r="DO340" i="1" s="1"/>
  <c r="BZ340" i="1"/>
  <c r="BY340" i="1"/>
  <c r="BX340" i="1"/>
  <c r="BW340" i="1"/>
  <c r="BV340" i="1"/>
  <c r="AJ340" i="1"/>
  <c r="C340" i="1"/>
  <c r="BE340" i="1" s="1"/>
  <c r="DU338" i="1"/>
  <c r="DR338" i="1"/>
  <c r="DQ338" i="1"/>
  <c r="DO338" i="1"/>
  <c r="DL338" i="1"/>
  <c r="DK338" i="1"/>
  <c r="DI338" i="1"/>
  <c r="DH338" i="1"/>
  <c r="DE338" i="1"/>
  <c r="DD338" i="1"/>
  <c r="DV338" i="1" s="1"/>
  <c r="DC338" i="1"/>
  <c r="DB338" i="1"/>
  <c r="DA338" i="1"/>
  <c r="CZ338" i="1"/>
  <c r="CY338" i="1"/>
  <c r="CX338" i="1"/>
  <c r="CW338" i="1"/>
  <c r="CV338" i="1"/>
  <c r="CU338" i="1"/>
  <c r="CT338" i="1"/>
  <c r="CS338" i="1"/>
  <c r="CR338" i="1"/>
  <c r="CQ338" i="1"/>
  <c r="CP338" i="1"/>
  <c r="CO338" i="1"/>
  <c r="CN338" i="1"/>
  <c r="CM338" i="1"/>
  <c r="CL338" i="1"/>
  <c r="CK338" i="1"/>
  <c r="CJ338" i="1"/>
  <c r="CI338" i="1"/>
  <c r="CH338" i="1"/>
  <c r="CG338" i="1"/>
  <c r="CF338" i="1"/>
  <c r="CE338" i="1"/>
  <c r="CD338" i="1"/>
  <c r="CC338" i="1"/>
  <c r="CB338" i="1"/>
  <c r="CA338" i="1"/>
  <c r="BZ338" i="1"/>
  <c r="BY338" i="1"/>
  <c r="BX338" i="1"/>
  <c r="BW338" i="1"/>
  <c r="BV338" i="1"/>
  <c r="AJ338" i="1"/>
  <c r="C338" i="1"/>
  <c r="BE338" i="1" s="1"/>
  <c r="DU337" i="1"/>
  <c r="DR337" i="1"/>
  <c r="DQ337" i="1"/>
  <c r="DL337" i="1"/>
  <c r="DK337" i="1"/>
  <c r="DJ337" i="1"/>
  <c r="DI337" i="1"/>
  <c r="DH337" i="1"/>
  <c r="DE337" i="1"/>
  <c r="DD337" i="1"/>
  <c r="DV337" i="1" s="1"/>
  <c r="DC337" i="1"/>
  <c r="DB337" i="1"/>
  <c r="DA337" i="1"/>
  <c r="CZ337" i="1"/>
  <c r="CY337" i="1"/>
  <c r="CX337" i="1"/>
  <c r="CW337" i="1"/>
  <c r="CV337" i="1"/>
  <c r="CU337" i="1"/>
  <c r="CT337" i="1"/>
  <c r="CS337" i="1"/>
  <c r="CR337" i="1"/>
  <c r="CQ337" i="1"/>
  <c r="CP337" i="1"/>
  <c r="CO337" i="1"/>
  <c r="CN337" i="1"/>
  <c r="CM337" i="1"/>
  <c r="CL337" i="1"/>
  <c r="CK337" i="1"/>
  <c r="CJ337" i="1"/>
  <c r="DO337" i="1" s="1"/>
  <c r="CI337" i="1"/>
  <c r="CH337" i="1"/>
  <c r="CG337" i="1"/>
  <c r="CF337" i="1"/>
  <c r="CE337" i="1"/>
  <c r="CD337" i="1"/>
  <c r="CC337" i="1"/>
  <c r="CB337" i="1"/>
  <c r="CA337" i="1"/>
  <c r="BZ337" i="1"/>
  <c r="BY337" i="1"/>
  <c r="BX337" i="1"/>
  <c r="BW337" i="1"/>
  <c r="BV337" i="1"/>
  <c r="BE337" i="1"/>
  <c r="AJ337" i="1"/>
  <c r="C337" i="1"/>
  <c r="DV335" i="1"/>
  <c r="DU335" i="1"/>
  <c r="DR335" i="1"/>
  <c r="DQ335" i="1"/>
  <c r="DL335" i="1"/>
  <c r="DK335" i="1"/>
  <c r="DJ335" i="1"/>
  <c r="DI335" i="1"/>
  <c r="DH335" i="1"/>
  <c r="DE335" i="1"/>
  <c r="DD335" i="1"/>
  <c r="DC335" i="1"/>
  <c r="DB335" i="1"/>
  <c r="DA335" i="1"/>
  <c r="CZ335" i="1"/>
  <c r="CY335" i="1"/>
  <c r="CX335" i="1"/>
  <c r="CW335" i="1"/>
  <c r="DP335" i="1" s="1"/>
  <c r="CV335" i="1"/>
  <c r="CU335" i="1"/>
  <c r="CT335" i="1"/>
  <c r="CS335" i="1"/>
  <c r="CR335" i="1"/>
  <c r="CQ335" i="1"/>
  <c r="CP335" i="1"/>
  <c r="CO335" i="1"/>
  <c r="CN335" i="1"/>
  <c r="CM335" i="1"/>
  <c r="CL335" i="1"/>
  <c r="CK335" i="1"/>
  <c r="CJ335" i="1"/>
  <c r="CI335" i="1"/>
  <c r="CH335" i="1"/>
  <c r="CG335" i="1"/>
  <c r="CF335" i="1"/>
  <c r="CE335" i="1"/>
  <c r="CD335" i="1"/>
  <c r="CC335" i="1"/>
  <c r="CB335" i="1"/>
  <c r="CA335" i="1"/>
  <c r="BZ335" i="1"/>
  <c r="BY335" i="1"/>
  <c r="BX335" i="1"/>
  <c r="BW335" i="1"/>
  <c r="BV335" i="1"/>
  <c r="BE335" i="1"/>
  <c r="AJ335" i="1"/>
  <c r="C335" i="1"/>
  <c r="DU334" i="1"/>
  <c r="DR334" i="1"/>
  <c r="DQ334" i="1"/>
  <c r="DL334" i="1"/>
  <c r="DK334" i="1"/>
  <c r="DI334" i="1"/>
  <c r="DH334" i="1"/>
  <c r="DE334" i="1"/>
  <c r="DD334" i="1"/>
  <c r="DV334" i="1" s="1"/>
  <c r="DC334" i="1"/>
  <c r="DB334" i="1"/>
  <c r="DJ334" i="1" s="1"/>
  <c r="DA334" i="1"/>
  <c r="CZ334" i="1"/>
  <c r="CY334" i="1"/>
  <c r="CX334" i="1"/>
  <c r="CW334" i="1"/>
  <c r="CV334" i="1"/>
  <c r="CU334" i="1"/>
  <c r="CT334" i="1"/>
  <c r="CS334" i="1"/>
  <c r="CR334" i="1"/>
  <c r="CQ334" i="1"/>
  <c r="CP334" i="1"/>
  <c r="CO334" i="1"/>
  <c r="CN334" i="1"/>
  <c r="CM334" i="1"/>
  <c r="CL334" i="1"/>
  <c r="CK334" i="1"/>
  <c r="CJ334" i="1"/>
  <c r="CI334" i="1"/>
  <c r="CH334" i="1"/>
  <c r="CG334" i="1"/>
  <c r="CF334" i="1"/>
  <c r="CE334" i="1"/>
  <c r="CD334" i="1"/>
  <c r="CC334" i="1"/>
  <c r="CB334" i="1"/>
  <c r="CA334" i="1"/>
  <c r="BZ334" i="1"/>
  <c r="BY334" i="1"/>
  <c r="BX334" i="1"/>
  <c r="BW334" i="1"/>
  <c r="BV334" i="1"/>
  <c r="BE334" i="1"/>
  <c r="AJ334" i="1"/>
  <c r="C334" i="1"/>
  <c r="DU332" i="1"/>
  <c r="DR332" i="1"/>
  <c r="DQ332" i="1"/>
  <c r="DL332" i="1"/>
  <c r="DK332" i="1"/>
  <c r="DI332" i="1"/>
  <c r="DH332" i="1"/>
  <c r="DE332" i="1"/>
  <c r="DD332" i="1"/>
  <c r="DV332" i="1" s="1"/>
  <c r="DC332" i="1"/>
  <c r="DJ332" i="1" s="1"/>
  <c r="DB332" i="1"/>
  <c r="DA332" i="1"/>
  <c r="CZ332" i="1"/>
  <c r="CY332" i="1"/>
  <c r="CX332" i="1"/>
  <c r="CW332" i="1"/>
  <c r="CV332" i="1"/>
  <c r="CU332" i="1"/>
  <c r="CT332" i="1"/>
  <c r="CS332" i="1"/>
  <c r="CR332" i="1"/>
  <c r="CQ332" i="1"/>
  <c r="CP332" i="1"/>
  <c r="CO332" i="1"/>
  <c r="CN332" i="1"/>
  <c r="CM332" i="1"/>
  <c r="CL332" i="1"/>
  <c r="CK332" i="1"/>
  <c r="CJ332" i="1"/>
  <c r="CI332" i="1"/>
  <c r="CH332" i="1"/>
  <c r="CG332" i="1"/>
  <c r="CF332" i="1"/>
  <c r="CE332" i="1"/>
  <c r="CD332" i="1"/>
  <c r="CC332" i="1"/>
  <c r="CB332" i="1"/>
  <c r="CA332" i="1"/>
  <c r="BZ332" i="1"/>
  <c r="BY332" i="1"/>
  <c r="BX332" i="1"/>
  <c r="BW332" i="1"/>
  <c r="BV332" i="1"/>
  <c r="BE332" i="1"/>
  <c r="AJ332" i="1"/>
  <c r="C332" i="1"/>
  <c r="DU331" i="1"/>
  <c r="DR331" i="1"/>
  <c r="DQ331" i="1"/>
  <c r="DL331" i="1"/>
  <c r="DK331" i="1"/>
  <c r="DI331" i="1"/>
  <c r="DH331" i="1"/>
  <c r="DE331" i="1"/>
  <c r="DD331" i="1"/>
  <c r="DV331" i="1" s="1"/>
  <c r="DC331" i="1"/>
  <c r="DB331" i="1"/>
  <c r="DA331" i="1"/>
  <c r="CZ331" i="1"/>
  <c r="CY331" i="1"/>
  <c r="CX331" i="1"/>
  <c r="CW331" i="1"/>
  <c r="CV331" i="1"/>
  <c r="CU331" i="1"/>
  <c r="CT331" i="1"/>
  <c r="CS331" i="1"/>
  <c r="CR331" i="1"/>
  <c r="CQ331" i="1"/>
  <c r="CP331" i="1"/>
  <c r="CO331" i="1"/>
  <c r="CN331" i="1"/>
  <c r="CM331" i="1"/>
  <c r="CL331" i="1"/>
  <c r="CK331" i="1"/>
  <c r="CJ331" i="1"/>
  <c r="CI331" i="1"/>
  <c r="CH331" i="1"/>
  <c r="CG331" i="1"/>
  <c r="CF331" i="1"/>
  <c r="DO331" i="1" s="1"/>
  <c r="CE331" i="1"/>
  <c r="CD331" i="1"/>
  <c r="CC331" i="1"/>
  <c r="CB331" i="1"/>
  <c r="CA331" i="1"/>
  <c r="BZ331" i="1"/>
  <c r="BY331" i="1"/>
  <c r="BX331" i="1"/>
  <c r="BW331" i="1"/>
  <c r="BV331" i="1"/>
  <c r="AJ331" i="1"/>
  <c r="C331" i="1"/>
  <c r="BE331" i="1" s="1"/>
  <c r="DV329" i="1"/>
  <c r="DU329" i="1"/>
  <c r="DR329" i="1"/>
  <c r="DQ329" i="1"/>
  <c r="DL329" i="1"/>
  <c r="DK329" i="1"/>
  <c r="DJ329" i="1"/>
  <c r="DI329" i="1"/>
  <c r="DH329" i="1"/>
  <c r="DE329" i="1"/>
  <c r="DD329" i="1"/>
  <c r="DC329" i="1"/>
  <c r="DB329" i="1"/>
  <c r="DA329" i="1"/>
  <c r="CZ329" i="1"/>
  <c r="CY329" i="1"/>
  <c r="CX329" i="1"/>
  <c r="CW329" i="1"/>
  <c r="CV329" i="1"/>
  <c r="CU329" i="1"/>
  <c r="CT329" i="1"/>
  <c r="CS329" i="1"/>
  <c r="CR329" i="1"/>
  <c r="CQ329" i="1"/>
  <c r="CP329" i="1"/>
  <c r="CO329" i="1"/>
  <c r="CN329" i="1"/>
  <c r="CM329" i="1"/>
  <c r="CL329" i="1"/>
  <c r="CK329" i="1"/>
  <c r="CJ329" i="1"/>
  <c r="CI329" i="1"/>
  <c r="CH329" i="1"/>
  <c r="CG329" i="1"/>
  <c r="CF329" i="1"/>
  <c r="CE329" i="1"/>
  <c r="CD329" i="1"/>
  <c r="CC329" i="1"/>
  <c r="CB329" i="1"/>
  <c r="CA329" i="1"/>
  <c r="BZ329" i="1"/>
  <c r="BY329" i="1"/>
  <c r="BX329" i="1"/>
  <c r="BW329" i="1"/>
  <c r="BV329" i="1"/>
  <c r="AJ329" i="1"/>
  <c r="C329" i="1"/>
  <c r="BE329" i="1" s="1"/>
  <c r="DV328" i="1"/>
  <c r="DU328" i="1"/>
  <c r="DR328" i="1"/>
  <c r="DQ328" i="1"/>
  <c r="DL328" i="1"/>
  <c r="DK328" i="1"/>
  <c r="DI328" i="1"/>
  <c r="DH328" i="1"/>
  <c r="DE328" i="1"/>
  <c r="DD328" i="1"/>
  <c r="DC328" i="1"/>
  <c r="DB328" i="1"/>
  <c r="DA328" i="1"/>
  <c r="CZ328" i="1"/>
  <c r="CY328" i="1"/>
  <c r="CX328" i="1"/>
  <c r="CW328" i="1"/>
  <c r="CV328" i="1"/>
  <c r="CU328" i="1"/>
  <c r="CT328" i="1"/>
  <c r="CS328" i="1"/>
  <c r="CR328" i="1"/>
  <c r="CQ328" i="1"/>
  <c r="CP328" i="1"/>
  <c r="CO328" i="1"/>
  <c r="CN328" i="1"/>
  <c r="CM328" i="1"/>
  <c r="DP328" i="1" s="1"/>
  <c r="CL328" i="1"/>
  <c r="CK328" i="1"/>
  <c r="CJ328" i="1"/>
  <c r="CI328" i="1"/>
  <c r="CH328" i="1"/>
  <c r="CG328" i="1"/>
  <c r="CF328" i="1"/>
  <c r="CE328" i="1"/>
  <c r="CD328" i="1"/>
  <c r="CC328" i="1"/>
  <c r="CB328" i="1"/>
  <c r="CA328" i="1"/>
  <c r="BZ328" i="1"/>
  <c r="BY328" i="1"/>
  <c r="BX328" i="1"/>
  <c r="BW328" i="1"/>
  <c r="BV328" i="1"/>
  <c r="DO328" i="1" s="1"/>
  <c r="AJ328" i="1"/>
  <c r="C328" i="1"/>
  <c r="BE328" i="1" s="1"/>
  <c r="DU326" i="1"/>
  <c r="DR326" i="1"/>
  <c r="DQ326" i="1"/>
  <c r="DL326" i="1"/>
  <c r="DK326" i="1"/>
  <c r="DI326" i="1"/>
  <c r="DH326" i="1"/>
  <c r="DE326" i="1"/>
  <c r="DD326" i="1"/>
  <c r="DV326" i="1" s="1"/>
  <c r="DC326" i="1"/>
  <c r="DB326" i="1"/>
  <c r="DJ326" i="1" s="1"/>
  <c r="DA326" i="1"/>
  <c r="CZ326" i="1"/>
  <c r="CY326" i="1"/>
  <c r="CX326" i="1"/>
  <c r="CW326" i="1"/>
  <c r="CV326" i="1"/>
  <c r="CU326" i="1"/>
  <c r="CT326" i="1"/>
  <c r="CS326" i="1"/>
  <c r="DP326" i="1" s="1"/>
  <c r="CR326" i="1"/>
  <c r="CQ326" i="1"/>
  <c r="CP326" i="1"/>
  <c r="CO326" i="1"/>
  <c r="CN326" i="1"/>
  <c r="CM326" i="1"/>
  <c r="CL326" i="1"/>
  <c r="CK326" i="1"/>
  <c r="CJ326" i="1"/>
  <c r="CI326" i="1"/>
  <c r="CH326" i="1"/>
  <c r="CG326" i="1"/>
  <c r="CF326" i="1"/>
  <c r="CE326" i="1"/>
  <c r="CD326" i="1"/>
  <c r="CC326" i="1"/>
  <c r="CB326" i="1"/>
  <c r="CA326" i="1"/>
  <c r="BZ326" i="1"/>
  <c r="BY326" i="1"/>
  <c r="BX326" i="1"/>
  <c r="BW326" i="1"/>
  <c r="DO326" i="1" s="1"/>
  <c r="BV326" i="1"/>
  <c r="AJ326" i="1"/>
  <c r="C326" i="1"/>
  <c r="BE326" i="1" s="1"/>
  <c r="DU325" i="1"/>
  <c r="DR325" i="1"/>
  <c r="DQ325" i="1"/>
  <c r="DL325" i="1"/>
  <c r="DK325" i="1"/>
  <c r="DI325" i="1"/>
  <c r="DH325" i="1"/>
  <c r="DE325" i="1"/>
  <c r="DD325" i="1"/>
  <c r="DC325" i="1"/>
  <c r="DB325" i="1"/>
  <c r="DJ325" i="1" s="1"/>
  <c r="DA325" i="1"/>
  <c r="CZ325" i="1"/>
  <c r="CY325" i="1"/>
  <c r="CX325" i="1"/>
  <c r="CW325" i="1"/>
  <c r="CV325" i="1"/>
  <c r="CU325" i="1"/>
  <c r="CT325" i="1"/>
  <c r="CS325" i="1"/>
  <c r="CR325" i="1"/>
  <c r="CQ325" i="1"/>
  <c r="CP325" i="1"/>
  <c r="CO325" i="1"/>
  <c r="CN325" i="1"/>
  <c r="CM325" i="1"/>
  <c r="CL325" i="1"/>
  <c r="CK325" i="1"/>
  <c r="CJ325" i="1"/>
  <c r="CI325" i="1"/>
  <c r="CH325" i="1"/>
  <c r="CG325" i="1"/>
  <c r="CF325" i="1"/>
  <c r="CE325" i="1"/>
  <c r="CD325" i="1"/>
  <c r="CC325" i="1"/>
  <c r="CB325" i="1"/>
  <c r="CA325" i="1"/>
  <c r="BZ325" i="1"/>
  <c r="BY325" i="1"/>
  <c r="BX325" i="1"/>
  <c r="BW325" i="1"/>
  <c r="BV325" i="1"/>
  <c r="BE325" i="1"/>
  <c r="AJ325" i="1"/>
  <c r="C325" i="1"/>
  <c r="DU323" i="1"/>
  <c r="DR323" i="1"/>
  <c r="DQ323" i="1"/>
  <c r="DL323" i="1"/>
  <c r="DK323" i="1"/>
  <c r="DI323" i="1"/>
  <c r="DH323" i="1"/>
  <c r="DE323" i="1"/>
  <c r="DV323" i="1" s="1"/>
  <c r="DD323" i="1"/>
  <c r="DC323" i="1"/>
  <c r="DB323" i="1"/>
  <c r="DJ323" i="1" s="1"/>
  <c r="DA323" i="1"/>
  <c r="CZ323" i="1"/>
  <c r="CY323" i="1"/>
  <c r="CX323" i="1"/>
  <c r="CW323" i="1"/>
  <c r="CV323" i="1"/>
  <c r="CU323" i="1"/>
  <c r="CT323" i="1"/>
  <c r="CS323" i="1"/>
  <c r="CR323" i="1"/>
  <c r="CQ323" i="1"/>
  <c r="CP323" i="1"/>
  <c r="CO323" i="1"/>
  <c r="CN323" i="1"/>
  <c r="CM323" i="1"/>
  <c r="CL323" i="1"/>
  <c r="CK323" i="1"/>
  <c r="CJ323" i="1"/>
  <c r="CI323" i="1"/>
  <c r="CH323" i="1"/>
  <c r="CG323" i="1"/>
  <c r="CF323" i="1"/>
  <c r="DO323" i="1" s="1"/>
  <c r="CE323" i="1"/>
  <c r="CD323" i="1"/>
  <c r="CC323" i="1"/>
  <c r="CB323" i="1"/>
  <c r="CA323" i="1"/>
  <c r="BZ323" i="1"/>
  <c r="BY323" i="1"/>
  <c r="BX323" i="1"/>
  <c r="BW323" i="1"/>
  <c r="BV323" i="1"/>
  <c r="AJ323" i="1"/>
  <c r="C323" i="1"/>
  <c r="BE323" i="1" s="1"/>
  <c r="DV322" i="1"/>
  <c r="DU322" i="1"/>
  <c r="DR322" i="1"/>
  <c r="DQ322" i="1"/>
  <c r="DL322" i="1"/>
  <c r="DK322" i="1"/>
  <c r="DJ322" i="1"/>
  <c r="DI322" i="1"/>
  <c r="DH322" i="1"/>
  <c r="DE322" i="1"/>
  <c r="DD322" i="1"/>
  <c r="DC322" i="1"/>
  <c r="DB322" i="1"/>
  <c r="DA322" i="1"/>
  <c r="CZ322" i="1"/>
  <c r="CY322" i="1"/>
  <c r="CX322" i="1"/>
  <c r="CW322" i="1"/>
  <c r="CV322" i="1"/>
  <c r="CU322" i="1"/>
  <c r="CT322" i="1"/>
  <c r="CS322" i="1"/>
  <c r="CR322" i="1"/>
  <c r="CQ322" i="1"/>
  <c r="CP322" i="1"/>
  <c r="CO322" i="1"/>
  <c r="CN322" i="1"/>
  <c r="CM322" i="1"/>
  <c r="CL322" i="1"/>
  <c r="CK322" i="1"/>
  <c r="CJ322" i="1"/>
  <c r="CI322" i="1"/>
  <c r="CH322" i="1"/>
  <c r="CG322" i="1"/>
  <c r="CF322" i="1"/>
  <c r="CE322" i="1"/>
  <c r="CD322" i="1"/>
  <c r="CC322" i="1"/>
  <c r="CB322" i="1"/>
  <c r="CA322" i="1"/>
  <c r="BZ322" i="1"/>
  <c r="BY322" i="1"/>
  <c r="BX322" i="1"/>
  <c r="BW322" i="1"/>
  <c r="BV322" i="1"/>
  <c r="AJ322" i="1"/>
  <c r="C322" i="1"/>
  <c r="BE322" i="1" s="1"/>
  <c r="DU320" i="1"/>
  <c r="DR320" i="1"/>
  <c r="DQ320" i="1"/>
  <c r="DL320" i="1"/>
  <c r="DK320" i="1"/>
  <c r="DI320" i="1"/>
  <c r="DH320" i="1"/>
  <c r="DE320" i="1"/>
  <c r="DD320" i="1"/>
  <c r="DV320" i="1" s="1"/>
  <c r="DC320" i="1"/>
  <c r="DB320" i="1"/>
  <c r="DJ320" i="1" s="1"/>
  <c r="DA320" i="1"/>
  <c r="CZ320" i="1"/>
  <c r="CY320" i="1"/>
  <c r="CX320" i="1"/>
  <c r="CW320" i="1"/>
  <c r="DP320" i="1" s="1"/>
  <c r="CV320" i="1"/>
  <c r="CU320" i="1"/>
  <c r="CT320" i="1"/>
  <c r="CS320" i="1"/>
  <c r="CR320" i="1"/>
  <c r="CQ320" i="1"/>
  <c r="CP320" i="1"/>
  <c r="CO320" i="1"/>
  <c r="CN320" i="1"/>
  <c r="CM320" i="1"/>
  <c r="CL320" i="1"/>
  <c r="CK320" i="1"/>
  <c r="CJ320" i="1"/>
  <c r="CI320" i="1"/>
  <c r="CH320" i="1"/>
  <c r="CG320" i="1"/>
  <c r="CF320" i="1"/>
  <c r="CE320" i="1"/>
  <c r="CD320" i="1"/>
  <c r="CC320" i="1"/>
  <c r="CB320" i="1"/>
  <c r="CA320" i="1"/>
  <c r="BZ320" i="1"/>
  <c r="BY320" i="1"/>
  <c r="BX320" i="1"/>
  <c r="BW320" i="1"/>
  <c r="BV320" i="1"/>
  <c r="AJ320" i="1"/>
  <c r="C320" i="1"/>
  <c r="BE320" i="1" s="1"/>
  <c r="DU319" i="1"/>
  <c r="DR319" i="1"/>
  <c r="DQ319" i="1"/>
  <c r="DL319" i="1"/>
  <c r="DK319" i="1"/>
  <c r="DI319" i="1"/>
  <c r="DH319" i="1"/>
  <c r="DE319" i="1"/>
  <c r="DD319" i="1"/>
  <c r="DV319" i="1" s="1"/>
  <c r="DC319" i="1"/>
  <c r="DB319" i="1"/>
  <c r="DJ319" i="1" s="1"/>
  <c r="DA319" i="1"/>
  <c r="CZ319" i="1"/>
  <c r="CY319" i="1"/>
  <c r="CX319" i="1"/>
  <c r="CW319" i="1"/>
  <c r="CV319" i="1"/>
  <c r="CU319" i="1"/>
  <c r="CT319" i="1"/>
  <c r="CS319" i="1"/>
  <c r="CR319" i="1"/>
  <c r="CQ319" i="1"/>
  <c r="CP319" i="1"/>
  <c r="CO319" i="1"/>
  <c r="CN319" i="1"/>
  <c r="CM319" i="1"/>
  <c r="CL319" i="1"/>
  <c r="DP319" i="1" s="1"/>
  <c r="CK319" i="1"/>
  <c r="CJ319" i="1"/>
  <c r="CI319" i="1"/>
  <c r="CH319" i="1"/>
  <c r="CG319" i="1"/>
  <c r="CF319" i="1"/>
  <c r="CE319" i="1"/>
  <c r="CD319" i="1"/>
  <c r="CC319" i="1"/>
  <c r="CB319" i="1"/>
  <c r="CA319" i="1"/>
  <c r="BZ319" i="1"/>
  <c r="BY319" i="1"/>
  <c r="BX319" i="1"/>
  <c r="BW319" i="1"/>
  <c r="BV319" i="1"/>
  <c r="BE319" i="1"/>
  <c r="AJ319" i="1"/>
  <c r="C319" i="1"/>
  <c r="DU313" i="1"/>
  <c r="DR313" i="1"/>
  <c r="DQ313" i="1"/>
  <c r="DL313" i="1"/>
  <c r="DK313" i="1"/>
  <c r="DI313" i="1"/>
  <c r="DH313" i="1"/>
  <c r="DE313" i="1"/>
  <c r="DD313" i="1"/>
  <c r="DV313" i="1" s="1"/>
  <c r="DC313" i="1"/>
  <c r="DB313" i="1"/>
  <c r="DJ313" i="1" s="1"/>
  <c r="DA313" i="1"/>
  <c r="CZ313" i="1"/>
  <c r="CY313" i="1"/>
  <c r="CX313" i="1"/>
  <c r="CW313" i="1"/>
  <c r="CV313" i="1"/>
  <c r="CU313" i="1"/>
  <c r="CT313" i="1"/>
  <c r="CS313" i="1"/>
  <c r="CR313" i="1"/>
  <c r="CQ313" i="1"/>
  <c r="CP313" i="1"/>
  <c r="CO313" i="1"/>
  <c r="CN313" i="1"/>
  <c r="CM313" i="1"/>
  <c r="CL313" i="1"/>
  <c r="CK313" i="1"/>
  <c r="CJ313" i="1"/>
  <c r="CI313" i="1"/>
  <c r="CH313" i="1"/>
  <c r="CG313" i="1"/>
  <c r="CF313" i="1"/>
  <c r="CE313" i="1"/>
  <c r="CD313" i="1"/>
  <c r="CC313" i="1"/>
  <c r="CB313" i="1"/>
  <c r="CA313" i="1"/>
  <c r="BZ313" i="1"/>
  <c r="BY313" i="1"/>
  <c r="BX313" i="1"/>
  <c r="BW313" i="1"/>
  <c r="BV313" i="1"/>
  <c r="BE313" i="1"/>
  <c r="AJ313" i="1"/>
  <c r="C313" i="1"/>
  <c r="DU312" i="1"/>
  <c r="DR312" i="1"/>
  <c r="DQ312" i="1"/>
  <c r="DL312" i="1"/>
  <c r="DK312" i="1"/>
  <c r="DI312" i="1"/>
  <c r="DH312" i="1"/>
  <c r="DE312" i="1"/>
  <c r="DD312" i="1"/>
  <c r="DV312" i="1" s="1"/>
  <c r="DC312" i="1"/>
  <c r="DJ312" i="1" s="1"/>
  <c r="DB312" i="1"/>
  <c r="DA312" i="1"/>
  <c r="CZ312" i="1"/>
  <c r="CY312" i="1"/>
  <c r="CX312" i="1"/>
  <c r="CW312" i="1"/>
  <c r="CV312" i="1"/>
  <c r="CU312" i="1"/>
  <c r="CT312" i="1"/>
  <c r="CS312" i="1"/>
  <c r="CR312" i="1"/>
  <c r="CQ312" i="1"/>
  <c r="CP312" i="1"/>
  <c r="CO312" i="1"/>
  <c r="CN312" i="1"/>
  <c r="CM312" i="1"/>
  <c r="CL312" i="1"/>
  <c r="CK312" i="1"/>
  <c r="CJ312" i="1"/>
  <c r="CI312" i="1"/>
  <c r="CH312" i="1"/>
  <c r="CG312" i="1"/>
  <c r="CF312" i="1"/>
  <c r="CE312" i="1"/>
  <c r="CD312" i="1"/>
  <c r="CC312" i="1"/>
  <c r="CB312" i="1"/>
  <c r="CA312" i="1"/>
  <c r="BZ312" i="1"/>
  <c r="BY312" i="1"/>
  <c r="BX312" i="1"/>
  <c r="BW312" i="1"/>
  <c r="BV312" i="1"/>
  <c r="BE312" i="1"/>
  <c r="AJ312" i="1"/>
  <c r="C312" i="1"/>
  <c r="DV310" i="1"/>
  <c r="DU310" i="1"/>
  <c r="DR310" i="1"/>
  <c r="DQ310" i="1"/>
  <c r="DO310" i="1"/>
  <c r="DL310" i="1"/>
  <c r="DK310" i="1"/>
  <c r="DI310" i="1"/>
  <c r="DH310" i="1"/>
  <c r="DE310" i="1"/>
  <c r="DD310" i="1"/>
  <c r="DC310" i="1"/>
  <c r="DB310" i="1"/>
  <c r="DJ310" i="1" s="1"/>
  <c r="DA310" i="1"/>
  <c r="CZ310" i="1"/>
  <c r="CY310" i="1"/>
  <c r="CX310" i="1"/>
  <c r="CW310" i="1"/>
  <c r="CV310" i="1"/>
  <c r="CU310" i="1"/>
  <c r="CT310" i="1"/>
  <c r="CS310" i="1"/>
  <c r="CR310" i="1"/>
  <c r="CQ310" i="1"/>
  <c r="CP310" i="1"/>
  <c r="CO310" i="1"/>
  <c r="CN310" i="1"/>
  <c r="CM310" i="1"/>
  <c r="CL310" i="1"/>
  <c r="CK310" i="1"/>
  <c r="CJ310" i="1"/>
  <c r="CI310" i="1"/>
  <c r="CH310" i="1"/>
  <c r="CG310" i="1"/>
  <c r="CF310" i="1"/>
  <c r="CE310" i="1"/>
  <c r="CD310" i="1"/>
  <c r="CC310" i="1"/>
  <c r="CB310" i="1"/>
  <c r="CA310" i="1"/>
  <c r="BZ310" i="1"/>
  <c r="BY310" i="1"/>
  <c r="BX310" i="1"/>
  <c r="BW310" i="1"/>
  <c r="BV310" i="1"/>
  <c r="AJ310" i="1"/>
  <c r="C310" i="1"/>
  <c r="BE310" i="1" s="1"/>
  <c r="DV309" i="1"/>
  <c r="DU309" i="1"/>
  <c r="DR309" i="1"/>
  <c r="DQ309" i="1"/>
  <c r="DL309" i="1"/>
  <c r="DK309" i="1"/>
  <c r="DI309" i="1"/>
  <c r="DH309" i="1"/>
  <c r="DE309" i="1"/>
  <c r="DD309" i="1"/>
  <c r="DC309" i="1"/>
  <c r="DJ309" i="1" s="1"/>
  <c r="DB309" i="1"/>
  <c r="DA309" i="1"/>
  <c r="CZ309" i="1"/>
  <c r="CY309" i="1"/>
  <c r="CX309" i="1"/>
  <c r="CW309" i="1"/>
  <c r="CV309" i="1"/>
  <c r="CU309" i="1"/>
  <c r="CT309" i="1"/>
  <c r="CS309" i="1"/>
  <c r="CR309" i="1"/>
  <c r="CQ309" i="1"/>
  <c r="CP309" i="1"/>
  <c r="CO309" i="1"/>
  <c r="CN309" i="1"/>
  <c r="CM309" i="1"/>
  <c r="CL309" i="1"/>
  <c r="CK309" i="1"/>
  <c r="CJ309" i="1"/>
  <c r="CI309" i="1"/>
  <c r="CH309" i="1"/>
  <c r="CG309" i="1"/>
  <c r="CF309" i="1"/>
  <c r="CE309" i="1"/>
  <c r="CD309" i="1"/>
  <c r="CC309" i="1"/>
  <c r="CB309" i="1"/>
  <c r="CA309" i="1"/>
  <c r="BZ309" i="1"/>
  <c r="BY309" i="1"/>
  <c r="BX309" i="1"/>
  <c r="BW309" i="1"/>
  <c r="BV309" i="1"/>
  <c r="AJ309" i="1"/>
  <c r="C309" i="1"/>
  <c r="BE309" i="1" s="1"/>
  <c r="DU307" i="1"/>
  <c r="DR307" i="1"/>
  <c r="DQ307" i="1"/>
  <c r="DL307" i="1"/>
  <c r="DK307" i="1"/>
  <c r="DI307" i="1"/>
  <c r="DH307" i="1"/>
  <c r="DE307" i="1"/>
  <c r="DD307" i="1"/>
  <c r="DV307" i="1" s="1"/>
  <c r="DC307" i="1"/>
  <c r="DB307" i="1"/>
  <c r="DJ307" i="1" s="1"/>
  <c r="DA307" i="1"/>
  <c r="CZ307" i="1"/>
  <c r="CY307" i="1"/>
  <c r="CX307" i="1"/>
  <c r="CW307" i="1"/>
  <c r="CV307" i="1"/>
  <c r="CU307" i="1"/>
  <c r="CT307" i="1"/>
  <c r="CS307" i="1"/>
  <c r="CR307" i="1"/>
  <c r="CQ307" i="1"/>
  <c r="CP307" i="1"/>
  <c r="CO307" i="1"/>
  <c r="CN307" i="1"/>
  <c r="CM307" i="1"/>
  <c r="DP307" i="1" s="1"/>
  <c r="CL307" i="1"/>
  <c r="CK307" i="1"/>
  <c r="CJ307" i="1"/>
  <c r="CI307" i="1"/>
  <c r="CH307" i="1"/>
  <c r="CG307" i="1"/>
  <c r="CF307" i="1"/>
  <c r="CE307" i="1"/>
  <c r="CD307" i="1"/>
  <c r="CC307" i="1"/>
  <c r="CB307" i="1"/>
  <c r="CA307" i="1"/>
  <c r="BZ307" i="1"/>
  <c r="BY307" i="1"/>
  <c r="BX307" i="1"/>
  <c r="BW307" i="1"/>
  <c r="BV307" i="1"/>
  <c r="AJ307" i="1"/>
  <c r="C307" i="1"/>
  <c r="BE307" i="1" s="1"/>
  <c r="DU306" i="1"/>
  <c r="DR306" i="1"/>
  <c r="DQ306" i="1"/>
  <c r="DL306" i="1"/>
  <c r="DK306" i="1"/>
  <c r="DI306" i="1"/>
  <c r="DH306" i="1"/>
  <c r="DE306" i="1"/>
  <c r="DD306" i="1"/>
  <c r="DC306" i="1"/>
  <c r="DJ306" i="1" s="1"/>
  <c r="DB306" i="1"/>
  <c r="DA306" i="1"/>
  <c r="CZ306" i="1"/>
  <c r="CY306" i="1"/>
  <c r="CX306" i="1"/>
  <c r="CW306" i="1"/>
  <c r="CV306" i="1"/>
  <c r="CU306" i="1"/>
  <c r="CT306" i="1"/>
  <c r="CS306" i="1"/>
  <c r="CR306" i="1"/>
  <c r="CQ306" i="1"/>
  <c r="CP306" i="1"/>
  <c r="CO306" i="1"/>
  <c r="CN306" i="1"/>
  <c r="CM306" i="1"/>
  <c r="CL306" i="1"/>
  <c r="CK306" i="1"/>
  <c r="CJ306" i="1"/>
  <c r="CI306" i="1"/>
  <c r="CH306" i="1"/>
  <c r="CG306" i="1"/>
  <c r="CF306" i="1"/>
  <c r="CE306" i="1"/>
  <c r="CD306" i="1"/>
  <c r="CC306" i="1"/>
  <c r="DO306" i="1" s="1"/>
  <c r="CB306" i="1"/>
  <c r="CA306" i="1"/>
  <c r="BZ306" i="1"/>
  <c r="BY306" i="1"/>
  <c r="BX306" i="1"/>
  <c r="BW306" i="1"/>
  <c r="BV306" i="1"/>
  <c r="AJ306" i="1"/>
  <c r="C306" i="1"/>
  <c r="BE306" i="1" s="1"/>
  <c r="DU304" i="1"/>
  <c r="DR304" i="1"/>
  <c r="DQ304" i="1"/>
  <c r="DL304" i="1"/>
  <c r="DK304" i="1"/>
  <c r="DJ304" i="1"/>
  <c r="DI304" i="1"/>
  <c r="DH304" i="1"/>
  <c r="DE304" i="1"/>
  <c r="DD304" i="1"/>
  <c r="DV304" i="1" s="1"/>
  <c r="DC304" i="1"/>
  <c r="DB304" i="1"/>
  <c r="DA304" i="1"/>
  <c r="CZ304" i="1"/>
  <c r="CY304" i="1"/>
  <c r="CX304" i="1"/>
  <c r="CW304" i="1"/>
  <c r="CV304" i="1"/>
  <c r="CU304" i="1"/>
  <c r="CT304" i="1"/>
  <c r="CS304" i="1"/>
  <c r="CR304" i="1"/>
  <c r="CQ304" i="1"/>
  <c r="CP304" i="1"/>
  <c r="CO304" i="1"/>
  <c r="CN304" i="1"/>
  <c r="DP304" i="1" s="1"/>
  <c r="CM304" i="1"/>
  <c r="CL304" i="1"/>
  <c r="CK304" i="1"/>
  <c r="CJ304" i="1"/>
  <c r="CI304" i="1"/>
  <c r="CH304" i="1"/>
  <c r="DO304" i="1" s="1"/>
  <c r="CG304" i="1"/>
  <c r="CF304" i="1"/>
  <c r="CE304" i="1"/>
  <c r="CD304" i="1"/>
  <c r="CC304" i="1"/>
  <c r="CB304" i="1"/>
  <c r="CA304" i="1"/>
  <c r="BZ304" i="1"/>
  <c r="BY304" i="1"/>
  <c r="BX304" i="1"/>
  <c r="BW304" i="1"/>
  <c r="BV304" i="1"/>
  <c r="AJ304" i="1"/>
  <c r="C304" i="1"/>
  <c r="BE304" i="1" s="1"/>
  <c r="DV303" i="1"/>
  <c r="DU303" i="1"/>
  <c r="DR303" i="1"/>
  <c r="DQ303" i="1"/>
  <c r="DL303" i="1"/>
  <c r="DK303" i="1"/>
  <c r="DI303" i="1"/>
  <c r="DH303" i="1"/>
  <c r="DE303" i="1"/>
  <c r="DD303" i="1"/>
  <c r="DC303" i="1"/>
  <c r="DB303" i="1"/>
  <c r="DJ303" i="1" s="1"/>
  <c r="DA303" i="1"/>
  <c r="CZ303" i="1"/>
  <c r="CY303" i="1"/>
  <c r="CX303" i="1"/>
  <c r="CW303" i="1"/>
  <c r="CV303" i="1"/>
  <c r="CU303" i="1"/>
  <c r="CT303" i="1"/>
  <c r="CS303" i="1"/>
  <c r="CR303" i="1"/>
  <c r="CQ303" i="1"/>
  <c r="CP303" i="1"/>
  <c r="CO303" i="1"/>
  <c r="CN303" i="1"/>
  <c r="CM303" i="1"/>
  <c r="CL303" i="1"/>
  <c r="CK303" i="1"/>
  <c r="CJ303" i="1"/>
  <c r="CI303" i="1"/>
  <c r="CH303" i="1"/>
  <c r="CG303" i="1"/>
  <c r="CF303" i="1"/>
  <c r="CE303" i="1"/>
  <c r="CD303" i="1"/>
  <c r="CC303" i="1"/>
  <c r="CB303" i="1"/>
  <c r="CA303" i="1"/>
  <c r="BZ303" i="1"/>
  <c r="BY303" i="1"/>
  <c r="BX303" i="1"/>
  <c r="BW303" i="1"/>
  <c r="BV303" i="1"/>
  <c r="AJ303" i="1"/>
  <c r="C303" i="1"/>
  <c r="BE303" i="1" s="1"/>
  <c r="DV301" i="1"/>
  <c r="DU301" i="1"/>
  <c r="DR301" i="1"/>
  <c r="DQ301" i="1"/>
  <c r="DL301" i="1"/>
  <c r="DK301" i="1"/>
  <c r="DI301" i="1"/>
  <c r="DH301" i="1"/>
  <c r="DE301" i="1"/>
  <c r="DD301" i="1"/>
  <c r="DC301" i="1"/>
  <c r="DB301" i="1"/>
  <c r="DJ301" i="1" s="1"/>
  <c r="DA301" i="1"/>
  <c r="CZ301" i="1"/>
  <c r="CY301" i="1"/>
  <c r="CX301" i="1"/>
  <c r="CW301" i="1"/>
  <c r="CV301" i="1"/>
  <c r="CU301" i="1"/>
  <c r="CT301" i="1"/>
  <c r="CS301" i="1"/>
  <c r="CR301" i="1"/>
  <c r="CQ301" i="1"/>
  <c r="CP301" i="1"/>
  <c r="CO301" i="1"/>
  <c r="DP301" i="1" s="1"/>
  <c r="CN301" i="1"/>
  <c r="CM301" i="1"/>
  <c r="CL301" i="1"/>
  <c r="CK301" i="1"/>
  <c r="CJ301" i="1"/>
  <c r="CI301" i="1"/>
  <c r="CH301" i="1"/>
  <c r="CG301" i="1"/>
  <c r="CF301" i="1"/>
  <c r="CE301" i="1"/>
  <c r="CD301" i="1"/>
  <c r="CC301" i="1"/>
  <c r="CB301" i="1"/>
  <c r="DO301" i="1" s="1"/>
  <c r="CA301" i="1"/>
  <c r="BZ301" i="1"/>
  <c r="BY301" i="1"/>
  <c r="BX301" i="1"/>
  <c r="BW301" i="1"/>
  <c r="BV301" i="1"/>
  <c r="AJ301" i="1"/>
  <c r="C301" i="1"/>
  <c r="BE301" i="1" s="1"/>
  <c r="DU300" i="1"/>
  <c r="DR300" i="1"/>
  <c r="DQ300" i="1"/>
  <c r="DL300" i="1"/>
  <c r="DK300" i="1"/>
  <c r="DI300" i="1"/>
  <c r="DH300" i="1"/>
  <c r="DE300" i="1"/>
  <c r="DD300" i="1"/>
  <c r="DV300" i="1" s="1"/>
  <c r="DC300" i="1"/>
  <c r="DJ300" i="1" s="1"/>
  <c r="DB300" i="1"/>
  <c r="DA300" i="1"/>
  <c r="CZ300" i="1"/>
  <c r="CY300" i="1"/>
  <c r="CX300" i="1"/>
  <c r="CW300" i="1"/>
  <c r="CV300" i="1"/>
  <c r="CU300" i="1"/>
  <c r="CT300" i="1"/>
  <c r="CS300" i="1"/>
  <c r="CR300" i="1"/>
  <c r="CQ300" i="1"/>
  <c r="CP300" i="1"/>
  <c r="CO300" i="1"/>
  <c r="CN300" i="1"/>
  <c r="CM300" i="1"/>
  <c r="CL300" i="1"/>
  <c r="DP300" i="1" s="1"/>
  <c r="CK300" i="1"/>
  <c r="CJ300" i="1"/>
  <c r="CI300" i="1"/>
  <c r="CH300" i="1"/>
  <c r="CG300" i="1"/>
  <c r="CF300" i="1"/>
  <c r="CE300" i="1"/>
  <c r="CD300" i="1"/>
  <c r="CC300" i="1"/>
  <c r="CB300" i="1"/>
  <c r="CA300" i="1"/>
  <c r="BZ300" i="1"/>
  <c r="BY300" i="1"/>
  <c r="BX300" i="1"/>
  <c r="BW300" i="1"/>
  <c r="BV300" i="1"/>
  <c r="AJ300" i="1"/>
  <c r="C300" i="1"/>
  <c r="BE300" i="1" s="1"/>
  <c r="DV298" i="1"/>
  <c r="DU298" i="1"/>
  <c r="DR298" i="1"/>
  <c r="DQ298" i="1"/>
  <c r="DL298" i="1"/>
  <c r="DK298" i="1"/>
  <c r="DI298" i="1"/>
  <c r="DH298" i="1"/>
  <c r="DE298" i="1"/>
  <c r="DD298" i="1"/>
  <c r="DC298" i="1"/>
  <c r="DB298" i="1"/>
  <c r="DJ298" i="1" s="1"/>
  <c r="DA298" i="1"/>
  <c r="CZ298" i="1"/>
  <c r="CY298" i="1"/>
  <c r="CX298" i="1"/>
  <c r="CW298" i="1"/>
  <c r="CV298" i="1"/>
  <c r="CU298" i="1"/>
  <c r="CT298" i="1"/>
  <c r="CS298" i="1"/>
  <c r="CR298" i="1"/>
  <c r="CQ298" i="1"/>
  <c r="CP298" i="1"/>
  <c r="CO298" i="1"/>
  <c r="CN298" i="1"/>
  <c r="CM298" i="1"/>
  <c r="CL298" i="1"/>
  <c r="CK298" i="1"/>
  <c r="CJ298" i="1"/>
  <c r="CI298" i="1"/>
  <c r="CH298" i="1"/>
  <c r="CG298" i="1"/>
  <c r="CF298" i="1"/>
  <c r="CE298" i="1"/>
  <c r="CD298" i="1"/>
  <c r="CC298" i="1"/>
  <c r="CB298" i="1"/>
  <c r="CA298" i="1"/>
  <c r="BZ298" i="1"/>
  <c r="BY298" i="1"/>
  <c r="BX298" i="1"/>
  <c r="BW298" i="1"/>
  <c r="BV298" i="1"/>
  <c r="AJ298" i="1"/>
  <c r="C298" i="1"/>
  <c r="BE298" i="1" s="1"/>
  <c r="DU297" i="1"/>
  <c r="DR297" i="1"/>
  <c r="DQ297" i="1"/>
  <c r="DL297" i="1"/>
  <c r="DK297" i="1"/>
  <c r="DI297" i="1"/>
  <c r="DH297" i="1"/>
  <c r="DE297" i="1"/>
  <c r="DD297" i="1"/>
  <c r="DV297" i="1" s="1"/>
  <c r="DC297" i="1"/>
  <c r="DB297" i="1"/>
  <c r="DA297" i="1"/>
  <c r="CZ297" i="1"/>
  <c r="CY297" i="1"/>
  <c r="CX297" i="1"/>
  <c r="CW297" i="1"/>
  <c r="CV297" i="1"/>
  <c r="CU297" i="1"/>
  <c r="CT297" i="1"/>
  <c r="CS297" i="1"/>
  <c r="CR297" i="1"/>
  <c r="CQ297" i="1"/>
  <c r="CP297" i="1"/>
  <c r="CO297" i="1"/>
  <c r="CN297" i="1"/>
  <c r="DP297" i="1" s="1"/>
  <c r="CM297" i="1"/>
  <c r="CL297" i="1"/>
  <c r="CK297" i="1"/>
  <c r="CJ297" i="1"/>
  <c r="CI297" i="1"/>
  <c r="CH297" i="1"/>
  <c r="CG297" i="1"/>
  <c r="CF297" i="1"/>
  <c r="CE297" i="1"/>
  <c r="CD297" i="1"/>
  <c r="CC297" i="1"/>
  <c r="CB297" i="1"/>
  <c r="CA297" i="1"/>
  <c r="BZ297" i="1"/>
  <c r="BY297" i="1"/>
  <c r="BX297" i="1"/>
  <c r="BW297" i="1"/>
  <c r="BV297" i="1"/>
  <c r="BE297" i="1"/>
  <c r="AJ297" i="1"/>
  <c r="C297" i="1"/>
  <c r="DV295" i="1"/>
  <c r="DU295" i="1"/>
  <c r="DR295" i="1"/>
  <c r="DQ295" i="1"/>
  <c r="DL295" i="1"/>
  <c r="DK295" i="1"/>
  <c r="DJ295" i="1"/>
  <c r="DI295" i="1"/>
  <c r="DH295" i="1"/>
  <c r="DE295" i="1"/>
  <c r="DD295" i="1"/>
  <c r="DC295" i="1"/>
  <c r="DB295" i="1"/>
  <c r="CZ295" i="1"/>
  <c r="CX295" i="1"/>
  <c r="CW295" i="1"/>
  <c r="CV295" i="1"/>
  <c r="CU295" i="1"/>
  <c r="CT295" i="1"/>
  <c r="CS295" i="1"/>
  <c r="CR295" i="1"/>
  <c r="CQ295" i="1"/>
  <c r="CP295" i="1"/>
  <c r="CO295" i="1"/>
  <c r="CN295" i="1"/>
  <c r="CM295" i="1"/>
  <c r="CL295" i="1"/>
  <c r="CK295" i="1"/>
  <c r="CJ295" i="1"/>
  <c r="CI295" i="1"/>
  <c r="CH295" i="1"/>
  <c r="CG295" i="1"/>
  <c r="CF295" i="1"/>
  <c r="CE295" i="1"/>
  <c r="CD295" i="1"/>
  <c r="CC295" i="1"/>
  <c r="CB295" i="1"/>
  <c r="CA295" i="1"/>
  <c r="BZ295" i="1"/>
  <c r="BY295" i="1"/>
  <c r="BX295" i="1"/>
  <c r="BW295" i="1"/>
  <c r="BV295" i="1"/>
  <c r="BE295" i="1"/>
  <c r="DV292" i="1"/>
  <c r="DU292" i="1"/>
  <c r="DR292" i="1"/>
  <c r="DQ292" i="1"/>
  <c r="DL292" i="1"/>
  <c r="DK292" i="1"/>
  <c r="DJ292" i="1"/>
  <c r="DI292" i="1"/>
  <c r="DH292" i="1"/>
  <c r="DE292" i="1"/>
  <c r="DD292" i="1"/>
  <c r="DC292" i="1"/>
  <c r="DB292" i="1"/>
  <c r="CZ292" i="1"/>
  <c r="CX292" i="1"/>
  <c r="CW292" i="1"/>
  <c r="CV292" i="1"/>
  <c r="CU292" i="1"/>
  <c r="CT292" i="1"/>
  <c r="CS292" i="1"/>
  <c r="CR292" i="1"/>
  <c r="CQ292" i="1"/>
  <c r="CP292" i="1"/>
  <c r="CO292" i="1"/>
  <c r="CN292" i="1"/>
  <c r="CM292" i="1"/>
  <c r="CL292" i="1"/>
  <c r="DP292" i="1" s="1"/>
  <c r="CK292" i="1"/>
  <c r="CJ292" i="1"/>
  <c r="DO292" i="1" s="1"/>
  <c r="CI292" i="1"/>
  <c r="CH292" i="1"/>
  <c r="CG292" i="1"/>
  <c r="CF292" i="1"/>
  <c r="CE292" i="1"/>
  <c r="CD292" i="1"/>
  <c r="CC292" i="1"/>
  <c r="CB292" i="1"/>
  <c r="CA292" i="1"/>
  <c r="BZ292" i="1"/>
  <c r="BY292" i="1"/>
  <c r="BX292" i="1"/>
  <c r="BW292" i="1"/>
  <c r="BV292" i="1"/>
  <c r="BE292" i="1"/>
  <c r="DU289" i="1"/>
  <c r="DR289" i="1"/>
  <c r="DQ289" i="1"/>
  <c r="DL289" i="1"/>
  <c r="DK289" i="1"/>
  <c r="DI289" i="1"/>
  <c r="DH289" i="1"/>
  <c r="DE289" i="1"/>
  <c r="DD289" i="1"/>
  <c r="DV289" i="1" s="1"/>
  <c r="DC289" i="1"/>
  <c r="DB289" i="1"/>
  <c r="DJ289" i="1" s="1"/>
  <c r="CZ289" i="1"/>
  <c r="CX289" i="1"/>
  <c r="CW289" i="1"/>
  <c r="CV289" i="1"/>
  <c r="CU289" i="1"/>
  <c r="CT289" i="1"/>
  <c r="CS289" i="1"/>
  <c r="CR289" i="1"/>
  <c r="CQ289" i="1"/>
  <c r="CP289" i="1"/>
  <c r="CO289" i="1"/>
  <c r="CN289" i="1"/>
  <c r="CM289" i="1"/>
  <c r="CL289" i="1"/>
  <c r="DP289" i="1" s="1"/>
  <c r="CK289" i="1"/>
  <c r="DO289" i="1" s="1"/>
  <c r="CJ289" i="1"/>
  <c r="CI289" i="1"/>
  <c r="CH289" i="1"/>
  <c r="CG289" i="1"/>
  <c r="CF289" i="1"/>
  <c r="CE289" i="1"/>
  <c r="CD289" i="1"/>
  <c r="CC289" i="1"/>
  <c r="CB289" i="1"/>
  <c r="CA289" i="1"/>
  <c r="BZ289" i="1"/>
  <c r="BY289" i="1"/>
  <c r="BX289" i="1"/>
  <c r="BW289" i="1"/>
  <c r="BV289" i="1"/>
  <c r="BE289" i="1"/>
  <c r="DV284" i="1"/>
  <c r="DU284" i="1"/>
  <c r="DR284" i="1"/>
  <c r="DQ284" i="1"/>
  <c r="DO284" i="1"/>
  <c r="DL284" i="1"/>
  <c r="DK284" i="1"/>
  <c r="DI284" i="1"/>
  <c r="DH284" i="1"/>
  <c r="DE284" i="1"/>
  <c r="DD284" i="1"/>
  <c r="DC284" i="1"/>
  <c r="DB284" i="1"/>
  <c r="DJ284" i="1" s="1"/>
  <c r="CZ284" i="1"/>
  <c r="CX284" i="1"/>
  <c r="CW284" i="1"/>
  <c r="CV284" i="1"/>
  <c r="CU284" i="1"/>
  <c r="CT284" i="1"/>
  <c r="CS284" i="1"/>
  <c r="CR284" i="1"/>
  <c r="CQ284" i="1"/>
  <c r="CP284" i="1"/>
  <c r="CO284" i="1"/>
  <c r="CN284" i="1"/>
  <c r="CM284" i="1"/>
  <c r="DP284" i="1" s="1"/>
  <c r="CL284" i="1"/>
  <c r="CK284" i="1"/>
  <c r="CJ284" i="1"/>
  <c r="CI284" i="1"/>
  <c r="CH284" i="1"/>
  <c r="CG284" i="1"/>
  <c r="CF284" i="1"/>
  <c r="CE284" i="1"/>
  <c r="CD284" i="1"/>
  <c r="CC284" i="1"/>
  <c r="CB284" i="1"/>
  <c r="CA284" i="1"/>
  <c r="BZ284" i="1"/>
  <c r="BY284" i="1"/>
  <c r="BX284" i="1"/>
  <c r="BW284" i="1"/>
  <c r="BV284" i="1"/>
  <c r="BE284" i="1"/>
  <c r="DV280" i="1"/>
  <c r="DU280" i="1"/>
  <c r="DR280" i="1"/>
  <c r="DQ280" i="1"/>
  <c r="DL280" i="1"/>
  <c r="DK280" i="1"/>
  <c r="DJ280" i="1"/>
  <c r="DI280" i="1"/>
  <c r="DH280" i="1"/>
  <c r="DE280" i="1"/>
  <c r="DD280" i="1"/>
  <c r="DC280" i="1"/>
  <c r="DB280" i="1"/>
  <c r="CZ280" i="1"/>
  <c r="CX280" i="1"/>
  <c r="CW280" i="1"/>
  <c r="CV280" i="1"/>
  <c r="CU280" i="1"/>
  <c r="CT280" i="1"/>
  <c r="CS280" i="1"/>
  <c r="CR280" i="1"/>
  <c r="CQ280" i="1"/>
  <c r="CP280" i="1"/>
  <c r="CO280" i="1"/>
  <c r="CN280" i="1"/>
  <c r="CM280" i="1"/>
  <c r="CL280" i="1"/>
  <c r="DP280" i="1" s="1"/>
  <c r="CK280" i="1"/>
  <c r="CJ280" i="1"/>
  <c r="CI280" i="1"/>
  <c r="CH280" i="1"/>
  <c r="CG280" i="1"/>
  <c r="CF280" i="1"/>
  <c r="CE280" i="1"/>
  <c r="CD280" i="1"/>
  <c r="CC280" i="1"/>
  <c r="CB280" i="1"/>
  <c r="CA280" i="1"/>
  <c r="BZ280" i="1"/>
  <c r="BY280" i="1"/>
  <c r="BX280" i="1"/>
  <c r="BW280" i="1"/>
  <c r="BV280" i="1"/>
  <c r="BE280" i="1"/>
  <c r="DV278" i="1"/>
  <c r="DU278" i="1"/>
  <c r="DR278" i="1"/>
  <c r="DQ278" i="1"/>
  <c r="DL278" i="1"/>
  <c r="DK278" i="1"/>
  <c r="DJ278" i="1"/>
  <c r="DI278" i="1"/>
  <c r="DH278" i="1"/>
  <c r="DE278" i="1"/>
  <c r="DD278" i="1"/>
  <c r="DC278" i="1"/>
  <c r="DB278" i="1"/>
  <c r="CZ278" i="1"/>
  <c r="CX278" i="1"/>
  <c r="CW278" i="1"/>
  <c r="CV278" i="1"/>
  <c r="CU278" i="1"/>
  <c r="CT278" i="1"/>
  <c r="CS278" i="1"/>
  <c r="CR278" i="1"/>
  <c r="CQ278" i="1"/>
  <c r="CP278" i="1"/>
  <c r="CO278" i="1"/>
  <c r="CN278" i="1"/>
  <c r="CM278" i="1"/>
  <c r="CL278" i="1"/>
  <c r="DP278" i="1" s="1"/>
  <c r="CK278" i="1"/>
  <c r="CJ278" i="1"/>
  <c r="CI278" i="1"/>
  <c r="CH278" i="1"/>
  <c r="CG278" i="1"/>
  <c r="CF278" i="1"/>
  <c r="CE278" i="1"/>
  <c r="CD278" i="1"/>
  <c r="CC278" i="1"/>
  <c r="CB278" i="1"/>
  <c r="CA278" i="1"/>
  <c r="BZ278" i="1"/>
  <c r="BY278" i="1"/>
  <c r="BX278" i="1"/>
  <c r="BW278" i="1"/>
  <c r="BV278" i="1"/>
  <c r="BE278" i="1"/>
  <c r="DV276" i="1"/>
  <c r="DU276" i="1"/>
  <c r="DR276" i="1"/>
  <c r="DQ276" i="1"/>
  <c r="DL276" i="1"/>
  <c r="DK276" i="1"/>
  <c r="DI276" i="1"/>
  <c r="DH276" i="1"/>
  <c r="DE276" i="1"/>
  <c r="DD276" i="1"/>
  <c r="DC276" i="1"/>
  <c r="DJ276" i="1" s="1"/>
  <c r="DB276" i="1"/>
  <c r="CZ276" i="1"/>
  <c r="CX276" i="1"/>
  <c r="CW276" i="1"/>
  <c r="CV276" i="1"/>
  <c r="CU276" i="1"/>
  <c r="CT276" i="1"/>
  <c r="CS276" i="1"/>
  <c r="CR276" i="1"/>
  <c r="CQ276" i="1"/>
  <c r="CP276" i="1"/>
  <c r="CO276" i="1"/>
  <c r="CN276" i="1"/>
  <c r="CM276" i="1"/>
  <c r="CL276" i="1"/>
  <c r="DP276" i="1" s="1"/>
  <c r="CK276" i="1"/>
  <c r="CJ276" i="1"/>
  <c r="CI276" i="1"/>
  <c r="CH276" i="1"/>
  <c r="CG276" i="1"/>
  <c r="CF276" i="1"/>
  <c r="CE276" i="1"/>
  <c r="CD276" i="1"/>
  <c r="CC276" i="1"/>
  <c r="CB276" i="1"/>
  <c r="CA276" i="1"/>
  <c r="BZ276" i="1"/>
  <c r="BY276" i="1"/>
  <c r="BX276" i="1"/>
  <c r="BW276" i="1"/>
  <c r="DO276" i="1" s="1"/>
  <c r="BV276" i="1"/>
  <c r="BE276" i="1"/>
  <c r="AJ276" i="1"/>
  <c r="DV274" i="1"/>
  <c r="DU274" i="1"/>
  <c r="DR274" i="1"/>
  <c r="DQ274" i="1"/>
  <c r="DL274" i="1"/>
  <c r="DK274" i="1"/>
  <c r="DI274" i="1"/>
  <c r="DH274" i="1"/>
  <c r="DE274" i="1"/>
  <c r="DD274" i="1"/>
  <c r="DC274" i="1"/>
  <c r="DB274" i="1"/>
  <c r="DJ274" i="1" s="1"/>
  <c r="CZ274" i="1"/>
  <c r="CX274" i="1"/>
  <c r="CW274" i="1"/>
  <c r="CV274" i="1"/>
  <c r="CU274" i="1"/>
  <c r="CT274" i="1"/>
  <c r="CS274" i="1"/>
  <c r="CR274" i="1"/>
  <c r="CQ274" i="1"/>
  <c r="CP274" i="1"/>
  <c r="CO274" i="1"/>
  <c r="CN274" i="1"/>
  <c r="CM274" i="1"/>
  <c r="DP274" i="1" s="1"/>
  <c r="CL274" i="1"/>
  <c r="CK274" i="1"/>
  <c r="CJ274" i="1"/>
  <c r="CI274" i="1"/>
  <c r="CH274" i="1"/>
  <c r="CG274" i="1"/>
  <c r="CF274" i="1"/>
  <c r="CE274" i="1"/>
  <c r="CD274" i="1"/>
  <c r="CC274" i="1"/>
  <c r="CB274" i="1"/>
  <c r="CA274" i="1"/>
  <c r="BZ274" i="1"/>
  <c r="BY274" i="1"/>
  <c r="DO274" i="1" s="1"/>
  <c r="BX274" i="1"/>
  <c r="BW274" i="1"/>
  <c r="BV274" i="1"/>
  <c r="BE274" i="1"/>
  <c r="AJ274" i="1"/>
  <c r="DU272" i="1"/>
  <c r="DR272" i="1"/>
  <c r="DQ272" i="1"/>
  <c r="DL272" i="1"/>
  <c r="DK272" i="1"/>
  <c r="DI272" i="1"/>
  <c r="DH272" i="1"/>
  <c r="DE272" i="1"/>
  <c r="DD272" i="1"/>
  <c r="DC272" i="1"/>
  <c r="DB272" i="1"/>
  <c r="DJ272" i="1" s="1"/>
  <c r="CZ272" i="1"/>
  <c r="CX272" i="1"/>
  <c r="CW272" i="1"/>
  <c r="CV272" i="1"/>
  <c r="CU272" i="1"/>
  <c r="CT272" i="1"/>
  <c r="CS272" i="1"/>
  <c r="CR272" i="1"/>
  <c r="CQ272" i="1"/>
  <c r="CP272" i="1"/>
  <c r="CO272" i="1"/>
  <c r="CN272" i="1"/>
  <c r="CM272" i="1"/>
  <c r="CL272" i="1"/>
  <c r="CK272" i="1"/>
  <c r="CJ272" i="1"/>
  <c r="CI272" i="1"/>
  <c r="CH272" i="1"/>
  <c r="CG272" i="1"/>
  <c r="CF272" i="1"/>
  <c r="CE272" i="1"/>
  <c r="CD272" i="1"/>
  <c r="CC272" i="1"/>
  <c r="CB272" i="1"/>
  <c r="CA272" i="1"/>
  <c r="BZ272" i="1"/>
  <c r="BY272" i="1"/>
  <c r="BX272" i="1"/>
  <c r="BW272" i="1"/>
  <c r="BV272" i="1"/>
  <c r="BE272" i="1"/>
  <c r="AJ272" i="1"/>
  <c r="DU270" i="1"/>
  <c r="DR270" i="1"/>
  <c r="DQ270" i="1"/>
  <c r="DL270" i="1"/>
  <c r="DK270" i="1"/>
  <c r="DI270" i="1"/>
  <c r="DH270" i="1"/>
  <c r="DE270" i="1"/>
  <c r="DD270" i="1"/>
  <c r="DC270" i="1"/>
  <c r="DB270" i="1"/>
  <c r="CZ270" i="1"/>
  <c r="CX270" i="1"/>
  <c r="CW270" i="1"/>
  <c r="CV270" i="1"/>
  <c r="CU270" i="1"/>
  <c r="CT270" i="1"/>
  <c r="CS270" i="1"/>
  <c r="CR270" i="1"/>
  <c r="CQ270" i="1"/>
  <c r="CP270" i="1"/>
  <c r="CO270" i="1"/>
  <c r="CN270" i="1"/>
  <c r="CM270" i="1"/>
  <c r="CL270" i="1"/>
  <c r="CK270" i="1"/>
  <c r="CJ270" i="1"/>
  <c r="CI270" i="1"/>
  <c r="CH270" i="1"/>
  <c r="CG270" i="1"/>
  <c r="CF270" i="1"/>
  <c r="CE270" i="1"/>
  <c r="CD270" i="1"/>
  <c r="CC270" i="1"/>
  <c r="CB270" i="1"/>
  <c r="CA270" i="1"/>
  <c r="BZ270" i="1"/>
  <c r="BY270" i="1"/>
  <c r="BX270" i="1"/>
  <c r="BW270" i="1"/>
  <c r="BV270" i="1"/>
  <c r="BE270" i="1"/>
  <c r="AJ270" i="1"/>
  <c r="DU268" i="1"/>
  <c r="DR268" i="1"/>
  <c r="DQ268" i="1"/>
  <c r="DL268" i="1"/>
  <c r="DK268" i="1"/>
  <c r="DI268" i="1"/>
  <c r="DH268" i="1"/>
  <c r="DE268" i="1"/>
  <c r="DD268" i="1"/>
  <c r="DC268" i="1"/>
  <c r="DB268" i="1"/>
  <c r="DJ268" i="1" s="1"/>
  <c r="CZ268" i="1"/>
  <c r="CX268" i="1"/>
  <c r="CW268" i="1"/>
  <c r="CV268" i="1"/>
  <c r="DP268" i="1" s="1"/>
  <c r="CU268" i="1"/>
  <c r="CT268" i="1"/>
  <c r="CS268" i="1"/>
  <c r="CR268" i="1"/>
  <c r="CQ268" i="1"/>
  <c r="CP268" i="1"/>
  <c r="CO268" i="1"/>
  <c r="CN268" i="1"/>
  <c r="CM268" i="1"/>
  <c r="CL268" i="1"/>
  <c r="CK268" i="1"/>
  <c r="CJ268" i="1"/>
  <c r="CI268" i="1"/>
  <c r="CH268" i="1"/>
  <c r="CG268" i="1"/>
  <c r="CF268" i="1"/>
  <c r="CE268" i="1"/>
  <c r="CD268" i="1"/>
  <c r="CC268" i="1"/>
  <c r="CB268" i="1"/>
  <c r="CA268" i="1"/>
  <c r="BZ268" i="1"/>
  <c r="BY268" i="1"/>
  <c r="BX268" i="1"/>
  <c r="BW268" i="1"/>
  <c r="BV268" i="1"/>
  <c r="BE268" i="1"/>
  <c r="AJ268" i="1"/>
  <c r="DU261" i="1"/>
  <c r="DR261" i="1"/>
  <c r="DQ261" i="1"/>
  <c r="DL261" i="1"/>
  <c r="DK261" i="1"/>
  <c r="DJ261" i="1"/>
  <c r="DI261" i="1"/>
  <c r="DH261" i="1"/>
  <c r="DE261" i="1"/>
  <c r="DD261" i="1"/>
  <c r="DV261" i="1" s="1"/>
  <c r="DC261" i="1"/>
  <c r="DB261" i="1"/>
  <c r="CZ261" i="1"/>
  <c r="CX261" i="1"/>
  <c r="CW261" i="1"/>
  <c r="CV261" i="1"/>
  <c r="CU261" i="1"/>
  <c r="CT261" i="1"/>
  <c r="CS261" i="1"/>
  <c r="CR261" i="1"/>
  <c r="CQ261" i="1"/>
  <c r="CP261" i="1"/>
  <c r="CO261" i="1"/>
  <c r="CN261" i="1"/>
  <c r="CM261" i="1"/>
  <c r="CL261" i="1"/>
  <c r="DP261" i="1" s="1"/>
  <c r="CK261" i="1"/>
  <c r="CJ261" i="1"/>
  <c r="CI261" i="1"/>
  <c r="CH261" i="1"/>
  <c r="CG261" i="1"/>
  <c r="CF261" i="1"/>
  <c r="CE261" i="1"/>
  <c r="CD261" i="1"/>
  <c r="CC261" i="1"/>
  <c r="CB261" i="1"/>
  <c r="CA261" i="1"/>
  <c r="BZ261" i="1"/>
  <c r="BY261" i="1"/>
  <c r="BX261" i="1"/>
  <c r="BW261" i="1"/>
  <c r="BV261" i="1"/>
  <c r="AJ261" i="1"/>
  <c r="DU256" i="1"/>
  <c r="DR256" i="1"/>
  <c r="DQ256" i="1"/>
  <c r="DL256" i="1"/>
  <c r="DK256" i="1"/>
  <c r="DJ256" i="1"/>
  <c r="DI256" i="1"/>
  <c r="DH256" i="1"/>
  <c r="DE256" i="1"/>
  <c r="DD256" i="1"/>
  <c r="DV256" i="1" s="1"/>
  <c r="DC256" i="1"/>
  <c r="DB256" i="1"/>
  <c r="CZ256" i="1"/>
  <c r="CX256" i="1"/>
  <c r="CW256" i="1"/>
  <c r="CV256" i="1"/>
  <c r="CU256" i="1"/>
  <c r="CT256" i="1"/>
  <c r="CS256" i="1"/>
  <c r="CR256" i="1"/>
  <c r="CQ256" i="1"/>
  <c r="CP256" i="1"/>
  <c r="CO256" i="1"/>
  <c r="CN256" i="1"/>
  <c r="CM256" i="1"/>
  <c r="CL256" i="1"/>
  <c r="DP256" i="1" s="1"/>
  <c r="CK256" i="1"/>
  <c r="CJ256" i="1"/>
  <c r="CI256" i="1"/>
  <c r="CH256" i="1"/>
  <c r="CG256" i="1"/>
  <c r="CF256" i="1"/>
  <c r="CE256" i="1"/>
  <c r="CD256" i="1"/>
  <c r="CC256" i="1"/>
  <c r="CB256" i="1"/>
  <c r="CA256" i="1"/>
  <c r="BZ256" i="1"/>
  <c r="BY256" i="1"/>
  <c r="BX256" i="1"/>
  <c r="BW256" i="1"/>
  <c r="BV256" i="1"/>
  <c r="BE256" i="1"/>
  <c r="AJ256" i="1"/>
  <c r="DU251" i="1"/>
  <c r="DR251" i="1"/>
  <c r="DQ251" i="1"/>
  <c r="DP251" i="1"/>
  <c r="DL251" i="1"/>
  <c r="DK251" i="1"/>
  <c r="DJ251" i="1"/>
  <c r="DI251" i="1"/>
  <c r="DH251" i="1"/>
  <c r="DE251" i="1"/>
  <c r="DD251" i="1"/>
  <c r="DV251" i="1" s="1"/>
  <c r="DC251" i="1"/>
  <c r="DB251" i="1"/>
  <c r="CZ251" i="1"/>
  <c r="CX251" i="1"/>
  <c r="CW251" i="1"/>
  <c r="CV251" i="1"/>
  <c r="CU251" i="1"/>
  <c r="CT251" i="1"/>
  <c r="CS251" i="1"/>
  <c r="CR251" i="1"/>
  <c r="CQ251" i="1"/>
  <c r="CP251" i="1"/>
  <c r="CO251" i="1"/>
  <c r="CN251" i="1"/>
  <c r="CM251" i="1"/>
  <c r="CL251" i="1"/>
  <c r="CK251" i="1"/>
  <c r="CJ251" i="1"/>
  <c r="CI251" i="1"/>
  <c r="CH251" i="1"/>
  <c r="DO251" i="1" s="1"/>
  <c r="CG251" i="1"/>
  <c r="CF251" i="1"/>
  <c r="CE251" i="1"/>
  <c r="CD251" i="1"/>
  <c r="CC251" i="1"/>
  <c r="CB251" i="1"/>
  <c r="CA251" i="1"/>
  <c r="BZ251" i="1"/>
  <c r="BY251" i="1"/>
  <c r="BX251" i="1"/>
  <c r="BW251" i="1"/>
  <c r="BV251" i="1"/>
  <c r="BE251" i="1"/>
  <c r="AJ251" i="1"/>
  <c r="DV245" i="1"/>
  <c r="DU245" i="1"/>
  <c r="DR245" i="1"/>
  <c r="DQ245" i="1"/>
  <c r="DL245" i="1"/>
  <c r="DK245" i="1"/>
  <c r="DI245" i="1"/>
  <c r="DH245" i="1"/>
  <c r="DE245" i="1"/>
  <c r="DD245" i="1"/>
  <c r="DC245" i="1"/>
  <c r="DB245" i="1"/>
  <c r="DJ245" i="1" s="1"/>
  <c r="CZ245" i="1"/>
  <c r="CX245" i="1"/>
  <c r="CW245" i="1"/>
  <c r="CV245" i="1"/>
  <c r="CU245" i="1"/>
  <c r="CT245" i="1"/>
  <c r="CS245" i="1"/>
  <c r="CR245" i="1"/>
  <c r="CQ245" i="1"/>
  <c r="CP245" i="1"/>
  <c r="CO245" i="1"/>
  <c r="CN245" i="1"/>
  <c r="CM245" i="1"/>
  <c r="CL245" i="1"/>
  <c r="CK245" i="1"/>
  <c r="CJ245" i="1"/>
  <c r="CI245" i="1"/>
  <c r="CH245" i="1"/>
  <c r="DO245" i="1" s="1"/>
  <c r="CG245" i="1"/>
  <c r="CF245" i="1"/>
  <c r="CE245" i="1"/>
  <c r="CD245" i="1"/>
  <c r="CC245" i="1"/>
  <c r="CB245" i="1"/>
  <c r="CA245" i="1"/>
  <c r="BZ245" i="1"/>
  <c r="BY245" i="1"/>
  <c r="BX245" i="1"/>
  <c r="BW245" i="1"/>
  <c r="BV245" i="1"/>
  <c r="BE245" i="1"/>
  <c r="AJ245" i="1"/>
  <c r="DV240" i="1"/>
  <c r="DU240" i="1"/>
  <c r="DR240" i="1"/>
  <c r="DQ240" i="1"/>
  <c r="DL240" i="1"/>
  <c r="DK240" i="1"/>
  <c r="DJ240" i="1"/>
  <c r="DI240" i="1"/>
  <c r="DH240" i="1"/>
  <c r="DE240" i="1"/>
  <c r="DD240" i="1"/>
  <c r="DC240" i="1"/>
  <c r="DB240" i="1"/>
  <c r="CZ240" i="1"/>
  <c r="CX240" i="1"/>
  <c r="CW240" i="1"/>
  <c r="CV240" i="1"/>
  <c r="CU240" i="1"/>
  <c r="CT240" i="1"/>
  <c r="CS240" i="1"/>
  <c r="CR240" i="1"/>
  <c r="CQ240" i="1"/>
  <c r="CP240" i="1"/>
  <c r="CO240" i="1"/>
  <c r="CN240" i="1"/>
  <c r="CM240" i="1"/>
  <c r="CL240" i="1"/>
  <c r="DP240" i="1" s="1"/>
  <c r="CK240" i="1"/>
  <c r="CJ240" i="1"/>
  <c r="CI240" i="1"/>
  <c r="CH240" i="1"/>
  <c r="CG240" i="1"/>
  <c r="CF240" i="1"/>
  <c r="CE240" i="1"/>
  <c r="CD240" i="1"/>
  <c r="CC240" i="1"/>
  <c r="CB240" i="1"/>
  <c r="CA240" i="1"/>
  <c r="BZ240" i="1"/>
  <c r="BY240" i="1"/>
  <c r="BX240" i="1"/>
  <c r="BW240" i="1"/>
  <c r="BV240" i="1"/>
  <c r="BE240" i="1"/>
  <c r="AJ240" i="1"/>
  <c r="DV237" i="1"/>
  <c r="DU237" i="1"/>
  <c r="DR237" i="1"/>
  <c r="DQ237" i="1"/>
  <c r="DL237" i="1"/>
  <c r="DK237" i="1"/>
  <c r="DI237" i="1"/>
  <c r="DH237" i="1"/>
  <c r="DE237" i="1"/>
  <c r="DD237" i="1"/>
  <c r="DC237" i="1"/>
  <c r="DB237" i="1"/>
  <c r="DJ237" i="1" s="1"/>
  <c r="CZ237" i="1"/>
  <c r="CX237" i="1"/>
  <c r="CW237" i="1"/>
  <c r="CV237" i="1"/>
  <c r="CU237" i="1"/>
  <c r="CT237" i="1"/>
  <c r="CS237" i="1"/>
  <c r="CR237" i="1"/>
  <c r="CQ237" i="1"/>
  <c r="CP237" i="1"/>
  <c r="CO237" i="1"/>
  <c r="CN237" i="1"/>
  <c r="CM237" i="1"/>
  <c r="DP237" i="1" s="1"/>
  <c r="CL237" i="1"/>
  <c r="CK237" i="1"/>
  <c r="CJ237" i="1"/>
  <c r="CI237" i="1"/>
  <c r="CH237" i="1"/>
  <c r="CG237" i="1"/>
  <c r="CF237" i="1"/>
  <c r="CE237" i="1"/>
  <c r="CD237" i="1"/>
  <c r="CC237" i="1"/>
  <c r="CB237" i="1"/>
  <c r="CA237" i="1"/>
  <c r="BZ237" i="1"/>
  <c r="BY237" i="1"/>
  <c r="BX237" i="1"/>
  <c r="BW237" i="1"/>
  <c r="DO237" i="1" s="1"/>
  <c r="BV237" i="1"/>
  <c r="BE237" i="1"/>
  <c r="AJ237" i="1"/>
  <c r="DV234" i="1"/>
  <c r="DU234" i="1"/>
  <c r="DR234" i="1"/>
  <c r="DQ234" i="1"/>
  <c r="DL234" i="1"/>
  <c r="DK234" i="1"/>
  <c r="DI234" i="1"/>
  <c r="DH234" i="1"/>
  <c r="DE234" i="1"/>
  <c r="DD234" i="1"/>
  <c r="DC234" i="1"/>
  <c r="DB234" i="1"/>
  <c r="DJ234" i="1" s="1"/>
  <c r="CZ234" i="1"/>
  <c r="CX234" i="1"/>
  <c r="CW234" i="1"/>
  <c r="CV234" i="1"/>
  <c r="CU234" i="1"/>
  <c r="CT234" i="1"/>
  <c r="CS234" i="1"/>
  <c r="CR234" i="1"/>
  <c r="CQ234" i="1"/>
  <c r="CP234" i="1"/>
  <c r="CO234" i="1"/>
  <c r="CN234" i="1"/>
  <c r="CM234" i="1"/>
  <c r="CL234" i="1"/>
  <c r="CK234" i="1"/>
  <c r="CJ234" i="1"/>
  <c r="CI234" i="1"/>
  <c r="CH234" i="1"/>
  <c r="CG234" i="1"/>
  <c r="CF234" i="1"/>
  <c r="CE234" i="1"/>
  <c r="CD234" i="1"/>
  <c r="CC234" i="1"/>
  <c r="CB234" i="1"/>
  <c r="CA234" i="1"/>
  <c r="BZ234" i="1"/>
  <c r="BY234" i="1"/>
  <c r="BX234" i="1"/>
  <c r="BW234" i="1"/>
  <c r="BV234" i="1"/>
  <c r="BE234" i="1"/>
  <c r="AJ234" i="1"/>
  <c r="DV229" i="1"/>
  <c r="DU229" i="1"/>
  <c r="DR229" i="1"/>
  <c r="DQ229" i="1"/>
  <c r="DL229" i="1"/>
  <c r="DK229" i="1"/>
  <c r="DI229" i="1"/>
  <c r="DH229" i="1"/>
  <c r="DE229" i="1"/>
  <c r="DD229" i="1"/>
  <c r="DC229" i="1"/>
  <c r="DB229" i="1"/>
  <c r="DJ229" i="1" s="1"/>
  <c r="CZ229" i="1"/>
  <c r="CX229" i="1"/>
  <c r="CW229" i="1"/>
  <c r="CV229" i="1"/>
  <c r="CU229" i="1"/>
  <c r="CT229" i="1"/>
  <c r="CS229" i="1"/>
  <c r="CR229" i="1"/>
  <c r="CQ229" i="1"/>
  <c r="CP229" i="1"/>
  <c r="CO229" i="1"/>
  <c r="CN229" i="1"/>
  <c r="CM229" i="1"/>
  <c r="CL229" i="1"/>
  <c r="CK229" i="1"/>
  <c r="CJ229" i="1"/>
  <c r="CI229" i="1"/>
  <c r="CH229" i="1"/>
  <c r="CG229" i="1"/>
  <c r="CF229" i="1"/>
  <c r="CE229" i="1"/>
  <c r="CD229" i="1"/>
  <c r="CC229" i="1"/>
  <c r="CB229" i="1"/>
  <c r="CA229" i="1"/>
  <c r="BZ229" i="1"/>
  <c r="BY229" i="1"/>
  <c r="BX229" i="1"/>
  <c r="BW229" i="1"/>
  <c r="BV229" i="1"/>
  <c r="BE229" i="1"/>
  <c r="AJ229" i="1"/>
  <c r="DU224" i="1"/>
  <c r="DR224" i="1"/>
  <c r="DQ224" i="1"/>
  <c r="DL224" i="1"/>
  <c r="DK224" i="1"/>
  <c r="DI224" i="1"/>
  <c r="DH224" i="1"/>
  <c r="DE224" i="1"/>
  <c r="DD224" i="1"/>
  <c r="DV224" i="1" s="1"/>
  <c r="DC224" i="1"/>
  <c r="DB224" i="1"/>
  <c r="DJ224" i="1" s="1"/>
  <c r="CZ224" i="1"/>
  <c r="CX224" i="1"/>
  <c r="CW224" i="1"/>
  <c r="CV224" i="1"/>
  <c r="CU224" i="1"/>
  <c r="CT224" i="1"/>
  <c r="CS224" i="1"/>
  <c r="CR224" i="1"/>
  <c r="CQ224" i="1"/>
  <c r="CP224" i="1"/>
  <c r="CO224" i="1"/>
  <c r="CN224" i="1"/>
  <c r="CM224" i="1"/>
  <c r="CL224" i="1"/>
  <c r="CK224" i="1"/>
  <c r="CJ224" i="1"/>
  <c r="CI224" i="1"/>
  <c r="CH224" i="1"/>
  <c r="CG224" i="1"/>
  <c r="CF224" i="1"/>
  <c r="CE224" i="1"/>
  <c r="CD224" i="1"/>
  <c r="CC224" i="1"/>
  <c r="CB224" i="1"/>
  <c r="CA224" i="1"/>
  <c r="BZ224" i="1"/>
  <c r="BY224" i="1"/>
  <c r="BX224" i="1"/>
  <c r="BW224" i="1"/>
  <c r="BV224" i="1"/>
  <c r="BE224" i="1"/>
  <c r="AJ224" i="1"/>
  <c r="DV219" i="1"/>
  <c r="DU219" i="1"/>
  <c r="DR219" i="1"/>
  <c r="DQ219" i="1"/>
  <c r="DL219" i="1"/>
  <c r="DK219" i="1"/>
  <c r="DI219" i="1"/>
  <c r="DH219" i="1"/>
  <c r="DE219" i="1"/>
  <c r="DD219" i="1"/>
  <c r="DC219" i="1"/>
  <c r="DB219" i="1"/>
  <c r="DJ219" i="1" s="1"/>
  <c r="CZ219" i="1"/>
  <c r="CX219" i="1"/>
  <c r="CW219" i="1"/>
  <c r="CV219" i="1"/>
  <c r="CU219" i="1"/>
  <c r="CT219" i="1"/>
  <c r="CS219" i="1"/>
  <c r="CR219" i="1"/>
  <c r="CQ219" i="1"/>
  <c r="CP219" i="1"/>
  <c r="CO219" i="1"/>
  <c r="CN219" i="1"/>
  <c r="CM219" i="1"/>
  <c r="CL219" i="1"/>
  <c r="DP219" i="1" s="1"/>
  <c r="CK219" i="1"/>
  <c r="CJ219" i="1"/>
  <c r="CI219" i="1"/>
  <c r="CH219" i="1"/>
  <c r="CG219" i="1"/>
  <c r="CF219" i="1"/>
  <c r="CE219" i="1"/>
  <c r="CD219" i="1"/>
  <c r="CC219" i="1"/>
  <c r="CB219" i="1"/>
  <c r="CA219" i="1"/>
  <c r="BZ219" i="1"/>
  <c r="BY219" i="1"/>
  <c r="BX219" i="1"/>
  <c r="BW219" i="1"/>
  <c r="BV219" i="1"/>
  <c r="DO219" i="1" s="1"/>
  <c r="BE219" i="1"/>
  <c r="AJ219" i="1"/>
  <c r="DU214" i="1"/>
  <c r="DR214" i="1"/>
  <c r="DQ214" i="1"/>
  <c r="DL214" i="1"/>
  <c r="DK214" i="1"/>
  <c r="DI214" i="1"/>
  <c r="DH214" i="1"/>
  <c r="DE214" i="1"/>
  <c r="DD214" i="1"/>
  <c r="DV214" i="1" s="1"/>
  <c r="DC214" i="1"/>
  <c r="DJ214" i="1" s="1"/>
  <c r="DB214" i="1"/>
  <c r="CZ214" i="1"/>
  <c r="CX214" i="1"/>
  <c r="CW214" i="1"/>
  <c r="CV214" i="1"/>
  <c r="CU214" i="1"/>
  <c r="CT214" i="1"/>
  <c r="CS214" i="1"/>
  <c r="CR214" i="1"/>
  <c r="CQ214" i="1"/>
  <c r="CP214" i="1"/>
  <c r="CO214" i="1"/>
  <c r="CN214" i="1"/>
  <c r="CM214" i="1"/>
  <c r="CL214" i="1"/>
  <c r="DP214" i="1" s="1"/>
  <c r="CK214" i="1"/>
  <c r="CJ214" i="1"/>
  <c r="CI214" i="1"/>
  <c r="CH214" i="1"/>
  <c r="CG214" i="1"/>
  <c r="CF214" i="1"/>
  <c r="CE214" i="1"/>
  <c r="CD214" i="1"/>
  <c r="CC214" i="1"/>
  <c r="CB214" i="1"/>
  <c r="CA214" i="1"/>
  <c r="BZ214" i="1"/>
  <c r="BY214" i="1"/>
  <c r="DO214" i="1" s="1"/>
  <c r="BX214" i="1"/>
  <c r="BW214" i="1"/>
  <c r="BV214" i="1"/>
  <c r="BE214" i="1"/>
  <c r="AJ214" i="1"/>
  <c r="DU207" i="1"/>
  <c r="DR207" i="1"/>
  <c r="DQ207" i="1"/>
  <c r="DL207" i="1"/>
  <c r="DK207" i="1"/>
  <c r="DJ207" i="1"/>
  <c r="DI207" i="1"/>
  <c r="DH207" i="1"/>
  <c r="DE207" i="1"/>
  <c r="DD207" i="1"/>
  <c r="DV207" i="1" s="1"/>
  <c r="DC207" i="1"/>
  <c r="DB207" i="1"/>
  <c r="CZ207" i="1"/>
  <c r="CX207" i="1"/>
  <c r="CW207" i="1"/>
  <c r="CV207" i="1"/>
  <c r="CU207" i="1"/>
  <c r="CT207" i="1"/>
  <c r="CS207" i="1"/>
  <c r="CR207" i="1"/>
  <c r="CQ207" i="1"/>
  <c r="CP207" i="1"/>
  <c r="CO207" i="1"/>
  <c r="CN207" i="1"/>
  <c r="CM207" i="1"/>
  <c r="DP207" i="1" s="1"/>
  <c r="CL207" i="1"/>
  <c r="CK207" i="1"/>
  <c r="CJ207" i="1"/>
  <c r="CI207" i="1"/>
  <c r="CH207" i="1"/>
  <c r="CG207" i="1"/>
  <c r="CF207" i="1"/>
  <c r="CE207" i="1"/>
  <c r="CD207" i="1"/>
  <c r="CC207" i="1"/>
  <c r="CB207" i="1"/>
  <c r="DO207" i="1" s="1"/>
  <c r="CA207" i="1"/>
  <c r="BZ207" i="1"/>
  <c r="BY207" i="1"/>
  <c r="BX207" i="1"/>
  <c r="BW207" i="1"/>
  <c r="BV207" i="1"/>
  <c r="BE207" i="1"/>
  <c r="AJ207" i="1"/>
  <c r="DV203" i="1"/>
  <c r="DU203" i="1"/>
  <c r="DR203" i="1"/>
  <c r="DQ203" i="1"/>
  <c r="DL203" i="1"/>
  <c r="DK203" i="1"/>
  <c r="DI203" i="1"/>
  <c r="DH203" i="1"/>
  <c r="DE203" i="1"/>
  <c r="DD203" i="1"/>
  <c r="DC203" i="1"/>
  <c r="DB203" i="1"/>
  <c r="DJ203" i="1" s="1"/>
  <c r="CZ203" i="1"/>
  <c r="CX203" i="1"/>
  <c r="CW203" i="1"/>
  <c r="CV203" i="1"/>
  <c r="CU203" i="1"/>
  <c r="CT203" i="1"/>
  <c r="CS203" i="1"/>
  <c r="CR203" i="1"/>
  <c r="CQ203" i="1"/>
  <c r="CP203" i="1"/>
  <c r="CO203" i="1"/>
  <c r="CN203" i="1"/>
  <c r="CM203" i="1"/>
  <c r="CL203" i="1"/>
  <c r="DP203" i="1" s="1"/>
  <c r="CK203" i="1"/>
  <c r="CJ203" i="1"/>
  <c r="CI203" i="1"/>
  <c r="CH203" i="1"/>
  <c r="CG203" i="1"/>
  <c r="CF203" i="1"/>
  <c r="CE203" i="1"/>
  <c r="CD203" i="1"/>
  <c r="CC203" i="1"/>
  <c r="CB203" i="1"/>
  <c r="CA203" i="1"/>
  <c r="BZ203" i="1"/>
  <c r="BY203" i="1"/>
  <c r="BX203" i="1"/>
  <c r="BW203" i="1"/>
  <c r="BV203" i="1"/>
  <c r="BE203" i="1"/>
  <c r="AJ203" i="1"/>
  <c r="DU199" i="1"/>
  <c r="DR199" i="1"/>
  <c r="DQ199" i="1"/>
  <c r="DL199" i="1"/>
  <c r="DK199" i="1"/>
  <c r="DJ199" i="1"/>
  <c r="DI199" i="1"/>
  <c r="DH199" i="1"/>
  <c r="DE199" i="1"/>
  <c r="DD199" i="1"/>
  <c r="DV199" i="1" s="1"/>
  <c r="DC199" i="1"/>
  <c r="DB199" i="1"/>
  <c r="CZ199" i="1"/>
  <c r="CX199" i="1"/>
  <c r="CW199" i="1"/>
  <c r="CV199" i="1"/>
  <c r="CU199" i="1"/>
  <c r="CT199" i="1"/>
  <c r="CS199" i="1"/>
  <c r="CR199" i="1"/>
  <c r="CQ199" i="1"/>
  <c r="CP199" i="1"/>
  <c r="CO199" i="1"/>
  <c r="CN199" i="1"/>
  <c r="CM199" i="1"/>
  <c r="CL199" i="1"/>
  <c r="DP199" i="1" s="1"/>
  <c r="CK199" i="1"/>
  <c r="CJ199" i="1"/>
  <c r="CI199" i="1"/>
  <c r="CH199" i="1"/>
  <c r="CG199" i="1"/>
  <c r="CF199" i="1"/>
  <c r="CE199" i="1"/>
  <c r="CD199" i="1"/>
  <c r="CC199" i="1"/>
  <c r="CB199" i="1"/>
  <c r="CA199" i="1"/>
  <c r="BZ199" i="1"/>
  <c r="BY199" i="1"/>
  <c r="BX199" i="1"/>
  <c r="BW199" i="1"/>
  <c r="BV199" i="1"/>
  <c r="BE199" i="1"/>
  <c r="AJ199" i="1"/>
  <c r="DV193" i="1"/>
  <c r="DU193" i="1"/>
  <c r="DR193" i="1"/>
  <c r="DQ193" i="1"/>
  <c r="DO193" i="1"/>
  <c r="DL193" i="1"/>
  <c r="DK193" i="1"/>
  <c r="DI193" i="1"/>
  <c r="DH193" i="1"/>
  <c r="DE193" i="1"/>
  <c r="DD193" i="1"/>
  <c r="DC193" i="1"/>
  <c r="DB193" i="1"/>
  <c r="CZ193" i="1"/>
  <c r="CX193" i="1"/>
  <c r="CW193" i="1"/>
  <c r="CV193" i="1"/>
  <c r="CU193" i="1"/>
  <c r="CT193" i="1"/>
  <c r="CS193" i="1"/>
  <c r="CR193" i="1"/>
  <c r="CQ193" i="1"/>
  <c r="CP193" i="1"/>
  <c r="CO193" i="1"/>
  <c r="CN193" i="1"/>
  <c r="CM193" i="1"/>
  <c r="DP193" i="1" s="1"/>
  <c r="CL193" i="1"/>
  <c r="CK193" i="1"/>
  <c r="CJ193" i="1"/>
  <c r="CI193" i="1"/>
  <c r="CH193" i="1"/>
  <c r="CG193" i="1"/>
  <c r="CF193" i="1"/>
  <c r="CE193" i="1"/>
  <c r="CD193" i="1"/>
  <c r="CC193" i="1"/>
  <c r="CB193" i="1"/>
  <c r="CA193" i="1"/>
  <c r="BZ193" i="1"/>
  <c r="BY193" i="1"/>
  <c r="BX193" i="1"/>
  <c r="BW193" i="1"/>
  <c r="BV193" i="1"/>
  <c r="BE193" i="1"/>
  <c r="AJ193" i="1"/>
  <c r="DU191" i="1"/>
  <c r="DR191" i="1"/>
  <c r="DQ191" i="1"/>
  <c r="DL191" i="1"/>
  <c r="DK191" i="1"/>
  <c r="DI191" i="1"/>
  <c r="DH191" i="1"/>
  <c r="DE191" i="1"/>
  <c r="DD191" i="1"/>
  <c r="DC191" i="1"/>
  <c r="DB191" i="1"/>
  <c r="CZ191" i="1"/>
  <c r="CX191" i="1"/>
  <c r="CW191" i="1"/>
  <c r="CV191" i="1"/>
  <c r="CU191" i="1"/>
  <c r="CT191" i="1"/>
  <c r="CS191" i="1"/>
  <c r="CR191" i="1"/>
  <c r="CQ191" i="1"/>
  <c r="CP191" i="1"/>
  <c r="CO191" i="1"/>
  <c r="CN191" i="1"/>
  <c r="CM191" i="1"/>
  <c r="CL191" i="1"/>
  <c r="DP191" i="1" s="1"/>
  <c r="CK191" i="1"/>
  <c r="CJ191" i="1"/>
  <c r="CI191" i="1"/>
  <c r="CH191" i="1"/>
  <c r="CG191" i="1"/>
  <c r="CF191" i="1"/>
  <c r="CE191" i="1"/>
  <c r="CD191" i="1"/>
  <c r="CC191" i="1"/>
  <c r="CB191" i="1"/>
  <c r="CA191" i="1"/>
  <c r="BZ191" i="1"/>
  <c r="BY191" i="1"/>
  <c r="BX191" i="1"/>
  <c r="BW191" i="1"/>
  <c r="BV191" i="1"/>
  <c r="BE191" i="1"/>
  <c r="AJ191" i="1"/>
  <c r="DU186" i="1"/>
  <c r="DR186" i="1"/>
  <c r="DQ186" i="1"/>
  <c r="DL186" i="1"/>
  <c r="DK186" i="1"/>
  <c r="DJ186" i="1"/>
  <c r="DI186" i="1"/>
  <c r="DH186" i="1"/>
  <c r="DE186" i="1"/>
  <c r="DV186" i="1" s="1"/>
  <c r="DD186" i="1"/>
  <c r="DC186" i="1"/>
  <c r="DB186" i="1"/>
  <c r="CZ186" i="1"/>
  <c r="CX186" i="1"/>
  <c r="CW186" i="1"/>
  <c r="CV186" i="1"/>
  <c r="CU186" i="1"/>
  <c r="CT186" i="1"/>
  <c r="CS186" i="1"/>
  <c r="CR186" i="1"/>
  <c r="CQ186" i="1"/>
  <c r="CP186" i="1"/>
  <c r="CO186" i="1"/>
  <c r="CN186" i="1"/>
  <c r="DP186" i="1" s="1"/>
  <c r="CM186" i="1"/>
  <c r="CL186" i="1"/>
  <c r="CK186" i="1"/>
  <c r="CJ186" i="1"/>
  <c r="CI186" i="1"/>
  <c r="CH186" i="1"/>
  <c r="CG186" i="1"/>
  <c r="CF186" i="1"/>
  <c r="CE186" i="1"/>
  <c r="CD186" i="1"/>
  <c r="CC186" i="1"/>
  <c r="CB186" i="1"/>
  <c r="CA186" i="1"/>
  <c r="BZ186" i="1"/>
  <c r="BY186" i="1"/>
  <c r="BX186" i="1"/>
  <c r="BW186" i="1"/>
  <c r="BV186" i="1"/>
  <c r="BE186" i="1"/>
  <c r="AJ186" i="1"/>
  <c r="DU184" i="1"/>
  <c r="DR184" i="1"/>
  <c r="DQ184" i="1"/>
  <c r="DO184" i="1"/>
  <c r="DL184" i="1"/>
  <c r="DK184" i="1"/>
  <c r="DJ184" i="1"/>
  <c r="DI184" i="1"/>
  <c r="DH184" i="1"/>
  <c r="DE184" i="1"/>
  <c r="DD184" i="1"/>
  <c r="DC184" i="1"/>
  <c r="DB184" i="1"/>
  <c r="CZ184" i="1"/>
  <c r="CX184" i="1"/>
  <c r="CW184" i="1"/>
  <c r="CV184" i="1"/>
  <c r="CU184" i="1"/>
  <c r="CT184" i="1"/>
  <c r="CS184" i="1"/>
  <c r="CR184" i="1"/>
  <c r="CQ184" i="1"/>
  <c r="CP184" i="1"/>
  <c r="CO184" i="1"/>
  <c r="CN184" i="1"/>
  <c r="CM184" i="1"/>
  <c r="CL184" i="1"/>
  <c r="CK184" i="1"/>
  <c r="CJ184" i="1"/>
  <c r="CI184" i="1"/>
  <c r="CH184" i="1"/>
  <c r="CG184" i="1"/>
  <c r="CF184" i="1"/>
  <c r="CE184" i="1"/>
  <c r="CD184" i="1"/>
  <c r="CC184" i="1"/>
  <c r="CB184" i="1"/>
  <c r="CA184" i="1"/>
  <c r="BZ184" i="1"/>
  <c r="BY184" i="1"/>
  <c r="BX184" i="1"/>
  <c r="BW184" i="1"/>
  <c r="BV184" i="1"/>
  <c r="BE184" i="1"/>
  <c r="AJ184" i="1"/>
  <c r="DU181" i="1"/>
  <c r="DR181" i="1"/>
  <c r="DQ181" i="1"/>
  <c r="DL181" i="1"/>
  <c r="DK181" i="1"/>
  <c r="DI181" i="1"/>
  <c r="DH181" i="1"/>
  <c r="DE181" i="1"/>
  <c r="DV181" i="1" s="1"/>
  <c r="DD181" i="1"/>
  <c r="DC181" i="1"/>
  <c r="DB181" i="1"/>
  <c r="DJ181" i="1" s="1"/>
  <c r="CZ181" i="1"/>
  <c r="CX181" i="1"/>
  <c r="CW181" i="1"/>
  <c r="CV181" i="1"/>
  <c r="CU181" i="1"/>
  <c r="CT181" i="1"/>
  <c r="CS181" i="1"/>
  <c r="CR181" i="1"/>
  <c r="CQ181" i="1"/>
  <c r="CP181" i="1"/>
  <c r="CO181" i="1"/>
  <c r="CN181" i="1"/>
  <c r="CM181" i="1"/>
  <c r="DP181" i="1" s="1"/>
  <c r="CL181" i="1"/>
  <c r="CK181" i="1"/>
  <c r="CJ181" i="1"/>
  <c r="CI181" i="1"/>
  <c r="CH181" i="1"/>
  <c r="CG181" i="1"/>
  <c r="CF181" i="1"/>
  <c r="CE181" i="1"/>
  <c r="CD181" i="1"/>
  <c r="CC181" i="1"/>
  <c r="CB181" i="1"/>
  <c r="CA181" i="1"/>
  <c r="BZ181" i="1"/>
  <c r="BY181" i="1"/>
  <c r="BX181" i="1"/>
  <c r="DO181" i="1" s="1"/>
  <c r="BW181" i="1"/>
  <c r="BV181" i="1"/>
  <c r="BE181" i="1"/>
  <c r="AJ181" i="1"/>
  <c r="DV179" i="1"/>
  <c r="DU179" i="1"/>
  <c r="DR179" i="1"/>
  <c r="DQ179" i="1"/>
  <c r="DL179" i="1"/>
  <c r="DK179" i="1"/>
  <c r="DI179" i="1"/>
  <c r="DH179" i="1"/>
  <c r="DE179" i="1"/>
  <c r="DD179" i="1"/>
  <c r="DC179" i="1"/>
  <c r="DB179" i="1"/>
  <c r="DJ179" i="1" s="1"/>
  <c r="CZ179" i="1"/>
  <c r="CX179" i="1"/>
  <c r="CW179" i="1"/>
  <c r="CV179" i="1"/>
  <c r="CU179" i="1"/>
  <c r="CT179" i="1"/>
  <c r="CS179" i="1"/>
  <c r="CR179" i="1"/>
  <c r="CQ179" i="1"/>
  <c r="CP179" i="1"/>
  <c r="CO179" i="1"/>
  <c r="CN179" i="1"/>
  <c r="CM179" i="1"/>
  <c r="CL179" i="1"/>
  <c r="CK179" i="1"/>
  <c r="CJ179" i="1"/>
  <c r="CI179" i="1"/>
  <c r="CH179" i="1"/>
  <c r="CG179" i="1"/>
  <c r="CF179" i="1"/>
  <c r="CE179" i="1"/>
  <c r="CD179" i="1"/>
  <c r="CC179" i="1"/>
  <c r="CB179" i="1"/>
  <c r="CA179" i="1"/>
  <c r="BZ179" i="1"/>
  <c r="DO179" i="1" s="1"/>
  <c r="BY179" i="1"/>
  <c r="BX179" i="1"/>
  <c r="BW179" i="1"/>
  <c r="BV179" i="1"/>
  <c r="BE179" i="1"/>
  <c r="AJ179" i="1"/>
  <c r="DV169" i="1"/>
  <c r="DU169" i="1"/>
  <c r="DR169" i="1"/>
  <c r="DQ169" i="1"/>
  <c r="DL169" i="1"/>
  <c r="DK169" i="1"/>
  <c r="DJ169" i="1"/>
  <c r="DI169" i="1"/>
  <c r="DH169" i="1"/>
  <c r="DE169" i="1"/>
  <c r="DD169" i="1"/>
  <c r="DC169" i="1"/>
  <c r="DB169" i="1"/>
  <c r="CZ169" i="1"/>
  <c r="CX169" i="1"/>
  <c r="CW169" i="1"/>
  <c r="CV169" i="1"/>
  <c r="CU169" i="1"/>
  <c r="CT169" i="1"/>
  <c r="CS169" i="1"/>
  <c r="CR169" i="1"/>
  <c r="CQ169" i="1"/>
  <c r="CP169" i="1"/>
  <c r="CO169" i="1"/>
  <c r="CN169" i="1"/>
  <c r="CM169" i="1"/>
  <c r="CL169" i="1"/>
  <c r="CK169" i="1"/>
  <c r="CJ169" i="1"/>
  <c r="CI169" i="1"/>
  <c r="CH169" i="1"/>
  <c r="CG169" i="1"/>
  <c r="CF169" i="1"/>
  <c r="CE169" i="1"/>
  <c r="CD169" i="1"/>
  <c r="CC169" i="1"/>
  <c r="CB169" i="1"/>
  <c r="CA169" i="1"/>
  <c r="BZ169" i="1"/>
  <c r="BY169" i="1"/>
  <c r="BX169" i="1"/>
  <c r="BW169" i="1"/>
  <c r="BV169" i="1"/>
  <c r="DO169" i="1" s="1"/>
  <c r="BE169" i="1"/>
  <c r="AJ169" i="1"/>
  <c r="DU163" i="1"/>
  <c r="DR163" i="1"/>
  <c r="DQ163" i="1"/>
  <c r="DL163" i="1"/>
  <c r="DK163" i="1"/>
  <c r="DJ163" i="1"/>
  <c r="DI163" i="1"/>
  <c r="DH163" i="1"/>
  <c r="DE163" i="1"/>
  <c r="DD163" i="1"/>
  <c r="DV163" i="1" s="1"/>
  <c r="DC163" i="1"/>
  <c r="DB163" i="1"/>
  <c r="CZ163" i="1"/>
  <c r="CX163" i="1"/>
  <c r="CW163" i="1"/>
  <c r="CV163" i="1"/>
  <c r="CU163" i="1"/>
  <c r="CT163" i="1"/>
  <c r="CS163" i="1"/>
  <c r="CR163" i="1"/>
  <c r="CQ163" i="1"/>
  <c r="CP163" i="1"/>
  <c r="CO163" i="1"/>
  <c r="CN163" i="1"/>
  <c r="CM163" i="1"/>
  <c r="CL163" i="1"/>
  <c r="CK163" i="1"/>
  <c r="CJ163" i="1"/>
  <c r="CI163" i="1"/>
  <c r="CH163" i="1"/>
  <c r="CG163" i="1"/>
  <c r="CF163" i="1"/>
  <c r="CE163" i="1"/>
  <c r="CD163" i="1"/>
  <c r="CC163" i="1"/>
  <c r="CB163" i="1"/>
  <c r="CA163" i="1"/>
  <c r="BZ163" i="1"/>
  <c r="BY163" i="1"/>
  <c r="BX163" i="1"/>
  <c r="BW163" i="1"/>
  <c r="BV163" i="1"/>
  <c r="BE163" i="1"/>
  <c r="AJ163" i="1"/>
  <c r="DU157" i="1"/>
  <c r="DR157" i="1"/>
  <c r="DQ157" i="1"/>
  <c r="DL157" i="1"/>
  <c r="DK157" i="1"/>
  <c r="DI157" i="1"/>
  <c r="DH157" i="1"/>
  <c r="DE157" i="1"/>
  <c r="DD157" i="1"/>
  <c r="DV157" i="1" s="1"/>
  <c r="DC157" i="1"/>
  <c r="DB157" i="1"/>
  <c r="CZ157" i="1"/>
  <c r="CX157" i="1"/>
  <c r="CW157" i="1"/>
  <c r="CV157" i="1"/>
  <c r="CU157" i="1"/>
  <c r="CT157" i="1"/>
  <c r="CS157" i="1"/>
  <c r="CR157" i="1"/>
  <c r="CQ157" i="1"/>
  <c r="CP157" i="1"/>
  <c r="CO157" i="1"/>
  <c r="CN157" i="1"/>
  <c r="CM157" i="1"/>
  <c r="CL157" i="1"/>
  <c r="CK157" i="1"/>
  <c r="CJ157" i="1"/>
  <c r="CI157" i="1"/>
  <c r="CH157" i="1"/>
  <c r="CG157" i="1"/>
  <c r="CF157" i="1"/>
  <c r="CE157" i="1"/>
  <c r="CD157" i="1"/>
  <c r="CC157" i="1"/>
  <c r="CB157" i="1"/>
  <c r="CA157" i="1"/>
  <c r="BZ157" i="1"/>
  <c r="BY157" i="1"/>
  <c r="BX157" i="1"/>
  <c r="BW157" i="1"/>
  <c r="BV157" i="1"/>
  <c r="BE157" i="1"/>
  <c r="AJ157" i="1"/>
  <c r="DU152" i="1"/>
  <c r="DR152" i="1"/>
  <c r="DQ152" i="1"/>
  <c r="DL152" i="1"/>
  <c r="DK152" i="1"/>
  <c r="DI152" i="1"/>
  <c r="DH152" i="1"/>
  <c r="DE152" i="1"/>
  <c r="DD152" i="1"/>
  <c r="DV152" i="1" s="1"/>
  <c r="DC152" i="1"/>
  <c r="DJ152" i="1" s="1"/>
  <c r="DB152" i="1"/>
  <c r="CZ152" i="1"/>
  <c r="CX152" i="1"/>
  <c r="CW152" i="1"/>
  <c r="CV152" i="1"/>
  <c r="CU152" i="1"/>
  <c r="CT152" i="1"/>
  <c r="CS152" i="1"/>
  <c r="CR152" i="1"/>
  <c r="CQ152" i="1"/>
  <c r="CP152" i="1"/>
  <c r="CO152" i="1"/>
  <c r="CN152" i="1"/>
  <c r="CM152" i="1"/>
  <c r="CL152" i="1"/>
  <c r="CK152" i="1"/>
  <c r="CJ152" i="1"/>
  <c r="CI152" i="1"/>
  <c r="CH152" i="1"/>
  <c r="CG152" i="1"/>
  <c r="CF152" i="1"/>
  <c r="CE152" i="1"/>
  <c r="CD152" i="1"/>
  <c r="CC152" i="1"/>
  <c r="CB152" i="1"/>
  <c r="CA152" i="1"/>
  <c r="BZ152" i="1"/>
  <c r="BY152" i="1"/>
  <c r="BX152" i="1"/>
  <c r="BW152" i="1"/>
  <c r="BV152" i="1"/>
  <c r="BE152" i="1"/>
  <c r="AJ152" i="1"/>
  <c r="DU148" i="1"/>
  <c r="DR148" i="1"/>
  <c r="DQ148" i="1"/>
  <c r="DL148" i="1"/>
  <c r="DK148" i="1"/>
  <c r="DI148" i="1"/>
  <c r="DH148" i="1"/>
  <c r="DE148" i="1"/>
  <c r="DD148" i="1"/>
  <c r="DV148" i="1" s="1"/>
  <c r="DC148" i="1"/>
  <c r="DB148" i="1"/>
  <c r="DJ148" i="1" s="1"/>
  <c r="CZ148" i="1"/>
  <c r="CX148" i="1"/>
  <c r="CW148" i="1"/>
  <c r="CV148" i="1"/>
  <c r="DP148" i="1" s="1"/>
  <c r="CU148" i="1"/>
  <c r="CT148" i="1"/>
  <c r="CS148" i="1"/>
  <c r="CR148" i="1"/>
  <c r="CQ148" i="1"/>
  <c r="CP148" i="1"/>
  <c r="CO148" i="1"/>
  <c r="CN148" i="1"/>
  <c r="CM148" i="1"/>
  <c r="CL148" i="1"/>
  <c r="CK148" i="1"/>
  <c r="CJ148" i="1"/>
  <c r="CI148" i="1"/>
  <c r="CH148" i="1"/>
  <c r="CG148" i="1"/>
  <c r="CF148" i="1"/>
  <c r="CE148" i="1"/>
  <c r="CD148" i="1"/>
  <c r="CC148" i="1"/>
  <c r="CB148" i="1"/>
  <c r="CA148" i="1"/>
  <c r="BZ148" i="1"/>
  <c r="BY148" i="1"/>
  <c r="BX148" i="1"/>
  <c r="BW148" i="1"/>
  <c r="BV148" i="1"/>
  <c r="BE148" i="1"/>
  <c r="AJ148" i="1"/>
  <c r="DU144" i="1"/>
  <c r="DR144" i="1"/>
  <c r="DQ144" i="1"/>
  <c r="DL144" i="1"/>
  <c r="DK144" i="1"/>
  <c r="DI144" i="1"/>
  <c r="DH144" i="1"/>
  <c r="DE144" i="1"/>
  <c r="DD144" i="1"/>
  <c r="DV144" i="1" s="1"/>
  <c r="DC144" i="1"/>
  <c r="DB144" i="1"/>
  <c r="DJ144" i="1" s="1"/>
  <c r="DA144" i="1"/>
  <c r="CZ144" i="1"/>
  <c r="CY144" i="1"/>
  <c r="CX144" i="1"/>
  <c r="CW144" i="1"/>
  <c r="CV144" i="1"/>
  <c r="CU144" i="1"/>
  <c r="CT144" i="1"/>
  <c r="CS144" i="1"/>
  <c r="CR144" i="1"/>
  <c r="CQ144" i="1"/>
  <c r="CP144" i="1"/>
  <c r="CO144" i="1"/>
  <c r="CN144" i="1"/>
  <c r="CM144" i="1"/>
  <c r="DP144" i="1" s="1"/>
  <c r="CL144" i="1"/>
  <c r="CK144" i="1"/>
  <c r="CJ144" i="1"/>
  <c r="CI144" i="1"/>
  <c r="CH144" i="1"/>
  <c r="CG144" i="1"/>
  <c r="CF144" i="1"/>
  <c r="CE144" i="1"/>
  <c r="CD144" i="1"/>
  <c r="CC144" i="1"/>
  <c r="DO144" i="1" s="1"/>
  <c r="CB144" i="1"/>
  <c r="CA144" i="1"/>
  <c r="BZ144" i="1"/>
  <c r="BY144" i="1"/>
  <c r="BX144" i="1"/>
  <c r="BW144" i="1"/>
  <c r="BV144" i="1"/>
  <c r="BE144" i="1"/>
  <c r="AJ144" i="1"/>
  <c r="DU141" i="1"/>
  <c r="DR141" i="1"/>
  <c r="DQ141" i="1"/>
  <c r="DL141" i="1"/>
  <c r="DK141" i="1"/>
  <c r="DI141" i="1"/>
  <c r="DH141" i="1"/>
  <c r="DE141" i="1"/>
  <c r="DD141" i="1"/>
  <c r="DC141" i="1"/>
  <c r="DB141" i="1"/>
  <c r="DA141" i="1"/>
  <c r="CZ141" i="1"/>
  <c r="CY141" i="1"/>
  <c r="CX141" i="1"/>
  <c r="CW141" i="1"/>
  <c r="CV141" i="1"/>
  <c r="CU141" i="1"/>
  <c r="CT141" i="1"/>
  <c r="CS141" i="1"/>
  <c r="CR141" i="1"/>
  <c r="CQ141" i="1"/>
  <c r="CP141" i="1"/>
  <c r="CO141" i="1"/>
  <c r="DP141" i="1" s="1"/>
  <c r="CN141" i="1"/>
  <c r="CM141" i="1"/>
  <c r="CL141" i="1"/>
  <c r="CK141" i="1"/>
  <c r="CJ141" i="1"/>
  <c r="CI141" i="1"/>
  <c r="CH141" i="1"/>
  <c r="CG141" i="1"/>
  <c r="DO141" i="1" s="1"/>
  <c r="CF141" i="1"/>
  <c r="CE141" i="1"/>
  <c r="CD141" i="1"/>
  <c r="CC141" i="1"/>
  <c r="CB141" i="1"/>
  <c r="CA141" i="1"/>
  <c r="BZ141" i="1"/>
  <c r="BY141" i="1"/>
  <c r="BX141" i="1"/>
  <c r="BW141" i="1"/>
  <c r="BV141" i="1"/>
  <c r="BE141" i="1"/>
  <c r="AJ141" i="1"/>
  <c r="DV136" i="1"/>
  <c r="DU136" i="1"/>
  <c r="DR136" i="1"/>
  <c r="DQ136" i="1"/>
  <c r="DL136" i="1"/>
  <c r="DK136" i="1"/>
  <c r="DJ136" i="1"/>
  <c r="DI136" i="1"/>
  <c r="DH136" i="1"/>
  <c r="DE136" i="1"/>
  <c r="DD136" i="1"/>
  <c r="DC136" i="1"/>
  <c r="DB136" i="1"/>
  <c r="CZ136" i="1"/>
  <c r="CX136" i="1"/>
  <c r="CW136" i="1"/>
  <c r="CV136" i="1"/>
  <c r="CU136" i="1"/>
  <c r="CT136" i="1"/>
  <c r="CS136" i="1"/>
  <c r="CR136" i="1"/>
  <c r="CQ136" i="1"/>
  <c r="CP136" i="1"/>
  <c r="CO136" i="1"/>
  <c r="CN136" i="1"/>
  <c r="CM136" i="1"/>
  <c r="CL136" i="1"/>
  <c r="DP136" i="1" s="1"/>
  <c r="CK136" i="1"/>
  <c r="CJ136" i="1"/>
  <c r="CI136" i="1"/>
  <c r="CH136" i="1"/>
  <c r="CG136" i="1"/>
  <c r="CF136" i="1"/>
  <c r="CE136" i="1"/>
  <c r="CD136" i="1"/>
  <c r="CC136" i="1"/>
  <c r="CB136" i="1"/>
  <c r="CA136" i="1"/>
  <c r="BZ136" i="1"/>
  <c r="BY136" i="1"/>
  <c r="BX136" i="1"/>
  <c r="BW136" i="1"/>
  <c r="DO136" i="1" s="1"/>
  <c r="BV136" i="1"/>
  <c r="BE136" i="1"/>
  <c r="AJ136" i="1"/>
  <c r="DU132" i="1"/>
  <c r="DR132" i="1"/>
  <c r="DQ132" i="1"/>
  <c r="DL132" i="1"/>
  <c r="DK132" i="1"/>
  <c r="DI132" i="1"/>
  <c r="DH132" i="1"/>
  <c r="DE132" i="1"/>
  <c r="DD132" i="1"/>
  <c r="DV132" i="1" s="1"/>
  <c r="DC132" i="1"/>
  <c r="DJ132" i="1" s="1"/>
  <c r="DB132" i="1"/>
  <c r="CZ132" i="1"/>
  <c r="CX132" i="1"/>
  <c r="CW132" i="1"/>
  <c r="CV132" i="1"/>
  <c r="CU132" i="1"/>
  <c r="CT132" i="1"/>
  <c r="CS132" i="1"/>
  <c r="CR132" i="1"/>
  <c r="CQ132" i="1"/>
  <c r="CP132" i="1"/>
  <c r="CO132" i="1"/>
  <c r="CN132" i="1"/>
  <c r="CM132" i="1"/>
  <c r="DP132" i="1" s="1"/>
  <c r="CL132" i="1"/>
  <c r="CK132" i="1"/>
  <c r="CJ132" i="1"/>
  <c r="CI132" i="1"/>
  <c r="CH132" i="1"/>
  <c r="CG132" i="1"/>
  <c r="CF132" i="1"/>
  <c r="CE132" i="1"/>
  <c r="CD132" i="1"/>
  <c r="CC132" i="1"/>
  <c r="CB132" i="1"/>
  <c r="CA132" i="1"/>
  <c r="BZ132" i="1"/>
  <c r="BY132" i="1"/>
  <c r="BX132" i="1"/>
  <c r="DO132" i="1" s="1"/>
  <c r="BW132" i="1"/>
  <c r="BV132" i="1"/>
  <c r="BE132" i="1"/>
  <c r="AJ132" i="1"/>
  <c r="DV130" i="1"/>
  <c r="DU130" i="1"/>
  <c r="DR130" i="1"/>
  <c r="DQ130" i="1"/>
  <c r="DL130" i="1"/>
  <c r="DK130" i="1"/>
  <c r="DI130" i="1"/>
  <c r="DH130" i="1"/>
  <c r="DE130" i="1"/>
  <c r="DD130" i="1"/>
  <c r="DC130" i="1"/>
  <c r="DJ130" i="1" s="1"/>
  <c r="DB130" i="1"/>
  <c r="DA130" i="1"/>
  <c r="CZ130" i="1"/>
  <c r="CY130" i="1"/>
  <c r="CX130" i="1"/>
  <c r="CW130" i="1"/>
  <c r="CV130" i="1"/>
  <c r="CU130" i="1"/>
  <c r="CT130" i="1"/>
  <c r="CS130" i="1"/>
  <c r="CR130" i="1"/>
  <c r="CQ130" i="1"/>
  <c r="CP130" i="1"/>
  <c r="CO130" i="1"/>
  <c r="CN130" i="1"/>
  <c r="CM130" i="1"/>
  <c r="CL130" i="1"/>
  <c r="CK130" i="1"/>
  <c r="CJ130" i="1"/>
  <c r="CI130" i="1"/>
  <c r="CH130" i="1"/>
  <c r="CG130" i="1"/>
  <c r="CF130" i="1"/>
  <c r="CE130" i="1"/>
  <c r="CD130" i="1"/>
  <c r="CC130" i="1"/>
  <c r="CB130" i="1"/>
  <c r="CA130" i="1"/>
  <c r="BZ130" i="1"/>
  <c r="BY130" i="1"/>
  <c r="BX130" i="1"/>
  <c r="BW130" i="1"/>
  <c r="BV130" i="1"/>
  <c r="BE130" i="1"/>
  <c r="AJ130" i="1"/>
  <c r="DU129" i="1"/>
  <c r="DR129" i="1"/>
  <c r="DQ129" i="1"/>
  <c r="DL129" i="1"/>
  <c r="DK129" i="1"/>
  <c r="DI129" i="1"/>
  <c r="DH129" i="1"/>
  <c r="DE129" i="1"/>
  <c r="DD129" i="1"/>
  <c r="DV129" i="1" s="1"/>
  <c r="DC129" i="1"/>
  <c r="DJ129" i="1" s="1"/>
  <c r="DB129" i="1"/>
  <c r="DA129" i="1"/>
  <c r="CZ129" i="1"/>
  <c r="CY129" i="1"/>
  <c r="CX129" i="1"/>
  <c r="CW129" i="1"/>
  <c r="CV129" i="1"/>
  <c r="CU129" i="1"/>
  <c r="CT129" i="1"/>
  <c r="CS129" i="1"/>
  <c r="CR129" i="1"/>
  <c r="CQ129" i="1"/>
  <c r="CP129" i="1"/>
  <c r="CO129" i="1"/>
  <c r="CN129" i="1"/>
  <c r="CM129" i="1"/>
  <c r="CL129" i="1"/>
  <c r="CK129" i="1"/>
  <c r="CJ129" i="1"/>
  <c r="CI129" i="1"/>
  <c r="CH129" i="1"/>
  <c r="CG129" i="1"/>
  <c r="CF129" i="1"/>
  <c r="CE129" i="1"/>
  <c r="CD129" i="1"/>
  <c r="CC129" i="1"/>
  <c r="CB129" i="1"/>
  <c r="CA129" i="1"/>
  <c r="BZ129" i="1"/>
  <c r="BY129" i="1"/>
  <c r="BX129" i="1"/>
  <c r="BW129" i="1"/>
  <c r="BV129" i="1"/>
  <c r="BE129" i="1"/>
  <c r="AJ129" i="1"/>
  <c r="DU127" i="1"/>
  <c r="DR127" i="1"/>
  <c r="DQ127" i="1"/>
  <c r="DL127" i="1"/>
  <c r="DK127" i="1"/>
  <c r="DI127" i="1"/>
  <c r="DH127" i="1"/>
  <c r="DE127" i="1"/>
  <c r="DD127" i="1"/>
  <c r="DC127" i="1"/>
  <c r="DB127" i="1"/>
  <c r="DJ127" i="1" s="1"/>
  <c r="CZ127" i="1"/>
  <c r="CX127" i="1"/>
  <c r="CW127" i="1"/>
  <c r="CV127" i="1"/>
  <c r="CU127" i="1"/>
  <c r="CT127" i="1"/>
  <c r="CS127" i="1"/>
  <c r="CR127" i="1"/>
  <c r="CQ127" i="1"/>
  <c r="CP127" i="1"/>
  <c r="CO127" i="1"/>
  <c r="CN127" i="1"/>
  <c r="CM127" i="1"/>
  <c r="CL127" i="1"/>
  <c r="CK127" i="1"/>
  <c r="CJ127" i="1"/>
  <c r="CI127" i="1"/>
  <c r="CH127" i="1"/>
  <c r="CG127" i="1"/>
  <c r="CF127" i="1"/>
  <c r="CE127" i="1"/>
  <c r="CD127" i="1"/>
  <c r="CC127" i="1"/>
  <c r="CB127" i="1"/>
  <c r="CA127" i="1"/>
  <c r="BZ127" i="1"/>
  <c r="BY127" i="1"/>
  <c r="BX127" i="1"/>
  <c r="BW127" i="1"/>
  <c r="BV127" i="1"/>
  <c r="BE127" i="1"/>
  <c r="AJ127" i="1"/>
  <c r="AQ122" i="1"/>
  <c r="DU120" i="1"/>
  <c r="DR120" i="1"/>
  <c r="DQ120" i="1"/>
  <c r="DL120" i="1"/>
  <c r="DK120" i="1"/>
  <c r="DI120" i="1"/>
  <c r="DH120" i="1"/>
  <c r="DE120" i="1"/>
  <c r="DD120" i="1"/>
  <c r="DV120" i="1" s="1"/>
  <c r="DC120" i="1"/>
  <c r="DB120" i="1"/>
  <c r="DJ120" i="1" s="1"/>
  <c r="CZ120" i="1"/>
  <c r="CX120" i="1"/>
  <c r="CW120" i="1"/>
  <c r="CV120" i="1"/>
  <c r="CU120" i="1"/>
  <c r="CT120" i="1"/>
  <c r="CS120" i="1"/>
  <c r="CR120" i="1"/>
  <c r="CQ120" i="1"/>
  <c r="CP120" i="1"/>
  <c r="CO120" i="1"/>
  <c r="CN120" i="1"/>
  <c r="CM120" i="1"/>
  <c r="CL120" i="1"/>
  <c r="CK120" i="1"/>
  <c r="CJ120" i="1"/>
  <c r="CI120" i="1"/>
  <c r="CH120" i="1"/>
  <c r="CG120" i="1"/>
  <c r="CF120" i="1"/>
  <c r="CE120" i="1"/>
  <c r="CD120" i="1"/>
  <c r="CC120" i="1"/>
  <c r="CB120" i="1"/>
  <c r="CA120" i="1"/>
  <c r="BZ120" i="1"/>
  <c r="BY120" i="1"/>
  <c r="BX120" i="1"/>
  <c r="BW120" i="1"/>
  <c r="BV120" i="1"/>
  <c r="BE120" i="1"/>
  <c r="AJ120" i="1"/>
  <c r="DU114" i="1"/>
  <c r="DR114" i="1"/>
  <c r="DQ114" i="1"/>
  <c r="DL114" i="1"/>
  <c r="DK114" i="1"/>
  <c r="DI114" i="1"/>
  <c r="DH114" i="1"/>
  <c r="DE114" i="1"/>
  <c r="DD114" i="1"/>
  <c r="DC114" i="1"/>
  <c r="DJ114" i="1" s="1"/>
  <c r="DB114" i="1"/>
  <c r="CZ114" i="1"/>
  <c r="CX114" i="1"/>
  <c r="CW114" i="1"/>
  <c r="CV114" i="1"/>
  <c r="CU114" i="1"/>
  <c r="CT114" i="1"/>
  <c r="CS114" i="1"/>
  <c r="CR114" i="1"/>
  <c r="CQ114" i="1"/>
  <c r="CP114" i="1"/>
  <c r="CO114" i="1"/>
  <c r="CN114" i="1"/>
  <c r="CM114" i="1"/>
  <c r="CL114" i="1"/>
  <c r="DP114" i="1" s="1"/>
  <c r="CK114" i="1"/>
  <c r="CJ114" i="1"/>
  <c r="CI114" i="1"/>
  <c r="CH114" i="1"/>
  <c r="CG114" i="1"/>
  <c r="CF114" i="1"/>
  <c r="CE114" i="1"/>
  <c r="DO114" i="1" s="1"/>
  <c r="CD114" i="1"/>
  <c r="CC114" i="1"/>
  <c r="CB114" i="1"/>
  <c r="CA114" i="1"/>
  <c r="BZ114" i="1"/>
  <c r="BY114" i="1"/>
  <c r="BX114" i="1"/>
  <c r="BW114" i="1"/>
  <c r="BV114" i="1"/>
  <c r="BE114" i="1"/>
  <c r="AJ114" i="1"/>
  <c r="DV106" i="1"/>
  <c r="DU106" i="1"/>
  <c r="DR106" i="1"/>
  <c r="DQ106" i="1"/>
  <c r="DL106" i="1"/>
  <c r="DK106" i="1"/>
  <c r="DJ106" i="1"/>
  <c r="DI106" i="1"/>
  <c r="DH106" i="1"/>
  <c r="DE106" i="1"/>
  <c r="DD106" i="1"/>
  <c r="DC106" i="1"/>
  <c r="DB106" i="1"/>
  <c r="CZ106" i="1"/>
  <c r="CX106" i="1"/>
  <c r="CW106" i="1"/>
  <c r="CV106" i="1"/>
  <c r="CU106" i="1"/>
  <c r="CT106" i="1"/>
  <c r="CS106" i="1"/>
  <c r="CR106" i="1"/>
  <c r="CQ106" i="1"/>
  <c r="CP106" i="1"/>
  <c r="CO106" i="1"/>
  <c r="CN106" i="1"/>
  <c r="CM106" i="1"/>
  <c r="CL106" i="1"/>
  <c r="CK106" i="1"/>
  <c r="CJ106" i="1"/>
  <c r="CI106" i="1"/>
  <c r="CH106" i="1"/>
  <c r="DO106" i="1" s="1"/>
  <c r="CG106" i="1"/>
  <c r="CF106" i="1"/>
  <c r="CE106" i="1"/>
  <c r="CD106" i="1"/>
  <c r="CC106" i="1"/>
  <c r="CB106" i="1"/>
  <c r="CA106" i="1"/>
  <c r="BZ106" i="1"/>
  <c r="BY106" i="1"/>
  <c r="BX106" i="1"/>
  <c r="BW106" i="1"/>
  <c r="BV106" i="1"/>
  <c r="BE106" i="1"/>
  <c r="AJ106" i="1"/>
  <c r="DV98" i="1"/>
  <c r="DU98" i="1"/>
  <c r="DR98" i="1"/>
  <c r="DQ98" i="1"/>
  <c r="DL98" i="1"/>
  <c r="DK98" i="1"/>
  <c r="DJ98" i="1"/>
  <c r="DI98" i="1"/>
  <c r="DH98" i="1"/>
  <c r="DE98" i="1"/>
  <c r="DD98" i="1"/>
  <c r="DC98" i="1"/>
  <c r="DB98" i="1"/>
  <c r="CZ98" i="1"/>
  <c r="CX98" i="1"/>
  <c r="CW98" i="1"/>
  <c r="CV98" i="1"/>
  <c r="CU98" i="1"/>
  <c r="CT98" i="1"/>
  <c r="CS98" i="1"/>
  <c r="CR98" i="1"/>
  <c r="CQ98" i="1"/>
  <c r="CP98" i="1"/>
  <c r="CO98" i="1"/>
  <c r="CN98" i="1"/>
  <c r="CM98" i="1"/>
  <c r="CL98" i="1"/>
  <c r="DP98" i="1" s="1"/>
  <c r="CK98" i="1"/>
  <c r="DO98" i="1" s="1"/>
  <c r="CJ98" i="1"/>
  <c r="CI98" i="1"/>
  <c r="CH98" i="1"/>
  <c r="CG98" i="1"/>
  <c r="CF98" i="1"/>
  <c r="CE98" i="1"/>
  <c r="CD98" i="1"/>
  <c r="CC98" i="1"/>
  <c r="CB98" i="1"/>
  <c r="CA98" i="1"/>
  <c r="BZ98" i="1"/>
  <c r="BY98" i="1"/>
  <c r="BX98" i="1"/>
  <c r="BW98" i="1"/>
  <c r="BV98" i="1"/>
  <c r="BE98" i="1"/>
  <c r="AJ98" i="1"/>
  <c r="DV89" i="1"/>
  <c r="DU89" i="1"/>
  <c r="DR89" i="1"/>
  <c r="DQ89" i="1"/>
  <c r="DP89" i="1"/>
  <c r="DL89" i="1"/>
  <c r="DK89" i="1"/>
  <c r="DI89" i="1"/>
  <c r="DH89" i="1"/>
  <c r="DE89" i="1"/>
  <c r="DD89" i="1"/>
  <c r="DC89" i="1"/>
  <c r="DB89" i="1"/>
  <c r="DJ89" i="1" s="1"/>
  <c r="CZ89" i="1"/>
  <c r="CX89" i="1"/>
  <c r="CW89" i="1"/>
  <c r="CV89" i="1"/>
  <c r="CU89" i="1"/>
  <c r="CT89" i="1"/>
  <c r="CS89" i="1"/>
  <c r="CR89" i="1"/>
  <c r="CQ89" i="1"/>
  <c r="CP89" i="1"/>
  <c r="CO89" i="1"/>
  <c r="CN89" i="1"/>
  <c r="CM89" i="1"/>
  <c r="CL89" i="1"/>
  <c r="CK89" i="1"/>
  <c r="CJ89" i="1"/>
  <c r="CI89" i="1"/>
  <c r="CH89" i="1"/>
  <c r="CG89" i="1"/>
  <c r="CF89" i="1"/>
  <c r="CE89" i="1"/>
  <c r="CD89" i="1"/>
  <c r="CC89" i="1"/>
  <c r="CB89" i="1"/>
  <c r="CA89" i="1"/>
  <c r="BZ89" i="1"/>
  <c r="BY89" i="1"/>
  <c r="BX89" i="1"/>
  <c r="BW89" i="1"/>
  <c r="BV89" i="1"/>
  <c r="DO89" i="1" s="1"/>
  <c r="BE89" i="1"/>
  <c r="AJ89" i="1"/>
  <c r="DV87" i="1"/>
  <c r="DU87" i="1"/>
  <c r="DR87" i="1"/>
  <c r="DQ87" i="1"/>
  <c r="DL87" i="1"/>
  <c r="DK87" i="1"/>
  <c r="DI87" i="1"/>
  <c r="DH87" i="1"/>
  <c r="DE87" i="1"/>
  <c r="DD87" i="1"/>
  <c r="DC87" i="1"/>
  <c r="DB87" i="1"/>
  <c r="DJ87" i="1" s="1"/>
  <c r="CZ87" i="1"/>
  <c r="CX87" i="1"/>
  <c r="CW87" i="1"/>
  <c r="CV87" i="1"/>
  <c r="CU87" i="1"/>
  <c r="CT87" i="1"/>
  <c r="CS87" i="1"/>
  <c r="CR87" i="1"/>
  <c r="CQ87" i="1"/>
  <c r="CP87" i="1"/>
  <c r="CO87" i="1"/>
  <c r="CN87" i="1"/>
  <c r="CM87" i="1"/>
  <c r="CL87" i="1"/>
  <c r="CK87" i="1"/>
  <c r="CJ87" i="1"/>
  <c r="CI87" i="1"/>
  <c r="CH87" i="1"/>
  <c r="CG87" i="1"/>
  <c r="CF87" i="1"/>
  <c r="CE87" i="1"/>
  <c r="CD87" i="1"/>
  <c r="CC87" i="1"/>
  <c r="CB87" i="1"/>
  <c r="CA87" i="1"/>
  <c r="BZ87" i="1"/>
  <c r="BY87" i="1"/>
  <c r="BX87" i="1"/>
  <c r="BW87" i="1"/>
  <c r="BV87" i="1"/>
  <c r="DO87" i="1" s="1"/>
  <c r="BE87" i="1"/>
  <c r="AJ87" i="1"/>
  <c r="DU85" i="1"/>
  <c r="DR85" i="1"/>
  <c r="DQ85" i="1"/>
  <c r="DL85" i="1"/>
  <c r="DK85" i="1"/>
  <c r="DI85" i="1"/>
  <c r="DH85" i="1"/>
  <c r="DE85" i="1"/>
  <c r="DD85" i="1"/>
  <c r="DV85" i="1" s="1"/>
  <c r="DC85" i="1"/>
  <c r="DB85" i="1"/>
  <c r="DJ85" i="1" s="1"/>
  <c r="CZ85" i="1"/>
  <c r="CX85" i="1"/>
  <c r="CW85" i="1"/>
  <c r="CV85" i="1"/>
  <c r="CU85" i="1"/>
  <c r="CT85" i="1"/>
  <c r="CS85" i="1"/>
  <c r="CR85" i="1"/>
  <c r="CQ85" i="1"/>
  <c r="CP85" i="1"/>
  <c r="CO85" i="1"/>
  <c r="CN85" i="1"/>
  <c r="CM85" i="1"/>
  <c r="CL85" i="1"/>
  <c r="CK85" i="1"/>
  <c r="CJ85" i="1"/>
  <c r="CI85" i="1"/>
  <c r="CH85" i="1"/>
  <c r="CG85" i="1"/>
  <c r="CF85" i="1"/>
  <c r="CE85" i="1"/>
  <c r="CD85" i="1"/>
  <c r="CC85" i="1"/>
  <c r="CB85" i="1"/>
  <c r="CA85" i="1"/>
  <c r="BZ85" i="1"/>
  <c r="BY85" i="1"/>
  <c r="BX85" i="1"/>
  <c r="BW85" i="1"/>
  <c r="BV85" i="1"/>
  <c r="DO85" i="1" s="1"/>
  <c r="BE85" i="1"/>
  <c r="AJ85" i="1"/>
  <c r="DV83" i="1"/>
  <c r="DU83" i="1"/>
  <c r="DR83" i="1"/>
  <c r="DQ83" i="1"/>
  <c r="DL83" i="1"/>
  <c r="DK83" i="1"/>
  <c r="DI83" i="1"/>
  <c r="DH83" i="1"/>
  <c r="DE83" i="1"/>
  <c r="DD83" i="1"/>
  <c r="DC83" i="1"/>
  <c r="DB83" i="1"/>
  <c r="DJ83" i="1" s="1"/>
  <c r="CZ83" i="1"/>
  <c r="CX83" i="1"/>
  <c r="CW83" i="1"/>
  <c r="CV83" i="1"/>
  <c r="CU83" i="1"/>
  <c r="CT83" i="1"/>
  <c r="CS83" i="1"/>
  <c r="CR83" i="1"/>
  <c r="CQ83" i="1"/>
  <c r="CP83" i="1"/>
  <c r="CO83" i="1"/>
  <c r="CN83" i="1"/>
  <c r="CM83" i="1"/>
  <c r="DP83" i="1" s="1"/>
  <c r="CL83" i="1"/>
  <c r="CK83" i="1"/>
  <c r="CJ83" i="1"/>
  <c r="CI83" i="1"/>
  <c r="CH83" i="1"/>
  <c r="CG83" i="1"/>
  <c r="CF83" i="1"/>
  <c r="CE83" i="1"/>
  <c r="CD83" i="1"/>
  <c r="CC83" i="1"/>
  <c r="CB83" i="1"/>
  <c r="CA83" i="1"/>
  <c r="BZ83" i="1"/>
  <c r="BY83" i="1"/>
  <c r="BX83" i="1"/>
  <c r="BW83" i="1"/>
  <c r="BV83" i="1"/>
  <c r="DO83" i="1" s="1"/>
  <c r="BE83" i="1"/>
  <c r="AJ83" i="1"/>
  <c r="DU81" i="1"/>
  <c r="DR81" i="1"/>
  <c r="DQ81" i="1"/>
  <c r="DL81" i="1"/>
  <c r="DK81" i="1"/>
  <c r="DI81" i="1"/>
  <c r="DH81" i="1"/>
  <c r="DE81" i="1"/>
  <c r="DD81" i="1"/>
  <c r="DV81" i="1" s="1"/>
  <c r="DC81" i="1"/>
  <c r="DJ81" i="1" s="1"/>
  <c r="DB81" i="1"/>
  <c r="CZ81" i="1"/>
  <c r="CX81" i="1"/>
  <c r="CW81" i="1"/>
  <c r="CV81" i="1"/>
  <c r="CU81" i="1"/>
  <c r="CT81" i="1"/>
  <c r="CS81" i="1"/>
  <c r="CR81" i="1"/>
  <c r="CQ81" i="1"/>
  <c r="CP81" i="1"/>
  <c r="CO81" i="1"/>
  <c r="CN81" i="1"/>
  <c r="CM81" i="1"/>
  <c r="CL81" i="1"/>
  <c r="DP81" i="1" s="1"/>
  <c r="CK81" i="1"/>
  <c r="CJ81" i="1"/>
  <c r="CI81" i="1"/>
  <c r="CH81" i="1"/>
  <c r="CG81" i="1"/>
  <c r="CF81" i="1"/>
  <c r="CE81" i="1"/>
  <c r="CD81" i="1"/>
  <c r="CC81" i="1"/>
  <c r="CB81" i="1"/>
  <c r="CA81" i="1"/>
  <c r="BZ81" i="1"/>
  <c r="BY81" i="1"/>
  <c r="BX81" i="1"/>
  <c r="BW81" i="1"/>
  <c r="BV81" i="1"/>
  <c r="BE81" i="1"/>
  <c r="AJ81" i="1"/>
  <c r="DU78" i="1"/>
  <c r="DR78" i="1"/>
  <c r="DQ78" i="1"/>
  <c r="DL78" i="1"/>
  <c r="DK78" i="1"/>
  <c r="DI78" i="1"/>
  <c r="DH78" i="1"/>
  <c r="DE78" i="1"/>
  <c r="DD78" i="1"/>
  <c r="DC78" i="1"/>
  <c r="DB78" i="1"/>
  <c r="DJ78" i="1" s="1"/>
  <c r="CZ78" i="1"/>
  <c r="CX78" i="1"/>
  <c r="CW78" i="1"/>
  <c r="CV78" i="1"/>
  <c r="CU78" i="1"/>
  <c r="CT78" i="1"/>
  <c r="CS78" i="1"/>
  <c r="CR78" i="1"/>
  <c r="CQ78" i="1"/>
  <c r="CP78" i="1"/>
  <c r="CO78" i="1"/>
  <c r="CN78" i="1"/>
  <c r="CM78" i="1"/>
  <c r="CL78" i="1"/>
  <c r="DP78" i="1" s="1"/>
  <c r="CK78" i="1"/>
  <c r="CJ78" i="1"/>
  <c r="CI78" i="1"/>
  <c r="CH78" i="1"/>
  <c r="CG78" i="1"/>
  <c r="CF78" i="1"/>
  <c r="CE78" i="1"/>
  <c r="CD78" i="1"/>
  <c r="CC78" i="1"/>
  <c r="CB78" i="1"/>
  <c r="CA78" i="1"/>
  <c r="BZ78" i="1"/>
  <c r="BY78" i="1"/>
  <c r="BX78" i="1"/>
  <c r="BW78" i="1"/>
  <c r="BV78" i="1"/>
  <c r="BE78" i="1"/>
  <c r="AJ78" i="1"/>
  <c r="DU72" i="1"/>
  <c r="DR72" i="1"/>
  <c r="DQ72" i="1"/>
  <c r="DL72" i="1"/>
  <c r="DK72" i="1"/>
  <c r="DJ72" i="1"/>
  <c r="DI72" i="1"/>
  <c r="DH72" i="1"/>
  <c r="DE72" i="1"/>
  <c r="DV72" i="1" s="1"/>
  <c r="DD72" i="1"/>
  <c r="DC72" i="1"/>
  <c r="DB72" i="1"/>
  <c r="CZ72" i="1"/>
  <c r="CX72" i="1"/>
  <c r="CW72" i="1"/>
  <c r="CV72" i="1"/>
  <c r="CU72" i="1"/>
  <c r="CT72" i="1"/>
  <c r="CS72" i="1"/>
  <c r="CR72" i="1"/>
  <c r="CQ72" i="1"/>
  <c r="CP72" i="1"/>
  <c r="CO72" i="1"/>
  <c r="CN72" i="1"/>
  <c r="CM72" i="1"/>
  <c r="CL72" i="1"/>
  <c r="DP72" i="1" s="1"/>
  <c r="CK72" i="1"/>
  <c r="CJ72" i="1"/>
  <c r="CI72" i="1"/>
  <c r="CH72" i="1"/>
  <c r="CG72" i="1"/>
  <c r="CF72" i="1"/>
  <c r="CE72" i="1"/>
  <c r="CD72" i="1"/>
  <c r="CC72" i="1"/>
  <c r="CB72" i="1"/>
  <c r="CA72" i="1"/>
  <c r="BZ72" i="1"/>
  <c r="BY72" i="1"/>
  <c r="BX72" i="1"/>
  <c r="BW72" i="1"/>
  <c r="BV72" i="1"/>
  <c r="BE72" i="1"/>
  <c r="AJ72" i="1"/>
  <c r="DU69" i="1"/>
  <c r="DR69" i="1"/>
  <c r="DQ69" i="1"/>
  <c r="DO69" i="1"/>
  <c r="DL69" i="1"/>
  <c r="DK69" i="1"/>
  <c r="DJ69" i="1"/>
  <c r="DI69" i="1"/>
  <c r="DH69" i="1"/>
  <c r="DE69" i="1"/>
  <c r="DD69" i="1"/>
  <c r="DV69" i="1" s="1"/>
  <c r="DC69" i="1"/>
  <c r="DB69" i="1"/>
  <c r="CZ69" i="1"/>
  <c r="CX69" i="1"/>
  <c r="CW69" i="1"/>
  <c r="CV69" i="1"/>
  <c r="CU69" i="1"/>
  <c r="CT69" i="1"/>
  <c r="CS69" i="1"/>
  <c r="CR69" i="1"/>
  <c r="CQ69" i="1"/>
  <c r="CP69" i="1"/>
  <c r="CO69" i="1"/>
  <c r="CN69" i="1"/>
  <c r="CM69" i="1"/>
  <c r="DP69" i="1" s="1"/>
  <c r="CL69" i="1"/>
  <c r="CK69" i="1"/>
  <c r="CJ69" i="1"/>
  <c r="CI69" i="1"/>
  <c r="CH69" i="1"/>
  <c r="CG69" i="1"/>
  <c r="CF69" i="1"/>
  <c r="CE69" i="1"/>
  <c r="CD69" i="1"/>
  <c r="CC69" i="1"/>
  <c r="CB69" i="1"/>
  <c r="CA69" i="1"/>
  <c r="BZ69" i="1"/>
  <c r="BY69" i="1"/>
  <c r="BX69" i="1"/>
  <c r="BW69" i="1"/>
  <c r="BV69" i="1"/>
  <c r="BE69" i="1"/>
  <c r="AJ69" i="1"/>
  <c r="DV63" i="1"/>
  <c r="DU63" i="1"/>
  <c r="DR63" i="1"/>
  <c r="DQ63" i="1"/>
  <c r="DL63" i="1"/>
  <c r="DK63" i="1"/>
  <c r="DI63" i="1"/>
  <c r="DH63" i="1"/>
  <c r="DE63" i="1"/>
  <c r="DD63" i="1"/>
  <c r="DC63" i="1"/>
  <c r="DB63" i="1"/>
  <c r="DJ63" i="1" s="1"/>
  <c r="CZ63" i="1"/>
  <c r="CX63" i="1"/>
  <c r="CW63" i="1"/>
  <c r="CV63" i="1"/>
  <c r="CU63" i="1"/>
  <c r="CT63" i="1"/>
  <c r="CS63" i="1"/>
  <c r="CR63" i="1"/>
  <c r="CQ63" i="1"/>
  <c r="CP63" i="1"/>
  <c r="CO63" i="1"/>
  <c r="CN63" i="1"/>
  <c r="CM63" i="1"/>
  <c r="CL63" i="1"/>
  <c r="DP63" i="1" s="1"/>
  <c r="CK63" i="1"/>
  <c r="CJ63" i="1"/>
  <c r="CI63" i="1"/>
  <c r="CH63" i="1"/>
  <c r="DO63" i="1" s="1"/>
  <c r="CG63" i="1"/>
  <c r="CF63" i="1"/>
  <c r="CE63" i="1"/>
  <c r="CD63" i="1"/>
  <c r="CC63" i="1"/>
  <c r="CB63" i="1"/>
  <c r="CA63" i="1"/>
  <c r="BZ63" i="1"/>
  <c r="BY63" i="1"/>
  <c r="BX63" i="1"/>
  <c r="BW63" i="1"/>
  <c r="BV63" i="1"/>
  <c r="BE63" i="1"/>
  <c r="AJ63" i="1"/>
  <c r="DL61" i="1"/>
  <c r="DK61" i="1"/>
  <c r="DI61" i="1"/>
  <c r="DH61" i="1"/>
  <c r="DC61" i="1"/>
  <c r="DB61" i="1"/>
  <c r="DJ61" i="1" s="1"/>
  <c r="BE61" i="1"/>
  <c r="AJ61" i="1"/>
  <c r="DU60" i="1"/>
  <c r="DR60" i="1"/>
  <c r="DQ60" i="1"/>
  <c r="DL60" i="1"/>
  <c r="DK60" i="1"/>
  <c r="DI60" i="1"/>
  <c r="DH60" i="1"/>
  <c r="DE60" i="1"/>
  <c r="DD60" i="1"/>
  <c r="DV60" i="1" s="1"/>
  <c r="DC60" i="1"/>
  <c r="DB60" i="1"/>
  <c r="DJ60" i="1" s="1"/>
  <c r="CZ60" i="1"/>
  <c r="CX60" i="1"/>
  <c r="CW60" i="1"/>
  <c r="CV60" i="1"/>
  <c r="CU60" i="1"/>
  <c r="CT60" i="1"/>
  <c r="CS60" i="1"/>
  <c r="CR60" i="1"/>
  <c r="CQ60" i="1"/>
  <c r="CP60" i="1"/>
  <c r="CO60" i="1"/>
  <c r="CN60" i="1"/>
  <c r="CM60" i="1"/>
  <c r="CL60" i="1"/>
  <c r="CK60" i="1"/>
  <c r="CJ60" i="1"/>
  <c r="CI60" i="1"/>
  <c r="CH60" i="1"/>
  <c r="CG60" i="1"/>
  <c r="CF60" i="1"/>
  <c r="CE60" i="1"/>
  <c r="CD60" i="1"/>
  <c r="CC60" i="1"/>
  <c r="CB60" i="1"/>
  <c r="CA60" i="1"/>
  <c r="BZ60" i="1"/>
  <c r="BY60" i="1"/>
  <c r="BX60" i="1"/>
  <c r="BW60" i="1"/>
  <c r="BV60" i="1"/>
  <c r="BE60" i="1"/>
  <c r="AJ60" i="1"/>
  <c r="DL55" i="1"/>
  <c r="DK55" i="1"/>
  <c r="DI55" i="1"/>
  <c r="DH55" i="1"/>
  <c r="DC55" i="1"/>
  <c r="DB55" i="1"/>
  <c r="DJ55" i="1" s="1"/>
  <c r="BE55" i="1"/>
  <c r="AJ55" i="1"/>
  <c r="DV54" i="1"/>
  <c r="DU54" i="1"/>
  <c r="DR54" i="1"/>
  <c r="DQ54" i="1"/>
  <c r="DL54" i="1"/>
  <c r="DK54" i="1"/>
  <c r="DJ54" i="1"/>
  <c r="DI54" i="1"/>
  <c r="DH54" i="1"/>
  <c r="DE54" i="1"/>
  <c r="DD54" i="1"/>
  <c r="DC54" i="1"/>
  <c r="DB54" i="1"/>
  <c r="CZ54" i="1"/>
  <c r="CX54" i="1"/>
  <c r="CW54" i="1"/>
  <c r="CV54" i="1"/>
  <c r="CU54" i="1"/>
  <c r="CT54" i="1"/>
  <c r="CS54" i="1"/>
  <c r="CR54" i="1"/>
  <c r="CQ54" i="1"/>
  <c r="CP54" i="1"/>
  <c r="CO54" i="1"/>
  <c r="CN54" i="1"/>
  <c r="CM54" i="1"/>
  <c r="CL54" i="1"/>
  <c r="CK54" i="1"/>
  <c r="CJ54" i="1"/>
  <c r="CI54" i="1"/>
  <c r="CH54" i="1"/>
  <c r="CG54" i="1"/>
  <c r="CF54" i="1"/>
  <c r="CE54" i="1"/>
  <c r="CD54" i="1"/>
  <c r="CC54" i="1"/>
  <c r="CB54" i="1"/>
  <c r="CA54" i="1"/>
  <c r="BZ54" i="1"/>
  <c r="BY54" i="1"/>
  <c r="BX54" i="1"/>
  <c r="BW54" i="1"/>
  <c r="BV54" i="1"/>
  <c r="BE54" i="1"/>
  <c r="AJ54" i="1"/>
  <c r="DV50" i="1"/>
  <c r="DU50" i="1"/>
  <c r="DR50" i="1"/>
  <c r="DQ50" i="1"/>
  <c r="DL50" i="1"/>
  <c r="DK50" i="1"/>
  <c r="DI50" i="1"/>
  <c r="DH50" i="1"/>
  <c r="DE50" i="1"/>
  <c r="DD50" i="1"/>
  <c r="DC50" i="1"/>
  <c r="DB50" i="1"/>
  <c r="DJ50" i="1" s="1"/>
  <c r="CZ50" i="1"/>
  <c r="CX50" i="1"/>
  <c r="CW50" i="1"/>
  <c r="CV50" i="1"/>
  <c r="CU50" i="1"/>
  <c r="CT50" i="1"/>
  <c r="CS50" i="1"/>
  <c r="CR50" i="1"/>
  <c r="CQ50" i="1"/>
  <c r="CP50" i="1"/>
  <c r="CO50" i="1"/>
  <c r="CN50" i="1"/>
  <c r="CM50" i="1"/>
  <c r="DP50" i="1" s="1"/>
  <c r="CL50" i="1"/>
  <c r="CK50" i="1"/>
  <c r="CJ50" i="1"/>
  <c r="CI50" i="1"/>
  <c r="CH50" i="1"/>
  <c r="CG50" i="1"/>
  <c r="CF50" i="1"/>
  <c r="CE50" i="1"/>
  <c r="CD50" i="1"/>
  <c r="CC50" i="1"/>
  <c r="CB50" i="1"/>
  <c r="CA50" i="1"/>
  <c r="BZ50" i="1"/>
  <c r="BY50" i="1"/>
  <c r="BX50" i="1"/>
  <c r="BW50" i="1"/>
  <c r="BV50" i="1"/>
  <c r="DO50" i="1" s="1"/>
  <c r="BE50" i="1"/>
  <c r="AJ50" i="1"/>
  <c r="DU43" i="1"/>
  <c r="DR43" i="1"/>
  <c r="DQ43" i="1"/>
  <c r="DL43" i="1"/>
  <c r="DK43" i="1"/>
  <c r="DI43" i="1"/>
  <c r="DH43" i="1"/>
  <c r="DE43" i="1"/>
  <c r="DD43" i="1"/>
  <c r="DV43" i="1" s="1"/>
  <c r="DC43" i="1"/>
  <c r="DB43" i="1"/>
  <c r="DJ43" i="1" s="1"/>
  <c r="CZ43" i="1"/>
  <c r="CX43" i="1"/>
  <c r="CW43" i="1"/>
  <c r="CV43" i="1"/>
  <c r="CU43" i="1"/>
  <c r="CT43" i="1"/>
  <c r="CS43" i="1"/>
  <c r="CR43" i="1"/>
  <c r="CQ43" i="1"/>
  <c r="CP43" i="1"/>
  <c r="CO43" i="1"/>
  <c r="CN43" i="1"/>
  <c r="DP43" i="1" s="1"/>
  <c r="CM43" i="1"/>
  <c r="CL43" i="1"/>
  <c r="CK43" i="1"/>
  <c r="CJ43" i="1"/>
  <c r="CI43" i="1"/>
  <c r="CH43" i="1"/>
  <c r="CG43" i="1"/>
  <c r="CF43" i="1"/>
  <c r="CE43" i="1"/>
  <c r="CD43" i="1"/>
  <c r="CC43" i="1"/>
  <c r="CB43" i="1"/>
  <c r="CA43" i="1"/>
  <c r="BZ43" i="1"/>
  <c r="BY43" i="1"/>
  <c r="BX43" i="1"/>
  <c r="BW43" i="1"/>
  <c r="BV43" i="1"/>
  <c r="DO43" i="1" s="1"/>
  <c r="BE43" i="1"/>
  <c r="AJ43" i="1"/>
  <c r="DU40" i="1"/>
  <c r="DR40" i="1"/>
  <c r="DQ40" i="1"/>
  <c r="DO40" i="1"/>
  <c r="DL40" i="1"/>
  <c r="DK40" i="1"/>
  <c r="DI40" i="1"/>
  <c r="DH40" i="1"/>
  <c r="DE40" i="1"/>
  <c r="DD40" i="1"/>
  <c r="DV40" i="1" s="1"/>
  <c r="DC40" i="1"/>
  <c r="DB40" i="1"/>
  <c r="DJ40" i="1" s="1"/>
  <c r="CZ40" i="1"/>
  <c r="CX40" i="1"/>
  <c r="CW40" i="1"/>
  <c r="CV40" i="1"/>
  <c r="CU40" i="1"/>
  <c r="CT40" i="1"/>
  <c r="CS40" i="1"/>
  <c r="CR40" i="1"/>
  <c r="CQ40" i="1"/>
  <c r="CP40" i="1"/>
  <c r="CO40" i="1"/>
  <c r="CN40" i="1"/>
  <c r="CM40" i="1"/>
  <c r="CL40" i="1"/>
  <c r="CK40" i="1"/>
  <c r="CJ40" i="1"/>
  <c r="CI40" i="1"/>
  <c r="CH40" i="1"/>
  <c r="CG40" i="1"/>
  <c r="CF40" i="1"/>
  <c r="CE40" i="1"/>
  <c r="CD40" i="1"/>
  <c r="CC40" i="1"/>
  <c r="CB40" i="1"/>
  <c r="CA40" i="1"/>
  <c r="BZ40" i="1"/>
  <c r="BY40" i="1"/>
  <c r="BX40" i="1"/>
  <c r="BW40" i="1"/>
  <c r="BV40" i="1"/>
  <c r="BE40" i="1"/>
  <c r="AJ40" i="1"/>
  <c r="DU34" i="1"/>
  <c r="DR34" i="1"/>
  <c r="DQ34" i="1"/>
  <c r="DL34" i="1"/>
  <c r="DK34" i="1"/>
  <c r="DI34" i="1"/>
  <c r="DH34" i="1"/>
  <c r="DE34" i="1"/>
  <c r="DD34" i="1"/>
  <c r="DV34" i="1" s="1"/>
  <c r="DC34" i="1"/>
  <c r="DB34" i="1"/>
  <c r="DJ34" i="1" s="1"/>
  <c r="CZ34" i="1"/>
  <c r="CX34" i="1"/>
  <c r="CW34" i="1"/>
  <c r="CV34" i="1"/>
  <c r="CU34" i="1"/>
  <c r="CT34" i="1"/>
  <c r="CS34" i="1"/>
  <c r="CR34" i="1"/>
  <c r="CQ34" i="1"/>
  <c r="CP34" i="1"/>
  <c r="CO34" i="1"/>
  <c r="CN34" i="1"/>
  <c r="DP34" i="1" s="1"/>
  <c r="CM34" i="1"/>
  <c r="CL34" i="1"/>
  <c r="CK34" i="1"/>
  <c r="CJ34" i="1"/>
  <c r="CI34" i="1"/>
  <c r="CH34" i="1"/>
  <c r="CG34" i="1"/>
  <c r="CF34" i="1"/>
  <c r="CE34" i="1"/>
  <c r="CD34" i="1"/>
  <c r="CC34" i="1"/>
  <c r="CB34" i="1"/>
  <c r="CA34" i="1"/>
  <c r="BZ34" i="1"/>
  <c r="BY34" i="1"/>
  <c r="BX34" i="1"/>
  <c r="DO34" i="1" s="1"/>
  <c r="BW34" i="1"/>
  <c r="BV34" i="1"/>
  <c r="BE34" i="1"/>
  <c r="AJ34" i="1"/>
  <c r="DV31" i="1"/>
  <c r="DU31" i="1"/>
  <c r="DR31" i="1"/>
  <c r="DQ31" i="1"/>
  <c r="DL31" i="1"/>
  <c r="DK31" i="1"/>
  <c r="DI31" i="1"/>
  <c r="DH31" i="1"/>
  <c r="DE31" i="1"/>
  <c r="DD31" i="1"/>
  <c r="DC31" i="1"/>
  <c r="DB31" i="1"/>
  <c r="DJ31" i="1" s="1"/>
  <c r="CZ31" i="1"/>
  <c r="CX31" i="1"/>
  <c r="CW31" i="1"/>
  <c r="CV31" i="1"/>
  <c r="CU31" i="1"/>
  <c r="CT31" i="1"/>
  <c r="CS31" i="1"/>
  <c r="CR31" i="1"/>
  <c r="CQ31" i="1"/>
  <c r="CP31" i="1"/>
  <c r="CO31" i="1"/>
  <c r="CN31" i="1"/>
  <c r="CM31" i="1"/>
  <c r="CL31" i="1"/>
  <c r="CK31" i="1"/>
  <c r="CJ31" i="1"/>
  <c r="CI31" i="1"/>
  <c r="CH31" i="1"/>
  <c r="CG31" i="1"/>
  <c r="CF31" i="1"/>
  <c r="CE31" i="1"/>
  <c r="CD31" i="1"/>
  <c r="CC31" i="1"/>
  <c r="CB31" i="1"/>
  <c r="CA31" i="1"/>
  <c r="BZ31" i="1"/>
  <c r="BY31" i="1"/>
  <c r="BX31" i="1"/>
  <c r="BW31" i="1"/>
  <c r="BV31" i="1"/>
  <c r="BE31" i="1"/>
  <c r="AJ31" i="1"/>
  <c r="DU25" i="1"/>
  <c r="DR25" i="1"/>
  <c r="DQ25" i="1"/>
  <c r="DL25" i="1"/>
  <c r="DK25" i="1"/>
  <c r="DJ25" i="1"/>
  <c r="DI25" i="1"/>
  <c r="DH25" i="1"/>
  <c r="DE25" i="1"/>
  <c r="DV25" i="1" s="1"/>
  <c r="DD25" i="1"/>
  <c r="DC25" i="1"/>
  <c r="DB25" i="1"/>
  <c r="CZ25" i="1"/>
  <c r="CX25" i="1"/>
  <c r="CW25" i="1"/>
  <c r="CV25" i="1"/>
  <c r="CU25" i="1"/>
  <c r="CT25" i="1"/>
  <c r="CS25" i="1"/>
  <c r="CR25" i="1"/>
  <c r="CQ25" i="1"/>
  <c r="CP25" i="1"/>
  <c r="CO25" i="1"/>
  <c r="CN25" i="1"/>
  <c r="CM25" i="1"/>
  <c r="CL25" i="1"/>
  <c r="DP25" i="1" s="1"/>
  <c r="CK25" i="1"/>
  <c r="CJ25" i="1"/>
  <c r="CI25" i="1"/>
  <c r="CH25" i="1"/>
  <c r="CG25" i="1"/>
  <c r="CF25" i="1"/>
  <c r="CE25" i="1"/>
  <c r="CD25" i="1"/>
  <c r="CC25" i="1"/>
  <c r="CB25" i="1"/>
  <c r="CA25" i="1"/>
  <c r="BZ25" i="1"/>
  <c r="BY25" i="1"/>
  <c r="BX25" i="1"/>
  <c r="BW25" i="1"/>
  <c r="BV25" i="1"/>
  <c r="BE25" i="1"/>
  <c r="AJ25" i="1"/>
  <c r="DL23" i="1"/>
  <c r="DK23" i="1"/>
  <c r="DI23" i="1"/>
  <c r="DH23" i="1"/>
  <c r="DC23" i="1"/>
  <c r="DB23" i="1"/>
  <c r="DJ23" i="1" s="1"/>
  <c r="BE23" i="1"/>
  <c r="AJ23" i="1"/>
  <c r="DU22" i="1"/>
  <c r="DR22" i="1"/>
  <c r="DQ22" i="1"/>
  <c r="DL22" i="1"/>
  <c r="DK22" i="1"/>
  <c r="DJ22" i="1"/>
  <c r="DI22" i="1"/>
  <c r="DH22" i="1"/>
  <c r="DE22" i="1"/>
  <c r="DD22" i="1"/>
  <c r="DC22" i="1"/>
  <c r="DB22" i="1"/>
  <c r="CZ22" i="1"/>
  <c r="CX22" i="1"/>
  <c r="CW22" i="1"/>
  <c r="CV22" i="1"/>
  <c r="CU22" i="1"/>
  <c r="CT22" i="1"/>
  <c r="CS22" i="1"/>
  <c r="CR22" i="1"/>
  <c r="CQ22" i="1"/>
  <c r="CP22" i="1"/>
  <c r="CO22" i="1"/>
  <c r="CN22" i="1"/>
  <c r="CM22" i="1"/>
  <c r="CL22" i="1"/>
  <c r="CK22" i="1"/>
  <c r="CJ22" i="1"/>
  <c r="CI22" i="1"/>
  <c r="CH22" i="1"/>
  <c r="CG22" i="1"/>
  <c r="CF22" i="1"/>
  <c r="CE22" i="1"/>
  <c r="CD22" i="1"/>
  <c r="CC22" i="1"/>
  <c r="CB22" i="1"/>
  <c r="CA22" i="1"/>
  <c r="BZ22" i="1"/>
  <c r="BY22" i="1"/>
  <c r="BX22" i="1"/>
  <c r="BW22" i="1"/>
  <c r="BV22" i="1"/>
  <c r="BE22" i="1"/>
  <c r="AJ22" i="1"/>
  <c r="DL17" i="1"/>
  <c r="DK17" i="1"/>
  <c r="DI17" i="1"/>
  <c r="DH17" i="1"/>
  <c r="DC17" i="1"/>
  <c r="DB17" i="1"/>
  <c r="BE17" i="1"/>
  <c r="AJ17" i="1"/>
  <c r="DV16" i="1"/>
  <c r="DU16" i="1"/>
  <c r="DR16" i="1"/>
  <c r="DQ16" i="1"/>
  <c r="DL16" i="1"/>
  <c r="DK16" i="1"/>
  <c r="DI16" i="1"/>
  <c r="DH16" i="1"/>
  <c r="DE16" i="1"/>
  <c r="DD16" i="1"/>
  <c r="DC16" i="1"/>
  <c r="DB16" i="1"/>
  <c r="DJ16" i="1" s="1"/>
  <c r="CZ16" i="1"/>
  <c r="CX16" i="1"/>
  <c r="CW16" i="1"/>
  <c r="CV16" i="1"/>
  <c r="CU16" i="1"/>
  <c r="CT16" i="1"/>
  <c r="CS16" i="1"/>
  <c r="CR16" i="1"/>
  <c r="CQ16" i="1"/>
  <c r="CP16" i="1"/>
  <c r="CO16" i="1"/>
  <c r="CN16" i="1"/>
  <c r="CM16" i="1"/>
  <c r="CL16" i="1"/>
  <c r="CK16" i="1"/>
  <c r="CJ16" i="1"/>
  <c r="CI16" i="1"/>
  <c r="CH16" i="1"/>
  <c r="CG16" i="1"/>
  <c r="CF16" i="1"/>
  <c r="CE16" i="1"/>
  <c r="CD16" i="1"/>
  <c r="CC16" i="1"/>
  <c r="CB16" i="1"/>
  <c r="CA16" i="1"/>
  <c r="BZ16" i="1"/>
  <c r="BY16" i="1"/>
  <c r="BX16" i="1"/>
  <c r="BW16" i="1"/>
  <c r="BV16" i="1"/>
  <c r="BE16" i="1"/>
  <c r="AJ16" i="1"/>
  <c r="DI7" i="1"/>
  <c r="DI6" i="1"/>
  <c r="DI5" i="1"/>
  <c r="DW2" i="1"/>
  <c r="DI11" i="1" s="1"/>
  <c r="DV2" i="1"/>
  <c r="DU2" i="1"/>
  <c r="DT2" i="1"/>
  <c r="DS2" i="1"/>
  <c r="DR2" i="1"/>
  <c r="DQ2" i="1"/>
  <c r="DN2" i="1"/>
  <c r="DI10" i="1" s="1"/>
  <c r="DL2" i="1"/>
  <c r="DK2" i="1"/>
  <c r="DJ2" i="1"/>
  <c r="DI2" i="1"/>
  <c r="DH2" i="1"/>
  <c r="DG2" i="1"/>
  <c r="DI9" i="1" s="1"/>
  <c r="DE2" i="1"/>
  <c r="DD2" i="1"/>
  <c r="DC2" i="1"/>
  <c r="DB2" i="1"/>
  <c r="CZ2" i="1"/>
  <c r="CX2" i="1"/>
  <c r="CW2" i="1"/>
  <c r="CV2" i="1"/>
  <c r="CU2" i="1"/>
  <c r="CT2" i="1"/>
  <c r="CS2" i="1"/>
  <c r="CR2" i="1"/>
  <c r="CQ2" i="1"/>
  <c r="CP2" i="1"/>
  <c r="CO2" i="1"/>
  <c r="CN2" i="1"/>
  <c r="CM2" i="1"/>
  <c r="CL2" i="1"/>
  <c r="DP2" i="1" s="1"/>
  <c r="CK2" i="1"/>
  <c r="CJ2" i="1"/>
  <c r="CI2" i="1"/>
  <c r="CH2" i="1"/>
  <c r="DO2" i="1" s="1"/>
  <c r="CG2" i="1"/>
  <c r="CF2" i="1"/>
  <c r="CE2" i="1"/>
  <c r="CD2" i="1"/>
  <c r="CC2" i="1"/>
  <c r="CB2" i="1"/>
  <c r="CA2" i="1"/>
  <c r="BZ2" i="1"/>
  <c r="BY2" i="1"/>
  <c r="BX2" i="1"/>
  <c r="BW2" i="1"/>
  <c r="BV2" i="1"/>
  <c r="DO127" i="1" l="1"/>
  <c r="DP184" i="1"/>
  <c r="DV268" i="1"/>
  <c r="DJ297" i="1"/>
  <c r="DO298" i="1"/>
  <c r="DJ331" i="1"/>
  <c r="DP435" i="1"/>
  <c r="DO667" i="1"/>
  <c r="DJ851" i="1"/>
  <c r="DV1172" i="1"/>
  <c r="DP329" i="1"/>
  <c r="DP353" i="1"/>
  <c r="DO370" i="1"/>
  <c r="DV114" i="1"/>
  <c r="DO163" i="1"/>
  <c r="DP245" i="1"/>
  <c r="DP310" i="1"/>
  <c r="DV415" i="1"/>
  <c r="DO463" i="1"/>
  <c r="DP493" i="1"/>
  <c r="DJ526" i="1"/>
  <c r="DP565" i="1"/>
  <c r="DP828" i="1"/>
  <c r="DP1156" i="1"/>
  <c r="DO60" i="1"/>
  <c r="DV127" i="1"/>
  <c r="DO157" i="1"/>
  <c r="DO234" i="1"/>
  <c r="DO365" i="1"/>
  <c r="DP454" i="1"/>
  <c r="DO482" i="1"/>
  <c r="DO908" i="1"/>
  <c r="DP1158" i="1"/>
  <c r="DP1655" i="1"/>
  <c r="DO240" i="1"/>
  <c r="DO278" i="1"/>
  <c r="DO280" i="1"/>
  <c r="DP298" i="1"/>
  <c r="DO307" i="1"/>
  <c r="DO309" i="1"/>
  <c r="DO341" i="1"/>
  <c r="DP380" i="1"/>
  <c r="DO432" i="1"/>
  <c r="DP482" i="1"/>
  <c r="DP547" i="1"/>
  <c r="DO568" i="1"/>
  <c r="DP594" i="1"/>
  <c r="DP954" i="1"/>
  <c r="DP31" i="1"/>
  <c r="DP40" i="1"/>
  <c r="DP106" i="1"/>
  <c r="DP313" i="1"/>
  <c r="DO329" i="1"/>
  <c r="DV371" i="1"/>
  <c r="DO386" i="1"/>
  <c r="DP392" i="1"/>
  <c r="DP415" i="1"/>
  <c r="DP429" i="1"/>
  <c r="DO466" i="1"/>
  <c r="DO479" i="1"/>
  <c r="DO565" i="1"/>
  <c r="DO643" i="1"/>
  <c r="DO828" i="1"/>
  <c r="DP878" i="1"/>
  <c r="DJ913" i="1"/>
  <c r="DP1253" i="1"/>
  <c r="DO1264" i="1"/>
  <c r="DP334" i="1"/>
  <c r="DP347" i="1"/>
  <c r="DO391" i="1"/>
  <c r="DP445" i="1"/>
  <c r="DP446" i="1"/>
  <c r="DP611" i="1"/>
  <c r="DP652" i="1"/>
  <c r="DO1243" i="1"/>
  <c r="DO368" i="1"/>
  <c r="DJ433" i="1"/>
  <c r="DO452" i="1"/>
  <c r="DO498" i="1"/>
  <c r="DP54" i="1"/>
  <c r="DP130" i="1"/>
  <c r="DV141" i="1"/>
  <c r="DJ338" i="1"/>
  <c r="DO380" i="1"/>
  <c r="DP460" i="1"/>
  <c r="DO470" i="1"/>
  <c r="DP472" i="1"/>
  <c r="DP485" i="1"/>
  <c r="DV506" i="1"/>
  <c r="DP551" i="1"/>
  <c r="DV631" i="1"/>
  <c r="DV790" i="1"/>
  <c r="DP906" i="1"/>
  <c r="DO997" i="1"/>
  <c r="DJ1243" i="1"/>
  <c r="DO472" i="1"/>
  <c r="DO494" i="1"/>
  <c r="DO807" i="1"/>
  <c r="DP841" i="1"/>
  <c r="DP908" i="1"/>
  <c r="DP417" i="1"/>
  <c r="DO512" i="1"/>
  <c r="DP816" i="1"/>
  <c r="DO81" i="1"/>
  <c r="DO356" i="1"/>
  <c r="DO25" i="1"/>
  <c r="DV191" i="1"/>
  <c r="DV306" i="1"/>
  <c r="DV325" i="1"/>
  <c r="DP374" i="1"/>
  <c r="DV376" i="1"/>
  <c r="DP421" i="1"/>
  <c r="DP432" i="1"/>
  <c r="DP487" i="1"/>
  <c r="DO499" i="1"/>
  <c r="DO503" i="1"/>
  <c r="DO544" i="1"/>
  <c r="DJ675" i="1"/>
  <c r="DO734" i="1"/>
  <c r="DO873" i="1"/>
  <c r="DO878" i="1"/>
  <c r="DO940" i="1"/>
  <c r="DO706" i="1"/>
  <c r="DO31" i="1"/>
  <c r="DP709" i="1"/>
  <c r="DO203" i="1"/>
  <c r="DO130" i="1"/>
  <c r="DO300" i="1"/>
  <c r="DO458" i="1"/>
  <c r="DP461" i="1"/>
  <c r="DO611" i="1"/>
  <c r="DP782" i="1"/>
  <c r="DO1041" i="1"/>
  <c r="DP120" i="1"/>
  <c r="DP16" i="1"/>
  <c r="DP420" i="1"/>
  <c r="DP337" i="1"/>
  <c r="DO129" i="1"/>
  <c r="DP163" i="1"/>
  <c r="DO261" i="1"/>
  <c r="DO320" i="1"/>
  <c r="DO335" i="1"/>
  <c r="DO355" i="1"/>
  <c r="DP386" i="1"/>
  <c r="DO446" i="1"/>
  <c r="DO469" i="1"/>
  <c r="DP507" i="1"/>
  <c r="DO654" i="1"/>
  <c r="DP370" i="1"/>
  <c r="DP788" i="1"/>
  <c r="DP60" i="1"/>
  <c r="DP157" i="1"/>
  <c r="DO256" i="1"/>
  <c r="DV272" i="1"/>
  <c r="DP323" i="1"/>
  <c r="DP373" i="1"/>
  <c r="DP476" i="1"/>
  <c r="DO606" i="1"/>
  <c r="DP693" i="1"/>
  <c r="DP773" i="1"/>
  <c r="DP515" i="1"/>
  <c r="DP322" i="1"/>
  <c r="DO78" i="1"/>
  <c r="DO16" i="1"/>
  <c r="DJ17" i="1"/>
  <c r="DO72" i="1"/>
  <c r="DP169" i="1"/>
  <c r="DV270" i="1"/>
  <c r="DO303" i="1"/>
  <c r="DP306" i="1"/>
  <c r="DO322" i="1"/>
  <c r="DP325" i="1"/>
  <c r="DO349" i="1"/>
  <c r="DO373" i="1"/>
  <c r="DO420" i="1"/>
  <c r="DP423" i="1"/>
  <c r="DP433" i="1"/>
  <c r="DO475" i="1"/>
  <c r="DO487" i="1"/>
  <c r="DP490" i="1"/>
  <c r="DO520" i="1"/>
  <c r="DP520" i="1"/>
  <c r="DO521" i="1"/>
  <c r="DP721" i="1"/>
  <c r="DO773" i="1"/>
  <c r="DO782" i="1"/>
  <c r="DO784" i="1"/>
  <c r="DO816" i="1"/>
  <c r="DP846" i="1"/>
  <c r="DV937" i="1"/>
  <c r="DP980" i="1"/>
  <c r="DO1512" i="1"/>
  <c r="DO1554" i="1"/>
  <c r="DP1610" i="1"/>
  <c r="DV1696" i="1"/>
  <c r="DO1334" i="1"/>
  <c r="DP1467" i="1"/>
  <c r="DP1472" i="1"/>
  <c r="DP1580" i="1"/>
  <c r="DP295" i="1"/>
  <c r="DP303" i="1"/>
  <c r="DP352" i="1"/>
  <c r="DV370" i="1"/>
  <c r="DJ377" i="1"/>
  <c r="DV460" i="1"/>
  <c r="DO481" i="1"/>
  <c r="DO599" i="1"/>
  <c r="DJ639" i="1"/>
  <c r="DO656" i="1"/>
  <c r="DJ677" i="1"/>
  <c r="DO765" i="1"/>
  <c r="DO775" i="1"/>
  <c r="DP848" i="1"/>
  <c r="DP1217" i="1"/>
  <c r="DO1231" i="1"/>
  <c r="DV1243" i="1"/>
  <c r="DP1345" i="1"/>
  <c r="DO1410" i="1"/>
  <c r="DJ1523" i="1"/>
  <c r="DP1586" i="1"/>
  <c r="DP1612" i="1"/>
  <c r="DP1692" i="1"/>
  <c r="DJ1893" i="1"/>
  <c r="DO350" i="1"/>
  <c r="DO367" i="1"/>
  <c r="DO401" i="1"/>
  <c r="DP442" i="1"/>
  <c r="DO464" i="1"/>
  <c r="DO755" i="1"/>
  <c r="DO809" i="1"/>
  <c r="DP868" i="1"/>
  <c r="DP888" i="1"/>
  <c r="DO956" i="1"/>
  <c r="DO1226" i="1"/>
  <c r="DO1232" i="1"/>
  <c r="DP1290" i="1"/>
  <c r="DP1385" i="1"/>
  <c r="DO1412" i="1"/>
  <c r="DP1619" i="1"/>
  <c r="DP1795" i="1"/>
  <c r="DP22" i="1"/>
  <c r="DO229" i="1"/>
  <c r="DV78" i="1"/>
  <c r="DJ157" i="1"/>
  <c r="DO224" i="1"/>
  <c r="DJ270" i="1"/>
  <c r="DP312" i="1"/>
  <c r="DP331" i="1"/>
  <c r="DP338" i="1"/>
  <c r="DV377" i="1"/>
  <c r="DP467" i="1"/>
  <c r="DJ506" i="1"/>
  <c r="DP619" i="1"/>
  <c r="DV677" i="1"/>
  <c r="DO814" i="1"/>
  <c r="DV821" i="1"/>
  <c r="DJ826" i="1"/>
  <c r="DO861" i="1"/>
  <c r="DO883" i="1"/>
  <c r="DO901" i="1"/>
  <c r="DJ935" i="1"/>
  <c r="DV947" i="1"/>
  <c r="DJ1048" i="1"/>
  <c r="DP1206" i="1"/>
  <c r="DO1213" i="1"/>
  <c r="DP1219" i="1"/>
  <c r="DO1234" i="1"/>
  <c r="DO1236" i="1"/>
  <c r="DO1290" i="1"/>
  <c r="DJ1298" i="1"/>
  <c r="DP1384" i="1"/>
  <c r="DO1594" i="1"/>
  <c r="DO1596" i="1"/>
  <c r="DP1623" i="1"/>
  <c r="DP1694" i="1"/>
  <c r="DV1245" i="1"/>
  <c r="DP1259" i="1"/>
  <c r="DJ1403" i="1"/>
  <c r="DJ1425" i="1"/>
  <c r="DP1243" i="1"/>
  <c r="DP1394" i="1"/>
  <c r="DV1401" i="1"/>
  <c r="DJ1441" i="1"/>
  <c r="DJ1444" i="1"/>
  <c r="DO1592" i="1"/>
  <c r="DV1721" i="1"/>
  <c r="DV1725" i="1"/>
  <c r="DV1727" i="1"/>
  <c r="DO402" i="1"/>
  <c r="DO490" i="1"/>
  <c r="DP821" i="1"/>
  <c r="DO868" i="1"/>
  <c r="DP1024" i="1"/>
  <c r="DP1073" i="1"/>
  <c r="DO1382" i="1"/>
  <c r="DO1604" i="1"/>
  <c r="DO442" i="1"/>
  <c r="DO491" i="1"/>
  <c r="DO660" i="1"/>
  <c r="DO703" i="1"/>
  <c r="DP924" i="1"/>
  <c r="DV1099" i="1"/>
  <c r="DP1131" i="1"/>
  <c r="DO1206" i="1"/>
  <c r="DP1245" i="1"/>
  <c r="DP1346" i="1"/>
  <c r="DO1384" i="1"/>
  <c r="DP1639" i="1"/>
  <c r="DO1717" i="1"/>
  <c r="DO1217" i="1"/>
  <c r="DP1264" i="1"/>
  <c r="DP1349" i="1"/>
  <c r="DO1354" i="1"/>
  <c r="DP1363" i="1"/>
  <c r="DP1539" i="1"/>
  <c r="DP1543" i="1"/>
  <c r="DO1584" i="1"/>
  <c r="DO1602" i="1"/>
  <c r="DP1721" i="1"/>
  <c r="DO451" i="1"/>
  <c r="DV454" i="1"/>
  <c r="DJ499" i="1"/>
  <c r="DO616" i="1"/>
  <c r="DO619" i="1"/>
  <c r="DP623" i="1"/>
  <c r="DJ638" i="1"/>
  <c r="DJ748" i="1"/>
  <c r="DJ767" i="1"/>
  <c r="DO795" i="1"/>
  <c r="DO819" i="1"/>
  <c r="DO851" i="1"/>
  <c r="DO871" i="1"/>
  <c r="DO1013" i="1"/>
  <c r="DO1018" i="1"/>
  <c r="DO1168" i="1"/>
  <c r="DO1172" i="1"/>
  <c r="DJ1183" i="1"/>
  <c r="DJ1231" i="1"/>
  <c r="DO1395" i="1"/>
  <c r="DJ1412" i="1"/>
  <c r="DO1586" i="1"/>
  <c r="DO1706" i="1"/>
  <c r="DP1731" i="1"/>
  <c r="DP949" i="1"/>
  <c r="DO969" i="1"/>
  <c r="DP985" i="1"/>
  <c r="DO1008" i="1"/>
  <c r="DO1346" i="1"/>
  <c r="DP1370" i="1"/>
  <c r="DP1649" i="1"/>
  <c r="DP1651" i="1"/>
  <c r="DO313" i="1"/>
  <c r="DO332" i="1"/>
  <c r="DP388" i="1"/>
  <c r="DP426" i="1"/>
  <c r="DO443" i="1"/>
  <c r="DP498" i="1"/>
  <c r="DP516" i="1"/>
  <c r="DV549" i="1"/>
  <c r="DJ628" i="1"/>
  <c r="DP654" i="1"/>
  <c r="DO687" i="1"/>
  <c r="DV697" i="1"/>
  <c r="DO745" i="1"/>
  <c r="DP769" i="1"/>
  <c r="DO797" i="1"/>
  <c r="DP802" i="1"/>
  <c r="DO821" i="1"/>
  <c r="DP826" i="1"/>
  <c r="DJ883" i="1"/>
  <c r="DV1029" i="1"/>
  <c r="DJ1032" i="1"/>
  <c r="DJ1066" i="1"/>
  <c r="DO1079" i="1"/>
  <c r="DJ1180" i="1"/>
  <c r="DJ1194" i="1"/>
  <c r="DP1283" i="1"/>
  <c r="DV1288" i="1"/>
  <c r="DJ1290" i="1"/>
  <c r="DP1306" i="1"/>
  <c r="DV1335" i="1"/>
  <c r="DJ1354" i="1"/>
  <c r="DP1406" i="1"/>
  <c r="DJ1472" i="1"/>
  <c r="DO1578" i="1"/>
  <c r="DO1637" i="1"/>
  <c r="DO1639" i="1"/>
  <c r="DP1703" i="1"/>
  <c r="DO1189" i="1"/>
  <c r="DO383" i="1"/>
  <c r="DO312" i="1"/>
  <c r="DO346" i="1"/>
  <c r="DP506" i="1"/>
  <c r="DP677" i="1"/>
  <c r="DO191" i="1"/>
  <c r="DO385" i="1"/>
  <c r="DO760" i="1"/>
  <c r="DO1166" i="1"/>
  <c r="DP1301" i="1"/>
  <c r="DO199" i="1"/>
  <c r="DO325" i="1"/>
  <c r="DP349" i="1"/>
  <c r="DO394" i="1"/>
  <c r="DP418" i="1"/>
  <c r="DO424" i="1"/>
  <c r="DO445" i="1"/>
  <c r="DP463" i="1"/>
  <c r="DO478" i="1"/>
  <c r="DO534" i="1"/>
  <c r="DO539" i="1"/>
  <c r="DO691" i="1"/>
  <c r="DO1000" i="1"/>
  <c r="DP1099" i="1"/>
  <c r="DP1150" i="1"/>
  <c r="DO1331" i="1"/>
  <c r="DP385" i="1"/>
  <c r="DO361" i="1"/>
  <c r="DP377" i="1"/>
  <c r="DP127" i="1"/>
  <c r="DO297" i="1"/>
  <c r="DO513" i="1"/>
  <c r="DO662" i="1"/>
  <c r="DP691" i="1"/>
  <c r="DP272" i="1"/>
  <c r="DP129" i="1"/>
  <c r="DP270" i="1"/>
  <c r="DO1219" i="1"/>
  <c r="DP412" i="1"/>
  <c r="DP730" i="1"/>
  <c r="DP807" i="1"/>
  <c r="DP988" i="1"/>
  <c r="DO1003" i="1"/>
  <c r="DP1027" i="1"/>
  <c r="DO1043" i="1"/>
  <c r="DO1147" i="1"/>
  <c r="DO1164" i="1"/>
  <c r="DP1248" i="1"/>
  <c r="DP1285" i="1"/>
  <c r="DP1328" i="1"/>
  <c r="DP1374" i="1"/>
  <c r="DO1498" i="1"/>
  <c r="DO379" i="1"/>
  <c r="DP470" i="1"/>
  <c r="DO476" i="1"/>
  <c r="DO631" i="1"/>
  <c r="DP87" i="1"/>
  <c r="DV184" i="1"/>
  <c r="DO272" i="1"/>
  <c r="DJ344" i="1"/>
  <c r="DP358" i="1"/>
  <c r="DO461" i="1"/>
  <c r="DO506" i="1"/>
  <c r="DP521" i="1"/>
  <c r="DJ592" i="1"/>
  <c r="DO609" i="1"/>
  <c r="DJ738" i="1"/>
  <c r="DJ753" i="1"/>
  <c r="DO826" i="1"/>
  <c r="DP843" i="1"/>
  <c r="DO876" i="1"/>
  <c r="DV1192" i="1"/>
  <c r="DP1270" i="1"/>
  <c r="DO1329" i="1"/>
  <c r="DP1485" i="1"/>
  <c r="DO1504" i="1"/>
  <c r="DO54" i="1"/>
  <c r="DP332" i="1"/>
  <c r="DO186" i="1"/>
  <c r="DO22" i="1"/>
  <c r="DP152" i="1"/>
  <c r="DO484" i="1"/>
  <c r="DP539" i="1"/>
  <c r="DO1071" i="1"/>
  <c r="DP1115" i="1"/>
  <c r="DP364" i="1"/>
  <c r="DO268" i="1"/>
  <c r="DO152" i="1"/>
  <c r="DO319" i="1"/>
  <c r="DO426" i="1"/>
  <c r="DP499" i="1"/>
  <c r="DO516" i="1"/>
  <c r="DP716" i="1"/>
  <c r="DP784" i="1"/>
  <c r="DP861" i="1"/>
  <c r="DP881" i="1"/>
  <c r="DO949" i="1"/>
  <c r="DP1186" i="1"/>
  <c r="DO1351" i="1"/>
  <c r="DO1398" i="1"/>
  <c r="DP1550" i="1"/>
  <c r="DP1668" i="1"/>
  <c r="DO1751" i="1"/>
  <c r="DO408" i="1"/>
  <c r="DP371" i="1"/>
  <c r="DP972" i="1"/>
  <c r="DP1043" i="1"/>
  <c r="DO596" i="1"/>
  <c r="DP911" i="1"/>
  <c r="DP952" i="1"/>
  <c r="DP1140" i="1"/>
  <c r="DO148" i="1"/>
  <c r="DP309" i="1"/>
  <c r="DO270" i="1"/>
  <c r="DO334" i="1"/>
  <c r="DV22" i="1"/>
  <c r="DJ141" i="1"/>
  <c r="DP179" i="1"/>
  <c r="DJ191" i="1"/>
  <c r="DJ193" i="1"/>
  <c r="DP224" i="1"/>
  <c r="DP229" i="1"/>
  <c r="DV344" i="1"/>
  <c r="DO364" i="1"/>
  <c r="DJ383" i="1"/>
  <c r="DP401" i="1"/>
  <c r="DP488" i="1"/>
  <c r="DV490" i="1"/>
  <c r="DP509" i="1"/>
  <c r="DO648" i="1"/>
  <c r="DP656" i="1"/>
  <c r="DO677" i="1"/>
  <c r="DO800" i="1"/>
  <c r="DV833" i="1"/>
  <c r="DP898" i="1"/>
  <c r="DO952" i="1"/>
  <c r="DP956" i="1"/>
  <c r="DO985" i="1"/>
  <c r="DV997" i="1"/>
  <c r="DJ1013" i="1"/>
  <c r="DJ1125" i="1"/>
  <c r="DP1152" i="1"/>
  <c r="DV1158" i="1"/>
  <c r="DO1267" i="1"/>
  <c r="DO1270" i="1"/>
  <c r="DO1310" i="1"/>
  <c r="DO1564" i="1"/>
  <c r="DJ1698" i="1"/>
  <c r="DO1733" i="1"/>
  <c r="DO1709" i="1"/>
  <c r="DO1715" i="1"/>
  <c r="DP1715" i="1"/>
  <c r="DJ1930" i="1"/>
  <c r="DO1680" i="1"/>
  <c r="DP1686" i="1"/>
  <c r="DP1733" i="1"/>
  <c r="DJ1816" i="1"/>
  <c r="DP1447" i="1"/>
  <c r="DO1548" i="1"/>
  <c r="DO1729" i="1"/>
  <c r="DO1731" i="1"/>
  <c r="DO1776" i="1"/>
  <c r="DV1708" i="1"/>
  <c r="DJ1780" i="1"/>
  <c r="DP85" i="1"/>
  <c r="DP534" i="1"/>
  <c r="DP628" i="1"/>
  <c r="DP638" i="1"/>
  <c r="DP703" i="1"/>
  <c r="DP706" i="1"/>
  <c r="DO863" i="1"/>
  <c r="DP1000" i="1"/>
  <c r="DP1102" i="1"/>
  <c r="DP1162" i="1"/>
  <c r="DP1226" i="1"/>
  <c r="DP1262" i="1"/>
  <c r="DP1267" i="1"/>
  <c r="DO1335" i="1"/>
  <c r="DO1401" i="1"/>
  <c r="DP1410" i="1"/>
  <c r="DP1425" i="1"/>
  <c r="DO1635" i="1"/>
  <c r="DO1641" i="1"/>
  <c r="DP1659" i="1"/>
  <c r="DO1839" i="1"/>
  <c r="DO382" i="1"/>
  <c r="DO423" i="1"/>
  <c r="DO120" i="1"/>
  <c r="DJ328" i="1"/>
  <c r="DJ367" i="1"/>
  <c r="DJ408" i="1"/>
  <c r="DJ445" i="1"/>
  <c r="DO448" i="1"/>
  <c r="DV472" i="1"/>
  <c r="DP478" i="1"/>
  <c r="DP484" i="1"/>
  <c r="DV510" i="1"/>
  <c r="DJ521" i="1"/>
  <c r="DO652" i="1"/>
  <c r="DO726" i="1"/>
  <c r="DO732" i="1"/>
  <c r="DP748" i="1"/>
  <c r="DP883" i="1"/>
  <c r="DV901" i="1"/>
  <c r="DO1156" i="1"/>
  <c r="DO1158" i="1"/>
  <c r="DP1174" i="1"/>
  <c r="DV1201" i="1"/>
  <c r="DV1208" i="1"/>
  <c r="DP1246" i="1"/>
  <c r="DO1261" i="1"/>
  <c r="DO1340" i="1"/>
  <c r="DO1374" i="1"/>
  <c r="DV1462" i="1"/>
  <c r="DJ1512" i="1"/>
  <c r="DO1769" i="1"/>
  <c r="DP1985" i="1"/>
  <c r="DP1124" i="1"/>
  <c r="DO1131" i="1"/>
  <c r="DO1185" i="1"/>
  <c r="DO1186" i="1"/>
  <c r="DO1262" i="1"/>
  <c r="DO1447" i="1"/>
  <c r="DP1582" i="1"/>
  <c r="DO1629" i="1"/>
  <c r="DP1664" i="1"/>
  <c r="DP1698" i="1"/>
  <c r="DP1701" i="1"/>
  <c r="DP1705" i="1"/>
  <c r="DP1900" i="1"/>
  <c r="DP365" i="1"/>
  <c r="DP402" i="1"/>
  <c r="DP443" i="1"/>
  <c r="DJ473" i="1"/>
  <c r="DV606" i="1"/>
  <c r="DP616" i="1"/>
  <c r="DJ671" i="1"/>
  <c r="DP765" i="1"/>
  <c r="DP775" i="1"/>
  <c r="DP838" i="1"/>
  <c r="DO896" i="1"/>
  <c r="DO947" i="1"/>
  <c r="DP1003" i="1"/>
  <c r="DO1032" i="1"/>
  <c r="DJ1073" i="1"/>
  <c r="DO1182" i="1"/>
  <c r="DO1246" i="1"/>
  <c r="DP1365" i="1"/>
  <c r="DP1584" i="1"/>
  <c r="DP1590" i="1"/>
  <c r="DP1592" i="1"/>
  <c r="DP1653" i="1"/>
  <c r="DJ1680" i="1"/>
  <c r="DP1706" i="1"/>
  <c r="DO1913" i="1"/>
  <c r="DO377" i="1"/>
  <c r="DO418" i="1"/>
  <c r="DP755" i="1"/>
  <c r="DO769" i="1"/>
  <c r="DO911" i="1"/>
  <c r="DO962" i="1"/>
  <c r="DP974" i="1"/>
  <c r="DP1013" i="1"/>
  <c r="DO1029" i="1"/>
  <c r="DP1166" i="1"/>
  <c r="DP1168" i="1"/>
  <c r="DP1594" i="1"/>
  <c r="DP1596" i="1"/>
  <c r="DO1633" i="1"/>
  <c r="DO1659" i="1"/>
  <c r="DP1666" i="1"/>
  <c r="DO1737" i="1"/>
  <c r="DP1861" i="1"/>
  <c r="DO295" i="1"/>
  <c r="DO848" i="1"/>
  <c r="DP234" i="1"/>
  <c r="DO449" i="1"/>
  <c r="DO455" i="1"/>
  <c r="DO594" i="1"/>
  <c r="DO638" i="1"/>
  <c r="DJ751" i="1"/>
  <c r="DJ809" i="1"/>
  <c r="DO924" i="1"/>
  <c r="DJ931" i="1"/>
  <c r="DP1023" i="1"/>
  <c r="DV1056" i="1"/>
  <c r="DO1120" i="1"/>
  <c r="DO1124" i="1"/>
  <c r="DP1172" i="1"/>
  <c r="DP1213" i="1"/>
  <c r="DP1236" i="1"/>
  <c r="DV1285" i="1"/>
  <c r="DO1345" i="1"/>
  <c r="DP1348" i="1"/>
  <c r="DO1363" i="1"/>
  <c r="DO1655" i="1"/>
  <c r="DO1662" i="1"/>
  <c r="DV1680" i="1"/>
  <c r="DJ1686" i="1"/>
  <c r="DP1717" i="1"/>
  <c r="DO1767" i="1"/>
  <c r="DJ1852" i="1"/>
  <c r="DJ1855" i="1"/>
  <c r="DJ1940" i="1"/>
  <c r="DO1980" i="1"/>
  <c r="DO1848" i="1"/>
  <c r="DO1996" i="1"/>
  <c r="DP1276" i="1"/>
  <c r="DP1278" i="1"/>
  <c r="DP1325" i="1"/>
  <c r="DV1369" i="1"/>
  <c r="DP1401" i="1"/>
  <c r="DJ1460" i="1"/>
  <c r="DV1512" i="1"/>
  <c r="DV1584" i="1"/>
  <c r="DP1606" i="1"/>
  <c r="DP1621" i="1"/>
  <c r="DV1629" i="1"/>
  <c r="DJ1633" i="1"/>
  <c r="DJ1637" i="1"/>
  <c r="DJ1639" i="1"/>
  <c r="DP1808" i="1"/>
  <c r="DV1995" i="1"/>
  <c r="DO1983" i="1"/>
  <c r="DV1989" i="1"/>
  <c r="DO1994" i="1"/>
  <c r="DJ1681" i="1"/>
  <c r="DO1725" i="1"/>
  <c r="DO1727" i="1"/>
  <c r="DP1739" i="1"/>
  <c r="DP1741" i="1"/>
  <c r="DP1743" i="1"/>
  <c r="DO1834" i="1"/>
  <c r="DJ1944" i="1"/>
  <c r="DO1965" i="1"/>
  <c r="DO1984" i="1"/>
  <c r="DV1776" i="1"/>
  <c r="DJ1961" i="1"/>
  <c r="DP726" i="1"/>
  <c r="DP944" i="1"/>
  <c r="DO974" i="1"/>
  <c r="DP1110" i="1"/>
  <c r="DP1329" i="1"/>
  <c r="DO1403" i="1"/>
  <c r="DO1574" i="1"/>
  <c r="DO1576" i="1"/>
  <c r="DO1623" i="1"/>
  <c r="DO1647" i="1"/>
  <c r="DO1664" i="1"/>
  <c r="DP1676" i="1"/>
  <c r="DP1952" i="1"/>
  <c r="DP1987" i="1"/>
  <c r="DP1988" i="1"/>
  <c r="DP1996" i="1"/>
  <c r="DP512" i="1"/>
  <c r="DP687" i="1"/>
  <c r="DJ775" i="1"/>
  <c r="DO802" i="1"/>
  <c r="DP863" i="1"/>
  <c r="DP876" i="1"/>
  <c r="DV891" i="1"/>
  <c r="DJ927" i="1"/>
  <c r="DP1029" i="1"/>
  <c r="DV1075" i="1"/>
  <c r="DP1120" i="1"/>
  <c r="DO1200" i="1"/>
  <c r="DP1210" i="1"/>
  <c r="DP1211" i="1"/>
  <c r="DP1288" i="1"/>
  <c r="DP1310" i="1"/>
  <c r="DV1598" i="1"/>
  <c r="DO1619" i="1"/>
  <c r="DP1633" i="1"/>
  <c r="DP1637" i="1"/>
  <c r="DJ1809" i="1"/>
  <c r="DP1845" i="1"/>
  <c r="DO740" i="1"/>
  <c r="DO1201" i="1"/>
  <c r="DP1261" i="1"/>
  <c r="DO1283" i="1"/>
  <c r="DP1392" i="1"/>
  <c r="DO1518" i="1"/>
  <c r="DO1523" i="1"/>
  <c r="DO1543" i="1"/>
  <c r="DP1548" i="1"/>
  <c r="DO1580" i="1"/>
  <c r="DO1666" i="1"/>
  <c r="DP1709" i="1"/>
  <c r="DO1741" i="1"/>
  <c r="DO701" i="1"/>
  <c r="DO790" i="1"/>
  <c r="DP1030" i="1"/>
  <c r="DO1192" i="1"/>
  <c r="DO1328" i="1"/>
  <c r="DP1331" i="1"/>
  <c r="DP1391" i="1"/>
  <c r="DO1462" i="1"/>
  <c r="DP1681" i="1"/>
  <c r="DO1743" i="1"/>
  <c r="DO1808" i="1"/>
  <c r="DO1926" i="1"/>
  <c r="DP809" i="1"/>
  <c r="DJ906" i="1"/>
  <c r="DO1104" i="1"/>
  <c r="DV1217" i="1"/>
  <c r="DP1231" i="1"/>
  <c r="DO1285" i="1"/>
  <c r="DV1348" i="1"/>
  <c r="DP1355" i="1"/>
  <c r="DP1412" i="1"/>
  <c r="DO1582" i="1"/>
  <c r="DJ1604" i="1"/>
  <c r="DJ1606" i="1"/>
  <c r="DJ1651" i="1"/>
  <c r="DV1834" i="1"/>
  <c r="DJ1903" i="1"/>
  <c r="DV1981" i="1"/>
  <c r="DO1144" i="1"/>
  <c r="DO1150" i="1"/>
  <c r="DP1180" i="1"/>
  <c r="DO1259" i="1"/>
  <c r="DP1562" i="1"/>
  <c r="DO1588" i="1"/>
  <c r="DO1590" i="1"/>
  <c r="DO1739" i="1"/>
  <c r="DP1767" i="1"/>
  <c r="DP1980" i="1"/>
  <c r="DJ493" i="1"/>
  <c r="DV643" i="1"/>
  <c r="DO730" i="1"/>
  <c r="DP814" i="1"/>
  <c r="DO836" i="1"/>
  <c r="DJ856" i="1"/>
  <c r="DV881" i="1"/>
  <c r="DO944" i="1"/>
  <c r="DO1102" i="1"/>
  <c r="DJ1127" i="1"/>
  <c r="DV1156" i="1"/>
  <c r="DP1183" i="1"/>
  <c r="DO1245" i="1"/>
  <c r="DJ1270" i="1"/>
  <c r="DJ1325" i="1"/>
  <c r="DO1388" i="1"/>
  <c r="DV1398" i="1"/>
  <c r="DJ1421" i="1"/>
  <c r="DO1425" i="1"/>
  <c r="DO1545" i="1"/>
  <c r="DP1554" i="1"/>
  <c r="DV1602" i="1"/>
  <c r="DP1643" i="1"/>
  <c r="DO1676" i="1"/>
  <c r="DO1712" i="1"/>
  <c r="DJ1802" i="1"/>
  <c r="DV1821" i="1"/>
  <c r="DJ1928" i="1"/>
  <c r="DV1996" i="1"/>
  <c r="DJ656" i="1"/>
  <c r="DP662" i="1"/>
  <c r="DV716" i="1"/>
  <c r="DO771" i="1"/>
  <c r="DP836" i="1"/>
  <c r="DP858" i="1"/>
  <c r="DV969" i="1"/>
  <c r="DO1056" i="1"/>
  <c r="DO1183" i="1"/>
  <c r="DV1194" i="1"/>
  <c r="DP1232" i="1"/>
  <c r="DO1258" i="1"/>
  <c r="DO1276" i="1"/>
  <c r="DO1278" i="1"/>
  <c r="DP1298" i="1"/>
  <c r="DO1392" i="1"/>
  <c r="DJ1447" i="1"/>
  <c r="DO1472" i="1"/>
  <c r="DJ1584" i="1"/>
  <c r="DP1608" i="1"/>
  <c r="DO1631" i="1"/>
  <c r="DV1649" i="1"/>
  <c r="DV1651" i="1"/>
  <c r="DP1712" i="1"/>
  <c r="DJ1776" i="1"/>
  <c r="DP1874" i="1"/>
  <c r="DJ1880" i="1"/>
  <c r="DJ1883" i="1"/>
  <c r="DO1990" i="1"/>
  <c r="DJ886" i="1"/>
  <c r="DO988" i="1"/>
  <c r="DJ1124" i="1"/>
  <c r="DJ1203" i="1"/>
  <c r="DP1326" i="1"/>
  <c r="DP1335" i="1"/>
  <c r="DO1360" i="1"/>
  <c r="DO1389" i="1"/>
  <c r="DV1400" i="1"/>
  <c r="DO1539" i="1"/>
  <c r="DP1576" i="1"/>
  <c r="DV1586" i="1"/>
  <c r="DJ1588" i="1"/>
  <c r="DP1680" i="1"/>
  <c r="DP1708" i="1"/>
  <c r="DO1721" i="1"/>
  <c r="DV1767" i="1"/>
  <c r="DV1769" i="1"/>
  <c r="DV1845" i="1"/>
  <c r="DP1981" i="1"/>
  <c r="DO1988" i="1"/>
  <c r="DO1995" i="1"/>
  <c r="DO1939" i="1"/>
  <c r="DP1982" i="1"/>
  <c r="DJ940" i="1"/>
  <c r="DO1030" i="1"/>
  <c r="DO1349" i="1"/>
  <c r="DP1382" i="1"/>
  <c r="DO1608" i="1"/>
  <c r="DO1610" i="1"/>
  <c r="DO1708" i="1"/>
  <c r="DO1842" i="1"/>
  <c r="DP1926" i="1"/>
  <c r="DJ1952" i="1"/>
  <c r="DP1965" i="1"/>
  <c r="DJ1990" i="1"/>
  <c r="DV1990" i="1"/>
  <c r="DO1997" i="1"/>
  <c r="DV1939" i="1"/>
  <c r="DP1602" i="1"/>
  <c r="DP1604" i="1"/>
  <c r="DO1989" i="1"/>
  <c r="DP1182" i="1"/>
  <c r="DV1273" i="1"/>
  <c r="DJ1280" i="1"/>
  <c r="DO1301" i="1"/>
  <c r="DO1369" i="1"/>
  <c r="DV1391" i="1"/>
  <c r="DO1467" i="1"/>
  <c r="DP1512" i="1"/>
  <c r="DV1588" i="1"/>
  <c r="DP1725" i="1"/>
  <c r="DP1727" i="1"/>
  <c r="DP1769" i="1"/>
  <c r="DP1776" i="1"/>
  <c r="DJ1782" i="1"/>
  <c r="DJ1827" i="1"/>
  <c r="DP1839" i="1"/>
  <c r="DJ1937" i="1"/>
  <c r="DP1983" i="1"/>
  <c r="DV866" i="1"/>
  <c r="DO937" i="1"/>
  <c r="DV1137" i="1"/>
  <c r="DJ1150" i="1"/>
  <c r="DO1253" i="1"/>
  <c r="DJ1343" i="1"/>
  <c r="DJ1489" i="1"/>
  <c r="DP1523" i="1"/>
  <c r="DO1701" i="1"/>
  <c r="DO1703" i="1"/>
  <c r="DV1712" i="1"/>
  <c r="DJ1715" i="1"/>
  <c r="DJ1875" i="1"/>
  <c r="DO1861" i="1"/>
  <c r="DO1952" i="1"/>
  <c r="DP1185" i="1"/>
  <c r="DO1194" i="1"/>
  <c r="DO1288" i="1"/>
  <c r="DP1340" i="1"/>
  <c r="DO1651" i="1"/>
  <c r="DO1653" i="1"/>
  <c r="DO1698" i="1"/>
  <c r="DP1939" i="1"/>
  <c r="DJ868" i="1"/>
  <c r="DJ878" i="1"/>
  <c r="DP886" i="1"/>
  <c r="DV985" i="1"/>
  <c r="DV1091" i="1"/>
  <c r="DO1195" i="1"/>
  <c r="DO1197" i="1"/>
  <c r="DV1206" i="1"/>
  <c r="DJ1213" i="1"/>
  <c r="DP1273" i="1"/>
  <c r="DO1355" i="1"/>
  <c r="DV1619" i="1"/>
  <c r="DV1739" i="1"/>
  <c r="DJ1865" i="1"/>
  <c r="DJ1924" i="1"/>
  <c r="DJ1967" i="1"/>
  <c r="DJ199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MTH</author>
    <author>Timothy Barton</author>
    <author>Colin Fish</author>
    <author>Michael Green</author>
    <author>Daniel Seiler</author>
    <author>JSS</author>
    <author>Kennon Guglielmo</author>
    <author>Jason S. Souder</author>
    <author>Christopher Elwood</author>
    <author>Jason Souder</author>
    <author>EControls</author>
    <author>Harish Gadigota</author>
    <author>Test System 2</author>
    <author>kgug</author>
    <author>Engineering</author>
    <author>Kirk Smith</author>
    <author>Mark Workman</author>
  </authors>
  <commentList>
    <comment ref="DI10" authorId="0" shapeId="0" xr:uid="{54F23D06-B08C-4771-A73D-B84688D474AC}">
      <text>
        <r>
          <rPr>
            <sz val="9"/>
            <color indexed="81"/>
            <rFont val="Tahoma"/>
            <family val="2"/>
          </rPr>
          <t xml:space="preserve">Total number of unique fault parameters. This is the value of the TOTAL_FAULT_PARAMCTLS #define. If this value changes, the Y size of the "FPrm_switches" array must also be updated in ECIPP. Note that the Y size of the following arrays will automatically update due to using a reference to the "FPrm_switches" Y size:
FPrm_latchtype
FPrm_latch
FPrm_unlatchtype
FPrm_unlatch
FPrm_pending
FPrm_switches_ext1
</t>
        </r>
      </text>
    </comment>
    <comment ref="DI11" authorId="0" shapeId="0" xr:uid="{80AAA274-9911-4448-A5F9-D37DB249F933}">
      <text>
        <r>
          <rPr>
            <sz val="9"/>
            <color indexed="81"/>
            <rFont val="Tahoma"/>
            <family val="2"/>
          </rPr>
          <t>Total number of unique OBD fault mappings. This is the value of the TOTAL_FAULT_OBD #define. If this value changes the Y size of the "FOBD_rsys_ids" array must be updated in ECIPP. Note that the Y size of the following arrays will automatically update due to using a reference to the "FOBD_rsys_ids" Y size:
FOBD_rsys_ids
FOBD_flags
FOBD_pflags</t>
        </r>
      </text>
    </comment>
    <comment ref="BE13" authorId="0" shapeId="0" xr:uid="{A6AA04F9-FF08-42DB-83E5-5DCF436A9A69}">
      <text>
        <r>
          <rPr>
            <sz val="9"/>
            <color indexed="81"/>
            <rFont val="Tahoma"/>
            <family val="2"/>
          </rPr>
          <t>The full fault description used for reference worksheets (e.g. DTCRef). A full fault description must be provided for each fault, including shared faults.
By default a forumula is used to reference the "Fault Description" column. This forumla should be replaced with a full fault description for cases such as shared faults or when multiple lines are used for the fault description in the "Fault Description" column.</t>
        </r>
      </text>
    </comment>
    <comment ref="BT13" authorId="0" shapeId="0" xr:uid="{193E1632-F80B-47C9-BE21-3ABFB17B7AE3}">
      <text>
        <r>
          <rPr>
            <sz val="9"/>
            <color indexed="81"/>
            <rFont val="Tahoma"/>
            <family val="2"/>
          </rPr>
          <t>Indicates if test results are reported over the diagnostic services by the diagnostic.</t>
        </r>
      </text>
    </comment>
    <comment ref="G14" authorId="0" shapeId="0" xr:uid="{EC4B0D86-63A0-4479-9F19-774580118996}">
      <text>
        <r>
          <rPr>
            <sz val="9"/>
            <color indexed="81"/>
            <rFont val="Tahoma"/>
            <family val="2"/>
          </rPr>
          <t xml:space="preserve">This setting indicates that, when appropriate, the fault may illuminate the MIL.
When operating in the “Euro VI” fault system mode this setting is greyed out and is ignored. For Euro VI the UDS Support DTC Class is used to determine when the fault should illuminate the MIL.
</t>
        </r>
      </text>
    </comment>
    <comment ref="H14" authorId="0" shapeId="0" xr:uid="{4A6AFDA7-8728-46DD-92E7-61A1309ECE0B}">
      <text>
        <r>
          <rPr>
            <sz val="9"/>
            <color indexed="81"/>
            <rFont val="Tahoma"/>
            <family val="2"/>
          </rPr>
          <t>Pending fault handling is not provided for CL and AL disabling, i.e. CL/AL disabling take effect immediately if a fault is latched as pending.</t>
        </r>
      </text>
    </comment>
    <comment ref="I14" authorId="0" shapeId="0" xr:uid="{5B5E4514-7E1D-480F-8340-C15F8CE8748C}">
      <text>
        <r>
          <rPr>
            <sz val="9"/>
            <color indexed="81"/>
            <rFont val="Tahoma"/>
            <family val="2"/>
          </rPr>
          <t>Pending fault handling is not provided for CL and AL disabling, i.e. CL/AL disabling take effect immediately if a fault is latched as pending.</t>
        </r>
      </text>
    </comment>
    <comment ref="J14" authorId="0" shapeId="0" xr:uid="{A80BAD34-94F8-4566-8EFC-931D06E69EA4}">
      <text>
        <r>
          <rPr>
            <sz val="9"/>
            <color indexed="81"/>
            <rFont val="Tahoma"/>
            <family val="2"/>
          </rPr>
          <t>Pending fault handling is not provided for CL and AL disabling, i.e. CL/AL disabling take effect immediately if a fault is latched as pending.
The specific adaptive learning sub-systems that are disabled for a pending- or active-latched fault are configured by the "Active fault adaptive learn disable" parameter on the DiagConfig worksheet.</t>
        </r>
      </text>
    </comment>
    <comment ref="K14" authorId="0" shapeId="0" xr:uid="{6220B77D-595C-46D9-B285-963ACF8023A0}">
      <text>
        <r>
          <rPr>
            <sz val="9"/>
            <color indexed="81"/>
            <rFont val="Tahoma"/>
            <family val="2"/>
          </rPr>
          <t>Pending fault handling is not provided for CL and AL disabling, i.e. CL/AL disabling take effect immediately if a fault is latched as pending.
The specific adaptive learning sub-systems that are disabled for a pending- or active-latched fault are configured by the "Active fault adaptive learn disable" parameter on the DiagConfig worksheet.</t>
        </r>
      </text>
    </comment>
    <comment ref="O14" authorId="1" shapeId="0" xr:uid="{6C6FBA22-8FEA-46F6-A456-3C8AD8C267F2}">
      <text>
        <r>
          <rPr>
            <sz val="9"/>
            <color indexed="81"/>
            <rFont val="Tahoma"/>
            <family val="2"/>
          </rPr>
          <t>Once a diagnostic fault with Force Idle fully latches, forced idle will remain in effect until engine stop or a key-cycle.</t>
        </r>
      </text>
    </comment>
    <comment ref="T14" authorId="0" shapeId="0" xr:uid="{4CF54530-AB24-4543-B0A9-D128542DA406}">
      <text>
        <r>
          <rPr>
            <sz val="9"/>
            <color indexed="81"/>
            <rFont val="Tahoma"/>
            <family val="2"/>
          </rPr>
          <t>This setting indicates that the fault is part of the NOx control system. These faults will be retained for at least the amount of engine hours specified in the "NOx Control System fault retention" setting. Prior to this time these faults may not be cleared by scan tools or the auto-clearing functionality.
Additionally, while at least 1 NOX Control System fault is active a cumulative engine run time will be tracked. This "Total run time by the engine while NOx warning mode is activated" value will be reported as part of ISO 15765 Service 0x01 PID 0x85 - "NOx Control System".</t>
        </r>
      </text>
    </comment>
    <comment ref="U14" authorId="0" shapeId="0" xr:uid="{80AAA12C-A479-46E7-AE44-37AADBBF8A83}">
      <text>
        <r>
          <rPr>
            <sz val="9"/>
            <color indexed="81"/>
            <rFont val="Tahoma"/>
            <family val="2"/>
          </rPr>
          <t>The "Simulink" switch indicates that diagnostic checks and updates to the fault state will be performed by the Simulink application software (ASW). The normal diagnostic checks performed by the firmware/base software (BSW) will be ignored. The BSW will still manage state transition and storage of the fault information as well as provide reporting and clearing over the diagnostic protocols for the fault.
This essentially allows a fault to be repurposed for use within the Simulink ASW as needed. When in use by Simulink ASW the original fault description and the fault conditions are no longer applicable to the fault. 
Note that HD-OBD functions are not compatible with this feature and proper HD-OBD state management cannot be guaranteed. Use of the "Custom" Fault System Mode is assumed.
This feature is only functional when Simulink application software is present.</t>
        </r>
      </text>
    </comment>
    <comment ref="V14" authorId="2" shapeId="0" xr:uid="{453F1206-AE5D-491D-9D18-820AB2023761}">
      <text>
        <r>
          <rPr>
            <sz val="9"/>
            <color indexed="81"/>
            <rFont val="Tahoma"/>
            <family val="2"/>
          </rPr>
          <t>The fault action persist feature allows enforcement of fault switch selected warnings and  derates for an active fault to continue once the fault becomes inactive. Fault action persist behavior applied to all faults with this switch selected is configured on the DiagConfig worksheet.</t>
        </r>
      </text>
    </comment>
    <comment ref="W14" authorId="3" shapeId="0" xr:uid="{DDC141F4-2BFE-41DF-AF2A-992833AF98F5}">
      <text>
        <r>
          <rPr>
            <sz val="9"/>
            <color indexed="81"/>
            <rFont val="Tahoma"/>
            <family val="2"/>
          </rPr>
          <t>When hybrid fault mode is enabled and the fault clearing mode is “Pause during remote stop”, a fault with Pause During Remote Stop checked will not unlatch or clear when the engine is not running.</t>
        </r>
      </text>
    </comment>
    <comment ref="X14" authorId="4" shapeId="0" xr:uid="{784CCB92-F29B-4E7D-90C3-35665F1E34C3}">
      <text>
        <r>
          <rPr>
            <sz val="9"/>
            <color indexed="81"/>
            <rFont val="Tahoma"/>
            <family val="2"/>
          </rPr>
          <t>The "NOx Control Derate" fault switch identifies faults that require a NOx control system derate when they are considered faulted. The vehicle must be considered stationary (roadspeed less than 0.5 km/hr) before derate can activate. The engine speed must be at idle (rpm &lt;= min_gov_rpm + 100) before derate can deactivate. This fault switch is only used when the "NOx Control Derate source" is not 'Disabled' on the DiagConfig worksheet.</t>
        </r>
      </text>
    </comment>
    <comment ref="Y14" authorId="4" shapeId="0" xr:uid="{30F344C6-BB8F-4D41-88F3-3F262C069FE1}">
      <text>
        <r>
          <rPr>
            <sz val="9"/>
            <color indexed="81"/>
            <rFont val="Tahoma"/>
            <family val="2"/>
          </rPr>
          <t>The "NOx Control Dependency" fault switch identifies faults that are dependencies to the NOx control system. These faults typically detect electrical failures and the removal or deactivation of sensors that prevent the diagnosis of the NOx control system. A faulted dependency is used to derate the engine. This fault switch is only used when the "NOx Control Derate source" is not 'Disabled' on the DiagConfig worksheet.</t>
        </r>
      </text>
    </comment>
    <comment ref="AK14" authorId="0" shapeId="0" xr:uid="{9A0F0786-B9BE-4A11-A44C-D86E318A44BE}">
      <text>
        <r>
          <rPr>
            <sz val="9"/>
            <color indexed="81"/>
            <rFont val="Tahoma"/>
            <family val="2"/>
          </rPr>
          <t xml:space="preserve">Suspect Parameter Number (SPN) used when reporting the DTC over the J1939 protocol. 
When reporting fault codes over the J1939 protocol the DTC consists of 32-bits constructed as:
19-bit J1939 SPN + 5-bit J1939 FMI + 1-bit Conversion Method + 7-bit Fault Occurrence Count
</t>
        </r>
      </text>
    </comment>
    <comment ref="AL14" authorId="0" shapeId="0" xr:uid="{831BE5C3-E721-48E7-9C02-C09E302C7281}">
      <text>
        <r>
          <rPr>
            <sz val="9"/>
            <color indexed="81"/>
            <rFont val="Tahoma"/>
            <family val="2"/>
          </rPr>
          <t xml:space="preserve">Failure Mode Indicator (FMI) used when reporting the DTC over the J1939 protocol.
When reporting fault codes over the J1939 protocol the DTC consists of 32-bits constructed as:
19-bit J1939 SPN + 5-bit J1939 FMI + 1-bit Conversion Method + 7-bit Fault Occurrence Count
</t>
        </r>
      </text>
    </comment>
    <comment ref="AM14" authorId="0" shapeId="0" xr:uid="{773FFA3E-4FE0-440E-BB95-90BF09727F4C}">
      <text>
        <r>
          <rPr>
            <sz val="9"/>
            <color indexed="81"/>
            <rFont val="Tahoma"/>
            <family val="2"/>
          </rPr>
          <t>System identifier used when reporting DTCs over the ISO 14229 (UDS) or ISO 15031-1 / J1979 protocols. The following values are supported:
- “P” -  Powertrain
- “C” – Chassis
- “B” – Body
- “U” – Network and vehicle integration</t>
        </r>
      </text>
    </comment>
    <comment ref="AW14" authorId="0" shapeId="0" xr:uid="{1371DCD6-7BA7-43A4-9EE1-3CFC5409DAB2}">
      <text>
        <r>
          <rPr>
            <sz val="9"/>
            <color indexed="81"/>
            <rFont val="Tahoma"/>
            <family val="2"/>
          </rPr>
          <t>This setting enables pending support for a fault and specifies how pending occurrences are counted. This setting supports the following values:
0 – Pending support is disabled
1 – 30 – This range of values represent the number of minutes that must pass in between incrementing the pending fault occurrence counter.
-1 – This value specifies that either a key cycle or operation cycle is required in-between incrementing the pending fault occurrence counter rather than by a fixed time. The cycle type is set by the "Pending fault cycle type" calibration parameter on the DiagConfig worksheet. However, if the "Fault system mode" is configured as 'Euro VI' engine cycles are required in-between incrementing and if the "Fault system mode" is configured as 'CARB 1971.1' drive cycles are required in-between incrementing.</t>
        </r>
      </text>
    </comment>
    <comment ref="AX14" authorId="0" shapeId="0" xr:uid="{C2E0B40D-10BD-46F0-8F9B-B34B6866D58B}">
      <text>
        <r>
          <rPr>
            <sz val="9"/>
            <color indexed="81"/>
            <rFont val="Tahoma"/>
            <family val="2"/>
          </rPr>
          <t>The setting specifies the number of pending fault occurrences that must occur before emissions-related faults fault transitions to the active state. When operating in Euro VI mode the fault must have a UDS Class specified for this setting to be effective. For the remaining modes the fault must have the “Turn On MIL” switch enabled for this setting to be effective.
Specifying a value of 0 disables this transition level based on pending occurrence counts. The maximum value is 3 occurrences.
When enable, once the pending fault occurrence count has reached or exceeded the configured value the following will occur:
1) The MIL will be activated (based on the “Turn On Mil” switch or UDS Class)
2) The pending fault will transition to Active/Historic
3) Pending fault support will be disabled until the historic fault is cleared</t>
        </r>
      </text>
    </comment>
    <comment ref="AY14" authorId="0" shapeId="0" xr:uid="{769E0DC7-9E6E-46F3-95F3-1625E66A3BD8}">
      <text>
        <r>
          <rPr>
            <sz val="9"/>
            <color indexed="81"/>
            <rFont val="Tahoma"/>
            <family val="2"/>
          </rPr>
          <t>Enter the hard warning pending occurrence count limit:
     0 (or unchecked 'Hard Warning' switch) = disables hard warning pending fault
     3 = maximum value
If enabled and the pending occurrence count meets or exceeds the hard warning count:
     1) hard warning turns on
     2) if MIL pending faults are disabled:
          a) the pending fault transitions to active/historic
          b) pending fault support is disabled until the historic fault is cleared</t>
        </r>
      </text>
    </comment>
    <comment ref="AZ14" authorId="0" shapeId="0" xr:uid="{4DE197D0-3B10-4611-B18C-C5CECA363DB8}">
      <text>
        <r>
          <rPr>
            <sz val="9"/>
            <color indexed="81"/>
            <rFont val="Tahoma"/>
            <family val="2"/>
          </rPr>
          <t>Enter the soft warning pending occurrence count limit:
     0 (or unchecked 'Soft Warning' switch) = disables soft warning pending fault
     3 = maximum value
If enabled and the pending occurrence count meets or exceeds the soft warning count:
     1) soft warning turns on
     2) if MIL and hard warning pending faults are disabled:
          a) the pending fault transitions to active/historic
          b) pending fault support is disabled until the historic fault is cleared</t>
        </r>
      </text>
    </comment>
    <comment ref="BA14" authorId="0" shapeId="0" xr:uid="{0F83368B-BC2A-4FAA-BFAD-67E3475BA37C}">
      <text>
        <r>
          <rPr>
            <sz val="9"/>
            <color indexed="81"/>
            <rFont val="Tahoma"/>
            <family val="2"/>
          </rPr>
          <t>Enter the derate (shutdown, power derate 1/2, low rev limit, force idle) pending occurrence count limit:
     0 = disables derate pending fault
     3 = maximum value
If the pending occurrence count meets or exceeds the non-zero derate count:
     1) shutdown, power derate 1/2, low rev limit, and/or force idle turn on if switches are enabled
     2) if MIL, hard warning, and soft warning pending faults are disabled:
          a) the pending fault transitions to active/historic
          b) pending fault support is disabled until the historic fault is cleared</t>
        </r>
      </text>
    </comment>
    <comment ref="BB14" authorId="0" shapeId="0" xr:uid="{19006F1E-C1A8-49EA-9185-C1A2A3465E7C}">
      <text>
        <r>
          <rPr>
            <sz val="9"/>
            <color indexed="81"/>
            <rFont val="Tahoma"/>
            <family val="2"/>
          </rPr>
          <t>This setting specifies the Unified Diagnostic Services (UDS) “DTC Severity” value to use when reporting fault information over the UDS “ReadDTCInformation” (0x19) Service.  This value represents the recommended action to be taken by the system / vehicle operator if/when the fault occurs. 
If left blank the severity level will be omitted from reporting. The following values are supported:
- “M” – Maintenance only – This value indicates that the failure requests maintenance only.
- “H” – Check at next halt – This value indicates that a check of the vehicle is required at next halt.
- “I” – Check immediately – This value indicates that an immediate check of the vehicle is required.
This setting is only applicable when the “Fault System Mode” is configured for “Euro VI” and the "UDS DTC Severity support" is "Enabled". When this setting is not applicable it will be greyed out.</t>
        </r>
      </text>
    </comment>
    <comment ref="BC14" authorId="0" shapeId="0" xr:uid="{F2EAFEFF-3188-43BC-8F42-AD154A927B6B}">
      <text>
        <r>
          <rPr>
            <sz val="9"/>
            <color indexed="81"/>
            <rFont val="Tahoma"/>
            <family val="2"/>
          </rPr>
          <t>This setting specifies the Unified Diagnostic Services (UDS) “DTC Class” for the fault. The DTC class characterizes the impact of a malfunction on emissions as well as determines the MIL behavior when the fault occurs.  The class is used when reporting fault information over the UDS “ReadDTCInformation” (0x19) Service.  
If left blank the fault will not be considered as part of the emissions system. Additionally, the class will be omitted from reporting. The following values are supported:
- “U” – Unclassified – This value should be used if a non-blank DTC Severity has been configured for the fault but no class information will be reported.
- “A” – Class A
- “B1” – Class B1
- “B2” – Class B2
- “C” – Class C
This setting is only applicable when the “Fault System Mode” is configured for “Euro VI”. When this setting is not applicable it will be greyed out.</t>
        </r>
      </text>
    </comment>
    <comment ref="BF14" authorId="0" shapeId="0" xr:uid="{15CDF4F6-CD61-47CA-A874-7DF4DC84ED22}">
      <text>
        <r>
          <rPr>
            <sz val="9"/>
            <color indexed="81"/>
            <rFont val="Tahoma"/>
            <family val="2"/>
          </rPr>
          <t>The "Monitoring Requirements" section of UN/ECE Regulation 49 that applies for the fault.</t>
        </r>
      </text>
    </comment>
    <comment ref="BG14" authorId="0" shapeId="0" xr:uid="{87740F57-F10D-4B6F-AC79-D8F44CCFA6E7}">
      <text>
        <r>
          <rPr>
            <sz val="9"/>
            <color indexed="81"/>
            <rFont val="Tahoma"/>
            <family val="2"/>
          </rPr>
          <t>The monitored system from UN/ECE Regulation 49 to which the fault applies.</t>
        </r>
      </text>
    </comment>
    <comment ref="BH14" authorId="0" shapeId="0" xr:uid="{F184F83D-1CF5-46A9-AC9A-38CC5B9D48AE}">
      <text>
        <r>
          <rPr>
            <sz val="9"/>
            <color indexed="81"/>
            <rFont val="Tahoma"/>
            <family val="2"/>
          </rPr>
          <t>The type of monitoring required for the fault as defined by UN/ECE Regulation 49.</t>
        </r>
      </text>
    </comment>
    <comment ref="BI14" authorId="0" shapeId="0" xr:uid="{8AA86DE7-3A84-46C5-82B4-503B345E8983}">
      <text>
        <r>
          <rPr>
            <sz val="9"/>
            <color indexed="81"/>
            <rFont val="Tahoma"/>
            <family val="2"/>
          </rPr>
          <t>The section of CARB 1971.1  that applies for the fault.</t>
        </r>
      </text>
    </comment>
    <comment ref="BJ14" authorId="0" shapeId="0" xr:uid="{A9A56932-9757-4542-87A1-B0320137375F}">
      <text>
        <r>
          <rPr>
            <sz val="9"/>
            <color indexed="81"/>
            <rFont val="Tahoma"/>
            <family val="2"/>
          </rPr>
          <t xml:space="preserve">The monitored system from CARB 1971.1 to which the fault applies.
</t>
        </r>
      </text>
    </comment>
    <comment ref="BK14" authorId="0" shapeId="0" xr:uid="{C80B6B12-90D3-4B89-8EC5-35796293FD1D}">
      <text>
        <r>
          <rPr>
            <sz val="9"/>
            <color indexed="81"/>
            <rFont val="Tahoma"/>
            <family val="2"/>
          </rPr>
          <t>The component monitored by the fault.</t>
        </r>
      </text>
    </comment>
    <comment ref="BL14" authorId="0" shapeId="0" xr:uid="{E1EAC8B9-4028-4DAC-AB6D-D4ACCEC00C61}">
      <text>
        <r>
          <rPr>
            <sz val="9"/>
            <color indexed="81"/>
            <rFont val="Tahoma"/>
            <family val="2"/>
          </rPr>
          <t>The type of monitoring performed by the fault as classified by CARB 1971.1.</t>
        </r>
      </text>
    </comment>
    <comment ref="BM14" authorId="0" shapeId="0" xr:uid="{776DB127-683E-45F2-AD19-CF33ABDF97CB}">
      <text>
        <r>
          <rPr>
            <sz val="9"/>
            <color indexed="81"/>
            <rFont val="Tahoma"/>
            <family val="2"/>
          </rPr>
          <t>Indicates the minimum monitoring frequency required for the diagnostic by CARB 1971.1.</t>
        </r>
      </text>
    </comment>
    <comment ref="BN14" authorId="0" shapeId="0" xr:uid="{A6BA97BE-5A53-4A44-92D2-42C73B04DE74}">
      <text>
        <r>
          <rPr>
            <sz val="9"/>
            <color indexed="81"/>
            <rFont val="Tahoma"/>
            <family val="2"/>
          </rPr>
          <t>Indicates if the similar conditions concept applies to the fault. Similar conditions must be present for these faults in order to promote or clear the faults.</t>
        </r>
      </text>
    </comment>
    <comment ref="BO14" authorId="0" shapeId="0" xr:uid="{0F57D5E1-2785-428C-AE73-E7029B34CDDD}">
      <text>
        <r>
          <rPr>
            <sz val="9"/>
            <color indexed="81"/>
            <rFont val="Tahoma"/>
            <family val="2"/>
          </rPr>
          <t>Indicates if the fault is included in aggregate readiness status reporting over the diagnostic services.</t>
        </r>
      </text>
    </comment>
    <comment ref="BP14" authorId="0" shapeId="0" xr:uid="{D546B84B-1004-4C5D-9C4D-4C1A48F1B76C}">
      <text>
        <r>
          <rPr>
            <sz val="9"/>
            <color indexed="81"/>
            <rFont val="Tahoma"/>
            <family val="2"/>
          </rPr>
          <t>If applicable, indicates the aggregate Readiness Status System the fault is included in when reporting over the diagnostic services.</t>
        </r>
      </text>
    </comment>
    <comment ref="BQ14" authorId="0" shapeId="0" xr:uid="{3DC64F69-B608-492D-BDCB-1DD98BD001A1}">
      <text>
        <r>
          <rPr>
            <sz val="9"/>
            <color indexed="81"/>
            <rFont val="Tahoma"/>
            <family val="2"/>
          </rPr>
          <t>Indicates if the fault must maintain the minimum required IUPR. 
Note that in CARB 1971.1 some diagnostics are not included when reporting IUPR over the diagnositc services but must still ensure they meet the minimum ratio requirements. In these cases the "IUPR Applicable" will indicate "Yes" while the "IUPR Reported" will indicate "No".
Comprehensive component output functional responde monitors fall into this category.</t>
        </r>
      </text>
    </comment>
    <comment ref="BR14" authorId="0" shapeId="0" xr:uid="{1BF2818F-AEB6-4F22-8C30-8443025F63C5}">
      <text>
        <r>
          <rPr>
            <sz val="9"/>
            <color indexed="81"/>
            <rFont val="Tahoma"/>
            <family val="2"/>
          </rPr>
          <t>Indicates if the fault level IUPR contributes to an aggregate IUPR system that is reported over the diagnostic services.</t>
        </r>
      </text>
    </comment>
    <comment ref="BS14" authorId="0" shapeId="0" xr:uid="{21318474-A105-4052-8C16-6019650C77CE}">
      <text>
        <r>
          <rPr>
            <sz val="9"/>
            <color indexed="81"/>
            <rFont val="Tahoma"/>
            <family val="2"/>
          </rPr>
          <t xml:space="preserve">If applicable, indicates the aggregate IUPR System the fault is included in when reporting over the diagnostic services.
</t>
        </r>
      </text>
    </comment>
    <comment ref="AN15" authorId="0" shapeId="0" xr:uid="{9B77EF0D-8EF0-4687-978E-14F01AF124F9}">
      <text>
        <r>
          <rPr>
            <sz val="9"/>
            <color indexed="81"/>
            <rFont val="Tahoma"/>
            <family val="2"/>
          </rPr>
          <t>DTCs are reported using J2012 Format 0x04 over the UDS protocol. Each DTC will consist of 3 bytes: the DTC High Byte, DTC Middle Byte, and the DTC Low Byte constructed from a combinations of the J2012 System, ISO 14229 DTC, and ISO 14229 Failure Type Byte (FTB).
The ISO 14229 DTC is a 2 byte hexadecimal value with a maximum of 0x3FFF and should follow the recommendations outlined in the SAE J2012 – Surface Vehicle Recommended Practice – Diagnostic Trouble Code Definitions document.</t>
        </r>
      </text>
    </comment>
    <comment ref="AO15" authorId="0" shapeId="0" xr:uid="{2F0A82B3-0159-41B2-9D90-E905F459E66A}">
      <text>
        <r>
          <rPr>
            <sz val="9"/>
            <color indexed="81"/>
            <rFont val="Tahoma"/>
            <family val="2"/>
          </rPr>
          <t xml:space="preserve">DTCs are reported using SAE J2012 Format 0x04 over the UDS protocol. Each DTC will consist of 3 bytes: the DTC High Byte, DTC Middle Byte, and the DTC Low Byte constructed from a combination of the J2012 System, ISO 14229 DTC, and ISO 14229 Failure Type Byte (FTB).
The ISO 14229 FTB is a 1 byte hexadecimal value with a maximum of 0xFF and should follow the recommendations outlined in the SAE J2012 – Surface Vehicle Recommended Practice – Diagnostic Trouble Code Definitions document.
</t>
        </r>
      </text>
    </comment>
    <comment ref="AP15" authorId="0" shapeId="0" xr:uid="{48227206-514E-4333-814D-358DB71811AB}">
      <text>
        <r>
          <rPr>
            <sz val="9"/>
            <color indexed="81"/>
            <rFont val="Tahoma"/>
            <family val="2"/>
          </rPr>
          <t xml:space="preserve">DTCs are reported over the ISO 15031-4 / SAE J1979 protocol using the SAE J2012 2-byte format. Each DTC will consist of a DTC High Byte and a DTC Low Byte constructed from a combination of the J2012 System and ISO 15031-5 DTC / Flash Code.
The ISO 15031-5 DTC / Flash Code is also the value used with the MIL Blink functionality when blinking fault codes over the MIL.
The ISO 15031-5 is a 2-byte hexadecimal value and should typically have a maximum value of 0x3FFF. The value should follow the recommendations outlines in the SAE J2012 – Surface Vehicle Recommended Practice – Diagnostic Trouble Code Definitions document.
</t>
        </r>
      </text>
    </comment>
    <comment ref="DW15" authorId="0" shapeId="0" xr:uid="{A5F5E07E-93C4-46A5-9D53-3106F0A1D2C3}">
      <text>
        <r>
          <rPr>
            <sz val="9"/>
            <color indexed="81"/>
            <rFont val="Tahoma"/>
            <family val="2"/>
          </rPr>
          <t xml:space="preserve">Enable HD OBD support for a fault when it participates in one or more of the following features:
- tracking/reporting of test results
- tracking/reporting of readiness status
- tracking/reporting of in use monitor performance ratios
When enabled, space will be allocated in firmware memory for tracking the information necessary to service the above functionality.
</t>
        </r>
      </text>
    </comment>
    <comment ref="DX15" authorId="0" shapeId="0" xr:uid="{5296DB21-3430-417B-8393-291ADED05606}">
      <text>
        <r>
          <rPr>
            <sz val="9"/>
            <color indexed="81"/>
            <rFont val="Tahoma"/>
            <family val="2"/>
          </rPr>
          <t xml:space="preserve">Indicates the parent readiness component/system of which the fault is a member. The text maps to 1 of the READINESS_SYSTEM_ID enumeration values:
    RSID_MISFIRE
    RSID_FUEL_SYSTEM
    RSID_COMPREHENSIVE_COMPONENT
    RSID_CATALYST
    RSID_NMHC_CATALYST
    RSID_HEATED_CATALYST
    RSID_NOX_AFTERTREATMENT
    RSID_EVAPORATIVE_SYSTEM
    RSID_SECONDARY_AIR
    RSID_BOOST_PRESSURE_SYSTEM
    RSID_OXYGEN_SENSOR
    RSID_EXHAUST_GAS_SENSOR
    RSID_OXYGEN_SENSOR_HEATER
    RSID_PM_FILTER
    RSID_EGR_VVT_SYSTEM
    RSID_ENGINE_COOLING_SYSTEM
If a particulat fault is an emissions fault but does not map to a readiness component/system use a value of RSID_NONE.
</t>
        </r>
      </text>
    </comment>
    <comment ref="DY15" authorId="0" shapeId="0" xr:uid="{EB96C3A2-64D7-4DA4-84A6-2AE5243497A0}">
      <text>
        <r>
          <rPr>
            <sz val="9"/>
            <color indexed="81"/>
            <rFont val="Tahoma"/>
            <family val="2"/>
          </rPr>
          <t xml:space="preserve">Indicates the default parent IUPR component/system of which the fault is a member. The text maps to 1 of the IUPR_SYSTEM_ID enumeration values:
    IUPRSID_CATALYST_MONITOR_BANK_1
    IUPRSID_CATALYST_MONITOR_BANK_2
    IUPRSID_OXYGEN_SENSOR_MONITOR_BANK_1
    IUPRSID_OXYGEN_SENSOR_MONITOR_BANK_2
    IUPRSID_EGR_OR_VVT_MONITOR
    IUPRSID_AIR_MONITOR
    IUPRSID_EVAP_MONITOR
    IUPRSID_SECONDARY_OXYGEN_SENSOR_MONITOR_BANK_1
    IUPRSID_SECONDARY_OXYGEN_SENSOR_MONITOR_BANK_2
    IUPRSID_NMHC_CATALYST_MONITOR
    IUPRSID_NOX_SCR_CATALYST_MONITOR
    IUPRSID_NOX_ADSORRBER_MONITOR
    IUPRSID_PM_FILTER
    IUPRSID_EXHAUST_GAS_SENSOR_MONITOR
    IUPRSID_BOOST_PRESSURE_MONITOR
    IUPRSID_FUEL_MONITOR
If a particulat fault is an emissions fault but does not map to an IUPR component/system use a value of IUPRSID_NONE.
</t>
        </r>
      </text>
    </comment>
    <comment ref="C43" authorId="2" shapeId="0" xr:uid="{AABA61D0-36A6-4681-8ED5-CFC5222C09F0}">
      <text>
        <r>
          <rPr>
            <sz val="9"/>
            <color indexed="81"/>
            <rFont val="Tahoma"/>
            <family val="2"/>
          </rPr>
          <t>This fault only applies to bank 1.</t>
        </r>
      </text>
    </comment>
    <comment ref="AR44" authorId="2" shapeId="0" xr:uid="{73C51FBC-9E23-45A7-BC5A-D5AAD618F7FF}">
      <text>
        <r>
          <rPr>
            <sz val="9"/>
            <color indexed="81"/>
            <rFont val="Tahoma"/>
            <family val="2"/>
          </rPr>
          <t xml:space="preserve">The minimum CL_BM corresponds to the CL_BM value associated with the active fuel type CL low fault as follows:
-- gasoline (bank 1): CL low gasoline bank 1
-- LPG: CL low LPG
-- NG: CL low NG
</t>
        </r>
      </text>
    </comment>
    <comment ref="C50" authorId="2" shapeId="0" xr:uid="{B828B03B-387A-44E8-BBC0-AFD1DA03150F}">
      <text>
        <r>
          <rPr>
            <sz val="9"/>
            <color indexed="81"/>
            <rFont val="Tahoma"/>
            <family val="2"/>
          </rPr>
          <t>This fault only applies to bank 1.</t>
        </r>
      </text>
    </comment>
    <comment ref="AR51" authorId="2" shapeId="0" xr:uid="{8F171328-FF37-479B-BA12-A57C5ED6433F}">
      <text>
        <r>
          <rPr>
            <sz val="9"/>
            <color indexed="81"/>
            <rFont val="Tahoma"/>
            <family val="2"/>
          </rPr>
          <t>The maximum CL_BM corresponds to the CL_BM value associated with the active fuel type CL high fault as follows:
-- gasoline (bank 1): CL high gasoline bank 1
-- LPG: CL high LPG
-- NG: CL high NG</t>
        </r>
      </text>
    </comment>
    <comment ref="AR83" authorId="4" shapeId="0" xr:uid="{57574302-2859-4E99-9D46-7ECB67F71689}">
      <text>
        <r>
          <rPr>
            <sz val="9"/>
            <color indexed="81"/>
            <rFont val="Tahoma"/>
            <family val="2"/>
          </rPr>
          <t>Difference between the commanded and actual CFV gaseous fuel flow rate as a percentage of the commanded rate. The actual flow rate must be greater than the commanded rate by this percentage.</t>
        </r>
      </text>
    </comment>
    <comment ref="AR85" authorId="4" shapeId="0" xr:uid="{8B1A6A9D-69A7-4710-9F6C-A4D66E22E426}">
      <text>
        <r>
          <rPr>
            <sz val="9"/>
            <color indexed="81"/>
            <rFont val="Tahoma"/>
            <family val="2"/>
          </rPr>
          <t>Difference between the commanded and actual CFV gaseous fuel flow rate as a percentage of the commanded rate. The actual flow rate must be less than the commanded rate by this percentage. NOTE: must be negative number.</t>
        </r>
      </text>
    </comment>
    <comment ref="AR87" authorId="2" shapeId="0" xr:uid="{60B05447-FC94-492D-B721-B0DC0A11DA8E}">
      <text>
        <r>
          <rPr>
            <sz val="9"/>
            <color indexed="81"/>
            <rFont val="Tahoma"/>
            <family val="2"/>
          </rPr>
          <t xml:space="preserve">The RMS is calculated from a rolling history of the CFV gaseous fuel flow error values. The flow error is defined as the difference between the commanded and actual fuel flow rate as a percentage of the commanded rate.   
NOTE: The RMS percentage must be expressed as a positive number. </t>
        </r>
      </text>
    </comment>
    <comment ref="C89" authorId="5" shapeId="0" xr:uid="{EDAD79FC-2D90-4145-92AF-F1D7070AA502}">
      <text>
        <r>
          <rPr>
            <sz val="9"/>
            <color indexed="81"/>
            <rFont val="Tahoma"/>
            <family val="2"/>
          </rPr>
          <t>TIP/TOP control overboost fault for boost control. Note this fault also functions as a MAP bank 1/2 imbalance fault when configured for a multi-ECM setup. The slave engine compares its MAP to the master ECM MAP and sets this fault if its MAP value is higher than the master's MAP. To use the fault in a dual ECM setup, configure the fault condition parameters for slave MAP, master MAP, and dMAP/dt instead of TIP, boost TIP desired, and dTIP/dt. This fault will only set on the slave ECM and can be left enabled on the master.</t>
        </r>
      </text>
    </comment>
    <comment ref="AR89" authorId="6" shapeId="0" xr:uid="{CF365C3B-FECD-4C86-83BF-ECE1D635F2CD}">
      <text>
        <r>
          <rPr>
            <sz val="9"/>
            <color indexed="81"/>
            <rFont val="Tahoma"/>
            <family val="2"/>
          </rPr>
          <t>Delta-P above the current P target that
will initiate overboost fault validation.</t>
        </r>
      </text>
    </comment>
    <comment ref="AR90" authorId="6" shapeId="0" xr:uid="{2FB0A994-E65F-4712-8CBD-93FF6033EDD5}">
      <text>
        <r>
          <rPr>
            <sz val="9"/>
            <color indexed="81"/>
            <rFont val="Tahoma"/>
            <family val="2"/>
          </rPr>
          <t>Minimum absolute P required to initiate
overboost fault validation.</t>
        </r>
      </text>
    </comment>
    <comment ref="AR92" authorId="6" shapeId="0" xr:uid="{943340C0-BA72-4DDB-B71F-A12E615FEBF2}">
      <text>
        <r>
          <rPr>
            <sz val="9"/>
            <color indexed="81"/>
            <rFont val="Tahoma"/>
            <family val="2"/>
          </rPr>
          <t>Minimum dP/dt required to initiate overboost
fault validation.  This should be a small NEGATIVE
psi/sec value - such as -1 psi/sec for turbocharged 
applications, and a larger NEGATIVE value for 
supercharged applications.</t>
        </r>
      </text>
    </comment>
    <comment ref="AQ96" authorId="2" shapeId="0" xr:uid="{DFF1488E-2A0B-419A-B876-AF1095FEEEE5}">
      <text>
        <r>
          <rPr>
            <sz val="9"/>
            <color indexed="81"/>
            <rFont val="Tahoma"/>
            <family val="2"/>
          </rPr>
          <t>If set to "Yes", the 'Control underboost 1' and 'Control underboost 2' diagnostics will execute when full authority discrete speed governing is active. The "P target" threshold for each diagnostic is determined based on the "Boost Pressure Control Expected TIP" table lookup (Monitors worksheet) instead of the thresholds specified below.
Diagnostic execution for active discrete speed mode governing only applies to turbocharged applications.</t>
        </r>
      </text>
    </comment>
    <comment ref="C98" authorId="5" shapeId="0" xr:uid="{A7104678-344E-45A6-A30C-A2251A14BB3E}">
      <text>
        <r>
          <rPr>
            <sz val="9"/>
            <color indexed="81"/>
            <rFont val="Tahoma"/>
            <family val="2"/>
          </rPr>
          <t>TIP/TOP control underboost fault for boost control. Note this fault also functions as a MAP bank 1/2 imbalance fault when configured for a multi-ECM setup. The slave engine compares its MAP to the master ECM MAP and sets this fault if its MAP value is lower than the master's MAP. To use the fault in a dual ECM setup, configure the fault condition parameters for slave MAP, master MAP, and dMAP/dt instead of TIP, boost TIP desired, and dTIP/dt. This fault will only set on the slave ECM and can be left enabled on the master.</t>
        </r>
      </text>
    </comment>
    <comment ref="AR98" authorId="6" shapeId="0" xr:uid="{E8CD7369-3679-4F80-9E90-04AECAE51FBD}">
      <text>
        <r>
          <rPr>
            <sz val="9"/>
            <color indexed="81"/>
            <rFont val="Tahoma"/>
            <family val="2"/>
          </rPr>
          <t>Delta-P below the current P target that will initiate underboost fault validation.</t>
        </r>
      </text>
    </comment>
    <comment ref="AR99" authorId="6" shapeId="0" xr:uid="{D420977B-AE2B-4FA6-916D-55CDB49B596E}">
      <text>
        <r>
          <rPr>
            <sz val="9"/>
            <color indexed="81"/>
            <rFont val="Tahoma"/>
            <family val="2"/>
          </rPr>
          <t>Minimum absolute P target required to initiate
underboost fault validation.</t>
        </r>
      </text>
    </comment>
    <comment ref="AR100" authorId="6" shapeId="0" xr:uid="{26F26DA4-193C-409F-9588-8ABB761214B7}">
      <text>
        <r>
          <rPr>
            <sz val="9"/>
            <color indexed="81"/>
            <rFont val="Tahoma"/>
            <family val="2"/>
          </rPr>
          <t>Maximum dP/dt required to initiate underboost
fault validation.  This should be a small POSITIVE psi/sec value - such as +1 psi/sec
for turbocharged applications and a larger
 POSITIVE number for supercharged applications.</t>
        </r>
      </text>
    </comment>
    <comment ref="AR103" authorId="6" shapeId="0" xr:uid="{3056AE00-C8A7-410D-88E3-C8BAF1EDC653}">
      <text>
        <r>
          <rPr>
            <sz val="9"/>
            <color indexed="81"/>
            <rFont val="Tahoma"/>
            <family val="2"/>
          </rPr>
          <t>Minimum ECT required to initiate underboost fault validation.</t>
        </r>
      </text>
    </comment>
    <comment ref="AR106" authorId="6" shapeId="0" xr:uid="{AE274838-9144-4543-8673-D4EEFFEB6753}">
      <text>
        <r>
          <rPr>
            <sz val="9"/>
            <color indexed="81"/>
            <rFont val="Tahoma"/>
            <family val="2"/>
          </rPr>
          <t>Delta-P below the current P target that will initiate underboost fault validation.</t>
        </r>
      </text>
    </comment>
    <comment ref="AR107" authorId="6" shapeId="0" xr:uid="{543B5E43-98E3-41E5-BFE4-86CF1750F1C7}">
      <text>
        <r>
          <rPr>
            <sz val="9"/>
            <color indexed="81"/>
            <rFont val="Tahoma"/>
            <family val="2"/>
          </rPr>
          <t>Minimum absolute P target required to initiate
underboost fault validation.</t>
        </r>
      </text>
    </comment>
    <comment ref="AR108" authorId="6" shapeId="0" xr:uid="{D60CC97F-4A4F-4693-A52A-F3EC9E8277D5}">
      <text>
        <r>
          <rPr>
            <sz val="9"/>
            <color indexed="81"/>
            <rFont val="Tahoma"/>
            <family val="2"/>
          </rPr>
          <t>Maximum dP/dt required to initiate underboost
fault validation.  This should be a small POSITIVE psi/sec value - such as +1 psi/sec
for turbocharged applications and a larger
 POSITIVE number for supercharged applications.</t>
        </r>
      </text>
    </comment>
    <comment ref="AR111" authorId="6" shapeId="0" xr:uid="{45EB86C9-DB2E-4A7B-BA51-1B0AA696BBE9}">
      <text>
        <r>
          <rPr>
            <sz val="9"/>
            <color indexed="81"/>
            <rFont val="Tahoma"/>
            <family val="2"/>
          </rPr>
          <t>Minimum ECT required to initiate underboost fault validation.</t>
        </r>
      </text>
    </comment>
    <comment ref="AQ121" authorId="4" shapeId="0" xr:uid="{FDBE8F37-A1E6-4A02-97BB-1D976EE459E2}">
      <text>
        <r>
          <rPr>
            <sz val="9"/>
            <color indexed="81"/>
            <rFont val="Tahoma"/>
            <family val="2"/>
          </rPr>
          <t>Temperature source for "CAC efficiency lower than expected" diagnostic.
When set to 'COT', the COT, AAT, and TIAT inputs must be configured.
When set to 'IAT', the IAT and TIP inputs must be configured.
When set to 'TIAT', the TIAT and TIP inputs must be configured.
See 'Inputs' worksheet to configure temperature and pressure sources.</t>
        </r>
      </text>
    </comment>
    <comment ref="AR122" authorId="4" shapeId="0" xr:uid="{B24A39DB-78E6-492E-8044-6083B5204065}">
      <text>
        <r>
          <rPr>
            <sz val="9"/>
            <color indexed="81"/>
            <rFont val="Tahoma"/>
            <family val="2"/>
          </rPr>
          <t>Temperature threshold entry condition for "CAC efficiency lower than expected" diagnostic. The threshold is compared to either COT, IAT, or TIAT, depending on the diagnostic's temperature source. Measured temperature must be above this value for fault to be evaluated.</t>
        </r>
      </text>
    </comment>
    <comment ref="AR123" authorId="4" shapeId="0" xr:uid="{419F5F05-9CD8-4D39-8D4F-DCB64D2A0926}">
      <text>
        <r>
          <rPr>
            <sz val="9"/>
            <color indexed="81"/>
            <rFont val="Tahoma"/>
            <family val="2"/>
          </rPr>
          <t>The TIP threshold entry condition for "CAC efficiency lower than expected" diagnostic. Only applies when the diagnostic's temperature source is IAT or TIAT.</t>
        </r>
      </text>
    </comment>
    <comment ref="AR124" authorId="4" shapeId="0" xr:uid="{8A81B838-AEDC-4B33-A4A1-48AE4955F23A}">
      <text>
        <r>
          <rPr>
            <sz val="9"/>
            <color indexed="81"/>
            <rFont val="Tahoma"/>
            <family val="2"/>
          </rPr>
          <t>Roadspeed threshold entry condition for "CAC efficiency lower than expected" diagnostic. Enter a value of 0 if a roadspeed sensor is not present.</t>
        </r>
      </text>
    </comment>
    <comment ref="AR125" authorId="4" shapeId="0" xr:uid="{8791C86E-7501-4FF7-B6D3-CA5DAB850A21}">
      <text>
        <r>
          <rPr>
            <sz val="9"/>
            <color indexed="81"/>
            <rFont val="Tahoma"/>
            <family val="2"/>
          </rPr>
          <t>The CAC efficiency threshold entry condition for "CAC efficiency lower than expected" diagnostic. Condition only applies when the diagnostic's temperature source is COT.</t>
        </r>
      </text>
    </comment>
    <comment ref="AS157" authorId="2" shapeId="0" xr:uid="{6C188C00-E73B-4892-9930-247B3C434730}">
      <text>
        <r>
          <rPr>
            <sz val="9"/>
            <color indexed="81"/>
            <rFont val="Tahoma"/>
            <family val="2"/>
          </rPr>
          <t>The closed loop control enable temperature is equivalent to the 'ECT CL enable' temperature on the CL worksheet.</t>
        </r>
      </text>
    </comment>
    <comment ref="AS161" authorId="2" shapeId="0" xr:uid="{7A05E243-F413-4E45-A3D9-F45343DE0626}">
      <text>
        <r>
          <rPr>
            <sz val="9"/>
            <color indexed="81"/>
            <rFont val="Tahoma"/>
            <family val="2"/>
          </rPr>
          <t xml:space="preserve">The run-time threshold for ECT warm-up is calculated from the 'Closed Loop Temp Warm-up Time' table on the Monitors worksheet. </t>
        </r>
      </text>
    </comment>
    <comment ref="AS163" authorId="2" shapeId="0" xr:uid="{F4C088E4-8028-41FD-AA6B-75B0A9E0D870}">
      <text>
        <r>
          <rPr>
            <sz val="9"/>
            <color indexed="81"/>
            <rFont val="Tahoma"/>
            <family val="2"/>
          </rPr>
          <t>The highest minimum diagnostic monitor temperature is the ECT threshold that must be exceeded to enable every HD OBD monitor. This value is the highest calibrated temperature in the following set:
-- CL ECT enable (CL)
-- Misfire detection ECT enable (Derate)
-- Warm-up minimum ECT (DiagConfig)
-- Boost control: Control underboost fault (Diagnostics)
-- UEGO drift compensation minimum ECT (Inputs)
-- EGRdP offset ECT minimum (Inputs)
-- Knock ECT enable (Knock)</t>
        </r>
      </text>
    </comment>
    <comment ref="AS167" authorId="2" shapeId="0" xr:uid="{55E3B025-945A-4A95-B342-454F40C1A0BA}">
      <text>
        <r>
          <rPr>
            <sz val="9"/>
            <color indexed="81"/>
            <rFont val="Tahoma"/>
            <family val="2"/>
          </rPr>
          <t xml:space="preserve">The run-time threshold for ECT warm-up is calculated from the 'Diag Enable Temp Warm-up Time' table on the Monitors worksheet. </t>
        </r>
      </text>
    </comment>
    <comment ref="AS169" authorId="2" shapeId="0" xr:uid="{F4237483-CD99-4E12-BE3B-8A9C06D97471}">
      <text>
        <r>
          <rPr>
            <sz val="9"/>
            <color indexed="81"/>
            <rFont val="Tahoma"/>
            <family val="2"/>
          </rPr>
          <t>The lowest maximum diagnostic monitor enable temperature is the ECT threshold below which all HD OBD monitors will be enabled at the start of a drive cycle.  There are currently no supported HD OBD monitors which are disabled at the beginning of a drive cycle based on the initial ECT exceeding a calibratable threshold.  While certain Cooling System monitor diagnostics are disabled if the initial ECT is too high (i.e. warm start), this fault is not intended to be set in these normal operating scenarios, 
As additional HD OBD monitors are supported, it is anticipated that this fault will become relevant.</t>
        </r>
      </text>
    </comment>
    <comment ref="AS177" authorId="2" shapeId="0" xr:uid="{E862D6A1-000C-4881-86FD-7DADF052D452}">
      <text>
        <r>
          <rPr>
            <sz val="9"/>
            <color indexed="81"/>
            <rFont val="Tahoma"/>
            <family val="2"/>
          </rPr>
          <t xml:space="preserve">The run-time threshold for ECT warm-up is calculated from the 'Oper Temp Threshold Warm-up Time' table on the Monitors worksheet. </t>
        </r>
      </text>
    </comment>
    <comment ref="AS182" authorId="2" shapeId="0" xr:uid="{9538CC29-EF8C-4485-85B3-34F60F84E67D}">
      <text>
        <r>
          <rPr>
            <sz val="9"/>
            <color indexed="81"/>
            <rFont val="Tahoma"/>
            <family val="2"/>
          </rPr>
          <t>See the comment for the same fault condition for 'Failed to reach diagnostics temperature'.</t>
        </r>
      </text>
    </comment>
    <comment ref="AR197" authorId="2" shapeId="0" xr:uid="{99399506-9712-41CA-9244-38F55FBF5ADF}">
      <text>
        <r>
          <rPr>
            <sz val="9"/>
            <color indexed="81"/>
            <rFont val="Tahoma"/>
            <family val="2"/>
          </rPr>
          <t>This value configures the amount of time EGR steady-state flow is maintained prior to evaluating the "EGR flow lower than expected 1", "EGR flow lower than expected 2" and "EGR flow higher than expected" faults.</t>
        </r>
      </text>
    </comment>
    <comment ref="AR199" authorId="7" shapeId="0" xr:uid="{D3B4FF34-626E-4F73-BFE3-538BE0D58A38}">
      <text>
        <r>
          <rPr>
            <sz val="9"/>
            <color indexed="81"/>
            <rFont val="Tahoma"/>
            <family val="2"/>
          </rPr>
          <t>This limit should be set large enough to provide for accurate EGR flow diagnostics.</t>
        </r>
      </text>
    </comment>
    <comment ref="AT199" authorId="7" shapeId="0" xr:uid="{BE5DD383-E56D-4930-81DC-705C99546DB1}">
      <text>
        <r>
          <rPr>
            <sz val="9"/>
            <color indexed="81"/>
            <rFont val="Tahoma"/>
            <family val="2"/>
          </rPr>
          <t>To protect against any and all possible causes of EGR flow convergence, this fault is continuously monitored any time the EGR command exceeds the low-flow limits to the left. Therefore, this value must be set large enough to allow CL+adaptive updates to reduce EGR errors below the fault threshold during normal operation.</t>
        </r>
      </text>
    </comment>
    <comment ref="AR203" authorId="7" shapeId="0" xr:uid="{7ABB6410-42D1-402A-AA5F-B1281A188904}">
      <text>
        <r>
          <rPr>
            <sz val="9"/>
            <color indexed="81"/>
            <rFont val="Tahoma"/>
            <family val="2"/>
          </rPr>
          <t>This limit should be set large enough to provide for accurate EGR flow diagnostics.</t>
        </r>
      </text>
    </comment>
    <comment ref="AT203" authorId="0" shapeId="0" xr:uid="{89281CFA-BDB5-400A-AF4A-84B1286A442C}">
      <text>
        <r>
          <rPr>
            <sz val="9"/>
            <color indexed="81"/>
            <rFont val="Tahoma"/>
            <family val="2"/>
          </rPr>
          <t>To protect against any and all possible causes of EGR flow convergence, this fault is continuously monitored any time the EGR command exceeds the low-flow limits to the left. Therefore, this value must be set large enough to allow CL+adaptive updates to reduce EGR errors below the fault threshold during normal operation.</t>
        </r>
      </text>
    </comment>
    <comment ref="AR207" authorId="7" shapeId="0" xr:uid="{2E6AFE5B-CFAD-4F66-ABA0-3A3A6887DCF8}">
      <text>
        <r>
          <rPr>
            <sz val="9"/>
            <color indexed="81"/>
            <rFont val="Tahoma"/>
            <family val="2"/>
          </rPr>
          <t>This limit should be set large enough to provide for accurate EGR flow diagnostics.</t>
        </r>
      </text>
    </comment>
    <comment ref="AT207" authorId="7" shapeId="0" xr:uid="{AA451123-92A4-4183-815B-2D3C3D987B0E}">
      <text>
        <r>
          <rPr>
            <sz val="9"/>
            <color indexed="81"/>
            <rFont val="Tahoma"/>
            <family val="2"/>
          </rPr>
          <t>To protect against any and all possible causes of EGR flow convergence, this fault is continuously monitored any time the EGR command exceeds the low-flow limits to the left. Therefore, this value must be set large enough to allow CL+adaptive updates to reduce EGR errors below the fault threshold during normal operation.</t>
        </r>
      </text>
    </comment>
    <comment ref="AR212" authorId="7" shapeId="0" xr:uid="{5725B0AB-53C8-49B0-B32E-A0A3D6EFE791}">
      <text>
        <r>
          <rPr>
            <sz val="9"/>
            <color indexed="81"/>
            <rFont val="Tahoma"/>
            <family val="2"/>
          </rPr>
          <t>Fault checking is only enabled if the EGR valve (fully-corrected) PR used for the model computation is below this limit.</t>
        </r>
      </text>
    </comment>
    <comment ref="AR215" authorId="4" shapeId="0" xr:uid="{EF7A930F-BA8E-42D5-9B41-44E1DC1267FB}">
      <text>
        <r>
          <rPr>
            <sz val="9"/>
            <color indexed="81"/>
            <rFont val="Tahoma"/>
            <family val="2"/>
          </rPr>
          <t>Parameter should be greater than the error threshold above. If not, then the fault will unlatch when no EGR is being commanded.</t>
        </r>
      </text>
    </comment>
    <comment ref="AR220" authorId="4" shapeId="0" xr:uid="{4D352C4B-AA48-403A-AB2F-6E10555BF2C6}">
      <text>
        <r>
          <rPr>
            <sz val="9"/>
            <color indexed="81"/>
            <rFont val="Tahoma"/>
            <family val="2"/>
          </rPr>
          <t>Parameter should be greater than the error threshold above. If not, then the fault will unlatch when no EGR is being commanded.</t>
        </r>
      </text>
    </comment>
    <comment ref="AR225" authorId="4" shapeId="0" xr:uid="{2E61FA59-7300-4A08-A3F7-9D18DC27BEBD}">
      <text>
        <r>
          <rPr>
            <sz val="9"/>
            <color indexed="81"/>
            <rFont val="Tahoma"/>
            <family val="2"/>
          </rPr>
          <t>Parameter should be greater than the error threshold above. If not, then the fault will unlatch when no EGR is being commanded.</t>
        </r>
      </text>
    </comment>
    <comment ref="AR230" authorId="4" shapeId="0" xr:uid="{FEB0FD2D-474B-48BA-AE43-13EB379B926C}">
      <text>
        <r>
          <rPr>
            <sz val="9"/>
            <color indexed="81"/>
            <rFont val="Tahoma"/>
            <family val="2"/>
          </rPr>
          <t>Parameter should be greater than the error threshold above. If not, then the fault will unlatch when no EGR is being commanded.</t>
        </r>
      </text>
    </comment>
    <comment ref="C234" authorId="7" shapeId="0" xr:uid="{5A505F8C-C753-44F1-BB2C-25D8B551F1B8}">
      <text>
        <r>
          <rPr>
            <sz val="9"/>
            <color indexed="81"/>
            <rFont val="Tahoma"/>
            <family val="2"/>
          </rPr>
          <t>Both UEGO and dP feedback must be operational and valid for this diagnostic to set.</t>
        </r>
      </text>
    </comment>
    <comment ref="AR234" authorId="7" shapeId="0" xr:uid="{B2664A42-1923-4387-9204-C86D88269B66}">
      <text>
        <r>
          <rPr>
            <sz val="9"/>
            <color indexed="81"/>
            <rFont val="Tahoma"/>
            <family val="2"/>
          </rPr>
          <t>Setting this to a high value avoids feedback disagreement issues at low-flows, where accurate feedback is not as critical.</t>
        </r>
      </text>
    </comment>
    <comment ref="C237" authorId="7" shapeId="0" xr:uid="{7E85F31A-F0BE-44FE-BEBE-086379989E32}">
      <text>
        <r>
          <rPr>
            <sz val="9"/>
            <color indexed="81"/>
            <rFont val="Tahoma"/>
            <family val="2"/>
          </rPr>
          <t>Both UEGO and dP feedback must be operational and valid for this diagnostic to set.</t>
        </r>
      </text>
    </comment>
    <comment ref="AR237" authorId="7" shapeId="0" xr:uid="{40FF9593-2A2B-4405-80E0-4BAE1A60486E}">
      <text>
        <r>
          <rPr>
            <sz val="9"/>
            <color indexed="81"/>
            <rFont val="Tahoma"/>
            <family val="2"/>
          </rPr>
          <t>Setting this to a high value avoids feedback disagreement issues at low-flows, where accurate feedback is not as critical.</t>
        </r>
      </text>
    </comment>
    <comment ref="AR249" authorId="2" shapeId="0" xr:uid="{31147CED-DCAA-4AD6-A071-9DBC97AF4A16}">
      <text>
        <r>
          <rPr>
            <sz val="9"/>
            <color indexed="81"/>
            <rFont val="Tahoma"/>
            <family val="2"/>
          </rPr>
          <t>This value configures the amount of time EGR flow exceeding the threshold above is maintained prior to evaluating the "EGR cooler efficiency 1" and "EGR cooler efficiency 2" faults.</t>
        </r>
      </text>
    </comment>
    <comment ref="AQ251" authorId="2" shapeId="0" xr:uid="{DCD95375-22C5-4146-86A2-063FBD73F832}">
      <text>
        <r>
          <rPr>
            <sz val="9"/>
            <color indexed="81"/>
            <rFont val="Tahoma"/>
            <family val="2"/>
          </rPr>
          <t>For high-pressure EGR applications, coolant temperature refers to ECT. For low-pressure applications, the ACT sensor is used.</t>
        </r>
      </text>
    </comment>
    <comment ref="AR254" authorId="7" shapeId="0" xr:uid="{9F7D9C4B-8583-4C10-8459-D1EFD0516831}">
      <text>
        <r>
          <rPr>
            <sz val="9"/>
            <color indexed="81"/>
            <rFont val="Tahoma"/>
            <family val="2"/>
          </rPr>
          <t>The EGRT sensor must be capable of reading temperatures up to the upper ECT limit + this value. So if a 300F EGRT sensor is being used, and this value is set to 90F, the upper ECT limit must be &lt;= 210F.</t>
        </r>
      </text>
    </comment>
    <comment ref="AQ256" authorId="2" shapeId="0" xr:uid="{695B10DE-6F57-4C2E-A424-3F158A75E688}">
      <text>
        <r>
          <rPr>
            <sz val="9"/>
            <color indexed="81"/>
            <rFont val="Tahoma"/>
            <family val="2"/>
          </rPr>
          <t>For high-pressure EGR applications, coolant temperature refers to ECT. For low-pressure applications, the ACT sensor is used.</t>
        </r>
      </text>
    </comment>
    <comment ref="AQ261" authorId="2" shapeId="0" xr:uid="{4722074D-DCB8-4462-B190-6FA8AEB7000E}">
      <text>
        <r>
          <rPr>
            <sz val="9"/>
            <color indexed="81"/>
            <rFont val="Tahoma"/>
            <family val="2"/>
          </rPr>
          <t xml:space="preserve">When set to "Single Point", fault processing uses the EGRdP threshold below. For the "Table Based" selection, the 'EGR Orifice Expected dP' table on the Monitors worksheet determines the EGRdP threshold used for fault processing.  </t>
        </r>
      </text>
    </comment>
    <comment ref="AR262" authorId="2" shapeId="0" xr:uid="{55288012-E39F-4835-87F4-33602DBE92B4}">
      <text>
        <r>
          <rPr>
            <sz val="9"/>
            <color indexed="81"/>
            <rFont val="Tahoma"/>
            <family val="2"/>
          </rPr>
          <t>This value applies when 'EGRdP threshold source' is set to "Single Point".</t>
        </r>
      </text>
    </comment>
    <comment ref="AS292" authorId="2" shapeId="0" xr:uid="{419769DB-0EF3-442A-AC4C-7A9C50621984}">
      <text>
        <r>
          <rPr>
            <sz val="9"/>
            <color indexed="81"/>
            <rFont val="Tahoma"/>
            <family val="2"/>
          </rPr>
          <t>The intercooler temperature limiting maximum flow rate is governed by the maximum flow authority specified by the "Temp limiting max flow authority parameter" on the EGR worksheet. 
This fault only applies to low-pressure EGR engine configurations.</t>
        </r>
      </text>
    </comment>
    <comment ref="AR293" authorId="2" shapeId="0" xr:uid="{3A67B944-D94D-4DD4-BCF9-86E0B4BBD8A3}">
      <text>
        <r>
          <rPr>
            <sz val="9"/>
            <color indexed="81"/>
            <rFont val="Tahoma"/>
            <family val="2"/>
          </rPr>
          <t>In evaluating whether the intercooler projected outlet temperature is too high, the threshold is defined as the "Projected outlet temperature limit" (EGR worksheet) plus this temperature margin.</t>
        </r>
      </text>
    </comment>
    <comment ref="AR295" authorId="2" shapeId="0" xr:uid="{06845617-72F7-439A-BA4D-27AD6CD73F96}">
      <text>
        <r>
          <rPr>
            <sz val="9"/>
            <color indexed="81"/>
            <rFont val="Tahoma"/>
            <family val="2"/>
          </rPr>
          <t xml:space="preserve">This fault will latch when the intake restriction valve (IRV) closed loop correction to the IRV commanded valve position has reached either the "IRV CL / integral min authority" or "IRV CL / integral max authority" limit specified on the EGR worksheet. This condition could indicate the IRV is not installed, an IRV blade is missing, or an extreme air restriction exists upstream of the valve.
This fault is only applicable to low-pressure EGR engine applications.
</t>
        </r>
      </text>
    </comment>
    <comment ref="AR297" authorId="4" shapeId="0" xr:uid="{9B3ECA7F-E948-41C4-9F85-794B7618DB3F}">
      <text>
        <r>
          <rPr>
            <sz val="9"/>
            <color indexed="81"/>
            <rFont val="Tahoma"/>
            <family val="2"/>
          </rPr>
          <t>"AUX analog Pull-Down 1 high voltage" Fault's Aux PD max threshold. Note: this value is ignored if channel is being used for oil quality sensing.</t>
        </r>
      </text>
    </comment>
    <comment ref="AR328" authorId="5" shapeId="0" xr:uid="{DDF4EBE6-9091-4D26-90B9-56E2CBC7BD51}">
      <text>
        <r>
          <rPr>
            <sz val="9"/>
            <color indexed="81"/>
            <rFont val="Tahoma"/>
            <family val="2"/>
          </rPr>
          <t>Enter the max/min value in volts. Note that this value is ignored if this channel is being used for any of the following inputs:
1) Oil quality sensing</t>
        </r>
      </text>
    </comment>
    <comment ref="AR495" authorId="4" shapeId="0" xr:uid="{9F030A2D-BBD8-4A6C-B344-1022B3454BB4}">
      <text>
        <r>
          <rPr>
            <sz val="9"/>
            <color indexed="81"/>
            <rFont val="Tahoma"/>
            <family val="2"/>
          </rPr>
          <t>This is the ordinal number of the first Auxiliary Temperature to use in the delta (difference) calculation. 1 = Aux Temperature 1, 2 - Aux Temperature 2, etc. See 'Inputs' tab for Auxiliary Temperatures.</t>
        </r>
      </text>
    </comment>
    <comment ref="AR496" authorId="4" shapeId="0" xr:uid="{0EE10901-0BB3-4C94-A5FB-43B232786A09}">
      <text>
        <r>
          <rPr>
            <sz val="9"/>
            <color indexed="81"/>
            <rFont val="Tahoma"/>
            <family val="2"/>
          </rPr>
          <t>This is the ordinal number of the second Auxiliary Temperature to use in the delta (difference) calculation. 1 = Aux Temperature 1, 2 - Aux Temperature 2, etc. See 'Inputs' tab for Auxiliary Temperatures.</t>
        </r>
      </text>
    </comment>
    <comment ref="AR517" authorId="4" shapeId="0" xr:uid="{0D30C355-C3A3-4831-9778-8F8B1377C1FF}">
      <text>
        <r>
          <rPr>
            <sz val="9"/>
            <color indexed="81"/>
            <rFont val="Tahoma"/>
            <family val="2"/>
          </rPr>
          <t>Ordinal number of the first Auxiliary Pressure to use in the delta (difference) calculation. 1 = Aux Pressure 1, 2 - Aux Pressure 2, etc. See 'Inputs' tab for Auxiliary Pressures.</t>
        </r>
      </text>
    </comment>
    <comment ref="AR518" authorId="4" shapeId="0" xr:uid="{3D1C9668-50BB-474E-AD3E-BE3CDC5A4B19}">
      <text>
        <r>
          <rPr>
            <sz val="9"/>
            <color indexed="81"/>
            <rFont val="Tahoma"/>
            <family val="2"/>
          </rPr>
          <t>Ordinal number of the second Auxiliary Pressure to use in the delta (difference) calculation. 1 = Aux Pressure 1, 2 - Aux Pressure 2, etc. See 'Inputs' tab for Auxiliary Pressures.</t>
        </r>
      </text>
    </comment>
    <comment ref="AR532" authorId="5" shapeId="0" xr:uid="{E3637DA4-6576-4FC5-9DCE-A9F11FD65C92}">
      <text>
        <r>
          <rPr>
            <sz val="9"/>
            <color indexed="81"/>
            <rFont val="Tahoma"/>
            <family val="2"/>
          </rPr>
          <t>Enter a time between 0 - 60 seconds.</t>
        </r>
      </text>
    </comment>
    <comment ref="AQ544" authorId="1" shapeId="0" xr:uid="{8F60930B-AA21-44FD-ADF0-05748C4201FA}">
      <text>
        <r>
          <rPr>
            <sz val="9"/>
            <color indexed="81"/>
            <rFont val="Tahoma"/>
            <family val="2"/>
          </rPr>
          <t>NOTE: The catalyst ΔP or EBP fault threshold varies based on the exhaust volumetric flow and is calibrated in a table on the Catalyst page.</t>
        </r>
      </text>
    </comment>
    <comment ref="AQ547" authorId="1" shapeId="0" xr:uid="{BD236C4B-BE83-4B39-93F6-7C9EC8FB3A88}">
      <text>
        <r>
          <rPr>
            <sz val="9"/>
            <color indexed="81"/>
            <rFont val="Tahoma"/>
            <family val="2"/>
          </rPr>
          <t>NOTE: The catalyst ΔP or EBP fault threshold varies based on the exhaust volumetric flow and is calibrated in a table on the Catalyst page.</t>
        </r>
      </text>
    </comment>
    <comment ref="AQ549" authorId="1" shapeId="0" xr:uid="{607D887A-6BF9-4EBD-8F1E-14F77CA8671A}">
      <text>
        <r>
          <rPr>
            <sz val="9"/>
            <color indexed="81"/>
            <rFont val="Tahoma"/>
            <family val="2"/>
          </rPr>
          <t>NOTE: The catalyst ΔP or EBP fault threshold varies based on the exhaust volumetric flow and is calibrated in a table on the Catalyst page.</t>
        </r>
      </text>
    </comment>
    <comment ref="AR551" authorId="8" shapeId="0" xr:uid="{0A8F2D37-BCE2-4562-88B7-99ACB4D7F5A5}">
      <text>
        <r>
          <rPr>
            <sz val="9"/>
            <color indexed="81"/>
            <rFont val="Tahoma"/>
            <family val="2"/>
          </rPr>
          <t>For part 1 of fault: engine must be in throttle open FSO for this period and the minimum sensor voltage set below must be met for the fault latch counter to start counting up.</t>
        </r>
      </text>
    </comment>
    <comment ref="AQ553" authorId="3" shapeId="0" xr:uid="{934EA1B8-5FC1-4714-8E55-59A85B45C559}">
      <text>
        <r>
          <rPr>
            <sz val="9"/>
            <color indexed="81"/>
            <rFont val="Tahoma"/>
            <family val="2"/>
          </rPr>
          <t>Specifies when to evaluate whether the phi command is within normal closed-loop excursion limits.  If set to "before FSO", the phi command is only checked at entry to fuel shut-off.  If set to "during FSO", the phi command is checked continuously during fuel shut-off.  This setting only exists to preserve backwards compatibility and should be set to "before FSO" in new calibrations.</t>
        </r>
      </text>
    </comment>
    <comment ref="AR555" authorId="8" shapeId="0" xr:uid="{D36203A7-30F1-4886-96BE-61DD8900194C}">
      <text>
        <r>
          <rPr>
            <sz val="9"/>
            <color indexed="81"/>
            <rFont val="Tahoma"/>
            <family val="2"/>
          </rPr>
          <t>For part 2 of fault. The fault will immediately latch if:
 - This minimum MAP condition is met.
 - The below minimum RPM condition is met.
 - The post-catalyst sensor voltage stays below the
   threshold for at least the time specified after
   exiting FSO.</t>
        </r>
      </text>
    </comment>
    <comment ref="AQ561" authorId="4" shapeId="0" xr:uid="{F57A9154-2475-4000-B3D2-39AF29ECD993}">
      <text>
        <r>
          <rPr>
            <sz val="9"/>
            <color indexed="81"/>
            <rFont val="Tahoma"/>
            <family val="2"/>
          </rPr>
          <t>Delta-phi min is the "Postcat delta-phi min" corresponding to the active fuel.</t>
        </r>
      </text>
    </comment>
    <comment ref="AQ565" authorId="4" shapeId="0" xr:uid="{82E02EDE-C677-4E3C-AE35-1C501FA27BBF}">
      <text>
        <r>
          <rPr>
            <sz val="9"/>
            <color indexed="81"/>
            <rFont val="Tahoma"/>
            <family val="2"/>
          </rPr>
          <t>Delta-phi max is the "Postcat delta-phi max" corresponding to the active fuel.</t>
        </r>
      </text>
    </comment>
    <comment ref="AQ573" authorId="2" shapeId="0" xr:uid="{2010B203-F8BD-4A91-B765-742C6F6B4762}">
      <text>
        <r>
          <rPr>
            <sz val="9"/>
            <color indexed="81"/>
            <rFont val="Tahoma"/>
            <family val="2"/>
          </rPr>
          <t xml:space="preserve">These options refer to the "Pressure 1 (psi)" and "Pressure 2 (psi)" columns in the "Crankcase Expected Pressure" table on the Monitors worksheet. </t>
        </r>
      </text>
    </comment>
    <comment ref="AR574" authorId="3" shapeId="0" xr:uid="{2B493607-2959-4C71-8F67-54B97F14C1C6}">
      <text>
        <r>
          <rPr>
            <sz val="9"/>
            <color indexed="81"/>
            <rFont val="Tahoma"/>
            <family val="2"/>
          </rPr>
          <t>The first row of the "AAT (deg F)" column of the "Crankcase Ventilation Pressure Diagnostics Run Time Wait" table on the Monitors worksheet specifies the minimum AAT.</t>
        </r>
      </text>
    </comment>
    <comment ref="AS575" authorId="2" shapeId="0" xr:uid="{743BF3A6-4F70-451C-945B-52DFFCEE8838}">
      <text>
        <r>
          <rPr>
            <sz val="9"/>
            <color indexed="81"/>
            <rFont val="Tahoma"/>
            <family val="2"/>
          </rPr>
          <t xml:space="preserve">The 'Crankcase Ventilation Pressure Diagnostics Run Time Wait' table on the Monitors worksheet determines this AAT-based run time wait threshold. </t>
        </r>
      </text>
    </comment>
    <comment ref="AQ582" authorId="2" shapeId="0" xr:uid="{C23ADD0A-D616-426C-B191-09725EB4B86B}">
      <text>
        <r>
          <rPr>
            <sz val="9"/>
            <color indexed="81"/>
            <rFont val="Tahoma"/>
            <family val="2"/>
          </rPr>
          <t xml:space="preserve">These options refer to the "Pressure 1 (psi)" and "Pressure 2 (psi)" columns in the "Crankcase Expected Pressure" table on the Monitors worksheet. </t>
        </r>
      </text>
    </comment>
    <comment ref="AR583" authorId="3" shapeId="0" xr:uid="{1AC690B4-0288-4AF8-AF49-A941C4A2482B}">
      <text>
        <r>
          <rPr>
            <sz val="9"/>
            <color indexed="81"/>
            <rFont val="Tahoma"/>
            <family val="2"/>
          </rPr>
          <t>The first row of the "AAT (deg F)" column of the "Crankcase Ventilation Pressure Diagnostics Run Time Wait" table on the Monitors worksheet specifies the minimum AAT.</t>
        </r>
      </text>
    </comment>
    <comment ref="AS584" authorId="2" shapeId="0" xr:uid="{04421353-8DB9-432F-A647-7C5B719580E2}">
      <text>
        <r>
          <rPr>
            <sz val="9"/>
            <color indexed="81"/>
            <rFont val="Tahoma"/>
            <family val="2"/>
          </rPr>
          <t xml:space="preserve">The 'Crankcase Ventilation Pressure Diagnostics Run Time Wait' table on the Monitors worksheet determines this AAT-based run time wait threshold. </t>
        </r>
      </text>
    </comment>
    <comment ref="AR586" authorId="3" shapeId="0" xr:uid="{2EFA3258-7E5E-46C2-B7B7-9338D711AB22}">
      <text>
        <r>
          <rPr>
            <sz val="9"/>
            <color indexed="81"/>
            <rFont val="Tahoma"/>
            <family val="2"/>
          </rPr>
          <t>Time to wait after ERCV enters the "Run" state before the ERCV reaches a stable closed-loop speed.</t>
        </r>
      </text>
    </comment>
    <comment ref="AR587" authorId="3" shapeId="0" xr:uid="{D953FB8A-3AFB-418F-B323-95FA40B5BB02}">
      <text>
        <r>
          <rPr>
            <sz val="9"/>
            <color indexed="81"/>
            <rFont val="Tahoma"/>
            <family val="2"/>
          </rPr>
          <t>Minimum expected speed input frequency after the ERCV has been in the "Run" state for the minimum run wait time.</t>
        </r>
      </text>
    </comment>
    <comment ref="AR588" authorId="3" shapeId="0" xr:uid="{60B8891B-3E1A-4D0C-9DB5-4CC04285C477}">
      <text>
        <r>
          <rPr>
            <sz val="9"/>
            <color indexed="81"/>
            <rFont val="Tahoma"/>
            <family val="2"/>
          </rPr>
          <t>Maximum expected speed input frequency after the ERCV has been in the "Run" state for the minimum run wait time.</t>
        </r>
      </text>
    </comment>
    <comment ref="AR589" authorId="3" shapeId="0" xr:uid="{180C45A4-1F12-4BD3-8CFA-8A3CDC746FDA}">
      <text>
        <r>
          <rPr>
            <sz val="9"/>
            <color indexed="81"/>
            <rFont val="Tahoma"/>
            <family val="2"/>
          </rPr>
          <t>Time to wait after engine stop before the ERCV speed input frequency will indicate that the ERCV has stopped.</t>
        </r>
      </text>
    </comment>
    <comment ref="C601" authorId="4" shapeId="0" xr:uid="{A42E56E4-C656-4C89-B984-B123185E6FE2}">
      <text>
        <r>
          <rPr>
            <sz val="9"/>
            <color indexed="81"/>
            <rFont val="Tahoma"/>
            <family val="2"/>
          </rPr>
          <t>Fault's update is affected by parameter "EGO/UEGO heater short to power fault updates" on the DiagConfig worksheet.</t>
        </r>
      </text>
    </comment>
    <comment ref="C606" authorId="4" shapeId="0" xr:uid="{34E4C13A-2FDE-4160-9C4D-A319650F96DF}">
      <text>
        <r>
          <rPr>
            <sz val="9"/>
            <color indexed="81"/>
            <rFont val="Tahoma"/>
            <family val="2"/>
          </rPr>
          <t>Fault's update is affected by parameter "EGO/UEGO heater short to power fault updates" on the DiagConfig worksheet.</t>
        </r>
      </text>
    </comment>
    <comment ref="C611" authorId="4" shapeId="0" xr:uid="{831370B0-C77F-4C6A-97A1-EB63A466BFE7}">
      <text>
        <r>
          <rPr>
            <sz val="9"/>
            <color indexed="81"/>
            <rFont val="Tahoma"/>
            <family val="2"/>
          </rPr>
          <t>Fault's update is affected by parameter "EGO/UEGO heater short to power fault updates" on the DiagConfig worksheet.</t>
        </r>
      </text>
    </comment>
    <comment ref="C616" authorId="4" shapeId="0" xr:uid="{73790FB0-846C-45E7-86A5-4F82431108F3}">
      <text>
        <r>
          <rPr>
            <sz val="9"/>
            <color indexed="81"/>
            <rFont val="Tahoma"/>
            <family val="2"/>
          </rPr>
          <t>Fault's update is affected by parameter "EGO/UEGO heater short to power fault updates" on the DiagConfig worksheet.</t>
        </r>
      </text>
    </comment>
    <comment ref="C621" authorId="9" shapeId="0" xr:uid="{BA297292-61B9-4DDC-A60E-72F4313900EE}">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623" authorId="10" shapeId="0" xr:uid="{2D379198-8784-4ACC-9E59-9B9C8A0E4BDB}">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625" authorId="10" shapeId="0" xr:uid="{737539EA-E238-418D-A425-8383D9347A13}">
      <text>
        <r>
          <rPr>
            <sz val="9"/>
            <color indexed="81"/>
            <rFont val="Tahoma"/>
            <family val="2"/>
          </rPr>
          <t>The UEGO sensor drift compensation has detected a drift that exceeds the higher 2nd level threshold.</t>
        </r>
      </text>
    </comment>
    <comment ref="C628" authorId="10" shapeId="0" xr:uid="{6867B0B8-2CCA-4190-8EA9-980C9E702968}">
      <text>
        <r>
          <rPr>
            <sz val="9"/>
            <color indexed="81"/>
            <rFont val="Tahoma"/>
            <family val="2"/>
          </rPr>
          <t>Battery voltage is too high for  normal heater operation.</t>
        </r>
      </text>
    </comment>
    <comment ref="AR628" authorId="10" shapeId="0" xr:uid="{C1BDD321-CAF8-4F94-BC79-94B701610AC4}">
      <text>
        <r>
          <rPr>
            <sz val="9"/>
            <color indexed="81"/>
            <rFont val="Tahoma"/>
            <family val="2"/>
          </rPr>
          <t>Calibratable limits are only available on hardware platforms that support both Bosch and NTK UEGO sensors.</t>
        </r>
      </text>
    </comment>
    <comment ref="C629" authorId="10" shapeId="0" xr:uid="{0A000D72-E7DF-428B-87D5-5EC7B38CD7E6}">
      <text>
        <r>
          <rPr>
            <sz val="9"/>
            <color indexed="81"/>
            <rFont val="Tahoma"/>
            <family val="2"/>
          </rPr>
          <t>Battery voltage is too low for  normal heater operation.</t>
        </r>
      </text>
    </comment>
    <comment ref="AR629" authorId="10" shapeId="0" xr:uid="{D4E983DE-F46C-494C-A146-5B0B1B075418}">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631" authorId="5" shapeId="0" xr:uid="{D694A013-ABA8-4674-AFEE-F24702A342EA}">
      <text>
        <r>
          <rPr>
            <sz val="9"/>
            <color indexed="81"/>
            <rFont val="Tahoma"/>
            <family val="2"/>
          </rPr>
          <t>Not available for Bosch UEGO sensor hardware configurations.</t>
        </r>
      </text>
    </comment>
    <comment ref="C632" authorId="5" shapeId="0" xr:uid="{9E595F74-609C-4DCD-A98A-9D9C990CE3BA}">
      <text>
        <r>
          <rPr>
            <sz val="9"/>
            <color indexed="81"/>
            <rFont val="Tahoma"/>
            <family val="2"/>
          </rPr>
          <t>Not available for Bosch UEGO sensor hardware configurations.</t>
        </r>
      </text>
    </comment>
    <comment ref="C633" authorId="10" shapeId="0" xr:uid="{5F6E4715-1C50-46B8-8E7F-A5A535ADDBBA}">
      <text>
        <r>
          <rPr>
            <sz val="9"/>
            <color indexed="81"/>
            <rFont val="Tahoma"/>
            <family val="2"/>
          </rPr>
          <t>The pump/sense return voltage is pulled or shorted high.</t>
        </r>
      </text>
    </comment>
    <comment ref="C634" authorId="10" shapeId="0" xr:uid="{2368936C-9A84-425A-B669-36C7CEC95DEF}">
      <text>
        <r>
          <rPr>
            <sz val="9"/>
            <color indexed="81"/>
            <rFont val="Tahoma"/>
            <family val="2"/>
          </rPr>
          <t>The pump/sense return voltage is pulled or shorted low. Not available on hardware platforms that support both Bosch and NTK sensors.</t>
        </r>
      </text>
    </comment>
    <comment ref="C635" authorId="10" shapeId="0" xr:uid="{9B4C4667-2372-4C41-AC8B-C8E6486A7D12}">
      <text>
        <r>
          <rPr>
            <sz val="9"/>
            <color indexed="81"/>
            <rFont val="Tahoma"/>
            <family val="2"/>
          </rPr>
          <t>The pump drive voltage is pulled or shorted high.</t>
        </r>
      </text>
    </comment>
    <comment ref="C636" authorId="10" shapeId="0" xr:uid="{7CC74B38-5A3F-4D91-BC7D-0A1A421FEE43}">
      <text>
        <r>
          <rPr>
            <sz val="9"/>
            <color indexed="81"/>
            <rFont val="Tahoma"/>
            <family val="2"/>
          </rPr>
          <t>The pump drive voltage is pulled or shorted low.</t>
        </r>
      </text>
    </comment>
    <comment ref="C640" authorId="5" shapeId="0" xr:uid="{F29331E6-6759-4E87-BC57-BA2704399645}">
      <text>
        <r>
          <rPr>
            <sz val="9"/>
            <color indexed="81"/>
            <rFont val="Tahoma"/>
            <family val="2"/>
          </rPr>
          <t>Not available for Bosch UEGO sensor hardware configurations.</t>
        </r>
      </text>
    </comment>
    <comment ref="C641" authorId="5" shapeId="0" xr:uid="{EBAA4EC6-353A-4D81-90C0-1E443257A4DF}">
      <text>
        <r>
          <rPr>
            <sz val="9"/>
            <color indexed="81"/>
            <rFont val="Tahoma"/>
            <family val="2"/>
          </rPr>
          <t>Not available for Bosch UEGO sensor hardware configurations.</t>
        </r>
      </text>
    </comment>
    <comment ref="C643" authorId="5" shapeId="0" xr:uid="{3A9F3A4C-597C-4981-9ECE-8B2E120A3F07}">
      <text>
        <r>
          <rPr>
            <sz val="9"/>
            <color indexed="81"/>
            <rFont val="Tahoma"/>
            <family val="2"/>
          </rPr>
          <t>Only available on NTK-only hardware platforms.</t>
        </r>
      </text>
    </comment>
    <comment ref="AR645" authorId="5" shapeId="0" xr:uid="{AAB92917-AAE5-4AC0-8232-5258E996995F}">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649" authorId="5" shapeId="0" xr:uid="{07712516-052A-41BF-93BF-D27D23D90132}">
      <text>
        <r>
          <rPr>
            <sz val="9"/>
            <color indexed="81"/>
            <rFont val="Tahoma"/>
            <family val="2"/>
          </rPr>
          <t>Pump cell temperature out of control low. Only available on NTK-only hardware platforms.</t>
        </r>
      </text>
    </comment>
    <comment ref="C650" authorId="5" shapeId="0" xr:uid="{AECAA791-FD09-4797-8D5F-B04786931856}">
      <text>
        <r>
          <rPr>
            <sz val="9"/>
            <color indexed="81"/>
            <rFont val="Tahoma"/>
            <family val="2"/>
          </rPr>
          <t>Pump cell temperature out of control high. Only available on NTK-only hardware platforms.</t>
        </r>
      </text>
    </comment>
    <comment ref="C654" authorId="4" shapeId="0" xr:uid="{CBD16C79-9018-4078-A00E-3ECAC286FF5F}">
      <text>
        <r>
          <rPr>
            <sz val="9"/>
            <color indexed="81"/>
            <rFont val="Tahoma"/>
            <family val="2"/>
          </rPr>
          <t>Fault's update is affected by parameter "EGO/UEGO heater short to power fault updates" on the DiagConfig worksheet.</t>
        </r>
      </text>
    </comment>
    <comment ref="C660" authorId="9" shapeId="0" xr:uid="{B12568CC-8593-4D0E-84BE-99DFC4D0FB91}">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662" authorId="10" shapeId="0" xr:uid="{8F0FF284-B45A-4AA4-8460-4B36A0BDECB0}">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664" authorId="10" shapeId="0" xr:uid="{F57537E4-B27D-4314-B872-DBE273268A84}">
      <text>
        <r>
          <rPr>
            <sz val="9"/>
            <color indexed="81"/>
            <rFont val="Tahoma"/>
            <family val="2"/>
          </rPr>
          <t>The UEGO sensor drift compensation has detected a drift that exceeds the higher 2nd level threshold.</t>
        </r>
      </text>
    </comment>
    <comment ref="C667" authorId="10" shapeId="0" xr:uid="{01DA4A7E-7E9A-4054-A8E3-250425B61F67}">
      <text>
        <r>
          <rPr>
            <sz val="9"/>
            <color indexed="81"/>
            <rFont val="Tahoma"/>
            <family val="2"/>
          </rPr>
          <t>Battery voltage is too high for  normal heater operation.</t>
        </r>
      </text>
    </comment>
    <comment ref="AR667" authorId="10" shapeId="0" xr:uid="{2401D3CC-5A66-4F2A-A205-B48965155E5A}">
      <text>
        <r>
          <rPr>
            <sz val="9"/>
            <color indexed="81"/>
            <rFont val="Tahoma"/>
            <family val="2"/>
          </rPr>
          <t>Calibratable limits are only available on hardware platforms that support both Bosch and NTK UEGO sensors.</t>
        </r>
      </text>
    </comment>
    <comment ref="C668" authorId="10" shapeId="0" xr:uid="{C6005C5E-0B54-465C-850A-2B0ABB564390}">
      <text>
        <r>
          <rPr>
            <sz val="9"/>
            <color indexed="81"/>
            <rFont val="Tahoma"/>
            <family val="2"/>
          </rPr>
          <t>Battery voltage is too low for  normal heater operation.</t>
        </r>
      </text>
    </comment>
    <comment ref="AR668" authorId="10" shapeId="0" xr:uid="{8D12EE44-46D1-43E2-B31F-4E4521F4CCA8}">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670" authorId="5" shapeId="0" xr:uid="{904F59EF-F8CF-4561-A286-0DE5DEAF9EA6}">
      <text>
        <r>
          <rPr>
            <sz val="9"/>
            <color indexed="81"/>
            <rFont val="Tahoma"/>
            <family val="2"/>
          </rPr>
          <t>Not available for Bosch UEGO sensor hardware configurations.</t>
        </r>
      </text>
    </comment>
    <comment ref="C671" authorId="5" shapeId="0" xr:uid="{362EB35C-595E-419B-A12B-EE1DEB489B3A}">
      <text>
        <r>
          <rPr>
            <sz val="9"/>
            <color indexed="81"/>
            <rFont val="Tahoma"/>
            <family val="2"/>
          </rPr>
          <t>Not available for Bosch UEGO sensor hardware configurations.</t>
        </r>
      </text>
    </comment>
    <comment ref="C672" authorId="10" shapeId="0" xr:uid="{BFA9C75A-3987-4AA5-9E85-684B111EE9DF}">
      <text>
        <r>
          <rPr>
            <sz val="9"/>
            <color indexed="81"/>
            <rFont val="Tahoma"/>
            <family val="2"/>
          </rPr>
          <t>The pump/sense return voltage is pulled or shorted high.</t>
        </r>
      </text>
    </comment>
    <comment ref="C673" authorId="10" shapeId="0" xr:uid="{D3290854-614C-4C12-9121-BF1AD3C1D079}">
      <text>
        <r>
          <rPr>
            <sz val="9"/>
            <color indexed="81"/>
            <rFont val="Tahoma"/>
            <family val="2"/>
          </rPr>
          <t>The pump/sense return voltage is pulled or shorted low. Not available on hardware platforms that support both Bosch and NTK sensors.</t>
        </r>
      </text>
    </comment>
    <comment ref="C674" authorId="10" shapeId="0" xr:uid="{33B9BC50-35C9-4027-8141-892E87E85272}">
      <text>
        <r>
          <rPr>
            <sz val="9"/>
            <color indexed="81"/>
            <rFont val="Tahoma"/>
            <family val="2"/>
          </rPr>
          <t>The pump drive voltage is pulled or shorted high.</t>
        </r>
      </text>
    </comment>
    <comment ref="C675" authorId="10" shapeId="0" xr:uid="{F5732E76-398B-4155-8E26-AC17CBF02C8D}">
      <text>
        <r>
          <rPr>
            <sz val="9"/>
            <color indexed="81"/>
            <rFont val="Tahoma"/>
            <family val="2"/>
          </rPr>
          <t>The pump drive voltage is pulled or shorted low.</t>
        </r>
      </text>
    </comment>
    <comment ref="C679" authorId="5" shapeId="0" xr:uid="{93573E0A-4A4A-40C5-B571-B5DA84B738D6}">
      <text>
        <r>
          <rPr>
            <sz val="9"/>
            <color indexed="81"/>
            <rFont val="Tahoma"/>
            <family val="2"/>
          </rPr>
          <t>Not available for Bosch UEGO sensor hardware configurations.</t>
        </r>
      </text>
    </comment>
    <comment ref="C680" authorId="5" shapeId="0" xr:uid="{A57552D4-67EB-472B-99B1-83D3A7A6F7D2}">
      <text>
        <r>
          <rPr>
            <sz val="9"/>
            <color indexed="81"/>
            <rFont val="Tahoma"/>
            <family val="2"/>
          </rPr>
          <t>Not available for Bosch UEGO sensor hardware configurations.</t>
        </r>
      </text>
    </comment>
    <comment ref="C682" authorId="5" shapeId="0" xr:uid="{89BE96CD-B70C-46CF-8520-A9F7831E6065}">
      <text>
        <r>
          <rPr>
            <sz val="9"/>
            <color indexed="81"/>
            <rFont val="Tahoma"/>
            <family val="2"/>
          </rPr>
          <t>Only available on NTK-only hardware platforms.</t>
        </r>
      </text>
    </comment>
    <comment ref="AR684" authorId="5" shapeId="0" xr:uid="{6AA6A5A2-C156-44B6-8C44-6B3A122001EE}">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688" authorId="5" shapeId="0" xr:uid="{FA614E51-A9ED-4EEA-9659-FFDEEC99BDEC}">
      <text>
        <r>
          <rPr>
            <sz val="9"/>
            <color indexed="81"/>
            <rFont val="Tahoma"/>
            <family val="2"/>
          </rPr>
          <t>Pump cell temperature out of control low. Only available on NTK-only hardware platforms.</t>
        </r>
      </text>
    </comment>
    <comment ref="C689" authorId="5" shapeId="0" xr:uid="{719B35DF-4708-46B6-BEE3-38A0505D3E5E}">
      <text>
        <r>
          <rPr>
            <sz val="9"/>
            <color indexed="81"/>
            <rFont val="Tahoma"/>
            <family val="2"/>
          </rPr>
          <t>Pump cell temperature out of control high. Only available on NTK-only hardware platforms.</t>
        </r>
      </text>
    </comment>
    <comment ref="C693" authorId="4" shapeId="0" xr:uid="{E3F0DE56-9BFA-43AB-8D1F-FAA59AAA19A7}">
      <text>
        <r>
          <rPr>
            <sz val="9"/>
            <color indexed="81"/>
            <rFont val="Tahoma"/>
            <family val="2"/>
          </rPr>
          <t>Fault's update is affected by parameter "EGO/UEGO heater short to power fault updates" on the DiagConfig worksheet.</t>
        </r>
      </text>
    </comment>
    <comment ref="C699" authorId="9" shapeId="0" xr:uid="{CC7D6EDA-A9FE-448E-9A24-6D324D70A6B8}">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701" authorId="10" shapeId="0" xr:uid="{DA61C3B9-F720-4CE2-A249-821D36C08097}">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703" authorId="10" shapeId="0" xr:uid="{06B47EA0-5802-4DEF-BD3B-DAB3ADD284B6}">
      <text>
        <r>
          <rPr>
            <sz val="9"/>
            <color indexed="81"/>
            <rFont val="Tahoma"/>
            <family val="2"/>
          </rPr>
          <t>The UEGO sensor drift compensation has detected a drift that exceeds the higher 2nd level threshold.</t>
        </r>
      </text>
    </comment>
    <comment ref="C706" authorId="10" shapeId="0" xr:uid="{D9021AA6-FB3E-4E12-B190-43652629D470}">
      <text>
        <r>
          <rPr>
            <sz val="9"/>
            <color indexed="81"/>
            <rFont val="Tahoma"/>
            <family val="2"/>
          </rPr>
          <t>Battery voltage is too high for  normal heater operation.</t>
        </r>
      </text>
    </comment>
    <comment ref="AR706" authorId="10" shapeId="0" xr:uid="{D366D9DA-3F19-4D26-86AB-A303D1947812}">
      <text>
        <r>
          <rPr>
            <sz val="9"/>
            <color indexed="81"/>
            <rFont val="Tahoma"/>
            <family val="2"/>
          </rPr>
          <t>Calibratable limits are only available on hardware platforms that support both Bosch and NTK UEGO sensors.</t>
        </r>
      </text>
    </comment>
    <comment ref="C707" authorId="10" shapeId="0" xr:uid="{F3597215-710B-4FEF-80E0-7F0DC9826C83}">
      <text>
        <r>
          <rPr>
            <sz val="9"/>
            <color indexed="81"/>
            <rFont val="Tahoma"/>
            <family val="2"/>
          </rPr>
          <t>Battery voltage is too low for  normal heater operation.</t>
        </r>
      </text>
    </comment>
    <comment ref="AR707" authorId="10" shapeId="0" xr:uid="{4C4D64BF-4656-4552-83C2-86C009AC553E}">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709" authorId="5" shapeId="0" xr:uid="{BDE8CC32-9105-4004-B999-90A8FF0EEE24}">
      <text>
        <r>
          <rPr>
            <sz val="9"/>
            <color indexed="81"/>
            <rFont val="Tahoma"/>
            <family val="2"/>
          </rPr>
          <t>Not available for Bosch UEGO sensor hardware configurations.</t>
        </r>
      </text>
    </comment>
    <comment ref="C710" authorId="5" shapeId="0" xr:uid="{7E0D29B8-FB85-4857-A026-C744A38E261E}">
      <text>
        <r>
          <rPr>
            <sz val="9"/>
            <color indexed="81"/>
            <rFont val="Tahoma"/>
            <family val="2"/>
          </rPr>
          <t>Not available for Bosch UEGO sensor hardware configurations.</t>
        </r>
      </text>
    </comment>
    <comment ref="C711" authorId="10" shapeId="0" xr:uid="{C1512A37-4537-45F7-A96B-CFC631C11C2C}">
      <text>
        <r>
          <rPr>
            <sz val="9"/>
            <color indexed="81"/>
            <rFont val="Tahoma"/>
            <family val="2"/>
          </rPr>
          <t>The pump/sense return voltage is pulled or shorted high.</t>
        </r>
      </text>
    </comment>
    <comment ref="C712" authorId="10" shapeId="0" xr:uid="{F39B190F-0A7C-43F6-9040-D860DB225F8C}">
      <text>
        <r>
          <rPr>
            <sz val="9"/>
            <color indexed="81"/>
            <rFont val="Tahoma"/>
            <family val="2"/>
          </rPr>
          <t>The pump/sense return voltage is pulled or shorted low. Not available on hardware platforms that support both Bosch and NTK sensors.</t>
        </r>
      </text>
    </comment>
    <comment ref="C713" authorId="10" shapeId="0" xr:uid="{A7C6C573-F900-4C92-A55A-9C039F74B674}">
      <text>
        <r>
          <rPr>
            <sz val="9"/>
            <color indexed="81"/>
            <rFont val="Tahoma"/>
            <family val="2"/>
          </rPr>
          <t>The pump drive voltage is pulled or shorted high.</t>
        </r>
      </text>
    </comment>
    <comment ref="C714" authorId="10" shapeId="0" xr:uid="{FB0B34F4-6C37-4667-9062-1A15680B9DCA}">
      <text>
        <r>
          <rPr>
            <sz val="9"/>
            <color indexed="81"/>
            <rFont val="Tahoma"/>
            <family val="2"/>
          </rPr>
          <t>The pump drive voltage is pulled or shorted low.</t>
        </r>
      </text>
    </comment>
    <comment ref="C718" authorId="5" shapeId="0" xr:uid="{C4FFDD6D-0935-4B59-AEB0-69F089EEC55B}">
      <text>
        <r>
          <rPr>
            <sz val="9"/>
            <color indexed="81"/>
            <rFont val="Tahoma"/>
            <family val="2"/>
          </rPr>
          <t>Not available for Bosch UEGO sensor hardware configurations.</t>
        </r>
      </text>
    </comment>
    <comment ref="C719" authorId="5" shapeId="0" xr:uid="{9594E0FA-2B5B-46AD-AAFF-3E4ED075023A}">
      <text>
        <r>
          <rPr>
            <sz val="9"/>
            <color indexed="81"/>
            <rFont val="Tahoma"/>
            <family val="2"/>
          </rPr>
          <t>Not available for Bosch UEGO sensor hardware configurations.</t>
        </r>
      </text>
    </comment>
    <comment ref="C721" authorId="5" shapeId="0" xr:uid="{43773E75-E796-4ADA-98B1-AD2F12B46F1D}">
      <text>
        <r>
          <rPr>
            <sz val="9"/>
            <color indexed="81"/>
            <rFont val="Tahoma"/>
            <family val="2"/>
          </rPr>
          <t>Only available on NTK-only hardware platforms.</t>
        </r>
      </text>
    </comment>
    <comment ref="AR723" authorId="5" shapeId="0" xr:uid="{EAB08162-469A-48D4-80F3-992664A9FBC2}">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727" authorId="5" shapeId="0" xr:uid="{AC22445C-C6E8-4DBA-BF7D-AA4AEF1C1199}">
      <text>
        <r>
          <rPr>
            <sz val="9"/>
            <color indexed="81"/>
            <rFont val="Tahoma"/>
            <family val="2"/>
          </rPr>
          <t>Pump cell temperature out of control low. Only available on NTK-only hardware platforms.</t>
        </r>
      </text>
    </comment>
    <comment ref="C728" authorId="5" shapeId="0" xr:uid="{B2EB68C4-9DBF-486A-8E4F-9EE8AAD61276}">
      <text>
        <r>
          <rPr>
            <sz val="9"/>
            <color indexed="81"/>
            <rFont val="Tahoma"/>
            <family val="2"/>
          </rPr>
          <t>Pump cell temperature out of control high. Only available on NTK-only hardware platforms.</t>
        </r>
      </text>
    </comment>
    <comment ref="C738" authorId="9" shapeId="0" xr:uid="{09B142F4-54C8-483C-BE26-9C2899D4CEE5}">
      <text>
        <r>
          <rPr>
            <sz val="9"/>
            <color indexed="81"/>
            <rFont val="Tahoma"/>
            <family val="2"/>
          </rPr>
          <t>This fault sets whenever the UEGO processing circuitry supply voltage is too low for normal operation, and the Vbat or Vrelay low-pass filtered voltage supplying power to the UEGO circuitry is &gt; 9.0V. Typically, this fault only settings when the power is noisy due to a failed alternator or another supply voltage problem and the ECM is unable to monitor the noise via the low-passed supply feedback.</t>
        </r>
      </text>
    </comment>
    <comment ref="C740" authorId="10" shapeId="0" xr:uid="{A2CBCFEA-C78A-4A87-AF0E-56F55FCE1BEE}">
      <text>
        <r>
          <rPr>
            <sz val="9"/>
            <color indexed="81"/>
            <rFont val="Tahoma"/>
            <family val="2"/>
          </rPr>
          <t>The UEGO sensor drift compensation (activated during fuel shutoff, throttle open events) has detected a drift that is out-of-tolerance. This is most likely due to sensor aging, and the sensor should be replaced.</t>
        </r>
      </text>
    </comment>
    <comment ref="C742" authorId="10" shapeId="0" xr:uid="{71247BC8-1057-47FF-9DDE-4CC7338A0D20}">
      <text>
        <r>
          <rPr>
            <sz val="9"/>
            <color indexed="81"/>
            <rFont val="Tahoma"/>
            <family val="2"/>
          </rPr>
          <t>The UEGO sensor drift compensation has detected a drift that exceeds the higher 2nd level threshold.</t>
        </r>
      </text>
    </comment>
    <comment ref="C745" authorId="10" shapeId="0" xr:uid="{ECAC8E56-80FB-4541-8EB5-B281296CBC1D}">
      <text>
        <r>
          <rPr>
            <sz val="9"/>
            <color indexed="81"/>
            <rFont val="Tahoma"/>
            <family val="2"/>
          </rPr>
          <t>Battery voltage is too high for  normal heater operation.</t>
        </r>
      </text>
    </comment>
    <comment ref="AR745" authorId="10" shapeId="0" xr:uid="{951C5C97-E932-45A5-8841-71A661629F4B}">
      <text>
        <r>
          <rPr>
            <sz val="9"/>
            <color indexed="81"/>
            <rFont val="Tahoma"/>
            <family val="2"/>
          </rPr>
          <t>Calibratable limits are only available on hardware platforms that support both Bosch and NTK UEGO sensors.</t>
        </r>
      </text>
    </comment>
    <comment ref="C746" authorId="10" shapeId="0" xr:uid="{77725378-D0A7-42AA-8091-F27CC2585AF0}">
      <text>
        <r>
          <rPr>
            <sz val="9"/>
            <color indexed="81"/>
            <rFont val="Tahoma"/>
            <family val="2"/>
          </rPr>
          <t>Battery voltage is too low for  normal heater operation.</t>
        </r>
      </text>
    </comment>
    <comment ref="AR746" authorId="10" shapeId="0" xr:uid="{DFFED319-742E-45B2-9801-AF926E12406D}">
      <text>
        <r>
          <rPr>
            <sz val="9"/>
            <color indexed="81"/>
            <rFont val="Tahoma"/>
            <family val="2"/>
          </rPr>
          <t xml:space="preserve">Calibratable limits are only available on hardware platforms that support both Bosch and NTK UEGO sensors. This fault will only set when the supply voltage is below this limit and the heater duty-cycle is at its max (i.e. if heater control is working properly and not impeded by the low supply voltage, this fault will not set). </t>
        </r>
      </text>
    </comment>
    <comment ref="C748" authorId="5" shapeId="0" xr:uid="{719425F9-237F-44BE-93EA-5C8853C5097D}">
      <text>
        <r>
          <rPr>
            <sz val="9"/>
            <color indexed="81"/>
            <rFont val="Tahoma"/>
            <family val="2"/>
          </rPr>
          <t>Not available for Bosch UEGO sensor hardware configurations.</t>
        </r>
      </text>
    </comment>
    <comment ref="C749" authorId="5" shapeId="0" xr:uid="{C771945C-C736-4B9B-9D87-C2DCAF36EF37}">
      <text>
        <r>
          <rPr>
            <sz val="9"/>
            <color indexed="81"/>
            <rFont val="Tahoma"/>
            <family val="2"/>
          </rPr>
          <t>Not available for Bosch UEGO sensor hardware configurations.</t>
        </r>
      </text>
    </comment>
    <comment ref="C750" authorId="10" shapeId="0" xr:uid="{53A1E79D-F518-4BDB-AC72-937CBEF65F5B}">
      <text>
        <r>
          <rPr>
            <sz val="9"/>
            <color indexed="81"/>
            <rFont val="Tahoma"/>
            <family val="2"/>
          </rPr>
          <t>The pump/sense return voltage is pulled or shorted high.</t>
        </r>
      </text>
    </comment>
    <comment ref="C751" authorId="10" shapeId="0" xr:uid="{5A3E93C5-DD56-4BCD-B6E8-B6CCE1895F41}">
      <text>
        <r>
          <rPr>
            <sz val="9"/>
            <color indexed="81"/>
            <rFont val="Tahoma"/>
            <family val="2"/>
          </rPr>
          <t>The pump/sense return voltage is pulled or shorted low. Not available on hardware platforms that support both Bosch and NTK sensors.</t>
        </r>
      </text>
    </comment>
    <comment ref="C752" authorId="10" shapeId="0" xr:uid="{022AEF3C-3A18-4B95-9E91-570EE6215AB0}">
      <text>
        <r>
          <rPr>
            <sz val="9"/>
            <color indexed="81"/>
            <rFont val="Tahoma"/>
            <family val="2"/>
          </rPr>
          <t>The pump drive voltage is pulled or shorted high.</t>
        </r>
      </text>
    </comment>
    <comment ref="C753" authorId="10" shapeId="0" xr:uid="{C3CAD72E-0701-4BD8-B7E9-4BC9C9C14807}">
      <text>
        <r>
          <rPr>
            <sz val="9"/>
            <color indexed="81"/>
            <rFont val="Tahoma"/>
            <family val="2"/>
          </rPr>
          <t>The pump drive voltage is pulled or shorted low.</t>
        </r>
      </text>
    </comment>
    <comment ref="C757" authorId="5" shapeId="0" xr:uid="{046AFF52-99E5-4475-914A-4724BFEEA4A9}">
      <text>
        <r>
          <rPr>
            <sz val="9"/>
            <color indexed="81"/>
            <rFont val="Tahoma"/>
            <family val="2"/>
          </rPr>
          <t>Not available for Bosch UEGO sensor hardware configurations.</t>
        </r>
      </text>
    </comment>
    <comment ref="C758" authorId="5" shapeId="0" xr:uid="{F901940B-A9DC-45CC-9C02-49B1D64A47DB}">
      <text>
        <r>
          <rPr>
            <sz val="9"/>
            <color indexed="81"/>
            <rFont val="Tahoma"/>
            <family val="2"/>
          </rPr>
          <t>Not available for Bosch UEGO sensor hardware configurations.</t>
        </r>
      </text>
    </comment>
    <comment ref="C760" authorId="5" shapeId="0" xr:uid="{AC1C7E0B-9250-4A44-8667-DADA539A77D1}">
      <text>
        <r>
          <rPr>
            <sz val="9"/>
            <color indexed="81"/>
            <rFont val="Tahoma"/>
            <family val="2"/>
          </rPr>
          <t>Only available on NTK-only hardware platforms.</t>
        </r>
      </text>
    </comment>
    <comment ref="AR762" authorId="5" shapeId="0" xr:uid="{2F2104C4-0033-40D8-B320-C5AE94DFABF9}">
      <text>
        <r>
          <rPr>
            <sz val="9"/>
            <color indexed="81"/>
            <rFont val="Tahoma"/>
            <family val="2"/>
          </rPr>
          <t>Only available on hardware that supports either Bosch UEGO sensors or Bosch/NTK UEGO sensors. Note that setting this value to 15.0 will yield fault latch times similar to those on GCP platforms with NTK sensors.</t>
        </r>
      </text>
    </comment>
    <comment ref="C766" authorId="5" shapeId="0" xr:uid="{015FA6ED-880D-49B1-9B28-465754917729}">
      <text>
        <r>
          <rPr>
            <sz val="9"/>
            <color indexed="81"/>
            <rFont val="Tahoma"/>
            <family val="2"/>
          </rPr>
          <t>Pump cell temperature out of control low. Only available on NTK-only hardware platforms.</t>
        </r>
      </text>
    </comment>
    <comment ref="C767" authorId="5" shapeId="0" xr:uid="{43316B1E-22DB-4887-A060-26546CE356DA}">
      <text>
        <r>
          <rPr>
            <sz val="9"/>
            <color indexed="81"/>
            <rFont val="Tahoma"/>
            <family val="2"/>
          </rPr>
          <t>Pump cell temperature out of control high. Only available on NTK-only hardware platforms.</t>
        </r>
      </text>
    </comment>
    <comment ref="C775" authorId="2" shapeId="0" xr:uid="{915B67F5-DA54-472F-9BE6-FA2BED37D1D2}">
      <text>
        <r>
          <rPr>
            <sz val="9"/>
            <color indexed="81"/>
            <rFont val="Tahoma"/>
            <family val="2"/>
          </rPr>
          <t>This fault only applies to bank 1.</t>
        </r>
      </text>
    </comment>
    <comment ref="C782" authorId="4" shapeId="0" xr:uid="{6BA209FD-EF5A-465A-8AA4-9B1C25DFC6C0}">
      <text>
        <r>
          <rPr>
            <sz val="9"/>
            <color indexed="81"/>
            <rFont val="Tahoma"/>
            <family val="2"/>
          </rPr>
          <t>If "FSO throttle open control mode" is set to 'Pre-open UEGO check' (DBW worksheet): When fuel shutoff is initiated, this fault will latch if the UEGO equivalence ratio does not fall below the non-zero "FSO throttle open UEGO limit" parameter value (DBW worksheet) before the latch time. Fuel shutoff must be active for one transport cycle before the latch timer begins.</t>
        </r>
      </text>
    </comment>
    <comment ref="C784" authorId="4" shapeId="0" xr:uid="{1ABB7CFC-93A1-4B10-B62D-87696EF84C0D}">
      <text>
        <r>
          <rPr>
            <sz val="9"/>
            <color indexed="81"/>
            <rFont val="Tahoma"/>
            <family val="2"/>
          </rPr>
          <t>If "FSO throttle open control mode" is set to 'Post-open UEGO check' (DBW worksheet): this fault will latch if the UEGO equivalence ratio fails to fall during throttle-open fuel shutoff after a specified number of attempts. Each failed attempt is defined as the following: Fuel shutoff is initiated and throttle is opened, but the UEGO equivalence ratio does not fall below the "FSO throttle open UEGO limit" within the "FSO post TPS open UEGO check" time.
See "FSO post TPS open diagnostic percent" (DBW worksheet) for configuring the fault's diagnostic conclusion logic.</t>
        </r>
      </text>
    </comment>
    <comment ref="DR784" authorId="4" shapeId="0" xr:uid="{DF60A2A2-E518-4E6A-8B94-A34CF6A51077}">
      <text>
        <r>
          <rPr>
            <sz val="9"/>
            <color indexed="81"/>
            <rFont val="Tahoma"/>
            <family val="2"/>
          </rPr>
          <t>Unlatch value not used. Set to non-zero value to still allow automatic fault clearing.</t>
        </r>
      </text>
    </comment>
    <comment ref="AR786" authorId="10" shapeId="0" xr:uid="{3CD94862-888D-4EA5-8996-852239B904A5}">
      <text>
        <r>
          <rPr>
            <sz val="9"/>
            <color indexed="81"/>
            <rFont val="Tahoma"/>
            <family val="2"/>
          </rPr>
          <t>Note the PWM feedback typically has a 10ms hardware low-pass filter that delays feedback during duty-cycle transitions. On transitions between duty-cycle fault checking conditions (high-to-low duty cycle or low-to-high duty-cycle transitions), this time must elapse before the PWM fault checking begins. This allows wider limits to be used on the PWM fault checks without artificially latching a fault due to repeated duty-cycle transitions. This parameter MUST be &lt;= 125ms. Set this value to 0 to disable this feature.</t>
        </r>
      </text>
    </comment>
    <comment ref="AR792" authorId="5" shapeId="0" xr:uid="{4EE276FC-8887-433C-8C41-E01BCEE71774}">
      <text>
        <r>
          <rPr>
            <sz val="9"/>
            <color indexed="81"/>
            <rFont val="Tahoma"/>
            <family val="2"/>
          </rPr>
          <t>This mode is only intended for ECM's with PWM1 current feedback and should  not be used otherwise. Set the PWM duty-cycle to 0% to disable the current feedback short-to-power fault.</t>
        </r>
      </text>
    </comment>
    <comment ref="C795" authorId="5" shapeId="0" xr:uid="{DD51A0BE-1673-4747-88F3-368D52A0DBE3}">
      <text>
        <r>
          <rPr>
            <sz val="9"/>
            <color indexed="81"/>
            <rFont val="Tahoma"/>
            <family val="2"/>
          </rPr>
          <t>This fault is intended for use with low-side drives only. Platforms with PWM2 high-side drivers require special fault handling not provided by this fault.</t>
        </r>
      </text>
    </comment>
    <comment ref="AR796" authorId="5" shapeId="0" xr:uid="{B36E74D6-5FFF-46BB-8441-130FCA5D0A97}">
      <text>
        <r>
          <rPr>
            <sz val="9"/>
            <color indexed="81"/>
            <rFont val="Tahoma"/>
            <family val="2"/>
          </rPr>
          <t>and PWM duty-cycle &gt; for high-side PWM configurations.</t>
        </r>
      </text>
    </comment>
    <comment ref="C797" authorId="5" shapeId="0" xr:uid="{BD4539E7-D640-4791-A87C-16D979913ADA}">
      <text>
        <r>
          <rPr>
            <sz val="9"/>
            <color indexed="81"/>
            <rFont val="Tahoma"/>
            <family val="2"/>
          </rPr>
          <t>This fault is intended for use with low-side drives only. Platforms with PWM2 high-side drivers require special fault handling not provided by this fault.</t>
        </r>
      </text>
    </comment>
    <comment ref="AR798" authorId="5" shapeId="0" xr:uid="{744DC90E-4677-447D-ACEA-E71E5C4D6C88}">
      <text>
        <r>
          <rPr>
            <sz val="9"/>
            <color indexed="81"/>
            <rFont val="Tahoma"/>
            <family val="2"/>
          </rPr>
          <t>and PWM duty-cycle &lt; for high-side PWM configurations.</t>
        </r>
      </text>
    </comment>
    <comment ref="AR801" authorId="5" shapeId="0" xr:uid="{87BEB2AC-2F03-49F1-AEB4-EBC41B4AB26D}">
      <text>
        <r>
          <rPr>
            <sz val="9"/>
            <color indexed="81"/>
            <rFont val="Tahoma"/>
            <family val="2"/>
          </rPr>
          <t>and PWM duty-cycle &gt; for high-side PWM configurations.</t>
        </r>
      </text>
    </comment>
    <comment ref="AR803" authorId="5" shapeId="0" xr:uid="{C2FA2BA7-3EA7-4A4D-9955-BBF6E9F660B1}">
      <text>
        <r>
          <rPr>
            <sz val="9"/>
            <color indexed="81"/>
            <rFont val="Tahoma"/>
            <family val="2"/>
          </rPr>
          <t>and PWM duty-cycle &lt; for high-side PWM configurations.</t>
        </r>
      </text>
    </comment>
    <comment ref="AR804" authorId="5" shapeId="0" xr:uid="{3C8F2845-12C1-4ABF-A5A8-8AB7F60550F5}">
      <text>
        <r>
          <rPr>
            <sz val="9"/>
            <color indexed="81"/>
            <rFont val="Tahoma"/>
            <family val="2"/>
          </rPr>
          <t>This mode is only intended for ECM's with PWM3 current feedback and should  not be used otherwise. Set the PWM duty-cycle to 0% to disable the current feedback short-to-power fault.</t>
        </r>
      </text>
    </comment>
    <comment ref="AR812" authorId="10" shapeId="0" xr:uid="{2B68E256-FEB9-4553-A7DC-E2DA1E50F8FA}">
      <text>
        <r>
          <rPr>
            <sz val="9"/>
            <color indexed="81"/>
            <rFont val="Tahoma"/>
            <family val="2"/>
          </rPr>
          <t>These faults share the PWM duty-cycle transition fault ignore wait with PWM1-4.</t>
        </r>
      </text>
    </comment>
    <comment ref="AR815" authorId="5" shapeId="0" xr:uid="{8764CDC5-DE09-4189-A858-81B3CD3D7117}">
      <text>
        <r>
          <rPr>
            <sz val="9"/>
            <color indexed="81"/>
            <rFont val="Tahoma"/>
            <family val="2"/>
          </rPr>
          <t xml:space="preserve">and PWM duty-cycle &gt; for high-side PWM5 faults.
</t>
        </r>
      </text>
    </comment>
    <comment ref="AR817" authorId="5" shapeId="0" xr:uid="{F9360460-FCCF-4263-96E1-AD41E33CFEFD}">
      <text>
        <r>
          <rPr>
            <sz val="9"/>
            <color indexed="81"/>
            <rFont val="Tahoma"/>
            <family val="2"/>
          </rPr>
          <t>and PWM duty-cycle &lt; for high-side PWM5 faults.</t>
        </r>
      </text>
    </comment>
    <comment ref="AR823" authorId="5" shapeId="0" xr:uid="{3248370A-B891-4C75-8404-CEC664D19469}">
      <text>
        <r>
          <rPr>
            <sz val="9"/>
            <color indexed="81"/>
            <rFont val="Tahoma"/>
            <family val="2"/>
          </rPr>
          <t>This mode is only intended for ECM's with PWM6 current feedback and should  not be used otherwise. Set the PWM duty-cycle to 0% to disable the current feedback short-to-power fault.</t>
        </r>
      </text>
    </comment>
    <comment ref="C921" authorId="1" shapeId="0" xr:uid="{F55A8A38-ACE8-49FF-8C31-6EC75B63A06C}">
      <text>
        <r>
          <rPr>
            <sz val="9"/>
            <color indexed="81"/>
            <rFont val="Tahoma"/>
            <family val="2"/>
          </rPr>
          <t>Cylinder 11 and 12 have been defined / reserved but are not yet implemented.</t>
        </r>
      </text>
    </comment>
    <comment ref="C934" authorId="1" shapeId="0" xr:uid="{42C9C011-9A49-482B-822E-490672EEBC35}">
      <text>
        <r>
          <rPr>
            <sz val="9"/>
            <color indexed="81"/>
            <rFont val="Tahoma"/>
            <family val="2"/>
          </rPr>
          <t>Cylinder 11 and 12 have been defined / reserved but are not yet implemented.</t>
        </r>
      </text>
    </comment>
    <comment ref="C956" authorId="5" shapeId="0" xr:uid="{84A82E0B-5F15-4418-BE66-A2E13EDB3636}">
      <text>
        <r>
          <rPr>
            <sz val="9"/>
            <color indexed="81"/>
            <rFont val="Tahoma"/>
            <family val="2"/>
          </rPr>
          <t>This fault is only available on light-duty and marine applications that utilize a multi-output low-side drive circuit.</t>
        </r>
      </text>
    </comment>
    <comment ref="AR969" authorId="1" shapeId="0" xr:uid="{0D07A368-F0F7-49D2-BACC-AA11FA689E40}">
      <text>
        <r>
          <rPr>
            <sz val="9"/>
            <color indexed="81"/>
            <rFont val="Tahoma"/>
            <family val="2"/>
          </rPr>
          <t xml:space="preserve">The expected flow rate is RPM dependent and is calibrated on the Marine page.
The Auxiliary Flow Sensor (AUX1) is calibrated on the Inputs page.
</t>
        </r>
      </text>
    </comment>
    <comment ref="AS972" authorId="2" shapeId="0" xr:uid="{05E95D14-A050-4AD1-B1CD-08DDCD5AA546}">
      <text>
        <r>
          <rPr>
            <sz val="9"/>
            <color indexed="81"/>
            <rFont val="Tahoma"/>
            <family val="2"/>
          </rPr>
          <t>The compressor outlet temperature threshold is calculated from the 'Air Mass Flow-Based COT Thresholds' table on the Monitors worksheet.</t>
        </r>
      </text>
    </comment>
    <comment ref="AQ976" authorId="1" shapeId="0" xr:uid="{7DFE8147-086C-48B2-BC3A-D4DB6EB80576}">
      <text>
        <r>
          <rPr>
            <sz val="9"/>
            <color indexed="81"/>
            <rFont val="Tahoma"/>
            <family val="2"/>
          </rPr>
          <t>Legacy pulse counting adds a multiplier of 16 to the number of cycles of crank teeth required with no cam pulse.
Exact pulse counting does not add a multiplier to the number of cycles of crank teeth required with no cam pulse.</t>
        </r>
      </text>
    </comment>
    <comment ref="AR978" authorId="11" shapeId="0" xr:uid="{C07F3AB4-DF9B-4F84-8F9C-516E7386AF8F}">
      <text>
        <r>
          <rPr>
            <sz val="9"/>
            <color indexed="81"/>
            <rFont val="Tahoma"/>
            <family val="2"/>
          </rPr>
          <t>Number of engine cycles with no Cam1 sensor input signal to wait before this fault is set.
This setting is valid only when "Cam1 loss during cranking" setting in the above line is enabled.</t>
        </r>
      </text>
    </comment>
    <comment ref="AR983" authorId="11" shapeId="0" xr:uid="{16289368-4C0D-4F23-9618-C057FB1BD4B9}">
      <text>
        <r>
          <rPr>
            <sz val="9"/>
            <color indexed="81"/>
            <rFont val="Tahoma"/>
            <family val="2"/>
          </rPr>
          <t>Number of engine cycles with no Cam2 sensor input signal to wait before this fault is set.
This setting is valid only when "Cam2 loss during cranking" setting in the above line is enabled.</t>
        </r>
      </text>
    </comment>
    <comment ref="AQ986" authorId="4" shapeId="0" xr:uid="{8C203FCF-669C-4E10-82C3-72CA8F078228}">
      <text>
        <r>
          <rPr>
            <sz val="9"/>
            <color indexed="81"/>
            <rFont val="Tahoma"/>
            <family val="2"/>
          </rPr>
          <t>If "Running on cam status" is 'Active' then the "Crank loss" diagnostic entry conditions are valid. See "Running on cam" parameter on the Main worksheet.</t>
        </r>
      </text>
    </comment>
    <comment ref="AR988" authorId="12" shapeId="0" xr:uid="{9D42F2E1-D8C8-48A2-91BF-C522B9B7B40F}">
      <text>
        <r>
          <rPr>
            <sz val="9"/>
            <color indexed="81"/>
            <rFont val="Tahoma"/>
            <family val="2"/>
          </rPr>
          <t>Number of allowed cam re-sync events before initiating diagnostic monitoring.  Entering a zero here disables this fault completely.</t>
        </r>
      </text>
    </comment>
    <comment ref="AR989" authorId="12" shapeId="0" xr:uid="{9F41A960-0D9F-4DCB-8DAC-7C0D5BC484AD}">
      <text>
        <r>
          <rPr>
            <sz val="9"/>
            <color indexed="81"/>
            <rFont val="Tahoma"/>
            <family val="2"/>
          </rPr>
          <t>NOTE - this value must be less than the latch time value for this fault to function properly</t>
        </r>
      </text>
    </comment>
    <comment ref="AR991" authorId="12" shapeId="0" xr:uid="{63DA51AF-CE7C-4E9E-A458-580393FD6DDC}">
      <text>
        <r>
          <rPr>
            <sz val="9"/>
            <color indexed="81"/>
            <rFont val="Tahoma"/>
            <family val="2"/>
          </rPr>
          <t>Number of allowed crank re-sync events before initiating diagnostic monitoring.  Entering a zero here disables this fault completely.</t>
        </r>
      </text>
    </comment>
    <comment ref="AR992" authorId="12" shapeId="0" xr:uid="{E5CAA08E-C77E-46D2-8EF0-B353A4266531}">
      <text>
        <r>
          <rPr>
            <sz val="9"/>
            <color indexed="81"/>
            <rFont val="Tahoma"/>
            <family val="2"/>
          </rPr>
          <t>NOTE - this value must be less than the latch time value for this fault to function properly</t>
        </r>
      </text>
    </comment>
    <comment ref="AR997" authorId="5" shapeId="0" xr:uid="{841013BB-E655-4505-BFCD-414068DCA38E}">
      <text>
        <r>
          <rPr>
            <sz val="9"/>
            <color indexed="81"/>
            <rFont val="Tahoma"/>
            <family val="2"/>
          </rPr>
          <t xml:space="preserve">If variable intake timing is enabled, this fault compares the desired and actual intake cam timing. If variable intake cam timing is disabled, and distributor spark is selected, this fault compares the measured cam position with the desired position specified by 'Cam position desired value' on the 'Tests' page.
</t>
        </r>
      </text>
    </comment>
    <comment ref="AS1004" authorId="2" shapeId="0" xr:uid="{4E6808C1-2EE9-4F53-9524-6DDADEA1E166}">
      <text>
        <r>
          <rPr>
            <sz val="9"/>
            <color indexed="81"/>
            <rFont val="Tahoma"/>
            <family val="2"/>
          </rPr>
          <t xml:space="preserve">For each of the CVP1/CVP2 thresholds for the four crankcase pressure faults, pressure units are psia for absolute sensors and psi for differential sensors.
</t>
        </r>
      </text>
    </comment>
    <comment ref="AR1005" authorId="3" shapeId="0" xr:uid="{37406599-C91E-41A4-B2AC-B87C2D013F41}">
      <text>
        <r>
          <rPr>
            <sz val="9"/>
            <color indexed="81"/>
            <rFont val="Tahoma"/>
            <family val="2"/>
          </rPr>
          <t>The first row of the "AAT (deg F)" column of the "Crankcase Ventilation Pressure Diagnostics Run Time Wait" table on the Monitors worksheet specifies the minimum AAT.</t>
        </r>
      </text>
    </comment>
    <comment ref="AS1006" authorId="2" shapeId="0" xr:uid="{4A3AACF2-0A61-41CA-8418-31A8879ABDB5}">
      <text>
        <r>
          <rPr>
            <sz val="9"/>
            <color indexed="81"/>
            <rFont val="Tahoma"/>
            <family val="2"/>
          </rPr>
          <t xml:space="preserve">The 'Crankcase Ventilation Pressure Diagnostics Run Time Wait' table on the Monitors worksheet determines this AAT-based run time wait threshold. </t>
        </r>
      </text>
    </comment>
    <comment ref="AR1010" authorId="3" shapeId="0" xr:uid="{C31BDB86-44FC-480A-B83D-259A5DFA1074}">
      <text>
        <r>
          <rPr>
            <sz val="9"/>
            <color indexed="81"/>
            <rFont val="Tahoma"/>
            <family val="2"/>
          </rPr>
          <t>The first row of the "AAT (deg F)" column of the "Crankcase Ventilation Pressure Diagnostics Run Time Wait" table on the Monitors worksheet specifies the minimum AAT.</t>
        </r>
      </text>
    </comment>
    <comment ref="AS1011" authorId="2" shapeId="0" xr:uid="{39306D2F-4A94-43E4-BDB3-533264F7CA7A}">
      <text>
        <r>
          <rPr>
            <sz val="9"/>
            <color indexed="81"/>
            <rFont val="Tahoma"/>
            <family val="2"/>
          </rPr>
          <t xml:space="preserve">The 'Crankcase Ventilation Pressure Diagnostics Run Time Wait' table on the Monitors worksheet determines this AAT-based run time wait threshold. </t>
        </r>
      </text>
    </comment>
    <comment ref="AR1015" authorId="3" shapeId="0" xr:uid="{EA88086D-76F9-48D8-93B2-04B4ED9B417D}">
      <text>
        <r>
          <rPr>
            <sz val="9"/>
            <color indexed="81"/>
            <rFont val="Tahoma"/>
            <family val="2"/>
          </rPr>
          <t>The first row of the "AAT (deg F)" column of the "Crankcase Ventilation Pressure Diagnostics Run Time Wait" table on the Monitors worksheet specifies the minimum AAT.</t>
        </r>
      </text>
    </comment>
    <comment ref="AS1016" authorId="2" shapeId="0" xr:uid="{48EDABA3-7BDE-4BE0-9BA1-E2574675CFF7}">
      <text>
        <r>
          <rPr>
            <sz val="9"/>
            <color indexed="81"/>
            <rFont val="Tahoma"/>
            <family val="2"/>
          </rPr>
          <t xml:space="preserve">The 'Crankcase Ventilation Pressure Diagnostics Run Time Wait' table on the Monitors worksheet determines this AAT-based run time wait threshold. </t>
        </r>
      </text>
    </comment>
    <comment ref="AR1020" authorId="3" shapeId="0" xr:uid="{3EEEC3EF-662E-4518-98B3-4282CDF4F737}">
      <text>
        <r>
          <rPr>
            <sz val="9"/>
            <color indexed="81"/>
            <rFont val="Tahoma"/>
            <family val="2"/>
          </rPr>
          <t>The first row of the "AAT (deg F)" column of the "Crankcase Ventilation Pressure Diagnostics Run Time Wait" table on the Monitors worksheet specifies the minimum AAT.</t>
        </r>
      </text>
    </comment>
    <comment ref="AS1021" authorId="2" shapeId="0" xr:uid="{F60BA2DA-00C7-40A1-8E2B-E72691AD7FC2}">
      <text>
        <r>
          <rPr>
            <sz val="9"/>
            <color indexed="81"/>
            <rFont val="Tahoma"/>
            <family val="2"/>
          </rPr>
          <t xml:space="preserve">The 'Crankcase Ventilation Pressure Diagnostics Run Time Wait' table on the Monitors worksheet determines this AAT-based run time wait threshold. </t>
        </r>
      </text>
    </comment>
    <comment ref="C1032" authorId="10" shapeId="0" xr:uid="{0A850168-1B13-44E8-95FF-271A2A366380}">
      <text>
        <r>
          <rPr>
            <sz val="9"/>
            <color indexed="81"/>
            <rFont val="Tahoma"/>
            <family val="2"/>
          </rPr>
          <t>Note: if the DBW is relay-powered, this fault will not set if the relay-on low-voltage fault is active.</t>
        </r>
      </text>
    </comment>
    <comment ref="C1033" authorId="10" shapeId="0" xr:uid="{14024F17-E110-4A34-BA49-9C8F0F5D5D6F}">
      <text>
        <r>
          <rPr>
            <sz val="9"/>
            <color indexed="81"/>
            <rFont val="Tahoma"/>
            <family val="2"/>
          </rPr>
          <t>Note: if the DBW is relay-powered, this fault will not set if the relay-on low-voltage fault is active.</t>
        </r>
      </text>
    </comment>
    <comment ref="AQ1036" authorId="7" shapeId="0" xr:uid="{156133B7-3928-4FBF-8C0A-2EA0DEA563BF}">
      <text>
        <r>
          <rPr>
            <sz val="9"/>
            <color indexed="81"/>
            <rFont val="Tahoma"/>
            <family val="2"/>
          </rPr>
          <t>This parameter should be set to stopped or cranking for systems where an unable-to-reach position error will prevent the engine from reaching an underspeed/running status.</t>
        </r>
      </text>
    </comment>
    <comment ref="AQ1082" authorId="2" shapeId="0" xr:uid="{8CD18080-12C5-4265-856A-D57A0B4FB7FE}">
      <text>
        <r>
          <rPr>
            <sz val="9"/>
            <color indexed="81"/>
            <rFont val="Tahoma"/>
            <family val="2"/>
          </rPr>
          <t xml:space="preserve">When set to "Single Point", fault processing uses the EGRdP threshold below. For the "Table Based" selection, the 'Air Mass Flow-Based Expected EGRdP' table on the Monitors worksheet determines the EGRdP threshold used for fault processing.  </t>
        </r>
      </text>
    </comment>
    <comment ref="AR1083" authorId="2" shapeId="0" xr:uid="{4DC965BA-F3C8-4074-A2B1-54B00C54B723}">
      <text>
        <r>
          <rPr>
            <sz val="9"/>
            <color indexed="81"/>
            <rFont val="Tahoma"/>
            <family val="2"/>
          </rPr>
          <t>This value applies when 'EGRdP threshold source' is set to "Single Point".</t>
        </r>
      </text>
    </comment>
    <comment ref="AQ1100" authorId="2" shapeId="0" xr:uid="{0FB5F5E8-8E70-48BA-94CF-3AA235D50788}">
      <text>
        <r>
          <rPr>
            <sz val="9"/>
            <color indexed="81"/>
            <rFont val="Tahoma"/>
            <family val="2"/>
          </rPr>
          <t>For high-pressure EGR applications, coolant temperature refers to ECT. For low-pressure applications, the ACT sensor is used.</t>
        </r>
      </text>
    </comment>
    <comment ref="AQ1104" authorId="2" shapeId="0" xr:uid="{3D9CD450-937F-493D-9E07-F277DD79C958}">
      <text>
        <r>
          <rPr>
            <sz val="9"/>
            <color indexed="81"/>
            <rFont val="Tahoma"/>
            <family val="2"/>
          </rPr>
          <t>For high-pressure EGR applications, coolant temperature refers to ECT. For low-pressure applications, the ACT sensor is used.</t>
        </r>
      </text>
    </comment>
    <comment ref="C1110" authorId="2" shapeId="0" xr:uid="{55AB6FC3-4451-4D4A-BEAF-F0B319A5069B}">
      <text>
        <r>
          <rPr>
            <sz val="9"/>
            <color indexed="81"/>
            <rFont val="Tahoma"/>
            <family val="2"/>
          </rPr>
          <t>This fault is only available when the EGT sensor source input is set to "EGT Input" on the Inputs worksheet.</t>
        </r>
      </text>
    </comment>
    <comment ref="C1115" authorId="2" shapeId="0" xr:uid="{3A2ACB90-5EE7-423E-842F-9C6247F209C5}">
      <text>
        <r>
          <rPr>
            <sz val="9"/>
            <color indexed="81"/>
            <rFont val="Tahoma"/>
            <family val="2"/>
          </rPr>
          <t>This fault is only available when the EGT sensor source input is set to "EGT Input" on the Inputs worksheet.</t>
        </r>
      </text>
    </comment>
    <comment ref="AR1150" authorId="6" shapeId="0" xr:uid="{A188D741-E55B-4C0A-8C7E-97F51D04615C}">
      <text>
        <r>
          <rPr>
            <sz val="9"/>
            <color indexed="81"/>
            <rFont val="Tahoma"/>
            <family val="2"/>
          </rPr>
          <t>This speed overrides any higher max governor speeds programmed by the user.</t>
        </r>
      </text>
    </comment>
    <comment ref="AR1154" authorId="6" shapeId="0" xr:uid="{26B817CE-08A0-401F-9AAE-6FFEA195204D}">
      <text>
        <r>
          <rPr>
            <sz val="9"/>
            <color indexed="81"/>
            <rFont val="Tahoma"/>
            <family val="2"/>
          </rPr>
          <t>Fuel shutoff rev limit.</t>
        </r>
      </text>
    </comment>
    <comment ref="AR1156" authorId="4" shapeId="0" xr:uid="{69C0E3A6-D34D-4CC4-BD41-B329617355C7}">
      <text>
        <r>
          <rPr>
            <sz val="9"/>
            <color indexed="81"/>
            <rFont val="Tahoma"/>
            <family val="2"/>
          </rPr>
          <t>Spark shutoff rev limit.</t>
        </r>
      </text>
    </comment>
    <comment ref="C1162" authorId="1" shapeId="0" xr:uid="{4A64D4F0-716A-4434-B169-8B37CE552D03}">
      <text>
        <r>
          <rPr>
            <sz val="9"/>
            <color indexed="81"/>
            <rFont val="Tahoma"/>
            <family val="2"/>
          </rPr>
          <t>This fault begins latching when the Idle Shutdown timer expires and the back-on timer starts (see the Miscellaneous page to enable Idle Shutdown and to configure the timers). 
NOTE: the Shutdown switch should NOT be set on this fault.  The Idle Shutdown timer will set the Shutdown switch.  The Stopped Check switch SHOULD be set to ensure the fault latches.</t>
        </r>
      </text>
    </comment>
    <comment ref="AR1169" authorId="0" shapeId="0" xr:uid="{9D3B811E-9E81-4BD3-910D-45CBFB3AA7B9}">
      <text>
        <r>
          <rPr>
            <sz val="9"/>
            <color indexed="81"/>
            <rFont val="Tahoma"/>
            <family val="2"/>
          </rPr>
          <t>Change in port flow % is calculated as abs(port flow - low-passed port flow) / low-passed port flow</t>
        </r>
      </text>
    </comment>
    <comment ref="C1174" authorId="3" shapeId="0" xr:uid="{CF2F9568-9F00-4873-A1BA-46BDEF126F94}">
      <text>
        <r>
          <rPr>
            <sz val="9"/>
            <color indexed="81"/>
            <rFont val="Tahoma"/>
            <family val="2"/>
          </rPr>
          <t>When connected to an Envirotech sensor, this fault is disabled when "Envirotech 2 relative humidity rationalization" is enabled on the Inputs worksheet and the relative humidity unstable diagnostic is active or latched.
When connected to a TRICAN sensor, this fault also reflects invalid values for specific humidity.</t>
        </r>
      </text>
    </comment>
    <comment ref="AQ1178" authorId="0" shapeId="0" xr:uid="{7C9626EC-764A-45D7-96F5-45B72A2699D4}">
      <text>
        <r>
          <rPr>
            <sz val="9"/>
            <color indexed="81"/>
            <rFont val="Tahoma"/>
            <family val="2"/>
          </rPr>
          <t>To determine if the HC08-based Envirotech relative humidity sensor is faulted the diagnostic must compare the specific humidity value received from the Envirotech (RMT_SH) against the specific humidity value that would be expected if the sensor was faulted. Due to error stacking in calculations a margin of error must be used when performing the comparison of the received value against the expected value. This setting specifies the error margin to use when determining the equivalence. 
Each allowed value represents an additional bit of error in the value. The smaller the error margin the more likely to miss a faulted sensor, but less likely to trigger a false positive.</t>
        </r>
      </text>
    </comment>
    <comment ref="C1180" authorId="3" shapeId="0" xr:uid="{87631A16-7BC0-40E6-A0B2-220DA9ACF9D8}">
      <text>
        <r>
          <rPr>
            <sz val="9"/>
            <color indexed="81"/>
            <rFont val="Tahoma"/>
            <family val="2"/>
          </rPr>
          <t>This fault is only available when "Envirotech 2 relative humidity rationalization" is enabled on the Inputs worksheet.  If this fault is enabled, then the calibration will not compile without enabling the new “Envirotech 2 relative humidity rationalization” setting on the Inputs worksheet.</t>
        </r>
      </text>
    </comment>
    <comment ref="AR1182" authorId="4" shapeId="0" xr:uid="{8DFD0CB5-7B7F-41D8-9EAE-41C42220386A}">
      <text>
        <r>
          <rPr>
            <sz val="9"/>
            <color indexed="81"/>
            <rFont val="Tahoma"/>
            <family val="2"/>
          </rPr>
          <t>EPR / CFV regulation pressure higher than expected diagnostic: EPR (actual-commanded) pressure lower limit threshold - Difference between the commanded and actual EPR gaseous fuel delivery pressure on the positive (high) side that will trigger a fault.</t>
        </r>
      </text>
    </comment>
    <comment ref="AR1183" authorId="4" shapeId="0" xr:uid="{F088A471-E6D0-4F02-97F3-2E686995AF66}">
      <text>
        <r>
          <rPr>
            <sz val="9"/>
            <color indexed="81"/>
            <rFont val="Tahoma"/>
            <family val="2"/>
          </rPr>
          <t>Difference between the commanded and actual CFV internal gaseous fuel regulation pressure on the positive (high) side that will trigger a fault.</t>
        </r>
      </text>
    </comment>
    <comment ref="AR1185" authorId="4" shapeId="0" xr:uid="{EF38D43E-358D-4A0B-AD7E-D61B259C83B3}">
      <text>
        <r>
          <rPr>
            <sz val="9"/>
            <color indexed="81"/>
            <rFont val="Tahoma"/>
            <family val="2"/>
          </rPr>
          <t>EPR / CFV regulation pressure lower than expected diagnostic: Difference between the commanded and actual EPR gaseous fuel delivery pressure on the negative (low) side that will trigger a fault. NOTE: Must be a negative number.</t>
        </r>
      </text>
    </comment>
    <comment ref="AR1186" authorId="4" shapeId="0" xr:uid="{FC506A35-A454-4652-9B68-21333EFF8696}">
      <text>
        <r>
          <rPr>
            <sz val="9"/>
            <color indexed="81"/>
            <rFont val="Tahoma"/>
            <family val="2"/>
          </rPr>
          <t>Difference between the commanded and actual CFV internal gaseous fuel regulation pressure on the negative (low) side that will trigger a fault. NOTE: Must be a negative number.</t>
        </r>
      </text>
    </comment>
    <comment ref="AR1188" authorId="4" shapeId="0" xr:uid="{829C4A04-EE94-483F-BB8B-44E964806DBC}">
      <text>
        <r>
          <rPr>
            <sz val="9"/>
            <color indexed="81"/>
            <rFont val="Tahoma"/>
            <family val="2"/>
          </rPr>
          <t>Timeout for receipt of at least one message from the MegaJector.</t>
        </r>
      </text>
    </comment>
    <comment ref="C1200" authorId="3" shapeId="0" xr:uid="{68208307-F01F-429C-AF3F-6283202EEC59}">
      <text>
        <r>
          <rPr>
            <sz val="9"/>
            <color indexed="81"/>
            <rFont val="Tahoma"/>
            <family val="2"/>
          </rPr>
          <t>This fault can be caused by a chattering external relay.</t>
        </r>
      </text>
    </comment>
    <comment ref="AQ1222" authorId="5" shapeId="0" xr:uid="{95A06765-70BF-41D8-8A58-14586B2058F7}">
      <text>
        <r>
          <rPr>
            <sz val="9"/>
            <color indexed="81"/>
            <rFont val="Tahoma"/>
            <family val="2"/>
          </rPr>
          <t>Enables/disables the fuel pressure high/low faults for various fuel types.</t>
        </r>
      </text>
    </comment>
    <comment ref="AR1225" authorId="13" shapeId="0" xr:uid="{D82EDF78-997C-4D76-8601-6C8BC2F8FFD0}">
      <text>
        <r>
          <rPr>
            <sz val="9"/>
            <color indexed="81"/>
            <rFont val="Tahoma"/>
            <family val="2"/>
          </rPr>
          <t>For CRI systems, this is the high fuel pressure tolerance that is added to the current fuel pressure target for fault detection.</t>
        </r>
      </text>
    </comment>
    <comment ref="AR1227" authorId="4" shapeId="0" xr:uid="{3ADA090A-0C38-445A-B9A2-97B32F546E03}">
      <text>
        <r>
          <rPr>
            <sz val="9"/>
            <color indexed="81"/>
            <rFont val="Tahoma"/>
            <family val="2"/>
          </rPr>
          <t>For CRI systems, this is the low fuel pressure tolerance that is subtracted from the current fuel pressure target for fault detection. Note that this value is positive.</t>
        </r>
      </text>
    </comment>
    <comment ref="AQ1229" authorId="5" shapeId="0" xr:uid="{FB122934-74CE-424B-9EC3-334A6F9E2094}">
      <text>
        <r>
          <rPr>
            <sz val="9"/>
            <color indexed="81"/>
            <rFont val="Tahoma"/>
            <family val="2"/>
          </rPr>
          <t>Enables/disables the fuel pressure high/low faults for various fuel types.</t>
        </r>
      </text>
    </comment>
    <comment ref="C1234" authorId="2" shapeId="0" xr:uid="{042F7C68-83D8-477E-933A-B11BD5741F58}">
      <text>
        <r>
          <rPr>
            <sz val="9"/>
            <color indexed="81"/>
            <rFont val="Tahoma"/>
            <family val="2"/>
          </rPr>
          <t>If enabled, this fault will set when the CFV low fuel pressure derate is active, or when the active fuel device is not CFV and the fuel inlet pressure derate is active.</t>
        </r>
      </text>
    </comment>
    <comment ref="C1238" authorId="4" shapeId="0" xr:uid="{F0382C86-B419-4B03-ADC2-9A68C2312AE5}">
      <text>
        <r>
          <rPr>
            <sz val="9"/>
            <color indexed="81"/>
            <rFont val="Tahoma"/>
            <family val="2"/>
          </rPr>
          <t>When fault is enabled and entry conditions are valid, preemptive actions are taken before the fault latches. If the entry conditions are valid for "Fuel over pressure validation time", then the fuel lockoff(s) are closed and spark inhibited. The inhibition will cease once fuel pressure has dropped below the entry condition's threshold for the validation time. See "Fuel Over Pressure (FOP) During Start" section on DiagConfig worksheet for additional settings and details. The lockoff(s) and spark will also be inhibited while engine is off and persist until a valid pressure reading is available from the EPR.
Fault is only applicable when "Active fuel device" is 'Carb - MJ / EPR'.</t>
        </r>
      </text>
    </comment>
    <comment ref="AR1239" authorId="4" shapeId="0" xr:uid="{72732E07-22BC-4041-8466-C2A19388DE62}">
      <text>
        <r>
          <rPr>
            <sz val="9"/>
            <color indexed="81"/>
            <rFont val="Tahoma"/>
            <family val="2"/>
          </rPr>
          <t>Parameter not adjustable.</t>
        </r>
      </text>
    </comment>
    <comment ref="AR1240" authorId="4" shapeId="0" xr:uid="{7EEC5A85-09F0-4CF5-8A47-8E7BB5AC3D51}">
      <text>
        <r>
          <rPr>
            <sz val="9"/>
            <color indexed="81"/>
            <rFont val="Tahoma"/>
            <family val="2"/>
          </rPr>
          <t>Parameter not adjustable. Fault is not updated once engine has been continuously running for 1 second without high pressure.</t>
        </r>
      </text>
    </comment>
    <comment ref="AQ1248" authorId="13" shapeId="0" xr:uid="{DDD3D9A5-0CEE-49A8-923C-317B8EB9C69B}">
      <text>
        <r>
          <rPr>
            <sz val="9"/>
            <color indexed="81"/>
            <rFont val="Tahoma"/>
            <family val="2"/>
          </rPr>
          <t xml:space="preserve">For a negative-slope FPP1, the '&gt;' comparison becomes a '&lt;' comparison.
This value is normally an absolute voltage value to be compared against FPP1.
The one exception is when the 'Marine throttle &amp; gear handle' option is enabled on the 'Marine' page.  In this scenario, this is interpreted as a delta-voltage from the center position voltage in either direction (+ for forward and - for reverse assuming a positive-slope FPP1).
</t>
        </r>
      </text>
    </comment>
    <comment ref="AQ1249" authorId="13" shapeId="0" xr:uid="{F8EC95A3-2705-4A1B-93D6-9E9F253EF69C}">
      <text>
        <r>
          <rPr>
            <sz val="9"/>
            <color indexed="81"/>
            <rFont val="Tahoma"/>
            <family val="2"/>
          </rPr>
          <t>For a negative-slope FPP1, the '&lt;' comparison becomes a '&gt;' comparison.
This is normally an absolute voltage value to be compared against FPP1.
The one exception is when the 'Marine throttle &amp; gear handle' option is enabled on the 'Marine' page.  In this scenario, this is interpreted as a delta-voltage from the center position voltage in either direction (+ for forward and - for reverse assuming a positive-slope FPP1).</t>
        </r>
      </text>
    </comment>
    <comment ref="AQ1250" authorId="14" shapeId="0" xr:uid="{5C563FD8-B468-4F29-9C07-220186CE1F52}">
      <text>
        <r>
          <rPr>
            <sz val="9"/>
            <color indexed="81"/>
            <rFont val="Tahoma"/>
            <family val="2"/>
          </rPr>
          <t>This switch enables the 'FPP @idle' diagnostic which is designed to diagnose IVS switchpoint disagreements on foot pedals with IVS switch points very close to the minimum pedal position (no pedal depression).  This switch, the trigger point below, and three other parameters on the DBW page define the operation of this fault.</t>
        </r>
      </text>
    </comment>
    <comment ref="AR1251" authorId="14" shapeId="0" xr:uid="{3E75A51F-FBCA-4820-834A-BAA3496A6907}">
      <text>
        <r>
          <rPr>
            <sz val="9"/>
            <color indexed="81"/>
            <rFont val="Tahoma"/>
            <family val="2"/>
          </rPr>
          <t>See the comment above for the enable switch for the 'FPP @idle' fault.
Note - for a negative-slope FPP1, the fault setting logic text is inverted to read:
'and FPP1 &gt; FPP1 learned idle - ' ...</t>
        </r>
      </text>
    </comment>
    <comment ref="AQ1253" authorId="13" shapeId="0" xr:uid="{19C2B934-A337-4137-ADD1-658E7FD94DDA}">
      <text>
        <r>
          <rPr>
            <sz val="9"/>
            <color indexed="81"/>
            <rFont val="Tahoma"/>
            <family val="2"/>
          </rPr>
          <t>For a negative-slope FPP2, the '&gt;' comparison becomes a '&lt;' comparison.
This is normally an absolute voltage value to be compared against FPP2.
The one exception is when the 'Marine throttle &amp; gear handle' option is enabled on the 'Marine' page.  In this scenario, this is interpreted as a delta-voltage from the center position voltage in either direction (+ for forward and - for reverse assuming a positive-slope FPP2).</t>
        </r>
      </text>
    </comment>
    <comment ref="AQ1254" authorId="13" shapeId="0" xr:uid="{E75434B3-8BBC-4ED8-922E-3F02065581A5}">
      <text>
        <r>
          <rPr>
            <sz val="9"/>
            <color indexed="81"/>
            <rFont val="Tahoma"/>
            <family val="2"/>
          </rPr>
          <t>For a negative-slope FPP2, the '&lt;' comparison becomes a '&gt;' comparison.
This is normally an absolute voltage value to be compared against FPP2.  The one exception is when the 'Marine throttle &amp; gear handle' option is enabled on the 'Marine' page.  In this scenario, this is interpreted as a delta-voltage from the center position voltage in either direction (+ for forward and - for reverse assuming a positive-slope FPP2).</t>
        </r>
      </text>
    </comment>
    <comment ref="AQ1255" authorId="14" shapeId="0" xr:uid="{85ED1C7C-85C5-460E-873B-07E435F6D1E8}">
      <text>
        <r>
          <rPr>
            <sz val="9"/>
            <color indexed="81"/>
            <rFont val="Tahoma"/>
            <family val="2"/>
          </rPr>
          <t>This switch enables the 'FPP @idle' diagnostic which is designed to diagnose IVS switchpoint disagreements on foot pedals with IVS switch points very close to the minimum pedal position (no pedal depression).  This switch, the trigger point below, and three other parameters on the DBW page define the operation of this fault.</t>
        </r>
      </text>
    </comment>
    <comment ref="AR1256" authorId="14" shapeId="0" xr:uid="{0F35C374-A733-45BD-B69C-B2B4D1F9FB9F}">
      <text>
        <r>
          <rPr>
            <sz val="9"/>
            <color indexed="81"/>
            <rFont val="Tahoma"/>
            <family val="2"/>
          </rPr>
          <t>See the comment above for the enable switch for the 'FPP @idle' fault.
Note - for a negative-slope FPP2, the fault setting logic text is inverted to read:
'and FPP2 &gt; FPP2 learned idle - ' ...</t>
        </r>
      </text>
    </comment>
    <comment ref="AQ1276" authorId="1" shapeId="0" xr:uid="{C8A8A8A0-7827-4C29-A018-005D52616CB6}">
      <text>
        <r>
          <rPr>
            <sz val="9"/>
            <color indexed="81"/>
            <rFont val="Tahoma"/>
            <family val="2"/>
          </rPr>
          <t>This fault begins latching when any of the FPP faults listed above are active or latched AND the 'J1939 TSC1 receipt lost' fault is active or latched.</t>
        </r>
      </text>
    </comment>
    <comment ref="AQ1278" authorId="1" shapeId="0" xr:uid="{2FFEEB7D-D8C9-4CE9-950A-524FCD68FB19}">
      <text>
        <r>
          <rPr>
            <sz val="9"/>
            <color indexed="81"/>
            <rFont val="Tahoma"/>
            <family val="2"/>
          </rPr>
          <t>This fault latches immediately when the FPP1 PWM input is enabled, a FPP2 voltage fault listed above is active or latched, AND the 'J1939 TSC1 receipt lost' fault is active or latched.</t>
        </r>
      </text>
    </comment>
    <comment ref="AQ1280" authorId="13" shapeId="0" xr:uid="{FB09DE73-3C6E-4236-B1C9-6CB6E8FF3F99}">
      <text>
        <r>
          <rPr>
            <sz val="9"/>
            <color indexed="81"/>
            <rFont val="Tahoma"/>
            <family val="2"/>
          </rPr>
          <t>This fault is only valid if a 'Marine throttle &amp; gear handle' is enabled on the 'Marine' page.  The neutral lock indication is expected to be connected to the 'Trans/Park' neutral safety switch input on the 'Inputs' page.</t>
        </r>
      </text>
    </comment>
    <comment ref="AQ1282" authorId="4" shapeId="0" xr:uid="{CB398336-C0E1-4F94-AD3E-3EBF82A178F0}">
      <text>
        <r>
          <rPr>
            <sz val="9"/>
            <color indexed="81"/>
            <rFont val="Tahoma"/>
            <family val="2"/>
          </rPr>
          <t>Select between voltage and engineering setpoint mode. If the voltage only mode is enabled, the default fuel temperature is used for fuel temperature whenever a fault condition is active. In temperature-only mode, the measured temperature is used for fuel temperature regardless of the fault state. In voltage or temperature mode, the default fuel temperature is used if the voltage out-of-range condition is at least partially responsible for the fault setting.</t>
        </r>
      </text>
    </comment>
    <comment ref="C1294" authorId="15" shapeId="0" xr:uid="{9C7B2008-F507-4BB9-8CE8-B9725137FB33}">
      <text>
        <r>
          <rPr>
            <sz val="9"/>
            <color indexed="81"/>
            <rFont val="Tahoma"/>
            <family val="2"/>
          </rPr>
          <t>This fault is not user-modifiable.  It is always enabled and is intended to protect the CFV from extremely low fuel temperatures by load limiting the system when the FT falls below the target temperature given in the fault conditions.</t>
        </r>
      </text>
    </comment>
    <comment ref="B1296" authorId="3" shapeId="0" xr:uid="{FE9D17D5-DAF1-4FAD-BEEB-6862E4351D6E}">
      <text>
        <r>
          <rPr>
            <sz val="9"/>
            <color indexed="81"/>
            <rFont val="Tahoma"/>
            <family val="2"/>
          </rPr>
          <t>The fuel pump motor diagnostics apply to the output selected by “Liquid fuel pressure control" and are only updated when the fuel pump is turned on via the “Fuel pump enable pin”.</t>
        </r>
      </text>
    </comment>
    <comment ref="AR1296" authorId="3" shapeId="0" xr:uid="{3A126874-1DA3-42A5-94C2-D8CD478E8EB3}">
      <text>
        <r>
          <rPr>
            <sz val="9"/>
            <color indexed="81"/>
            <rFont val="Tahoma"/>
            <family val="2"/>
          </rPr>
          <t>The fuel pump motor feedback faults share the PWM duty-cycle transition fault ignore wait with PWM1-4.</t>
        </r>
      </text>
    </comment>
    <comment ref="B1304" authorId="3" shapeId="0" xr:uid="{5C8DBFDA-2347-407E-AA26-349627CCE8CC}">
      <text>
        <r>
          <rPr>
            <sz val="9"/>
            <color indexed="81"/>
            <rFont val="Tahoma"/>
            <family val="2"/>
          </rPr>
          <t>The fuel pump relay diagnostics apply to the output selected by "Fuel pump enable pin".</t>
        </r>
      </text>
    </comment>
    <comment ref="AR1304" authorId="3" shapeId="0" xr:uid="{5553113F-26FE-4CCE-8A60-746452E67ED9}">
      <text>
        <r>
          <rPr>
            <sz val="9"/>
            <color indexed="81"/>
            <rFont val="Tahoma"/>
            <family val="2"/>
          </rPr>
          <t>The fuel pump relay control faults share the PWM duty-cycle transition fault ignore wait with PWM1-4.</t>
        </r>
      </text>
    </comment>
    <comment ref="C1306" authorId="5" shapeId="0" xr:uid="{C478B332-1572-4BB1-A00C-D813B2EF63B2}">
      <text>
        <r>
          <rPr>
            <sz val="9"/>
            <color indexed="81"/>
            <rFont val="Tahoma"/>
            <family val="2"/>
          </rPr>
          <t>This fault is only available on light-duty and marine applications that utilize a multi-output low-side drive circuit, OR on ECMs with high-side fuel pump relay outputs.</t>
        </r>
      </text>
    </comment>
    <comment ref="AQ1306" authorId="5" shapeId="0" xr:uid="{955B1913-808A-4473-AE6D-37164878B6B1}">
      <text>
        <r>
          <rPr>
            <sz val="9"/>
            <color indexed="81"/>
            <rFont val="Tahoma"/>
            <family val="2"/>
          </rPr>
          <t>Low-side diagnostics are handled internally on a multi-channel driver chip.</t>
        </r>
      </text>
    </comment>
    <comment ref="AQ1310" authorId="5" shapeId="0" xr:uid="{01D8094C-78B7-4F81-9EBD-68F54ACEB0CA}">
      <text>
        <r>
          <rPr>
            <sz val="9"/>
            <color indexed="81"/>
            <rFont val="Tahoma"/>
            <family val="2"/>
          </rPr>
          <t>Low-side diagnostics are handled internally on a multi-channel driver chip.</t>
        </r>
      </text>
    </comment>
    <comment ref="AR1312" authorId="5" shapeId="0" xr:uid="{A2506D89-4235-4683-82BC-69E3848D1835}">
      <text>
        <r>
          <rPr>
            <sz val="9"/>
            <color indexed="81"/>
            <rFont val="Tahoma"/>
            <family val="2"/>
          </rPr>
          <t>Open-circuit detection utilizes an internal 4.576V equivalent pull-up.</t>
        </r>
      </text>
    </comment>
    <comment ref="AQ1315" authorId="5" shapeId="0" xr:uid="{846C1E69-FDF8-4DC7-B5E3-9F93FD7D8C7C}">
      <text>
        <r>
          <rPr>
            <sz val="9"/>
            <color indexed="81"/>
            <rFont val="Tahoma"/>
            <family val="2"/>
          </rPr>
          <t>Low-side diagnostics are handled internally on a multi-channel driver chip.</t>
        </r>
      </text>
    </comment>
    <comment ref="AQ1321" authorId="4" shapeId="0" xr:uid="{5BA36940-37BB-4F23-B3CF-C1023FD49679}">
      <text>
        <r>
          <rPr>
            <sz val="9"/>
            <color indexed="81"/>
            <rFont val="Tahoma"/>
            <family val="2"/>
          </rPr>
          <t>This diagnostic mode detects attempted activity by the user on a secondary speed control system such as tap up/down, FPP2 based speed control, etc... without valid conditions present for this type of control.</t>
        </r>
      </text>
    </comment>
    <comment ref="AR1322" authorId="4" shapeId="0" xr:uid="{1492B366-C863-47A7-B023-054C17D9AF2F}">
      <text>
        <r>
          <rPr>
            <sz val="9"/>
            <color indexed="81"/>
            <rFont val="Tahoma"/>
            <family val="2"/>
          </rPr>
          <t>When the 'secondary speed control invalid activity' diagnostic is 'Enabled', this value determines the detection sensitivity of movement of the FPP2 input when FPP2 based speed control is an option. A +/- change of more than this voltage level on FPP2 relative to the last position of FPP2 when FPP2 speed control was actually valid and engaged will trigger a fault. The comparison value for the last position is also continuously low-passed to remove any drift effect.</t>
        </r>
      </text>
    </comment>
    <comment ref="AR1323" authorId="4" shapeId="0" xr:uid="{857A3751-42B4-4A57-AB33-1DE84E241224}">
      <text>
        <r>
          <rPr>
            <sz val="9"/>
            <color indexed="81"/>
            <rFont val="Tahoma"/>
            <family val="2"/>
          </rPr>
          <t>When the 'secondary speed control invalid activity' diagnostic is 'Enabled', a low-pass filtered version of FPP2 is maintained as a reference value for activity comparison. This reference value tracks the actual FPP2 voltage without delay when FPP2 based control is valid and engaged, but follows with this time constant once it is disengaged. This eliminates drift over time for invalid activity comparisons.</t>
        </r>
      </text>
    </comment>
    <comment ref="C1334" authorId="10" shapeId="0" xr:uid="{96B46A37-C96F-4D11-BFF5-0DA47E5AA866}">
      <text>
        <r>
          <rPr>
            <sz val="9"/>
            <color indexed="81"/>
            <rFont val="Tahoma"/>
            <family val="2"/>
          </rPr>
          <t>Note: if the H-bridge is relay-powered, this fault will not set if the relay-on low-voltage fault is active.</t>
        </r>
      </text>
    </comment>
    <comment ref="C1335" authorId="10" shapeId="0" xr:uid="{EAFEC573-EB87-4B4D-AA93-492260AECD8A}">
      <text>
        <r>
          <rPr>
            <sz val="9"/>
            <color indexed="81"/>
            <rFont val="Tahoma"/>
            <family val="2"/>
          </rPr>
          <t>Note: if the H-bridge is relay-powered, this fault will not set if the relay-on low-voltage fault is active.</t>
        </r>
      </text>
    </comment>
    <comment ref="AQ1338" authorId="7" shapeId="0" xr:uid="{DF05ED26-907E-4E9B-9E38-27278E26FCAF}">
      <text>
        <r>
          <rPr>
            <sz val="9"/>
            <color indexed="81"/>
            <rFont val="Tahoma"/>
            <family val="2"/>
          </rPr>
          <t>This parameter should be set to stopped or cranking for systems where an unable-to-reach position error will prevent the engine from reaching an underspeed/running status.</t>
        </r>
      </text>
    </comment>
    <comment ref="C1354" authorId="10" shapeId="0" xr:uid="{0F2B0342-A0CB-4623-832D-CE3FF641D4D3}">
      <text>
        <r>
          <rPr>
            <sz val="9"/>
            <color indexed="81"/>
            <rFont val="Tahoma"/>
            <family val="2"/>
          </rPr>
          <t>Note: if the H-bridge is relay-powered, this fault will not set if the relay-on low-voltage fault is active.</t>
        </r>
      </text>
    </comment>
    <comment ref="C1355" authorId="10" shapeId="0" xr:uid="{22EADB3A-B529-4539-8C75-1FDF5CF9C41C}">
      <text>
        <r>
          <rPr>
            <sz val="9"/>
            <color indexed="81"/>
            <rFont val="Tahoma"/>
            <family val="2"/>
          </rPr>
          <t>Note: if the H-bridge is relay-powered, this fault will not set if the relay-on low-voltage fault is active.</t>
        </r>
      </text>
    </comment>
    <comment ref="AQ1358" authorId="7" shapeId="0" xr:uid="{174CADAD-A509-4136-A3A2-B2259CBFA08A}">
      <text>
        <r>
          <rPr>
            <sz val="9"/>
            <color indexed="81"/>
            <rFont val="Tahoma"/>
            <family val="2"/>
          </rPr>
          <t>This parameter should be set to stopped or cranking for systems where an unable-to-reach position error will prevent the engine from reaching an underspeed/running status.</t>
        </r>
      </text>
    </comment>
    <comment ref="AR1384" authorId="0" shapeId="0" xr:uid="{5A969D7E-4F11-4C79-8E95-F9366E0AEAB5}">
      <text>
        <r>
          <rPr>
            <sz val="9"/>
            <color indexed="81"/>
            <rFont val="Tahoma"/>
            <family val="2"/>
          </rPr>
          <t>Specifies the value at which the temperature received from the inertial measurement unit will be considered excessively high. The LSM6DS3 IMU has an operating temperature range of -40 to 85 degrees Celsius.</t>
        </r>
      </text>
    </comment>
    <comment ref="AR1385" authorId="0" shapeId="0" xr:uid="{3808AF4B-F22F-4854-BED7-63F217BAB5F4}">
      <text>
        <r>
          <rPr>
            <sz val="9"/>
            <color indexed="81"/>
            <rFont val="Tahoma"/>
            <family val="2"/>
          </rPr>
          <t>Specifies the value at which the temperature received from the inertial measurement unit will be considered excessively low. The LSM6DS3 IMU has an operating temperature range of -40 to 85 degrees Celsius.</t>
        </r>
      </text>
    </comment>
    <comment ref="AR1386" authorId="0" shapeId="0" xr:uid="{C1C776B4-2F91-4E56-AC43-8467C665EDFD}">
      <text>
        <r>
          <rPr>
            <sz val="9"/>
            <color indexed="81"/>
            <rFont val="Tahoma"/>
            <family val="2"/>
          </rPr>
          <t>Specifies the time to wait after key-on before executing the diagnostic. When operating in very cold environments this allows time for the inertial measurement unit to heat up and thus avoid false positives diagnostic conclusions.</t>
        </r>
      </text>
    </comment>
    <comment ref="AR1388" authorId="0" shapeId="0" xr:uid="{CB61C8C7-5B56-4A1B-ABE1-D62974170880}">
      <text>
        <r>
          <rPr>
            <sz val="9"/>
            <color indexed="81"/>
            <rFont val="Tahoma"/>
            <family val="2"/>
          </rPr>
          <t>Specifies the value at which the accelerometer X-axis value should be considered out-of-range high. The “Accelerometer full-scale range” calibration setting should be considered when adjusting this value.</t>
        </r>
      </text>
    </comment>
    <comment ref="AR1389" authorId="0" shapeId="0" xr:uid="{EC2AC5F0-3914-4DB9-A9D1-4531D14A10F3}">
      <text>
        <r>
          <rPr>
            <sz val="9"/>
            <color indexed="81"/>
            <rFont val="Tahoma"/>
            <family val="2"/>
          </rPr>
          <t>Specifies the value at which the accelerometer X-axis value should be considered out-of-range low. The “Accelerometer full-scale range” calibration setting should be considered when adjusting this value.</t>
        </r>
      </text>
    </comment>
    <comment ref="AR1391" authorId="0" shapeId="0" xr:uid="{357E2315-1719-4E0E-ADF4-6683BA76890E}">
      <text>
        <r>
          <rPr>
            <sz val="9"/>
            <color indexed="81"/>
            <rFont val="Tahoma"/>
            <family val="2"/>
          </rPr>
          <t>Specifies the value at which the accelerometer Y-axis value should be considered out-of-range high. The “Accelerometer full-scale range” calibration setting should be considered when adjusting this value.</t>
        </r>
      </text>
    </comment>
    <comment ref="AR1392" authorId="0" shapeId="0" xr:uid="{1A1690F1-8A2D-4BA5-8FA8-2F192BCB5634}">
      <text>
        <r>
          <rPr>
            <sz val="9"/>
            <color indexed="81"/>
            <rFont val="Tahoma"/>
            <family val="2"/>
          </rPr>
          <t>Specifies the value at which the accelerometer Y-axis value should be considered out-of-range low. The “Accelerometer full-scale range” calibration setting should be considered when adjusting this value.</t>
        </r>
      </text>
    </comment>
    <comment ref="AR1394" authorId="0" shapeId="0" xr:uid="{1656F583-C629-4519-ADFE-F7AF0A34DD75}">
      <text>
        <r>
          <rPr>
            <sz val="9"/>
            <color indexed="81"/>
            <rFont val="Tahoma"/>
            <family val="2"/>
          </rPr>
          <t>Specifies the value at which the accelerometer Z-axis value should be considered out-of-range high. The “Accelerometer full-scale range” calibration setting should be considered when adjusting this value.</t>
        </r>
      </text>
    </comment>
    <comment ref="AR1395" authorId="0" shapeId="0" xr:uid="{59B717A7-4A1F-4851-940F-E4319795D013}">
      <text>
        <r>
          <rPr>
            <sz val="9"/>
            <color indexed="81"/>
            <rFont val="Tahoma"/>
            <family val="2"/>
          </rPr>
          <t>Specifies the value at which the accelerometer Z-axis value should be considered out-of-range low. The “Accelerometer full-scale range” calibration setting should be considered when adjusting this value.</t>
        </r>
      </text>
    </comment>
    <comment ref="AR1397" authorId="0" shapeId="0" xr:uid="{F382A801-F67D-4D60-8C46-C5B38E00BDDD}">
      <text>
        <r>
          <rPr>
            <sz val="9"/>
            <color indexed="81"/>
            <rFont val="Tahoma"/>
            <family val="2"/>
          </rPr>
          <t>Specifies the value at which the gyroscope X-axis value should be considered out-of-range high. The “Gyroscope full-scale range” calibration setting should be considered when adjusting this value.</t>
        </r>
      </text>
    </comment>
    <comment ref="AR1398" authorId="0" shapeId="0" xr:uid="{DC9D8A48-F33C-417F-8359-16ADD85ED6BB}">
      <text>
        <r>
          <rPr>
            <sz val="9"/>
            <color indexed="81"/>
            <rFont val="Tahoma"/>
            <family val="2"/>
          </rPr>
          <t>Specifies the value at which the gyroscope X-axis value should be considered out-of-range low. The “Gyroscope full-scale range” calibration setting should be considered when adjusting this value.</t>
        </r>
      </text>
    </comment>
    <comment ref="AR1400" authorId="0" shapeId="0" xr:uid="{3BBB7234-3DB9-450E-8AE5-C25526DA0853}">
      <text>
        <r>
          <rPr>
            <sz val="9"/>
            <color indexed="81"/>
            <rFont val="Tahoma"/>
            <family val="2"/>
          </rPr>
          <t>Specifies the value at which the gyroscope Y-axis value should be considered out-of-range high. The “Gyroscope full-scale range” calibration setting should be considered when adjusting this value.</t>
        </r>
      </text>
    </comment>
    <comment ref="AR1401" authorId="0" shapeId="0" xr:uid="{E874DF6B-B17D-47D4-8A71-BDB1DC7E6464}">
      <text>
        <r>
          <rPr>
            <sz val="9"/>
            <color indexed="81"/>
            <rFont val="Tahoma"/>
            <family val="2"/>
          </rPr>
          <t>Specifies the value at which the gyroscope Y-axis value should be considered out-of-range low. The “Gyroscope full-scale range” calibration setting should be considered when adjusting this value.</t>
        </r>
      </text>
    </comment>
    <comment ref="AR1403" authorId="0" shapeId="0" xr:uid="{2F9AEBD3-C755-4DDE-88B9-4466B9ABEE61}">
      <text>
        <r>
          <rPr>
            <sz val="9"/>
            <color indexed="81"/>
            <rFont val="Tahoma"/>
            <family val="2"/>
          </rPr>
          <t>Specifies the value at which the gyroscope Z-axis value should be considered out-of-range high. The “Gyroscope full-scale range” calibration setting should be considered when adjusting this value.</t>
        </r>
      </text>
    </comment>
    <comment ref="AR1404" authorId="0" shapeId="0" xr:uid="{D1779F4E-4BC9-4E26-BB48-1DE1F4CFF574}">
      <text>
        <r>
          <rPr>
            <sz val="9"/>
            <color indexed="81"/>
            <rFont val="Tahoma"/>
            <family val="2"/>
          </rPr>
          <t>Specifies the value at which the gyroscope Z-axis value should be considered out-of-range low. The “Gyroscope full-scale range” calibration setting should be considered when adjusting this value.</t>
        </r>
      </text>
    </comment>
    <comment ref="AR1406" authorId="13" shapeId="0" xr:uid="{0B85C8B9-0504-48EF-96D4-351C3CD92F27}">
      <text>
        <r>
          <rPr>
            <sz val="9"/>
            <color indexed="81"/>
            <rFont val="Tahoma"/>
            <family val="2"/>
          </rPr>
          <t>This is the current threshold below which an IMV open-circuit or low-side short-to-ground diagnostic will set.</t>
        </r>
      </text>
    </comment>
    <comment ref="AR1407" authorId="13" shapeId="0" xr:uid="{CE5F7E99-13B6-492E-8072-A96A831E8B23}">
      <text>
        <r>
          <rPr>
            <sz val="9"/>
            <color indexed="81"/>
            <rFont val="Tahoma"/>
            <family val="2"/>
          </rPr>
          <t>For Pulsed-IMV open-circuit or low-side short-to-ground diagnostics, this is the minimum pulse-width required to allow detection.</t>
        </r>
      </text>
    </comment>
    <comment ref="AR1408" authorId="13" shapeId="0" xr:uid="{B5694C76-C8A1-4E2E-B37C-25F0A61AE69E}">
      <text>
        <r>
          <rPr>
            <sz val="9"/>
            <color indexed="81"/>
            <rFont val="Tahoma"/>
            <family val="2"/>
          </rPr>
          <t>For Continuous-Current (i.e. proportional valve type) IMV open-circuit or low-side short-to-ground diagnostics, this is the minimum current command required to allow detection.</t>
        </r>
      </text>
    </comment>
    <comment ref="AR1410" authorId="13" shapeId="0" xr:uid="{ECFF8C8D-EE3B-4A50-9034-5CC0063BA574}">
      <text>
        <r>
          <rPr>
            <sz val="9"/>
            <color indexed="81"/>
            <rFont val="Tahoma"/>
            <family val="2"/>
          </rPr>
          <t>This is the current threshold above which an IMV short-circuit or low-side short-to-power diagnostic will set.</t>
        </r>
      </text>
    </comment>
    <comment ref="AR1415" authorId="4" shapeId="0" xr:uid="{F58CA149-B418-4765-891D-0F3C8BCB0FD3}">
      <text>
        <r>
          <rPr>
            <sz val="9"/>
            <color indexed="81"/>
            <rFont val="Tahoma"/>
            <family val="2"/>
          </rPr>
          <t>For CR injector open-circuit diagnostics, this is the maximum current rise time allowed to the peak current target during the boost phase.</t>
        </r>
      </text>
    </comment>
    <comment ref="AR1416" authorId="13" shapeId="0" xr:uid="{DE2D662B-ABB4-44F2-8DA5-B4F311A0F150}">
      <text>
        <r>
          <rPr>
            <sz val="9"/>
            <color indexed="81"/>
            <rFont val="Tahoma"/>
            <family val="2"/>
          </rPr>
          <t>For CR injection drive, this is the maximum (target - actual) voltage tolerance applied to detect low boost voltage for diagnostics (note - positive value).</t>
        </r>
      </text>
    </comment>
    <comment ref="AQ1419" authorId="0" shapeId="0" xr:uid="{419B49AA-36CA-4F07-9BDF-089FB30BAE44}">
      <text>
        <r>
          <rPr>
            <sz val="9"/>
            <color indexed="81"/>
            <rFont val="Tahoma"/>
            <family val="2"/>
          </rPr>
          <t>The "Maximum rise time to peak current" value is specified in the "Peak and Hold Injector Driver Programming" section of the "Fuel" page.</t>
        </r>
      </text>
    </comment>
    <comment ref="AR1420" authorId="0" shapeId="0" xr:uid="{A4A6B96F-87BE-4362-A50E-EBD56ECED90E}">
      <text>
        <r>
          <rPr>
            <sz val="9"/>
            <color indexed="81"/>
            <rFont val="Tahoma"/>
            <family val="2"/>
          </rPr>
          <t>For peak and hold injection this is the minimum battery voltage required for accurate peak current rise time analysis. At lower voltages the injector may not be able to achieve the peak current target.</t>
        </r>
      </text>
    </comment>
    <comment ref="AR1428" authorId="4" shapeId="0" xr:uid="{69B10263-AF99-425D-9FEC-A243A5D52406}">
      <text>
        <r>
          <rPr>
            <sz val="9"/>
            <color indexed="81"/>
            <rFont val="Tahoma"/>
            <family val="2"/>
          </rPr>
          <t>For CR injector short-circuit diagnostics, this is the minimum current rise time allowed to the peak current target during the boost phase.</t>
        </r>
      </text>
    </comment>
    <comment ref="AR1429" authorId="13" shapeId="0" xr:uid="{59E82289-1A35-49E4-A4CE-8CE94BA8E110}">
      <text>
        <r>
          <rPr>
            <sz val="9"/>
            <color indexed="81"/>
            <rFont val="Tahoma"/>
            <family val="2"/>
          </rPr>
          <t>For CR injection drive, this is the maximum (actual - target) voltage tolerance applied to detect high boost voltage for diagnostics (note - positive value).</t>
        </r>
      </text>
    </comment>
    <comment ref="AQ1432" authorId="0" shapeId="0" xr:uid="{D83E152E-7A02-41A5-835C-CE45D2BAD740}">
      <text>
        <r>
          <rPr>
            <sz val="9"/>
            <color indexed="81"/>
            <rFont val="Tahoma"/>
            <family val="2"/>
          </rPr>
          <t>The "Minimum rise time to peak current" value is specified in the "Peak and Hold Injector Driver Programming" section of the "Fuel" page.</t>
        </r>
      </text>
    </comment>
    <comment ref="AQ1472" authorId="3" shapeId="0" xr:uid="{6CA6B1BC-97AB-4DA7-A67A-42298C6AD5E2}">
      <text>
        <r>
          <rPr>
            <sz val="9"/>
            <color indexed="81"/>
            <rFont val="Tahoma"/>
            <family val="2"/>
          </rPr>
          <t>If set to "Filtered/windowed", then the "Knock sensor open" fault voltage threshold is compared to the filtered RMS volts during knock foreground windows when knock control is engaged.
If set to "Unfiltered/engine cycle", then the fault voltage threshold is compared to the unfiltered RMS volts sampled every 1 ms over the last engine cycle, regardless of knock control engagement conditions.</t>
        </r>
      </text>
    </comment>
    <comment ref="AV1472" authorId="3" shapeId="0" xr:uid="{81130F96-8418-4D5E-8AB5-F4BCD9B79EC8}">
      <text>
        <r>
          <rPr>
            <sz val="9"/>
            <color indexed="81"/>
            <rFont val="Tahoma"/>
            <family val="2"/>
          </rPr>
          <t>An update is performed once a complete cycle of knock data is available.</t>
        </r>
      </text>
    </comment>
    <comment ref="AQ1476" authorId="4" shapeId="0" xr:uid="{4E8A061F-072C-4095-9C14-8E0371854AD0}">
      <text>
        <r>
          <rPr>
            <sz val="9"/>
            <color indexed="81"/>
            <rFont val="Tahoma"/>
            <family val="2"/>
          </rPr>
          <t>Entry conditions are not valid if "Running on cam status" is 'Active'. See "Running on cam" parameter on the Main worksheet.</t>
        </r>
      </text>
    </comment>
    <comment ref="AV1485" authorId="3" shapeId="0" xr:uid="{F7E0D475-7B78-4800-8574-37E9BD4804F1}">
      <text>
        <r>
          <rPr>
            <sz val="9"/>
            <color indexed="81"/>
            <rFont val="Tahoma"/>
            <family val="2"/>
          </rPr>
          <t>An update is performed once a complete cycle of knock data is available.</t>
        </r>
      </text>
    </comment>
    <comment ref="AQ1488" authorId="4" shapeId="0" xr:uid="{6BF88A8F-3299-4E3D-8513-E2A9C08339EE}">
      <text>
        <r>
          <rPr>
            <sz val="9"/>
            <color indexed="81"/>
            <rFont val="Tahoma"/>
            <family val="2"/>
          </rPr>
          <t>Entry conditions are not valid if "Running on cam status" is 'Active'. See "Running on cam" parameter on the Main worksheet.</t>
        </r>
      </text>
    </comment>
    <comment ref="C1498" authorId="3" shapeId="0" xr:uid="{547FA313-05B1-473F-BB5D-CAC8FD239B79}">
      <text>
        <r>
          <rPr>
            <sz val="9"/>
            <color indexed="81"/>
            <rFont val="Tahoma"/>
            <family val="2"/>
          </rPr>
          <t>This fault requires that the engine be actively "hard knocking" (see KNK_active), and also be above the threshold settings to trigger.</t>
        </r>
      </text>
    </comment>
    <comment ref="AV1498" authorId="3" shapeId="0" xr:uid="{B75BBA9F-E1F7-4737-AC7B-4D40A228FBE8}">
      <text>
        <r>
          <rPr>
            <sz val="9"/>
            <color indexed="81"/>
            <rFont val="Tahoma"/>
            <family val="2"/>
          </rPr>
          <t>An update is performed once a complete cycle of knock data is available.</t>
        </r>
      </text>
    </comment>
    <comment ref="AQ1502" authorId="4" shapeId="0" xr:uid="{ACD72788-E0A0-4AD0-B0F0-D613A4177758}">
      <text>
        <r>
          <rPr>
            <sz val="9"/>
            <color indexed="81"/>
            <rFont val="Tahoma"/>
            <family val="2"/>
          </rPr>
          <t>Entry conditions are not valid if "Running on cam status" is 'Active'. See "Running on cam" parameter on the Main worksheet.</t>
        </r>
      </text>
    </comment>
    <comment ref="C1504" authorId="3" shapeId="0" xr:uid="{9F3C38E3-6052-490C-BBC5-7C3CCAD17234}">
      <text>
        <r>
          <rPr>
            <sz val="9"/>
            <color indexed="81"/>
            <rFont val="Tahoma"/>
            <family val="2"/>
          </rPr>
          <t>This fault requires that the engine be knocking (without consideration of KNK_active), and also be above the threshold settings to trigger.</t>
        </r>
      </text>
    </comment>
    <comment ref="AV1504" authorId="3" shapeId="0" xr:uid="{01C26EBB-ACA9-4CF1-BA26-AB6833BE032A}">
      <text>
        <r>
          <rPr>
            <sz val="9"/>
            <color indexed="81"/>
            <rFont val="Tahoma"/>
            <family val="2"/>
          </rPr>
          <t>An update is performed once a complete cycle of knock data is available.</t>
        </r>
      </text>
    </comment>
    <comment ref="AQ1510" authorId="4" shapeId="0" xr:uid="{5FC48DE5-3D32-4CC0-8E75-25CD60809C68}">
      <text>
        <r>
          <rPr>
            <sz val="9"/>
            <color indexed="81"/>
            <rFont val="Tahoma"/>
            <family val="2"/>
          </rPr>
          <t>Entry conditions are not valid if "Running on cam status" is 'Active'. See "Running on cam" parameter on the Main worksheet.</t>
        </r>
      </text>
    </comment>
    <comment ref="AR1512" authorId="4" shapeId="0" xr:uid="{9AA75997-D4F3-47EF-B0A0-0DF5E35BC90E}">
      <text>
        <r>
          <rPr>
            <sz val="9"/>
            <color indexed="81"/>
            <rFont val="Tahoma"/>
            <family val="2"/>
          </rPr>
          <t>Time past key-off/lockoff-off when a fault will set during fuel runout mode.</t>
        </r>
      </text>
    </comment>
    <comment ref="AR1515" authorId="3" shapeId="0" xr:uid="{683D8A51-D1F0-40A3-A133-C30E532D621A}">
      <text>
        <r>
          <rPr>
            <sz val="9"/>
            <color indexed="81"/>
            <rFont val="Tahoma"/>
            <family val="2"/>
          </rPr>
          <t>Maximum vehicle speed for evaluating the "Fuel run-out longer than expected" diagnostic.  The fuel run-out timer resets when the vehicle speed exceeds this value.  If set to 0, the maximum vehicle speed condition is disabled.</t>
        </r>
      </text>
    </comment>
    <comment ref="AQ1516" authorId="4" shapeId="0" xr:uid="{3A535786-4388-4158-AFB6-A15F24320E5D}">
      <text>
        <r>
          <rPr>
            <sz val="9"/>
            <color indexed="81"/>
            <rFont val="Tahoma"/>
            <family val="2"/>
          </rPr>
          <t>This switch controls the soft or hard warning output if there is a historic fault stored for this lockoff diagnostic. If this switch is set to other than 'Disabled', then that particular warning output channel will be forced to an ON state continuously until the historic fault is cleared by either a technician or the start-cycle auto-clearing mechanism.</t>
        </r>
      </text>
    </comment>
    <comment ref="C1518" authorId="1" shapeId="0" xr:uid="{2FD31B9A-1DE2-4E00-9802-ACA88AB37892}">
      <text>
        <r>
          <rPr>
            <sz val="9"/>
            <color indexed="81"/>
            <rFont val="Tahoma"/>
            <family val="2"/>
          </rPr>
          <t xml:space="preserve">This fault is only supported for EPR fuel systems.
</t>
        </r>
      </text>
    </comment>
    <comment ref="AQ1520" authorId="1" shapeId="0" xr:uid="{3C1671E6-5563-48D7-8EAE-B6261E5CE540}">
      <text>
        <r>
          <rPr>
            <sz val="9"/>
            <color indexed="81"/>
            <rFont val="Tahoma"/>
            <family val="2"/>
          </rPr>
          <t xml:space="preserve">Engine warm cycle thresholds are defined in the 'Fuel run-out longer than expected' fault above
</t>
        </r>
      </text>
    </comment>
    <comment ref="C1523" authorId="1" shapeId="0" xr:uid="{612794C4-E3E9-43B7-9B4E-B427B5C3570F}">
      <text>
        <r>
          <rPr>
            <sz val="9"/>
            <color indexed="81"/>
            <rFont val="Tahoma"/>
            <family val="2"/>
          </rPr>
          <t>This fault is only supported for EPR fuel systems.
This fault requires the lockoff valve to be powered by a source controlled by the ECM RELAY output.  This fault keeps the lockoff valve open during engine spin down after key-off.  Power to the lockoff valve cannot be directly controlled by key-switch.</t>
        </r>
      </text>
    </comment>
    <comment ref="AQ1525" authorId="1" shapeId="0" xr:uid="{1B22F404-E2ED-42E2-9FD1-190856089594}">
      <text>
        <r>
          <rPr>
            <sz val="9"/>
            <color indexed="81"/>
            <rFont val="Tahoma"/>
            <family val="2"/>
          </rPr>
          <t>Engine warm cycle thresholds are defined in the 'Fuel run-out longer than expected' fault above</t>
        </r>
      </text>
    </comment>
    <comment ref="AQ1530" authorId="4" shapeId="0" xr:uid="{B7A09002-F5FC-40BF-8CC8-A8E5ECE25A42}">
      <text>
        <r>
          <rPr>
            <sz val="9"/>
            <color indexed="81"/>
            <rFont val="Tahoma"/>
            <family val="2"/>
          </rPr>
          <t>This switch controls the soft or hard warning output if there is a historic fault stored for this lockoff diagnostic. If this switch is set to other than 'Disabled', then that particular warning output channel will be forced to an ON state continuously until the historic fault is cleared by either a technician or the start-cycle auto-clearing mechanism.</t>
        </r>
      </text>
    </comment>
    <comment ref="AR1535" authorId="2" shapeId="0" xr:uid="{7E104A80-9E91-4714-84DC-C2BD64263ECB}">
      <text>
        <r>
          <rPr>
            <sz val="9"/>
            <color indexed="81"/>
            <rFont val="Tahoma"/>
            <family val="2"/>
          </rPr>
          <t>The two battery voltage conditions below are used to detect starter engagement while the fuel leak test is active. If both conditions are simultaneously met, the fuel leak test is immediately aborted.</t>
        </r>
      </text>
    </comment>
    <comment ref="AR1536" authorId="16" shapeId="0" xr:uid="{ACF010D8-45CE-4A10-B7D1-4F63B672A912}">
      <text>
        <r>
          <rPr>
            <sz val="9"/>
            <color indexed="81"/>
            <rFont val="Tahoma"/>
            <family val="2"/>
          </rPr>
          <t>Enter a positive value indicating the expected amount of battery voltage drop when the starter is engaged. 
A value of 0 will disable starter engagement detection and the ability to abort the fuel leak test based on this condition.</t>
        </r>
      </text>
    </comment>
    <comment ref="AR1537" authorId="16" shapeId="0" xr:uid="{1B671652-D79B-428E-BEA8-C6B9079317C1}">
      <text>
        <r>
          <rPr>
            <sz val="9"/>
            <color indexed="81"/>
            <rFont val="Tahoma"/>
            <family val="2"/>
          </rPr>
          <t xml:space="preserve">This parameter represents the rate of change of the battery voltage in volts/sec. In order to detect a sudden voltage drop when the starter is engaged, set this value to a sufficiently large negative value.
For negative threshold values, the '&gt;' comparison operator is evaluated based on the absolute values of the actual Vbat derivative and the calibrated threshold. For example, for a threshold of -25.0 volts/sec, a derivative of -26.0 volts/sec satisfies the condition while -24.0 volts/sec does not. </t>
        </r>
      </text>
    </comment>
    <comment ref="AR1541" authorId="10" shapeId="0" xr:uid="{A53DE2F1-E685-4322-83A0-7EF0597AAE6D}">
      <text>
        <r>
          <rPr>
            <sz val="9"/>
            <color indexed="81"/>
            <rFont val="Tahoma"/>
            <family val="2"/>
          </rPr>
          <t>The Lockoff PWM faults share the PWM duty-cycle transition fault ignore wait with PWM1-4.</t>
        </r>
      </text>
    </comment>
    <comment ref="AQ1542" authorId="3" shapeId="0" xr:uid="{AC26A06F-E0C8-48E7-BDF2-7578A30E4414}">
      <text>
        <r>
          <rPr>
            <sz val="9"/>
            <color indexed="81"/>
            <rFont val="Tahoma"/>
            <family val="2"/>
          </rPr>
          <t>Specifies whether lockoff valve power is controlled by the key switch or the RELAY output.</t>
        </r>
      </text>
    </comment>
    <comment ref="C1543" authorId="3" shapeId="0" xr:uid="{72571BEF-771C-4C48-A20D-790CE02AC877}">
      <text>
        <r>
          <rPr>
            <sz val="9"/>
            <color indexed="81"/>
            <rFont val="Tahoma"/>
            <family val="2"/>
          </rPr>
          <t>This fault applies to the output selected by "Gaseous lockoff enable pin".</t>
        </r>
      </text>
    </comment>
    <comment ref="C1545" authorId="3" shapeId="0" xr:uid="{B365DC25-EBB9-440E-A670-39A014570B67}">
      <text>
        <r>
          <rPr>
            <sz val="9"/>
            <color indexed="81"/>
            <rFont val="Tahoma"/>
            <family val="2"/>
          </rPr>
          <t>This fault applies to the output selected by "Gaseous lockoff enable pin".</t>
        </r>
      </text>
    </comment>
    <comment ref="C1548" authorId="1" shapeId="0" xr:uid="{A7D075F5-6AAD-425D-B0B1-F5FA49712C5E}">
      <text>
        <r>
          <rPr>
            <sz val="9"/>
            <color indexed="81"/>
            <rFont val="Tahoma"/>
            <family val="2"/>
          </rPr>
          <t>The CFV Redundant Lockoff Verification test was unable to reach the test charge pressure.  See the Fuel page for configuration of the Redundant Lockoff Verification test.</t>
        </r>
      </text>
    </comment>
    <comment ref="AS1550" authorId="2" shapeId="0" xr:uid="{DA24EA94-3F5A-478C-9FEC-2D98B70B10C4}">
      <text>
        <r>
          <rPr>
            <sz val="9"/>
            <color indexed="81"/>
            <rFont val="Tahoma"/>
            <family val="2"/>
          </rPr>
          <t>The fault conditions below apply to the 'CFV RLV test failed' diagnostic when the "CFV RLV mode" parameter on the Fuel worksheet is set to 'Interstage pressure test'.</t>
        </r>
      </text>
    </comment>
    <comment ref="C1554" authorId="2" shapeId="0" xr:uid="{3189F60D-301A-4301-9BA7-27A95FDC6E92}">
      <text>
        <r>
          <rPr>
            <sz val="9"/>
            <color indexed="81"/>
            <rFont val="Tahoma"/>
            <family val="2"/>
          </rPr>
          <t>This fault is associated with MFG redundant lockoff verification (RLV) mode. See the cell comment for the "MFG redundant lockoff verification" parameter on the Fuel worksheet.</t>
        </r>
      </text>
    </comment>
    <comment ref="AS1554" authorId="2" shapeId="0" xr:uid="{FADBE4E9-9BB6-44DA-98DC-E57669487201}">
      <text>
        <r>
          <rPr>
            <sz val="9"/>
            <color indexed="81"/>
            <rFont val="Tahoma"/>
            <family val="2"/>
          </rPr>
          <t>For CFV applications, the fault conditions below apply to the 'CFV RLV test failed' diagnostic when the "CFV RLV mode" parameter on the Fuel worksheet is set to 'Fuel run-out test'.
For MFG applications, the fault conditions below apply to the 'MFG RLV test failed' diagnostic when MFG redundant lockoff verification is enabled.</t>
        </r>
        <r>
          <rPr>
            <b/>
            <sz val="9"/>
            <color indexed="81"/>
            <rFont val="Tahoma"/>
            <family val="2"/>
          </rPr>
          <t xml:space="preserve">
</t>
        </r>
      </text>
    </comment>
    <comment ref="AR1555" authorId="2" shapeId="0" xr:uid="{E247E9AB-FAE5-42AE-BFB0-52E44E37C33A}">
      <text>
        <r>
          <rPr>
            <sz val="9"/>
            <color indexed="81"/>
            <rFont val="Tahoma"/>
            <family val="2"/>
          </rPr>
          <t>At key-off when the CFV/MFG RLV fuel run-out test is active, fuel run-out is engaged and the secondary lockoff is closed. If the engine does not stop prior to exceeding this time threshold, the 'CFV RLV test failed' (CFV applications) or 'MFG RLV test failed' (MFG applications) fault will set.</t>
        </r>
      </text>
    </comment>
    <comment ref="AQ1558" authorId="2" shapeId="0" xr:uid="{8116EA22-CA58-402B-8729-B14230A41982}">
      <text>
        <r>
          <rPr>
            <sz val="9"/>
            <color indexed="81"/>
            <rFont val="Tahoma"/>
            <family val="2"/>
          </rPr>
          <t xml:space="preserve">Engine warm cycle thresholds are defined in the 'Fuel run-out longer than expected' fault above. 
If tri-fuel mode is enabled, this threshold only affects which drive cycle the CFV/MFG redundant lockoff test is executed on the secondary lockoff solenoid for the first gaseous fuel designated by the "Tri-Fuel mode LOCKOFF output" parameter on the Miscellaneous worksheet. When the second gaseous fuel is the active fuel type, the CFV/MFG redundant lockoff test is executed for the tri-fuel secondary lockoff solenoid every other drive cycle.
</t>
        </r>
      </text>
    </comment>
    <comment ref="AQ1560" authorId="8" shapeId="0" xr:uid="{52B669AB-139B-4A4C-8B23-D804ABB0F075}">
      <text>
        <r>
          <rPr>
            <sz val="9"/>
            <color indexed="81"/>
            <rFont val="Tahoma"/>
            <family val="2"/>
          </rPr>
          <t>This switch controls the soft or hard warning output
if there is a historic fault stored for this lockoff diagnostic.
If this switch is set to other than 'Disabled', then that
particular warning output channel will be forced to an
ON state continuously until the historic fault is cleared by
either a technician or the start-cycle auto-clearing mechanism.</t>
        </r>
      </text>
    </comment>
    <comment ref="C1562" authorId="4" shapeId="0" xr:uid="{575A6E68-980C-4A38-9960-E5A2F9B28FF6}">
      <text>
        <r>
          <rPr>
            <sz val="9"/>
            <color indexed="81"/>
            <rFont val="Tahoma"/>
            <family val="2"/>
          </rPr>
          <t>Diagnostic uses the input defined by "Low fuel monitoring input" on the 'DiagConfig' page.</t>
        </r>
      </text>
    </comment>
    <comment ref="AQ1562" authorId="4" shapeId="0" xr:uid="{1CFA563A-0DC6-4175-93A1-24738D571D75}">
      <text>
        <r>
          <rPr>
            <sz val="9"/>
            <color indexed="81"/>
            <rFont val="Tahoma"/>
            <family val="2"/>
          </rPr>
          <t>"Low fuel monitoring input" must be enabled on the 'DiagConfig' page and "Low fuel monitoring status" is indicating low fuel.</t>
        </r>
      </text>
    </comment>
    <comment ref="AR1567" authorId="3" shapeId="0" xr:uid="{18716184-9003-4E5B-8D4C-4102D21045FD}">
      <text>
        <r>
          <rPr>
            <sz val="9"/>
            <color indexed="81"/>
            <rFont val="Tahoma"/>
            <family val="2"/>
          </rPr>
          <t>MAP must drop below this value before the "MAP high pressure" fault unlatches.  When this parameter is set to 256 psia or higher, ECM fault reactions (other than those controlled by fault switches) will occur when the fault is active or latched.</t>
        </r>
      </text>
    </comment>
    <comment ref="AR1572" authorId="3" shapeId="0" xr:uid="{A6F9CB15-72DD-4934-96BB-1D9632EC0DD8}">
      <text>
        <r>
          <rPr>
            <sz val="9"/>
            <color indexed="81"/>
            <rFont val="Tahoma"/>
            <family val="2"/>
          </rPr>
          <t>MAP voltage (MAP_raw) must rise above this value before the "MAP low voltage" fault unlatches.  When this parameter is set to 0V, ECM fault reactions (other than those controlled by fault switches) will occur when the fault is active or latched.</t>
        </r>
      </text>
    </comment>
    <comment ref="AR1574" authorId="10" shapeId="0" xr:uid="{A69BF0A0-F7C3-4123-8057-17CF99729E09}">
      <text>
        <r>
          <rPr>
            <sz val="9"/>
            <color indexed="81"/>
            <rFont val="Tahoma"/>
            <family val="2"/>
          </rPr>
          <t>This fault compares the throttle-model estimated MAP against the actual MAP to detect an unexpected MAP surge.</t>
        </r>
      </text>
    </comment>
    <comment ref="C1576" authorId="2" shapeId="0" xr:uid="{7AC359AF-0D60-4BF1-A323-4904D93767C2}">
      <text>
        <r>
          <rPr>
            <sz val="9"/>
            <color indexed="81"/>
            <rFont val="Tahoma"/>
            <family val="2"/>
          </rPr>
          <t xml:space="preserve">For engines equipped with two ECMs in a multi-ECM configuration (Master/Slave), this fault only executes on the slave ECM. </t>
        </r>
      </text>
    </comment>
    <comment ref="AR1576" authorId="2" shapeId="0" xr:uid="{8BF0FA2F-4DD6-4820-8B19-7A2EAD237F39}">
      <text>
        <r>
          <rPr>
            <sz val="9"/>
            <color indexed="81"/>
            <rFont val="Tahoma"/>
            <family val="2"/>
          </rPr>
          <t>This fault will latch on the slave ECM in a multi-ECM configuration (Master/Slave) if TIP adaptive correction has reached the "TIP Adapt minimum correction" threshold on the Miscellaneous worksheet and MAP is higher on the slave ECM than on the master. This indicates the slave ECM has no more authority to correct the MAP imbalance between the two engine banks.</t>
        </r>
      </text>
    </comment>
    <comment ref="C1578" authorId="2" shapeId="0" xr:uid="{C23279F4-3F3A-446F-A4B0-C731572A4675}">
      <text>
        <r>
          <rPr>
            <sz val="9"/>
            <color indexed="81"/>
            <rFont val="Tahoma"/>
            <family val="2"/>
          </rPr>
          <t xml:space="preserve">For engines equipped with two ECMs in a multi-ECM configuration (Master/Slave), this fault only executes on the slave ECM. </t>
        </r>
      </text>
    </comment>
    <comment ref="AR1578" authorId="2" shapeId="0" xr:uid="{D728307B-1315-4B76-9E95-7163B112B021}">
      <text>
        <r>
          <rPr>
            <sz val="9"/>
            <color indexed="81"/>
            <rFont val="Tahoma"/>
            <family val="2"/>
          </rPr>
          <t>This fault will latch on the slave ECM in a multi-ECM configuration (Master/Slave) if TIP adaptive correction has reached the "TIP Adapt maximum correction" threshold on the Miscellaneous worksheet and MAP is lower on the slave ECM than on the master. This indicates the slave ECM has no more authority to correct the MAP imbalance between the two engine banks.</t>
        </r>
      </text>
    </comment>
    <comment ref="AR1612" authorId="6" shapeId="0" xr:uid="{C29A6E64-F1B1-46D3-B00A-9AF9C6648431}">
      <text>
        <r>
          <rPr>
            <sz val="9"/>
            <color indexed="81"/>
            <rFont val="Tahoma"/>
            <family val="2"/>
          </rPr>
          <t>Specifies the difference between the MFA actual and estimated air mass flow rate as a percentage of the estimate. The estimated air mass flow rate is calculated using the speed density air mass flow model. 
This threshold must be expressed as a negative number.</t>
        </r>
      </text>
    </comment>
    <comment ref="AR1616" authorId="6" shapeId="0" xr:uid="{738B960B-9133-4C00-8C53-EC251DBEC418}">
      <text>
        <r>
          <rPr>
            <sz val="9"/>
            <color indexed="81"/>
            <rFont val="Tahoma"/>
            <family val="2"/>
          </rPr>
          <t xml:space="preserve">Specifies the difference between the MFA actual and estimated air mass flow rate as a percentage of the estimate. The estimated air mass flow rate is calculated using the speed density air mass flow model.
</t>
        </r>
      </text>
    </comment>
    <comment ref="AQ1617" authorId="2" shapeId="0" xr:uid="{A574FFCA-713D-4CC1-BA9B-A07C9BBBC48E}">
      <text>
        <r>
          <rPr>
            <sz val="9"/>
            <color indexed="81"/>
            <rFont val="Tahoma"/>
            <family val="2"/>
          </rPr>
          <t>The RPM and MAP thresholds used for "MFA flow lower than expected" fault processing also apply to the "MFA flow higher than expected" fault.</t>
        </r>
      </text>
    </comment>
    <comment ref="AR1655" authorId="6" shapeId="0" xr:uid="{40F74933-0450-41EF-81E2-6693A9190907}">
      <text>
        <r>
          <rPr>
            <sz val="9"/>
            <color indexed="81"/>
            <rFont val="Tahoma"/>
            <family val="2"/>
          </rPr>
          <t>Specifies the difference between the MFG actual and commanded fuel mass flow rate as a percentage of the command.  
This threshold must be expressed as a negative number.</t>
        </r>
      </text>
    </comment>
    <comment ref="AR1659" authorId="6" shapeId="0" xr:uid="{23BC20C8-6C57-4AFD-AD98-DFF8E70A3AB1}">
      <text>
        <r>
          <rPr>
            <sz val="9"/>
            <color indexed="81"/>
            <rFont val="Tahoma"/>
            <family val="2"/>
          </rPr>
          <t xml:space="preserve">Specifies the difference between the MFG actual and commanded fuel mass flow rate as a percentage of the command.  </t>
        </r>
      </text>
    </comment>
    <comment ref="AQ1660" authorId="2" shapeId="0" xr:uid="{2A4F9772-52B3-41F0-973A-B7FC0857D32D}">
      <text>
        <r>
          <rPr>
            <sz val="9"/>
            <color indexed="81"/>
            <rFont val="Tahoma"/>
            <family val="2"/>
          </rPr>
          <t>The RPM and MAP thresholds used for "MFG flow lower than expected" fault processing also apply to the "MFG flow higher than expected" fault.</t>
        </r>
      </text>
    </comment>
    <comment ref="C1662" authorId="5" shapeId="0" xr:uid="{891D3572-463B-4F87-AC57-FD85262030F2}">
      <text>
        <r>
          <rPr>
            <sz val="9"/>
            <color indexed="81"/>
            <rFont val="Tahoma"/>
            <family val="2"/>
          </rPr>
          <t>This fault is only available on light-duty and marine applications that utilize a multi-output low-side drive circuit.</t>
        </r>
      </text>
    </comment>
    <comment ref="AR1668" authorId="6" shapeId="0" xr:uid="{A04E7E22-B4A9-450B-AD56-97B22BDFB89B}">
      <text>
        <r>
          <rPr>
            <sz val="9"/>
            <color indexed="81"/>
            <rFont val="Tahoma"/>
            <family val="2"/>
          </rPr>
          <t>Minimum ECT required to initiate and maintain fault validation.</t>
        </r>
      </text>
    </comment>
    <comment ref="AQ1672" authorId="2" shapeId="0" xr:uid="{01DCF0A7-E92B-4076-84B1-2E583BAD7983}">
      <text>
        <r>
          <rPr>
            <sz val="9"/>
            <color indexed="81"/>
            <rFont val="Tahoma"/>
            <family val="2"/>
          </rPr>
          <t xml:space="preserve">When set to "Single Point", oil pressure low fault processing uses the run time wait threshold below. For the "Table Based" selection, the 'Low Oil Pressure Diagnostics Run Time Wait' table on the Inputs worksheet determines the run time wait threshold used for fault processing.  </t>
        </r>
      </text>
    </comment>
    <comment ref="AR1673" authorId="4" shapeId="0" xr:uid="{A15E524F-F40D-404C-BE1E-E35D4506BB3E}">
      <text>
        <r>
          <rPr>
            <sz val="9"/>
            <color indexed="81"/>
            <rFont val="Tahoma"/>
            <family val="2"/>
          </rPr>
          <t>"Run time wait for all oil pressure low faults": this value applies when 'Run time wait threshold source' is set to 'Single Point'.</t>
        </r>
      </text>
    </comment>
    <comment ref="AR1679" authorId="5" shapeId="0" xr:uid="{7ED35861-C71D-45C4-907A-CF4C35E1A698}">
      <text>
        <r>
          <rPr>
            <sz val="9"/>
            <color indexed="81"/>
            <rFont val="Tahoma"/>
            <family val="2"/>
          </rPr>
          <t xml:space="preserve">Defines the oil pressure for a low-oil pressure fault condition. The oil pressure threshold is the value obtained by linearly interpolating between the two oil pressure limits using engine speed. Note the RPM / run-time limits defined above in the oil pressure switch fault  must also be satisfied for this fault condition to latch. </t>
        </r>
      </text>
    </comment>
    <comment ref="AR1683" authorId="5" shapeId="0" xr:uid="{83E61D69-68D4-4A09-B4E9-32B10B178365}">
      <text>
        <r>
          <rPr>
            <sz val="9"/>
            <color indexed="81"/>
            <rFont val="Tahoma"/>
            <family val="2"/>
          </rPr>
          <t>This value should be greater than or equal to the low RPM oil pressure limit.</t>
        </r>
      </text>
    </comment>
    <comment ref="AR1684" authorId="5" shapeId="0" xr:uid="{08C92B0C-5E51-4CA7-9AF7-70E93882AAAC}">
      <text>
        <r>
          <rPr>
            <sz val="9"/>
            <color indexed="81"/>
            <rFont val="Tahoma"/>
            <family val="2"/>
          </rPr>
          <t>This value should be greater than or equal to the low RPM oil pressure limit.</t>
        </r>
      </text>
    </comment>
    <comment ref="AS1688" authorId="2" shapeId="0" xr:uid="{2D9F2613-DA52-4493-B18D-F1D4620FE7AF}">
      <text>
        <r>
          <rPr>
            <sz val="9"/>
            <color indexed="81"/>
            <rFont val="Tahoma"/>
            <family val="2"/>
          </rPr>
          <t xml:space="preserve">The 'High Oil Pressure Diagnostics Run Time Wait' table on the Inputs worksheet determines this ECT-based run time wait threshold. </t>
        </r>
      </text>
    </comment>
    <comment ref="AR1690" authorId="3" shapeId="0" xr:uid="{71983E9C-344E-4C31-864C-BE5322967563}">
      <text>
        <r>
          <rPr>
            <sz val="9"/>
            <color indexed="81"/>
            <rFont val="Tahoma"/>
            <family val="2"/>
          </rPr>
          <t>Stopped wait time for the oil pressure switch voltage diagnostics, following an engine-running state.  This setting is ignored after the initial key-on that wakes the ECM from the sleep state.</t>
        </r>
      </text>
    </comment>
    <comment ref="C1692" authorId="3" shapeId="0" xr:uid="{FEB58D77-57A3-49BB-96A9-971C9819DE79}">
      <text>
        <r>
          <rPr>
            <sz val="9"/>
            <color indexed="81"/>
            <rFont val="Tahoma"/>
            <family val="2"/>
          </rPr>
          <t>For an oil pressure sender, the fault can be updated continuously.
For an oil pressure switch, the fault is only updated when the engine is stopped, either at the initial key-on that wakes the ECM from the sleep state, or after the specified stopped wait time.  The fault should only be enabled when high voltage indicates normal operating pressure, and “Stopped Check” should be enabled.</t>
        </r>
      </text>
    </comment>
    <comment ref="C1694" authorId="3" shapeId="0" xr:uid="{A31112F0-03A2-4699-B45D-E62DB648F718}">
      <text>
        <r>
          <rPr>
            <sz val="9"/>
            <color indexed="81"/>
            <rFont val="Tahoma"/>
            <family val="2"/>
          </rPr>
          <t>For an oil pressure sender, the fault can be updated continuously.
For an oil pressure switch, the fault is only updated when the engine is stopped, either at the initial key-on that wakes the ECM from the sleep state, or after the specified stopped wait time.  The fault should only be enabled when low voltage indicates normal operating pressure, and “Stopped Check” should be enabled.</t>
        </r>
      </text>
    </comment>
    <comment ref="C1712" authorId="5" shapeId="0" xr:uid="{28262D1E-E20D-4E61-92EB-4C03C99CB73A}">
      <text>
        <r>
          <rPr>
            <sz val="9"/>
            <color indexed="81"/>
            <rFont val="Tahoma"/>
            <family val="2"/>
          </rPr>
          <t>This fault is only available on light-duty and marine applications that utilize a multi-output low-side drive circuit.</t>
        </r>
      </text>
    </comment>
    <comment ref="AQ1712" authorId="4" shapeId="0" xr:uid="{5BD378EE-C3D6-4E71-8252-FE520A090146}">
      <text>
        <r>
          <rPr>
            <sz val="9"/>
            <color indexed="81"/>
            <rFont val="Tahoma"/>
            <family val="2"/>
          </rPr>
          <t>Relay key-off fault checking enable (for all relay faults). Requires the "stopped check" options to be enabled.</t>
        </r>
      </text>
    </comment>
    <comment ref="C1719" authorId="9" shapeId="0" xr:uid="{41317626-B448-4021-BB0E-64FF5C910EF3}">
      <text>
        <r>
          <rPr>
            <sz val="9"/>
            <color indexed="81"/>
            <rFont val="Tahoma"/>
            <family val="2"/>
          </rPr>
          <t>This fault requires ECM control of the relay power and Vrelay analog input feedback.</t>
        </r>
      </text>
    </comment>
    <comment ref="C1721" authorId="9" shapeId="0" xr:uid="{FC23706C-8B41-4CCC-BCF8-EBE8E8C69C89}">
      <text>
        <r>
          <rPr>
            <sz val="9"/>
            <color indexed="81"/>
            <rFont val="Tahoma"/>
            <family val="2"/>
          </rPr>
          <t>This fault requires ECM control of the relay power and Vrelay analog input feedback. All faults on devices known to be relay powered (e.g. DBW throttle on certain hardware platform configurations, UEGO circuit on certain hardware platforms, etc.) will be ignored while this fault is active.</t>
        </r>
      </text>
    </comment>
    <comment ref="AQ1722" authorId="9" shapeId="0" xr:uid="{1DDED98E-86BA-4DC1-A615-BA785F4FFDBB}">
      <text>
        <r>
          <rPr>
            <sz val="9"/>
            <color indexed="81"/>
            <rFont val="Tahoma"/>
            <family val="2"/>
          </rPr>
          <t>If the injectors are relay powered, all injector faults will be ignored while this fault is active.</t>
        </r>
      </text>
    </comment>
    <comment ref="AQ1723" authorId="9" shapeId="0" xr:uid="{0352F84A-9209-465A-8DBE-9A1E80D2652B}">
      <text>
        <r>
          <rPr>
            <sz val="9"/>
            <color indexed="81"/>
            <rFont val="Tahoma"/>
            <family val="2"/>
          </rPr>
          <t>If the ignition coils are relay powered, all spark faults will be ignored while this fault is active.</t>
        </r>
      </text>
    </comment>
    <comment ref="AR1725" authorId="7" shapeId="0" xr:uid="{18B38E1B-7ABE-48F9-8DC7-2856EC40D175}">
      <text>
        <r>
          <rPr>
            <sz val="9"/>
            <color indexed="81"/>
            <rFont val="Tahoma"/>
            <family val="2"/>
          </rPr>
          <t>This limit is applied to the instantaneous samples and not the final offset, since the final offset might be limited to a value less than this diagnostic limit.</t>
        </r>
      </text>
    </comment>
    <comment ref="AT1725" authorId="7" shapeId="0" xr:uid="{DD3F8F32-312F-4BF0-9CF0-E27338CBE1BC}">
      <text>
        <r>
          <rPr>
            <sz val="9"/>
            <color indexed="81"/>
            <rFont val="Tahoma"/>
            <family val="2"/>
          </rPr>
          <t>For pressures only sampled during the start inhibit period, this value must be set lower than the start inhibit period + key-on wait timer or the fault will not latch.</t>
        </r>
      </text>
    </comment>
    <comment ref="AR1727" authorId="7" shapeId="0" xr:uid="{5E179810-6BD6-4930-9A37-4ABFACDB6771}">
      <text>
        <r>
          <rPr>
            <sz val="9"/>
            <color indexed="81"/>
            <rFont val="Tahoma"/>
            <family val="2"/>
          </rPr>
          <t>This limit is applied to the instantaneous samples and not the final offset, since the final offset might be limited to a value less than this diagnostic limit.</t>
        </r>
      </text>
    </comment>
    <comment ref="AT1727" authorId="7" shapeId="0" xr:uid="{17804370-E549-4B38-8E08-012C6CB12070}">
      <text>
        <r>
          <rPr>
            <sz val="9"/>
            <color indexed="81"/>
            <rFont val="Tahoma"/>
            <family val="2"/>
          </rPr>
          <t>For pressures only sampled during the start inhibit period, this value must be set lower than the start inhibit period + key-on wait timer or the fault will not latch.</t>
        </r>
      </text>
    </comment>
    <comment ref="AR1729" authorId="8" shapeId="0" xr:uid="{8776DFDA-540D-42CF-AB83-E71CDC7713A6}">
      <text>
        <r>
          <rPr>
            <sz val="9"/>
            <color indexed="81"/>
            <rFont val="Tahoma"/>
            <family val="2"/>
          </rPr>
          <t>This limit is applied to the instantaneous samples and not the final offset, since the final offset might be limited to a value less than this diagnostic limit.</t>
        </r>
      </text>
    </comment>
    <comment ref="AT1729" authorId="8" shapeId="0" xr:uid="{0F91A981-BCEF-4E78-998A-D3A429A1820B}">
      <text>
        <r>
          <rPr>
            <sz val="9"/>
            <color indexed="81"/>
            <rFont val="Tahoma"/>
            <family val="2"/>
          </rPr>
          <t>For pressures only sampled during the start inhibit period, this value must be set lower than the start inhibit period + key-on wait timer or the fault will not latch.</t>
        </r>
      </text>
    </comment>
    <comment ref="AR1731" authorId="7" shapeId="0" xr:uid="{68E73F7C-2DE8-48EE-A485-C33766CA8704}">
      <text>
        <r>
          <rPr>
            <sz val="9"/>
            <color indexed="81"/>
            <rFont val="Tahoma"/>
            <family val="2"/>
          </rPr>
          <t>This limit is applied to the instantaneous samples and not the final offset, since the final offset might be limited to a value less than this diagnostic limit.</t>
        </r>
      </text>
    </comment>
    <comment ref="AT1731" authorId="7" shapeId="0" xr:uid="{E6442236-1648-4198-9460-6FBCFF7B2F50}">
      <text>
        <r>
          <rPr>
            <sz val="9"/>
            <color indexed="81"/>
            <rFont val="Tahoma"/>
            <family val="2"/>
          </rPr>
          <t>For pressures only sampled during the start inhibit period, this value must be set lower than the start inhibit period + key-on wait timer or the fault will not latch.</t>
        </r>
      </text>
    </comment>
    <comment ref="AR1733" authorId="7" shapeId="0" xr:uid="{2CB9B96E-D046-4B79-9439-610C683D91CF}">
      <text>
        <r>
          <rPr>
            <sz val="9"/>
            <color indexed="81"/>
            <rFont val="Tahoma"/>
            <family val="2"/>
          </rPr>
          <t>This limit is applied to the instantaneous samples and not the final offset, since the final offset might be limited to a value less than this diagnostic limit.</t>
        </r>
      </text>
    </comment>
    <comment ref="AT1733" authorId="7" shapeId="0" xr:uid="{7AD5614B-669A-4C92-8B96-85EE8A1602D8}">
      <text>
        <r>
          <rPr>
            <sz val="9"/>
            <color indexed="81"/>
            <rFont val="Tahoma"/>
            <family val="2"/>
          </rPr>
          <t>For pressures only sampled during the start inhibit period, this value must be set lower than the start inhibit period + key-on wait timer or the fault will not latch.</t>
        </r>
      </text>
    </comment>
    <comment ref="AR1735" authorId="7" shapeId="0" xr:uid="{2335AC76-4FF0-4062-AB10-BB65B3531416}">
      <text>
        <r>
          <rPr>
            <sz val="9"/>
            <color indexed="81"/>
            <rFont val="Tahoma"/>
            <family val="2"/>
          </rPr>
          <t>This limit is applied to the instantaneous samples and not the final offset, since the final offset might be limited to a value less than this diagnostic limit.</t>
        </r>
      </text>
    </comment>
    <comment ref="AT1735" authorId="7" shapeId="0" xr:uid="{DD2D70B4-FDBD-4603-98E9-15F5C1ECA7DF}">
      <text>
        <r>
          <rPr>
            <sz val="9"/>
            <color indexed="81"/>
            <rFont val="Tahoma"/>
            <family val="2"/>
          </rPr>
          <t>For pressures only sampled during the start inhibit period, this value must be set lower than the start inhibit period + key-on wait timer or the fault will not latch.</t>
        </r>
      </text>
    </comment>
    <comment ref="AR1737" authorId="7" shapeId="0" xr:uid="{C9865B78-1F11-4477-96BA-EC6350F5E1AD}">
      <text>
        <r>
          <rPr>
            <sz val="9"/>
            <color indexed="81"/>
            <rFont val="Tahoma"/>
            <family val="2"/>
          </rPr>
          <t>This limit is applied to the instantaneous samples and not the final offset, since the final offset might be limited to a value less than this diagnostic limit.</t>
        </r>
      </text>
    </comment>
    <comment ref="AT1737" authorId="7" shapeId="0" xr:uid="{2BEC2BC8-F1EA-4696-A1F6-E9AAE9C453D2}">
      <text>
        <r>
          <rPr>
            <sz val="9"/>
            <color indexed="81"/>
            <rFont val="Tahoma"/>
            <family val="2"/>
          </rPr>
          <t>For pressures only sampled during the start inhibit period, this value must be set lower than the start inhibit period + key-on wait timer or the fault will not latch.</t>
        </r>
      </text>
    </comment>
    <comment ref="AR1739" authorId="7" shapeId="0" xr:uid="{291A450E-A9DE-425B-A036-FBB192068A0D}">
      <text>
        <r>
          <rPr>
            <sz val="9"/>
            <color indexed="81"/>
            <rFont val="Tahoma"/>
            <family val="2"/>
          </rPr>
          <t>This limit is applied to the instantaneous samples and not the final offset, since the final offset might be limited to a value less than this diagnostic limit.</t>
        </r>
      </text>
    </comment>
    <comment ref="AT1739" authorId="7" shapeId="0" xr:uid="{5E352BC1-39DB-481C-9762-62FD078ED1FE}">
      <text>
        <r>
          <rPr>
            <sz val="9"/>
            <color indexed="81"/>
            <rFont val="Tahoma"/>
            <family val="2"/>
          </rPr>
          <t>For pressures only sampled during the start inhibit period, this value must be set lower than the start inhibit period + key-on wait timer or the fault will not latch.</t>
        </r>
      </text>
    </comment>
    <comment ref="AR1741" authorId="7" shapeId="0" xr:uid="{0C2F5F3E-FA9A-4918-A3D0-318CE736C3F9}">
      <text>
        <r>
          <rPr>
            <sz val="9"/>
            <color indexed="81"/>
            <rFont val="Tahoma"/>
            <family val="2"/>
          </rPr>
          <t>This limit is applied to the instantaneous samples and not the final offset, since the final offset might be limited to a value less than this diagnostic limit.</t>
        </r>
      </text>
    </comment>
    <comment ref="AT1741" authorId="7" shapeId="0" xr:uid="{E168A1BD-2381-4002-9EA3-7FD8103E0A5F}">
      <text>
        <r>
          <rPr>
            <sz val="9"/>
            <color indexed="81"/>
            <rFont val="Tahoma"/>
            <family val="2"/>
          </rPr>
          <t>For pressures only sampled during the start inhibit period, this value must be set lower than the start inhibit period + key-on wait timer or the fault will not latch.</t>
        </r>
      </text>
    </comment>
    <comment ref="AT1743" authorId="7" shapeId="0" xr:uid="{D9F2469B-4954-4FDC-A668-4117BC8E603D}">
      <text>
        <r>
          <rPr>
            <sz val="9"/>
            <color indexed="81"/>
            <rFont val="Tahoma"/>
            <family val="2"/>
          </rPr>
          <t>For pressures only sampled during the start inhibit period, this value must be set lower than the start inhibit period + key-on wait timer or the fault will not latch.</t>
        </r>
      </text>
    </comment>
    <comment ref="AR1744" authorId="7" shapeId="0" xr:uid="{C6F8294A-E1DB-41A8-8E67-BE0225D288A0}">
      <text>
        <r>
          <rPr>
            <sz val="9"/>
            <color indexed="81"/>
            <rFont val="Tahoma"/>
            <family val="2"/>
          </rPr>
          <t>This limit is applied to the instantaneous samples and not the final offset, since the final offset might be limited to a value less than this diagnostic limit.</t>
        </r>
      </text>
    </comment>
    <comment ref="AQ1755" authorId="4" shapeId="0" xr:uid="{4274E7D2-E203-44F7-BC48-3EEAC74FAB0C}">
      <text>
        <r>
          <rPr>
            <sz val="9"/>
            <color indexed="81"/>
            <rFont val="Tahoma"/>
            <family val="2"/>
          </rPr>
          <t>When parameter is set to "Inactive", the roadspeed loss diagnostic test will only run when all PTO status are inactive. PTO status include both proportional and discrete control modes. When parameter is set to "Ignored", PTO status are not used as a fault condition.
Note: this setting does not apply to instantaneous dropout detection, only the engine load portion of the diagnostic test.</t>
        </r>
      </text>
    </comment>
    <comment ref="C1765" authorId="16" shapeId="0" xr:uid="{9B34E423-E0C7-4A98-B3F6-A975DC02F434}">
      <text>
        <r>
          <rPr>
            <sz val="9"/>
            <color indexed="81"/>
            <rFont val="Tahoma"/>
            <family val="2"/>
          </rPr>
          <t>Applicable to Hall Effect roadspeed sensors.  Not applicable to Mag pick-up sensors.</t>
        </r>
      </text>
    </comment>
    <comment ref="C1767" authorId="16" shapeId="0" xr:uid="{7CDBDE79-6F82-461F-ADA5-250D9E45355F}">
      <text>
        <r>
          <rPr>
            <sz val="9"/>
            <color indexed="81"/>
            <rFont val="Tahoma"/>
            <family val="2"/>
          </rPr>
          <t xml:space="preserve">Applicable to Hall Effect roadspeed sensors.  Not applicable to Mag pick-up sensors.
</t>
        </r>
      </text>
    </comment>
    <comment ref="C1769" authorId="16" shapeId="0" xr:uid="{EAEBBE3E-3E2A-43AD-B4F0-C3E93B92210C}">
      <text>
        <r>
          <rPr>
            <sz val="9"/>
            <color indexed="81"/>
            <rFont val="Tahoma"/>
            <family val="2"/>
          </rPr>
          <t>Applicable to Mag pick-up roadspeed sensors.  Not applicable to Hall Effect sensors.</t>
        </r>
      </text>
    </comment>
    <comment ref="AQ1769" authorId="16" shapeId="0" xr:uid="{B0377A1D-39FA-40FE-827D-C4C0246661FF}">
      <text>
        <r>
          <rPr>
            <sz val="9"/>
            <color indexed="81"/>
            <rFont val="Tahoma"/>
            <family val="2"/>
          </rPr>
          <t>Disable / Enable running of the Roadspeed disconnected diagnostic test. Based on the configuration of the vehicle at key-ON. 
- Disabled: The test is never run.
- Always enabled: The test is always trying to run.
- Enabled - Active RS HW input: The test only runs if a hardware input for RS limit has been enabled, and the input is actively requesting RS limit. (See "Roadspeed limit hardware engage" on the Roadspeed page.)
- Enabled - Active CAN setpt: The test only runs if a RS limit CAN message (PGN: 65450) is actively requesting RS limiting for Setpoint 1 or Setpoint 2.
This fault only applies to mag pick-up roadspeed sensors.</t>
        </r>
      </text>
    </comment>
    <comment ref="AR1770" authorId="4" shapeId="0" xr:uid="{3A60C6E9-86EA-4506-BB20-99226999AE02}">
      <text>
        <r>
          <rPr>
            <sz val="9"/>
            <color indexed="81"/>
            <rFont val="Tahoma"/>
            <family val="2"/>
          </rPr>
          <t>The number of seconds between attempts to run the roadspeed sensor disconnected diagnostic test.
If the key position is ON and the engine is running, this period value will be used. If the key position is ON, but the engine is NOT running, the period value defaults to 1 second.
NOTE: With key-ON and engine-OFF the test runs at a faster rate because there is no fear of missing legitimate roadspeed pulses.
This fault only applies to mag pick-up roadspeed sensors.</t>
        </r>
      </text>
    </comment>
    <comment ref="AR1771" authorId="16" shapeId="0" xr:uid="{260F9DA4-74BD-4155-B869-E0E0FFCD364E}">
      <text>
        <r>
          <rPr>
            <sz val="9"/>
            <color indexed="81"/>
            <rFont val="Tahoma"/>
            <family val="2"/>
          </rPr>
          <t>Battery voltage must be above this voltage for the Roadspeed disconnected diagnostics test to run.   
NOTE: The disconnected test is impacted by battery voltage. Voltages at or below the voltage seen during "cranking" may result in false positives test results.</t>
        </r>
      </text>
    </comment>
    <comment ref="AR1772" authorId="16" shapeId="0" xr:uid="{B3F0E037-37BE-4791-9261-746304D179C7}">
      <text>
        <r>
          <rPr>
            <sz val="9"/>
            <color indexed="81"/>
            <rFont val="Tahoma"/>
            <family val="2"/>
          </rPr>
          <t xml:space="preserve">The engine RPM must be below this value for the Roadspeed disconnected diagnostic test to run. 
Lower this value if you only want this test to run at engine idle.
</t>
        </r>
      </text>
    </comment>
    <comment ref="AR1773" authorId="16" shapeId="0" xr:uid="{9A45643D-E45F-4495-80CB-82A71665D47B}">
      <text>
        <r>
          <rPr>
            <sz val="9"/>
            <color indexed="81"/>
            <rFont val="Tahoma"/>
            <family val="2"/>
          </rPr>
          <t>The internally pulled-up voltage must rise above this offset voltage + the sensor mag bias for this fault to latch. 
Note: The roadspeed sensor typically requires an impedance of 600 ohms for this fault to properly latch when the sensor is disconnected.</t>
        </r>
      </text>
    </comment>
    <comment ref="AR1776" authorId="4" shapeId="0" xr:uid="{D8CEAFD2-75C4-40FE-BD09-FB817C3E5728}">
      <text>
        <r>
          <rPr>
            <sz val="9"/>
            <color indexed="81"/>
            <rFont val="Tahoma"/>
            <family val="2"/>
          </rPr>
          <t>Countdown timer for spark kill of an individual spark coil when a coil or spark failure is detected. Valid values are:
0 - No spark shutdown.
1..254 - Num secs to shutdown spark. Fault unlatch timer starts after spark kill timer reaches 0 and spark kill has been stopped.
255 - Shutdown spark for key cycle.</t>
        </r>
      </text>
    </comment>
    <comment ref="AR1793" authorId="9" shapeId="0" xr:uid="{C51172E5-B533-4CEB-8C65-DC71A73973F6}">
      <text>
        <r>
          <rPr>
            <sz val="9"/>
            <color indexed="81"/>
            <rFont val="Tahoma"/>
            <family val="2"/>
          </rPr>
          <t>This is an additional battery voltage limit for use with external spark module systems.  It does not replace the min battery voltage limit above. If the battery voltage is below this limit, the hardware is treated as a smart-spark unit and not an adaptive dwell external spark module.</t>
        </r>
      </text>
    </comment>
    <comment ref="AR1801" authorId="5" shapeId="0" xr:uid="{23492EEB-4632-4C0B-A217-B75B979CF0D3}">
      <text>
        <r>
          <rPr>
            <sz val="9"/>
            <color indexed="81"/>
            <rFont val="Tahoma"/>
            <family val="2"/>
          </rPr>
          <t>The current is sampled prior to the coil falling edge. The sample time is specified by the 'dwell adapt pre-fire sample offset'  value on the 'Spark' page, typically 3.2us.</t>
        </r>
      </text>
    </comment>
    <comment ref="AR1802" authorId="5" shapeId="0" xr:uid="{472AF9EF-5BCA-4D4C-8C2A-5751D440D2D3}">
      <text>
        <r>
          <rPr>
            <sz val="9"/>
            <color indexed="81"/>
            <rFont val="Tahoma"/>
            <family val="2"/>
          </rPr>
          <t>Ignored if an external spark module is not present (an external spark module is assumed to be present if adaptive dwell is enabled and the spark type is set to distributor, and the hardware supports external modules).</t>
        </r>
      </text>
    </comment>
    <comment ref="C1821" authorId="5" shapeId="0" xr:uid="{9755F606-1211-4BD0-A90B-9A9587572599}">
      <text>
        <r>
          <rPr>
            <sz val="9"/>
            <color indexed="81"/>
            <rFont val="Tahoma"/>
            <family val="2"/>
          </rPr>
          <t>An external spark module is assumed to be in-use if the spark type is setup for a distributor and the dwell mode is set to 'Adaptive Dwell.'</t>
        </r>
      </text>
    </comment>
    <comment ref="C1834" authorId="5" shapeId="0" xr:uid="{D33EDDF4-64F0-4ED5-91B8-047EE0F3766D}">
      <text>
        <r>
          <rPr>
            <sz val="9"/>
            <color indexed="81"/>
            <rFont val="Tahoma"/>
            <family val="2"/>
          </rPr>
          <t>An external spark module is assumed to be in-use if the spark type is setup for a distributor and the dwell mode is set to 'Adaptive Dwell.'</t>
        </r>
      </text>
    </comment>
    <comment ref="AR1983" authorId="6" shapeId="0" xr:uid="{875D2AEF-1BB0-4891-B3D1-D249995CA1B3}">
      <text>
        <r>
          <rPr>
            <sz val="9"/>
            <color indexed="81"/>
            <rFont val="Tahoma"/>
            <family val="2"/>
          </rPr>
          <t>This fault detects if the TIP/TOP sensor is pneumatically attached to the intake system.  It sets if MAP is rising without a corresponding change in TIP/TOP.</t>
        </r>
      </text>
    </comment>
    <comment ref="AR1984" authorId="6" shapeId="0" xr:uid="{066347B3-9424-481D-9E1D-078D66F376C8}">
      <text>
        <r>
          <rPr>
            <sz val="9"/>
            <color indexed="81"/>
            <rFont val="Tahoma"/>
            <family val="2"/>
          </rPr>
          <t>Upper monitor value for the external 5V1 sensor excitation supply.  These are monitored ratiometrically, so the tolerance can be tight.  The only significant inaccuracy in the feedback is the use of two 1% tolerance resistors to form a voltage divider.</t>
        </r>
      </text>
    </comment>
    <comment ref="AR1985" authorId="6" shapeId="0" xr:uid="{536779B1-609B-4768-8B58-E07C62ED7DDB}">
      <text>
        <r>
          <rPr>
            <sz val="9"/>
            <color indexed="81"/>
            <rFont val="Tahoma"/>
            <family val="2"/>
          </rPr>
          <t>Lower monitor values for the external 5V1 sensor excitation supply.  These are monitored ratiometrically, so the tolerance can be tight.  The only significant inaccuracy in the feedback is the use of two 1% tolerance resistors to form a voltage divider.</t>
        </r>
      </text>
    </comment>
  </commentList>
</comments>
</file>

<file path=xl/sharedStrings.xml><?xml version="1.0" encoding="utf-8"?>
<sst xmlns="http://schemas.openxmlformats.org/spreadsheetml/2006/main" count="28694" uniqueCount="3108">
  <si>
    <t>Diagnostic Fault Calibration</t>
  </si>
  <si>
    <t>FIRST HIDDEN COLUMN</t>
  </si>
  <si>
    <t>Default Fault Parameter Formulas</t>
  </si>
  <si>
    <t>Latch Units</t>
  </si>
  <si>
    <t>Latch Defines</t>
  </si>
  <si>
    <t>Latch Description</t>
  </si>
  <si>
    <t>LAST HIDDEN COLUMN</t>
  </si>
  <si>
    <t>FIRST HIDDEN ROW</t>
  </si>
  <si>
    <t>NONE</t>
  </si>
  <si>
    <t>not available, immediate latch and never unlatch</t>
  </si>
  <si>
    <t>SECONDS</t>
  </si>
  <si>
    <t>seconds, stored in [32.0] ms in FPrm_latch/unlatch</t>
  </si>
  <si>
    <t>MS</t>
  </si>
  <si>
    <t>[32.0] milliseconds</t>
  </si>
  <si>
    <t>Pending fault columns</t>
  </si>
  <si>
    <t>UPDATES</t>
  </si>
  <si>
    <t>[32.0] updates until latched</t>
  </si>
  <si>
    <t>Fault switch columns</t>
  </si>
  <si>
    <t>SAMPLES</t>
  </si>
  <si>
    <t>[32.0] samples until latched</t>
  </si>
  <si>
    <t>Fault switch ext1 columns</t>
  </si>
  <si>
    <t>PACKETS</t>
  </si>
  <si>
    <t>[32.0] packets until latched</t>
  </si>
  <si>
    <t>Fault severity columns</t>
  </si>
  <si>
    <t>SPARKS</t>
  </si>
  <si>
    <t>[32.0] sparks until latched</t>
  </si>
  <si>
    <t>TOTAL_FAULTS</t>
  </si>
  <si>
    <t>** Make sure the fault quantities have the correct size in ECIPP when new faults are added **</t>
  </si>
  <si>
    <t>STARTS</t>
  </si>
  <si>
    <t>[32.0] start attempts until latched</t>
  </si>
  <si>
    <t>TOTAL_FAULT_PARAMCTLS</t>
  </si>
  <si>
    <t>UNDEFINED2</t>
  </si>
  <si>
    <t>not used</t>
  </si>
  <si>
    <t>TOTAL_FAULT_OBD</t>
  </si>
  <si>
    <t>UNDEFINED3</t>
  </si>
  <si>
    <t>LAST HIDDEN ROW</t>
  </si>
  <si>
    <t>Fault Switches</t>
  </si>
  <si>
    <t>J1939 DTC</t>
  </si>
  <si>
    <t>J2012 DTC</t>
  </si>
  <si>
    <t>Latching Configuration</t>
  </si>
  <si>
    <t>Pending Configuration</t>
  </si>
  <si>
    <t>UDS Support</t>
  </si>
  <si>
    <t>Euro VI (UN/ECE Regulation 49)</t>
  </si>
  <si>
    <t>CARB 1971.1</t>
  </si>
  <si>
    <t>Readiness Status</t>
  </si>
  <si>
    <t>In-Use Performance Ratio</t>
  </si>
  <si>
    <t>ISO 14229 (UDS)</t>
  </si>
  <si>
    <t>ISO 15031-5</t>
  </si>
  <si>
    <t>System</t>
  </si>
  <si>
    <t>Fault Description</t>
  </si>
  <si>
    <t>Enable</t>
  </si>
  <si>
    <t>Shutdown</t>
  </si>
  <si>
    <t>Never Forget</t>
  </si>
  <si>
    <t>Turn On MIL</t>
  </si>
  <si>
    <t>CL Disable</t>
  </si>
  <si>
    <t>CL Disable
key-cyc</t>
  </si>
  <si>
    <t>AL Disable</t>
  </si>
  <si>
    <t>AL Disable
key-cyc</t>
  </si>
  <si>
    <t>Power Derate 1</t>
  </si>
  <si>
    <t>Power Derate 2</t>
  </si>
  <si>
    <t>Low Rev Limit</t>
  </si>
  <si>
    <t>Force Idle</t>
  </si>
  <si>
    <t>Soft Warning</t>
  </si>
  <si>
    <t>Hard Warning</t>
  </si>
  <si>
    <t>MIL Persist Disable</t>
  </si>
  <si>
    <t>Stopped Check</t>
  </si>
  <si>
    <t>NOx Control System</t>
  </si>
  <si>
    <t>Simulink</t>
  </si>
  <si>
    <t>Action Persist</t>
  </si>
  <si>
    <t>Pause During Remote Stop</t>
  </si>
  <si>
    <t>NOx Control Derate</t>
  </si>
  <si>
    <t>NOx Control Dependency</t>
  </si>
  <si>
    <t>Reserved 9</t>
  </si>
  <si>
    <t>Reserved 8</t>
  </si>
  <si>
    <t>Reserved 7</t>
  </si>
  <si>
    <t>Reserved 6</t>
  </si>
  <si>
    <t>Reserved 5</t>
  </si>
  <si>
    <t>Reserved 4</t>
  </si>
  <si>
    <t>Reserved 3</t>
  </si>
  <si>
    <t>Reserved 2</t>
  </si>
  <si>
    <t>Reserved 1</t>
  </si>
  <si>
    <t>Reserved 0</t>
  </si>
  <si>
    <t>Calibration Group List</t>
  </si>
  <si>
    <t>SPN</t>
  </si>
  <si>
    <t>FMI</t>
  </si>
  <si>
    <t>System Identifier</t>
  </si>
  <si>
    <t>DTC</t>
  </si>
  <si>
    <t>FTB</t>
  </si>
  <si>
    <t>DTC / Flash Code</t>
  </si>
  <si>
    <t>Fault Condition(s)</t>
  </si>
  <si>
    <t>Latch</t>
  </si>
  <si>
    <t>Unlatch</t>
  </si>
  <si>
    <t>Latch /
Unlatch
Units</t>
  </si>
  <si>
    <t>Pending Unlatch (minutes)</t>
  </si>
  <si>
    <t>MIL Count</t>
  </si>
  <si>
    <t>Hard Warning Count</t>
  </si>
  <si>
    <t>Soft Warning Count</t>
  </si>
  <si>
    <t>Derate Count</t>
  </si>
  <si>
    <t>DTC Severity</t>
  </si>
  <si>
    <t>DTC Class</t>
  </si>
  <si>
    <t>Full Fault Description</t>
  </si>
  <si>
    <t>Legislation Section</t>
  </si>
  <si>
    <t>Monitored System</t>
  </si>
  <si>
    <t>Monitoring Type</t>
  </si>
  <si>
    <t>Monitored Component</t>
  </si>
  <si>
    <t>Minimum Monitoring Frequency</t>
  </si>
  <si>
    <t>Similar Conditions Applicable</t>
  </si>
  <si>
    <t>Readiness Status Reported</t>
  </si>
  <si>
    <t>Readiness Status System</t>
  </si>
  <si>
    <t>IUPR Applicable</t>
  </si>
  <si>
    <t>IUPR Reported</t>
  </si>
  <si>
    <t>IUPR System</t>
  </si>
  <si>
    <t>Test Results Reported</t>
  </si>
  <si>
    <t>Enable Formula</t>
  </si>
  <si>
    <t>Shutdown Formula</t>
  </si>
  <si>
    <t>Never Forget Formula</t>
  </si>
  <si>
    <t>Turn On MIL Formula</t>
  </si>
  <si>
    <t>CL Disable Formula</t>
  </si>
  <si>
    <t>AL Disable Formula</t>
  </si>
  <si>
    <t>Power Derate 1 Formula</t>
  </si>
  <si>
    <t>Power Derate 2 Formula</t>
  </si>
  <si>
    <t>CL Disable key-cyc Formula</t>
  </si>
  <si>
    <t>AL Disable key-cyc Formula</t>
  </si>
  <si>
    <t>Low Rev Limit Formula</t>
  </si>
  <si>
    <t>Force Idle Formula</t>
  </si>
  <si>
    <t>Soft Warning Formula</t>
  </si>
  <si>
    <t>Hard Warning Formula</t>
  </si>
  <si>
    <t>MIL Persist Disable Formula</t>
  </si>
  <si>
    <t>Stopped Check Formula</t>
  </si>
  <si>
    <t>NOx Control System Formula</t>
  </si>
  <si>
    <t>Simulink Formula</t>
  </si>
  <si>
    <t>Action Persist Formula</t>
  </si>
  <si>
    <t>Pause During Remote Stop Formula</t>
  </si>
  <si>
    <t>NOx Control Derate Formula</t>
  </si>
  <si>
    <t>NOx Control Dependency Formula</t>
  </si>
  <si>
    <t>Reserved 9 Formula</t>
  </si>
  <si>
    <t>Reserved 8 Formula</t>
  </si>
  <si>
    <t>Reserved 7 Formula</t>
  </si>
  <si>
    <t>Reserved 6 Formula</t>
  </si>
  <si>
    <t>Reserved 5 Formula</t>
  </si>
  <si>
    <t>Reserved 4 Formula</t>
  </si>
  <si>
    <t>Reserved 3 Formula</t>
  </si>
  <si>
    <t>Reserved 2 Formula</t>
  </si>
  <si>
    <t>Reserved 1 Formula</t>
  </si>
  <si>
    <t>Reserved 0 Formula</t>
  </si>
  <si>
    <t>DTC System</t>
  </si>
  <si>
    <t>Format 0x04 DTC</t>
  </si>
  <si>
    <t>DTC Severity Formula</t>
  </si>
  <si>
    <t>DTC Class Formula</t>
  </si>
  <si>
    <t>FCtl
Index</t>
  </si>
  <si>
    <t>Format
0x04
DTC</t>
  </si>
  <si>
    <t>Format
0x04
FTB</t>
  </si>
  <si>
    <t>Format
0x00
DTC</t>
  </si>
  <si>
    <t>Cal Groups</t>
  </si>
  <si>
    <t>FPrm 
Index</t>
  </si>
  <si>
    <t>Switches</t>
  </si>
  <si>
    <t>Switches
Ext 1</t>
  </si>
  <si>
    <t>Latch 
Type</t>
  </si>
  <si>
    <t>Unlatch 
Type</t>
  </si>
  <si>
    <t>Pending</t>
  </si>
  <si>
    <t>UDS DTC Severity</t>
  </si>
  <si>
    <t>HD OBD
Sub-system
Support
Enabled</t>
  </si>
  <si>
    <t>Readiness System ID</t>
  </si>
  <si>
    <t>IUPR System ID</t>
  </si>
  <si>
    <t>CL high gasoline bank1</t>
  </si>
  <si>
    <t>P</t>
  </si>
  <si>
    <t>1155</t>
  </si>
  <si>
    <t>0</t>
  </si>
  <si>
    <t>221</t>
  </si>
  <si>
    <t xml:space="preserve">CL_BM &gt; </t>
  </si>
  <si>
    <t>%</t>
  </si>
  <si>
    <t>updates</t>
  </si>
  <si>
    <t>Annex 9B - Appendix 3 - Item 7 - (d)</t>
  </si>
  <si>
    <t>Fuel System Monitoring</t>
  </si>
  <si>
    <t>Performance</t>
  </si>
  <si>
    <t>(f)(1.2.2)</t>
  </si>
  <si>
    <t>Fuel System Monitor</t>
  </si>
  <si>
    <t>Fuel System</t>
  </si>
  <si>
    <t>Adaptive Limits Reached</t>
  </si>
  <si>
    <t>Continuous</t>
  </si>
  <si>
    <t>Yes</t>
  </si>
  <si>
    <t>Yes - Always Complete</t>
  </si>
  <si>
    <t>No</t>
  </si>
  <si>
    <t/>
  </si>
  <si>
    <t>x</t>
  </si>
  <si>
    <t>RSID_FUEL_SYSTEM</t>
  </si>
  <si>
    <t>IUPRSID_NONE</t>
  </si>
  <si>
    <t>CL high gasoline bank2</t>
  </si>
  <si>
    <t>1157</t>
  </si>
  <si>
    <t>1111</t>
  </si>
  <si>
    <t xml:space="preserve">and RPM &gt;= </t>
  </si>
  <si>
    <t>rpm</t>
  </si>
  <si>
    <t xml:space="preserve">and RPM &lt;= </t>
  </si>
  <si>
    <t xml:space="preserve">and MAP &gt;= </t>
  </si>
  <si>
    <t>psia</t>
  </si>
  <si>
    <t xml:space="preserve">and MAP &lt;= </t>
  </si>
  <si>
    <t>CL low gasoline bank1</t>
  </si>
  <si>
    <t>1156</t>
  </si>
  <si>
    <t>222</t>
  </si>
  <si>
    <t xml:space="preserve">CL_BM &lt; </t>
  </si>
  <si>
    <t>CL low gasoline bank2</t>
  </si>
  <si>
    <t>1158</t>
  </si>
  <si>
    <t>and RPM / MAP conditions above</t>
  </si>
  <si>
    <t>CL high LPG</t>
  </si>
  <si>
    <t>1151</t>
  </si>
  <si>
    <t>211</t>
  </si>
  <si>
    <t>CL low LPG</t>
  </si>
  <si>
    <t>1152</t>
  </si>
  <si>
    <t>224</t>
  </si>
  <si>
    <t>Closed</t>
  </si>
  <si>
    <t>Loop</t>
  </si>
  <si>
    <t>CL high NG</t>
  </si>
  <si>
    <t>1153</t>
  </si>
  <si>
    <t>225</t>
  </si>
  <si>
    <t>CL low NG</t>
  </si>
  <si>
    <t>1154</t>
  </si>
  <si>
    <t>226</t>
  </si>
  <si>
    <t>CL air/fuel ratio control at limit - too rich</t>
  </si>
  <si>
    <t>16B</t>
  </si>
  <si>
    <t xml:space="preserve">Postcat phi &gt; </t>
  </si>
  <si>
    <t>phi</t>
  </si>
  <si>
    <t>(f)(1.2.1)(A)</t>
  </si>
  <si>
    <t>Emission Threshold</t>
  </si>
  <si>
    <t xml:space="preserve">and CL_BM at minimum </t>
  </si>
  <si>
    <t>-</t>
  </si>
  <si>
    <t>CL air/fuel ratio control at limit - too lean</t>
  </si>
  <si>
    <t>16C</t>
  </si>
  <si>
    <t xml:space="preserve">Postcat phi &lt; </t>
  </si>
  <si>
    <t xml:space="preserve">and CL_BM at maximum </t>
  </si>
  <si>
    <t>Monitor</t>
  </si>
  <si>
    <t>AL high gasoline bank1</t>
  </si>
  <si>
    <t>171</t>
  </si>
  <si>
    <t>241</t>
  </si>
  <si>
    <t xml:space="preserve">AL_BM &gt; </t>
  </si>
  <si>
    <t>AL high gasoline bank2</t>
  </si>
  <si>
    <t>174</t>
  </si>
  <si>
    <t>AL low gasoline bank1</t>
  </si>
  <si>
    <t>172</t>
  </si>
  <si>
    <t>242</t>
  </si>
  <si>
    <t xml:space="preserve">AL_BM &lt; </t>
  </si>
  <si>
    <t>AL low gasoline bank2</t>
  </si>
  <si>
    <t>175</t>
  </si>
  <si>
    <t>AL high LPG</t>
  </si>
  <si>
    <t>1161</t>
  </si>
  <si>
    <t>243</t>
  </si>
  <si>
    <t>Adaptive</t>
  </si>
  <si>
    <t>Learn</t>
  </si>
  <si>
    <t>AL low LPG</t>
  </si>
  <si>
    <t>1162</t>
  </si>
  <si>
    <t>244</t>
  </si>
  <si>
    <t>AL high NG</t>
  </si>
  <si>
    <t>1163</t>
  </si>
  <si>
    <t>245</t>
  </si>
  <si>
    <t>AL low NG</t>
  </si>
  <si>
    <t>1164</t>
  </si>
  <si>
    <t>246</t>
  </si>
  <si>
    <t>EPR autozero / lockoff failed</t>
  </si>
  <si>
    <t>1183</t>
  </si>
  <si>
    <t>9999</t>
  </si>
  <si>
    <t>seconds</t>
  </si>
  <si>
    <t>EPR / CFV</t>
  </si>
  <si>
    <t>CFV flow higher than commanded</t>
  </si>
  <si>
    <t>1179</t>
  </si>
  <si>
    <t>(actual flow - commanded flow) &gt;</t>
  </si>
  <si>
    <t>Annex 9B - Appendix 3 - Item 1</t>
  </si>
  <si>
    <t>Electric/electronic components monitoring</t>
  </si>
  <si>
    <t>Component</t>
  </si>
  <si>
    <t>(g)(3.2.2)(A) - Functional</t>
  </si>
  <si>
    <t>Comprehensive Component Monitoring</t>
  </si>
  <si>
    <t>Output Components</t>
  </si>
  <si>
    <t>Functional Response</t>
  </si>
  <si>
    <t>At least once per cycle</t>
  </si>
  <si>
    <t>Comprehensive Components</t>
  </si>
  <si>
    <t>RSID_COMPREHENSIVE_COMPONENT</t>
  </si>
  <si>
    <t>Diagnostics</t>
  </si>
  <si>
    <t>CFV flow lower than commanded</t>
  </si>
  <si>
    <t>1180</t>
  </si>
  <si>
    <t>(actual flow - commanded flow) &lt;</t>
  </si>
  <si>
    <t>CFV flow error higher than expected</t>
  </si>
  <si>
    <t>1181</t>
  </si>
  <si>
    <t>(actual flow - commanded flow) RMS &gt;</t>
  </si>
  <si>
    <t>Control overboost</t>
  </si>
  <si>
    <t>234</t>
  </si>
  <si>
    <t xml:space="preserve">P &gt; P target + </t>
  </si>
  <si>
    <t>psi</t>
  </si>
  <si>
    <t>Annex 9B - Appendix 3 - Item 8 - (a2)</t>
  </si>
  <si>
    <t>Air handling and turbocharger/Boost pressure control system</t>
  </si>
  <si>
    <t>(e)(4.2.2)</t>
  </si>
  <si>
    <t>Boost Pressure Control</t>
  </si>
  <si>
    <t>Boost</t>
  </si>
  <si>
    <t>Overboost Emission Threshold or Functional Monitor</t>
  </si>
  <si>
    <t>Boost Pressure System</t>
  </si>
  <si>
    <t>RSID_BOOST_PRESSURE_SYSTEM</t>
  </si>
  <si>
    <t>IUPRSID_BOOST_PRESSURE_MONITOR</t>
  </si>
  <si>
    <t xml:space="preserve">and P &gt; </t>
  </si>
  <si>
    <t>and P target &gt;=</t>
  </si>
  <si>
    <t xml:space="preserve">and dP/dt &gt;= </t>
  </si>
  <si>
    <t>psi/sec</t>
  </si>
  <si>
    <t>with P = TIP (turbo) or MAP (super)</t>
  </si>
  <si>
    <t>Execute control underboost diagnostics when</t>
  </si>
  <si>
    <t>full authority discrete speed governing is active</t>
  </si>
  <si>
    <t>Control underboost 1</t>
  </si>
  <si>
    <t>299</t>
  </si>
  <si>
    <t xml:space="preserve">P &lt; P target - </t>
  </si>
  <si>
    <t>(e)(4.2.1)</t>
  </si>
  <si>
    <t>Underboost Emission Threshold or Functional Monitor</t>
  </si>
  <si>
    <t xml:space="preserve">and P target &gt; </t>
  </si>
  <si>
    <t xml:space="preserve">and dP/dt &lt;= </t>
  </si>
  <si>
    <t xml:space="preserve">and RPM &gt; </t>
  </si>
  <si>
    <t xml:space="preserve">and RPM &lt; </t>
  </si>
  <si>
    <t xml:space="preserve">and ECT &gt; </t>
  </si>
  <si>
    <t>deg F</t>
  </si>
  <si>
    <t>Control underboost 2</t>
  </si>
  <si>
    <t>1008</t>
  </si>
  <si>
    <t>Annex 9B - Appendix 3 - Item 8 - (a3)</t>
  </si>
  <si>
    <t>Total Functional Failure or Performance</t>
  </si>
  <si>
    <t>Control</t>
  </si>
  <si>
    <t>Boost control slow to respond</t>
  </si>
  <si>
    <t>45</t>
  </si>
  <si>
    <t>7C</t>
  </si>
  <si>
    <t>226C</t>
  </si>
  <si>
    <t>(e)(4.2.3)</t>
  </si>
  <si>
    <t>Slow Response Emission Threshold or Functional Monitor</t>
  </si>
  <si>
    <t>Whenever conditions met</t>
  </si>
  <si>
    <t xml:space="preserve">and dP/dt &lt; </t>
  </si>
  <si>
    <t>CAC efficiency lower than expected</t>
  </si>
  <si>
    <t>26A</t>
  </si>
  <si>
    <t xml:space="preserve">Air mass flow &gt; </t>
  </si>
  <si>
    <t>g/sec</t>
  </si>
  <si>
    <t>Annex 9B - Appendix 3 - Item 8 - (c)</t>
  </si>
  <si>
    <t>Total Functional Failure</t>
  </si>
  <si>
    <t>(e)(4.2.4)</t>
  </si>
  <si>
    <t>Charge Air Cooler</t>
  </si>
  <si>
    <t>Emission Threshold or Functional Monitor</t>
  </si>
  <si>
    <t xml:space="preserve">and temperature source </t>
  </si>
  <si>
    <t xml:space="preserve">and TIP &gt; </t>
  </si>
  <si>
    <t xml:space="preserve">and roadspeed &gt;= </t>
  </si>
  <si>
    <t>km/hr</t>
  </si>
  <si>
    <t xml:space="preserve">and CAC efficiency &lt; </t>
  </si>
  <si>
    <t>Boost target MAT derate active</t>
  </si>
  <si>
    <t>3057</t>
  </si>
  <si>
    <t>ECT / CHT high voltage</t>
  </si>
  <si>
    <t>115</t>
  </si>
  <si>
    <t>12</t>
  </si>
  <si>
    <t>121</t>
  </si>
  <si>
    <t xml:space="preserve">ECT voltage &gt; </t>
  </si>
  <si>
    <t>volts</t>
  </si>
  <si>
    <t>(g)(1.2.2)(A)</t>
  </si>
  <si>
    <t>Engine Cooling System</t>
  </si>
  <si>
    <t>ECT Sensor</t>
  </si>
  <si>
    <t>Circuit Continuity / Out-of-Range</t>
  </si>
  <si>
    <t>ECT / CHT low voltage</t>
  </si>
  <si>
    <t>11</t>
  </si>
  <si>
    <t>122</t>
  </si>
  <si>
    <t xml:space="preserve">ECT voltage &lt; </t>
  </si>
  <si>
    <t>ECT higher than expected 1</t>
  </si>
  <si>
    <t>1C</t>
  </si>
  <si>
    <t>123</t>
  </si>
  <si>
    <t xml:space="preserve">ECT &gt; </t>
  </si>
  <si>
    <t xml:space="preserve">and MAP &gt; </t>
  </si>
  <si>
    <t xml:space="preserve">and run-time &gt; </t>
  </si>
  <si>
    <t>ECT higher than expected 2</t>
  </si>
  <si>
    <t>217</t>
  </si>
  <si>
    <t>124</t>
  </si>
  <si>
    <t>CHT higher than expected 1</t>
  </si>
  <si>
    <t>1521</t>
  </si>
  <si>
    <t xml:space="preserve">CHT &gt; </t>
  </si>
  <si>
    <t>CHT higher than expected 2</t>
  </si>
  <si>
    <t>1522</t>
  </si>
  <si>
    <t>ECT lower than expected 1</t>
  </si>
  <si>
    <t>1800</t>
  </si>
  <si>
    <t xml:space="preserve">ECT &lt; </t>
  </si>
  <si>
    <t>ECT lower than expected 2</t>
  </si>
  <si>
    <t>1801</t>
  </si>
  <si>
    <t>ECT / CHT</t>
  </si>
  <si>
    <t>Failed to reach closed loop temperature</t>
  </si>
  <si>
    <t>125</t>
  </si>
  <si>
    <t>ECT &lt; closed loop control enable temperature</t>
  </si>
  <si>
    <t>Annex 9B - Appendix 3 - Item 12 - (a)</t>
  </si>
  <si>
    <t>Engine Cooling System Monitoring</t>
  </si>
  <si>
    <t>(g)(1.2.2)(B)</t>
  </si>
  <si>
    <t>Time to Reach Closed Loop</t>
  </si>
  <si>
    <t>Special</t>
  </si>
  <si>
    <t>and fuel shut-off is inactive</t>
  </si>
  <si>
    <t xml:space="preserve">and diagnostic time &gt; </t>
  </si>
  <si>
    <t>Table lookup value</t>
  </si>
  <si>
    <t>Failed to reach diagnostics temperature</t>
  </si>
  <si>
    <t>126</t>
  </si>
  <si>
    <t>ECT &lt; highest minimum diagnostic monitor enable temperature</t>
  </si>
  <si>
    <t>(g)(1.2.2)(C)</t>
  </si>
  <si>
    <t>ECT Stuck Below Highest Minimum Enable Temp</t>
  </si>
  <si>
    <t>ECT too high to enable diagnostics</t>
  </si>
  <si>
    <t>1802</t>
  </si>
  <si>
    <t>ECT &gt;= lowest maximum diagnostic monitor enable temperature</t>
  </si>
  <si>
    <t>(g)(1.2.2)(D)</t>
  </si>
  <si>
    <t>ECT Stuch Above Lowest Maximum Enable Temp</t>
  </si>
  <si>
    <t>Operating temperature reached conditions:</t>
  </si>
  <si>
    <t xml:space="preserve">ECT &gt;= </t>
  </si>
  <si>
    <t xml:space="preserve">and diagnostic time &lt; </t>
  </si>
  <si>
    <t>Failed to reach operating temperature</t>
  </si>
  <si>
    <t>128</t>
  </si>
  <si>
    <t>Operating temperature reached conditions NOT satisfied</t>
  </si>
  <si>
    <t>(g)(1.2.1)(A)</t>
  </si>
  <si>
    <t>Thermostat</t>
  </si>
  <si>
    <t>Time to Reach Threshold Temp</t>
  </si>
  <si>
    <t>ECT dropped below diagnostics temperature</t>
  </si>
  <si>
    <t>1F0</t>
  </si>
  <si>
    <t>Operating temperature reached conditions satisfied AND</t>
  </si>
  <si>
    <t>(g)(1.2.1)(B)</t>
  </si>
  <si>
    <t>Maintain Threshold Temp</t>
  </si>
  <si>
    <t>Engine coolant level low</t>
  </si>
  <si>
    <t>2560</t>
  </si>
  <si>
    <t>7B</t>
  </si>
  <si>
    <t>Engine coolant pressure low</t>
  </si>
  <si>
    <t>1101</t>
  </si>
  <si>
    <t xml:space="preserve">For RPM &lt;= </t>
  </si>
  <si>
    <t xml:space="preserve">coolant pressure &lt; </t>
  </si>
  <si>
    <t>psig</t>
  </si>
  <si>
    <t xml:space="preserve"> For RPM &gt;= </t>
  </si>
  <si>
    <t>Engine coolant pressure high</t>
  </si>
  <si>
    <t>1102</t>
  </si>
  <si>
    <t>coolant pressure &gt;</t>
  </si>
  <si>
    <t>ECT-based derate active</t>
  </si>
  <si>
    <t>305A</t>
  </si>
  <si>
    <t>For the next 3 EGR flow rationality diagnostics:</t>
  </si>
  <si>
    <t xml:space="preserve">EGR flow command dt &lt;= </t>
  </si>
  <si>
    <t>g/sec^2</t>
  </si>
  <si>
    <t xml:space="preserve">for at least </t>
  </si>
  <si>
    <t>EGR flow lower than expected 1</t>
  </si>
  <si>
    <t>400</t>
  </si>
  <si>
    <t>9C</t>
  </si>
  <si>
    <t>401</t>
  </si>
  <si>
    <t xml:space="preserve">EGR flow command &gt; </t>
  </si>
  <si>
    <t>Annex 9B - Appendix 3 - Item 6 - (a2)</t>
  </si>
  <si>
    <t>Exhaust Gas Recirculation (EGR) system monitoring</t>
  </si>
  <si>
    <t>(e)(3.2.1)</t>
  </si>
  <si>
    <t>EGR Monitoring</t>
  </si>
  <si>
    <t>EGR</t>
  </si>
  <si>
    <t>Low Flow Emission Threshold or Functional Monitor</t>
  </si>
  <si>
    <t>EGR and/or VVT System</t>
  </si>
  <si>
    <t>RSID_EGR_VVT_SYSTEM</t>
  </si>
  <si>
    <t>IUPRSID_EGR_OR_VVT_MONITOR</t>
  </si>
  <si>
    <t xml:space="preserve">and command &gt; </t>
  </si>
  <si>
    <t>% dil</t>
  </si>
  <si>
    <t xml:space="preserve">and command - actual &gt; </t>
  </si>
  <si>
    <t>EGR flow lower than expected 2</t>
  </si>
  <si>
    <t>1006</t>
  </si>
  <si>
    <t>Annex 9B - Appendix 3 - Item 6 - (a3)</t>
  </si>
  <si>
    <t>EGR flow higher than expected</t>
  </si>
  <si>
    <t>9B</t>
  </si>
  <si>
    <t>402</t>
  </si>
  <si>
    <t>(e)(3.2.2)</t>
  </si>
  <si>
    <t>High Flow Emission Threshold or Functional Monitor</t>
  </si>
  <si>
    <t xml:space="preserve">and actual - command &gt; </t>
  </si>
  <si>
    <t>For next 4 diagnostics using EGR model estimated flow</t>
  </si>
  <si>
    <t xml:space="preserve">EGR valve PR &lt; </t>
  </si>
  <si>
    <t>LP/HP</t>
  </si>
  <si>
    <t>EGR flow slow to increase / stuck closed</t>
  </si>
  <si>
    <t>403</t>
  </si>
  <si>
    <t>73</t>
  </si>
  <si>
    <t>42F</t>
  </si>
  <si>
    <t xml:space="preserve">EGR commanded - model estimated &gt; </t>
  </si>
  <si>
    <t>Annex 9B - Appendix 3 - Item 6 - (b)</t>
  </si>
  <si>
    <t>(e)(3.2.3)</t>
  </si>
  <si>
    <t xml:space="preserve">when EGR commanded &gt;= </t>
  </si>
  <si>
    <t xml:space="preserve">with EGR valve command &lt; max limit </t>
  </si>
  <si>
    <t>and EGR valve PR &lt; limit specified above</t>
  </si>
  <si>
    <t>EGR flow slow to decrease / stuck open</t>
  </si>
  <si>
    <t>72</t>
  </si>
  <si>
    <t>42E</t>
  </si>
  <si>
    <t xml:space="preserve">EGR model estimated - commanded &gt; </t>
  </si>
  <si>
    <t xml:space="preserve">when EGR model estimated &gt;= </t>
  </si>
  <si>
    <t xml:space="preserve">with EGR valve command &gt; min limit </t>
  </si>
  <si>
    <t>EGR system out-of-authority high</t>
  </si>
  <si>
    <t>4DA</t>
  </si>
  <si>
    <t>(e)(3.2.4)</t>
  </si>
  <si>
    <t>Feedback Control</t>
  </si>
  <si>
    <t xml:space="preserve">with EGR valve command at max limit </t>
  </si>
  <si>
    <t>EGR system out-of-authority low</t>
  </si>
  <si>
    <t>4D9</t>
  </si>
  <si>
    <t xml:space="preserve">with EGR valve command at min limit </t>
  </si>
  <si>
    <t>EGR UEGO - dP feedback mismatch high</t>
  </si>
  <si>
    <t>1000</t>
  </si>
  <si>
    <t>EGR UEGO feedback &gt;</t>
  </si>
  <si>
    <t>(g)(3.2.1) - Rationality</t>
  </si>
  <si>
    <t>Input Components</t>
  </si>
  <si>
    <t>Rationality</t>
  </si>
  <si>
    <t>and EGR (UEGO-dP) feedback &gt;</t>
  </si>
  <si>
    <t>EGR UEGO - dP feedback mismatch low</t>
  </si>
  <si>
    <t>1001</t>
  </si>
  <si>
    <t>EGR dP feedback &gt;</t>
  </si>
  <si>
    <t>and EGR (dP-UEGO) feedback &gt;</t>
  </si>
  <si>
    <t>EGR excessive off/min table operation</t>
  </si>
  <si>
    <t>1002</t>
  </si>
  <si>
    <t xml:space="preserve">EGR nominal command &gt; </t>
  </si>
  <si>
    <t xml:space="preserve">and EGR minimum command &gt; </t>
  </si>
  <si>
    <t xml:space="preserve">and EGR min/nom fraction &lt; </t>
  </si>
  <si>
    <t>excluding run-time and ECT min/nom factors</t>
  </si>
  <si>
    <t>EGR excessive de-icing operation</t>
  </si>
  <si>
    <t>1014</t>
  </si>
  <si>
    <t>For the EGR cooler efficiency low diagnostics:</t>
  </si>
  <si>
    <t xml:space="preserve">EGR flow &gt; </t>
  </si>
  <si>
    <t>EGR cooler efficiency low 1</t>
  </si>
  <si>
    <t>2457</t>
  </si>
  <si>
    <t xml:space="preserve"> Coolant temperature &gt; </t>
  </si>
  <si>
    <t>Annex 9B - Appendix 3 - Item 6 - (c1)</t>
  </si>
  <si>
    <t>(e)(3.2.5)</t>
  </si>
  <si>
    <t>EGR Cooler</t>
  </si>
  <si>
    <t xml:space="preserve">and coolant temperature &lt; </t>
  </si>
  <si>
    <t xml:space="preserve">and EGR flow conditions above </t>
  </si>
  <si>
    <t xml:space="preserve">and EGRT &gt; coolant temperature + </t>
  </si>
  <si>
    <t>EGR cooler efficiency low 2</t>
  </si>
  <si>
    <t>1007</t>
  </si>
  <si>
    <t>Annex 9B - Appendix 3 - Item 6 - (c2)</t>
  </si>
  <si>
    <t>and EGRT &gt;</t>
  </si>
  <si>
    <t>EGR post-orifice leak detected</t>
  </si>
  <si>
    <t>310C</t>
  </si>
  <si>
    <t xml:space="preserve"> EGRdP threshold source</t>
  </si>
  <si>
    <t xml:space="preserve"> EGRdP (single point) &gt; </t>
  </si>
  <si>
    <t xml:space="preserve">and dRPM/dt &lt; </t>
  </si>
  <si>
    <t>rpm/s</t>
  </si>
  <si>
    <t xml:space="preserve">and throttle-open fuel shutoff is active </t>
  </si>
  <si>
    <t>EGR CAN valve communication lost</t>
  </si>
  <si>
    <t>U</t>
  </si>
  <si>
    <t>1003</t>
  </si>
  <si>
    <t>(g)(3.2.1) - Circuit</t>
  </si>
  <si>
    <t>EGR CAN valve loss of function</t>
  </si>
  <si>
    <t>1004</t>
  </si>
  <si>
    <t>EGR CAN valve reduced functionality</t>
  </si>
  <si>
    <t>1005</t>
  </si>
  <si>
    <t>EGR brushed valve duty cycle limit</t>
  </si>
  <si>
    <t>3113</t>
  </si>
  <si>
    <t xml:space="preserve">EGR valve PWM duty cycle &gt; </t>
  </si>
  <si>
    <t>EGR brushed valve temperature high</t>
  </si>
  <si>
    <t>3114</t>
  </si>
  <si>
    <t xml:space="preserve">Estimated EGR valve temperature &gt; </t>
  </si>
  <si>
    <t>deg C</t>
  </si>
  <si>
    <t>EGR valve sticking</t>
  </si>
  <si>
    <t>1015</t>
  </si>
  <si>
    <t>EGR valve dP lower than expected - tubes reversed</t>
  </si>
  <si>
    <t>104A</t>
  </si>
  <si>
    <t xml:space="preserve">and target dP - actual dP &gt; </t>
  </si>
  <si>
    <t xml:space="preserve">and EGR valve dP &lt; </t>
  </si>
  <si>
    <t>EGR valve dP lower than expected - LP tube disconnected</t>
  </si>
  <si>
    <t>104B</t>
  </si>
  <si>
    <t xml:space="preserve">and abs(EGR valve dP) &lt; </t>
  </si>
  <si>
    <t xml:space="preserve">and EGRLP &lt; BP -  </t>
  </si>
  <si>
    <t>EGR valve high pressure tube disconnected</t>
  </si>
  <si>
    <t>104C</t>
  </si>
  <si>
    <t xml:space="preserve"> and abs(EGR modeled flow - actual flow) &gt; </t>
  </si>
  <si>
    <t>Intercooler temperature limiting out of authority</t>
  </si>
  <si>
    <t>1018</t>
  </si>
  <si>
    <t>Intercooler temperature limiting at maximum flow rate</t>
  </si>
  <si>
    <t xml:space="preserve">and projected outlet temperature &gt; limit + </t>
  </si>
  <si>
    <t>IRV closed loop authority at limit</t>
  </si>
  <si>
    <t>1017</t>
  </si>
  <si>
    <t>Aux PD1</t>
  </si>
  <si>
    <t>1534</t>
  </si>
  <si>
    <t>1515</t>
  </si>
  <si>
    <t xml:space="preserve">AUX analog PD1 &gt; </t>
  </si>
  <si>
    <t>1516</t>
  </si>
  <si>
    <t xml:space="preserve">AUX analog PD1 &lt; </t>
  </si>
  <si>
    <t>Auxiliary</t>
  </si>
  <si>
    <t>PD Analog</t>
  </si>
  <si>
    <t>Aux PD2</t>
  </si>
  <si>
    <t>1536</t>
  </si>
  <si>
    <t>1561</t>
  </si>
  <si>
    <t xml:space="preserve">AUX analog PD2 &gt; </t>
  </si>
  <si>
    <t>Inputs</t>
  </si>
  <si>
    <t>1562</t>
  </si>
  <si>
    <t xml:space="preserve">AUX analog PD2 &lt; </t>
  </si>
  <si>
    <t>Aux PD3</t>
  </si>
  <si>
    <t>1538</t>
  </si>
  <si>
    <t>1563</t>
  </si>
  <si>
    <t xml:space="preserve">AUX analog PD3 &gt; </t>
  </si>
  <si>
    <t>1564</t>
  </si>
  <si>
    <t xml:space="preserve">AUX analog PD3 &lt; </t>
  </si>
  <si>
    <t>Aux PU1</t>
  </si>
  <si>
    <t>1544</t>
  </si>
  <si>
    <t>1511</t>
  </si>
  <si>
    <t xml:space="preserve">AUX analog PU1 &gt; </t>
  </si>
  <si>
    <t>1512</t>
  </si>
  <si>
    <t xml:space="preserve">AUX analog PU1 &lt; </t>
  </si>
  <si>
    <t>Aux PU2</t>
  </si>
  <si>
    <t>1546</t>
  </si>
  <si>
    <t>1513</t>
  </si>
  <si>
    <t xml:space="preserve">AUX analog PU2 &gt; </t>
  </si>
  <si>
    <t>1514</t>
  </si>
  <si>
    <t xml:space="preserve">AUX analog PU2 &lt; </t>
  </si>
  <si>
    <t>PU Analog</t>
  </si>
  <si>
    <t>Aux PU3</t>
  </si>
  <si>
    <t>1548</t>
  </si>
  <si>
    <t>1517</t>
  </si>
  <si>
    <t xml:space="preserve">AUX analog PU3 &gt; </t>
  </si>
  <si>
    <t>1518</t>
  </si>
  <si>
    <t xml:space="preserve">AUX analog PU3 &lt; </t>
  </si>
  <si>
    <t>limits for both AUX PU3 faults:</t>
  </si>
  <si>
    <t xml:space="preserve">and ECT &gt;= </t>
  </si>
  <si>
    <t>Aux PUD1</t>
  </si>
  <si>
    <t>1554</t>
  </si>
  <si>
    <t>1541</t>
  </si>
  <si>
    <t xml:space="preserve">AUX analog PUD1 &gt; </t>
  </si>
  <si>
    <t>1542</t>
  </si>
  <si>
    <t xml:space="preserve">AUX analog PUD1 &lt; </t>
  </si>
  <si>
    <t>Aux PUD2</t>
  </si>
  <si>
    <t>1556</t>
  </si>
  <si>
    <t>1543</t>
  </si>
  <si>
    <t xml:space="preserve">AUX analog PUD2 &gt; </t>
  </si>
  <si>
    <t xml:space="preserve">AUX analog PUD2 &lt; </t>
  </si>
  <si>
    <t>Aux PUD3</t>
  </si>
  <si>
    <t>1558</t>
  </si>
  <si>
    <t>1545</t>
  </si>
  <si>
    <t xml:space="preserve">AUX analog PUD3 &gt; </t>
  </si>
  <si>
    <t xml:space="preserve">AUX analog PUD3 &lt; </t>
  </si>
  <si>
    <t>Aux PUD4</t>
  </si>
  <si>
    <t>155A</t>
  </si>
  <si>
    <t>1547</t>
  </si>
  <si>
    <t xml:space="preserve">AUX analog PUD4 &gt; </t>
  </si>
  <si>
    <t xml:space="preserve">AUX analog PUD4 &lt; </t>
  </si>
  <si>
    <t>Aux PUD5</t>
  </si>
  <si>
    <t>155C</t>
  </si>
  <si>
    <t xml:space="preserve">AUX analog PUD5 &gt; </t>
  </si>
  <si>
    <t>155D</t>
  </si>
  <si>
    <t xml:space="preserve">AUX analog PUD5 &lt; </t>
  </si>
  <si>
    <t>Aux PUD6</t>
  </si>
  <si>
    <t>155E</t>
  </si>
  <si>
    <t xml:space="preserve">AUX analog PUD6 &gt; </t>
  </si>
  <si>
    <t>155F</t>
  </si>
  <si>
    <t xml:space="preserve">AUX analog PUD6 &lt; </t>
  </si>
  <si>
    <t>PUD Analog</t>
  </si>
  <si>
    <t>Aux PUD7</t>
  </si>
  <si>
    <t>1560</t>
  </si>
  <si>
    <t xml:space="preserve">AUX analog PUD7 &gt; </t>
  </si>
  <si>
    <t xml:space="preserve">AUX analog PUD7 &lt; </t>
  </si>
  <si>
    <t>Aux PUD8</t>
  </si>
  <si>
    <t xml:space="preserve">AUX analog PUD8 &gt; </t>
  </si>
  <si>
    <t xml:space="preserve">AUX analog PUD8 &lt; </t>
  </si>
  <si>
    <t>Aux PUD9</t>
  </si>
  <si>
    <t xml:space="preserve">AUX analog PUD9 &gt; </t>
  </si>
  <si>
    <t>1565</t>
  </si>
  <si>
    <t xml:space="preserve">AUX analog PUD9 &lt; </t>
  </si>
  <si>
    <t>Aux PUD10</t>
  </si>
  <si>
    <t>1566</t>
  </si>
  <si>
    <t xml:space="preserve">AUX analog PUD10 &gt; </t>
  </si>
  <si>
    <t>1567</t>
  </si>
  <si>
    <t xml:space="preserve">AUX analog PUD10 &lt; </t>
  </si>
  <si>
    <t>Aux PUD11</t>
  </si>
  <si>
    <t>1568</t>
  </si>
  <si>
    <t xml:space="preserve">AUX analog PUD11 &gt; </t>
  </si>
  <si>
    <t>1569</t>
  </si>
  <si>
    <t xml:space="preserve">AUX analog PUD11 &lt; </t>
  </si>
  <si>
    <t>Aux PUD12</t>
  </si>
  <si>
    <t>156A</t>
  </si>
  <si>
    <t xml:space="preserve">AUX analog PUD12 &gt; </t>
  </si>
  <si>
    <t>156B</t>
  </si>
  <si>
    <t xml:space="preserve">AUX analog PUD12 &lt; </t>
  </si>
  <si>
    <t>Aux PUD13</t>
  </si>
  <si>
    <t>156C</t>
  </si>
  <si>
    <t xml:space="preserve">AUX analog PUD13 &gt; </t>
  </si>
  <si>
    <t>156D</t>
  </si>
  <si>
    <t xml:space="preserve">AUX analog PUD13 &lt; </t>
  </si>
  <si>
    <t>Aux PUD14</t>
  </si>
  <si>
    <t>156E</t>
  </si>
  <si>
    <t xml:space="preserve">AUX analog PUD14 &gt; </t>
  </si>
  <si>
    <t>156F</t>
  </si>
  <si>
    <t xml:space="preserve">AUX analog PUD14 &lt; </t>
  </si>
  <si>
    <t>Aux PUD15</t>
  </si>
  <si>
    <t>1570</t>
  </si>
  <si>
    <t xml:space="preserve">AUX analog PUD15 &gt; </t>
  </si>
  <si>
    <t>1571</t>
  </si>
  <si>
    <t xml:space="preserve">AUX analog PUD15 &lt; </t>
  </si>
  <si>
    <t>Aux PUD16</t>
  </si>
  <si>
    <t>1572</t>
  </si>
  <si>
    <t xml:space="preserve">AUX analog PUD16 &gt; </t>
  </si>
  <si>
    <t>1573</t>
  </si>
  <si>
    <t xml:space="preserve">AUX analog PUD16 &lt; </t>
  </si>
  <si>
    <t>Aux PUD17</t>
  </si>
  <si>
    <t>1574</t>
  </si>
  <si>
    <t xml:space="preserve">AUX analog PUD17 &gt; </t>
  </si>
  <si>
    <t>1575</t>
  </si>
  <si>
    <t xml:space="preserve">AUX analog PUD17 &lt; </t>
  </si>
  <si>
    <t>Aux PUD18</t>
  </si>
  <si>
    <t>1576</t>
  </si>
  <si>
    <t xml:space="preserve">AUX analog PUD18 &gt; </t>
  </si>
  <si>
    <t>1577</t>
  </si>
  <si>
    <t xml:space="preserve">AUX analog PUD18 &lt; </t>
  </si>
  <si>
    <t>Aux PUD19</t>
  </si>
  <si>
    <t>1578</t>
  </si>
  <si>
    <t xml:space="preserve">AUX analog PUD19 &gt; </t>
  </si>
  <si>
    <t>1579</t>
  </si>
  <si>
    <t xml:space="preserve">AUX analog PUD19 &lt; </t>
  </si>
  <si>
    <t>Aux PUD20</t>
  </si>
  <si>
    <t>157A</t>
  </si>
  <si>
    <t xml:space="preserve">AUX analog PUD20 &gt; </t>
  </si>
  <si>
    <t>157B</t>
  </si>
  <si>
    <t xml:space="preserve">AUX analog PUD20 &lt; </t>
  </si>
  <si>
    <t>Aux PUD21</t>
  </si>
  <si>
    <t>157C</t>
  </si>
  <si>
    <t xml:space="preserve">AUX analog PUD21 &gt; </t>
  </si>
  <si>
    <t>157D</t>
  </si>
  <si>
    <t xml:space="preserve">AUX analog PUD21 &lt; </t>
  </si>
  <si>
    <t>Aux PUD22</t>
  </si>
  <si>
    <t>157E</t>
  </si>
  <si>
    <t xml:space="preserve">AUX analog PUD22 &gt; </t>
  </si>
  <si>
    <t>157F</t>
  </si>
  <si>
    <t xml:space="preserve">AUX analog PUD22 &lt; </t>
  </si>
  <si>
    <t>Aux PUD23</t>
  </si>
  <si>
    <t>1580</t>
  </si>
  <si>
    <t xml:space="preserve">AUX analog PUD23 &gt; </t>
  </si>
  <si>
    <t>1581</t>
  </si>
  <si>
    <t xml:space="preserve">AUX analog PUD23 &lt; </t>
  </si>
  <si>
    <t>Aux PUD24</t>
  </si>
  <si>
    <t>1582</t>
  </si>
  <si>
    <t xml:space="preserve">AUX analog PUD24 &gt; </t>
  </si>
  <si>
    <t>1583</t>
  </si>
  <si>
    <t xml:space="preserve">AUX analog PUD24 &lt; </t>
  </si>
  <si>
    <t>Aux PUD25</t>
  </si>
  <si>
    <t>1584</t>
  </si>
  <si>
    <t xml:space="preserve">AUX analog PUD25 &gt; </t>
  </si>
  <si>
    <t>1585</t>
  </si>
  <si>
    <t xml:space="preserve">AUX analog PUD25 &lt; </t>
  </si>
  <si>
    <t>Aux DIG1</t>
  </si>
  <si>
    <t>1590</t>
  </si>
  <si>
    <t>1551</t>
  </si>
  <si>
    <t xml:space="preserve">AUX DIG1 &gt; </t>
  </si>
  <si>
    <t>1552</t>
  </si>
  <si>
    <t xml:space="preserve">AUX DIG1 &lt; </t>
  </si>
  <si>
    <t>limits for both AUX DIG1 faults:</t>
  </si>
  <si>
    <t>Aux DIG2</t>
  </si>
  <si>
    <t>1592</t>
  </si>
  <si>
    <t>1553</t>
  </si>
  <si>
    <t xml:space="preserve">AUX DIG2 &gt; </t>
  </si>
  <si>
    <t xml:space="preserve">AUX DIG2 &lt; </t>
  </si>
  <si>
    <t>limits for both AUX DIG2 faults:</t>
  </si>
  <si>
    <t>Aux DIG3</t>
  </si>
  <si>
    <t>1594</t>
  </si>
  <si>
    <t>1555</t>
  </si>
  <si>
    <t xml:space="preserve">AUX DIG3 &gt; </t>
  </si>
  <si>
    <t xml:space="preserve">AUX DIG3 &lt; </t>
  </si>
  <si>
    <t>Aux DIG4</t>
  </si>
  <si>
    <t>1596</t>
  </si>
  <si>
    <t xml:space="preserve">AUX DIG4 &gt; </t>
  </si>
  <si>
    <t>1597</t>
  </si>
  <si>
    <t xml:space="preserve">AUX DIG4 &lt; </t>
  </si>
  <si>
    <t>Aux DIG5</t>
  </si>
  <si>
    <t>1598</t>
  </si>
  <si>
    <t xml:space="preserve">AUX DIG5 &gt; </t>
  </si>
  <si>
    <t>DIG Digital</t>
  </si>
  <si>
    <t>1599</t>
  </si>
  <si>
    <t xml:space="preserve">AUX DIG5 &lt; </t>
  </si>
  <si>
    <t>Aux DIG6</t>
  </si>
  <si>
    <t>159A</t>
  </si>
  <si>
    <t xml:space="preserve">AUX DIG6 &gt; </t>
  </si>
  <si>
    <t>159B</t>
  </si>
  <si>
    <t xml:space="preserve">AUX DIG6 &lt; </t>
  </si>
  <si>
    <t>Aux DIG7</t>
  </si>
  <si>
    <t>159C</t>
  </si>
  <si>
    <t xml:space="preserve">AUX DIG7 &gt; </t>
  </si>
  <si>
    <t>159D</t>
  </si>
  <si>
    <t xml:space="preserve">AUX DIG7 &lt; </t>
  </si>
  <si>
    <t>Aux DIG8</t>
  </si>
  <si>
    <t>159E</t>
  </si>
  <si>
    <t xml:space="preserve">AUX DIG8 &gt; </t>
  </si>
  <si>
    <t>159F</t>
  </si>
  <si>
    <t xml:space="preserve">AUX DIG8 &lt; </t>
  </si>
  <si>
    <t>Aux DIG9</t>
  </si>
  <si>
    <t>15A0</t>
  </si>
  <si>
    <t xml:space="preserve">AUX DIG9 &gt; </t>
  </si>
  <si>
    <t>15A1</t>
  </si>
  <si>
    <t xml:space="preserve">AUX DIG9 &lt; </t>
  </si>
  <si>
    <t>Aux DIG10</t>
  </si>
  <si>
    <t>15A2</t>
  </si>
  <si>
    <t xml:space="preserve">AUX DIG10 &gt; </t>
  </si>
  <si>
    <t>15A3</t>
  </si>
  <si>
    <t xml:space="preserve">AUX DIG10 &lt; </t>
  </si>
  <si>
    <t>Aux DIG11</t>
  </si>
  <si>
    <t>15A4</t>
  </si>
  <si>
    <t xml:space="preserve">AUX DIG11 &gt; </t>
  </si>
  <si>
    <t>15A5</t>
  </si>
  <si>
    <t xml:space="preserve">AUX DIG11 &lt; </t>
  </si>
  <si>
    <t>Aux DIG12</t>
  </si>
  <si>
    <t>15A6</t>
  </si>
  <si>
    <t xml:space="preserve">AUX DIG12 &gt; </t>
  </si>
  <si>
    <t>15A7</t>
  </si>
  <si>
    <t xml:space="preserve">AUX DIG12 &lt; </t>
  </si>
  <si>
    <t>limits for both AUX DIG12 faults:</t>
  </si>
  <si>
    <t>Aux DIG13</t>
  </si>
  <si>
    <t>15A8</t>
  </si>
  <si>
    <t xml:space="preserve">AUX DIG13 &gt; </t>
  </si>
  <si>
    <t>15A9</t>
  </si>
  <si>
    <t xml:space="preserve">AUX DIG13 &lt; </t>
  </si>
  <si>
    <t>Aux DIG14</t>
  </si>
  <si>
    <t>15AA</t>
  </si>
  <si>
    <t xml:space="preserve">AUX DIG14 &gt; </t>
  </si>
  <si>
    <t>15AB</t>
  </si>
  <si>
    <t xml:space="preserve">AUX DIG14 &lt; </t>
  </si>
  <si>
    <t>Aux DIG15</t>
  </si>
  <si>
    <t>15AC</t>
  </si>
  <si>
    <t xml:space="preserve">AUX DIG15 &gt; </t>
  </si>
  <si>
    <t>15AD</t>
  </si>
  <si>
    <t xml:space="preserve">AUX DIG15 &lt; </t>
  </si>
  <si>
    <t>Aux DIG16</t>
  </si>
  <si>
    <t>15AE</t>
  </si>
  <si>
    <t xml:space="preserve">AUX DIG16 &gt; </t>
  </si>
  <si>
    <t>15AF</t>
  </si>
  <si>
    <t xml:space="preserve">AUX DIG16 &lt; </t>
  </si>
  <si>
    <t>Aux DIG17</t>
  </si>
  <si>
    <t>15B0</t>
  </si>
  <si>
    <t xml:space="preserve">AUX DIG17 &gt; </t>
  </si>
  <si>
    <t>15B1</t>
  </si>
  <si>
    <t xml:space="preserve">AUX DIG17 &lt; </t>
  </si>
  <si>
    <t>Aux DIG18</t>
  </si>
  <si>
    <t>15B2</t>
  </si>
  <si>
    <t xml:space="preserve">AUX DIG18 &gt; </t>
  </si>
  <si>
    <t>15B3</t>
  </si>
  <si>
    <t xml:space="preserve">AUX DIG18 &lt; </t>
  </si>
  <si>
    <t>Aux DIG19</t>
  </si>
  <si>
    <t>15B4</t>
  </si>
  <si>
    <t xml:space="preserve">AUX DIG19 &gt; </t>
  </si>
  <si>
    <t>15B5</t>
  </si>
  <si>
    <t xml:space="preserve">AUX DIG19 &lt; </t>
  </si>
  <si>
    <t>Aux DIG20</t>
  </si>
  <si>
    <t>15B6</t>
  </si>
  <si>
    <t xml:space="preserve">AUX DIG20 &gt; </t>
  </si>
  <si>
    <t>15B7</t>
  </si>
  <si>
    <t xml:space="preserve">AUX DIG20 &lt; </t>
  </si>
  <si>
    <t>Aux DIG21</t>
  </si>
  <si>
    <t>15B8</t>
  </si>
  <si>
    <t xml:space="preserve">AUX DIG21 &gt; </t>
  </si>
  <si>
    <t>15B9</t>
  </si>
  <si>
    <t xml:space="preserve">AUX DIG21 &lt; </t>
  </si>
  <si>
    <t>Aux DIG22</t>
  </si>
  <si>
    <t>15BA</t>
  </si>
  <si>
    <t xml:space="preserve">AUX DIG22 &gt; </t>
  </si>
  <si>
    <t>15BB</t>
  </si>
  <si>
    <t xml:space="preserve">AUX DIG22 &lt; </t>
  </si>
  <si>
    <t>Aux DIG23</t>
  </si>
  <si>
    <t>15BC</t>
  </si>
  <si>
    <t xml:space="preserve">AUX DIG23 &gt; </t>
  </si>
  <si>
    <t>15BD</t>
  </si>
  <si>
    <t xml:space="preserve">AUX DIG23 &lt; </t>
  </si>
  <si>
    <t>Aux DIG24</t>
  </si>
  <si>
    <t>15BE</t>
  </si>
  <si>
    <t xml:space="preserve">AUX DIG24 &gt; </t>
  </si>
  <si>
    <t>15BF</t>
  </si>
  <si>
    <t xml:space="preserve">AUX DIG24 &lt; </t>
  </si>
  <si>
    <t>Aux DIG25</t>
  </si>
  <si>
    <t>15C0</t>
  </si>
  <si>
    <t xml:space="preserve">AUX DIG25 &gt; </t>
  </si>
  <si>
    <t>15C1</t>
  </si>
  <si>
    <t xml:space="preserve">AUX DIG25 &lt; </t>
  </si>
  <si>
    <t>TAUX1</t>
  </si>
  <si>
    <t>15CC</t>
  </si>
  <si>
    <t xml:space="preserve">AUX Temperature 1 &gt; </t>
  </si>
  <si>
    <t>15CD</t>
  </si>
  <si>
    <t xml:space="preserve">AUX Temperature 1 &lt; </t>
  </si>
  <si>
    <t>TAUX2</t>
  </si>
  <si>
    <t>15CE</t>
  </si>
  <si>
    <t xml:space="preserve">AUX Temperature 2 &gt; </t>
  </si>
  <si>
    <t>15CF</t>
  </si>
  <si>
    <t xml:space="preserve">AUX Temperature 2 &lt; </t>
  </si>
  <si>
    <t>TAUX3</t>
  </si>
  <si>
    <t>15D0</t>
  </si>
  <si>
    <t xml:space="preserve">AUX Temperature 3 &gt; </t>
  </si>
  <si>
    <t>15D1</t>
  </si>
  <si>
    <t xml:space="preserve">AUX Temperature 3 &lt; </t>
  </si>
  <si>
    <t>TAUX4</t>
  </si>
  <si>
    <t>15D2</t>
  </si>
  <si>
    <t xml:space="preserve">AUX Temperature 4 &gt; </t>
  </si>
  <si>
    <t>Temperature</t>
  </si>
  <si>
    <t>15D3</t>
  </si>
  <si>
    <t xml:space="preserve">AUX Temperature 4 &lt; </t>
  </si>
  <si>
    <t>AUX Temperature delta T 1 high</t>
  </si>
  <si>
    <t>15D4</t>
  </si>
  <si>
    <t>AUX Temperature X-Y &gt;</t>
  </si>
  <si>
    <t>AUX Temperature delta T 1 low</t>
  </si>
  <si>
    <t>15D5</t>
  </si>
  <si>
    <t>AUX Temperature X-Y &lt;</t>
  </si>
  <si>
    <t xml:space="preserve">where AUX Temperature X is TAUX </t>
  </si>
  <si>
    <t xml:space="preserve">and Aux Temperature Y is TAUX </t>
  </si>
  <si>
    <t>AUX Temperature delta T 2 high</t>
  </si>
  <si>
    <t>15D6</t>
  </si>
  <si>
    <t>AUX Temperature delta T 2 low</t>
  </si>
  <si>
    <t>15D7</t>
  </si>
  <si>
    <t>PAUX1</t>
  </si>
  <si>
    <t>15E2</t>
  </si>
  <si>
    <t xml:space="preserve">AUX Pressure 1 &gt; </t>
  </si>
  <si>
    <t>15E3</t>
  </si>
  <si>
    <t xml:space="preserve">AUX Pressure 1 &lt; </t>
  </si>
  <si>
    <t>PAUX2</t>
  </si>
  <si>
    <t>15E4</t>
  </si>
  <si>
    <t xml:space="preserve">AUX Pressure 2 &gt; </t>
  </si>
  <si>
    <t>15E5</t>
  </si>
  <si>
    <t xml:space="preserve">AUX Pressure 2 &lt; </t>
  </si>
  <si>
    <t>PAUX3</t>
  </si>
  <si>
    <t>15E6</t>
  </si>
  <si>
    <t xml:space="preserve">AUX Pressure 3 &gt; </t>
  </si>
  <si>
    <t>15E7</t>
  </si>
  <si>
    <t xml:space="preserve">AUX Pressure 3 &lt; </t>
  </si>
  <si>
    <t>PAUX4</t>
  </si>
  <si>
    <t>15E8</t>
  </si>
  <si>
    <t xml:space="preserve">AUX Pressure 4 &gt; </t>
  </si>
  <si>
    <t>Pressure</t>
  </si>
  <si>
    <t>15E9</t>
  </si>
  <si>
    <t xml:space="preserve">AUX Pressure 4 &lt; </t>
  </si>
  <si>
    <t>AUX Pressure delta P 1 high</t>
  </si>
  <si>
    <t>15EA</t>
  </si>
  <si>
    <t>AUX Pressure X-Y &gt;</t>
  </si>
  <si>
    <t>AUX Pressure delta P 1 low</t>
  </si>
  <si>
    <t>15EB</t>
  </si>
  <si>
    <t>AUX Pressure X-Y &lt;</t>
  </si>
  <si>
    <t xml:space="preserve">where AUX Pressure X is PAUX </t>
  </si>
  <si>
    <t xml:space="preserve">and Aux Pressure Y is PAUX </t>
  </si>
  <si>
    <t>AUX Pressure delta P 2 high</t>
  </si>
  <si>
    <t>15EC</t>
  </si>
  <si>
    <t>AUX Pressure delta P 2 low</t>
  </si>
  <si>
    <t>15ED</t>
  </si>
  <si>
    <t>Gasoline cat monitor</t>
  </si>
  <si>
    <t>420</t>
  </si>
  <si>
    <t xml:space="preserve">EGO3/4 RMS &gt; </t>
  </si>
  <si>
    <t>Gasoline cat monitor bank 1</t>
  </si>
  <si>
    <t>Annex 9B - Appendix 3 - Item 15 - (a)</t>
  </si>
  <si>
    <t>Three-way Catalyst</t>
  </si>
  <si>
    <t>(f)(6.2.1)</t>
  </si>
  <si>
    <t>Catalyst Monitoring</t>
  </si>
  <si>
    <t>Catalyst</t>
  </si>
  <si>
    <t>Conversion Efficiency</t>
  </si>
  <si>
    <t>Catalyst - Bank X</t>
  </si>
  <si>
    <t>RSID_CATALYST</t>
  </si>
  <si>
    <t>IUPRSID_CATALYST_MONITOR_BANK_1</t>
  </si>
  <si>
    <t>430</t>
  </si>
  <si>
    <t>and EGO3/4 RMS &gt; EGO1/2 RMS *</t>
  </si>
  <si>
    <t>Gasoline cat monitor bank 2</t>
  </si>
  <si>
    <t>IUPRSID_CATALYST_MONITOR_BANK_2</t>
  </si>
  <si>
    <t>and EGO3/4 RMS &gt; CL waveform RMS *</t>
  </si>
  <si>
    <t>and mass flow at ports &gt;=</t>
  </si>
  <si>
    <t>and mass flow at ports &lt;=</t>
  </si>
  <si>
    <t>and CBT - CBT_ss +/-</t>
  </si>
  <si>
    <t>and CBT</t>
  </si>
  <si>
    <t>persistently for</t>
  </si>
  <si>
    <t>sec</t>
  </si>
  <si>
    <t>LPG cat monitor</t>
  </si>
  <si>
    <t>1165</t>
  </si>
  <si>
    <t>1112</t>
  </si>
  <si>
    <t xml:space="preserve">EGO3 RMS &gt; </t>
  </si>
  <si>
    <t>and EGO3 RMS &gt; EGO1/2 RMS *</t>
  </si>
  <si>
    <t>and EGO3 RMS &gt; CL waveform RMS *</t>
  </si>
  <si>
    <t>and same mass flow/CBT conditions as above</t>
  </si>
  <si>
    <t>NG cat monitor</t>
  </si>
  <si>
    <t>1166</t>
  </si>
  <si>
    <t>1113</t>
  </si>
  <si>
    <t>TWC oxygen storage monitor</t>
  </si>
  <si>
    <t>1169</t>
  </si>
  <si>
    <t>See Catalyst page for TWC fault entry conditions</t>
  </si>
  <si>
    <t>samples</t>
  </si>
  <si>
    <t>and TWC oxygen storage capacity &lt;</t>
  </si>
  <si>
    <t>g</t>
  </si>
  <si>
    <t>Catalyst monitor - exhaust P low</t>
  </si>
  <si>
    <t>1167</t>
  </si>
  <si>
    <t>See Catalyst page for fault conditions</t>
  </si>
  <si>
    <t>Catalyst monitor - exhaust P high</t>
  </si>
  <si>
    <t>1168</t>
  </si>
  <si>
    <t>Post-catalyst sensor 1 unresponsive</t>
  </si>
  <si>
    <t>116A</t>
  </si>
  <si>
    <t xml:space="preserve">throttle open FSO active for &gt; </t>
  </si>
  <si>
    <t>Post-catalyst sensor 2 unresponsive</t>
  </si>
  <si>
    <t>116B</t>
  </si>
  <si>
    <t xml:space="preserve">and post-cat sensor voltage &gt; </t>
  </si>
  <si>
    <t xml:space="preserve">and phi command is within excursion limits </t>
  </si>
  <si>
    <t>-- OR --</t>
  </si>
  <si>
    <t xml:space="preserve">MAP &gt; </t>
  </si>
  <si>
    <t xml:space="preserve">and pre-cat phi &gt; </t>
  </si>
  <si>
    <t xml:space="preserve">and post-cat sensor voltage &lt; </t>
  </si>
  <si>
    <t xml:space="preserve">for this time after FSO exit: </t>
  </si>
  <si>
    <t>Post-catalyst delta-phi at min limit</t>
  </si>
  <si>
    <t>1141</t>
  </si>
  <si>
    <t xml:space="preserve">post-cat delta-phi &lt;= delta-phi min + </t>
  </si>
  <si>
    <t xml:space="preserve">and CBT &gt; </t>
  </si>
  <si>
    <t xml:space="preserve">and catalyst exhaust mass flow &gt; </t>
  </si>
  <si>
    <t>Post-catalyst delta-phi at max limit</t>
  </si>
  <si>
    <t>1142</t>
  </si>
  <si>
    <t xml:space="preserve">post-cat delta-phi &gt;= delta-phi max - </t>
  </si>
  <si>
    <t xml:space="preserve">and same CBT/mass flow conditions as above </t>
  </si>
  <si>
    <t>Crankcase ventilation clean side disconnected</t>
  </si>
  <si>
    <t>4DB</t>
  </si>
  <si>
    <t xml:space="preserve">Air mass  flow &gt; </t>
  </si>
  <si>
    <t>(g)(2.2.2)</t>
  </si>
  <si>
    <t>Crankcase Ventilation System Monitoring</t>
  </si>
  <si>
    <t>Crankcase Ventilation Monitor</t>
  </si>
  <si>
    <t>Disconnection</t>
  </si>
  <si>
    <t xml:space="preserve">and air mass flow &lt; </t>
  </si>
  <si>
    <t xml:space="preserve">and pressure is </t>
  </si>
  <si>
    <t xml:space="preserve">a threshold of </t>
  </si>
  <si>
    <t xml:space="preserve">of </t>
  </si>
  <si>
    <t xml:space="preserve">and AAT &gt; </t>
  </si>
  <si>
    <t>Crankcase ventilation dirty side disconnected</t>
  </si>
  <si>
    <t>Crankcase ventilation dirty side disconected</t>
  </si>
  <si>
    <t>Crankcase</t>
  </si>
  <si>
    <t>Ventilation</t>
  </si>
  <si>
    <t>Electronic Rotating Crankcase Ventilation (ERCV) motor speed out-of-range</t>
  </si>
  <si>
    <t>1618</t>
  </si>
  <si>
    <t xml:space="preserve">Time in “Run” state &gt; </t>
  </si>
  <si>
    <t xml:space="preserve">and frequency is not &gt;= </t>
  </si>
  <si>
    <t>Hz</t>
  </si>
  <si>
    <t xml:space="preserve">and frequency is not &lt;= </t>
  </si>
  <si>
    <t xml:space="preserve">OR engine stopped time &gt; </t>
  </si>
  <si>
    <t xml:space="preserve">and speed input frequency != </t>
  </si>
  <si>
    <t>EGO1 open / lazy</t>
  </si>
  <si>
    <t>130</t>
  </si>
  <si>
    <t>65</t>
  </si>
  <si>
    <t>212</t>
  </si>
  <si>
    <t xml:space="preserve">EGO cold persistently &gt; </t>
  </si>
  <si>
    <t>Annex 9B - Appendix 3 - Item 13 - (b)</t>
  </si>
  <si>
    <t>Exhaust Gas and Oxygen Sensors</t>
  </si>
  <si>
    <t>(f)(8.2.1)(B)</t>
  </si>
  <si>
    <t>Exhaust Gas Sensor Monitoring</t>
  </si>
  <si>
    <t>Primary Sensors</t>
  </si>
  <si>
    <t>EGO2 open / lazy</t>
  </si>
  <si>
    <t>150</t>
  </si>
  <si>
    <t>154</t>
  </si>
  <si>
    <t>Same as above</t>
  </si>
  <si>
    <t>EGO3 open / lazy</t>
  </si>
  <si>
    <t>136</t>
  </si>
  <si>
    <t>140</t>
  </si>
  <si>
    <t>(f)(8.2.2)(B)</t>
  </si>
  <si>
    <t>Secondary Sensors</t>
  </si>
  <si>
    <t>Circuit Continuity</t>
  </si>
  <si>
    <t>EGO4 open / lazy</t>
  </si>
  <si>
    <t>156</t>
  </si>
  <si>
    <t>160</t>
  </si>
  <si>
    <t>30</t>
  </si>
  <si>
    <t>31</t>
  </si>
  <si>
    <t xml:space="preserve">EGOH1 low-side feedback &lt; </t>
  </si>
  <si>
    <t>% Vbat</t>
  </si>
  <si>
    <t>(f)(8.2.3)(B)</t>
  </si>
  <si>
    <t>Sensor Heaters</t>
  </si>
  <si>
    <t xml:space="preserve">and PWM duty-cycle &lt; </t>
  </si>
  <si>
    <t>32</t>
  </si>
  <si>
    <t xml:space="preserve">EGOH1 low-side feedback &gt; </t>
  </si>
  <si>
    <t xml:space="preserve">and PWM duty-cycle &gt; </t>
  </si>
  <si>
    <t>EGO</t>
  </si>
  <si>
    <t>50</t>
  </si>
  <si>
    <t>51</t>
  </si>
  <si>
    <t xml:space="preserve">EGOH2 low-side feedback &lt; </t>
  </si>
  <si>
    <t>Sensors</t>
  </si>
  <si>
    <t>52</t>
  </si>
  <si>
    <t xml:space="preserve">EGOH2 low-side feedback &gt; </t>
  </si>
  <si>
    <t>36</t>
  </si>
  <si>
    <t>37</t>
  </si>
  <si>
    <t xml:space="preserve">EGOH3 low-side feedback &lt; </t>
  </si>
  <si>
    <t>38</t>
  </si>
  <si>
    <t xml:space="preserve">EGOH3 low-side feedback &gt; </t>
  </si>
  <si>
    <t>56</t>
  </si>
  <si>
    <t>57</t>
  </si>
  <si>
    <t xml:space="preserve">EGOH4 low-side feedback &lt; </t>
  </si>
  <si>
    <t>58</t>
  </si>
  <si>
    <t xml:space="preserve">EGOH4 low-side feedback &gt; </t>
  </si>
  <si>
    <t>3011</t>
  </si>
  <si>
    <t>8901</t>
  </si>
  <si>
    <t>301A</t>
  </si>
  <si>
    <t>3029</t>
  </si>
  <si>
    <t>UEGO1 drift compensation accumulator &lt;</t>
  </si>
  <si>
    <t>% Ip</t>
  </si>
  <si>
    <t>(f)(8.2.1)(A)</t>
  </si>
  <si>
    <t>Oxygen Sensor</t>
  </si>
  <si>
    <t>Oxygen Sensor - Bank X | Secondary Oxygen Sensor - Bank X</t>
  </si>
  <si>
    <t>RSID_OXYGEN_SENSOR</t>
  </si>
  <si>
    <t>IUPRSID_OXYGEN_SENSOR_MONITOR_BANK_1</t>
  </si>
  <si>
    <t>or &gt;</t>
  </si>
  <si>
    <t>3030</t>
  </si>
  <si>
    <t>3012</t>
  </si>
  <si>
    <t>8902</t>
  </si>
  <si>
    <t>UEGO1 heater supply voltage &gt;</t>
  </si>
  <si>
    <t>(f)(8.2.3)(A)</t>
  </si>
  <si>
    <t>Oxygen Sensor Heater</t>
  </si>
  <si>
    <t>RSID_OXYGEN_SENSOR_HEATER</t>
  </si>
  <si>
    <t>3013</t>
  </si>
  <si>
    <t>8903</t>
  </si>
  <si>
    <t>or &lt;</t>
  </si>
  <si>
    <t>3014</t>
  </si>
  <si>
    <t>8904</t>
  </si>
  <si>
    <t>3015</t>
  </si>
  <si>
    <t>8905</t>
  </si>
  <si>
    <t>3016</t>
  </si>
  <si>
    <t>8906</t>
  </si>
  <si>
    <t>3017</t>
  </si>
  <si>
    <t>8907</t>
  </si>
  <si>
    <t>3018</t>
  </si>
  <si>
    <t>8908</t>
  </si>
  <si>
    <t>UEGO1</t>
  </si>
  <si>
    <t>3019</t>
  </si>
  <si>
    <t>8909</t>
  </si>
  <si>
    <t>Sensor</t>
  </si>
  <si>
    <t>3020</t>
  </si>
  <si>
    <t>8910</t>
  </si>
  <si>
    <t>3021</t>
  </si>
  <si>
    <t>8911</t>
  </si>
  <si>
    <t>3022</t>
  </si>
  <si>
    <t>8912</t>
  </si>
  <si>
    <t>3023</t>
  </si>
  <si>
    <t>8913</t>
  </si>
  <si>
    <t>3024</t>
  </si>
  <si>
    <t>8914</t>
  </si>
  <si>
    <t>3025</t>
  </si>
  <si>
    <t>8915</t>
  </si>
  <si>
    <t>Pump cell did not warm-up within time limit</t>
  </si>
  <si>
    <t xml:space="preserve">or warmup period and an additional </t>
  </si>
  <si>
    <t>elapsed without achieving normal operation</t>
  </si>
  <si>
    <t>3026</t>
  </si>
  <si>
    <t>8916</t>
  </si>
  <si>
    <t>3027</t>
  </si>
  <si>
    <t>8917</t>
  </si>
  <si>
    <t>3028</t>
  </si>
  <si>
    <t>8918</t>
  </si>
  <si>
    <t>3031</t>
  </si>
  <si>
    <t xml:space="preserve">UEGO1 heater low-side feedback &lt; </t>
  </si>
  <si>
    <t>3032</t>
  </si>
  <si>
    <t xml:space="preserve">UEGO1 heater low-side feedback &gt; </t>
  </si>
  <si>
    <t>1010</t>
  </si>
  <si>
    <t>3033</t>
  </si>
  <si>
    <t>303A</t>
  </si>
  <si>
    <t>3034</t>
  </si>
  <si>
    <t>UEGO2 drift compensation accumulator &lt;</t>
  </si>
  <si>
    <t>3035</t>
  </si>
  <si>
    <t>3036</t>
  </si>
  <si>
    <t>UEGO2 heater supply voltage &gt;</t>
  </si>
  <si>
    <t>3037</t>
  </si>
  <si>
    <t>3038</t>
  </si>
  <si>
    <t>3039</t>
  </si>
  <si>
    <t>3040</t>
  </si>
  <si>
    <t>3041</t>
  </si>
  <si>
    <t>3042</t>
  </si>
  <si>
    <t>UEGO2</t>
  </si>
  <si>
    <t>3043</t>
  </si>
  <si>
    <t>3044</t>
  </si>
  <si>
    <t>3045</t>
  </si>
  <si>
    <t>3046</t>
  </si>
  <si>
    <t>3047</t>
  </si>
  <si>
    <t>3048</t>
  </si>
  <si>
    <t>3049</t>
  </si>
  <si>
    <t>3050</t>
  </si>
  <si>
    <t>3051</t>
  </si>
  <si>
    <t>3052</t>
  </si>
  <si>
    <t>3053</t>
  </si>
  <si>
    <t xml:space="preserve">UEGO2 heater low-side feedback &lt; </t>
  </si>
  <si>
    <t>3054</t>
  </si>
  <si>
    <t xml:space="preserve">UEGO2 heater low-side feedback &gt; </t>
  </si>
  <si>
    <t>1011</t>
  </si>
  <si>
    <t>3071</t>
  </si>
  <si>
    <t>3072</t>
  </si>
  <si>
    <t>3073</t>
  </si>
  <si>
    <t>UEGO3 drift compensation accumulator &lt;</t>
  </si>
  <si>
    <t>3074</t>
  </si>
  <si>
    <t>3075</t>
  </si>
  <si>
    <t>UEGO3 heater supply voltage &gt;</t>
  </si>
  <si>
    <t>3076</t>
  </si>
  <si>
    <t>3077</t>
  </si>
  <si>
    <t>3078</t>
  </si>
  <si>
    <t>3079</t>
  </si>
  <si>
    <t>307A</t>
  </si>
  <si>
    <t>307B</t>
  </si>
  <si>
    <t>UEGO3</t>
  </si>
  <si>
    <t>307C</t>
  </si>
  <si>
    <t>307D</t>
  </si>
  <si>
    <t>307E</t>
  </si>
  <si>
    <t>307F</t>
  </si>
  <si>
    <t>3080</t>
  </si>
  <si>
    <t>3081</t>
  </si>
  <si>
    <t>3082</t>
  </si>
  <si>
    <t>3083</t>
  </si>
  <si>
    <t>3084</t>
  </si>
  <si>
    <t>3085</t>
  </si>
  <si>
    <t>3086</t>
  </si>
  <si>
    <t xml:space="preserve">UEGO3 heater low-side feedback &lt; </t>
  </si>
  <si>
    <t>3087</t>
  </si>
  <si>
    <t xml:space="preserve">UEGO3 heater low-side feedback &gt; </t>
  </si>
  <si>
    <t>1012</t>
  </si>
  <si>
    <t>3091</t>
  </si>
  <si>
    <t>3092</t>
  </si>
  <si>
    <t>3093</t>
  </si>
  <si>
    <t>UEGO4 drift compensation accumulator &lt;</t>
  </si>
  <si>
    <t>3094</t>
  </si>
  <si>
    <t>3095</t>
  </si>
  <si>
    <t>UEGO4 heater supply voltage &gt;</t>
  </si>
  <si>
    <t>3096</t>
  </si>
  <si>
    <t>3097</t>
  </si>
  <si>
    <t>3098</t>
  </si>
  <si>
    <t>3099</t>
  </si>
  <si>
    <t>309A</t>
  </si>
  <si>
    <t>309B</t>
  </si>
  <si>
    <t>UEGO4</t>
  </si>
  <si>
    <t>309C</t>
  </si>
  <si>
    <t>309D</t>
  </si>
  <si>
    <t>309E</t>
  </si>
  <si>
    <t>309F</t>
  </si>
  <si>
    <t>30A0</t>
  </si>
  <si>
    <t>30A1</t>
  </si>
  <si>
    <t>30A2</t>
  </si>
  <si>
    <t>30A3</t>
  </si>
  <si>
    <t>30A4</t>
  </si>
  <si>
    <t>30A5</t>
  </si>
  <si>
    <t>30A6</t>
  </si>
  <si>
    <t xml:space="preserve">UEGO4 heater low-side feedback &lt; </t>
  </si>
  <si>
    <t>30A7</t>
  </si>
  <si>
    <t xml:space="preserve">UEGO4 heater low-side feedback &gt; </t>
  </si>
  <si>
    <t>1013</t>
  </si>
  <si>
    <t>Pre-catalyst O2 sensor out of range</t>
  </si>
  <si>
    <t>116C</t>
  </si>
  <si>
    <t xml:space="preserve">Pre-cat phi &lt; </t>
  </si>
  <si>
    <t xml:space="preserve">or Pre-cat phi &gt; </t>
  </si>
  <si>
    <t xml:space="preserve">with MAP load &gt; </t>
  </si>
  <si>
    <t xml:space="preserve">and MAP load &lt; </t>
  </si>
  <si>
    <t>EGO / UEGO</t>
  </si>
  <si>
    <t>Failed to reach FSO throttle open UEGO limit</t>
  </si>
  <si>
    <t>116D</t>
  </si>
  <si>
    <t>Failed to reach FSO post throttle open UEGO limit</t>
  </si>
  <si>
    <t>116F</t>
  </si>
  <si>
    <t>N / A</t>
  </si>
  <si>
    <t>All Aux PWM</t>
  </si>
  <si>
    <t>PWM duty-cycle transition fault ignore wait</t>
  </si>
  <si>
    <t>ms</t>
  </si>
  <si>
    <t>Aux PWM1-</t>
  </si>
  <si>
    <t>1680</t>
  </si>
  <si>
    <t>1631</t>
  </si>
  <si>
    <t xml:space="preserve">PWM 1 low-side feedback &lt; </t>
  </si>
  <si>
    <t>(g)(3.2.2)(A) - Circuit</t>
  </si>
  <si>
    <t>Gauge1</t>
  </si>
  <si>
    <t>1632</t>
  </si>
  <si>
    <t xml:space="preserve">PWM 1 low-side feedback &gt; </t>
  </si>
  <si>
    <t xml:space="preserve">OR PWM 1 current feedback &gt; </t>
  </si>
  <si>
    <t>mA</t>
  </si>
  <si>
    <t>Aux PWM2-</t>
  </si>
  <si>
    <t>1682</t>
  </si>
  <si>
    <t>1633</t>
  </si>
  <si>
    <t xml:space="preserve">PWM 2 low-side feedback &lt; </t>
  </si>
  <si>
    <t>PWM / Gauge</t>
  </si>
  <si>
    <t>Gauge2</t>
  </si>
  <si>
    <t>Low-Side</t>
  </si>
  <si>
    <t>1634</t>
  </si>
  <si>
    <t xml:space="preserve">PWM 2 low-side feedback &gt; </t>
  </si>
  <si>
    <t xml:space="preserve"> Drive</t>
  </si>
  <si>
    <t>Aux PWM3-</t>
  </si>
  <si>
    <t>1684</t>
  </si>
  <si>
    <t>1635</t>
  </si>
  <si>
    <t xml:space="preserve">PWM 3 low-side feedback &lt; </t>
  </si>
  <si>
    <t>Gauge3</t>
  </si>
  <si>
    <t>1636</t>
  </si>
  <si>
    <t xml:space="preserve">PWM 3 low-side feedback &gt; </t>
  </si>
  <si>
    <t xml:space="preserve">OR PWM 3 current feedback &gt; </t>
  </si>
  <si>
    <t>Aux PWM4-</t>
  </si>
  <si>
    <t>1686</t>
  </si>
  <si>
    <t>1637</t>
  </si>
  <si>
    <t xml:space="preserve">PWM 4 low-side feedback &lt; </t>
  </si>
  <si>
    <t>Gauge4</t>
  </si>
  <si>
    <t>1638</t>
  </si>
  <si>
    <t xml:space="preserve">PWM 4 low-side feedback &gt; </t>
  </si>
  <si>
    <t>See PWM duty-cycle transition fault ignore wait (above)</t>
  </si>
  <si>
    <t>Aux PWM5</t>
  </si>
  <si>
    <t>1688</t>
  </si>
  <si>
    <t>1639</t>
  </si>
  <si>
    <t xml:space="preserve">PWM 5 low-side feedback &lt; </t>
  </si>
  <si>
    <t>1640</t>
  </si>
  <si>
    <t xml:space="preserve">PWM 5 low-side feedback &gt; </t>
  </si>
  <si>
    <t>Aux PWM6</t>
  </si>
  <si>
    <t>168A</t>
  </si>
  <si>
    <t>1661</t>
  </si>
  <si>
    <t xml:space="preserve">PWM 6 low-side feedback &lt; </t>
  </si>
  <si>
    <t>1662</t>
  </si>
  <si>
    <t xml:space="preserve">PWM 6 low-side feedback &gt; </t>
  </si>
  <si>
    <t xml:space="preserve">OR PWM 6 current feedback &gt; </t>
  </si>
  <si>
    <t>Aux PWM7</t>
  </si>
  <si>
    <t>168C</t>
  </si>
  <si>
    <t>1663</t>
  </si>
  <si>
    <t xml:space="preserve">PWM 7 low-side feedback &lt; </t>
  </si>
  <si>
    <t>1664</t>
  </si>
  <si>
    <t xml:space="preserve">PWM 7 low-side feedback &gt; </t>
  </si>
  <si>
    <t>PWM</t>
  </si>
  <si>
    <t>Aux PWM8</t>
  </si>
  <si>
    <t>168E</t>
  </si>
  <si>
    <t>1665</t>
  </si>
  <si>
    <t xml:space="preserve">PWM 8 low-side feedback &lt; </t>
  </si>
  <si>
    <t>Drive</t>
  </si>
  <si>
    <t>1666</t>
  </si>
  <si>
    <t xml:space="preserve">PWM 8 low-side feedback &gt; </t>
  </si>
  <si>
    <t>Aux PWM9</t>
  </si>
  <si>
    <t>1690</t>
  </si>
  <si>
    <t>1669</t>
  </si>
  <si>
    <t xml:space="preserve">PWM 9 low-side feedback &lt; </t>
  </si>
  <si>
    <t>1670</t>
  </si>
  <si>
    <t xml:space="preserve">PWM 9 low-side feedback &gt; </t>
  </si>
  <si>
    <t>Aux PWM10</t>
  </si>
  <si>
    <t>1692</t>
  </si>
  <si>
    <t xml:space="preserve">PWM 10 low-side feedback &lt; </t>
  </si>
  <si>
    <t>1693</t>
  </si>
  <si>
    <t xml:space="preserve">PWM 10 low-side feedback &gt; </t>
  </si>
  <si>
    <t>Aux PWM11</t>
  </si>
  <si>
    <t>1694</t>
  </si>
  <si>
    <t xml:space="preserve">PWM 11 low-side feedback &lt; </t>
  </si>
  <si>
    <t>1695</t>
  </si>
  <si>
    <t xml:space="preserve">PWM 11 low-side feedback &gt; </t>
  </si>
  <si>
    <t>Aux PWM12</t>
  </si>
  <si>
    <t>1696</t>
  </si>
  <si>
    <t xml:space="preserve">PWM 12 low-side feedback &lt; </t>
  </si>
  <si>
    <t>1697</t>
  </si>
  <si>
    <t xml:space="preserve">PWM 12 low-side feedback &gt; </t>
  </si>
  <si>
    <t>Aux PWM13</t>
  </si>
  <si>
    <t>1698</t>
  </si>
  <si>
    <t xml:space="preserve">PWM 13 low-side feedback &lt; </t>
  </si>
  <si>
    <t>1699</t>
  </si>
  <si>
    <t xml:space="preserve">PWM 13 low-side feedback &gt; </t>
  </si>
  <si>
    <t>Aux PWM14</t>
  </si>
  <si>
    <t>169A</t>
  </si>
  <si>
    <t xml:space="preserve">PWM 14 low-side feedback &lt; </t>
  </si>
  <si>
    <t>169B</t>
  </si>
  <si>
    <t xml:space="preserve">PWM 14 low-side feedback &gt; </t>
  </si>
  <si>
    <t>Aux PWM15</t>
  </si>
  <si>
    <t>169C</t>
  </si>
  <si>
    <t xml:space="preserve">PWM 15 low-side feedback &lt; </t>
  </si>
  <si>
    <t>169D</t>
  </si>
  <si>
    <t xml:space="preserve">PWM 15 low-side feedback &gt; </t>
  </si>
  <si>
    <t>Aux PWM16</t>
  </si>
  <si>
    <t>169E</t>
  </si>
  <si>
    <t xml:space="preserve">PWM 16 low-side feedback &lt; </t>
  </si>
  <si>
    <t>169F</t>
  </si>
  <si>
    <t xml:space="preserve">PWM 16 low-side feedback &gt; </t>
  </si>
  <si>
    <t>Aux PWM17</t>
  </si>
  <si>
    <t>16A0</t>
  </si>
  <si>
    <t xml:space="preserve">PWM 17 low-side feedback &lt; </t>
  </si>
  <si>
    <t>16A1</t>
  </si>
  <si>
    <t xml:space="preserve">PWM 17 low-side feedback &gt; </t>
  </si>
  <si>
    <t>Aux PWM18</t>
  </si>
  <si>
    <t>16A2</t>
  </si>
  <si>
    <t xml:space="preserve">PWM 18 low-side feedback &lt; </t>
  </si>
  <si>
    <t>16A3</t>
  </si>
  <si>
    <t xml:space="preserve">PWM 18 low-side feedback &gt; </t>
  </si>
  <si>
    <t>Aux PWM19</t>
  </si>
  <si>
    <t>16A4</t>
  </si>
  <si>
    <t xml:space="preserve">PWM 19 low-side feedback &lt; </t>
  </si>
  <si>
    <t>16A5</t>
  </si>
  <si>
    <t xml:space="preserve">PWM 19 low-side feedback &gt; </t>
  </si>
  <si>
    <t>Aux PWM20</t>
  </si>
  <si>
    <t>16A6</t>
  </si>
  <si>
    <t xml:space="preserve">PWM 20 low-side feedback &lt; </t>
  </si>
  <si>
    <t>16A7</t>
  </si>
  <si>
    <t xml:space="preserve">PWM 20 low-side feedback &gt; </t>
  </si>
  <si>
    <t>Aux PWM21</t>
  </si>
  <si>
    <t>16A8</t>
  </si>
  <si>
    <t xml:space="preserve">PWM 21 low-side feedback &lt; </t>
  </si>
  <si>
    <t>16A9</t>
  </si>
  <si>
    <t xml:space="preserve">PWM 21 low-side feedback &gt; </t>
  </si>
  <si>
    <t>Aux PWM22</t>
  </si>
  <si>
    <t>16AA</t>
  </si>
  <si>
    <t xml:space="preserve">PWM 22 low-side feedback &lt; </t>
  </si>
  <si>
    <t>16AB</t>
  </si>
  <si>
    <t xml:space="preserve">PWM 22 low-side feedback &gt; </t>
  </si>
  <si>
    <t>Aux PWM23</t>
  </si>
  <si>
    <t>16AC</t>
  </si>
  <si>
    <t xml:space="preserve">PWM 23 low-side feedback &lt; </t>
  </si>
  <si>
    <t>16AD</t>
  </si>
  <si>
    <t xml:space="preserve">PWM 23 low-side feedback &gt; </t>
  </si>
  <si>
    <t>Misfire detected</t>
  </si>
  <si>
    <t>1311</t>
  </si>
  <si>
    <t>Identify cylinders misfiring &gt;=</t>
  </si>
  <si>
    <t>% max</t>
  </si>
  <si>
    <t>Misfire detected - Cylinder 1</t>
  </si>
  <si>
    <t>1312</t>
  </si>
  <si>
    <t>302</t>
  </si>
  <si>
    <t>Misfire detected - Cylinder 2</t>
  </si>
  <si>
    <t>1313</t>
  </si>
  <si>
    <t>303</t>
  </si>
  <si>
    <t>Misfire detected - Cylinder 3</t>
  </si>
  <si>
    <t>1314</t>
  </si>
  <si>
    <t>304</t>
  </si>
  <si>
    <t>Misfire detected - Cylinder 4</t>
  </si>
  <si>
    <t>1315</t>
  </si>
  <si>
    <t>305</t>
  </si>
  <si>
    <t>Misfire detected - Cylinder 5</t>
  </si>
  <si>
    <t>1316</t>
  </si>
  <si>
    <t>306</t>
  </si>
  <si>
    <t>Misfire detected - Cylinder 6</t>
  </si>
  <si>
    <t>1317</t>
  </si>
  <si>
    <t>307</t>
  </si>
  <si>
    <t>Misfire detected - Cylinder 7</t>
  </si>
  <si>
    <t>1318</t>
  </si>
  <si>
    <t>308</t>
  </si>
  <si>
    <t>Misfire detected - Cylinder 8</t>
  </si>
  <si>
    <t>1319</t>
  </si>
  <si>
    <t>Misfire detected - Cylinder 9</t>
  </si>
  <si>
    <t>1320</t>
  </si>
  <si>
    <t>Misfire detected - Cylinder 10</t>
  </si>
  <si>
    <t>1321</t>
  </si>
  <si>
    <t>Misfire detected - Cylinder 11</t>
  </si>
  <si>
    <t>Misfire</t>
  </si>
  <si>
    <t>1322</t>
  </si>
  <si>
    <t>Misfire detected - Cylinder 12</t>
  </si>
  <si>
    <t>Emissions/catalyst damaging misfire</t>
  </si>
  <si>
    <t>301</t>
  </si>
  <si>
    <t>Emissions/catalyst damaging misfire - Cylinder 1</t>
  </si>
  <si>
    <t>Annex 9B - Appendix 3 - Item 10 - (b)</t>
  </si>
  <si>
    <t>Misfire Monitoring</t>
  </si>
  <si>
    <t>(f)(2.2.1)</t>
  </si>
  <si>
    <t>Catalyst Damage Misfire</t>
  </si>
  <si>
    <t>RSID_MISFIRE</t>
  </si>
  <si>
    <t>310</t>
  </si>
  <si>
    <t>Emissions/catalyst damaging misfire - Cylinder 2</t>
  </si>
  <si>
    <t>311</t>
  </si>
  <si>
    <t>Emissions/catalyst damaging misfire - Cylinder 3</t>
  </si>
  <si>
    <t>312</t>
  </si>
  <si>
    <t>Emissions/catalyst damaging misfire - Cylinder 4</t>
  </si>
  <si>
    <t>313</t>
  </si>
  <si>
    <t>Emissions/catalyst damaging misfire - Cylinder 5</t>
  </si>
  <si>
    <t>314</t>
  </si>
  <si>
    <t>Emissions/catalyst damaging misfire - Cylinder 6</t>
  </si>
  <si>
    <t>315</t>
  </si>
  <si>
    <t>Emissions/catalyst damaging misfire - Cylinder 7</t>
  </si>
  <si>
    <t>316</t>
  </si>
  <si>
    <t>Emissions/catalyst damaging misfire - Cylinder 8</t>
  </si>
  <si>
    <t>309</t>
  </si>
  <si>
    <t>Emissions/catalyst damaging misfire - Cylinder 9</t>
  </si>
  <si>
    <t>Emissions/catalyst damaging misfire - Cylinder 10</t>
  </si>
  <si>
    <t>Emissions/catalyst damaging misfire - Cylinder 11</t>
  </si>
  <si>
    <t>Emissions/catalyst damaging misfire - Cylinder 12</t>
  </si>
  <si>
    <t>Air Filter</t>
  </si>
  <si>
    <t>Air filter differential pressure high</t>
  </si>
  <si>
    <t>305B</t>
  </si>
  <si>
    <t>ACT temperature high</t>
  </si>
  <si>
    <t>1510</t>
  </si>
  <si>
    <t xml:space="preserve">ACT &gt; </t>
  </si>
  <si>
    <t>Coolant</t>
  </si>
  <si>
    <t xml:space="preserve">and engine speed &gt; </t>
  </si>
  <si>
    <t>Auxiliary water pump internal fault detection</t>
  </si>
  <si>
    <t>1617</t>
  </si>
  <si>
    <t>Water Pump</t>
  </si>
  <si>
    <t>Voltage high</t>
  </si>
  <si>
    <t>560</t>
  </si>
  <si>
    <t>A3</t>
  </si>
  <si>
    <t>261</t>
  </si>
  <si>
    <t xml:space="preserve">Voltage &gt; </t>
  </si>
  <si>
    <t>Battery</t>
  </si>
  <si>
    <t>Voltage</t>
  </si>
  <si>
    <t>Voltage low</t>
  </si>
  <si>
    <t>A2</t>
  </si>
  <si>
    <t>262</t>
  </si>
  <si>
    <t xml:space="preserve">Voltage &lt; </t>
  </si>
  <si>
    <t>BP high pressure</t>
  </si>
  <si>
    <t>2226</t>
  </si>
  <si>
    <t>134</t>
  </si>
  <si>
    <t xml:space="preserve">BP pressure &gt; </t>
  </si>
  <si>
    <t>BP</t>
  </si>
  <si>
    <t>BP low pressure</t>
  </si>
  <si>
    <t>135</t>
  </si>
  <si>
    <t xml:space="preserve">BP pressure &lt; </t>
  </si>
  <si>
    <t>Buzzer control ground short</t>
  </si>
  <si>
    <t>1641</t>
  </si>
  <si>
    <t>Comprehensive</t>
  </si>
  <si>
    <t>Buzzer</t>
  </si>
  <si>
    <t>Components</t>
  </si>
  <si>
    <t>Buzzer open</t>
  </si>
  <si>
    <t>13</t>
  </si>
  <si>
    <t>1642</t>
  </si>
  <si>
    <t xml:space="preserve">Low-side feedback &lt; </t>
  </si>
  <si>
    <t>Buzzer control short to power</t>
  </si>
  <si>
    <t>1643</t>
  </si>
  <si>
    <t xml:space="preserve">Low-side feedback &gt; </t>
  </si>
  <si>
    <t>Catalyst outlet temperature out of range</t>
  </si>
  <si>
    <t>42A</t>
  </si>
  <si>
    <t>92</t>
  </si>
  <si>
    <t>116E</t>
  </si>
  <si>
    <t xml:space="preserve">abs(CBT - CAT outlet) &gt; </t>
  </si>
  <si>
    <t xml:space="preserve">and MAP load &gt; </t>
  </si>
  <si>
    <t xml:space="preserve">and engine run time &gt; </t>
  </si>
  <si>
    <t xml:space="preserve">and CBT, RPM, MAP load conditions persist for </t>
  </si>
  <si>
    <t>Cooling</t>
  </si>
  <si>
    <t>Cooling water flow</t>
  </si>
  <si>
    <t>1501</t>
  </si>
  <si>
    <t xml:space="preserve">cooling water flow low by more than </t>
  </si>
  <si>
    <t>Cooling water flow lower than expected</t>
  </si>
  <si>
    <t>Water</t>
  </si>
  <si>
    <t>lower than expected</t>
  </si>
  <si>
    <t xml:space="preserve"> </t>
  </si>
  <si>
    <t>COT</t>
  </si>
  <si>
    <t>COT higher than expected</t>
  </si>
  <si>
    <t>1803</t>
  </si>
  <si>
    <t>COT &gt; air mass flow-based temperature threshold</t>
  </si>
  <si>
    <t>Cam1 loss (intake)</t>
  </si>
  <si>
    <t>340</t>
  </si>
  <si>
    <t>144</t>
  </si>
  <si>
    <t xml:space="preserve">No cam pulse in </t>
  </si>
  <si>
    <t>cycles</t>
  </si>
  <si>
    <t>Pulse counting</t>
  </si>
  <si>
    <t>Cam1 loss during cranking</t>
  </si>
  <si>
    <t xml:space="preserve">No cam pulse during cranking in </t>
  </si>
  <si>
    <t>Cam2 loss (exhaust)</t>
  </si>
  <si>
    <t>365</t>
  </si>
  <si>
    <t>367</t>
  </si>
  <si>
    <t>Cam2 loss during cranking</t>
  </si>
  <si>
    <t>Crank loss</t>
  </si>
  <si>
    <t>335</t>
  </si>
  <si>
    <t xml:space="preserve">Cam pulses without crank activity &gt; </t>
  </si>
  <si>
    <t>cam pulses</t>
  </si>
  <si>
    <t xml:space="preserve">or running on cam signal </t>
  </si>
  <si>
    <t>Cam sync noise</t>
  </si>
  <si>
    <t>145</t>
  </si>
  <si>
    <t xml:space="preserve">Number of invalid cam re-syncs </t>
  </si>
  <si>
    <t>re-syncs</t>
  </si>
  <si>
    <t xml:space="preserve">within a time window of &lt;= </t>
  </si>
  <si>
    <t>Cam / Crank</t>
  </si>
  <si>
    <t>Crank sync noise</t>
  </si>
  <si>
    <t>142</t>
  </si>
  <si>
    <t xml:space="preserve">Number of invalid crank re-syncs </t>
  </si>
  <si>
    <t>Never crank synced at start</t>
  </si>
  <si>
    <t>16</t>
  </si>
  <si>
    <t>143</t>
  </si>
  <si>
    <t xml:space="preserve">Cranking revs without sync &gt; </t>
  </si>
  <si>
    <t>revs</t>
  </si>
  <si>
    <t>Intake cam / distributor position</t>
  </si>
  <si>
    <t>Intake cam position error &gt;</t>
  </si>
  <si>
    <t>CAD</t>
  </si>
  <si>
    <t>Exhaust cam position</t>
  </si>
  <si>
    <t>24</t>
  </si>
  <si>
    <t>Exhaust cam position error &gt;</t>
  </si>
  <si>
    <t>and same RPM limit as above</t>
  </si>
  <si>
    <t>Crankcase pressure 1 high</t>
  </si>
  <si>
    <t>3108</t>
  </si>
  <si>
    <t xml:space="preserve">and CVP1 &gt; </t>
  </si>
  <si>
    <t>psi[a]</t>
  </si>
  <si>
    <t>Crankcase pressure 1 low</t>
  </si>
  <si>
    <t>3109</t>
  </si>
  <si>
    <t xml:space="preserve">and CVP1 &lt; </t>
  </si>
  <si>
    <t>Crankcase pressure 2 high</t>
  </si>
  <si>
    <t>310A</t>
  </si>
  <si>
    <t xml:space="preserve">and CVP2 &gt; </t>
  </si>
  <si>
    <t>Crankcase pressure 2 low</t>
  </si>
  <si>
    <t>310B</t>
  </si>
  <si>
    <t xml:space="preserve">and CVP2 &lt; </t>
  </si>
  <si>
    <t>TPS1 high voltage</t>
  </si>
  <si>
    <t>120</t>
  </si>
  <si>
    <t>631</t>
  </si>
  <si>
    <t xml:space="preserve">TPS1 voltage &gt; </t>
  </si>
  <si>
    <t>TPS1 low voltage</t>
  </si>
  <si>
    <t>632</t>
  </si>
  <si>
    <t xml:space="preserve">TPS1 voltage &lt; </t>
  </si>
  <si>
    <t>TPS2 high voltage</t>
  </si>
  <si>
    <t>220</t>
  </si>
  <si>
    <t>633</t>
  </si>
  <si>
    <t xml:space="preserve">TPS2 voltage &gt; </t>
  </si>
  <si>
    <t>TPS2 low voltage</t>
  </si>
  <si>
    <t>634</t>
  </si>
  <si>
    <t xml:space="preserve">TPS2 voltage &lt; </t>
  </si>
  <si>
    <t>TPS1 higher than TPS2</t>
  </si>
  <si>
    <t>635</t>
  </si>
  <si>
    <t xml:space="preserve">(TPS1% - TPS2%) &gt; </t>
  </si>
  <si>
    <t>DBW Throttle</t>
  </si>
  <si>
    <t>TPS1 lower than TPS2</t>
  </si>
  <si>
    <t>636</t>
  </si>
  <si>
    <t xml:space="preserve">(TPS1% - TPS2%) &lt; </t>
  </si>
  <si>
    <t>Position</t>
  </si>
  <si>
    <t>Sensing</t>
  </si>
  <si>
    <t>Unable to reach higher TPS</t>
  </si>
  <si>
    <t>2112</t>
  </si>
  <si>
    <t>637</t>
  </si>
  <si>
    <t xml:space="preserve">(target TPS - actual TPS) &gt; </t>
  </si>
  <si>
    <t>Unable to reach lower TPS</t>
  </si>
  <si>
    <t>2111</t>
  </si>
  <si>
    <t>638</t>
  </si>
  <si>
    <t xml:space="preserve">(target TPS - actual TPS) &lt; </t>
  </si>
  <si>
    <t xml:space="preserve">persistently longer than </t>
  </si>
  <si>
    <t xml:space="preserve">while battery voltage &gt; </t>
  </si>
  <si>
    <t xml:space="preserve">and run mode &gt; </t>
  </si>
  <si>
    <t>TPS1/2 simultaneous voltages</t>
  </si>
  <si>
    <t>2135</t>
  </si>
  <si>
    <t>Uses same parameters as individual</t>
  </si>
  <si>
    <t>TPS1/2 simultaneous voltages out of range</t>
  </si>
  <si>
    <t>out of range</t>
  </si>
  <si>
    <t>TPS1/2 voltage fault detection above</t>
  </si>
  <si>
    <t>DBW drive current high</t>
  </si>
  <si>
    <t>120E</t>
  </si>
  <si>
    <t>19</t>
  </si>
  <si>
    <t>DBW electrical model current &gt;</t>
  </si>
  <si>
    <t>amps</t>
  </si>
  <si>
    <t>Glow Plug Open/Power Short</t>
  </si>
  <si>
    <t>671</t>
  </si>
  <si>
    <t>Glow Plug Open/Power Short - 1</t>
  </si>
  <si>
    <t>672</t>
  </si>
  <si>
    <t>Glow Plug Open/Power Short - 2</t>
  </si>
  <si>
    <t>673</t>
  </si>
  <si>
    <t>Glow Plug Open/Power Short - 3</t>
  </si>
  <si>
    <t>674</t>
  </si>
  <si>
    <t>Glow Plug Open/Power Short - 4</t>
  </si>
  <si>
    <t>675</t>
  </si>
  <si>
    <t>Glow Plug Open/Power Short - 5</t>
  </si>
  <si>
    <t>676</t>
  </si>
  <si>
    <t>Glow Plug Open/Power Short - 6</t>
  </si>
  <si>
    <t>677</t>
  </si>
  <si>
    <t>Glow Plug Open/Power Short - 7</t>
  </si>
  <si>
    <t>678</t>
  </si>
  <si>
    <t>Glow Plug Open/Power Short - 8</t>
  </si>
  <si>
    <t>679</t>
  </si>
  <si>
    <t>Glow Plug Open/Power Short - 9</t>
  </si>
  <si>
    <t>680</t>
  </si>
  <si>
    <t>Glow Plug Open/Power Short - 10</t>
  </si>
  <si>
    <t>681</t>
  </si>
  <si>
    <t>Glow Plug Open/Power Short - 11</t>
  </si>
  <si>
    <t>682</t>
  </si>
  <si>
    <t>Glow Plug Open/Power Short - 12</t>
  </si>
  <si>
    <t>Diesel</t>
  </si>
  <si>
    <t>Glow</t>
  </si>
  <si>
    <t>Glow Plug Short to Ground</t>
  </si>
  <si>
    <t>66A</t>
  </si>
  <si>
    <t>Glow Plug Short to Ground - 1</t>
  </si>
  <si>
    <t>Plugs</t>
  </si>
  <si>
    <t>66C</t>
  </si>
  <si>
    <t>Glow Plug Short to Ground - 2</t>
  </si>
  <si>
    <t>66E</t>
  </si>
  <si>
    <t>Glow Plug Short to Ground - 3</t>
  </si>
  <si>
    <t>67A</t>
  </si>
  <si>
    <t>Glow Plug Short to Ground - 4</t>
  </si>
  <si>
    <t>67C</t>
  </si>
  <si>
    <t>Glow Plug Short to Ground - 5</t>
  </si>
  <si>
    <t>67E</t>
  </si>
  <si>
    <t>Glow Plug Short to Ground - 6</t>
  </si>
  <si>
    <t>68C</t>
  </si>
  <si>
    <t>Glow Plug Short to Ground - 7</t>
  </si>
  <si>
    <t>68E</t>
  </si>
  <si>
    <t>Glow Plug Short to Ground - 8</t>
  </si>
  <si>
    <t>69A</t>
  </si>
  <si>
    <t>Glow Plug Short to Ground - 9</t>
  </si>
  <si>
    <t>69C</t>
  </si>
  <si>
    <t>Glow Plug Short to Ground - 10</t>
  </si>
  <si>
    <t>6E0</t>
  </si>
  <si>
    <t>Glow Plug Short to Ground - 11</t>
  </si>
  <si>
    <t>6E2</t>
  </si>
  <si>
    <t>Glow Plug Short to Ground - 12</t>
  </si>
  <si>
    <t>Glow Plug Control Unit Failure</t>
  </si>
  <si>
    <t>64C</t>
  </si>
  <si>
    <t>1</t>
  </si>
  <si>
    <t>Drivebrake</t>
  </si>
  <si>
    <t>Brake output open / ground short</t>
  </si>
  <si>
    <t>1671</t>
  </si>
  <si>
    <t>Output</t>
  </si>
  <si>
    <t>Brake output short to power</t>
  </si>
  <si>
    <t>1672</t>
  </si>
  <si>
    <t>EGRdP high voltage</t>
  </si>
  <si>
    <t>3110</t>
  </si>
  <si>
    <t>3112</t>
  </si>
  <si>
    <t xml:space="preserve">EGRdP voltage &gt; </t>
  </si>
  <si>
    <t>EGRdP low voltage</t>
  </si>
  <si>
    <t>3111</t>
  </si>
  <si>
    <t xml:space="preserve">EGRdP voltage &lt; </t>
  </si>
  <si>
    <t>EGRdP</t>
  </si>
  <si>
    <t>EGRdP lower than expected</t>
  </si>
  <si>
    <t>310D</t>
  </si>
  <si>
    <t xml:space="preserve">EGRdP &lt; </t>
  </si>
  <si>
    <t xml:space="preserve">and EGR modeled flow &gt; </t>
  </si>
  <si>
    <t>EGRdP higher than expected</t>
  </si>
  <si>
    <t>310E</t>
  </si>
  <si>
    <t xml:space="preserve">EGRdP (single point) &gt; </t>
  </si>
  <si>
    <t xml:space="preserve">and EGR modeled flow &lt; </t>
  </si>
  <si>
    <t>EGRHP high voltage</t>
  </si>
  <si>
    <t>3115</t>
  </si>
  <si>
    <t>3117</t>
  </si>
  <si>
    <t xml:space="preserve">EGRHP voltage &gt; </t>
  </si>
  <si>
    <t>EGRHP low voltage</t>
  </si>
  <si>
    <t>3116</t>
  </si>
  <si>
    <t xml:space="preserve">EGRHP voltage &lt; </t>
  </si>
  <si>
    <t>EGRHP</t>
  </si>
  <si>
    <t>EGRHP out of range</t>
  </si>
  <si>
    <t>310F</t>
  </si>
  <si>
    <t xml:space="preserve">EGRHP &lt; (TIP - EGR Cooler Drop) - </t>
  </si>
  <si>
    <t xml:space="preserve">or EGRHP &gt; (TIP - EGR Cooler Drop) + </t>
  </si>
  <si>
    <t xml:space="preserve">and EGR valve position &gt; </t>
  </si>
  <si>
    <t>and RPM &gt;</t>
  </si>
  <si>
    <t>and RPM &lt;</t>
  </si>
  <si>
    <t>EGRT high voltage</t>
  </si>
  <si>
    <t>40A</t>
  </si>
  <si>
    <t>40D</t>
  </si>
  <si>
    <t xml:space="preserve">EGRT voltage &gt; </t>
  </si>
  <si>
    <t xml:space="preserve">and coolant temperature &gt; </t>
  </si>
  <si>
    <t>EGRT</t>
  </si>
  <si>
    <t>EGRT low voltage</t>
  </si>
  <si>
    <t>40C</t>
  </si>
  <si>
    <t xml:space="preserve">EGRT voltage &lt; </t>
  </si>
  <si>
    <t>EGRT temperature high</t>
  </si>
  <si>
    <t>100A</t>
  </si>
  <si>
    <t xml:space="preserve">and EGR flow &gt; </t>
  </si>
  <si>
    <t xml:space="preserve">EGRT &gt; </t>
  </si>
  <si>
    <t>Exhaust gas temperature high voltage</t>
  </si>
  <si>
    <t>544</t>
  </si>
  <si>
    <t>546</t>
  </si>
  <si>
    <t xml:space="preserve">EGT voltage &gt; </t>
  </si>
  <si>
    <t xml:space="preserve">and run time &gt;= </t>
  </si>
  <si>
    <t>Exhaust gas temperature low voltage</t>
  </si>
  <si>
    <t>545</t>
  </si>
  <si>
    <t xml:space="preserve">EGT voltage &lt; </t>
  </si>
  <si>
    <t>EGT</t>
  </si>
  <si>
    <t>Exhaust gas temperature high</t>
  </si>
  <si>
    <t>2428</t>
  </si>
  <si>
    <t xml:space="preserve">EGT temperature pulled-up input </t>
  </si>
  <si>
    <t xml:space="preserve">a threshold voltage of </t>
  </si>
  <si>
    <t xml:space="preserve">and run time &gt; </t>
  </si>
  <si>
    <t>EMWT1/2 high voltage</t>
  </si>
  <si>
    <t>1411</t>
  </si>
  <si>
    <t>9998</t>
  </si>
  <si>
    <t xml:space="preserve">EMWT voltage &gt; </t>
  </si>
  <si>
    <t>EMWT1 high voltage</t>
  </si>
  <si>
    <t>1412</t>
  </si>
  <si>
    <t>EMWT2 high voltage</t>
  </si>
  <si>
    <t>EMWT</t>
  </si>
  <si>
    <t>EMWT1/2 low voltage</t>
  </si>
  <si>
    <t xml:space="preserve">EMWT voltage &lt; </t>
  </si>
  <si>
    <t>EMWT1 low voltage</t>
  </si>
  <si>
    <t xml:space="preserve">(exhaust </t>
  </si>
  <si>
    <t>EMWT2 low voltage</t>
  </si>
  <si>
    <t>manifold</t>
  </si>
  <si>
    <t>water temp)</t>
  </si>
  <si>
    <t xml:space="preserve">run time wait for all HiExp faults: </t>
  </si>
  <si>
    <t>EMWT1/2 higher than expected level 1</t>
  </si>
  <si>
    <t>1415</t>
  </si>
  <si>
    <t xml:space="preserve">EMWT temperature &gt; </t>
  </si>
  <si>
    <t>EMWT1 higher than expected level 1</t>
  </si>
  <si>
    <t>1416</t>
  </si>
  <si>
    <t xml:space="preserve">or EMWT temp &gt; estimated temp + </t>
  </si>
  <si>
    <t>EMWT2 higher than expected level 1</t>
  </si>
  <si>
    <t>EMWT1/2 higher than expected level 2</t>
  </si>
  <si>
    <t>1417</t>
  </si>
  <si>
    <t>EMWT1 higher than expected level 2</t>
  </si>
  <si>
    <t>1418</t>
  </si>
  <si>
    <t>EMWT2 higher than expected level 2</t>
  </si>
  <si>
    <t>ERWT1/2 high voltage</t>
  </si>
  <si>
    <t>1421</t>
  </si>
  <si>
    <t xml:space="preserve">ERWT voltage &gt; </t>
  </si>
  <si>
    <t>ERWT1 high voltage</t>
  </si>
  <si>
    <t>1422</t>
  </si>
  <si>
    <t>ERWT2 high voltage</t>
  </si>
  <si>
    <t>ERWT1/2 low voltage</t>
  </si>
  <si>
    <t>1423</t>
  </si>
  <si>
    <t xml:space="preserve">ERWT voltage &lt; </t>
  </si>
  <si>
    <t>ERWT1 low voltage</t>
  </si>
  <si>
    <t>ERWT</t>
  </si>
  <si>
    <t>1424</t>
  </si>
  <si>
    <t>ERWT2 low voltage</t>
  </si>
  <si>
    <t>(exhaust</t>
  </si>
  <si>
    <t>riser</t>
  </si>
  <si>
    <t>ERWT1/2 higher than expected level 1</t>
  </si>
  <si>
    <t>1425</t>
  </si>
  <si>
    <t xml:space="preserve">ERWT temperature &gt; </t>
  </si>
  <si>
    <t>ERWT1 higher than expected level 1</t>
  </si>
  <si>
    <t>1426</t>
  </si>
  <si>
    <t xml:space="preserve">or ERWT temp &gt; estimated temp + </t>
  </si>
  <si>
    <t>ERWT2 higher than expected level 1</t>
  </si>
  <si>
    <t>ERWT1/2 higher than expected level 2</t>
  </si>
  <si>
    <t>1427</t>
  </si>
  <si>
    <t>ERWT1 higher than expected level 2</t>
  </si>
  <si>
    <t>1428</t>
  </si>
  <si>
    <t>ERWT2 higher than expected level 2</t>
  </si>
  <si>
    <t>Max govern speed override</t>
  </si>
  <si>
    <t>219</t>
  </si>
  <si>
    <t>651</t>
  </si>
  <si>
    <t xml:space="preserve">rpm &gt; </t>
  </si>
  <si>
    <t>RPM higher than expected</t>
  </si>
  <si>
    <t>Fuel rev limit</t>
  </si>
  <si>
    <t>652</t>
  </si>
  <si>
    <t>Engine</t>
  </si>
  <si>
    <t>Speed</t>
  </si>
  <si>
    <t>Spark rev limit</t>
  </si>
  <si>
    <t>653</t>
  </si>
  <si>
    <t>Unable to achieve low target speed</t>
  </si>
  <si>
    <t>1114</t>
  </si>
  <si>
    <t xml:space="preserve">rpm - governor desired speed &gt; </t>
  </si>
  <si>
    <t xml:space="preserve">and governor desired speed &gt; </t>
  </si>
  <si>
    <t xml:space="preserve">and governor desired speed &lt; </t>
  </si>
  <si>
    <t>Idle shutdown timer exceeded</t>
  </si>
  <si>
    <t>505</t>
  </si>
  <si>
    <t>See Miscellaneous page for timer settings</t>
  </si>
  <si>
    <t>Environmental sensor receipt lost</t>
  </si>
  <si>
    <t>1601</t>
  </si>
  <si>
    <t>Environmental sensor general fault</t>
  </si>
  <si>
    <t>160A</t>
  </si>
  <si>
    <t>Envirotech general fault</t>
  </si>
  <si>
    <t>Environmental sensor ambient air temperature invalid</t>
  </si>
  <si>
    <t>Envirotech 2 (HC08) conditions:</t>
  </si>
  <si>
    <t>Envirotech ambient air temperature invalid</t>
  </si>
  <si>
    <t>Change in total port flow &gt;</t>
  </si>
  <si>
    <t xml:space="preserve">using port flow low pass of </t>
  </si>
  <si>
    <t>Environmental</t>
  </si>
  <si>
    <t>Environmental sensor barometric pressure invalid</t>
  </si>
  <si>
    <t>Envirotech barometric pressure invalid</t>
  </si>
  <si>
    <t>Environmental sensor relative humidity invalid</t>
  </si>
  <si>
    <t>Specific humidity (SH) &gt;</t>
  </si>
  <si>
    <t>g/kg</t>
  </si>
  <si>
    <t>Envirotech relative humidity invalid</t>
  </si>
  <si>
    <t>Change in AAT &gt;</t>
  </si>
  <si>
    <t>using AAT low pass of</t>
  </si>
  <si>
    <t>and SH error margin of</t>
  </si>
  <si>
    <t>Envirotech relative humidity unstable</t>
  </si>
  <si>
    <t>160B</t>
  </si>
  <si>
    <t>EPR / CFV regulation pressure higher than expected</t>
  </si>
  <si>
    <t>1171</t>
  </si>
  <si>
    <t>353</t>
  </si>
  <si>
    <t xml:space="preserve">EPR (actual-commanded) pressure &gt; </t>
  </si>
  <si>
    <t>in H2O</t>
  </si>
  <si>
    <t>EPR secondary regulation pressure higher than expected</t>
  </si>
  <si>
    <t>1271</t>
  </si>
  <si>
    <t xml:space="preserve">or CFV (actual-commanded) pressure &gt; </t>
  </si>
  <si>
    <t>EPR / CFV regulation pressure lower than expected</t>
  </si>
  <si>
    <t>1172</t>
  </si>
  <si>
    <t>354</t>
  </si>
  <si>
    <t xml:space="preserve">EPR (actual-commanded) pressure &lt; </t>
  </si>
  <si>
    <t>EPR secondary regulation pressure lower than expected</t>
  </si>
  <si>
    <t>1272</t>
  </si>
  <si>
    <t xml:space="preserve">or CFV (actual-commanded) pressure &lt; </t>
  </si>
  <si>
    <t>EPR / CFV comm lost</t>
  </si>
  <si>
    <t>1173</t>
  </si>
  <si>
    <t>355</t>
  </si>
  <si>
    <t xml:space="preserve">No EPR / CFV packets received within </t>
  </si>
  <si>
    <t>EPR secondary comm lost</t>
  </si>
  <si>
    <t>1273</t>
  </si>
  <si>
    <t>EPR / CFV voltage supply high</t>
  </si>
  <si>
    <t>1174</t>
  </si>
  <si>
    <t>361</t>
  </si>
  <si>
    <t>EPR secondary voltage supply high</t>
  </si>
  <si>
    <t>1274</t>
  </si>
  <si>
    <t>EPR / CFV voltage supply low</t>
  </si>
  <si>
    <t>1175</t>
  </si>
  <si>
    <t>362</t>
  </si>
  <si>
    <t>EPR secondary voltage supply low</t>
  </si>
  <si>
    <t>1275</t>
  </si>
  <si>
    <t>EPR / CFV internal actuator fault detection</t>
  </si>
  <si>
    <t>1176</t>
  </si>
  <si>
    <t>363</t>
  </si>
  <si>
    <t>EPR secondary internal actuator fault detection</t>
  </si>
  <si>
    <t>1276</t>
  </si>
  <si>
    <t>EPR / CFV external Vrelay intermittent or internal circuitry fault detection</t>
  </si>
  <si>
    <t>1177</t>
  </si>
  <si>
    <t>364</t>
  </si>
  <si>
    <t>EPR secondary internal circuitry fault detection</t>
  </si>
  <si>
    <t>1277</t>
  </si>
  <si>
    <t>EPR / CFV comm fault detection</t>
  </si>
  <si>
    <t>1178</t>
  </si>
  <si>
    <t>EPR secondary internal comm fault detection</t>
  </si>
  <si>
    <t>1278</t>
  </si>
  <si>
    <t>CFV power loss fault detection</t>
  </si>
  <si>
    <t>117E</t>
  </si>
  <si>
    <t>CFV FP low voltage</t>
  </si>
  <si>
    <t>117B</t>
  </si>
  <si>
    <t>CFV FT high voltage</t>
  </si>
  <si>
    <t>117C</t>
  </si>
  <si>
    <t>CFV FT low voltage</t>
  </si>
  <si>
    <t>117D</t>
  </si>
  <si>
    <t>FIP</t>
  </si>
  <si>
    <t>FIP lower than expected</t>
  </si>
  <si>
    <t>100B</t>
  </si>
  <si>
    <t xml:space="preserve">CFV interstage pressure &gt; FIP </t>
  </si>
  <si>
    <t xml:space="preserve">and fuel flow &gt; </t>
  </si>
  <si>
    <t>Primary FP high voltage</t>
  </si>
  <si>
    <t>90</t>
  </si>
  <si>
    <t xml:space="preserve">Primary FP voltage &gt; </t>
  </si>
  <si>
    <t>Primary FP low voltage</t>
  </si>
  <si>
    <t>91</t>
  </si>
  <si>
    <t xml:space="preserve">Primary FP voltage &lt; </t>
  </si>
  <si>
    <t>Secondary FP high voltage</t>
  </si>
  <si>
    <t>2294</t>
  </si>
  <si>
    <t>2296</t>
  </si>
  <si>
    <t xml:space="preserve">Secondary FP voltage &gt; </t>
  </si>
  <si>
    <t>Secondary FP low voltage</t>
  </si>
  <si>
    <t>2295</t>
  </si>
  <si>
    <t xml:space="preserve">Secondary FP voltage &lt; </t>
  </si>
  <si>
    <t>Primary FP fault mode</t>
  </si>
  <si>
    <t>FP</t>
  </si>
  <si>
    <t xml:space="preserve">run time wait for fuel pressure high/low faults: </t>
  </si>
  <si>
    <t>(fuel</t>
  </si>
  <si>
    <t>Primary fuel pressure high</t>
  </si>
  <si>
    <t>88</t>
  </si>
  <si>
    <t>Non-Common-Rail Primary fuel pressure &gt;</t>
  </si>
  <si>
    <t>pressure)</t>
  </si>
  <si>
    <t>or Common-Rail (actual - target) fuel pressure &gt;</t>
  </si>
  <si>
    <t>bar</t>
  </si>
  <si>
    <t>Primary fuel pressure low</t>
  </si>
  <si>
    <t>87</t>
  </si>
  <si>
    <t>Non-Common-Rail Primary fuel pressure &lt;</t>
  </si>
  <si>
    <t>or Common-Rail (target - actual) fuel pressure &gt;</t>
  </si>
  <si>
    <t>Secondary FP fault mode</t>
  </si>
  <si>
    <t>Secondary fuel pressure high</t>
  </si>
  <si>
    <t>1088</t>
  </si>
  <si>
    <t>Secondary fuel pressure &gt;</t>
  </si>
  <si>
    <t>Secondary fuel pressure low</t>
  </si>
  <si>
    <t>1087</t>
  </si>
  <si>
    <t>Secondary fuel pressure &lt;</t>
  </si>
  <si>
    <t>Low fuel pressure - forced limited power</t>
  </si>
  <si>
    <t>BA</t>
  </si>
  <si>
    <t>Low fuel pressure - forced limited power excessive duration</t>
  </si>
  <si>
    <t>3056</t>
  </si>
  <si>
    <t xml:space="preserve">Low fuel pressure derate active &gt; </t>
  </si>
  <si>
    <t>Fuel pressure high during start</t>
  </si>
  <si>
    <t>108C</t>
  </si>
  <si>
    <t xml:space="preserve">EPR feedback pressure &gt; </t>
  </si>
  <si>
    <t xml:space="preserve">continuous running with low pressure &lt; </t>
  </si>
  <si>
    <t>second</t>
  </si>
  <si>
    <t>FPP1 high voltage</t>
  </si>
  <si>
    <t>2120</t>
  </si>
  <si>
    <t>611</t>
  </si>
  <si>
    <t xml:space="preserve">FPP1 voltage &gt; </t>
  </si>
  <si>
    <t>FPP1 low voltage</t>
  </si>
  <si>
    <t>612</t>
  </si>
  <si>
    <t xml:space="preserve">FPP1 voltage &lt; </t>
  </si>
  <si>
    <t>FPP2 high voltage</t>
  </si>
  <si>
    <t>2125</t>
  </si>
  <si>
    <t xml:space="preserve">FPP2 voltage &gt; </t>
  </si>
  <si>
    <t>FPP2 low voltage</t>
  </si>
  <si>
    <t xml:space="preserve">FPP2 voltage &lt; </t>
  </si>
  <si>
    <t>FPP1 higher than IVS limit</t>
  </si>
  <si>
    <t>2115</t>
  </si>
  <si>
    <t>613</t>
  </si>
  <si>
    <t xml:space="preserve">IVS at-idle when FPP1 &gt; </t>
  </si>
  <si>
    <t>FPP1 lower than IVS limit</t>
  </si>
  <si>
    <t>2139</t>
  </si>
  <si>
    <t>614</t>
  </si>
  <si>
    <t xml:space="preserve">IVS off-idle when FPP1 &lt; </t>
  </si>
  <si>
    <t xml:space="preserve">OR IVS off-idle if FPP1 @idle fault </t>
  </si>
  <si>
    <t xml:space="preserve">and FPP1 &lt; FPP1 learned idle + </t>
  </si>
  <si>
    <t>FPP2 higher than IVS limit</t>
  </si>
  <si>
    <t>2116</t>
  </si>
  <si>
    <t xml:space="preserve">IVS at-idle when FPP2 &gt; </t>
  </si>
  <si>
    <t>FPP2 lower than IVS limit</t>
  </si>
  <si>
    <t>2140</t>
  </si>
  <si>
    <t xml:space="preserve">IVS off-idle when FPP2 &lt; </t>
  </si>
  <si>
    <t xml:space="preserve">or IVS off-idle if FPP2 @idle fault </t>
  </si>
  <si>
    <t xml:space="preserve">and FPP2 &lt; FPP2 learned idle + </t>
  </si>
  <si>
    <t>FPP</t>
  </si>
  <si>
    <t>FPP1 higher than FPP2</t>
  </si>
  <si>
    <t xml:space="preserve">(FPP1% - FPP2%) &gt; </t>
  </si>
  <si>
    <t>FPP1 lower than FPP2</t>
  </si>
  <si>
    <t xml:space="preserve">(FPP1% - FPP2%) &lt; </t>
  </si>
  <si>
    <t>IVS stuck at-idle, FPP1/2 match</t>
  </si>
  <si>
    <t>2130</t>
  </si>
  <si>
    <t>IVS stuck off-idle, FPP1/2 match</t>
  </si>
  <si>
    <t>2131</t>
  </si>
  <si>
    <t>FPP1/2 IVS fault detection above</t>
  </si>
  <si>
    <t>FPP1/2 simultaneous voltages</t>
  </si>
  <si>
    <t>1121</t>
  </si>
  <si>
    <t>FPP1/2 simultaneous voltages out of range (redundancy lost)</t>
  </si>
  <si>
    <t>out of range (redundancy lost)</t>
  </si>
  <si>
    <t>FPP1/2 fault detection above</t>
  </si>
  <si>
    <t>FPP1 invalid voltage and FPP2</t>
  </si>
  <si>
    <t>FPP1 invalid voltage and FPP2 disagrees with IVS (redundancy lost)</t>
  </si>
  <si>
    <t>disagrees with IVS (redundancy lost)</t>
  </si>
  <si>
    <t>FPP1/2/IVS fault detection above</t>
  </si>
  <si>
    <t>FPP2 invalid voltage and FPP1</t>
  </si>
  <si>
    <t>FPP2 invalid voltage and FPP1 disagrees with IVS (redundancy lost)</t>
  </si>
  <si>
    <t>FPP1/2 do not match each other</t>
  </si>
  <si>
    <t>1122</t>
  </si>
  <si>
    <t>FPP1/2 do not match each other or the IVS (redundancy lost)</t>
  </si>
  <si>
    <t>or the IVS (redundancy lost)</t>
  </si>
  <si>
    <t>FPP fault and J1939 TSC1 message receipt lost</t>
  </si>
  <si>
    <t>1124</t>
  </si>
  <si>
    <t>Any FPP fault above AND TSC1 receipt below</t>
  </si>
  <si>
    <t>FPP2 fault and J1939 TSC1 message receipt lost</t>
  </si>
  <si>
    <t>1125</t>
  </si>
  <si>
    <t>FPP2 voltage fault above AND TSC1 receipt below</t>
  </si>
  <si>
    <t>FPP indicates marine handle neutral lock failed</t>
  </si>
  <si>
    <t>1123</t>
  </si>
  <si>
    <t>Valid FPP &gt; 0 but neutral lock improperly indicated</t>
  </si>
  <si>
    <t xml:space="preserve">FT fault mode </t>
  </si>
  <si>
    <t xml:space="preserve">FT gasoline high </t>
  </si>
  <si>
    <t>180</t>
  </si>
  <si>
    <t>183</t>
  </si>
  <si>
    <t xml:space="preserve">FT voltage &gt; </t>
  </si>
  <si>
    <t xml:space="preserve">or fuel temp &gt; </t>
  </si>
  <si>
    <t xml:space="preserve">FT gasoline low </t>
  </si>
  <si>
    <t>182</t>
  </si>
  <si>
    <t xml:space="preserve">FT voltage &lt; </t>
  </si>
  <si>
    <t>FT</t>
  </si>
  <si>
    <t xml:space="preserve">or fuel temp &lt; </t>
  </si>
  <si>
    <t>temperature)</t>
  </si>
  <si>
    <t xml:space="preserve">FT gaseous fuel high </t>
  </si>
  <si>
    <t>185</t>
  </si>
  <si>
    <t>188</t>
  </si>
  <si>
    <t xml:space="preserve">FT gaseous fuel low </t>
  </si>
  <si>
    <t>187</t>
  </si>
  <si>
    <t xml:space="preserve">OR fuel temp &lt; </t>
  </si>
  <si>
    <t>FT gaseous fuel extremely low</t>
  </si>
  <si>
    <t>1016</t>
  </si>
  <si>
    <t>186</t>
  </si>
  <si>
    <t>fuel temp &lt;</t>
  </si>
  <si>
    <t>Fuel Pump</t>
  </si>
  <si>
    <t>Fuel pump motor loop open or shorted to ground</t>
  </si>
  <si>
    <t>1605</t>
  </si>
  <si>
    <t xml:space="preserve">PWM low-side feedback &lt; </t>
  </si>
  <si>
    <t>FPump motor loop open or high-side shorted to ground</t>
  </si>
  <si>
    <t>Motor</t>
  </si>
  <si>
    <t>Feedback</t>
  </si>
  <si>
    <t>Fuel pump motor shorted to power</t>
  </si>
  <si>
    <t xml:space="preserve">PWM low-side feedback &gt; </t>
  </si>
  <si>
    <t>FPump motor high-side shorted to power</t>
  </si>
  <si>
    <t>Fuel pump relay control ground short</t>
  </si>
  <si>
    <t>627</t>
  </si>
  <si>
    <t>628</t>
  </si>
  <si>
    <t>Low-side multi-channel driver chip</t>
  </si>
  <si>
    <t>Not adjustable</t>
  </si>
  <si>
    <t>OR low-side driver</t>
  </si>
  <si>
    <t xml:space="preserve">OR high-side driver on-state feedback &lt; </t>
  </si>
  <si>
    <t>Fuel pump relay coil open</t>
  </si>
  <si>
    <t>Relay</t>
  </si>
  <si>
    <t xml:space="preserve">OR low-side driver off-state feedback &lt; </t>
  </si>
  <si>
    <t>Coil</t>
  </si>
  <si>
    <t xml:space="preserve">OR high-side driver off-state feedback &gt; </t>
  </si>
  <si>
    <t>and short-to-power fault inactive</t>
  </si>
  <si>
    <t>Fuel pump relay coil short to power</t>
  </si>
  <si>
    <t>629</t>
  </si>
  <si>
    <t xml:space="preserve">OR low-side driver on-state feedback &gt; </t>
  </si>
  <si>
    <t>IVS/Brake/Trans-Park interlock failure</t>
  </si>
  <si>
    <t>1531</t>
  </si>
  <si>
    <t xml:space="preserve">interlock failure persistent &gt; </t>
  </si>
  <si>
    <t>Governor</t>
  </si>
  <si>
    <t>Interlock</t>
  </si>
  <si>
    <t>Secondary speed control invalid activity</t>
  </si>
  <si>
    <t>detection</t>
  </si>
  <si>
    <t xml:space="preserve">FPP2 invalid activity detection level +/- </t>
  </si>
  <si>
    <t>FPP2 invalid activity reference tau</t>
  </si>
  <si>
    <t>APS1 high voltage</t>
  </si>
  <si>
    <t>1211</t>
  </si>
  <si>
    <t xml:space="preserve">APS1 voltage &gt; </t>
  </si>
  <si>
    <t>APS1 low voltage</t>
  </si>
  <si>
    <t>1212</t>
  </si>
  <si>
    <t xml:space="preserve">APS1 voltage &lt; </t>
  </si>
  <si>
    <t>APS2 high voltage</t>
  </si>
  <si>
    <t>1213</t>
  </si>
  <si>
    <t xml:space="preserve">APS2 voltage &gt; </t>
  </si>
  <si>
    <t>APS2 low voltage</t>
  </si>
  <si>
    <t>1214</t>
  </si>
  <si>
    <t xml:space="preserve">APS2 voltage &lt; </t>
  </si>
  <si>
    <t>APS1 higher than APS2</t>
  </si>
  <si>
    <t>1215</t>
  </si>
  <si>
    <t xml:space="preserve">(APS1% - APS2%) &gt; </t>
  </si>
  <si>
    <t>H-Bridge A</t>
  </si>
  <si>
    <t>APS1 lower than APS2</t>
  </si>
  <si>
    <t>1216</t>
  </si>
  <si>
    <t xml:space="preserve">(APS1% - APS2%) &lt; </t>
  </si>
  <si>
    <t>Unable to reach higher APS</t>
  </si>
  <si>
    <t>1217</t>
  </si>
  <si>
    <t xml:space="preserve">(target APS - actual APS) &gt; </t>
  </si>
  <si>
    <t>Unable to reach lower APS</t>
  </si>
  <si>
    <t>1218</t>
  </si>
  <si>
    <t xml:space="preserve">(target APS - actual APS) &lt; </t>
  </si>
  <si>
    <t>APS1/2 simultaneous voltages</t>
  </si>
  <si>
    <t>1219</t>
  </si>
  <si>
    <t>APS1/2 simultaneous voltages out of range</t>
  </si>
  <si>
    <t>APS1/2 voltage fault detection above</t>
  </si>
  <si>
    <t>HBA drive current high</t>
  </si>
  <si>
    <t>120F</t>
  </si>
  <si>
    <t>HBA electrical model current &gt;</t>
  </si>
  <si>
    <t>BPS1 high voltage</t>
  </si>
  <si>
    <t>1220</t>
  </si>
  <si>
    <t xml:space="preserve">BPS1 voltage &gt; </t>
  </si>
  <si>
    <t>BPS1 low voltage</t>
  </si>
  <si>
    <t>1221</t>
  </si>
  <si>
    <t xml:space="preserve">BPS1 voltage &lt; </t>
  </si>
  <si>
    <t>BPS2 high voltage</t>
  </si>
  <si>
    <t>1222</t>
  </si>
  <si>
    <t xml:space="preserve">BPS2 voltage &gt; </t>
  </si>
  <si>
    <t>BPS2 low voltage</t>
  </si>
  <si>
    <t>1223</t>
  </si>
  <si>
    <t xml:space="preserve">BPS2 voltage &lt; </t>
  </si>
  <si>
    <t>BPS1 higher than BPS2</t>
  </si>
  <si>
    <t>1224</t>
  </si>
  <si>
    <t xml:space="preserve">(BPS1% - BPS2%) &gt; </t>
  </si>
  <si>
    <t>H-Bridge B</t>
  </si>
  <si>
    <t>BPS1 lower than BPS2</t>
  </si>
  <si>
    <t>1225</t>
  </si>
  <si>
    <t xml:space="preserve">(BPS1% - BPS2%) &lt; </t>
  </si>
  <si>
    <t>Unable to reach higher BPS</t>
  </si>
  <si>
    <t>1226</t>
  </si>
  <si>
    <t xml:space="preserve">(target BPS - actual BPS) &gt; </t>
  </si>
  <si>
    <t>Unable to reach lower BPS</t>
  </si>
  <si>
    <t>1227</t>
  </si>
  <si>
    <t xml:space="preserve">(target BPS - actual BPS) &lt; </t>
  </si>
  <si>
    <t>BPS1/2 simultaneous voltages</t>
  </si>
  <si>
    <t>1228</t>
  </si>
  <si>
    <t>BPS1/2 simultaneous voltages out of range</t>
  </si>
  <si>
    <t>BPS1/2 voltage fault detection above</t>
  </si>
  <si>
    <t>HBB drive current high</t>
  </si>
  <si>
    <t>1210</t>
  </si>
  <si>
    <t>HBB electrical model current &gt;</t>
  </si>
  <si>
    <t>IAC</t>
  </si>
  <si>
    <t>IAC ground short</t>
  </si>
  <si>
    <t>511</t>
  </si>
  <si>
    <t>508</t>
  </si>
  <si>
    <t>IAC coil open/short</t>
  </si>
  <si>
    <t>509</t>
  </si>
  <si>
    <t>IAT high voltage</t>
  </si>
  <si>
    <t>110</t>
  </si>
  <si>
    <t>111</t>
  </si>
  <si>
    <t xml:space="preserve">IAT voltage &gt; </t>
  </si>
  <si>
    <t>IAT low voltage</t>
  </si>
  <si>
    <t>112</t>
  </si>
  <si>
    <t xml:space="preserve">IAT voltage &lt; </t>
  </si>
  <si>
    <t>Disable all IAT HiExp faults during fuel shut off</t>
  </si>
  <si>
    <t>IAT</t>
  </si>
  <si>
    <t xml:space="preserve">run-time wait for all IAT HiExp faults: </t>
  </si>
  <si>
    <t>IAT higher than expected 1</t>
  </si>
  <si>
    <t>113</t>
  </si>
  <si>
    <t xml:space="preserve">IAT &gt; </t>
  </si>
  <si>
    <t xml:space="preserve">and air mass flow &gt; </t>
  </si>
  <si>
    <t>IAT higher than expected 2</t>
  </si>
  <si>
    <t>127</t>
  </si>
  <si>
    <t>114</t>
  </si>
  <si>
    <t>Inertial measurement unit general error</t>
  </si>
  <si>
    <t>3000</t>
  </si>
  <si>
    <t>Inertial measurement unit temperature high</t>
  </si>
  <si>
    <t>3001</t>
  </si>
  <si>
    <t>IMU temperature &gt;=</t>
  </si>
  <si>
    <t>Inertial measurement unit temperature low</t>
  </si>
  <si>
    <t>3002</t>
  </si>
  <si>
    <t>IMU temperature &lt;=</t>
  </si>
  <si>
    <t>and  key-on time &gt;=</t>
  </si>
  <si>
    <t>Accelerometer X-axis out-of-range high</t>
  </si>
  <si>
    <t>3003</t>
  </si>
  <si>
    <t>X-axis linear acceleration &gt;=</t>
  </si>
  <si>
    <t>Accelerometer X-axis out-of-range low</t>
  </si>
  <si>
    <t>3004</t>
  </si>
  <si>
    <t>X-axis linear acceleration &lt;=</t>
  </si>
  <si>
    <t>IMU</t>
  </si>
  <si>
    <t>Accelerometer Y-axis out-of-range high</t>
  </si>
  <si>
    <t>3005</t>
  </si>
  <si>
    <t>Y-axis linear acceleration &gt;=</t>
  </si>
  <si>
    <t>(Inertial</t>
  </si>
  <si>
    <t>Accelerometer Y-axis out-of-range low</t>
  </si>
  <si>
    <t>3006</t>
  </si>
  <si>
    <t>Y-axis linear acceleration &lt;=</t>
  </si>
  <si>
    <t>Measurement</t>
  </si>
  <si>
    <t>Unit)</t>
  </si>
  <si>
    <t>Accelerometer Z-axis out-of-range high</t>
  </si>
  <si>
    <t>3007</t>
  </si>
  <si>
    <t>Z-axis linear acceleration &gt;=</t>
  </si>
  <si>
    <t>Accelerometer Z-axis out-of-range low</t>
  </si>
  <si>
    <t>3008</t>
  </si>
  <si>
    <t>Z-axis linear acceleration &lt;=</t>
  </si>
  <si>
    <t>Gyroscope X-axis out-of-range high</t>
  </si>
  <si>
    <t>3009</t>
  </si>
  <si>
    <t>X-axis angular rate &gt;=</t>
  </si>
  <si>
    <t>dps</t>
  </si>
  <si>
    <t>Gyroscope X-axis out-of-range low</t>
  </si>
  <si>
    <t>300A</t>
  </si>
  <si>
    <t>X-axis angular rate &lt;=</t>
  </si>
  <si>
    <t>Gyroscope Y-axis out-of-range high</t>
  </si>
  <si>
    <t>300B</t>
  </si>
  <si>
    <t>Y-axis angular rate &gt;=</t>
  </si>
  <si>
    <t>Gyroscope Y-axis out-of-range low</t>
  </si>
  <si>
    <t>300C</t>
  </si>
  <si>
    <t>Y-axis angular rate &lt;=</t>
  </si>
  <si>
    <t>Gyroscope Z-axis out-of-range high</t>
  </si>
  <si>
    <t>300D</t>
  </si>
  <si>
    <t>Z-axis angular rate &gt;=</t>
  </si>
  <si>
    <t>Gyroscope Z-axis out-of-range low</t>
  </si>
  <si>
    <t>300E</t>
  </si>
  <si>
    <t>Z-axis angular rate &lt;=</t>
  </si>
  <si>
    <t>IMV</t>
  </si>
  <si>
    <t>IMV Loop Open or Short to Ground</t>
  </si>
  <si>
    <t>3104</t>
  </si>
  <si>
    <t xml:space="preserve">IMV raw (uncompensated) current &lt; </t>
  </si>
  <si>
    <t>(inlet</t>
  </si>
  <si>
    <t xml:space="preserve">Pulsed-IMV:  and total pulse-width &gt; </t>
  </si>
  <si>
    <t>us</t>
  </si>
  <si>
    <t>metering</t>
  </si>
  <si>
    <t xml:space="preserve">Proportional-IMV:  and commanded current &gt; </t>
  </si>
  <si>
    <t>valve)</t>
  </si>
  <si>
    <t>IMV Coil Short or Short to Power</t>
  </si>
  <si>
    <t>3105</t>
  </si>
  <si>
    <t xml:space="preserve">IMV raw (uncompensated) current &gt; </t>
  </si>
  <si>
    <t>Injector Loop Open or</t>
  </si>
  <si>
    <t>201</t>
  </si>
  <si>
    <t>411</t>
  </si>
  <si>
    <t xml:space="preserve">Non-CR Injector off-state low-side &lt; </t>
  </si>
  <si>
    <t>Injector Loop Open or Low-Side Short to Ground - 1</t>
  </si>
  <si>
    <t>Low-Side Short to Ground</t>
  </si>
  <si>
    <t>202</t>
  </si>
  <si>
    <t>413</t>
  </si>
  <si>
    <t xml:space="preserve">and battery voltage &gt; </t>
  </si>
  <si>
    <t>Injector Loop Open or Low-Side Short to Ground - 2</t>
  </si>
  <si>
    <t>203</t>
  </si>
  <si>
    <t>415</t>
  </si>
  <si>
    <t>Injector Loop Open or Low-Side Short to Ground - 3</t>
  </si>
  <si>
    <t>204</t>
  </si>
  <si>
    <t>421</t>
  </si>
  <si>
    <t xml:space="preserve">CR Injector current rise-time to peak &gt; </t>
  </si>
  <si>
    <t>Injector Loop Open or Low-Side Short to Ground - 4</t>
  </si>
  <si>
    <t>205</t>
  </si>
  <si>
    <t>423</t>
  </si>
  <si>
    <t xml:space="preserve">and minimum boost voltage (target - actual) &lt; </t>
  </si>
  <si>
    <t>Injector Loop Open or Low-Side Short to Ground - 5</t>
  </si>
  <si>
    <t>206</t>
  </si>
  <si>
    <t>425</t>
  </si>
  <si>
    <t>Injector Loop Open or Low-Side Short to Ground - 6</t>
  </si>
  <si>
    <t>207</t>
  </si>
  <si>
    <t>431</t>
  </si>
  <si>
    <t>Peak and Hold Injector current rise-time to</t>
  </si>
  <si>
    <t>Injector Loop Open or Low-Side Short to Ground - 7</t>
  </si>
  <si>
    <t>Injectors</t>
  </si>
  <si>
    <t>208</t>
  </si>
  <si>
    <t>433</t>
  </si>
  <si>
    <t>peak &gt; "Maximum rise time to peak current"</t>
  </si>
  <si>
    <t>Injector Loop Open or Low-Side Short to Ground - 8</t>
  </si>
  <si>
    <t>(saturation,</t>
  </si>
  <si>
    <t>209</t>
  </si>
  <si>
    <t>Injector Loop Open or Low-Side Short to Ground - 9</t>
  </si>
  <si>
    <t xml:space="preserve">peak and  </t>
  </si>
  <si>
    <t>210</t>
  </si>
  <si>
    <t>Injector Loop Open or Low-Side Short to Ground - 10</t>
  </si>
  <si>
    <t>hold, and</t>
  </si>
  <si>
    <t>291</t>
  </si>
  <si>
    <t>Injector Loop Open or Low-Side Short to Ground - 11</t>
  </si>
  <si>
    <t>common rail)</t>
  </si>
  <si>
    <t>294</t>
  </si>
  <si>
    <t>Injector Loop Open or Low-Side Short to Ground - 12</t>
  </si>
  <si>
    <t>Injector Coil Shorted</t>
  </si>
  <si>
    <t>412</t>
  </si>
  <si>
    <t xml:space="preserve">Non-CR Injector on-state low-side &gt; </t>
  </si>
  <si>
    <t>Injector Coil Shorted - 1</t>
  </si>
  <si>
    <t>414</t>
  </si>
  <si>
    <t xml:space="preserve">and battery voltage &lt; </t>
  </si>
  <si>
    <t>Injector Coil Shorted - 2</t>
  </si>
  <si>
    <t>416</t>
  </si>
  <si>
    <t>Injector Coil Shorted - 3</t>
  </si>
  <si>
    <t>422</t>
  </si>
  <si>
    <t xml:space="preserve">CR Injector current rise-time to peak &lt; </t>
  </si>
  <si>
    <t>Injector Coil Shorted - 4</t>
  </si>
  <si>
    <t>424</t>
  </si>
  <si>
    <t xml:space="preserve">and maximum boost voltage (actual - target) &lt; </t>
  </si>
  <si>
    <t>Injector Coil Shorted - 5</t>
  </si>
  <si>
    <t>426</t>
  </si>
  <si>
    <t>Injector Coil Shorted - 6</t>
  </si>
  <si>
    <t>432</t>
  </si>
  <si>
    <t>Injector Coil Shorted - 7</t>
  </si>
  <si>
    <t>434</t>
  </si>
  <si>
    <t>peak &lt; "Minimum rise time to peak current"</t>
  </si>
  <si>
    <t>Injector Coil Shorted - 8</t>
  </si>
  <si>
    <t>Injector Coil Shorted - 9</t>
  </si>
  <si>
    <t>Injector Coil Shorted - 10</t>
  </si>
  <si>
    <t>292</t>
  </si>
  <si>
    <t>Injector Coil Shorted - 11</t>
  </si>
  <si>
    <t>295</t>
  </si>
  <si>
    <t>Injector Coil Shorted - 12</t>
  </si>
  <si>
    <t>CR Injector High-Side Short to Ground</t>
  </si>
  <si>
    <t>NOTE:  These faults only apply to CR injection</t>
  </si>
  <si>
    <t>CR Injector High-Side Short to Ground - 1</t>
  </si>
  <si>
    <t>264</t>
  </si>
  <si>
    <t>and should in general latch in 1 sample</t>
  </si>
  <si>
    <t>CR Injector High-Side Short to Ground - 2</t>
  </si>
  <si>
    <t>267</t>
  </si>
  <si>
    <t>CR Injector High-Side Short to Ground - 3</t>
  </si>
  <si>
    <t>270</t>
  </si>
  <si>
    <t>CR Injector High-Side Short to Ground - 4</t>
  </si>
  <si>
    <t>273</t>
  </si>
  <si>
    <t>CR Injector High-Side Short to Ground - 5</t>
  </si>
  <si>
    <t>276</t>
  </si>
  <si>
    <t>CR Injector High-Side Short to Ground - 6</t>
  </si>
  <si>
    <t>279</t>
  </si>
  <si>
    <t>CR Injector High-Side Short to Ground - 7</t>
  </si>
  <si>
    <t>282</t>
  </si>
  <si>
    <t>CR Injector High-Side Short to Ground - 8</t>
  </si>
  <si>
    <t>CR Injector Low-Side Short to Power</t>
  </si>
  <si>
    <t>CR Injector Low-Side Short to Power - 1</t>
  </si>
  <si>
    <t>(common-rail</t>
  </si>
  <si>
    <t>265</t>
  </si>
  <si>
    <t>CR Injector Low-Side Short to Power - 2</t>
  </si>
  <si>
    <t>only)</t>
  </si>
  <si>
    <t>268</t>
  </si>
  <si>
    <t>CR Injector Low-Side Short to Power - 3</t>
  </si>
  <si>
    <t>271</t>
  </si>
  <si>
    <t>CR Injector Low-Side Short to Power - 4</t>
  </si>
  <si>
    <t>274</t>
  </si>
  <si>
    <t>CR Injector Low-Side Short to Power - 5</t>
  </si>
  <si>
    <t>277</t>
  </si>
  <si>
    <t>CR Injector Low-Side Short to Power - 6</t>
  </si>
  <si>
    <t>280</t>
  </si>
  <si>
    <t>CR Injector Low-Side Short to Power - 7</t>
  </si>
  <si>
    <t>283</t>
  </si>
  <si>
    <t>CR Injector Low-Side Short to Power - 8</t>
  </si>
  <si>
    <t>CR Injection Bank Boost Voltage Low</t>
  </si>
  <si>
    <t>3100</t>
  </si>
  <si>
    <t>CR Injection Bank Boost Voltage Low - Bank 1</t>
  </si>
  <si>
    <t>Bank 2</t>
  </si>
  <si>
    <t>3101</t>
  </si>
  <si>
    <t>CR Injection Bank Boost Voltage Low - Bank 2</t>
  </si>
  <si>
    <t>CR Injection Bank Internal Fault</t>
  </si>
  <si>
    <t>3102</t>
  </si>
  <si>
    <t>CR Injection Bank Internal Fault - Bank 1</t>
  </si>
  <si>
    <t>3103</t>
  </si>
  <si>
    <t>CR Injection Bank Internal Fault - Bank 2</t>
  </si>
  <si>
    <t>Intercooler</t>
  </si>
  <si>
    <t>ICCOT temperature high</t>
  </si>
  <si>
    <t xml:space="preserve">ICCOT &gt; </t>
  </si>
  <si>
    <t>Outlet</t>
  </si>
  <si>
    <t>Intercooler /</t>
  </si>
  <si>
    <t>Unable to reach intercooler/EGR cooler split valve target position</t>
  </si>
  <si>
    <t>104D</t>
  </si>
  <si>
    <t xml:space="preserve">abs(target position - actual position) &gt; </t>
  </si>
  <si>
    <t>Flow</t>
  </si>
  <si>
    <t>Split Valve</t>
  </si>
  <si>
    <t>Knock sensor open</t>
  </si>
  <si>
    <t>325</t>
  </si>
  <si>
    <t>327</t>
  </si>
  <si>
    <t xml:space="preserve">Knock sensor input measurement </t>
  </si>
  <si>
    <t>Knock sensor 1 open</t>
  </si>
  <si>
    <t>330</t>
  </si>
  <si>
    <t>332</t>
  </si>
  <si>
    <t xml:space="preserve">is less than </t>
  </si>
  <si>
    <t>Knock sensor 2 open</t>
  </si>
  <si>
    <t>32A</t>
  </si>
  <si>
    <t>32C</t>
  </si>
  <si>
    <t>Knock sensor 3 open</t>
  </si>
  <si>
    <t>33A</t>
  </si>
  <si>
    <t>33C</t>
  </si>
  <si>
    <t>Knock sensor 4 open</t>
  </si>
  <si>
    <t>1340</t>
  </si>
  <si>
    <t xml:space="preserve">and not running on cam signal </t>
  </si>
  <si>
    <t>Knock sensor 5 open</t>
  </si>
  <si>
    <t>1341</t>
  </si>
  <si>
    <t>Knock sensor 6 open</t>
  </si>
  <si>
    <t>1342</t>
  </si>
  <si>
    <t>Knock sensor 7 open</t>
  </si>
  <si>
    <t>1343</t>
  </si>
  <si>
    <t>Knock sensor 8 open</t>
  </si>
  <si>
    <t>1344</t>
  </si>
  <si>
    <t>Knock sensor 9 open</t>
  </si>
  <si>
    <t>1345</t>
  </si>
  <si>
    <t>Knock sensor 10 open</t>
  </si>
  <si>
    <t>1346</t>
  </si>
  <si>
    <t>Knock sensor 11 open</t>
  </si>
  <si>
    <t>1347</t>
  </si>
  <si>
    <t>Knock sensor 12 open</t>
  </si>
  <si>
    <t>Knock excessive signal</t>
  </si>
  <si>
    <t>326</t>
  </si>
  <si>
    <t xml:space="preserve">Knock sensor input &gt; </t>
  </si>
  <si>
    <t>Knock sensor 1 excessive signal</t>
  </si>
  <si>
    <t>331</t>
  </si>
  <si>
    <t>Knock sensor 2 excessive signal</t>
  </si>
  <si>
    <t>32B</t>
  </si>
  <si>
    <t>and knock spark retard at maximum</t>
  </si>
  <si>
    <t>Knock sensor 3 excessive signal</t>
  </si>
  <si>
    <t>33B</t>
  </si>
  <si>
    <t>Knock sensor 4 excessive signal</t>
  </si>
  <si>
    <t>1348</t>
  </si>
  <si>
    <t>Knock sensor 5 excessive signal</t>
  </si>
  <si>
    <t>Knock</t>
  </si>
  <si>
    <t>1349</t>
  </si>
  <si>
    <t>Knock sensor 6 excessive signal</t>
  </si>
  <si>
    <t>134A</t>
  </si>
  <si>
    <t>Knock sensor 7 excessive signal</t>
  </si>
  <si>
    <t>134B</t>
  </si>
  <si>
    <t>Knock sensor 8 excessive signal</t>
  </si>
  <si>
    <t>134C</t>
  </si>
  <si>
    <t>Knock sensor 9 excessive signal</t>
  </si>
  <si>
    <t>134D</t>
  </si>
  <si>
    <t>Knock sensor 10 excessive signal</t>
  </si>
  <si>
    <t>134E</t>
  </si>
  <si>
    <t>Knock sensor 11 excessive signal</t>
  </si>
  <si>
    <t>134F</t>
  </si>
  <si>
    <t>Knock sensor 12 excessive signal</t>
  </si>
  <si>
    <t>Knock retard at limit</t>
  </si>
  <si>
    <t>1325</t>
  </si>
  <si>
    <t xml:space="preserve">RPM &gt; </t>
  </si>
  <si>
    <t>and knock spark retard at percent of maximum</t>
  </si>
  <si>
    <t xml:space="preserve">and octane rating &lt;= </t>
  </si>
  <si>
    <t>Knock retard above threshold</t>
  </si>
  <si>
    <t>1326</t>
  </si>
  <si>
    <t>Fuel run-out longer than expected</t>
  </si>
  <si>
    <t>1089</t>
  </si>
  <si>
    <t>148</t>
  </si>
  <si>
    <t xml:space="preserve">Fuel run-out engine run time &gt; </t>
  </si>
  <si>
    <t xml:space="preserve">and ECT &gt; above temp for </t>
  </si>
  <si>
    <t xml:space="preserve">and vehicle speed &lt; </t>
  </si>
  <si>
    <t>kph</t>
  </si>
  <si>
    <t xml:space="preserve">Historic fault forced indication </t>
  </si>
  <si>
    <t>Lockoff slow leak</t>
  </si>
  <si>
    <t>108A</t>
  </si>
  <si>
    <t>7A</t>
  </si>
  <si>
    <t xml:space="preserve">EPR feedback pressure rise &gt; </t>
  </si>
  <si>
    <t xml:space="preserve">during test time limit of </t>
  </si>
  <si>
    <t xml:space="preserve">Number of engine warm cycles between runs </t>
  </si>
  <si>
    <t xml:space="preserve">Number of engine cycles before forced test run </t>
  </si>
  <si>
    <t>Fuel leak (regulator to mixer)</t>
  </si>
  <si>
    <t>108B</t>
  </si>
  <si>
    <t xml:space="preserve">EPR feedback pressure fall &gt; </t>
  </si>
  <si>
    <t xml:space="preserve">Timeout for engine shutdown </t>
  </si>
  <si>
    <t xml:space="preserve">Throttle position limit during test </t>
  </si>
  <si>
    <t xml:space="preserve">Maximum number of retries </t>
  </si>
  <si>
    <t xml:space="preserve">Num crank cycles to inhibit spark on next start </t>
  </si>
  <si>
    <t xml:space="preserve">when ECT &gt; </t>
  </si>
  <si>
    <t>Starter engagement detection for fuel leak test abort</t>
  </si>
  <si>
    <t xml:space="preserve">Battery voltage drop &gt; </t>
  </si>
  <si>
    <t xml:space="preserve">and dVbat/dt &gt; </t>
  </si>
  <si>
    <t>volts/sec</t>
  </si>
  <si>
    <t>Fuel impurity level high</t>
  </si>
  <si>
    <t>1182</t>
  </si>
  <si>
    <t>Fuel impurity level &gt;</t>
  </si>
  <si>
    <t xml:space="preserve">Lockoff / </t>
  </si>
  <si>
    <t>Fuel</t>
  </si>
  <si>
    <t>Power source</t>
  </si>
  <si>
    <t>Lockoff open / ground short</t>
  </si>
  <si>
    <t>5</t>
  </si>
  <si>
    <t>6</t>
  </si>
  <si>
    <t>Lockoff short to power</t>
  </si>
  <si>
    <t>7</t>
  </si>
  <si>
    <t>CFV RLV charge pressure low</t>
  </si>
  <si>
    <t>1184</t>
  </si>
  <si>
    <t>CFV interstage pressure &lt;</t>
  </si>
  <si>
    <t>see fuel tab</t>
  </si>
  <si>
    <t>CFV RLV test failed</t>
  </si>
  <si>
    <t>1185</t>
  </si>
  <si>
    <t>CFV RLV interstage pressure test conditions:</t>
  </si>
  <si>
    <t>none</t>
  </si>
  <si>
    <t>CFV interstage pressure &gt; trigger pressure</t>
  </si>
  <si>
    <t>and test time &gt; test time limit</t>
  </si>
  <si>
    <t>MFG RLV test failed</t>
  </si>
  <si>
    <t>103C</t>
  </si>
  <si>
    <t>CFV / MFG RLV fuel run-out test conditions:</t>
  </si>
  <si>
    <t>"Fuel run-out longer than expected" ECT conditions</t>
  </si>
  <si>
    <t>Always enabled</t>
  </si>
  <si>
    <t>"Fuel run-out longer than expected" road speed conditions</t>
  </si>
  <si>
    <t xml:space="preserve">Engine hours elapsed before forced test run </t>
  </si>
  <si>
    <t>hours</t>
  </si>
  <si>
    <t>Fuel is low</t>
  </si>
  <si>
    <t>305C</t>
  </si>
  <si>
    <t>MAP high pressure</t>
  </si>
  <si>
    <t>105</t>
  </si>
  <si>
    <t>131</t>
  </si>
  <si>
    <t xml:space="preserve">MAP pressure &gt; </t>
  </si>
  <si>
    <t xml:space="preserve">and TPS &lt; </t>
  </si>
  <si>
    <t xml:space="preserve">to unlatch, MAP pressure must be &lt; </t>
  </si>
  <si>
    <t>MAP low voltage</t>
  </si>
  <si>
    <t>132</t>
  </si>
  <si>
    <t xml:space="preserve">MAP voltage &lt; </t>
  </si>
  <si>
    <t xml:space="preserve">and TPS &gt; </t>
  </si>
  <si>
    <t>MAP</t>
  </si>
  <si>
    <t xml:space="preserve">to unlatch, MAP voltage must be &gt; </t>
  </si>
  <si>
    <t>MAP higher than expected</t>
  </si>
  <si>
    <t>1068</t>
  </si>
  <si>
    <t xml:space="preserve">MAP - MAP estimate &gt; </t>
  </si>
  <si>
    <t>Multi-ECM slave MAP high - out of authority</t>
  </si>
  <si>
    <t>1069</t>
  </si>
  <si>
    <t>Multi-ECM slave MAP low - out of authority</t>
  </si>
  <si>
    <t>106A</t>
  </si>
  <si>
    <t>MFA / AT main comm lost</t>
  </si>
  <si>
    <t>101C</t>
  </si>
  <si>
    <t xml:space="preserve">No packets received within </t>
  </si>
  <si>
    <t>MFA / AT high speed data comm lost</t>
  </si>
  <si>
    <t>101F</t>
  </si>
  <si>
    <t xml:space="preserve">No high speed data packets received within </t>
  </si>
  <si>
    <t>MFA / AT unable to reach higher TPS</t>
  </si>
  <si>
    <t>102F</t>
  </si>
  <si>
    <t>MFA / AT unable to reach lower TPS</t>
  </si>
  <si>
    <t>1030</t>
  </si>
  <si>
    <t>MFA / AT supply voltage high</t>
  </si>
  <si>
    <t>1031</t>
  </si>
  <si>
    <t>MFA / AT supply voltage low</t>
  </si>
  <si>
    <t>1032</t>
  </si>
  <si>
    <t>MFA fluid temperature voltage high</t>
  </si>
  <si>
    <t>1033</t>
  </si>
  <si>
    <t>MFA fluid temperature voltage low</t>
  </si>
  <si>
    <t>1034</t>
  </si>
  <si>
    <t>MFA upstream pressure voltage high</t>
  </si>
  <si>
    <t>1035</t>
  </si>
  <si>
    <t>MFA / AT</t>
  </si>
  <si>
    <t>MFA upstream pressure voltage low</t>
  </si>
  <si>
    <t>1036</t>
  </si>
  <si>
    <t>MFA downstream pressure voltage high</t>
  </si>
  <si>
    <t>1037</t>
  </si>
  <si>
    <t>MFA downstream pressure voltage low</t>
  </si>
  <si>
    <t>1038</t>
  </si>
  <si>
    <t>MFA delta pressure voltage high</t>
  </si>
  <si>
    <t>1039</t>
  </si>
  <si>
    <t>MFA delta pressure voltage low</t>
  </si>
  <si>
    <t>103A</t>
  </si>
  <si>
    <t>MFA / AT general fault</t>
  </si>
  <si>
    <t>103B</t>
  </si>
  <si>
    <t>MFA / AT internal circuitry fault detection</t>
  </si>
  <si>
    <t>101D</t>
  </si>
  <si>
    <t>49</t>
  </si>
  <si>
    <t>MFA flow lower than expected</t>
  </si>
  <si>
    <t>103F</t>
  </si>
  <si>
    <t xml:space="preserve">(actual flow - VE estimated flow) &lt; </t>
  </si>
  <si>
    <t>MFA flow higher than expected</t>
  </si>
  <si>
    <t>1040</t>
  </si>
  <si>
    <t xml:space="preserve">(actual flow - VE estimated flow) &gt; </t>
  </si>
  <si>
    <t xml:space="preserve">and RPM / MAP conditions above </t>
  </si>
  <si>
    <t>MFG main comm lost</t>
  </si>
  <si>
    <t>101A</t>
  </si>
  <si>
    <t>MFG high speed data comm lost</t>
  </si>
  <si>
    <t>101E</t>
  </si>
  <si>
    <t>MFG unable to reach higher TPS</t>
  </si>
  <si>
    <t>1020</t>
  </si>
  <si>
    <t>MFG unable to reach lower TPS</t>
  </si>
  <si>
    <t>1021</t>
  </si>
  <si>
    <t>MFG supply voltage high</t>
  </si>
  <si>
    <t>1022</t>
  </si>
  <si>
    <t>MFG supply voltage low</t>
  </si>
  <si>
    <t>1023</t>
  </si>
  <si>
    <t>MFG fluid temperature voltage high</t>
  </si>
  <si>
    <t>1024</t>
  </si>
  <si>
    <t>MFG fluid temperature voltage low</t>
  </si>
  <si>
    <t>1025</t>
  </si>
  <si>
    <t>MFG upstream pressure voltage high</t>
  </si>
  <si>
    <t>1026</t>
  </si>
  <si>
    <t>MFG upstream pressure voltage low</t>
  </si>
  <si>
    <t>1027</t>
  </si>
  <si>
    <t>MFG</t>
  </si>
  <si>
    <t>MFG downstream pressure voltage high</t>
  </si>
  <si>
    <t>1028</t>
  </si>
  <si>
    <t>MFG downstream pressure voltage low</t>
  </si>
  <si>
    <t>1029</t>
  </si>
  <si>
    <t>MFG delta pressure zVolt voltage high</t>
  </si>
  <si>
    <t>102A</t>
  </si>
  <si>
    <t>MFG delta pressure zVolt voltage low</t>
  </si>
  <si>
    <t>102B</t>
  </si>
  <si>
    <t>MFG delta pressure voltage high</t>
  </si>
  <si>
    <t>102C</t>
  </si>
  <si>
    <t>MFG delta pressure voltage low</t>
  </si>
  <si>
    <t>102D</t>
  </si>
  <si>
    <t>MFG general fault</t>
  </si>
  <si>
    <t>102E</t>
  </si>
  <si>
    <t>MFG internal circuitry fault detection</t>
  </si>
  <si>
    <t>101B</t>
  </si>
  <si>
    <t>MFG flow lower than expected</t>
  </si>
  <si>
    <t>1041</t>
  </si>
  <si>
    <t xml:space="preserve">(actual flow - commanded flow) &lt; </t>
  </si>
  <si>
    <t>MFG flow higher than expected</t>
  </si>
  <si>
    <t>1042</t>
  </si>
  <si>
    <t xml:space="preserve">(actual flow - commanded flow) &gt; </t>
  </si>
  <si>
    <t>MIL control ground short</t>
  </si>
  <si>
    <t>650</t>
  </si>
  <si>
    <t>1644</t>
  </si>
  <si>
    <t>MIL</t>
  </si>
  <si>
    <t>MIL open</t>
  </si>
  <si>
    <t>MIL control short to power</t>
  </si>
  <si>
    <t>1645</t>
  </si>
  <si>
    <t>NOx</t>
  </si>
  <si>
    <t>NOx Exceedance - NOx control monitoring system</t>
  </si>
  <si>
    <t>2BAE</t>
  </si>
  <si>
    <t xml:space="preserve">and Postcat NOx &gt; </t>
  </si>
  <si>
    <t>ppm</t>
  </si>
  <si>
    <t>sample window tau</t>
  </si>
  <si>
    <t>Run time wait threshold source</t>
  </si>
  <si>
    <t>Run time wait for all oil pressure low faults:</t>
  </si>
  <si>
    <t>RPM lower limit for all oil pressure low faults:</t>
  </si>
  <si>
    <t>Oil pressure low (switch)</t>
  </si>
  <si>
    <t>524</t>
  </si>
  <si>
    <t xml:space="preserve">Oil pressure input </t>
  </si>
  <si>
    <t>For RPM &gt; lower limit AND RPM &lt;=</t>
  </si>
  <si>
    <t>Oil pressure low stage 1 (sender or SENT)</t>
  </si>
  <si>
    <t>520</t>
  </si>
  <si>
    <t xml:space="preserve">Stage 1: oil pressure &lt; </t>
  </si>
  <si>
    <t>Oil</t>
  </si>
  <si>
    <t>Oil pressure low stage 2 (sender or SENT)</t>
  </si>
  <si>
    <t xml:space="preserve">Stage 2: oil pressure &lt; </t>
  </si>
  <si>
    <t xml:space="preserve"> For RPM &gt;=</t>
  </si>
  <si>
    <t>Oil pressure high (sender or SENT)</t>
  </si>
  <si>
    <t>521</t>
  </si>
  <si>
    <t>116</t>
  </si>
  <si>
    <t xml:space="preserve">Oil pressure &gt; </t>
  </si>
  <si>
    <t>Stopped wait time for oil pressure switch voltage faults</t>
  </si>
  <si>
    <t>Oil pressure high voltage (switch or sender)</t>
  </si>
  <si>
    <t>117</t>
  </si>
  <si>
    <t xml:space="preserve">Oil pressure sensor voltage &gt; </t>
  </si>
  <si>
    <t>Oil pressure low voltage (switch or sender)</t>
  </si>
  <si>
    <t>118</t>
  </si>
  <si>
    <t xml:space="preserve">Oil pressure sensor voltage &lt; </t>
  </si>
  <si>
    <t xml:space="preserve">Oil pressure valve error </t>
  </si>
  <si>
    <t>1191</t>
  </si>
  <si>
    <t xml:space="preserve">abs(Oil pressure control error) &gt; </t>
  </si>
  <si>
    <t>Oil pressure communication lost (SENT)</t>
  </si>
  <si>
    <t>160D</t>
  </si>
  <si>
    <t xml:space="preserve">Oil pressure communication lost &gt; </t>
  </si>
  <si>
    <t>Oil level and temperature sensor loss</t>
  </si>
  <si>
    <t>250A</t>
  </si>
  <si>
    <t>Oil level and temperature sensor voltage out of range</t>
  </si>
  <si>
    <t>250B</t>
  </si>
  <si>
    <t>Level /</t>
  </si>
  <si>
    <t>Temp</t>
  </si>
  <si>
    <t>Oil level out of range</t>
  </si>
  <si>
    <t>Oil level too low</t>
  </si>
  <si>
    <t>250F</t>
  </si>
  <si>
    <t xml:space="preserve">Oil level &lt; </t>
  </si>
  <si>
    <t>level %</t>
  </si>
  <si>
    <t>Oil temperature out of range</t>
  </si>
  <si>
    <t>195</t>
  </si>
  <si>
    <t>196</t>
  </si>
  <si>
    <t>Oil temperature too high</t>
  </si>
  <si>
    <t>298</t>
  </si>
  <si>
    <t xml:space="preserve">Oil temperature &gt; </t>
  </si>
  <si>
    <t>Relay control ground short</t>
  </si>
  <si>
    <t>685</t>
  </si>
  <si>
    <t>686</t>
  </si>
  <si>
    <t>Relay key-off fault checking</t>
  </si>
  <si>
    <t>for all relay faults in this section</t>
  </si>
  <si>
    <t>Relay coil open</t>
  </si>
  <si>
    <t>Power Relay</t>
  </si>
  <si>
    <t xml:space="preserve">Control / </t>
  </si>
  <si>
    <t>Relay coil short to power</t>
  </si>
  <si>
    <t>687</t>
  </si>
  <si>
    <t xml:space="preserve">Relay off high voltage </t>
  </si>
  <si>
    <t>1602</t>
  </si>
  <si>
    <t xml:space="preserve">Relay control off with feedback &gt; </t>
  </si>
  <si>
    <t>Relay on low voltage</t>
  </si>
  <si>
    <t>1603</t>
  </si>
  <si>
    <t xml:space="preserve">Relay control on with feedback &lt; </t>
  </si>
  <si>
    <t>Injectors relay powered</t>
  </si>
  <si>
    <t>Ignition coils relay powered</t>
  </si>
  <si>
    <t>BP pegging offset out-of-range</t>
  </si>
  <si>
    <t>3060</t>
  </si>
  <si>
    <t xml:space="preserve">abs(BP offset) sample &gt; </t>
  </si>
  <si>
    <t>EBP pegging offset out-of-range</t>
  </si>
  <si>
    <t>3061</t>
  </si>
  <si>
    <t xml:space="preserve">abs(EBP offset) sample &gt; </t>
  </si>
  <si>
    <t>EGRdP pegging offset out-of-range</t>
  </si>
  <si>
    <t>3069</t>
  </si>
  <si>
    <t xml:space="preserve">abs(EGRdP offset) sample &gt; </t>
  </si>
  <si>
    <t>EGRLP pegging offset out-of-range</t>
  </si>
  <si>
    <t>3062</t>
  </si>
  <si>
    <t xml:space="preserve">abs(EGRLP offset) sample &gt; </t>
  </si>
  <si>
    <t>Offset</t>
  </si>
  <si>
    <t>EGRHP pegging offset out-of-range</t>
  </si>
  <si>
    <t>3063</t>
  </si>
  <si>
    <t xml:space="preserve">abs(EGRHP offset) sample &gt; </t>
  </si>
  <si>
    <t>TIP pegging offset out-of-range</t>
  </si>
  <si>
    <t>3064</t>
  </si>
  <si>
    <t xml:space="preserve">abs(TIP offset) sample &gt; </t>
  </si>
  <si>
    <t>EGRwrP pegging offset out-of-range</t>
  </si>
  <si>
    <t>3065</t>
  </si>
  <si>
    <t xml:space="preserve">abs(EGRwrP offset) sample &gt; </t>
  </si>
  <si>
    <t>CVP1 pegging offset out-of-range</t>
  </si>
  <si>
    <t>3067</t>
  </si>
  <si>
    <t xml:space="preserve">abs(CVP1 offset) sample &gt; </t>
  </si>
  <si>
    <t>CVP2 pegging offset out-of-range</t>
  </si>
  <si>
    <t>3068</t>
  </si>
  <si>
    <t xml:space="preserve">abs(CVP2 offset) sample &gt; </t>
  </si>
  <si>
    <t>MAP pegging reference out-of-range</t>
  </si>
  <si>
    <t>3066</t>
  </si>
  <si>
    <t>all pressures pegged to MAP with offset faults enabled</t>
  </si>
  <si>
    <t xml:space="preserve"> (&gt;=2) are out-of-range and agree within &lt; </t>
  </si>
  <si>
    <t>Radiator</t>
  </si>
  <si>
    <t>Unable to reach radiator bypass valve target position</t>
  </si>
  <si>
    <t>104E</t>
  </si>
  <si>
    <t>Bypass</t>
  </si>
  <si>
    <t>Valve</t>
  </si>
  <si>
    <t>Roadspeed loss</t>
  </si>
  <si>
    <t>500</t>
  </si>
  <si>
    <t>502</t>
  </si>
  <si>
    <t xml:space="preserve">Roadspeed input &lt; </t>
  </si>
  <si>
    <t xml:space="preserve">and slow PWM input validation </t>
  </si>
  <si>
    <t xml:space="preserve">and PTO status is </t>
  </si>
  <si>
    <t xml:space="preserve">OR instantaneous dropout detection: </t>
  </si>
  <si>
    <t xml:space="preserve">engine speed &gt; </t>
  </si>
  <si>
    <t>Roadspeed</t>
  </si>
  <si>
    <t xml:space="preserve">with initial roadspeed &gt; </t>
  </si>
  <si>
    <t>Input</t>
  </si>
  <si>
    <t xml:space="preserve">followed by roadspeed &lt;= </t>
  </si>
  <si>
    <t xml:space="preserve">after dropping roadspeed faster than </t>
  </si>
  <si>
    <t>Roadspeed short to ground</t>
  </si>
  <si>
    <t xml:space="preserve">No pulse activity and internal 0-5V input &lt; </t>
  </si>
  <si>
    <t>Roadspeed open/short to power</t>
  </si>
  <si>
    <t>1F</t>
  </si>
  <si>
    <t>503</t>
  </si>
  <si>
    <t>No pulse activity and internal 0-5V input &gt;</t>
  </si>
  <si>
    <t>Roadspeed sensor disconnected</t>
  </si>
  <si>
    <t>1009</t>
  </si>
  <si>
    <t>Roadspeed sensor disconnected testing:</t>
  </si>
  <si>
    <t>No pulse activity at sample rate of:</t>
  </si>
  <si>
    <t>while battery voltage &gt;</t>
  </si>
  <si>
    <t>AND engine speed &lt;</t>
  </si>
  <si>
    <t>AND input RS sensor offset voltage &gt;</t>
  </si>
  <si>
    <t>Spark Plug or Coil Failure</t>
  </si>
  <si>
    <t>1351</t>
  </si>
  <si>
    <t>Spark plug or coil fault countdown timer</t>
  </si>
  <si>
    <t>secs</t>
  </si>
  <si>
    <t>Spark Plug or Coil Failure - 1</t>
  </si>
  <si>
    <t>1352</t>
  </si>
  <si>
    <t>Spark Plug or Coil Failure - 2</t>
  </si>
  <si>
    <t>1353</t>
  </si>
  <si>
    <t>Spark Plug or Coil Failure - 3</t>
  </si>
  <si>
    <t>1354</t>
  </si>
  <si>
    <t>Spark Plug or Coil Failure - 4</t>
  </si>
  <si>
    <t>Spark Coil</t>
  </si>
  <si>
    <t>1355</t>
  </si>
  <si>
    <t>Spark Plug or Coil Failure - 5</t>
  </si>
  <si>
    <t>1356</t>
  </si>
  <si>
    <t>Spark Plug or Coil Failure - 6</t>
  </si>
  <si>
    <t>1357</t>
  </si>
  <si>
    <t>Spark Plug or Coil Failure - 7</t>
  </si>
  <si>
    <t>1358</t>
  </si>
  <si>
    <t>Spark Plug or Coil Failure - 8</t>
  </si>
  <si>
    <t>1359</t>
  </si>
  <si>
    <t>Spark Plug or Coil Failure - 9</t>
  </si>
  <si>
    <t>1360</t>
  </si>
  <si>
    <t>Spark Plug or Coil Failure - 10</t>
  </si>
  <si>
    <t>1361</t>
  </si>
  <si>
    <t>Spark Plug or Coil Failure - 11</t>
  </si>
  <si>
    <t>1362</t>
  </si>
  <si>
    <t>Spark Plug or Coil Failure - 12</t>
  </si>
  <si>
    <t>Common spark coil diagnostic conditions:</t>
  </si>
  <si>
    <t xml:space="preserve">Diagnose faults while cranking </t>
  </si>
  <si>
    <t xml:space="preserve">Battery voltage &gt; </t>
  </si>
  <si>
    <t xml:space="preserve">Battery voltage &lt; </t>
  </si>
  <si>
    <t xml:space="preserve">External spark module voltage &gt; </t>
  </si>
  <si>
    <t>Primary Loop Open or</t>
  </si>
  <si>
    <t>351</t>
  </si>
  <si>
    <t>Common spark coil diagnostic conditions satisfied AND</t>
  </si>
  <si>
    <t>sparks</t>
  </si>
  <si>
    <t>Primary Loop Open or Low-Side Short to Ground - 1</t>
  </si>
  <si>
    <t>352</t>
  </si>
  <si>
    <t>If dwell current control = 'Adaptive Dwell':</t>
  </si>
  <si>
    <t>Primary Loop Open or Low-Side Short to Ground - 2</t>
  </si>
  <si>
    <t>(current measurement required)</t>
  </si>
  <si>
    <t xml:space="preserve">dwell adjustment &gt;= </t>
  </si>
  <si>
    <t>Primary Loop Open or Low-Side Short to Ground - 3</t>
  </si>
  <si>
    <t>321</t>
  </si>
  <si>
    <t xml:space="preserve">or total dwell &gt;= </t>
  </si>
  <si>
    <t>Primary Loop Open or Low-Side Short to Ground - 4</t>
  </si>
  <si>
    <t>323</t>
  </si>
  <si>
    <t>Primary Loop Open or Low-Side Short to Ground - 5</t>
  </si>
  <si>
    <t>356</t>
  </si>
  <si>
    <t>If dwell current control = 'Monitor Only':</t>
  </si>
  <si>
    <t>Primary Loop Open or Low-Side Short to Ground - 6</t>
  </si>
  <si>
    <t>357</t>
  </si>
  <si>
    <t xml:space="preserve">final current &lt; </t>
  </si>
  <si>
    <t>Primary Loop Open or Low-Side Short to Ground - 7</t>
  </si>
  <si>
    <t>358</t>
  </si>
  <si>
    <t>333</t>
  </si>
  <si>
    <t xml:space="preserve">and crank dwell (external module only) &lt; </t>
  </si>
  <si>
    <t>Primary Loop Open or Low-Side Short to Ground - 8</t>
  </si>
  <si>
    <t>359</t>
  </si>
  <si>
    <t>Primary Loop Open or Low-Side Short to Ground - 9</t>
  </si>
  <si>
    <t>360</t>
  </si>
  <si>
    <t>Primary Loop Open or Low-Side Short to Ground - 10</t>
  </si>
  <si>
    <t>2330</t>
  </si>
  <si>
    <t>Primary Loop Open or Low-Side Short to Ground - 11</t>
  </si>
  <si>
    <t>2333</t>
  </si>
  <si>
    <t>Primary Loop Open or Low-Side Short to Ground - 12</t>
  </si>
  <si>
    <t>Primary Coil Shorted</t>
  </si>
  <si>
    <t>Primary Coil Shorted - 1</t>
  </si>
  <si>
    <t>Primary Coil Shorted - 2</t>
  </si>
  <si>
    <t xml:space="preserve">dwell adjustment &lt;= </t>
  </si>
  <si>
    <t>Primary Coil Shorted - 3</t>
  </si>
  <si>
    <t>322</t>
  </si>
  <si>
    <t xml:space="preserve">or total dwell &lt;= </t>
  </si>
  <si>
    <t>Primary Coil Shorted - 4</t>
  </si>
  <si>
    <t>324</t>
  </si>
  <si>
    <t>Primary Coil Shorted - 5</t>
  </si>
  <si>
    <t>Primary Coil Shorted - 6</t>
  </si>
  <si>
    <t xml:space="preserve">initial current &gt; </t>
  </si>
  <si>
    <t>Primary Coil Shorted - 7</t>
  </si>
  <si>
    <t>334</t>
  </si>
  <si>
    <t xml:space="preserve">sample delay from rising edge </t>
  </si>
  <si>
    <t>Primary Coil Shorted - 8</t>
  </si>
  <si>
    <t>Primary Coil Shorted - 9</t>
  </si>
  <si>
    <t>Primary Coil Shorted - 10</t>
  </si>
  <si>
    <t>2331</t>
  </si>
  <si>
    <t>Primary Coil Shorted - 11</t>
  </si>
  <si>
    <t>2334</t>
  </si>
  <si>
    <t>Primary Coil Shorted - 12</t>
  </si>
  <si>
    <t>External Spark Module Coil Failure</t>
  </si>
  <si>
    <t>External Spark Module Coil Failure - 1</t>
  </si>
  <si>
    <t>spark module diagnostic feedback &lt;</t>
  </si>
  <si>
    <t>External Spark Module Coil Failure - 2</t>
  </si>
  <si>
    <t>and &gt;</t>
  </si>
  <si>
    <t>External Spark Module Coil Failure - 3</t>
  </si>
  <si>
    <t>and engine run time &gt;</t>
  </si>
  <si>
    <t>External Spark Module Coil Failure - 4</t>
  </si>
  <si>
    <t>External Spark Module Coil Failure - 5</t>
  </si>
  <si>
    <t>External Spark Module Coil Failure - 6</t>
  </si>
  <si>
    <t>External Spark Module Coil Failure - 7</t>
  </si>
  <si>
    <t>External Spark Module Coil Failure - 8</t>
  </si>
  <si>
    <t>External Spark Module Coil Failure - 9</t>
  </si>
  <si>
    <t>External Spark Module Coil Failure - 10</t>
  </si>
  <si>
    <t>External Spark Module Coil Failure - 11</t>
  </si>
  <si>
    <t>External Spark Module Coil Failure - 12</t>
  </si>
  <si>
    <t>External Spark Module Failure</t>
  </si>
  <si>
    <t>350</t>
  </si>
  <si>
    <t>TANK_1_V high voltage</t>
  </si>
  <si>
    <t>1716</t>
  </si>
  <si>
    <t>17</t>
  </si>
  <si>
    <t xml:space="preserve">Tank voltage &gt; </t>
  </si>
  <si>
    <t>TANK_2_V</t>
  </si>
  <si>
    <t>171A</t>
  </si>
  <si>
    <t>TANK_2_V high voltage</t>
  </si>
  <si>
    <t>TANK_1_V low voltage</t>
  </si>
  <si>
    <t>1717</t>
  </si>
  <si>
    <t xml:space="preserve">Tank voltage &lt; </t>
  </si>
  <si>
    <t>171B</t>
  </si>
  <si>
    <t>TANK_2_V low voltage</t>
  </si>
  <si>
    <t>TANK_1_V slow recovery</t>
  </si>
  <si>
    <t>1718</t>
  </si>
  <si>
    <t>26</t>
  </si>
  <si>
    <t>171C</t>
  </si>
  <si>
    <t>TANK_2_V slow recovery</t>
  </si>
  <si>
    <t>Spark 1 KV High</t>
  </si>
  <si>
    <t>1725</t>
  </si>
  <si>
    <t>SparkKV_filt &gt; Kvnom_filt +</t>
  </si>
  <si>
    <t>KV</t>
  </si>
  <si>
    <t>1727</t>
  </si>
  <si>
    <t>Spark 2 KV High</t>
  </si>
  <si>
    <t>1729</t>
  </si>
  <si>
    <t>Spark 3 KV High</t>
  </si>
  <si>
    <t>Capacitive</t>
  </si>
  <si>
    <t>1731</t>
  </si>
  <si>
    <t>Spark 4 KV High</t>
  </si>
  <si>
    <t>Discharge</t>
  </si>
  <si>
    <t>1733</t>
  </si>
  <si>
    <t>Spark 5 KV High</t>
  </si>
  <si>
    <t>Spark</t>
  </si>
  <si>
    <t>1735</t>
  </si>
  <si>
    <t>Spark 6 KV High</t>
  </si>
  <si>
    <t>1737</t>
  </si>
  <si>
    <t>Spark 7 KV High</t>
  </si>
  <si>
    <t>1739</t>
  </si>
  <si>
    <t>Spark 8 KV High</t>
  </si>
  <si>
    <t>17A0</t>
  </si>
  <si>
    <t>Spark 9 KV High</t>
  </si>
  <si>
    <t>17A1</t>
  </si>
  <si>
    <t>Spark 10 KV High</t>
  </si>
  <si>
    <t>17A2</t>
  </si>
  <si>
    <t>Spark 11 KV High</t>
  </si>
  <si>
    <t>17A3</t>
  </si>
  <si>
    <t>Spark 12 KV High</t>
  </si>
  <si>
    <t>Spark 1 KV Low</t>
  </si>
  <si>
    <t>1726</t>
  </si>
  <si>
    <t>SparkKV_filt &lt; Kvnom_filt -</t>
  </si>
  <si>
    <t>1728</t>
  </si>
  <si>
    <t>Spark 2 KV Low</t>
  </si>
  <si>
    <t>1730</t>
  </si>
  <si>
    <t>Spark 3 KV Low</t>
  </si>
  <si>
    <t>1732</t>
  </si>
  <si>
    <t>Spark 4 KV Low</t>
  </si>
  <si>
    <t>1734</t>
  </si>
  <si>
    <t>Spark 5 KV Low</t>
  </si>
  <si>
    <t>1736</t>
  </si>
  <si>
    <t>Spark 6 KV Low</t>
  </si>
  <si>
    <t>1738</t>
  </si>
  <si>
    <t>Spark 7 KV Low</t>
  </si>
  <si>
    <t>1740</t>
  </si>
  <si>
    <t>Spark 8 KV Low</t>
  </si>
  <si>
    <t>17A4</t>
  </si>
  <si>
    <t>Spark 9 KV Low</t>
  </si>
  <si>
    <t>17A5</t>
  </si>
  <si>
    <t>Spark 10 KV Low</t>
  </si>
  <si>
    <t>17A6</t>
  </si>
  <si>
    <t>Spark 11 KV Low</t>
  </si>
  <si>
    <t>17A7</t>
  </si>
  <si>
    <t>Spark 12 KV Low</t>
  </si>
  <si>
    <t>Spark 1 Open Primary</t>
  </si>
  <si>
    <t>1741</t>
  </si>
  <si>
    <t>Spark KV = 1 and rpm &gt; V_minRPM</t>
  </si>
  <si>
    <t>1760</t>
  </si>
  <si>
    <t>Spark 2 Open Primary</t>
  </si>
  <si>
    <t>1770</t>
  </si>
  <si>
    <t>Spark 3 Open Primary</t>
  </si>
  <si>
    <t>1780</t>
  </si>
  <si>
    <t>Spark 4 Open Primary</t>
  </si>
  <si>
    <t>1789</t>
  </si>
  <si>
    <t>Spark 5 Open Primary</t>
  </si>
  <si>
    <t>1799</t>
  </si>
  <si>
    <t>Spark 6 Open Primary</t>
  </si>
  <si>
    <t>1809</t>
  </si>
  <si>
    <t>Spark 7 Open Primary</t>
  </si>
  <si>
    <t>1819</t>
  </si>
  <si>
    <t>Spark 8 Open Primary</t>
  </si>
  <si>
    <t>17A8</t>
  </si>
  <si>
    <t>Spark 9 Open Primary</t>
  </si>
  <si>
    <t>17A9</t>
  </si>
  <si>
    <t>Spark 10 Open Primary</t>
  </si>
  <si>
    <t>17AA</t>
  </si>
  <si>
    <t>Spark 11 Open Primary</t>
  </si>
  <si>
    <t>17AB</t>
  </si>
  <si>
    <t>Spark 12 Open Primary</t>
  </si>
  <si>
    <t>Spark 1 Shorted Primary</t>
  </si>
  <si>
    <t>1742</t>
  </si>
  <si>
    <t>Spark KV = 2 and rpm &gt; V_minRPM</t>
  </si>
  <si>
    <t>1761</t>
  </si>
  <si>
    <t>Spark 2 Shorted Primary</t>
  </si>
  <si>
    <t>1771</t>
  </si>
  <si>
    <t>Spark 3 Shorted Primary</t>
  </si>
  <si>
    <t>1781</t>
  </si>
  <si>
    <t>Spark 4 Shorted Primary</t>
  </si>
  <si>
    <t>1790</t>
  </si>
  <si>
    <t>Spark 5 Shorted Primary</t>
  </si>
  <si>
    <t>Spark 6 Shorted Primary</t>
  </si>
  <si>
    <t>1810</t>
  </si>
  <si>
    <t>Spark 7 Shorted Primary</t>
  </si>
  <si>
    <t>1820</t>
  </si>
  <si>
    <t>Spark 8 Shorted Primary</t>
  </si>
  <si>
    <t>17AC</t>
  </si>
  <si>
    <t>Spark 9 Shorted Primary</t>
  </si>
  <si>
    <t>17AD</t>
  </si>
  <si>
    <t>Spark 10 Shorted Primary</t>
  </si>
  <si>
    <t>17AE</t>
  </si>
  <si>
    <t>Spark 11 Shorted Primary</t>
  </si>
  <si>
    <t>17AF</t>
  </si>
  <si>
    <t>Spark 12 Shorted Primary</t>
  </si>
  <si>
    <t>Spark 1 Open Secondary</t>
  </si>
  <si>
    <t>1743</t>
  </si>
  <si>
    <t>Spark KV = 4 and rpm &gt; V_minRPM</t>
  </si>
  <si>
    <t>1762</t>
  </si>
  <si>
    <t>Spark 2 Open Secondary</t>
  </si>
  <si>
    <t>1772</t>
  </si>
  <si>
    <t>Spark 3 Open Secondary</t>
  </si>
  <si>
    <t>1782</t>
  </si>
  <si>
    <t>Spark 4 Open Secondary</t>
  </si>
  <si>
    <t>1791</t>
  </si>
  <si>
    <t>Spark 5 Open Secondary</t>
  </si>
  <si>
    <t>Spark 6 Open Secondary</t>
  </si>
  <si>
    <t>1811</t>
  </si>
  <si>
    <t>Spark 7 Open Secondary</t>
  </si>
  <si>
    <t>1821</t>
  </si>
  <si>
    <t>Spark 8 Open Secondary</t>
  </si>
  <si>
    <t>17B0</t>
  </si>
  <si>
    <t>Spark 9 Open Secondary</t>
  </si>
  <si>
    <t>17B1</t>
  </si>
  <si>
    <t>Spark 10 Open Secondary</t>
  </si>
  <si>
    <t>17B2</t>
  </si>
  <si>
    <t>Spark 11 Open Secondary</t>
  </si>
  <si>
    <t>17B3</t>
  </si>
  <si>
    <t>Spark 12 Open Secondary</t>
  </si>
  <si>
    <t>Spark 1 &lt;5KV</t>
  </si>
  <si>
    <t>1744</t>
  </si>
  <si>
    <t>21</t>
  </si>
  <si>
    <t>Spark KV = 3 and rpm &gt; V_minRPM</t>
  </si>
  <si>
    <t>1763</t>
  </si>
  <si>
    <t>AND MAP &gt;</t>
  </si>
  <si>
    <t>Spark 2 &lt;5KV</t>
  </si>
  <si>
    <t>1773</t>
  </si>
  <si>
    <t>Spark 3 &lt;5KV</t>
  </si>
  <si>
    <t>1783</t>
  </si>
  <si>
    <t>Spark 4 &lt;5KV</t>
  </si>
  <si>
    <t>1792</t>
  </si>
  <si>
    <t>Spark 5 &lt;5KV</t>
  </si>
  <si>
    <t>Spark 6 &lt;5KV</t>
  </si>
  <si>
    <t>1812</t>
  </si>
  <si>
    <t>Spark 7 &lt;5KV</t>
  </si>
  <si>
    <t>1822</t>
  </si>
  <si>
    <t>Spark 8 &lt;5KV</t>
  </si>
  <si>
    <t>17B4</t>
  </si>
  <si>
    <t>Spark 9 &lt;5KV</t>
  </si>
  <si>
    <t>17B5</t>
  </si>
  <si>
    <t>Spark 10 &lt;5KV</t>
  </si>
  <si>
    <t>17B6</t>
  </si>
  <si>
    <t>Spark 11 &lt;5KV</t>
  </si>
  <si>
    <t>17B7</t>
  </si>
  <si>
    <t>Spark 12 &lt;5KV</t>
  </si>
  <si>
    <t>Spark 1 31KV-Open</t>
  </si>
  <si>
    <t>1745</t>
  </si>
  <si>
    <t>22</t>
  </si>
  <si>
    <t>Spark KV = 6 and rpm &gt; V_minRPM</t>
  </si>
  <si>
    <t>1764</t>
  </si>
  <si>
    <t>Spark 2 31KV-Open</t>
  </si>
  <si>
    <t>1774</t>
  </si>
  <si>
    <t>Spark 3 31KV-Open</t>
  </si>
  <si>
    <t>1784</t>
  </si>
  <si>
    <t>Spark 4 31KV-Open</t>
  </si>
  <si>
    <t>1793</t>
  </si>
  <si>
    <t>Spark 5 31KV-Open</t>
  </si>
  <si>
    <t>Spark 6 31KV-Open</t>
  </si>
  <si>
    <t>1813</t>
  </si>
  <si>
    <t>Spark 7 31KV-Open</t>
  </si>
  <si>
    <t>1823</t>
  </si>
  <si>
    <t>Spark 8 31KV-Open</t>
  </si>
  <si>
    <t>17B8</t>
  </si>
  <si>
    <t>Spark 9 31KV-Open</t>
  </si>
  <si>
    <t>17B9</t>
  </si>
  <si>
    <t>Spark 10 31KV-Open</t>
  </si>
  <si>
    <t>17BA</t>
  </si>
  <si>
    <t>Spark 11 31KV-Open</t>
  </si>
  <si>
    <t>17BB</t>
  </si>
  <si>
    <t>Spark 12 31KV-Open</t>
  </si>
  <si>
    <t>Spark 1 Above Average</t>
  </si>
  <si>
    <t>1746</t>
  </si>
  <si>
    <t>Spark KV &gt; SparkKV_avg + SparkKV_deltaHi</t>
  </si>
  <si>
    <t>1765</t>
  </si>
  <si>
    <t>Spark 2 Above Average</t>
  </si>
  <si>
    <t>1775</t>
  </si>
  <si>
    <t>Spark 3 Above Average</t>
  </si>
  <si>
    <t>1785</t>
  </si>
  <si>
    <t>Spark 4 Above Average</t>
  </si>
  <si>
    <t>1794</t>
  </si>
  <si>
    <t>Spark 5 Above Average</t>
  </si>
  <si>
    <t>1804</t>
  </si>
  <si>
    <t>Spark 6 Above Average</t>
  </si>
  <si>
    <t>1814</t>
  </si>
  <si>
    <t>Spark 7 Above Average</t>
  </si>
  <si>
    <t>1824</t>
  </si>
  <si>
    <t>Spark 8 Above Average</t>
  </si>
  <si>
    <t>17BC</t>
  </si>
  <si>
    <t>Spark 9 Above Average</t>
  </si>
  <si>
    <t>17BD</t>
  </si>
  <si>
    <t>Spark 10 Above Average</t>
  </si>
  <si>
    <t>17BE</t>
  </si>
  <si>
    <t>Spark 11 Above Average</t>
  </si>
  <si>
    <t>17BF</t>
  </si>
  <si>
    <t>Spark 12 Above Average</t>
  </si>
  <si>
    <t>Spark 1 Below Average</t>
  </si>
  <si>
    <t>1747</t>
  </si>
  <si>
    <t>Spark KV &lt; SparkKV_avg - SparkKV_deltaLo</t>
  </si>
  <si>
    <t>1766</t>
  </si>
  <si>
    <t>Spark 2 Below Average</t>
  </si>
  <si>
    <t>1776</t>
  </si>
  <si>
    <t>Spark 3 Below Average</t>
  </si>
  <si>
    <t>1786</t>
  </si>
  <si>
    <t>Spark 4 Below Average</t>
  </si>
  <si>
    <t>1795</t>
  </si>
  <si>
    <t>Spark 5 Below Average</t>
  </si>
  <si>
    <t>1805</t>
  </si>
  <si>
    <t>Spark 6 Below Average</t>
  </si>
  <si>
    <t>1815</t>
  </si>
  <si>
    <t>Spark 7 Below Average</t>
  </si>
  <si>
    <t>1825</t>
  </si>
  <si>
    <t>Spark 8 Below Average</t>
  </si>
  <si>
    <t>17C0</t>
  </si>
  <si>
    <t>Spark 9 Below Average</t>
  </si>
  <si>
    <t>17C1</t>
  </si>
  <si>
    <t>Spark 10 Below Average</t>
  </si>
  <si>
    <t>17C2</t>
  </si>
  <si>
    <t>Spark 11 Below Average</t>
  </si>
  <si>
    <t>17C3</t>
  </si>
  <si>
    <t>Spark 12 Below Average</t>
  </si>
  <si>
    <t>Spark 1 Misfire Detected</t>
  </si>
  <si>
    <t>1748</t>
  </si>
  <si>
    <t>67</t>
  </si>
  <si>
    <t>1767</t>
  </si>
  <si>
    <t>Spark 2 Misfire Detected</t>
  </si>
  <si>
    <t>1777</t>
  </si>
  <si>
    <t>Spark 3 Misfire Detected</t>
  </si>
  <si>
    <t>1787</t>
  </si>
  <si>
    <t>Spark 4 Misfire Detected</t>
  </si>
  <si>
    <t>1796</t>
  </si>
  <si>
    <t>Spark 5 Misfire Detected</t>
  </si>
  <si>
    <t>1806</t>
  </si>
  <si>
    <t>Spark 6 Misfire Detected</t>
  </si>
  <si>
    <t>1816</t>
  </si>
  <si>
    <t>Spark 7 Misfire Detected</t>
  </si>
  <si>
    <t>1826</t>
  </si>
  <si>
    <t>Spark 8 Misfire Detected</t>
  </si>
  <si>
    <t>17C4</t>
  </si>
  <si>
    <t>Spark 9 Misfire Detected</t>
  </si>
  <si>
    <t>17C5</t>
  </si>
  <si>
    <t>Spark 10 Misfire Detected</t>
  </si>
  <si>
    <t>17C6</t>
  </si>
  <si>
    <t>Spark 11 Misfire Detected</t>
  </si>
  <si>
    <t>17C7</t>
  </si>
  <si>
    <t>Spark 12 Misfire Detected</t>
  </si>
  <si>
    <t>Start relay control ground short</t>
  </si>
  <si>
    <t>615</t>
  </si>
  <si>
    <t>616</t>
  </si>
  <si>
    <t>High-side feedback  &lt;</t>
  </si>
  <si>
    <t>TIP/TOP high voltage</t>
  </si>
  <si>
    <t>235</t>
  </si>
  <si>
    <t xml:space="preserve">TIP/TOP voltage &gt; </t>
  </si>
  <si>
    <t>TIP/TOP</t>
  </si>
  <si>
    <t>TIP/TOP low voltage</t>
  </si>
  <si>
    <t>137</t>
  </si>
  <si>
    <t xml:space="preserve">TIP/TOP voltage &lt; </t>
  </si>
  <si>
    <t>TIP/TOP active</t>
  </si>
  <si>
    <t>236</t>
  </si>
  <si>
    <t xml:space="preserve">TIP &lt; (turbo) / TOP &gt; (supercharged) </t>
  </si>
  <si>
    <t>5VE1 high voltage</t>
  </si>
  <si>
    <t>641</t>
  </si>
  <si>
    <t>532</t>
  </si>
  <si>
    <t xml:space="preserve">5VE1 &gt; </t>
  </si>
  <si>
    <t>5VE1 low voltage</t>
  </si>
  <si>
    <t>531</t>
  </si>
  <si>
    <t xml:space="preserve">5VE1 &lt; </t>
  </si>
  <si>
    <t>COP failure</t>
  </si>
  <si>
    <t>607</t>
  </si>
  <si>
    <t>RTI 1 loss</t>
  </si>
  <si>
    <t>1612</t>
  </si>
  <si>
    <t>514</t>
  </si>
  <si>
    <t>RTI 2 loss</t>
  </si>
  <si>
    <t>1613</t>
  </si>
  <si>
    <t>555</t>
  </si>
  <si>
    <t>RTI 3 loss</t>
  </si>
  <si>
    <t>1614</t>
  </si>
  <si>
    <t>556</t>
  </si>
  <si>
    <t>Internal</t>
  </si>
  <si>
    <t>A/D loss</t>
  </si>
  <si>
    <t>1615</t>
  </si>
  <si>
    <t>513</t>
  </si>
  <si>
    <t>Invalid interrupt</t>
  </si>
  <si>
    <t>1616</t>
  </si>
  <si>
    <t>512</t>
  </si>
  <si>
    <t>Flash checksum invalid</t>
  </si>
  <si>
    <t>41</t>
  </si>
  <si>
    <t>515</t>
  </si>
  <si>
    <t>RAM failure</t>
  </si>
  <si>
    <t>44</t>
  </si>
  <si>
    <t>516</t>
  </si>
  <si>
    <t>Hardware ID Failure</t>
  </si>
  <si>
    <t>1674</t>
  </si>
  <si>
    <t>CAN1 Tx failure</t>
  </si>
  <si>
    <t>1626</t>
  </si>
  <si>
    <t>646</t>
  </si>
  <si>
    <t xml:space="preserve">Tx error counter &gt; </t>
  </si>
  <si>
    <t>failures</t>
  </si>
  <si>
    <t>CAN1 Rx failure</t>
  </si>
  <si>
    <t>1627</t>
  </si>
  <si>
    <t>647</t>
  </si>
  <si>
    <t xml:space="preserve">Rx error counter &gt; </t>
  </si>
  <si>
    <t>CAN1 address conflict failure</t>
  </si>
  <si>
    <t>1628</t>
  </si>
  <si>
    <t xml:space="preserve">Address conflict counter &gt; </t>
  </si>
  <si>
    <t>Calibration ID 38901609-2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</si>
</sst>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3" x14ac:knownFonts="1">
    <font>
      <sz val="11"/>
      <color theme="1"/>
      <name val="Aptos Narrow"/>
      <family val="2"/>
      <scheme val="minor"/>
    </font>
    <font>
      <b/>
      <sz val="12"/>
      <color indexed="17"/>
      <name val="Arial"/>
      <family val="2"/>
    </font>
    <font>
      <sz val="10"/>
      <name val="Arial"/>
      <family val="2"/>
    </font>
    <font>
      <b/>
      <sz val="9"/>
      <color indexed="17"/>
      <name val="Arial"/>
      <family val="2"/>
    </font>
    <font>
      <sz val="10"/>
      <color rgb="FFFF0000"/>
      <name val="Arial"/>
      <family val="2"/>
    </font>
    <font>
      <b/>
      <sz val="10"/>
      <color indexed="50"/>
      <name val="Arial"/>
      <family val="2"/>
    </font>
    <font>
      <b/>
      <sz val="10"/>
      <color rgb="FF009900"/>
      <name val="Arial"/>
      <family val="2"/>
    </font>
    <font>
      <b/>
      <sz val="9"/>
      <color rgb="FF009900"/>
      <name val="Arial"/>
      <family val="2"/>
    </font>
    <font>
      <b/>
      <sz val="9"/>
      <color indexed="50"/>
      <name val="Arial"/>
      <family val="2"/>
    </font>
    <font>
      <sz val="9"/>
      <name val="Arial"/>
      <family val="2"/>
    </font>
    <font>
      <b/>
      <sz val="12"/>
      <color indexed="8"/>
      <name val="Arial"/>
      <family val="2"/>
    </font>
    <font>
      <b/>
      <sz val="10"/>
      <name val="Arial"/>
      <family val="2"/>
    </font>
    <font>
      <b/>
      <sz val="12"/>
      <name val="Arial"/>
      <family val="2"/>
    </font>
    <font>
      <b/>
      <sz val="10"/>
      <color theme="1"/>
      <name val="Arial"/>
      <family val="2"/>
    </font>
    <font>
      <sz val="10"/>
      <color theme="1"/>
      <name val="Arial"/>
      <family val="2"/>
    </font>
    <font>
      <b/>
      <sz val="10"/>
      <color indexed="17"/>
      <name val="Arial"/>
      <family val="2"/>
    </font>
    <font>
      <sz val="11"/>
      <name val="Arial"/>
      <family val="2"/>
    </font>
    <font>
      <sz val="12"/>
      <color indexed="8"/>
      <name val="Arial"/>
      <family val="2"/>
    </font>
    <font>
      <sz val="10"/>
      <color indexed="17"/>
      <name val="Arial"/>
      <family val="2"/>
    </font>
    <font>
      <sz val="9"/>
      <color indexed="81"/>
      <name val="Tahoma"/>
      <family val="2"/>
    </font>
    <font>
      <b/>
      <sz val="9"/>
      <color indexed="81"/>
      <name val="Tahoma"/>
      <family val="2"/>
    </font>
    <font>
      <b/>
      <sz val="9"/>
      <name val="Arial"/>
      <family val="2"/>
    </font>
    <font>
      <sz val="11"/>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indexed="22"/>
        <bgColor indexed="64"/>
      </patternFill>
    </fill>
    <fill>
      <patternFill patternType="darkDown">
        <bgColor theme="0"/>
      </patternFill>
    </fill>
    <fill>
      <patternFill patternType="solid">
        <fgColor indexed="29"/>
        <bgColor indexed="64"/>
      </patternFill>
    </fill>
    <fill>
      <patternFill patternType="darkDown">
        <bgColor indexed="22"/>
      </patternFill>
    </fill>
    <fill>
      <patternFill patternType="solid">
        <fgColor theme="0" tint="-0.499984740745262"/>
        <bgColor indexed="64"/>
      </patternFill>
    </fill>
    <fill>
      <patternFill patternType="solid">
        <fgColor indexed="9"/>
        <bgColor indexed="64"/>
      </patternFill>
    </fill>
    <fill>
      <patternFill patternType="solid">
        <fgColor theme="0" tint="-0.14996795556505021"/>
        <bgColor indexed="64"/>
      </patternFill>
    </fill>
  </fills>
  <borders count="168">
    <border>
      <left/>
      <right/>
      <top/>
      <bottom/>
      <diagonal/>
    </border>
    <border>
      <left/>
      <right/>
      <top/>
      <bottom style="thick">
        <color rgb="FF009900"/>
      </bottom>
      <diagonal/>
    </border>
    <border>
      <left style="thin">
        <color rgb="FFFF0000"/>
      </left>
      <right style="thin">
        <color rgb="FFFF0000"/>
      </right>
      <top/>
      <bottom/>
      <diagonal/>
    </border>
    <border>
      <left style="thick">
        <color indexed="50"/>
      </left>
      <right/>
      <top style="thick">
        <color indexed="50"/>
      </top>
      <bottom/>
      <diagonal/>
    </border>
    <border>
      <left/>
      <right style="thick">
        <color indexed="50"/>
      </right>
      <top style="thick">
        <color indexed="50"/>
      </top>
      <bottom/>
      <diagonal/>
    </border>
    <border>
      <left style="thick">
        <color indexed="50"/>
      </left>
      <right style="thick">
        <color indexed="50"/>
      </right>
      <top style="thick">
        <color indexed="50"/>
      </top>
      <bottom/>
      <diagonal/>
    </border>
    <border>
      <left style="thick">
        <color indexed="50"/>
      </left>
      <right/>
      <top style="thick">
        <color indexed="50"/>
      </top>
      <bottom style="thick">
        <color indexed="50"/>
      </bottom>
      <diagonal/>
    </border>
    <border>
      <left/>
      <right/>
      <top style="thick">
        <color indexed="50"/>
      </top>
      <bottom style="thick">
        <color indexed="50"/>
      </bottom>
      <diagonal/>
    </border>
    <border>
      <left/>
      <right style="thick">
        <color indexed="50"/>
      </right>
      <top style="thick">
        <color indexed="50"/>
      </top>
      <bottom style="thick">
        <color indexed="50"/>
      </bottom>
      <diagonal/>
    </border>
    <border>
      <left/>
      <right/>
      <top style="thick">
        <color indexed="50"/>
      </top>
      <bottom/>
      <diagonal/>
    </border>
    <border>
      <left style="thick">
        <color rgb="FF009900"/>
      </left>
      <right style="thick">
        <color rgb="FF009900"/>
      </right>
      <top style="thick">
        <color rgb="FF009900"/>
      </top>
      <bottom/>
      <diagonal/>
    </border>
    <border>
      <left style="thick">
        <color rgb="FF009900"/>
      </left>
      <right/>
      <top style="thick">
        <color rgb="FF009900"/>
      </top>
      <bottom style="thick">
        <color rgb="FF009900"/>
      </bottom>
      <diagonal/>
    </border>
    <border>
      <left/>
      <right/>
      <top style="thick">
        <color rgb="FF009900"/>
      </top>
      <bottom style="thick">
        <color rgb="FF009900"/>
      </bottom>
      <diagonal/>
    </border>
    <border>
      <left/>
      <right style="thick">
        <color rgb="FF009900"/>
      </right>
      <top style="thick">
        <color rgb="FF009900"/>
      </top>
      <bottom style="thick">
        <color rgb="FF009900"/>
      </bottom>
      <diagonal/>
    </border>
    <border>
      <left style="thick">
        <color rgb="FF009900"/>
      </left>
      <right style="thick">
        <color rgb="FF009900"/>
      </right>
      <top style="thick">
        <color rgb="FF009900"/>
      </top>
      <bottom style="thick">
        <color rgb="FF009900"/>
      </bottom>
      <diagonal/>
    </border>
    <border>
      <left style="thick">
        <color indexed="50"/>
      </left>
      <right/>
      <top/>
      <bottom/>
      <diagonal/>
    </border>
    <border>
      <left/>
      <right style="thick">
        <color indexed="50"/>
      </right>
      <top/>
      <bottom/>
      <diagonal/>
    </border>
    <border>
      <left style="thick">
        <color indexed="50"/>
      </left>
      <right style="thick">
        <color indexed="50"/>
      </right>
      <top/>
      <bottom/>
      <diagonal/>
    </border>
    <border>
      <left style="thin">
        <color theme="0" tint="-0.14993743705557422"/>
      </left>
      <right/>
      <top style="thick">
        <color indexed="50"/>
      </top>
      <bottom/>
      <diagonal/>
    </border>
    <border>
      <left style="thin">
        <color theme="0" tint="-0.14990691854609822"/>
      </left>
      <right/>
      <top style="thick">
        <color indexed="50"/>
      </top>
      <bottom/>
      <diagonal/>
    </border>
    <border>
      <left style="thin">
        <color theme="0" tint="-0.1498764000366222"/>
      </left>
      <right style="thin">
        <color theme="0" tint="-0.1498764000366222"/>
      </right>
      <top style="thick">
        <color indexed="50"/>
      </top>
      <bottom/>
      <diagonal/>
    </border>
    <border>
      <left style="thin">
        <color theme="0" tint="-0.14996795556505021"/>
      </left>
      <right/>
      <top style="thick">
        <color indexed="50"/>
      </top>
      <bottom/>
      <diagonal/>
    </border>
    <border>
      <left style="thin">
        <color theme="0" tint="-0.1498764000366222"/>
      </left>
      <right/>
      <top style="thick">
        <color indexed="50"/>
      </top>
      <bottom/>
      <diagonal/>
    </border>
    <border>
      <left style="thin">
        <color theme="0" tint="-0.1498458815271462"/>
      </left>
      <right/>
      <top style="thick">
        <color indexed="50"/>
      </top>
      <bottom/>
      <diagonal/>
    </border>
    <border>
      <left style="thin">
        <color theme="0" tint="-0.14981536301767021"/>
      </left>
      <right/>
      <top style="thick">
        <color indexed="50"/>
      </top>
      <bottom/>
      <diagonal/>
    </border>
    <border>
      <left style="thin">
        <color theme="0" tint="-0.14978484450819421"/>
      </left>
      <right/>
      <top style="thick">
        <color indexed="50"/>
      </top>
      <bottom/>
      <diagonal/>
    </border>
    <border>
      <left style="thin">
        <color theme="0" tint="-0.14975432599871821"/>
      </left>
      <right/>
      <top style="thick">
        <color indexed="50"/>
      </top>
      <bottom/>
      <diagonal/>
    </border>
    <border>
      <left style="thin">
        <color theme="0" tint="-0.14972380748924222"/>
      </left>
      <right/>
      <top style="thick">
        <color indexed="50"/>
      </top>
      <bottom/>
      <diagonal/>
    </border>
    <border>
      <left style="thin">
        <color theme="0" tint="-0.14969328897976622"/>
      </left>
      <right/>
      <top style="thick">
        <color indexed="50"/>
      </top>
      <bottom/>
      <diagonal/>
    </border>
    <border>
      <left style="thin">
        <color theme="0" tint="-0.14966277047029022"/>
      </left>
      <right/>
      <top style="thick">
        <color indexed="50"/>
      </top>
      <bottom/>
      <diagonal/>
    </border>
    <border>
      <left style="thin">
        <color theme="0" tint="-0.14963225196081423"/>
      </left>
      <right/>
      <top style="thick">
        <color indexed="50"/>
      </top>
      <bottom/>
      <diagonal/>
    </border>
    <border>
      <left style="thin">
        <color theme="0" tint="-0.14960173345133823"/>
      </left>
      <right/>
      <top style="thick">
        <color indexed="50"/>
      </top>
      <bottom/>
      <diagonal/>
    </border>
    <border>
      <left style="thin">
        <color theme="0" tint="-0.14957121494186223"/>
      </left>
      <right/>
      <top style="thick">
        <color indexed="50"/>
      </top>
      <bottom/>
      <diagonal/>
    </border>
    <border>
      <left style="thin">
        <color theme="0" tint="-0.14954069643238624"/>
      </left>
      <right style="thin">
        <color theme="0" tint="-0.14954069643238624"/>
      </right>
      <top style="thick">
        <color indexed="50"/>
      </top>
      <bottom/>
      <diagonal/>
    </border>
    <border>
      <left style="thin">
        <color theme="0" tint="-0.14954069643238624"/>
      </left>
      <right style="thin">
        <color theme="0" tint="-0.14951017792291024"/>
      </right>
      <top style="thick">
        <color indexed="50"/>
      </top>
      <bottom/>
      <diagonal/>
    </border>
    <border>
      <left style="thin">
        <color theme="0" tint="-0.14951017792291024"/>
      </left>
      <right style="thin">
        <color theme="0" tint="-0.14947965941343425"/>
      </right>
      <top style="thick">
        <color indexed="50"/>
      </top>
      <bottom/>
      <diagonal/>
    </border>
    <border>
      <left style="thin">
        <color theme="0" tint="-0.14947965941343425"/>
      </left>
      <right style="thin">
        <color theme="0" tint="-0.14944914090395825"/>
      </right>
      <top style="thick">
        <color indexed="50"/>
      </top>
      <bottom/>
      <diagonal/>
    </border>
    <border>
      <left style="thin">
        <color theme="0" tint="-0.14944914090395825"/>
      </left>
      <right style="thin">
        <color theme="0" tint="-0.14941862239448225"/>
      </right>
      <top style="thick">
        <color indexed="50"/>
      </top>
      <bottom/>
      <diagonal/>
    </border>
    <border>
      <left style="thin">
        <color theme="0" tint="-0.14941862239448225"/>
      </left>
      <right style="thin">
        <color theme="0" tint="-0.14938810388500626"/>
      </right>
      <top style="thick">
        <color indexed="50"/>
      </top>
      <bottom/>
      <diagonal/>
    </border>
    <border>
      <left style="thin">
        <color theme="0" tint="-0.14938810388500626"/>
      </left>
      <right style="thin">
        <color theme="0" tint="-0.14935758537553026"/>
      </right>
      <top style="thick">
        <color indexed="50"/>
      </top>
      <bottom/>
      <diagonal/>
    </border>
    <border>
      <left style="thin">
        <color theme="0" tint="-0.14935758537553026"/>
      </left>
      <right style="thin">
        <color theme="0" tint="-0.14932706686605426"/>
      </right>
      <top style="thick">
        <color indexed="50"/>
      </top>
      <bottom/>
      <diagonal/>
    </border>
    <border>
      <left style="thin">
        <color theme="0" tint="-0.14932706686605426"/>
      </left>
      <right style="thin">
        <color theme="0" tint="-0.14929654835657827"/>
      </right>
      <top style="thick">
        <color indexed="50"/>
      </top>
      <bottom/>
      <diagonal/>
    </border>
    <border>
      <left style="thin">
        <color theme="0" tint="-0.14929654835657827"/>
      </left>
      <right style="thin">
        <color theme="0" tint="-0.14926602984710227"/>
      </right>
      <top style="thick">
        <color indexed="50"/>
      </top>
      <bottom/>
      <diagonal/>
    </border>
    <border>
      <left style="thin">
        <color theme="0" tint="-0.14926602984710227"/>
      </left>
      <right style="thin">
        <color theme="0" tint="-0.14923551133762628"/>
      </right>
      <top style="thick">
        <color indexed="50"/>
      </top>
      <bottom/>
      <diagonal/>
    </border>
    <border>
      <left style="thin">
        <color theme="0" tint="-0.14923551133762628"/>
      </left>
      <right style="thin">
        <color theme="0" tint="-0.14920499282815028"/>
      </right>
      <top style="thick">
        <color indexed="50"/>
      </top>
      <bottom/>
      <diagonal/>
    </border>
    <border>
      <left style="thick">
        <color indexed="50"/>
      </left>
      <right style="thin">
        <color theme="0" tint="-0.14996795556505021"/>
      </right>
      <top style="thick">
        <color indexed="50"/>
      </top>
      <bottom/>
      <diagonal/>
    </border>
    <border>
      <left style="thick">
        <color indexed="50"/>
      </left>
      <right style="thick">
        <color indexed="50"/>
      </right>
      <top style="thick">
        <color indexed="50"/>
      </top>
      <bottom style="thick">
        <color indexed="50"/>
      </bottom>
      <diagonal/>
    </border>
    <border>
      <left style="thin">
        <color theme="0" tint="-0.14990691854609822"/>
      </left>
      <right style="thick">
        <color indexed="50"/>
      </right>
      <top style="thick">
        <color indexed="50"/>
      </top>
      <bottom/>
      <diagonal/>
    </border>
    <border>
      <left style="thin">
        <color theme="0" tint="-0.14993743705557422"/>
      </left>
      <right style="thin">
        <color theme="0" tint="-0.14993743705557422"/>
      </right>
      <top style="thick">
        <color indexed="50"/>
      </top>
      <bottom/>
      <diagonal/>
    </border>
    <border>
      <left style="thin">
        <color theme="0" tint="-0.14993743705557422"/>
      </left>
      <right style="thin">
        <color theme="0" tint="-0.14990691854609822"/>
      </right>
      <top style="thick">
        <color indexed="50"/>
      </top>
      <bottom/>
      <diagonal/>
    </border>
    <border>
      <left style="thin">
        <color theme="0" tint="-0.14990691854609822"/>
      </left>
      <right style="thin">
        <color theme="0" tint="-0.1498764000366222"/>
      </right>
      <top style="thick">
        <color indexed="50"/>
      </top>
      <bottom/>
      <diagonal/>
    </border>
    <border>
      <left style="thick">
        <color rgb="FF009900"/>
      </left>
      <right style="thick">
        <color rgb="FF009900"/>
      </right>
      <top/>
      <bottom/>
      <diagonal/>
    </border>
    <border>
      <left style="thick">
        <color rgb="FF009900"/>
      </left>
      <right/>
      <top/>
      <bottom/>
      <diagonal/>
    </border>
    <border>
      <left/>
      <right style="thick">
        <color rgb="FF009900"/>
      </right>
      <top/>
      <bottom/>
      <diagonal/>
    </border>
    <border>
      <left style="thick">
        <color indexed="50"/>
      </left>
      <right/>
      <top/>
      <bottom style="thick">
        <color indexed="50"/>
      </bottom>
      <diagonal/>
    </border>
    <border>
      <left/>
      <right style="thick">
        <color indexed="50"/>
      </right>
      <top/>
      <bottom style="thick">
        <color indexed="50"/>
      </bottom>
      <diagonal/>
    </border>
    <border>
      <left style="thick">
        <color indexed="50"/>
      </left>
      <right style="thick">
        <color indexed="50"/>
      </right>
      <top/>
      <bottom style="thick">
        <color indexed="50"/>
      </bottom>
      <diagonal/>
    </border>
    <border>
      <left style="thin">
        <color theme="0" tint="-0.14993743705557422"/>
      </left>
      <right/>
      <top/>
      <bottom/>
      <diagonal/>
    </border>
    <border>
      <left style="thin">
        <color theme="0" tint="-0.14990691854609822"/>
      </left>
      <right/>
      <top/>
      <bottom/>
      <diagonal/>
    </border>
    <border>
      <left style="thin">
        <color theme="0" tint="-0.1498764000366222"/>
      </left>
      <right style="thin">
        <color theme="0" tint="-0.1498764000366222"/>
      </right>
      <top/>
      <bottom/>
      <diagonal/>
    </border>
    <border>
      <left style="thin">
        <color theme="0" tint="-0.14996795556505021"/>
      </left>
      <right/>
      <top/>
      <bottom/>
      <diagonal/>
    </border>
    <border>
      <left style="thin">
        <color theme="0" tint="-0.1498764000366222"/>
      </left>
      <right/>
      <top/>
      <bottom/>
      <diagonal/>
    </border>
    <border>
      <left style="thin">
        <color theme="0" tint="-0.1498458815271462"/>
      </left>
      <right/>
      <top/>
      <bottom/>
      <diagonal/>
    </border>
    <border>
      <left style="thin">
        <color theme="0" tint="-0.14981536301767021"/>
      </left>
      <right/>
      <top/>
      <bottom/>
      <diagonal/>
    </border>
    <border>
      <left style="thin">
        <color theme="0" tint="-0.14978484450819421"/>
      </left>
      <right/>
      <top/>
      <bottom/>
      <diagonal/>
    </border>
    <border>
      <left style="thin">
        <color theme="0" tint="-0.14975432599871821"/>
      </left>
      <right/>
      <top/>
      <bottom/>
      <diagonal/>
    </border>
    <border>
      <left style="thin">
        <color theme="0" tint="-0.14972380748924222"/>
      </left>
      <right/>
      <top/>
      <bottom/>
      <diagonal/>
    </border>
    <border>
      <left style="thin">
        <color theme="0" tint="-0.14969328897976622"/>
      </left>
      <right/>
      <top/>
      <bottom/>
      <diagonal/>
    </border>
    <border>
      <left style="thin">
        <color theme="0" tint="-0.14966277047029022"/>
      </left>
      <right/>
      <top/>
      <bottom/>
      <diagonal/>
    </border>
    <border>
      <left style="thin">
        <color theme="0" tint="-0.14963225196081423"/>
      </left>
      <right/>
      <top/>
      <bottom/>
      <diagonal/>
    </border>
    <border>
      <left style="thin">
        <color theme="0" tint="-0.14960173345133823"/>
      </left>
      <right/>
      <top/>
      <bottom/>
      <diagonal/>
    </border>
    <border>
      <left style="thin">
        <color theme="0" tint="-0.14957121494186223"/>
      </left>
      <right/>
      <top/>
      <bottom/>
      <diagonal/>
    </border>
    <border>
      <left style="thin">
        <color theme="0" tint="-0.14954069643238624"/>
      </left>
      <right style="thin">
        <color theme="0" tint="-0.14954069643238624"/>
      </right>
      <top/>
      <bottom/>
      <diagonal/>
    </border>
    <border>
      <left style="thin">
        <color theme="0" tint="-0.14954069643238624"/>
      </left>
      <right style="thin">
        <color theme="0" tint="-0.14951017792291024"/>
      </right>
      <top/>
      <bottom/>
      <diagonal/>
    </border>
    <border>
      <left style="thin">
        <color theme="0" tint="-0.14951017792291024"/>
      </left>
      <right style="thin">
        <color theme="0" tint="-0.14947965941343425"/>
      </right>
      <top/>
      <bottom/>
      <diagonal/>
    </border>
    <border>
      <left style="thin">
        <color theme="0" tint="-0.14947965941343425"/>
      </left>
      <right style="thin">
        <color theme="0" tint="-0.14944914090395825"/>
      </right>
      <top/>
      <bottom/>
      <diagonal/>
    </border>
    <border>
      <left style="thin">
        <color theme="0" tint="-0.14944914090395825"/>
      </left>
      <right style="thin">
        <color theme="0" tint="-0.14941862239448225"/>
      </right>
      <top/>
      <bottom/>
      <diagonal/>
    </border>
    <border>
      <left style="thin">
        <color theme="0" tint="-0.14941862239448225"/>
      </left>
      <right style="thin">
        <color theme="0" tint="-0.14938810388500626"/>
      </right>
      <top/>
      <bottom/>
      <diagonal/>
    </border>
    <border>
      <left style="thin">
        <color theme="0" tint="-0.14938810388500626"/>
      </left>
      <right style="thin">
        <color theme="0" tint="-0.14935758537553026"/>
      </right>
      <top/>
      <bottom/>
      <diagonal/>
    </border>
    <border>
      <left style="thin">
        <color theme="0" tint="-0.14935758537553026"/>
      </left>
      <right style="thin">
        <color theme="0" tint="-0.14932706686605426"/>
      </right>
      <top/>
      <bottom/>
      <diagonal/>
    </border>
    <border>
      <left style="thin">
        <color theme="0" tint="-0.14932706686605426"/>
      </left>
      <right style="thin">
        <color theme="0" tint="-0.14929654835657827"/>
      </right>
      <top/>
      <bottom/>
      <diagonal/>
    </border>
    <border>
      <left style="thin">
        <color theme="0" tint="-0.14929654835657827"/>
      </left>
      <right style="thin">
        <color theme="0" tint="-0.14926602984710227"/>
      </right>
      <top/>
      <bottom/>
      <diagonal/>
    </border>
    <border>
      <left style="thin">
        <color theme="0" tint="-0.14926602984710227"/>
      </left>
      <right style="thin">
        <color theme="0" tint="-0.14923551133762628"/>
      </right>
      <top/>
      <bottom/>
      <diagonal/>
    </border>
    <border>
      <left style="thin">
        <color theme="0" tint="-0.14923551133762628"/>
      </left>
      <right style="thin">
        <color theme="0" tint="-0.14920499282815028"/>
      </right>
      <top/>
      <bottom/>
      <diagonal/>
    </border>
    <border>
      <left style="thick">
        <color indexed="50"/>
      </left>
      <right style="thin">
        <color theme="0" tint="-0.14996795556505021"/>
      </right>
      <top/>
      <bottom style="thick">
        <color indexed="50"/>
      </bottom>
      <diagonal/>
    </border>
    <border>
      <left style="thin">
        <color theme="0" tint="-0.14996795556505021"/>
      </left>
      <right style="thick">
        <color indexed="50"/>
      </right>
      <top/>
      <bottom style="thick">
        <color rgb="FF009900"/>
      </bottom>
      <diagonal/>
    </border>
    <border>
      <left/>
      <right/>
      <top/>
      <bottom style="thick">
        <color indexed="50"/>
      </bottom>
      <diagonal/>
    </border>
    <border>
      <left style="thin">
        <color theme="0" tint="-0.14993743705557422"/>
      </left>
      <right/>
      <top/>
      <bottom style="thick">
        <color indexed="50"/>
      </bottom>
      <diagonal/>
    </border>
    <border>
      <left style="thin">
        <color theme="0" tint="-0.14990691854609822"/>
      </left>
      <right style="thick">
        <color indexed="50"/>
      </right>
      <top/>
      <bottom style="thick">
        <color indexed="50"/>
      </bottom>
      <diagonal/>
    </border>
    <border>
      <left style="thin">
        <color theme="0" tint="-0.14993743705557422"/>
      </left>
      <right style="thin">
        <color theme="0" tint="-0.14993743705557422"/>
      </right>
      <top/>
      <bottom style="thick">
        <color indexed="50"/>
      </bottom>
      <diagonal/>
    </border>
    <border>
      <left style="thin">
        <color theme="0" tint="-0.14993743705557422"/>
      </left>
      <right style="thin">
        <color theme="0" tint="-0.14990691854609822"/>
      </right>
      <top/>
      <bottom style="thick">
        <color indexed="50"/>
      </bottom>
      <diagonal/>
    </border>
    <border>
      <left style="thin">
        <color theme="0" tint="-0.14990691854609822"/>
      </left>
      <right style="thin">
        <color theme="0" tint="-0.1498764000366222"/>
      </right>
      <top/>
      <bottom style="thick">
        <color indexed="50"/>
      </bottom>
      <diagonal/>
    </border>
    <border>
      <left style="thick">
        <color rgb="FF009900"/>
      </left>
      <right style="thick">
        <color rgb="FF009900"/>
      </right>
      <top/>
      <bottom style="thick">
        <color rgb="FF009900"/>
      </bottom>
      <diagonal/>
    </border>
    <border>
      <left style="thick">
        <color rgb="FF009900"/>
      </left>
      <right/>
      <top/>
      <bottom style="thick">
        <color rgb="FF009900"/>
      </bottom>
      <diagonal/>
    </border>
    <border>
      <left/>
      <right style="thick">
        <color rgb="FF009900"/>
      </right>
      <top/>
      <bottom style="thick">
        <color rgb="FF009900"/>
      </bottom>
      <diagonal/>
    </border>
    <border>
      <left style="thin">
        <color theme="0" tint="-0.24994659260841701"/>
      </left>
      <right style="thin">
        <color theme="0" tint="-0.14996795556505021"/>
      </right>
      <top style="thin">
        <color theme="0" tint="-0.24994659260841701"/>
      </top>
      <bottom/>
      <diagonal/>
    </border>
    <border>
      <left style="thin">
        <color indexed="22"/>
      </left>
      <right style="thin">
        <color indexed="22"/>
      </right>
      <top style="thick">
        <color indexed="50"/>
      </top>
      <bottom style="thin">
        <color indexed="22"/>
      </bottom>
      <diagonal/>
    </border>
    <border>
      <left style="thin">
        <color theme="0" tint="-0.24994659260841701"/>
      </left>
      <right style="thin">
        <color theme="0" tint="-0.14996795556505021"/>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14996795556505021"/>
      </right>
      <top style="thin">
        <color indexed="22"/>
      </top>
      <bottom style="thin">
        <color indexed="22"/>
      </bottom>
      <diagonal/>
    </border>
    <border>
      <left/>
      <right/>
      <top style="thin">
        <color indexed="22"/>
      </top>
      <bottom style="thin">
        <color indexed="22"/>
      </bottom>
      <diagonal/>
    </border>
    <border>
      <left/>
      <right/>
      <top style="thin">
        <color indexed="22"/>
      </top>
      <bottom/>
      <diagonal/>
    </border>
    <border>
      <left style="thin">
        <color theme="0" tint="-0.14996795556505021"/>
      </left>
      <right/>
      <top style="thin">
        <color indexed="22"/>
      </top>
      <bottom/>
      <diagonal/>
    </border>
    <border>
      <left style="thin">
        <color theme="0" tint="-0.24994659260841701"/>
      </left>
      <right/>
      <top/>
      <bottom/>
      <diagonal/>
    </border>
    <border>
      <left style="thin">
        <color theme="0" tint="-0.14996795556505021"/>
      </left>
      <right style="thin">
        <color indexed="22"/>
      </right>
      <top style="thin">
        <color indexed="22"/>
      </top>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medium">
        <color indexed="50"/>
      </bottom>
      <diagonal/>
    </border>
    <border>
      <left/>
      <right/>
      <top style="medium">
        <color indexed="50"/>
      </top>
      <bottom style="medium">
        <color indexed="50"/>
      </bottom>
      <diagonal/>
    </border>
    <border>
      <left/>
      <right style="thin">
        <color theme="0" tint="-0.14996795556505021"/>
      </right>
      <top style="medium">
        <color indexed="50"/>
      </top>
      <bottom style="medium">
        <color indexed="50"/>
      </bottom>
      <diagonal/>
    </border>
    <border>
      <left/>
      <right style="thin">
        <color theme="0" tint="-0.14996795556505021"/>
      </right>
      <top/>
      <bottom/>
      <diagonal/>
    </border>
    <border>
      <left style="thin">
        <color indexed="22"/>
      </left>
      <right style="thin">
        <color indexed="22"/>
      </right>
      <top style="medium">
        <color indexed="50"/>
      </top>
      <bottom style="thin">
        <color indexed="22"/>
      </bottom>
      <diagonal/>
    </border>
    <border>
      <left style="thin">
        <color theme="0" tint="-0.14996795556505021"/>
      </left>
      <right style="thin">
        <color indexed="22"/>
      </right>
      <top/>
      <bottom/>
      <diagonal/>
    </border>
    <border>
      <left style="thin">
        <color indexed="22"/>
      </left>
      <right/>
      <top style="thin">
        <color indexed="22"/>
      </top>
      <bottom style="thin">
        <color indexed="22"/>
      </bottom>
      <diagonal/>
    </border>
    <border>
      <left/>
      <right/>
      <top/>
      <bottom style="medium">
        <color indexed="50"/>
      </bottom>
      <diagonal/>
    </border>
    <border>
      <left style="thin">
        <color indexed="22"/>
      </left>
      <right/>
      <top/>
      <bottom style="thin">
        <color indexed="22"/>
      </bottom>
      <diagonal/>
    </border>
    <border>
      <left/>
      <right/>
      <top/>
      <bottom style="thin">
        <color indexed="22"/>
      </bottom>
      <diagonal/>
    </border>
    <border>
      <left/>
      <right/>
      <top style="thin">
        <color theme="0" tint="-0.14996795556505021"/>
      </top>
      <bottom style="thin">
        <color theme="0" tint="-0.14996795556505021"/>
      </bottom>
      <diagonal/>
    </border>
    <border>
      <left style="thin">
        <color indexed="22"/>
      </left>
      <right style="thin">
        <color indexed="22"/>
      </right>
      <top style="thin">
        <color indexed="22"/>
      </top>
      <bottom style="medium">
        <color rgb="FF009900"/>
      </bottom>
      <diagonal/>
    </border>
    <border>
      <left/>
      <right/>
      <top style="medium">
        <color rgb="FF00B050"/>
      </top>
      <bottom/>
      <diagonal/>
    </border>
    <border>
      <left/>
      <right/>
      <top style="medium">
        <color indexed="50"/>
      </top>
      <bottom/>
      <diagonal/>
    </border>
    <border>
      <left/>
      <right/>
      <top/>
      <bottom style="thin">
        <color rgb="FFC0C0C0"/>
      </bottom>
      <diagonal/>
    </border>
    <border>
      <left/>
      <right/>
      <top style="thin">
        <color rgb="FFC0C0C0"/>
      </top>
      <bottom style="thin">
        <color indexed="22"/>
      </bottom>
      <diagonal/>
    </border>
    <border>
      <left style="thin">
        <color theme="0" tint="-0.14996795556505021"/>
      </left>
      <right style="thin">
        <color theme="0" tint="-0.14996795556505021"/>
      </right>
      <top/>
      <bottom/>
      <diagonal/>
    </border>
    <border>
      <left style="thin">
        <color theme="0" tint="-0.14993743705557422"/>
      </left>
      <right style="thin">
        <color theme="0" tint="-0.14996795556505021"/>
      </right>
      <top style="thin">
        <color indexed="22"/>
      </top>
      <bottom style="thin">
        <color indexed="22"/>
      </bottom>
      <diagonal/>
    </border>
    <border>
      <left style="thin">
        <color indexed="22"/>
      </left>
      <right/>
      <top style="thin">
        <color indexed="22"/>
      </top>
      <bottom/>
      <diagonal/>
    </border>
    <border>
      <left style="thin">
        <color theme="0" tint="-0.14996795556505021"/>
      </left>
      <right style="thin">
        <color theme="0" tint="-0.14996795556505021"/>
      </right>
      <top style="thin">
        <color indexed="22"/>
      </top>
      <bottom style="thin">
        <color indexed="22"/>
      </bottom>
      <diagonal/>
    </border>
    <border>
      <left style="thin">
        <color indexed="22"/>
      </left>
      <right style="thin">
        <color indexed="22"/>
      </right>
      <top/>
      <bottom/>
      <diagonal/>
    </border>
    <border>
      <left style="thin">
        <color theme="0" tint="-0.14993743705557422"/>
      </left>
      <right style="thin">
        <color theme="0" tint="-0.14996795556505021"/>
      </right>
      <top/>
      <bottom/>
      <diagonal/>
    </border>
    <border>
      <left style="thin">
        <color rgb="FFC0C0C0"/>
      </left>
      <right/>
      <top style="medium">
        <color indexed="50"/>
      </top>
      <bottom style="medium">
        <color indexed="50"/>
      </bottom>
      <diagonal/>
    </border>
    <border>
      <left/>
      <right style="thin">
        <color indexed="22"/>
      </right>
      <top style="medium">
        <color indexed="50"/>
      </top>
      <bottom style="medium">
        <color indexed="50"/>
      </bottom>
      <diagonal/>
    </border>
    <border>
      <left/>
      <right style="thin">
        <color rgb="FFC0C0C0"/>
      </right>
      <top/>
      <bottom/>
      <diagonal/>
    </border>
    <border>
      <left style="thin">
        <color theme="0" tint="-0.14993743705557422"/>
      </left>
      <right style="thin">
        <color theme="0" tint="-0.14993743705557422"/>
      </right>
      <top style="thin">
        <color indexed="22"/>
      </top>
      <bottom style="thin">
        <color indexed="22"/>
      </bottom>
      <diagonal/>
    </border>
    <border>
      <left style="thin">
        <color theme="0" tint="-0.14993743705557422"/>
      </left>
      <right style="thin">
        <color theme="0" tint="-0.14993743705557422"/>
      </right>
      <top/>
      <bottom/>
      <diagonal/>
    </border>
    <border>
      <left style="thin">
        <color theme="0" tint="-0.14996795556505021"/>
      </left>
      <right style="thin">
        <color theme="0" tint="-0.14993743705557422"/>
      </right>
      <top/>
      <bottom/>
      <diagonal/>
    </border>
    <border>
      <left style="thin">
        <color rgb="FFC0C0C0"/>
      </left>
      <right style="thin">
        <color theme="0" tint="-0.14996795556505021"/>
      </right>
      <top style="thin">
        <color rgb="FFC0C0C0"/>
      </top>
      <bottom style="thin">
        <color theme="0" tint="-0.24994659260841701"/>
      </bottom>
      <diagonal/>
    </border>
    <border>
      <left style="thin">
        <color theme="0" tint="-0.14996795556505021"/>
      </left>
      <right/>
      <top style="thin">
        <color indexed="22"/>
      </top>
      <bottom style="thin">
        <color indexed="22"/>
      </bottom>
      <diagonal/>
    </border>
    <border>
      <left style="thin">
        <color rgb="FFC0C0C0"/>
      </left>
      <right/>
      <top style="thin">
        <color rgb="FFC0C0C0"/>
      </top>
      <bottom style="thin">
        <color theme="0" tint="-0.24994659260841701"/>
      </bottom>
      <diagonal/>
    </border>
    <border>
      <left style="thin">
        <color theme="0" tint="-0.14996795556505021"/>
      </left>
      <right/>
      <top style="thin">
        <color theme="0" tint="-0.24994659260841701"/>
      </top>
      <bottom style="thin">
        <color theme="0" tint="-0.24994659260841701"/>
      </bottom>
      <diagonal/>
    </border>
    <border>
      <left style="thin">
        <color indexed="22"/>
      </left>
      <right style="thin">
        <color indexed="22"/>
      </right>
      <top style="thin">
        <color indexed="22"/>
      </top>
      <bottom style="thin">
        <color rgb="FFC0C0C0"/>
      </bottom>
      <diagonal/>
    </border>
    <border>
      <left/>
      <right/>
      <top style="thin">
        <color rgb="FFC0C0C0"/>
      </top>
      <bottom/>
      <diagonal/>
    </border>
    <border>
      <left style="thin">
        <color theme="0" tint="-0.24994659260841701"/>
      </left>
      <right style="thin">
        <color theme="0" tint="-0.1499679555650502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14996795556505021"/>
      </right>
      <top style="thin">
        <color indexed="22"/>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4659260841701"/>
      </top>
      <bottom/>
      <diagonal/>
    </border>
    <border>
      <left style="thin">
        <color theme="0" tint="-0.24994659260841701"/>
      </left>
      <right/>
      <top style="thin">
        <color indexed="22"/>
      </top>
      <bottom style="thin">
        <color indexed="22"/>
      </bottom>
      <diagonal/>
    </border>
    <border>
      <left/>
      <right style="thin">
        <color indexed="22"/>
      </right>
      <top/>
      <bottom/>
      <diagonal/>
    </border>
    <border>
      <left style="thin">
        <color theme="0" tint="-0.24994659260841701"/>
      </left>
      <right style="thin">
        <color theme="0" tint="-0.14996795556505021"/>
      </right>
      <top/>
      <bottom style="thin">
        <color theme="0" tint="-0.24994659260841701"/>
      </bottom>
      <diagonal/>
    </border>
    <border>
      <left style="thin">
        <color indexed="22"/>
      </left>
      <right style="thin">
        <color indexed="22"/>
      </right>
      <top style="thin">
        <color theme="0" tint="-0.249977111117893"/>
      </top>
      <bottom/>
      <diagonal/>
    </border>
    <border>
      <left/>
      <right/>
      <top/>
      <bottom style="thin">
        <color theme="0" tint="-0.14993743705557422"/>
      </bottom>
      <diagonal/>
    </border>
    <border>
      <left style="thin">
        <color theme="0" tint="-0.14996795556505021"/>
      </left>
      <right/>
      <top style="thin">
        <color theme="0" tint="-0.14993743705557422"/>
      </top>
      <bottom/>
      <diagonal/>
    </border>
    <border>
      <left/>
      <right/>
      <top style="thin">
        <color theme="0" tint="-0.14993743705557422"/>
      </top>
      <bottom/>
      <diagonal/>
    </border>
    <border>
      <left/>
      <right/>
      <top style="thin">
        <color theme="0" tint="-0.14993743705557422"/>
      </top>
      <bottom style="thin">
        <color theme="0" tint="-0.14990691854609822"/>
      </bottom>
      <diagonal/>
    </border>
    <border>
      <left style="thin">
        <color rgb="FFFF0000"/>
      </left>
      <right style="thin">
        <color rgb="FFFF0000"/>
      </right>
      <top style="thin">
        <color rgb="FFFF0000"/>
      </top>
      <bottom/>
      <diagonal/>
    </border>
    <border>
      <left style="thin">
        <color theme="0" tint="-0.14996795556505021"/>
      </left>
      <right style="thin">
        <color indexed="22"/>
      </right>
      <top/>
      <bottom style="thin">
        <color indexed="22"/>
      </bottom>
      <diagonal/>
    </border>
    <border>
      <left style="thin">
        <color theme="0" tint="-0.24994659260841701"/>
      </left>
      <right style="thin">
        <color theme="0" tint="-0.14996795556505021"/>
      </right>
      <top/>
      <bottom style="thin">
        <color indexed="22"/>
      </bottom>
      <diagonal/>
    </border>
    <border>
      <left/>
      <right/>
      <top style="thin">
        <color theme="0" tint="-0.14993743705557422"/>
      </top>
      <bottom style="thin">
        <color theme="0" tint="-0.14993743705557422"/>
      </bottom>
      <diagonal/>
    </border>
    <border>
      <left style="thin">
        <color indexed="22"/>
      </left>
      <right style="thin">
        <color indexed="22"/>
      </right>
      <top style="thin">
        <color theme="0" tint="-0.14993743705557422"/>
      </top>
      <bottom style="thin">
        <color theme="0" tint="-0.14993743705557422"/>
      </bottom>
      <diagonal/>
    </border>
    <border>
      <left/>
      <right style="thin">
        <color indexed="22"/>
      </right>
      <top style="thin">
        <color theme="0" tint="-0.14993743705557422"/>
      </top>
      <bottom style="thin">
        <color theme="0" tint="-0.14993743705557422"/>
      </bottom>
      <diagonal/>
    </border>
    <border>
      <left style="thin">
        <color indexed="22"/>
      </left>
      <right/>
      <top style="thin">
        <color theme="0" tint="-0.14993743705557422"/>
      </top>
      <bottom style="thin">
        <color theme="0" tint="-0.14993743705557422"/>
      </bottom>
      <diagonal/>
    </border>
    <border>
      <left style="thin">
        <color indexed="22"/>
      </left>
      <right style="thin">
        <color indexed="22"/>
      </right>
      <top style="thin">
        <color indexed="22"/>
      </top>
      <bottom style="thin">
        <color theme="0" tint="-0.14993743705557422"/>
      </bottom>
      <diagonal/>
    </border>
    <border>
      <left style="thin">
        <color rgb="FFFF0000"/>
      </left>
      <right style="thin">
        <color rgb="FFFF0000"/>
      </right>
      <top/>
      <bottom style="thin">
        <color rgb="FFFF0000"/>
      </bottom>
      <diagonal/>
    </border>
  </borders>
  <cellStyleXfs count="2">
    <xf numFmtId="0" fontId="0" fillId="0" borderId="0"/>
    <xf numFmtId="0" fontId="2" fillId="0" borderId="0"/>
  </cellStyleXfs>
  <cellXfs count="590">
    <xf numFmtId="0" fontId="0" fillId="0" borderId="0" xfId="0"/>
    <xf numFmtId="2" fontId="1" fillId="2" borderId="1" xfId="0" quotePrefix="1" applyNumberFormat="1" applyFont="1" applyFill="1" applyBorder="1" applyAlignment="1" applyProtection="1">
      <alignment horizontal="left"/>
      <protection locked="0"/>
    </xf>
    <xf numFmtId="0" fontId="2" fillId="2" borderId="1" xfId="0" applyFont="1" applyFill="1" applyBorder="1" applyProtection="1">
      <protection locked="0"/>
    </xf>
    <xf numFmtId="1" fontId="2" fillId="0" borderId="1" xfId="0" applyNumberFormat="1" applyFont="1" applyBorder="1" applyProtection="1">
      <protection locked="0"/>
    </xf>
    <xf numFmtId="0" fontId="2" fillId="2" borderId="1" xfId="0" applyFont="1" applyFill="1" applyBorder="1" applyAlignment="1">
      <alignment horizontal="center"/>
    </xf>
    <xf numFmtId="2" fontId="2" fillId="2" borderId="1" xfId="0" applyNumberFormat="1" applyFont="1" applyFill="1" applyBorder="1" applyAlignment="1">
      <alignment horizontal="centerContinuous"/>
    </xf>
    <xf numFmtId="2" fontId="2" fillId="2" borderId="1" xfId="0" applyNumberFormat="1" applyFont="1" applyFill="1" applyBorder="1" applyAlignment="1">
      <alignment horizontal="left"/>
    </xf>
    <xf numFmtId="2" fontId="2" fillId="2" borderId="1" xfId="0" applyNumberFormat="1" applyFont="1" applyFill="1" applyBorder="1"/>
    <xf numFmtId="1" fontId="2" fillId="0" borderId="1" xfId="0" applyNumberFormat="1" applyFont="1" applyBorder="1"/>
    <xf numFmtId="0" fontId="2" fillId="2" borderId="1" xfId="0" applyFont="1" applyFill="1" applyBorder="1" applyAlignment="1">
      <alignment horizontal="centerContinuous"/>
    </xf>
    <xf numFmtId="0" fontId="0" fillId="2" borderId="1" xfId="0" applyFill="1" applyBorder="1" applyProtection="1">
      <protection locked="0"/>
    </xf>
    <xf numFmtId="0" fontId="2" fillId="0" borderId="0" xfId="1" applyProtection="1">
      <protection locked="0"/>
    </xf>
    <xf numFmtId="0" fontId="2" fillId="0" borderId="0" xfId="0" applyFont="1" applyProtection="1">
      <protection locked="0"/>
    </xf>
    <xf numFmtId="1" fontId="2" fillId="0" borderId="0" xfId="0" applyNumberFormat="1" applyFont="1" applyProtection="1">
      <protection locked="0"/>
    </xf>
    <xf numFmtId="0" fontId="2" fillId="0" borderId="0" xfId="0" applyFont="1" applyAlignment="1" applyProtection="1">
      <alignment horizontal="center"/>
      <protection locked="0"/>
    </xf>
    <xf numFmtId="0" fontId="2" fillId="0" borderId="0" xfId="0" applyFont="1"/>
    <xf numFmtId="0" fontId="2" fillId="0" borderId="2" xfId="0" applyFont="1" applyBorder="1"/>
    <xf numFmtId="0" fontId="2" fillId="3" borderId="0" xfId="0" applyFont="1" applyFill="1"/>
    <xf numFmtId="0" fontId="0" fillId="0" borderId="0" xfId="0" applyProtection="1">
      <protection locked="0"/>
    </xf>
    <xf numFmtId="0" fontId="2" fillId="0" borderId="0" xfId="0" applyFont="1" applyAlignment="1">
      <alignment horizontal="right"/>
    </xf>
    <xf numFmtId="0" fontId="2" fillId="0" borderId="0" xfId="0" applyFont="1" applyAlignment="1">
      <alignment horizontal="left"/>
    </xf>
    <xf numFmtId="2" fontId="3" fillId="0" borderId="0" xfId="0" applyNumberFormat="1" applyFont="1" applyAlignment="1">
      <alignment horizontal="left"/>
    </xf>
    <xf numFmtId="0" fontId="4" fillId="0" borderId="0" xfId="0" applyFont="1" applyAlignment="1">
      <alignment horizontal="right"/>
    </xf>
    <xf numFmtId="0" fontId="4" fillId="0" borderId="0" xfId="0" applyFont="1"/>
    <xf numFmtId="0" fontId="5" fillId="2" borderId="3" xfId="0" applyFont="1" applyFill="1" applyBorder="1" applyAlignment="1" applyProtection="1">
      <alignment horizontal="center"/>
      <protection locked="0"/>
    </xf>
    <xf numFmtId="0" fontId="2" fillId="2" borderId="4" xfId="0" applyFont="1" applyFill="1" applyBorder="1" applyProtection="1">
      <protection locked="0"/>
    </xf>
    <xf numFmtId="0" fontId="5" fillId="2" borderId="5" xfId="0" applyFont="1" applyFill="1" applyBorder="1" applyAlignment="1" applyProtection="1">
      <alignment horizontal="center"/>
      <protection locked="0"/>
    </xf>
    <xf numFmtId="0" fontId="6" fillId="0" borderId="6" xfId="0" applyFont="1" applyBorder="1" applyAlignment="1" applyProtection="1">
      <alignment horizontal="centerContinuous"/>
      <protection locked="0"/>
    </xf>
    <xf numFmtId="0" fontId="2" fillId="0" borderId="7" xfId="0" applyFont="1" applyBorder="1" applyAlignment="1" applyProtection="1">
      <alignment horizontal="centerContinuous"/>
      <protection locked="0"/>
    </xf>
    <xf numFmtId="0" fontId="2" fillId="0" borderId="8" xfId="0" applyFont="1" applyBorder="1" applyAlignment="1" applyProtection="1">
      <alignment horizontal="centerContinuous"/>
      <protection locked="0"/>
    </xf>
    <xf numFmtId="1" fontId="5" fillId="2" borderId="5" xfId="0" applyNumberFormat="1" applyFont="1" applyFill="1" applyBorder="1" applyAlignment="1" applyProtection="1">
      <alignment horizontal="center"/>
      <protection locked="0"/>
    </xf>
    <xf numFmtId="0" fontId="2" fillId="2" borderId="9" xfId="0" applyFont="1" applyFill="1" applyBorder="1" applyProtection="1">
      <protection locked="0"/>
    </xf>
    <xf numFmtId="0" fontId="7" fillId="0" borderId="6" xfId="1" applyFont="1" applyBorder="1" applyAlignment="1" applyProtection="1">
      <alignment horizontal="centerContinuous"/>
      <protection locked="0"/>
    </xf>
    <xf numFmtId="0" fontId="2" fillId="0" borderId="8" xfId="1" applyBorder="1" applyAlignment="1" applyProtection="1">
      <alignment horizontal="centerContinuous"/>
      <protection locked="0"/>
    </xf>
    <xf numFmtId="0" fontId="2" fillId="2" borderId="10" xfId="1" applyFill="1" applyBorder="1"/>
    <xf numFmtId="0" fontId="5" fillId="2" borderId="11" xfId="1" applyFont="1" applyFill="1" applyBorder="1" applyAlignment="1" applyProtection="1">
      <alignment horizontal="centerContinuous"/>
      <protection locked="0"/>
    </xf>
    <xf numFmtId="0" fontId="2" fillId="2" borderId="12" xfId="1" applyFill="1" applyBorder="1" applyAlignment="1" applyProtection="1">
      <alignment horizontal="centerContinuous"/>
      <protection locked="0"/>
    </xf>
    <xf numFmtId="0" fontId="2" fillId="2" borderId="13" xfId="1" applyFill="1" applyBorder="1" applyAlignment="1" applyProtection="1">
      <alignment horizontal="centerContinuous"/>
      <protection locked="0"/>
    </xf>
    <xf numFmtId="0" fontId="5" fillId="2" borderId="14" xfId="1" applyFont="1" applyFill="1" applyBorder="1" applyAlignment="1" applyProtection="1">
      <alignment horizontal="centerContinuous"/>
      <protection locked="0"/>
    </xf>
    <xf numFmtId="0" fontId="2" fillId="2" borderId="10" xfId="1" applyFill="1" applyBorder="1" applyProtection="1">
      <protection locked="0"/>
    </xf>
    <xf numFmtId="0" fontId="2" fillId="2" borderId="15" xfId="0" applyFont="1" applyFill="1" applyBorder="1" applyProtection="1">
      <protection locked="0"/>
    </xf>
    <xf numFmtId="0" fontId="2" fillId="2" borderId="16" xfId="0" applyFont="1" applyFill="1" applyBorder="1" applyProtection="1">
      <protection locked="0"/>
    </xf>
    <xf numFmtId="0" fontId="2" fillId="2" borderId="17" xfId="0" applyFont="1" applyFill="1" applyBorder="1" applyProtection="1">
      <protection locked="0"/>
    </xf>
    <xf numFmtId="0" fontId="8" fillId="2" borderId="3" xfId="0" applyFont="1" applyFill="1" applyBorder="1" applyAlignment="1" applyProtection="1">
      <alignment horizontal="center" textRotation="90"/>
      <protection locked="0"/>
    </xf>
    <xf numFmtId="0" fontId="8" fillId="2" borderId="18" xfId="0" applyFont="1" applyFill="1" applyBorder="1" applyAlignment="1" applyProtection="1">
      <alignment horizontal="center" textRotation="90"/>
      <protection locked="0"/>
    </xf>
    <xf numFmtId="0" fontId="8" fillId="2" borderId="19" xfId="0" applyFont="1" applyFill="1" applyBorder="1" applyAlignment="1" applyProtection="1">
      <alignment horizontal="center" textRotation="90"/>
      <protection locked="0"/>
    </xf>
    <xf numFmtId="0" fontId="8" fillId="2" borderId="20" xfId="0" applyFont="1" applyFill="1" applyBorder="1" applyAlignment="1" applyProtection="1">
      <alignment horizontal="center" textRotation="90"/>
      <protection locked="0"/>
    </xf>
    <xf numFmtId="0" fontId="8" fillId="2" borderId="0" xfId="0" applyFont="1" applyFill="1" applyAlignment="1" applyProtection="1">
      <alignment horizontal="center" textRotation="90"/>
      <protection locked="0"/>
    </xf>
    <xf numFmtId="0" fontId="8" fillId="2" borderId="21" xfId="0" applyFont="1" applyFill="1" applyBorder="1" applyAlignment="1" applyProtection="1">
      <alignment horizontal="center" textRotation="90"/>
      <protection locked="0"/>
    </xf>
    <xf numFmtId="0" fontId="8" fillId="2" borderId="22" xfId="0" applyFont="1" applyFill="1" applyBorder="1" applyAlignment="1" applyProtection="1">
      <alignment horizontal="center" textRotation="90"/>
      <protection locked="0"/>
    </xf>
    <xf numFmtId="0" fontId="8" fillId="2" borderId="23" xfId="0" applyFont="1" applyFill="1" applyBorder="1" applyAlignment="1" applyProtection="1">
      <alignment horizontal="center" textRotation="90"/>
      <protection locked="0"/>
    </xf>
    <xf numFmtId="0" fontId="8" fillId="2" borderId="24" xfId="0" applyFont="1" applyFill="1" applyBorder="1" applyAlignment="1" applyProtection="1">
      <alignment horizontal="center" textRotation="90"/>
      <protection locked="0"/>
    </xf>
    <xf numFmtId="0" fontId="8" fillId="2" borderId="25" xfId="0" applyFont="1" applyFill="1" applyBorder="1" applyAlignment="1" applyProtection="1">
      <alignment horizontal="center" textRotation="90"/>
      <protection locked="0"/>
    </xf>
    <xf numFmtId="0" fontId="8" fillId="2" borderId="26" xfId="0" applyFont="1" applyFill="1" applyBorder="1" applyAlignment="1" applyProtection="1">
      <alignment horizontal="center" textRotation="90"/>
      <protection locked="0"/>
    </xf>
    <xf numFmtId="0" fontId="8" fillId="2" borderId="27" xfId="0" applyFont="1" applyFill="1" applyBorder="1" applyAlignment="1" applyProtection="1">
      <alignment horizontal="center" textRotation="90"/>
      <protection locked="0"/>
    </xf>
    <xf numFmtId="0" fontId="8" fillId="2" borderId="28" xfId="0" applyFont="1" applyFill="1" applyBorder="1" applyAlignment="1" applyProtection="1">
      <alignment horizontal="center" textRotation="90"/>
      <protection locked="0"/>
    </xf>
    <xf numFmtId="0" fontId="8" fillId="2" borderId="29" xfId="0" applyFont="1" applyFill="1" applyBorder="1" applyAlignment="1" applyProtection="1">
      <alignment horizontal="center" textRotation="90"/>
      <protection locked="0"/>
    </xf>
    <xf numFmtId="0" fontId="8" fillId="2" borderId="30" xfId="0" applyFont="1" applyFill="1" applyBorder="1" applyAlignment="1" applyProtection="1">
      <alignment horizontal="center" textRotation="90"/>
      <protection locked="0"/>
    </xf>
    <xf numFmtId="0" fontId="8" fillId="2" borderId="31" xfId="0" applyFont="1" applyFill="1" applyBorder="1" applyAlignment="1" applyProtection="1">
      <alignment horizontal="center" textRotation="90"/>
      <protection locked="0"/>
    </xf>
    <xf numFmtId="0" fontId="8" fillId="2" borderId="32" xfId="0" applyFont="1" applyFill="1" applyBorder="1" applyAlignment="1" applyProtection="1">
      <alignment horizontal="center" textRotation="90"/>
      <protection locked="0"/>
    </xf>
    <xf numFmtId="0" fontId="8" fillId="2" borderId="33" xfId="0" applyFont="1" applyFill="1" applyBorder="1" applyAlignment="1" applyProtection="1">
      <alignment horizontal="center" textRotation="90"/>
      <protection locked="0"/>
    </xf>
    <xf numFmtId="0" fontId="8" fillId="2" borderId="34" xfId="0" applyFont="1" applyFill="1" applyBorder="1" applyAlignment="1" applyProtection="1">
      <alignment horizontal="center" textRotation="90"/>
      <protection locked="0"/>
    </xf>
    <xf numFmtId="0" fontId="8" fillId="2" borderId="35" xfId="0" applyFont="1" applyFill="1" applyBorder="1" applyAlignment="1" applyProtection="1">
      <alignment horizontal="center" textRotation="90"/>
      <protection locked="0"/>
    </xf>
    <xf numFmtId="0" fontId="8" fillId="2" borderId="36" xfId="0" applyFont="1" applyFill="1" applyBorder="1" applyAlignment="1" applyProtection="1">
      <alignment horizontal="center" textRotation="90"/>
      <protection locked="0"/>
    </xf>
    <xf numFmtId="0" fontId="8" fillId="2" borderId="37" xfId="0" applyFont="1" applyFill="1" applyBorder="1" applyAlignment="1" applyProtection="1">
      <alignment horizontal="center" textRotation="90"/>
      <protection locked="0"/>
    </xf>
    <xf numFmtId="0" fontId="8" fillId="2" borderId="38" xfId="0" applyFont="1" applyFill="1" applyBorder="1" applyAlignment="1" applyProtection="1">
      <alignment horizontal="center" textRotation="90"/>
      <protection locked="0"/>
    </xf>
    <xf numFmtId="0" fontId="8" fillId="2" borderId="39" xfId="0" applyFont="1" applyFill="1" applyBorder="1" applyAlignment="1" applyProtection="1">
      <alignment horizontal="center" textRotation="90"/>
      <protection locked="0"/>
    </xf>
    <xf numFmtId="0" fontId="8" fillId="2" borderId="40" xfId="0" applyFont="1" applyFill="1" applyBorder="1" applyAlignment="1" applyProtection="1">
      <alignment horizontal="center" textRotation="90"/>
      <protection locked="0"/>
    </xf>
    <xf numFmtId="0" fontId="8" fillId="2" borderId="41" xfId="0" applyFont="1" applyFill="1" applyBorder="1" applyAlignment="1" applyProtection="1">
      <alignment horizontal="center" textRotation="90"/>
      <protection locked="0"/>
    </xf>
    <xf numFmtId="0" fontId="8" fillId="2" borderId="42" xfId="0" applyFont="1" applyFill="1" applyBorder="1" applyAlignment="1" applyProtection="1">
      <alignment horizontal="center" textRotation="90"/>
      <protection locked="0"/>
    </xf>
    <xf numFmtId="0" fontId="8" fillId="2" borderId="43" xfId="0" applyFont="1" applyFill="1" applyBorder="1" applyAlignment="1" applyProtection="1">
      <alignment horizontal="center" textRotation="90"/>
      <protection locked="0"/>
    </xf>
    <xf numFmtId="0" fontId="8" fillId="2" borderId="44" xfId="0" applyFont="1" applyFill="1" applyBorder="1" applyAlignment="1" applyProtection="1">
      <alignment horizontal="center" textRotation="90"/>
      <protection locked="0"/>
    </xf>
    <xf numFmtId="0" fontId="8" fillId="2" borderId="4" xfId="0" applyFont="1" applyFill="1" applyBorder="1" applyAlignment="1" applyProtection="1">
      <alignment horizontal="center" textRotation="90"/>
      <protection locked="0"/>
    </xf>
    <xf numFmtId="1" fontId="2" fillId="2" borderId="17" xfId="0" applyNumberFormat="1" applyFont="1" applyFill="1" applyBorder="1" applyProtection="1">
      <protection locked="0"/>
    </xf>
    <xf numFmtId="0" fontId="5" fillId="2" borderId="45" xfId="0" applyFont="1" applyFill="1" applyBorder="1" applyAlignment="1" applyProtection="1">
      <alignment horizontal="center" textRotation="90"/>
      <protection locked="0"/>
    </xf>
    <xf numFmtId="0" fontId="5" fillId="2" borderId="16" xfId="0" applyFont="1" applyFill="1" applyBorder="1" applyAlignment="1" applyProtection="1">
      <alignment horizontal="center" textRotation="90"/>
      <protection locked="0"/>
    </xf>
    <xf numFmtId="0" fontId="5" fillId="2" borderId="5" xfId="0" applyFont="1" applyFill="1" applyBorder="1" applyAlignment="1" applyProtection="1">
      <alignment horizontal="center" textRotation="90"/>
      <protection locked="0"/>
    </xf>
    <xf numFmtId="0" fontId="7" fillId="0" borderId="6" xfId="0" applyFont="1" applyBorder="1" applyAlignment="1" applyProtection="1">
      <alignment horizontal="centerContinuous"/>
      <protection locked="0"/>
    </xf>
    <xf numFmtId="0" fontId="9" fillId="0" borderId="8" xfId="0" applyFont="1" applyBorder="1" applyAlignment="1" applyProtection="1">
      <alignment horizontal="centerContinuous"/>
      <protection locked="0"/>
    </xf>
    <xf numFmtId="0" fontId="7" fillId="0" borderId="46" xfId="0" applyFont="1" applyBorder="1" applyAlignment="1" applyProtection="1">
      <alignment horizontal="center"/>
      <protection locked="0"/>
    </xf>
    <xf numFmtId="0" fontId="2" fillId="2" borderId="0" xfId="0" applyFont="1" applyFill="1" applyProtection="1">
      <protection locked="0"/>
    </xf>
    <xf numFmtId="0" fontId="5" fillId="2" borderId="3" xfId="0" quotePrefix="1" applyFont="1" applyFill="1" applyBorder="1" applyAlignment="1" applyProtection="1">
      <alignment horizontal="center"/>
      <protection locked="0"/>
    </xf>
    <xf numFmtId="0" fontId="5" fillId="2" borderId="18" xfId="0" quotePrefix="1" applyFont="1" applyFill="1" applyBorder="1" applyAlignment="1" applyProtection="1">
      <alignment horizontal="center"/>
      <protection locked="0"/>
    </xf>
    <xf numFmtId="0" fontId="5" fillId="2" borderId="47" xfId="0" quotePrefix="1" applyFont="1" applyFill="1" applyBorder="1" applyAlignment="1" applyProtection="1">
      <alignment horizontal="center" wrapText="1"/>
      <protection locked="0"/>
    </xf>
    <xf numFmtId="0" fontId="5" fillId="2" borderId="3" xfId="0" applyFont="1" applyFill="1" applyBorder="1" applyAlignment="1" applyProtection="1">
      <alignment horizontal="center" wrapText="1"/>
      <protection locked="0"/>
    </xf>
    <xf numFmtId="0" fontId="5" fillId="2" borderId="48" xfId="0" applyFont="1" applyFill="1" applyBorder="1" applyAlignment="1" applyProtection="1">
      <alignment horizontal="center" textRotation="90"/>
      <protection locked="0"/>
    </xf>
    <xf numFmtId="0" fontId="5" fillId="2" borderId="49" xfId="0" applyFont="1" applyFill="1" applyBorder="1" applyAlignment="1" applyProtection="1">
      <alignment horizontal="center" textRotation="90"/>
      <protection locked="0"/>
    </xf>
    <xf numFmtId="0" fontId="5" fillId="2" borderId="50" xfId="0" applyFont="1" applyFill="1" applyBorder="1" applyAlignment="1" applyProtection="1">
      <alignment horizontal="center" textRotation="90"/>
      <protection locked="0"/>
    </xf>
    <xf numFmtId="0" fontId="5" fillId="2" borderId="4" xfId="0" applyFont="1" applyFill="1" applyBorder="1" applyAlignment="1" applyProtection="1">
      <alignment horizontal="center" textRotation="90"/>
      <protection locked="0"/>
    </xf>
    <xf numFmtId="0" fontId="5" fillId="4" borderId="45" xfId="1" applyFont="1" applyFill="1" applyBorder="1" applyAlignment="1" applyProtection="1">
      <alignment horizontal="center" textRotation="90"/>
      <protection locked="0"/>
    </xf>
    <xf numFmtId="0" fontId="5" fillId="4" borderId="4" xfId="1" applyFont="1" applyFill="1" applyBorder="1" applyAlignment="1" applyProtection="1">
      <alignment horizontal="center" textRotation="90"/>
      <protection locked="0"/>
    </xf>
    <xf numFmtId="0" fontId="2" fillId="2" borderId="51" xfId="1" applyFill="1" applyBorder="1"/>
    <xf numFmtId="0" fontId="2" fillId="2" borderId="52" xfId="1" applyFill="1" applyBorder="1" applyProtection="1">
      <protection locked="0"/>
    </xf>
    <xf numFmtId="0" fontId="2" fillId="2" borderId="0" xfId="1" applyFill="1" applyProtection="1">
      <protection locked="0"/>
    </xf>
    <xf numFmtId="0" fontId="2" fillId="2" borderId="53" xfId="1" applyFill="1" applyBorder="1" applyProtection="1">
      <protection locked="0"/>
    </xf>
    <xf numFmtId="0" fontId="2" fillId="2" borderId="51" xfId="1" applyFill="1" applyBorder="1" applyProtection="1">
      <protection locked="0"/>
    </xf>
    <xf numFmtId="0" fontId="5" fillId="2" borderId="54" xfId="0" applyFont="1" applyFill="1" applyBorder="1" applyAlignment="1" applyProtection="1">
      <alignment horizontal="centerContinuous"/>
      <protection locked="0"/>
    </xf>
    <xf numFmtId="0" fontId="2" fillId="2" borderId="55" xfId="0" applyFont="1" applyFill="1" applyBorder="1" applyAlignment="1" applyProtection="1">
      <alignment horizontal="centerContinuous"/>
      <protection locked="0"/>
    </xf>
    <xf numFmtId="0" fontId="2" fillId="2" borderId="86" xfId="0" applyFont="1" applyFill="1" applyBorder="1" applyAlignment="1" applyProtection="1">
      <alignment horizontal="centerContinuous"/>
      <protection locked="0"/>
    </xf>
    <xf numFmtId="0" fontId="5" fillId="2" borderId="54" xfId="0" quotePrefix="1" applyFont="1" applyFill="1" applyBorder="1" applyAlignment="1" applyProtection="1">
      <alignment horizontal="center"/>
      <protection locked="0"/>
    </xf>
    <xf numFmtId="0" fontId="5" fillId="2" borderId="87" xfId="0" quotePrefix="1" applyFont="1" applyFill="1" applyBorder="1" applyAlignment="1" applyProtection="1">
      <alignment horizontal="center"/>
      <protection locked="0"/>
    </xf>
    <xf numFmtId="0" fontId="5" fillId="2" borderId="88" xfId="0" quotePrefix="1" applyFont="1" applyFill="1" applyBorder="1" applyAlignment="1" applyProtection="1">
      <alignment horizontal="center" wrapText="1"/>
      <protection locked="0"/>
    </xf>
    <xf numFmtId="0" fontId="5" fillId="2" borderId="54" xfId="0" applyFont="1" applyFill="1" applyBorder="1" applyAlignment="1" applyProtection="1">
      <alignment horizontal="center" wrapText="1"/>
      <protection locked="0"/>
    </xf>
    <xf numFmtId="0" fontId="5" fillId="2" borderId="89" xfId="0" applyFont="1" applyFill="1" applyBorder="1" applyAlignment="1" applyProtection="1">
      <alignment horizontal="center" textRotation="90"/>
      <protection locked="0"/>
    </xf>
    <xf numFmtId="0" fontId="5" fillId="2" borderId="90" xfId="0" applyFont="1" applyFill="1" applyBorder="1" applyAlignment="1" applyProtection="1">
      <alignment horizontal="center" textRotation="90"/>
      <protection locked="0"/>
    </xf>
    <xf numFmtId="0" fontId="5" fillId="2" borderId="91" xfId="0" applyFont="1" applyFill="1" applyBorder="1" applyAlignment="1" applyProtection="1">
      <alignment horizontal="center" textRotation="90"/>
      <protection locked="0"/>
    </xf>
    <xf numFmtId="0" fontId="5" fillId="2" borderId="55" xfId="0" applyFont="1" applyFill="1" applyBorder="1" applyAlignment="1" applyProtection="1">
      <alignment horizontal="center" textRotation="90"/>
      <protection locked="0"/>
    </xf>
    <xf numFmtId="0" fontId="5" fillId="4" borderId="84" xfId="1" applyFont="1" applyFill="1" applyBorder="1" applyAlignment="1" applyProtection="1">
      <alignment horizontal="center" textRotation="90"/>
      <protection locked="0"/>
    </xf>
    <xf numFmtId="0" fontId="5" fillId="4" borderId="85" xfId="1" applyFont="1" applyFill="1" applyBorder="1" applyAlignment="1" applyProtection="1">
      <alignment horizontal="center" textRotation="90"/>
      <protection locked="0"/>
    </xf>
    <xf numFmtId="0" fontId="5" fillId="0" borderId="0" xfId="0" applyFont="1" applyAlignment="1">
      <alignment horizontal="center" textRotation="90" wrapText="1"/>
    </xf>
    <xf numFmtId="0" fontId="5" fillId="2" borderId="92" xfId="1" applyFont="1" applyFill="1" applyBorder="1" applyAlignment="1" applyProtection="1">
      <alignment horizontal="center"/>
      <protection locked="0"/>
    </xf>
    <xf numFmtId="0" fontId="5" fillId="2" borderId="93" xfId="1" applyFont="1" applyFill="1" applyBorder="1" applyAlignment="1" applyProtection="1">
      <alignment horizontal="center"/>
      <protection locked="0"/>
    </xf>
    <xf numFmtId="0" fontId="5" fillId="2" borderId="1" xfId="1" applyFont="1" applyFill="1" applyBorder="1" applyAlignment="1" applyProtection="1">
      <alignment horizontal="center"/>
      <protection locked="0"/>
    </xf>
    <xf numFmtId="0" fontId="5" fillId="2" borderId="94" xfId="1" applyFont="1" applyFill="1" applyBorder="1" applyAlignment="1" applyProtection="1">
      <alignment horizontal="center"/>
      <protection locked="0"/>
    </xf>
    <xf numFmtId="0" fontId="5" fillId="2" borderId="93" xfId="1" applyFont="1" applyFill="1" applyBorder="1" applyAlignment="1" applyProtection="1">
      <alignment horizontal="center" wrapText="1"/>
      <protection locked="0"/>
    </xf>
    <xf numFmtId="0" fontId="5" fillId="2" borderId="1" xfId="1" applyFont="1" applyFill="1" applyBorder="1" applyAlignment="1" applyProtection="1">
      <alignment horizontal="center" wrapText="1"/>
      <protection locked="0"/>
    </xf>
    <xf numFmtId="0" fontId="5" fillId="2" borderId="94" xfId="1" applyFont="1" applyFill="1" applyBorder="1" applyAlignment="1" applyProtection="1">
      <alignment horizontal="center" wrapText="1"/>
      <protection locked="0"/>
    </xf>
    <xf numFmtId="0" fontId="5" fillId="2" borderId="92" xfId="1" applyFont="1" applyFill="1" applyBorder="1" applyAlignment="1" applyProtection="1">
      <alignment horizontal="center" wrapText="1"/>
      <protection locked="0"/>
    </xf>
    <xf numFmtId="0" fontId="2" fillId="0" borderId="0" xfId="0" applyFont="1" applyAlignment="1">
      <alignment textRotation="90"/>
    </xf>
    <xf numFmtId="0" fontId="2" fillId="0" borderId="0" xfId="0" applyFont="1" applyAlignment="1">
      <alignment horizontal="center" wrapText="1"/>
    </xf>
    <xf numFmtId="0" fontId="2" fillId="0" borderId="0" xfId="0" applyFont="1" applyAlignment="1">
      <alignment horizontal="center"/>
    </xf>
    <xf numFmtId="0" fontId="2" fillId="0" borderId="0" xfId="1" applyAlignment="1">
      <alignment horizontal="center" wrapText="1"/>
    </xf>
    <xf numFmtId="0" fontId="2" fillId="0" borderId="0" xfId="1" applyAlignment="1">
      <alignment horizontal="center"/>
    </xf>
    <xf numFmtId="0" fontId="2" fillId="2" borderId="0" xfId="0" applyFont="1" applyFill="1" applyAlignment="1" applyProtection="1">
      <alignment horizontal="center" vertical="center"/>
      <protection locked="0"/>
    </xf>
    <xf numFmtId="0" fontId="2" fillId="2" borderId="95" xfId="0" applyFont="1" applyFill="1" applyBorder="1" applyAlignment="1" applyProtection="1">
      <alignment horizontal="center" vertical="center"/>
      <protection locked="0"/>
    </xf>
    <xf numFmtId="0" fontId="5" fillId="0" borderId="0" xfId="0" quotePrefix="1" applyFont="1" applyAlignment="1" applyProtection="1">
      <alignment horizontal="left"/>
      <protection locked="0"/>
    </xf>
    <xf numFmtId="0" fontId="10" fillId="5" borderId="96" xfId="0" applyFont="1" applyFill="1" applyBorder="1" applyAlignment="1" applyProtection="1">
      <alignment horizontal="center" vertical="center"/>
      <protection locked="0"/>
    </xf>
    <xf numFmtId="0" fontId="10" fillId="5" borderId="96" xfId="0" quotePrefix="1" applyFont="1" applyFill="1" applyBorder="1" applyAlignment="1" applyProtection="1">
      <alignment horizontal="center" vertical="center"/>
      <protection locked="0"/>
    </xf>
    <xf numFmtId="1" fontId="2" fillId="0" borderId="0" xfId="0" quotePrefix="1" applyNumberFormat="1" applyFont="1" applyAlignment="1" applyProtection="1">
      <alignment horizontal="right"/>
      <protection locked="0"/>
    </xf>
    <xf numFmtId="0" fontId="2" fillId="3" borderId="0" xfId="0" quotePrefix="1" applyFont="1" applyFill="1" applyAlignment="1" applyProtection="1">
      <alignment horizontal="right"/>
      <protection locked="0"/>
    </xf>
    <xf numFmtId="49" fontId="2" fillId="3" borderId="0" xfId="0" quotePrefix="1" applyNumberFormat="1" applyFont="1" applyFill="1" applyAlignment="1" applyProtection="1">
      <alignment horizontal="center"/>
      <protection locked="0"/>
    </xf>
    <xf numFmtId="49" fontId="2" fillId="3" borderId="0" xfId="0" quotePrefix="1" applyNumberFormat="1" applyFont="1" applyFill="1" applyAlignment="1" applyProtection="1">
      <alignment horizontal="right"/>
      <protection locked="0"/>
    </xf>
    <xf numFmtId="0" fontId="11" fillId="0" borderId="0" xfId="0" quotePrefix="1" applyFont="1" applyAlignment="1" applyProtection="1">
      <alignment horizontal="right"/>
      <protection locked="0"/>
    </xf>
    <xf numFmtId="164" fontId="2" fillId="3" borderId="0" xfId="0" applyNumberFormat="1" applyFont="1" applyFill="1" applyProtection="1">
      <protection locked="0"/>
    </xf>
    <xf numFmtId="1" fontId="2" fillId="3" borderId="0" xfId="0" applyNumberFormat="1" applyFont="1" applyFill="1" applyProtection="1">
      <protection locked="0"/>
    </xf>
    <xf numFmtId="0" fontId="2" fillId="3" borderId="0" xfId="0" applyFont="1" applyFill="1" applyProtection="1">
      <protection locked="0"/>
    </xf>
    <xf numFmtId="0" fontId="2" fillId="6" borderId="0" xfId="0" applyFont="1" applyFill="1" applyAlignment="1" applyProtection="1">
      <alignment horizontal="center"/>
      <protection locked="0"/>
    </xf>
    <xf numFmtId="0" fontId="2" fillId="0" borderId="2" xfId="1" applyBorder="1"/>
    <xf numFmtId="0" fontId="12" fillId="0" borderId="2" xfId="1" applyFont="1" applyBorder="1" applyAlignment="1">
      <alignment horizontal="center"/>
    </xf>
    <xf numFmtId="0" fontId="2" fillId="2" borderId="97" xfId="0" applyFont="1" applyFill="1" applyBorder="1" applyAlignment="1" applyProtection="1">
      <alignment horizontal="center" vertical="center"/>
      <protection locked="0"/>
    </xf>
    <xf numFmtId="0" fontId="11" fillId="0" borderId="0" xfId="0" applyFont="1" applyAlignment="1" applyProtection="1">
      <alignment horizontal="right"/>
      <protection locked="0"/>
    </xf>
    <xf numFmtId="1" fontId="2" fillId="3" borderId="0" xfId="0" applyNumberFormat="1" applyFont="1" applyFill="1" applyAlignment="1" applyProtection="1">
      <alignment horizontal="right"/>
      <protection locked="0"/>
    </xf>
    <xf numFmtId="0" fontId="2" fillId="0" borderId="0" xfId="0" applyFont="1" applyAlignment="1" applyProtection="1">
      <alignment horizontal="left"/>
      <protection locked="0"/>
    </xf>
    <xf numFmtId="0" fontId="2" fillId="0" borderId="0" xfId="0" quotePrefix="1" applyFont="1" applyAlignment="1" applyProtection="1">
      <alignment horizontal="right"/>
      <protection locked="0"/>
    </xf>
    <xf numFmtId="49" fontId="2" fillId="0" borderId="0" xfId="0" quotePrefix="1" applyNumberFormat="1" applyFont="1" applyAlignment="1" applyProtection="1">
      <alignment horizontal="center"/>
      <protection locked="0"/>
    </xf>
    <xf numFmtId="49" fontId="2" fillId="0" borderId="0" xfId="0" quotePrefix="1" applyNumberFormat="1" applyFont="1" applyAlignment="1" applyProtection="1">
      <alignment horizontal="right"/>
      <protection locked="0"/>
    </xf>
    <xf numFmtId="0" fontId="2" fillId="0" borderId="0" xfId="1"/>
    <xf numFmtId="2" fontId="2" fillId="3" borderId="0" xfId="0" applyNumberFormat="1" applyFont="1" applyFill="1" applyAlignment="1" applyProtection="1">
      <alignment horizontal="right"/>
      <protection locked="0"/>
    </xf>
    <xf numFmtId="1" fontId="2" fillId="0" borderId="0" xfId="0" applyNumberFormat="1" applyFont="1" applyAlignment="1" applyProtection="1">
      <alignment horizontal="right"/>
      <protection locked="0"/>
    </xf>
    <xf numFmtId="49" fontId="2" fillId="0" borderId="0" xfId="0" applyNumberFormat="1" applyFont="1" applyAlignment="1" applyProtection="1">
      <alignment horizontal="center"/>
      <protection locked="0"/>
    </xf>
    <xf numFmtId="49" fontId="2" fillId="0" borderId="0" xfId="0" applyNumberFormat="1" applyFont="1" applyAlignment="1" applyProtection="1">
      <alignment horizontal="right"/>
      <protection locked="0"/>
    </xf>
    <xf numFmtId="0" fontId="10" fillId="5" borderId="98" xfId="0" applyFont="1" applyFill="1" applyBorder="1" applyAlignment="1" applyProtection="1">
      <alignment horizontal="center" vertical="center"/>
      <protection locked="0"/>
    </xf>
    <xf numFmtId="0" fontId="10" fillId="5" borderId="98" xfId="0" quotePrefix="1" applyFont="1" applyFill="1" applyBorder="1" applyAlignment="1" applyProtection="1">
      <alignment horizontal="center" vertical="center"/>
      <protection locked="0"/>
    </xf>
    <xf numFmtId="0" fontId="6" fillId="2" borderId="97" xfId="0" applyFont="1" applyFill="1" applyBorder="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5" fillId="0" borderId="0" xfId="1" quotePrefix="1" applyFont="1" applyAlignment="1" applyProtection="1">
      <alignment horizontal="left"/>
      <protection locked="0"/>
    </xf>
    <xf numFmtId="0" fontId="10" fillId="5" borderId="98" xfId="1" applyFont="1" applyFill="1" applyBorder="1" applyAlignment="1" applyProtection="1">
      <alignment horizontal="center" vertical="center"/>
      <protection locked="0"/>
    </xf>
    <xf numFmtId="0" fontId="10" fillId="5" borderId="98" xfId="1" quotePrefix="1" applyFont="1" applyFill="1" applyBorder="1" applyAlignment="1" applyProtection="1">
      <alignment horizontal="center" vertical="center"/>
      <protection locked="0"/>
    </xf>
    <xf numFmtId="1" fontId="2" fillId="0" borderId="0" xfId="1" quotePrefix="1" applyNumberFormat="1" applyAlignment="1" applyProtection="1">
      <alignment horizontal="right"/>
      <protection locked="0"/>
    </xf>
    <xf numFmtId="0" fontId="2" fillId="3" borderId="0" xfId="1" quotePrefix="1" applyFill="1" applyAlignment="1" applyProtection="1">
      <alignment horizontal="right"/>
      <protection locked="0"/>
    </xf>
    <xf numFmtId="49" fontId="2" fillId="3" borderId="0" xfId="1" quotePrefix="1" applyNumberFormat="1" applyFill="1" applyAlignment="1" applyProtection="1">
      <alignment horizontal="center"/>
      <protection locked="0"/>
    </xf>
    <xf numFmtId="49" fontId="2" fillId="3" borderId="0" xfId="1" quotePrefix="1" applyNumberFormat="1" applyFill="1" applyAlignment="1" applyProtection="1">
      <alignment horizontal="right"/>
      <protection locked="0"/>
    </xf>
    <xf numFmtId="0" fontId="11" fillId="0" borderId="0" xfId="1" quotePrefix="1" applyFont="1" applyAlignment="1" applyProtection="1">
      <alignment horizontal="right"/>
      <protection locked="0"/>
    </xf>
    <xf numFmtId="165" fontId="2" fillId="3" borderId="0" xfId="1" applyNumberFormat="1" applyFill="1" applyAlignment="1" applyProtection="1">
      <alignment horizontal="right"/>
      <protection locked="0"/>
    </xf>
    <xf numFmtId="0" fontId="2" fillId="0" borderId="0" xfId="1" applyAlignment="1" applyProtection="1">
      <alignment horizontal="left"/>
      <protection locked="0"/>
    </xf>
    <xf numFmtId="1" fontId="2" fillId="3" borderId="0" xfId="1" applyNumberFormat="1" applyFill="1" applyProtection="1">
      <protection locked="0"/>
    </xf>
    <xf numFmtId="0" fontId="2" fillId="3" borderId="0" xfId="1" applyFill="1" applyProtection="1">
      <protection locked="0"/>
    </xf>
    <xf numFmtId="0" fontId="2" fillId="6" borderId="0" xfId="1" applyFill="1" applyAlignment="1" applyProtection="1">
      <alignment horizontal="center"/>
      <protection locked="0"/>
    </xf>
    <xf numFmtId="0" fontId="2" fillId="0" borderId="0" xfId="1" applyAlignment="1">
      <alignment wrapText="1"/>
    </xf>
    <xf numFmtId="0" fontId="2" fillId="3" borderId="0" xfId="1" applyFill="1" applyAlignment="1" applyProtection="1">
      <alignment horizontal="center"/>
      <protection locked="0"/>
    </xf>
    <xf numFmtId="0" fontId="11" fillId="0" borderId="0" xfId="1" applyFont="1" applyAlignment="1" applyProtection="1">
      <alignment horizontal="right"/>
      <protection locked="0"/>
    </xf>
    <xf numFmtId="1" fontId="2" fillId="3" borderId="0" xfId="1" applyNumberFormat="1" applyFill="1" applyAlignment="1" applyProtection="1">
      <alignment horizontal="right"/>
      <protection locked="0"/>
    </xf>
    <xf numFmtId="2" fontId="2" fillId="3" borderId="0" xfId="1" applyNumberFormat="1" applyFill="1" applyAlignment="1" applyProtection="1">
      <alignment horizontal="right"/>
      <protection locked="0"/>
    </xf>
    <xf numFmtId="0" fontId="2" fillId="0" borderId="0" xfId="1" quotePrefix="1" applyAlignment="1" applyProtection="1">
      <alignment horizontal="right"/>
      <protection locked="0"/>
    </xf>
    <xf numFmtId="49" fontId="2" fillId="0" borderId="0" xfId="1" quotePrefix="1" applyNumberFormat="1" applyAlignment="1" applyProtection="1">
      <alignment horizontal="center"/>
      <protection locked="0"/>
    </xf>
    <xf numFmtId="49" fontId="2" fillId="0" borderId="0" xfId="1" quotePrefix="1" applyNumberFormat="1" applyAlignment="1" applyProtection="1">
      <alignment horizontal="right"/>
      <protection locked="0"/>
    </xf>
    <xf numFmtId="0" fontId="2" fillId="2" borderId="99" xfId="0" applyFont="1" applyFill="1" applyBorder="1" applyAlignment="1" applyProtection="1">
      <alignment horizontal="center" vertical="center"/>
      <protection locked="0"/>
    </xf>
    <xf numFmtId="0" fontId="5" fillId="0" borderId="100" xfId="0" quotePrefix="1" applyFont="1" applyBorder="1" applyAlignment="1" applyProtection="1">
      <alignment horizontal="left"/>
      <protection locked="0"/>
    </xf>
    <xf numFmtId="0" fontId="5" fillId="0" borderId="101" xfId="0" quotePrefix="1" applyFont="1" applyBorder="1" applyAlignment="1" applyProtection="1">
      <alignment horizontal="left"/>
      <protection locked="0"/>
    </xf>
    <xf numFmtId="1" fontId="2" fillId="0" borderId="100" xfId="0" quotePrefix="1" applyNumberFormat="1" applyFont="1" applyBorder="1" applyAlignment="1" applyProtection="1">
      <alignment horizontal="right"/>
      <protection locked="0"/>
    </xf>
    <xf numFmtId="0" fontId="2" fillId="0" borderId="100" xfId="0" quotePrefix="1" applyFont="1" applyBorder="1" applyAlignment="1" applyProtection="1">
      <alignment horizontal="right"/>
      <protection locked="0"/>
    </xf>
    <xf numFmtId="49" fontId="2" fillId="0" borderId="100" xfId="0" quotePrefix="1" applyNumberFormat="1" applyFont="1" applyBorder="1" applyAlignment="1" applyProtection="1">
      <alignment horizontal="center"/>
      <protection locked="0"/>
    </xf>
    <xf numFmtId="49" fontId="2" fillId="0" borderId="100" xfId="0" quotePrefix="1" applyNumberFormat="1" applyFont="1" applyBorder="1" applyAlignment="1" applyProtection="1">
      <alignment horizontal="right"/>
      <protection locked="0"/>
    </xf>
    <xf numFmtId="0" fontId="11" fillId="0" borderId="100" xfId="0" quotePrefix="1" applyFont="1" applyBorder="1" applyAlignment="1" applyProtection="1">
      <alignment horizontal="right"/>
      <protection locked="0"/>
    </xf>
    <xf numFmtId="0" fontId="2" fillId="0" borderId="100" xfId="0" applyFont="1" applyBorder="1" applyProtection="1">
      <protection locked="0"/>
    </xf>
    <xf numFmtId="1" fontId="2" fillId="0" borderId="100" xfId="0" applyNumberFormat="1" applyFont="1" applyBorder="1" applyProtection="1">
      <protection locked="0"/>
    </xf>
    <xf numFmtId="0" fontId="2" fillId="0" borderId="100" xfId="0" applyFont="1" applyBorder="1" applyAlignment="1" applyProtection="1">
      <alignment horizontal="center"/>
      <protection locked="0"/>
    </xf>
    <xf numFmtId="0" fontId="10" fillId="0" borderId="100" xfId="0" applyFont="1" applyBorder="1" applyAlignment="1" applyProtection="1">
      <alignment horizontal="center" vertical="center"/>
      <protection locked="0"/>
    </xf>
    <xf numFmtId="0" fontId="10" fillId="0" borderId="100" xfId="0" quotePrefix="1" applyFont="1" applyBorder="1" applyAlignment="1" applyProtection="1">
      <alignment horizontal="center" vertical="center"/>
      <protection locked="0"/>
    </xf>
    <xf numFmtId="164" fontId="2" fillId="0" borderId="100" xfId="0" applyNumberFormat="1" applyFont="1" applyBorder="1" applyProtection="1">
      <protection locked="0"/>
    </xf>
    <xf numFmtId="165" fontId="2" fillId="0" borderId="100" xfId="0" applyNumberFormat="1" applyFont="1" applyBorder="1" applyProtection="1">
      <protection locked="0"/>
    </xf>
    <xf numFmtId="0" fontId="2" fillId="2" borderId="103" xfId="0" applyFont="1" applyFill="1" applyBorder="1" applyAlignment="1" applyProtection="1">
      <alignment horizontal="center" vertical="center"/>
      <protection locked="0"/>
    </xf>
    <xf numFmtId="0" fontId="10" fillId="5" borderId="105" xfId="0" applyFont="1" applyFill="1" applyBorder="1" applyAlignment="1" applyProtection="1">
      <alignment horizontal="center" vertical="center"/>
      <protection locked="0"/>
    </xf>
    <xf numFmtId="0" fontId="10" fillId="5" borderId="106" xfId="0" applyFont="1" applyFill="1" applyBorder="1" applyAlignment="1" applyProtection="1">
      <alignment horizontal="center" vertical="center"/>
      <protection locked="0"/>
    </xf>
    <xf numFmtId="49" fontId="2" fillId="3" borderId="0" xfId="0" applyNumberFormat="1" applyFont="1" applyFill="1" applyAlignment="1" applyProtection="1">
      <alignment horizontal="center"/>
      <protection locked="0"/>
    </xf>
    <xf numFmtId="49" fontId="2" fillId="3" borderId="0" xfId="0" applyNumberFormat="1" applyFont="1" applyFill="1" applyAlignment="1" applyProtection="1">
      <alignment horizontal="right"/>
      <protection locked="0"/>
    </xf>
    <xf numFmtId="49" fontId="2" fillId="3" borderId="107" xfId="0" applyNumberFormat="1" applyFont="1" applyFill="1" applyBorder="1" applyAlignment="1" applyProtection="1">
      <alignment horizontal="right"/>
      <protection locked="0"/>
    </xf>
    <xf numFmtId="164" fontId="2" fillId="0" borderId="0" xfId="0" applyNumberFormat="1" applyFont="1" applyProtection="1">
      <protection locked="0"/>
    </xf>
    <xf numFmtId="165" fontId="2" fillId="3" borderId="0" xfId="0" applyNumberFormat="1" applyFont="1" applyFill="1" applyProtection="1">
      <protection locked="0"/>
    </xf>
    <xf numFmtId="0" fontId="2" fillId="0" borderId="0" xfId="0" quotePrefix="1" applyFont="1" applyAlignment="1" applyProtection="1">
      <alignment horizontal="left"/>
      <protection locked="0"/>
    </xf>
    <xf numFmtId="0" fontId="10" fillId="5" borderId="108" xfId="0" applyFont="1" applyFill="1" applyBorder="1" applyAlignment="1" applyProtection="1">
      <alignment horizontal="center" vertical="center"/>
      <protection locked="0"/>
    </xf>
    <xf numFmtId="0" fontId="10" fillId="5" borderId="109" xfId="0" applyFont="1" applyFill="1" applyBorder="1" applyAlignment="1" applyProtection="1">
      <alignment horizontal="center" vertical="center"/>
      <protection locked="0"/>
    </xf>
    <xf numFmtId="0" fontId="10" fillId="5" borderId="110" xfId="0" applyFont="1" applyFill="1" applyBorder="1" applyAlignment="1" applyProtection="1">
      <alignment horizontal="center" vertical="center"/>
      <protection locked="0"/>
    </xf>
    <xf numFmtId="0" fontId="2" fillId="0" borderId="101" xfId="0" applyFont="1" applyBorder="1" applyProtection="1">
      <protection locked="0"/>
    </xf>
    <xf numFmtId="0" fontId="10" fillId="0" borderId="0" xfId="0" applyFont="1" applyAlignment="1" applyProtection="1">
      <alignment horizontal="center" vertical="center"/>
      <protection locked="0"/>
    </xf>
    <xf numFmtId="0" fontId="10" fillId="5" borderId="111" xfId="1" applyFont="1" applyFill="1" applyBorder="1" applyAlignment="1" applyProtection="1">
      <alignment horizontal="center" vertical="center"/>
      <protection locked="0"/>
    </xf>
    <xf numFmtId="1" fontId="2" fillId="0" borderId="0" xfId="1" applyNumberFormat="1" applyAlignment="1" applyProtection="1">
      <alignment horizontal="right"/>
      <protection locked="0"/>
    </xf>
    <xf numFmtId="49" fontId="2" fillId="3" borderId="0" xfId="1" applyNumberFormat="1" applyFill="1" applyAlignment="1" applyProtection="1">
      <alignment horizontal="center"/>
      <protection locked="0"/>
    </xf>
    <xf numFmtId="49" fontId="2" fillId="3" borderId="0" xfId="1" applyNumberFormat="1" applyFill="1" applyAlignment="1" applyProtection="1">
      <alignment horizontal="right"/>
      <protection locked="0"/>
    </xf>
    <xf numFmtId="165" fontId="2" fillId="3" borderId="0" xfId="1" applyNumberFormat="1" applyFill="1" applyProtection="1">
      <protection locked="0"/>
    </xf>
    <xf numFmtId="0" fontId="2" fillId="0" borderId="0" xfId="1" quotePrefix="1" applyAlignment="1" applyProtection="1">
      <alignment horizontal="left"/>
      <protection locked="0"/>
    </xf>
    <xf numFmtId="1" fontId="2" fillId="0" borderId="0" xfId="1" applyNumberFormat="1" applyProtection="1">
      <protection locked="0"/>
    </xf>
    <xf numFmtId="0" fontId="5" fillId="2" borderId="112" xfId="0" applyFont="1" applyFill="1" applyBorder="1" applyAlignment="1" applyProtection="1">
      <alignment horizontal="center" vertical="center"/>
      <protection locked="0"/>
    </xf>
    <xf numFmtId="0" fontId="2" fillId="2" borderId="113" xfId="0" applyFont="1" applyFill="1" applyBorder="1" applyAlignment="1" applyProtection="1">
      <alignment horizontal="center" vertical="center"/>
      <protection locked="0"/>
    </xf>
    <xf numFmtId="0" fontId="2" fillId="0" borderId="112" xfId="0" applyFont="1" applyBorder="1" applyProtection="1">
      <protection locked="0"/>
    </xf>
    <xf numFmtId="1" fontId="2" fillId="0" borderId="112" xfId="0" applyNumberFormat="1" applyFont="1" applyBorder="1" applyAlignment="1" applyProtection="1">
      <alignment horizontal="right"/>
      <protection locked="0"/>
    </xf>
    <xf numFmtId="49" fontId="2" fillId="0" borderId="112" xfId="0" applyNumberFormat="1" applyFont="1" applyBorder="1" applyAlignment="1" applyProtection="1">
      <alignment horizontal="center"/>
      <protection locked="0"/>
    </xf>
    <xf numFmtId="49" fontId="2" fillId="0" borderId="112" xfId="0" applyNumberFormat="1" applyFont="1" applyBorder="1" applyAlignment="1" applyProtection="1">
      <alignment horizontal="right"/>
      <protection locked="0"/>
    </xf>
    <xf numFmtId="0" fontId="2" fillId="0" borderId="112" xfId="0" applyFont="1" applyBorder="1" applyAlignment="1" applyProtection="1">
      <alignment horizontal="center"/>
      <protection locked="0"/>
    </xf>
    <xf numFmtId="1" fontId="2" fillId="0" borderId="112" xfId="0" applyNumberFormat="1" applyFont="1" applyBorder="1" applyProtection="1">
      <protection locked="0"/>
    </xf>
    <xf numFmtId="0" fontId="5" fillId="2" borderId="0" xfId="0" applyFont="1" applyFill="1" applyAlignment="1" applyProtection="1">
      <alignment horizontal="center" vertical="center"/>
      <protection locked="0"/>
    </xf>
    <xf numFmtId="0" fontId="2" fillId="2" borderId="114" xfId="0" applyFont="1" applyFill="1" applyBorder="1" applyAlignment="1" applyProtection="1">
      <alignment horizontal="center" vertical="center"/>
      <protection locked="0"/>
    </xf>
    <xf numFmtId="0" fontId="10" fillId="5" borderId="115" xfId="0" quotePrefix="1" applyFont="1" applyFill="1" applyBorder="1" applyAlignment="1" applyProtection="1">
      <alignment horizontal="center" vertical="center"/>
      <protection locked="0"/>
    </xf>
    <xf numFmtId="0" fontId="10" fillId="5" borderId="115" xfId="0" applyFont="1" applyFill="1" applyBorder="1" applyAlignment="1" applyProtection="1">
      <alignment horizontal="center" vertical="center"/>
      <protection locked="0"/>
    </xf>
    <xf numFmtId="165" fontId="2" fillId="0" borderId="0" xfId="0" applyNumberFormat="1" applyFont="1" applyProtection="1">
      <protection locked="0"/>
    </xf>
    <xf numFmtId="164" fontId="2" fillId="3" borderId="0" xfId="0" applyNumberFormat="1" applyFont="1" applyFill="1" applyAlignment="1" applyProtection="1">
      <alignment horizontal="right"/>
      <protection locked="0"/>
    </xf>
    <xf numFmtId="164" fontId="2"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0" fontId="10" fillId="5" borderId="108" xfId="0" quotePrefix="1" applyFont="1" applyFill="1" applyBorder="1" applyAlignment="1" applyProtection="1">
      <alignment horizontal="center" vertical="center"/>
      <protection locked="0"/>
    </xf>
    <xf numFmtId="0" fontId="2" fillId="2" borderId="114" xfId="0" applyFont="1" applyFill="1" applyBorder="1" applyAlignment="1" applyProtection="1">
      <alignment horizontal="centerContinuous" vertical="center"/>
      <protection locked="0"/>
    </xf>
    <xf numFmtId="0" fontId="6" fillId="2" borderId="0" xfId="0" applyFont="1" applyFill="1" applyAlignment="1" applyProtection="1">
      <alignment horizontal="centerContinuous" vertical="center"/>
      <protection locked="0"/>
    </xf>
    <xf numFmtId="0" fontId="10" fillId="5" borderId="108" xfId="1" quotePrefix="1" applyFont="1" applyFill="1" applyBorder="1" applyAlignment="1" applyProtection="1">
      <alignment horizontal="center" vertical="center"/>
      <protection locked="0"/>
    </xf>
    <xf numFmtId="0" fontId="10" fillId="5" borderId="117" xfId="1" applyFont="1" applyFill="1" applyBorder="1" applyAlignment="1" applyProtection="1">
      <alignment horizontal="center" vertical="center"/>
      <protection locked="0"/>
    </xf>
    <xf numFmtId="164" fontId="2" fillId="3" borderId="0" xfId="1" applyNumberFormat="1" applyFill="1" applyAlignment="1" applyProtection="1">
      <alignment horizontal="right"/>
      <protection locked="0"/>
    </xf>
    <xf numFmtId="164" fontId="2" fillId="0" borderId="0" xfId="1" applyNumberFormat="1" applyAlignment="1" applyProtection="1">
      <alignment horizontal="right"/>
      <protection locked="0"/>
    </xf>
    <xf numFmtId="0" fontId="10" fillId="5" borderId="111" xfId="1" quotePrefix="1" applyFont="1" applyFill="1" applyBorder="1" applyAlignment="1" applyProtection="1">
      <alignment horizontal="center" vertical="center"/>
      <protection locked="0"/>
    </xf>
    <xf numFmtId="0" fontId="2" fillId="0" borderId="118" xfId="0" applyFont="1" applyBorder="1" applyProtection="1">
      <protection locked="0"/>
    </xf>
    <xf numFmtId="0" fontId="10" fillId="5" borderId="105" xfId="0" quotePrefix="1" applyFont="1" applyFill="1" applyBorder="1" applyAlignment="1" applyProtection="1">
      <alignment horizontal="center" vertical="center"/>
      <protection locked="0"/>
    </xf>
    <xf numFmtId="0" fontId="10" fillId="5" borderId="106" xfId="0" quotePrefix="1" applyFont="1" applyFill="1" applyBorder="1" applyAlignment="1" applyProtection="1">
      <alignment horizontal="center" vertical="center"/>
      <protection locked="0"/>
    </xf>
    <xf numFmtId="0" fontId="10" fillId="5" borderId="119" xfId="0" quotePrefix="1" applyFont="1" applyFill="1" applyBorder="1" applyAlignment="1" applyProtection="1">
      <alignment horizontal="center" vertical="center"/>
      <protection locked="0"/>
    </xf>
    <xf numFmtId="0" fontId="10" fillId="5" borderId="120" xfId="0" quotePrefix="1" applyFont="1" applyFill="1" applyBorder="1" applyAlignment="1" applyProtection="1">
      <alignment horizontal="center" vertical="center"/>
      <protection locked="0"/>
    </xf>
    <xf numFmtId="0" fontId="10" fillId="5" borderId="117" xfId="0" quotePrefix="1" applyFont="1" applyFill="1" applyBorder="1" applyAlignment="1" applyProtection="1">
      <alignment horizontal="center" vertical="center"/>
      <protection locked="0"/>
    </xf>
    <xf numFmtId="0" fontId="10" fillId="5" borderId="100" xfId="0" quotePrefix="1" applyFont="1" applyFill="1" applyBorder="1" applyAlignment="1" applyProtection="1">
      <alignment horizontal="center" vertical="center"/>
      <protection locked="0"/>
    </xf>
    <xf numFmtId="0" fontId="10" fillId="5" borderId="117" xfId="0" applyFont="1" applyFill="1" applyBorder="1" applyAlignment="1" applyProtection="1">
      <alignment horizontal="center" vertical="center"/>
      <protection locked="0"/>
    </xf>
    <xf numFmtId="0" fontId="10" fillId="5" borderId="100" xfId="0" applyFont="1" applyFill="1" applyBorder="1" applyAlignment="1" applyProtection="1">
      <alignment horizontal="center" vertical="center"/>
      <protection locked="0"/>
    </xf>
    <xf numFmtId="0" fontId="10" fillId="5" borderId="108" xfId="1" applyFont="1" applyFill="1" applyBorder="1" applyAlignment="1" applyProtection="1">
      <alignment horizontal="center" vertical="center"/>
      <protection locked="0"/>
    </xf>
    <xf numFmtId="164" fontId="2" fillId="3" borderId="0" xfId="1" applyNumberFormat="1" applyFill="1" applyProtection="1">
      <protection locked="0"/>
    </xf>
    <xf numFmtId="164" fontId="2" fillId="0" borderId="0" xfId="1" applyNumberFormat="1" applyProtection="1">
      <protection locked="0"/>
    </xf>
    <xf numFmtId="1" fontId="13" fillId="0" borderId="0" xfId="1" applyNumberFormat="1" applyFont="1" applyProtection="1">
      <protection locked="0"/>
    </xf>
    <xf numFmtId="0" fontId="14" fillId="0" borderId="0" xfId="1" applyFont="1" applyProtection="1">
      <protection locked="0"/>
    </xf>
    <xf numFmtId="0" fontId="15" fillId="0" borderId="0" xfId="1" quotePrefix="1" applyFont="1" applyAlignment="1" applyProtection="1">
      <alignment horizontal="right"/>
      <protection locked="0"/>
    </xf>
    <xf numFmtId="0" fontId="13" fillId="0" borderId="0" xfId="1" quotePrefix="1" applyFont="1" applyAlignment="1" applyProtection="1">
      <alignment horizontal="right"/>
      <protection locked="0"/>
    </xf>
    <xf numFmtId="0" fontId="10" fillId="0" borderId="0" xfId="1" applyFont="1" applyAlignment="1" applyProtection="1">
      <alignment horizontal="center" vertical="center"/>
      <protection locked="0"/>
    </xf>
    <xf numFmtId="165" fontId="2" fillId="0" borderId="0" xfId="1" applyNumberFormat="1" applyProtection="1">
      <protection locked="0"/>
    </xf>
    <xf numFmtId="0" fontId="2" fillId="0" borderId="0" xfId="1" applyAlignment="1" applyProtection="1">
      <alignment horizontal="center"/>
      <protection locked="0"/>
    </xf>
    <xf numFmtId="0" fontId="10" fillId="0" borderId="120" xfId="0" quotePrefix="1" applyFont="1" applyBorder="1" applyAlignment="1" applyProtection="1">
      <alignment horizontal="center" vertical="center"/>
      <protection locked="0"/>
    </xf>
    <xf numFmtId="0" fontId="10" fillId="0" borderId="120" xfId="0" applyFont="1" applyBorder="1" applyAlignment="1" applyProtection="1">
      <alignment horizontal="center" vertical="center"/>
      <protection locked="0"/>
    </xf>
    <xf numFmtId="0" fontId="10" fillId="0" borderId="0" xfId="0" quotePrefix="1" applyFont="1" applyAlignment="1" applyProtection="1">
      <alignment horizontal="center" vertical="center"/>
      <protection locked="0"/>
    </xf>
    <xf numFmtId="0" fontId="10" fillId="5" borderId="122" xfId="0" quotePrefix="1" applyFont="1" applyFill="1" applyBorder="1" applyAlignment="1" applyProtection="1">
      <alignment horizontal="center" vertical="center"/>
      <protection locked="0"/>
    </xf>
    <xf numFmtId="0" fontId="2" fillId="0" borderId="123" xfId="0" applyFont="1" applyBorder="1" applyProtection="1">
      <protection locked="0"/>
    </xf>
    <xf numFmtId="0" fontId="2" fillId="0" borderId="124" xfId="0" applyFont="1" applyBorder="1" applyProtection="1">
      <protection locked="0"/>
    </xf>
    <xf numFmtId="2" fontId="2" fillId="3" borderId="0" xfId="0" applyNumberFormat="1" applyFont="1" applyFill="1" applyProtection="1">
      <protection locked="0"/>
    </xf>
    <xf numFmtId="0" fontId="2" fillId="0" borderId="125" xfId="0" applyFont="1" applyBorder="1" applyProtection="1">
      <protection locked="0"/>
    </xf>
    <xf numFmtId="165" fontId="2" fillId="3" borderId="0" xfId="0" applyNumberFormat="1" applyFont="1" applyFill="1" applyAlignment="1" applyProtection="1">
      <alignment horizontal="right"/>
      <protection locked="0"/>
    </xf>
    <xf numFmtId="49" fontId="2" fillId="0" borderId="0" xfId="0" applyNumberFormat="1" applyFont="1" applyProtection="1">
      <protection locked="0"/>
    </xf>
    <xf numFmtId="0" fontId="16" fillId="0" borderId="0" xfId="1" applyFont="1"/>
    <xf numFmtId="165" fontId="2" fillId="0" borderId="0" xfId="0" applyNumberFormat="1" applyFont="1" applyAlignment="1" applyProtection="1">
      <alignment horizontal="right"/>
      <protection locked="0"/>
    </xf>
    <xf numFmtId="164" fontId="2" fillId="7" borderId="0" xfId="0" applyNumberFormat="1" applyFont="1" applyFill="1" applyProtection="1">
      <protection locked="0"/>
    </xf>
    <xf numFmtId="0" fontId="10" fillId="5" borderId="110" xfId="0" quotePrefix="1" applyFont="1" applyFill="1" applyBorder="1" applyAlignment="1" applyProtection="1">
      <alignment horizontal="center" vertical="center"/>
      <protection locked="0"/>
    </xf>
    <xf numFmtId="0" fontId="10" fillId="5" borderId="111" xfId="0" quotePrefix="1" applyFont="1" applyFill="1" applyBorder="1" applyAlignment="1" applyProtection="1">
      <alignment horizontal="center" vertical="center"/>
      <protection locked="0"/>
    </xf>
    <xf numFmtId="0" fontId="10" fillId="0" borderId="126" xfId="0" quotePrefix="1" applyFont="1" applyBorder="1" applyAlignment="1" applyProtection="1">
      <alignment horizontal="center" vertical="center"/>
      <protection locked="0"/>
    </xf>
    <xf numFmtId="0" fontId="10" fillId="0" borderId="126" xfId="0" applyFont="1" applyBorder="1" applyAlignment="1" applyProtection="1">
      <alignment horizontal="center" vertical="center"/>
      <protection locked="0"/>
    </xf>
    <xf numFmtId="0" fontId="10" fillId="0" borderId="118" xfId="0" quotePrefix="1" applyFont="1" applyBorder="1" applyAlignment="1" applyProtection="1">
      <alignment horizontal="center" vertical="center"/>
      <protection locked="0"/>
    </xf>
    <xf numFmtId="0" fontId="10" fillId="5" borderId="122" xfId="0" applyFont="1" applyFill="1" applyBorder="1" applyAlignment="1" applyProtection="1">
      <alignment horizontal="center" vertical="center"/>
      <protection locked="0"/>
    </xf>
    <xf numFmtId="0" fontId="5" fillId="2" borderId="114" xfId="0" applyFont="1" applyFill="1" applyBorder="1" applyAlignment="1" applyProtection="1">
      <alignment horizontal="center" vertical="center"/>
      <protection locked="0"/>
    </xf>
    <xf numFmtId="0" fontId="5" fillId="2" borderId="127" xfId="0" applyFont="1" applyFill="1" applyBorder="1" applyAlignment="1" applyProtection="1">
      <alignment horizontal="left" vertical="center"/>
      <protection locked="0"/>
    </xf>
    <xf numFmtId="0" fontId="2" fillId="2" borderId="127" xfId="0" applyFont="1" applyFill="1" applyBorder="1" applyAlignment="1" applyProtection="1">
      <alignment horizontal="left" vertical="center"/>
      <protection locked="0"/>
    </xf>
    <xf numFmtId="0" fontId="5" fillId="8" borderId="128" xfId="0" applyFont="1" applyFill="1" applyBorder="1" applyAlignment="1" applyProtection="1">
      <alignment horizontal="left" vertical="center"/>
      <protection locked="0"/>
    </xf>
    <xf numFmtId="0" fontId="5" fillId="0" borderId="100" xfId="0" applyFont="1" applyBorder="1" applyAlignment="1" applyProtection="1">
      <alignment horizontal="left"/>
      <protection locked="0"/>
    </xf>
    <xf numFmtId="0" fontId="6" fillId="2" borderId="114" xfId="0" applyFont="1" applyFill="1" applyBorder="1" applyAlignment="1" applyProtection="1">
      <alignment horizontal="centerContinuous" vertical="center"/>
      <protection locked="0"/>
    </xf>
    <xf numFmtId="0" fontId="5" fillId="2" borderId="127" xfId="0" quotePrefix="1" applyFont="1" applyFill="1" applyBorder="1" applyAlignment="1" applyProtection="1">
      <alignment horizontal="left" vertical="center"/>
      <protection locked="0"/>
    </xf>
    <xf numFmtId="0" fontId="10" fillId="5" borderId="109" xfId="0" quotePrefix="1" applyFont="1" applyFill="1" applyBorder="1" applyAlignment="1" applyProtection="1">
      <alignment horizontal="center" vertical="center"/>
      <protection locked="0"/>
    </xf>
    <xf numFmtId="0" fontId="10" fillId="5" borderId="129" xfId="0" quotePrefix="1" applyFont="1" applyFill="1" applyBorder="1" applyAlignment="1" applyProtection="1">
      <alignment horizontal="center" vertical="center"/>
      <protection locked="0"/>
    </xf>
    <xf numFmtId="0" fontId="5" fillId="8" borderId="130" xfId="0" applyFont="1" applyFill="1" applyBorder="1" applyAlignment="1" applyProtection="1">
      <alignment horizontal="left" vertical="center"/>
      <protection locked="0"/>
    </xf>
    <xf numFmtId="0" fontId="6" fillId="2" borderId="114" xfId="0" applyFont="1" applyFill="1" applyBorder="1" applyAlignment="1" applyProtection="1">
      <alignment horizontal="center" vertical="center"/>
      <protection locked="0"/>
    </xf>
    <xf numFmtId="1" fontId="2" fillId="0" borderId="100" xfId="0" applyNumberFormat="1" applyFont="1" applyBorder="1" applyAlignment="1" applyProtection="1">
      <alignment horizontal="right"/>
      <protection locked="0"/>
    </xf>
    <xf numFmtId="49" fontId="2" fillId="0" borderId="100" xfId="0" applyNumberFormat="1" applyFont="1" applyBorder="1" applyAlignment="1" applyProtection="1">
      <alignment horizontal="center"/>
      <protection locked="0"/>
    </xf>
    <xf numFmtId="49" fontId="2" fillId="0" borderId="100" xfId="0" applyNumberFormat="1" applyFont="1" applyBorder="1" applyAlignment="1" applyProtection="1">
      <alignment horizontal="right"/>
      <protection locked="0"/>
    </xf>
    <xf numFmtId="0" fontId="6" fillId="2" borderId="127" xfId="0" applyFont="1" applyFill="1" applyBorder="1" applyAlignment="1" applyProtection="1">
      <alignment horizontal="left" vertical="center"/>
      <protection locked="0"/>
    </xf>
    <xf numFmtId="0" fontId="2" fillId="2" borderId="127" xfId="0" applyFont="1" applyFill="1" applyBorder="1" applyAlignment="1" applyProtection="1">
      <alignment horizontal="left"/>
      <protection locked="0"/>
    </xf>
    <xf numFmtId="0" fontId="6" fillId="8" borderId="128" xfId="0" applyFont="1" applyFill="1" applyBorder="1" applyAlignment="1" applyProtection="1">
      <alignment horizontal="left" vertical="center"/>
      <protection locked="0"/>
    </xf>
    <xf numFmtId="0" fontId="6" fillId="8" borderId="127" xfId="0" applyFont="1" applyFill="1" applyBorder="1" applyAlignment="1" applyProtection="1">
      <alignment horizontal="left" vertical="center"/>
      <protection locked="0"/>
    </xf>
    <xf numFmtId="0" fontId="10" fillId="5" borderId="119" xfId="0" applyFont="1" applyFill="1" applyBorder="1" applyAlignment="1" applyProtection="1">
      <alignment horizontal="center" vertical="center"/>
      <protection locked="0"/>
    </xf>
    <xf numFmtId="0" fontId="2" fillId="0" borderId="127" xfId="0" applyFont="1" applyBorder="1" applyAlignment="1" applyProtection="1">
      <alignment horizontal="left" vertical="center"/>
      <protection locked="0"/>
    </xf>
    <xf numFmtId="0" fontId="10" fillId="5" borderId="129" xfId="0" applyFont="1" applyFill="1" applyBorder="1" applyAlignment="1" applyProtection="1">
      <alignment horizontal="center" vertical="center"/>
      <protection locked="0"/>
    </xf>
    <xf numFmtId="0" fontId="11" fillId="0" borderId="100" xfId="0" applyFont="1" applyBorder="1" applyAlignment="1" applyProtection="1">
      <alignment horizontal="right"/>
      <protection locked="0"/>
    </xf>
    <xf numFmtId="0" fontId="2" fillId="0" borderId="114" xfId="0" applyFont="1" applyBorder="1" applyAlignment="1" applyProtection="1">
      <alignment horizontal="center" vertical="center"/>
      <protection locked="0"/>
    </xf>
    <xf numFmtId="2" fontId="2" fillId="0" borderId="100" xfId="0" applyNumberFormat="1" applyFont="1" applyBorder="1" applyProtection="1">
      <protection locked="0"/>
    </xf>
    <xf numFmtId="0" fontId="5" fillId="8" borderId="127" xfId="0" applyFont="1" applyFill="1" applyBorder="1" applyAlignment="1" applyProtection="1">
      <alignment horizontal="left" vertical="center"/>
      <protection locked="0"/>
    </xf>
    <xf numFmtId="0" fontId="10" fillId="5" borderId="131" xfId="0" applyFont="1" applyFill="1" applyBorder="1" applyAlignment="1" applyProtection="1">
      <alignment horizontal="center" vertical="center"/>
      <protection locked="0"/>
    </xf>
    <xf numFmtId="0" fontId="10" fillId="5" borderId="131" xfId="0" quotePrefix="1" applyFont="1" applyFill="1" applyBorder="1" applyAlignment="1" applyProtection="1">
      <alignment horizontal="center" vertical="center"/>
      <protection locked="0"/>
    </xf>
    <xf numFmtId="0" fontId="6" fillId="2" borderId="132" xfId="0" applyFont="1" applyFill="1" applyBorder="1" applyAlignment="1" applyProtection="1">
      <alignment horizontal="left" vertical="center"/>
      <protection locked="0"/>
    </xf>
    <xf numFmtId="49" fontId="2" fillId="3" borderId="107" xfId="0" quotePrefix="1" applyNumberFormat="1" applyFont="1" applyFill="1" applyBorder="1" applyAlignment="1" applyProtection="1">
      <alignment horizontal="right"/>
      <protection locked="0"/>
    </xf>
    <xf numFmtId="0" fontId="2" fillId="0" borderId="0" xfId="1" applyAlignment="1" applyProtection="1">
      <alignment wrapText="1"/>
      <protection locked="0"/>
    </xf>
    <xf numFmtId="1" fontId="2" fillId="0" borderId="0" xfId="0" applyNumberFormat="1" applyFont="1" applyAlignment="1" applyProtection="1">
      <alignment horizontal="center"/>
      <protection locked="0"/>
    </xf>
    <xf numFmtId="1" fontId="11" fillId="0" borderId="0" xfId="0" quotePrefix="1" applyNumberFormat="1" applyFont="1" applyAlignment="1" applyProtection="1">
      <alignment horizontal="right"/>
      <protection locked="0"/>
    </xf>
    <xf numFmtId="0" fontId="10" fillId="0" borderId="0" xfId="1" quotePrefix="1" applyFont="1" applyAlignment="1" applyProtection="1">
      <alignment horizontal="center" vertical="center"/>
      <protection locked="0"/>
    </xf>
    <xf numFmtId="1" fontId="14" fillId="0" borderId="0" xfId="1" applyNumberFormat="1" applyFont="1" applyProtection="1">
      <protection locked="0"/>
    </xf>
    <xf numFmtId="0" fontId="2" fillId="2" borderId="0" xfId="0" applyFont="1" applyFill="1" applyAlignment="1" applyProtection="1">
      <alignment horizontal="centerContinuous" vertical="center"/>
      <protection locked="0"/>
    </xf>
    <xf numFmtId="0" fontId="5" fillId="2" borderId="0" xfId="0" applyFont="1" applyFill="1" applyAlignment="1" applyProtection="1">
      <alignment horizontal="centerContinuous" vertical="center"/>
      <protection locked="0"/>
    </xf>
    <xf numFmtId="164" fontId="13" fillId="0" borderId="0" xfId="1" applyNumberFormat="1" applyFont="1" applyProtection="1">
      <protection locked="0"/>
    </xf>
    <xf numFmtId="164" fontId="11" fillId="0" borderId="0" xfId="0" applyNumberFormat="1" applyFont="1" applyAlignment="1" applyProtection="1">
      <alignment horizontal="center"/>
      <protection locked="0"/>
    </xf>
    <xf numFmtId="0" fontId="5" fillId="2" borderId="0" xfId="0" quotePrefix="1" applyFont="1" applyFill="1" applyAlignment="1" applyProtection="1">
      <alignment horizontal="center" vertical="center"/>
      <protection locked="0"/>
    </xf>
    <xf numFmtId="0" fontId="5" fillId="0" borderId="112" xfId="0" quotePrefix="1" applyFont="1" applyBorder="1" applyAlignment="1" applyProtection="1">
      <alignment horizontal="left"/>
      <protection locked="0"/>
    </xf>
    <xf numFmtId="0" fontId="11" fillId="0" borderId="112" xfId="0" quotePrefix="1" applyFont="1" applyBorder="1" applyAlignment="1" applyProtection="1">
      <alignment horizontal="right"/>
      <protection locked="0"/>
    </xf>
    <xf numFmtId="1" fontId="5" fillId="0" borderId="112" xfId="0" quotePrefix="1" applyNumberFormat="1" applyFont="1" applyBorder="1" applyAlignment="1" applyProtection="1">
      <alignment horizontal="right"/>
      <protection locked="0"/>
    </xf>
    <xf numFmtId="49" fontId="5" fillId="0" borderId="112" xfId="0" quotePrefix="1" applyNumberFormat="1" applyFont="1" applyBorder="1" applyAlignment="1" applyProtection="1">
      <alignment horizontal="center"/>
      <protection locked="0"/>
    </xf>
    <xf numFmtId="49" fontId="5" fillId="0" borderId="112" xfId="0" quotePrefix="1" applyNumberFormat="1" applyFont="1" applyBorder="1" applyAlignment="1" applyProtection="1">
      <alignment horizontal="right"/>
      <protection locked="0"/>
    </xf>
    <xf numFmtId="0" fontId="5" fillId="0" borderId="112" xfId="0" quotePrefix="1" applyFont="1" applyBorder="1" applyAlignment="1" applyProtection="1">
      <alignment horizontal="center"/>
      <protection locked="0"/>
    </xf>
    <xf numFmtId="1" fontId="5" fillId="0" borderId="112" xfId="0" quotePrefix="1" applyNumberFormat="1" applyFont="1" applyBorder="1" applyAlignment="1" applyProtection="1">
      <alignment horizontal="left"/>
      <protection locked="0"/>
    </xf>
    <xf numFmtId="0" fontId="10" fillId="5" borderId="111" xfId="0" applyFont="1" applyFill="1" applyBorder="1" applyAlignment="1" applyProtection="1">
      <alignment horizontal="center" vertical="center"/>
      <protection locked="0"/>
    </xf>
    <xf numFmtId="165" fontId="2" fillId="3" borderId="0" xfId="0" applyNumberFormat="1" applyFont="1" applyFill="1" applyAlignment="1" applyProtection="1">
      <alignment horizontal="center"/>
      <protection locked="0"/>
    </xf>
    <xf numFmtId="0" fontId="5" fillId="0" borderId="118" xfId="0" quotePrefix="1" applyFont="1" applyBorder="1" applyAlignment="1" applyProtection="1">
      <alignment horizontal="left"/>
      <protection locked="0"/>
    </xf>
    <xf numFmtId="0" fontId="6" fillId="0" borderId="135" xfId="0" applyFont="1" applyBorder="1" applyAlignment="1" applyProtection="1">
      <alignment horizontal="left" vertical="center"/>
      <protection locked="0"/>
    </xf>
    <xf numFmtId="0" fontId="6" fillId="2" borderId="136" xfId="0" applyFont="1" applyFill="1" applyBorder="1" applyAlignment="1" applyProtection="1">
      <alignment horizontal="left" vertical="center"/>
      <protection locked="0"/>
    </xf>
    <xf numFmtId="0" fontId="6" fillId="2" borderId="137" xfId="0" applyFont="1" applyFill="1" applyBorder="1" applyAlignment="1" applyProtection="1">
      <alignment horizontal="left" vertical="center"/>
      <protection locked="0"/>
    </xf>
    <xf numFmtId="0" fontId="2" fillId="2" borderId="137" xfId="0" applyFont="1" applyFill="1" applyBorder="1" applyAlignment="1" applyProtection="1">
      <alignment horizontal="left" vertical="center"/>
      <protection locked="0"/>
    </xf>
    <xf numFmtId="0" fontId="5" fillId="2" borderId="114" xfId="0" quotePrefix="1" applyFont="1" applyFill="1" applyBorder="1" applyAlignment="1" applyProtection="1">
      <alignment horizontal="center" vertical="center"/>
      <protection locked="0"/>
    </xf>
    <xf numFmtId="0" fontId="6" fillId="0" borderId="138" xfId="0" applyFont="1" applyBorder="1" applyAlignment="1" applyProtection="1">
      <alignment horizontal="left" vertical="center"/>
      <protection locked="0"/>
    </xf>
    <xf numFmtId="0" fontId="6" fillId="0" borderId="136" xfId="0" applyFont="1" applyBorder="1" applyAlignment="1" applyProtection="1">
      <alignment horizontal="left" vertical="center"/>
      <protection locked="0"/>
    </xf>
    <xf numFmtId="0" fontId="6" fillId="2" borderId="138" xfId="0" applyFont="1" applyFill="1" applyBorder="1" applyAlignment="1" applyProtection="1">
      <alignment horizontal="left" vertical="center"/>
      <protection locked="0"/>
    </xf>
    <xf numFmtId="0" fontId="2" fillId="2" borderId="138" xfId="0" applyFont="1" applyFill="1" applyBorder="1" applyAlignment="1" applyProtection="1">
      <alignment horizontal="left" vertical="center"/>
      <protection locked="0"/>
    </xf>
    <xf numFmtId="164" fontId="2" fillId="0" borderId="100" xfId="0" applyNumberFormat="1" applyFont="1" applyBorder="1" applyAlignment="1" applyProtection="1">
      <alignment horizontal="right"/>
      <protection locked="0"/>
    </xf>
    <xf numFmtId="0" fontId="2" fillId="0" borderId="100" xfId="0" applyFont="1" applyBorder="1" applyAlignment="1" applyProtection="1">
      <alignment horizontal="left"/>
      <protection locked="0"/>
    </xf>
    <xf numFmtId="0" fontId="2" fillId="2" borderId="114" xfId="0" applyFont="1" applyFill="1" applyBorder="1" applyAlignment="1" applyProtection="1">
      <alignment horizontal="center" vertical="center" wrapText="1"/>
      <protection locked="0"/>
    </xf>
    <xf numFmtId="0" fontId="6" fillId="2" borderId="95" xfId="0" applyFont="1" applyFill="1" applyBorder="1" applyAlignment="1" applyProtection="1">
      <alignment horizontal="center" vertical="center"/>
      <protection locked="0"/>
    </xf>
    <xf numFmtId="2" fontId="2" fillId="0" borderId="0" xfId="0" applyNumberFormat="1" applyFont="1" applyProtection="1">
      <protection locked="0"/>
    </xf>
    <xf numFmtId="0" fontId="6" fillId="2" borderId="97" xfId="0" applyFont="1" applyFill="1" applyBorder="1" applyAlignment="1" applyProtection="1">
      <alignment horizontal="centerContinuous" vertical="center"/>
      <protection locked="0"/>
    </xf>
    <xf numFmtId="0" fontId="2" fillId="2" borderId="139" xfId="0" applyFont="1" applyFill="1" applyBorder="1" applyAlignment="1" applyProtection="1">
      <alignment horizontal="center" vertical="center"/>
      <protection locked="0"/>
    </xf>
    <xf numFmtId="0" fontId="2" fillId="2" borderId="141" xfId="0" applyFont="1" applyFill="1" applyBorder="1" applyAlignment="1" applyProtection="1">
      <alignment horizontal="center" vertical="center"/>
      <protection locked="0"/>
    </xf>
    <xf numFmtId="0" fontId="6" fillId="2" borderId="103" xfId="0" applyFont="1" applyFill="1" applyBorder="1" applyAlignment="1" applyProtection="1">
      <alignment horizontal="center" vertical="center"/>
      <protection locked="0"/>
    </xf>
    <xf numFmtId="165" fontId="2" fillId="0" borderId="100" xfId="0" applyNumberFormat="1" applyFont="1" applyBorder="1" applyAlignment="1" applyProtection="1">
      <alignment horizontal="right"/>
      <protection locked="0"/>
    </xf>
    <xf numFmtId="0" fontId="6" fillId="2" borderId="97" xfId="1" applyFont="1" applyFill="1" applyBorder="1" applyAlignment="1" applyProtection="1">
      <alignment horizontal="center" vertical="center"/>
      <protection locked="0"/>
    </xf>
    <xf numFmtId="0" fontId="10" fillId="5" borderId="143" xfId="0" applyFont="1" applyFill="1" applyBorder="1" applyAlignment="1" applyProtection="1">
      <alignment horizontal="center" vertical="center"/>
      <protection locked="0"/>
    </xf>
    <xf numFmtId="1" fontId="2" fillId="0" borderId="144" xfId="0" applyNumberFormat="1" applyFont="1" applyBorder="1" applyAlignment="1" applyProtection="1">
      <alignment horizontal="right"/>
      <protection locked="0"/>
    </xf>
    <xf numFmtId="0" fontId="2" fillId="0" borderId="144" xfId="0" applyFont="1" applyBorder="1" applyProtection="1">
      <protection locked="0"/>
    </xf>
    <xf numFmtId="49" fontId="2" fillId="0" borderId="144" xfId="0" applyNumberFormat="1" applyFont="1" applyBorder="1" applyAlignment="1" applyProtection="1">
      <alignment horizontal="center"/>
      <protection locked="0"/>
    </xf>
    <xf numFmtId="49" fontId="2" fillId="0" borderId="144" xfId="0" applyNumberFormat="1" applyFont="1" applyBorder="1" applyAlignment="1" applyProtection="1">
      <alignment horizontal="right"/>
      <protection locked="0"/>
    </xf>
    <xf numFmtId="1" fontId="2" fillId="0" borderId="144" xfId="0" applyNumberFormat="1" applyFont="1" applyBorder="1" applyProtection="1">
      <protection locked="0"/>
    </xf>
    <xf numFmtId="0" fontId="2" fillId="0" borderId="120" xfId="0" applyFont="1" applyBorder="1" applyProtection="1">
      <protection locked="0"/>
    </xf>
    <xf numFmtId="0" fontId="2" fillId="2" borderId="145" xfId="0" applyFont="1" applyFill="1" applyBorder="1" applyAlignment="1" applyProtection="1">
      <alignment horizontal="center" vertical="center"/>
      <protection locked="0"/>
    </xf>
    <xf numFmtId="0" fontId="2" fillId="0" borderId="146" xfId="0" applyFont="1" applyBorder="1" applyProtection="1">
      <protection locked="0"/>
    </xf>
    <xf numFmtId="1" fontId="2" fillId="0" borderId="146" xfId="0" applyNumberFormat="1" applyFont="1" applyBorder="1" applyAlignment="1" applyProtection="1">
      <alignment horizontal="right"/>
      <protection locked="0"/>
    </xf>
    <xf numFmtId="49" fontId="2" fillId="0" borderId="146" xfId="0" applyNumberFormat="1" applyFont="1" applyBorder="1" applyAlignment="1" applyProtection="1">
      <alignment horizontal="center"/>
      <protection locked="0"/>
    </xf>
    <xf numFmtId="49" fontId="2" fillId="0" borderId="146" xfId="0" applyNumberFormat="1" applyFont="1" applyBorder="1" applyAlignment="1" applyProtection="1">
      <alignment horizontal="right"/>
      <protection locked="0"/>
    </xf>
    <xf numFmtId="0" fontId="11" fillId="0" borderId="146" xfId="0" applyFont="1" applyBorder="1" applyAlignment="1" applyProtection="1">
      <alignment horizontal="right"/>
      <protection locked="0"/>
    </xf>
    <xf numFmtId="164" fontId="2" fillId="0" borderId="146" xfId="0" applyNumberFormat="1" applyFont="1" applyBorder="1" applyProtection="1">
      <protection locked="0"/>
    </xf>
    <xf numFmtId="165" fontId="2" fillId="0" borderId="146" xfId="0" applyNumberFormat="1" applyFont="1" applyBorder="1" applyProtection="1">
      <protection locked="0"/>
    </xf>
    <xf numFmtId="165" fontId="2" fillId="0" borderId="146" xfId="0" applyNumberFormat="1" applyFont="1" applyBorder="1" applyAlignment="1" applyProtection="1">
      <alignment horizontal="right"/>
      <protection locked="0"/>
    </xf>
    <xf numFmtId="0" fontId="2" fillId="0" borderId="146" xfId="0" applyFont="1" applyBorder="1" applyAlignment="1" applyProtection="1">
      <alignment horizontal="center"/>
      <protection locked="0"/>
    </xf>
    <xf numFmtId="1" fontId="2" fillId="0" borderId="146" xfId="0" applyNumberFormat="1" applyFont="1" applyBorder="1" applyProtection="1">
      <protection locked="0"/>
    </xf>
    <xf numFmtId="0" fontId="2" fillId="2" borderId="147" xfId="0" applyFont="1" applyFill="1" applyBorder="1" applyAlignment="1" applyProtection="1">
      <alignment horizontal="center" vertical="center"/>
      <protection locked="0"/>
    </xf>
    <xf numFmtId="1" fontId="2" fillId="0" borderId="101" xfId="0" applyNumberFormat="1" applyFont="1" applyBorder="1" applyAlignment="1" applyProtection="1">
      <alignment horizontal="right"/>
      <protection locked="0"/>
    </xf>
    <xf numFmtId="49" fontId="2" fillId="0" borderId="101" xfId="0" applyNumberFormat="1" applyFont="1" applyBorder="1" applyAlignment="1" applyProtection="1">
      <alignment horizontal="center"/>
      <protection locked="0"/>
    </xf>
    <xf numFmtId="49" fontId="2" fillId="0" borderId="101" xfId="0" applyNumberFormat="1" applyFont="1" applyBorder="1" applyAlignment="1" applyProtection="1">
      <alignment horizontal="right"/>
      <protection locked="0"/>
    </xf>
    <xf numFmtId="0" fontId="11" fillId="0" borderId="101" xfId="0" applyFont="1" applyBorder="1" applyAlignment="1" applyProtection="1">
      <alignment horizontal="right"/>
      <protection locked="0"/>
    </xf>
    <xf numFmtId="164" fontId="2" fillId="0" borderId="101" xfId="0" applyNumberFormat="1" applyFont="1" applyBorder="1" applyProtection="1">
      <protection locked="0"/>
    </xf>
    <xf numFmtId="165" fontId="2" fillId="0" borderId="101" xfId="0" applyNumberFormat="1" applyFont="1" applyBorder="1" applyProtection="1">
      <protection locked="0"/>
    </xf>
    <xf numFmtId="165" fontId="2" fillId="0" borderId="101" xfId="0" applyNumberFormat="1" applyFont="1" applyBorder="1" applyAlignment="1" applyProtection="1">
      <alignment horizontal="right"/>
      <protection locked="0"/>
    </xf>
    <xf numFmtId="0" fontId="2" fillId="0" borderId="101" xfId="0" applyFont="1" applyBorder="1" applyAlignment="1" applyProtection="1">
      <alignment horizontal="center"/>
      <protection locked="0"/>
    </xf>
    <xf numFmtId="1" fontId="2" fillId="0" borderId="101" xfId="0" applyNumberFormat="1" applyFont="1" applyBorder="1" applyProtection="1">
      <protection locked="0"/>
    </xf>
    <xf numFmtId="0" fontId="6" fillId="2" borderId="147" xfId="0" applyFont="1" applyFill="1" applyBorder="1" applyAlignment="1" applyProtection="1">
      <alignment horizontal="center" vertical="center"/>
      <protection locked="0"/>
    </xf>
    <xf numFmtId="0" fontId="10" fillId="5" borderId="110" xfId="1" quotePrefix="1" applyFont="1" applyFill="1" applyBorder="1" applyAlignment="1" applyProtection="1">
      <alignment horizontal="center" vertical="center"/>
      <protection locked="0"/>
    </xf>
    <xf numFmtId="0" fontId="10" fillId="5" borderId="110" xfId="1" applyFont="1" applyFill="1" applyBorder="1" applyAlignment="1" applyProtection="1">
      <alignment horizontal="center" vertical="center"/>
      <protection locked="0"/>
    </xf>
    <xf numFmtId="1" fontId="2" fillId="0" borderId="101" xfId="1" quotePrefix="1" applyNumberFormat="1" applyBorder="1" applyAlignment="1" applyProtection="1">
      <alignment horizontal="right"/>
      <protection locked="0"/>
    </xf>
    <xf numFmtId="0" fontId="2" fillId="3" borderId="101" xfId="1" quotePrefix="1" applyFill="1" applyBorder="1" applyAlignment="1" applyProtection="1">
      <alignment horizontal="right"/>
      <protection locked="0"/>
    </xf>
    <xf numFmtId="49" fontId="2" fillId="3" borderId="101" xfId="1" quotePrefix="1" applyNumberFormat="1" applyFill="1" applyBorder="1" applyAlignment="1" applyProtection="1">
      <alignment horizontal="center"/>
      <protection locked="0"/>
    </xf>
    <xf numFmtId="49" fontId="2" fillId="3" borderId="101" xfId="1" quotePrefix="1" applyNumberFormat="1" applyFill="1" applyBorder="1" applyAlignment="1" applyProtection="1">
      <alignment horizontal="right"/>
      <protection locked="0"/>
    </xf>
    <xf numFmtId="0" fontId="11" fillId="0" borderId="101" xfId="1" quotePrefix="1" applyFont="1" applyBorder="1" applyAlignment="1" applyProtection="1">
      <alignment horizontal="right"/>
      <protection locked="0"/>
    </xf>
    <xf numFmtId="165" fontId="2" fillId="3" borderId="101" xfId="1" applyNumberFormat="1" applyFill="1" applyBorder="1" applyProtection="1">
      <protection locked="0"/>
    </xf>
    <xf numFmtId="0" fontId="2" fillId="0" borderId="101" xfId="1" applyBorder="1" applyProtection="1">
      <protection locked="0"/>
    </xf>
    <xf numFmtId="0" fontId="2" fillId="3" borderId="101" xfId="1" applyFill="1" applyBorder="1" applyProtection="1">
      <protection locked="0"/>
    </xf>
    <xf numFmtId="0" fontId="2" fillId="6" borderId="101" xfId="0" applyFont="1" applyFill="1" applyBorder="1" applyAlignment="1" applyProtection="1">
      <alignment horizontal="center"/>
      <protection locked="0"/>
    </xf>
    <xf numFmtId="0" fontId="6" fillId="2" borderId="99" xfId="0" applyFont="1" applyFill="1" applyBorder="1" applyAlignment="1" applyProtection="1">
      <alignment horizontal="center" vertical="center"/>
      <protection locked="0"/>
    </xf>
    <xf numFmtId="0" fontId="10" fillId="0" borderId="100" xfId="1" quotePrefix="1" applyFont="1" applyBorder="1" applyAlignment="1" applyProtection="1">
      <alignment horizontal="center" vertical="center"/>
      <protection locked="0"/>
    </xf>
    <xf numFmtId="0" fontId="10" fillId="0" borderId="100" xfId="1" applyFont="1" applyBorder="1" applyAlignment="1" applyProtection="1">
      <alignment horizontal="center" vertical="center"/>
      <protection locked="0"/>
    </xf>
    <xf numFmtId="1" fontId="2" fillId="0" borderId="100" xfId="1" quotePrefix="1" applyNumberFormat="1" applyBorder="1" applyAlignment="1" applyProtection="1">
      <alignment horizontal="right"/>
      <protection locked="0"/>
    </xf>
    <xf numFmtId="0" fontId="2" fillId="0" borderId="100" xfId="1" quotePrefix="1" applyBorder="1" applyAlignment="1" applyProtection="1">
      <alignment horizontal="right"/>
      <protection locked="0"/>
    </xf>
    <xf numFmtId="49" fontId="2" fillId="0" borderId="100" xfId="1" quotePrefix="1" applyNumberFormat="1" applyBorder="1" applyAlignment="1" applyProtection="1">
      <alignment horizontal="center"/>
      <protection locked="0"/>
    </xf>
    <xf numFmtId="49" fontId="2" fillId="0" borderId="100" xfId="1" quotePrefix="1" applyNumberFormat="1" applyBorder="1" applyAlignment="1" applyProtection="1">
      <alignment horizontal="right"/>
      <protection locked="0"/>
    </xf>
    <xf numFmtId="0" fontId="11" fillId="0" borderId="100" xfId="1" quotePrefix="1" applyFont="1" applyBorder="1" applyAlignment="1" applyProtection="1">
      <alignment horizontal="right"/>
      <protection locked="0"/>
    </xf>
    <xf numFmtId="165" fontId="2" fillId="0" borderId="100" xfId="1" applyNumberFormat="1" applyBorder="1" applyProtection="1">
      <protection locked="0"/>
    </xf>
    <xf numFmtId="0" fontId="2" fillId="0" borderId="100" xfId="1" applyBorder="1" applyProtection="1">
      <protection locked="0"/>
    </xf>
    <xf numFmtId="164" fontId="2" fillId="3" borderId="0" xfId="0" applyNumberFormat="1" applyFont="1" applyFill="1" applyAlignment="1" applyProtection="1">
      <alignment horizontal="center"/>
      <protection locked="0"/>
    </xf>
    <xf numFmtId="1" fontId="2" fillId="3" borderId="0" xfId="0" applyNumberFormat="1" applyFont="1" applyFill="1" applyAlignment="1" applyProtection="1">
      <alignment horizontal="center"/>
      <protection locked="0"/>
    </xf>
    <xf numFmtId="164" fontId="2" fillId="0" borderId="0" xfId="0" applyNumberFormat="1" applyFont="1" applyAlignment="1" applyProtection="1">
      <alignment horizontal="center"/>
      <protection locked="0"/>
    </xf>
    <xf numFmtId="0" fontId="10" fillId="0" borderId="101" xfId="1" quotePrefix="1" applyFont="1" applyBorder="1" applyAlignment="1" applyProtection="1">
      <alignment horizontal="center" vertical="center"/>
      <protection locked="0"/>
    </xf>
    <xf numFmtId="0" fontId="10" fillId="0" borderId="101" xfId="1" applyFont="1" applyBorder="1" applyAlignment="1" applyProtection="1">
      <alignment horizontal="center" vertical="center"/>
      <protection locked="0"/>
    </xf>
    <xf numFmtId="0" fontId="10" fillId="0" borderId="120" xfId="1" quotePrefix="1" applyFont="1" applyBorder="1" applyAlignment="1" applyProtection="1">
      <alignment horizontal="center" vertical="center"/>
      <protection locked="0"/>
    </xf>
    <xf numFmtId="0" fontId="10" fillId="0" borderId="120" xfId="1" applyFont="1" applyBorder="1" applyAlignment="1" applyProtection="1">
      <alignment horizontal="center" vertical="center"/>
      <protection locked="0"/>
    </xf>
    <xf numFmtId="166" fontId="2" fillId="3" borderId="0" xfId="0" applyNumberFormat="1" applyFont="1" applyFill="1" applyProtection="1">
      <protection locked="0"/>
    </xf>
    <xf numFmtId="0" fontId="10" fillId="5" borderId="148" xfId="0" quotePrefix="1" applyFont="1" applyFill="1" applyBorder="1" applyAlignment="1" applyProtection="1">
      <alignment horizontal="center" vertical="center"/>
      <protection locked="0"/>
    </xf>
    <xf numFmtId="0" fontId="10" fillId="5" borderId="149" xfId="0" applyFont="1" applyFill="1" applyBorder="1" applyAlignment="1" applyProtection="1">
      <alignment horizontal="center" vertical="center"/>
      <protection locked="0"/>
    </xf>
    <xf numFmtId="0" fontId="10" fillId="5" borderId="148" xfId="0" applyFont="1" applyFill="1" applyBorder="1" applyAlignment="1" applyProtection="1">
      <alignment horizontal="center" vertical="center"/>
      <protection locked="0"/>
    </xf>
    <xf numFmtId="1" fontId="2" fillId="0" borderId="150" xfId="0" applyNumberFormat="1" applyFont="1" applyBorder="1" applyAlignment="1" applyProtection="1">
      <alignment horizontal="right"/>
      <protection locked="0"/>
    </xf>
    <xf numFmtId="0" fontId="2" fillId="0" borderId="150" xfId="0" applyFont="1" applyBorder="1" applyProtection="1">
      <protection locked="0"/>
    </xf>
    <xf numFmtId="49" fontId="2" fillId="0" borderId="150" xfId="0" applyNumberFormat="1" applyFont="1" applyBorder="1" applyAlignment="1" applyProtection="1">
      <alignment horizontal="center"/>
      <protection locked="0"/>
    </xf>
    <xf numFmtId="49" fontId="2" fillId="0" borderId="150" xfId="0" applyNumberFormat="1" applyFont="1" applyBorder="1" applyAlignment="1" applyProtection="1">
      <alignment horizontal="right"/>
      <protection locked="0"/>
    </xf>
    <xf numFmtId="0" fontId="11" fillId="0" borderId="150" xfId="0" applyFont="1" applyBorder="1" applyAlignment="1" applyProtection="1">
      <alignment horizontal="right"/>
      <protection locked="0"/>
    </xf>
    <xf numFmtId="164" fontId="2" fillId="0" borderId="150" xfId="0" applyNumberFormat="1" applyFont="1" applyBorder="1" applyProtection="1">
      <protection locked="0"/>
    </xf>
    <xf numFmtId="165" fontId="2" fillId="0" borderId="150" xfId="0" applyNumberFormat="1" applyFont="1" applyBorder="1" applyProtection="1">
      <protection locked="0"/>
    </xf>
    <xf numFmtId="165" fontId="2" fillId="0" borderId="150" xfId="0" applyNumberFormat="1" applyFont="1" applyBorder="1" applyAlignment="1" applyProtection="1">
      <alignment horizontal="right"/>
      <protection locked="0"/>
    </xf>
    <xf numFmtId="0" fontId="2" fillId="0" borderId="150" xfId="0" applyFont="1" applyBorder="1" applyAlignment="1" applyProtection="1">
      <alignment horizontal="center"/>
      <protection locked="0"/>
    </xf>
    <xf numFmtId="1" fontId="2" fillId="0" borderId="150" xfId="0" applyNumberFormat="1" applyFont="1" applyBorder="1" applyProtection="1">
      <protection locked="0"/>
    </xf>
    <xf numFmtId="0" fontId="6" fillId="2" borderId="135" xfId="0" applyFont="1" applyFill="1" applyBorder="1" applyAlignment="1" applyProtection="1">
      <alignment horizontal="center" vertical="center"/>
      <protection locked="0"/>
    </xf>
    <xf numFmtId="165" fontId="2" fillId="3" borderId="150" xfId="0" applyNumberFormat="1" applyFont="1" applyFill="1" applyBorder="1" applyProtection="1">
      <protection locked="0"/>
    </xf>
    <xf numFmtId="0" fontId="2" fillId="3" borderId="150" xfId="0" applyFont="1" applyFill="1" applyBorder="1" applyProtection="1">
      <protection locked="0"/>
    </xf>
    <xf numFmtId="0" fontId="2" fillId="6" borderId="150" xfId="0" applyFont="1" applyFill="1" applyBorder="1" applyAlignment="1" applyProtection="1">
      <alignment horizontal="center"/>
      <protection locked="0"/>
    </xf>
    <xf numFmtId="0" fontId="2" fillId="2" borderId="135" xfId="0" applyFont="1" applyFill="1" applyBorder="1" applyAlignment="1" applyProtection="1">
      <alignment horizontal="center" vertical="center"/>
      <protection locked="0"/>
    </xf>
    <xf numFmtId="0" fontId="2" fillId="0" borderId="140" xfId="0" applyFont="1" applyBorder="1" applyProtection="1">
      <protection locked="0"/>
    </xf>
    <xf numFmtId="0" fontId="5" fillId="2" borderId="97" xfId="0" applyFont="1" applyFill="1" applyBorder="1" applyAlignment="1" applyProtection="1">
      <alignment horizontal="center" vertical="center"/>
      <protection locked="0"/>
    </xf>
    <xf numFmtId="0" fontId="5" fillId="2" borderId="97" xfId="0" applyFont="1" applyFill="1" applyBorder="1" applyAlignment="1" applyProtection="1">
      <alignment horizontal="centerContinuous" vertical="center"/>
      <protection locked="0"/>
    </xf>
    <xf numFmtId="0" fontId="2" fillId="2" borderId="151" xfId="0" applyFont="1" applyFill="1" applyBorder="1" applyAlignment="1" applyProtection="1">
      <alignment horizontal="center" vertical="center"/>
      <protection locked="0"/>
    </xf>
    <xf numFmtId="0" fontId="2" fillId="2" borderId="100" xfId="0" applyFont="1" applyFill="1" applyBorder="1" applyAlignment="1" applyProtection="1">
      <alignment horizontal="center" vertical="center"/>
      <protection locked="0"/>
    </xf>
    <xf numFmtId="1" fontId="2" fillId="0" borderId="100" xfId="0" applyNumberFormat="1" applyFont="1" applyBorder="1" applyAlignment="1" applyProtection="1">
      <alignment horizontal="center" vertical="center"/>
      <protection locked="0"/>
    </xf>
    <xf numFmtId="0" fontId="5" fillId="2" borderId="103" xfId="0" applyFont="1" applyFill="1" applyBorder="1" applyAlignment="1" applyProtection="1">
      <alignment horizontal="center" vertical="center"/>
      <protection locked="0"/>
    </xf>
    <xf numFmtId="0" fontId="2" fillId="3" borderId="0" xfId="0" applyFont="1" applyFill="1" applyAlignment="1" applyProtection="1">
      <alignment horizontal="center"/>
      <protection locked="0"/>
    </xf>
    <xf numFmtId="0" fontId="2" fillId="3" borderId="0" xfId="0" applyFont="1" applyFill="1" applyAlignment="1" applyProtection="1">
      <alignment horizontal="right"/>
      <protection locked="0"/>
    </xf>
    <xf numFmtId="0" fontId="2" fillId="6" borderId="0" xfId="0" applyFont="1" applyFill="1" applyProtection="1">
      <protection locked="0"/>
    </xf>
    <xf numFmtId="0" fontId="5" fillId="2" borderId="135" xfId="0" applyFont="1" applyFill="1" applyBorder="1" applyAlignment="1" applyProtection="1">
      <alignment horizontal="center" vertical="center"/>
      <protection locked="0"/>
    </xf>
    <xf numFmtId="0" fontId="2" fillId="0" borderId="2" xfId="1" quotePrefix="1" applyBorder="1"/>
    <xf numFmtId="0" fontId="10" fillId="5" borderId="107" xfId="0" quotePrefix="1" applyFont="1" applyFill="1" applyBorder="1" applyAlignment="1" applyProtection="1">
      <alignment horizontal="center" vertical="center"/>
      <protection locked="0"/>
    </xf>
    <xf numFmtId="0" fontId="12" fillId="0" borderId="0" xfId="0" quotePrefix="1"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0" fillId="0" borderId="101" xfId="0" applyFont="1" applyBorder="1" applyAlignment="1" applyProtection="1">
      <alignment horizontal="center" vertical="center"/>
      <protection locked="0"/>
    </xf>
    <xf numFmtId="0" fontId="10" fillId="0" borderId="101" xfId="0" quotePrefix="1" applyFont="1" applyBorder="1" applyAlignment="1" applyProtection="1">
      <alignment horizontal="center" vertical="center"/>
      <protection locked="0"/>
    </xf>
    <xf numFmtId="0" fontId="10" fillId="5" borderId="120" xfId="0" applyFont="1" applyFill="1" applyBorder="1" applyAlignment="1" applyProtection="1">
      <alignment horizontal="center" vertical="center"/>
      <protection locked="0"/>
    </xf>
    <xf numFmtId="0" fontId="10" fillId="0" borderId="106" xfId="0" quotePrefix="1" applyFont="1" applyBorder="1" applyAlignment="1" applyProtection="1">
      <alignment horizontal="center" vertical="center"/>
      <protection locked="0"/>
    </xf>
    <xf numFmtId="0" fontId="10" fillId="0" borderId="106" xfId="0" applyFont="1" applyBorder="1" applyAlignment="1" applyProtection="1">
      <alignment horizontal="center" vertical="center"/>
      <protection locked="0"/>
    </xf>
    <xf numFmtId="0" fontId="10" fillId="0" borderId="131" xfId="0" quotePrefix="1" applyFont="1" applyBorder="1" applyAlignment="1" applyProtection="1">
      <alignment horizontal="center" vertical="center"/>
      <protection locked="0"/>
    </xf>
    <xf numFmtId="0" fontId="10" fillId="0" borderId="110" xfId="0" quotePrefix="1" applyFont="1" applyBorder="1" applyAlignment="1" applyProtection="1">
      <alignment horizontal="center" vertical="center"/>
      <protection locked="0"/>
    </xf>
    <xf numFmtId="0" fontId="10" fillId="0" borderId="110" xfId="0" applyFont="1" applyBorder="1" applyAlignment="1" applyProtection="1">
      <alignment horizontal="center" vertical="center"/>
      <protection locked="0"/>
    </xf>
    <xf numFmtId="0" fontId="11" fillId="9" borderId="0" xfId="0" quotePrefix="1" applyFont="1" applyFill="1" applyAlignment="1" applyProtection="1">
      <alignment horizontal="right"/>
      <protection locked="0"/>
    </xf>
    <xf numFmtId="0" fontId="2" fillId="9" borderId="0" xfId="0" applyFont="1" applyFill="1" applyProtection="1">
      <protection locked="0"/>
    </xf>
    <xf numFmtId="0" fontId="6" fillId="2" borderId="103" xfId="0" applyFont="1" applyFill="1" applyBorder="1" applyAlignment="1" applyProtection="1">
      <alignment horizontal="centerContinuous" vertical="center"/>
      <protection locked="0"/>
    </xf>
    <xf numFmtId="0" fontId="2" fillId="2" borderId="99" xfId="0" applyFont="1" applyFill="1" applyBorder="1" applyProtection="1">
      <protection locked="0"/>
    </xf>
    <xf numFmtId="164" fontId="2" fillId="0" borderId="0" xfId="0" applyNumberFormat="1" applyFont="1" applyAlignment="1" applyProtection="1">
      <alignment horizontal="centerContinuous"/>
      <protection locked="0"/>
    </xf>
    <xf numFmtId="0" fontId="2" fillId="0" borderId="0" xfId="0" applyFont="1" applyAlignment="1" applyProtection="1">
      <alignment horizontal="centerContinuous"/>
      <protection locked="0"/>
    </xf>
    <xf numFmtId="0" fontId="10" fillId="5" borderId="152" xfId="0" applyFont="1" applyFill="1" applyBorder="1" applyAlignment="1" applyProtection="1">
      <alignment horizontal="center" vertical="center"/>
      <protection locked="0"/>
    </xf>
    <xf numFmtId="0" fontId="2" fillId="2" borderId="153" xfId="0" applyFont="1" applyFill="1" applyBorder="1" applyAlignment="1" applyProtection="1">
      <alignment horizontal="center" vertical="center"/>
      <protection locked="0"/>
    </xf>
    <xf numFmtId="0" fontId="10" fillId="5" borderId="154" xfId="0" quotePrefix="1" applyFont="1" applyFill="1" applyBorder="1" applyAlignment="1" applyProtection="1">
      <alignment horizontal="center" vertical="center"/>
      <protection locked="0"/>
    </xf>
    <xf numFmtId="0" fontId="10" fillId="5" borderId="154" xfId="0" applyFont="1" applyFill="1" applyBorder="1" applyAlignment="1" applyProtection="1">
      <alignment horizontal="center" vertical="center"/>
      <protection locked="0"/>
    </xf>
    <xf numFmtId="49" fontId="2" fillId="3" borderId="155" xfId="0" quotePrefix="1" applyNumberFormat="1" applyFont="1" applyFill="1" applyBorder="1" applyAlignment="1" applyProtection="1">
      <alignment horizontal="right"/>
      <protection locked="0"/>
    </xf>
    <xf numFmtId="0" fontId="2" fillId="0" borderId="157" xfId="0" applyFont="1" applyBorder="1" applyProtection="1">
      <protection locked="0"/>
    </xf>
    <xf numFmtId="49" fontId="2" fillId="0" borderId="157" xfId="0" applyNumberFormat="1" applyFont="1" applyBorder="1" applyAlignment="1" applyProtection="1">
      <alignment horizontal="center"/>
      <protection locked="0"/>
    </xf>
    <xf numFmtId="49" fontId="2" fillId="0" borderId="157" xfId="0" applyNumberFormat="1" applyFont="1" applyBorder="1" applyAlignment="1" applyProtection="1">
      <alignment horizontal="right"/>
      <protection locked="0"/>
    </xf>
    <xf numFmtId="0" fontId="11" fillId="0" borderId="157" xfId="0" applyFont="1" applyBorder="1" applyAlignment="1" applyProtection="1">
      <alignment horizontal="right"/>
      <protection locked="0"/>
    </xf>
    <xf numFmtId="164" fontId="2" fillId="0" borderId="158" xfId="0" applyNumberFormat="1" applyFont="1" applyBorder="1" applyProtection="1">
      <protection locked="0"/>
    </xf>
    <xf numFmtId="165" fontId="2" fillId="0" borderId="158" xfId="0" applyNumberFormat="1" applyFont="1" applyBorder="1" applyProtection="1">
      <protection locked="0"/>
    </xf>
    <xf numFmtId="165" fontId="2" fillId="0" borderId="157" xfId="0" applyNumberFormat="1" applyFont="1" applyBorder="1" applyAlignment="1" applyProtection="1">
      <alignment horizontal="right"/>
      <protection locked="0"/>
    </xf>
    <xf numFmtId="1" fontId="2" fillId="0" borderId="157" xfId="0" applyNumberFormat="1" applyFont="1" applyBorder="1" applyProtection="1">
      <protection locked="0"/>
    </xf>
    <xf numFmtId="0" fontId="2" fillId="3" borderId="107" xfId="0" quotePrefix="1" applyFont="1" applyFill="1" applyBorder="1" applyAlignment="1" applyProtection="1">
      <alignment horizontal="right"/>
      <protection locked="0"/>
    </xf>
    <xf numFmtId="49" fontId="2" fillId="3" borderId="101" xfId="0" quotePrefix="1" applyNumberFormat="1" applyFont="1" applyFill="1" applyBorder="1" applyAlignment="1" applyProtection="1">
      <alignment horizontal="right"/>
      <protection locked="0"/>
    </xf>
    <xf numFmtId="1" fontId="2" fillId="0" borderId="107" xfId="0" quotePrefix="1" applyNumberFormat="1" applyFont="1" applyBorder="1" applyAlignment="1" applyProtection="1">
      <alignment horizontal="right"/>
      <protection locked="0"/>
    </xf>
    <xf numFmtId="0" fontId="2" fillId="8" borderId="117" xfId="0" applyFont="1" applyFill="1" applyBorder="1" applyProtection="1">
      <protection locked="0"/>
    </xf>
    <xf numFmtId="1" fontId="2" fillId="0" borderId="120" xfId="0" applyNumberFormat="1" applyFont="1" applyBorder="1" applyAlignment="1" applyProtection="1">
      <alignment horizontal="right"/>
      <protection locked="0"/>
    </xf>
    <xf numFmtId="0" fontId="2" fillId="0" borderId="120" xfId="0" applyFont="1" applyBorder="1" applyAlignment="1" applyProtection="1">
      <alignment horizontal="center"/>
      <protection locked="0"/>
    </xf>
    <xf numFmtId="1" fontId="2" fillId="0" borderId="120" xfId="0" applyNumberFormat="1" applyFont="1" applyBorder="1" applyProtection="1">
      <protection locked="0"/>
    </xf>
    <xf numFmtId="0" fontId="15" fillId="8" borderId="131" xfId="0" applyFont="1" applyFill="1" applyBorder="1" applyAlignment="1" applyProtection="1">
      <alignment horizontal="centerContinuous"/>
      <protection locked="0"/>
    </xf>
    <xf numFmtId="1" fontId="0" fillId="0" borderId="0" xfId="0" applyNumberFormat="1" applyProtection="1">
      <protection locked="0"/>
    </xf>
    <xf numFmtId="0" fontId="2" fillId="8" borderId="129" xfId="0" applyFont="1" applyFill="1" applyBorder="1" applyProtection="1">
      <protection locked="0"/>
    </xf>
    <xf numFmtId="0" fontId="2" fillId="8" borderId="131" xfId="0" applyFont="1" applyFill="1" applyBorder="1" applyProtection="1">
      <protection locked="0"/>
    </xf>
    <xf numFmtId="0" fontId="5" fillId="0" borderId="0" xfId="0" applyFont="1" applyProtection="1">
      <protection locked="0"/>
    </xf>
    <xf numFmtId="0" fontId="2" fillId="8" borderId="107" xfId="0" applyFont="1" applyFill="1" applyBorder="1" applyProtection="1">
      <protection locked="0"/>
    </xf>
    <xf numFmtId="0" fontId="17" fillId="0" borderId="0" xfId="0" applyFont="1" applyAlignment="1" applyProtection="1">
      <alignment horizontal="center" vertical="center"/>
      <protection locked="0"/>
    </xf>
    <xf numFmtId="0" fontId="2" fillId="0" borderId="159" xfId="0" applyFont="1" applyBorder="1"/>
    <xf numFmtId="0" fontId="5" fillId="0" borderId="0" xfId="0" applyFont="1" applyAlignment="1" applyProtection="1">
      <alignment vertical="top"/>
      <protection locked="0"/>
    </xf>
    <xf numFmtId="1" fontId="2" fillId="0" borderId="0" xfId="0" applyNumberFormat="1" applyFont="1" applyAlignment="1" applyProtection="1">
      <alignment horizontal="right" vertical="top"/>
      <protection locked="0"/>
    </xf>
    <xf numFmtId="0" fontId="2" fillId="0" borderId="0" xfId="0" applyFont="1" applyAlignment="1" applyProtection="1">
      <alignment vertical="top"/>
      <protection locked="0"/>
    </xf>
    <xf numFmtId="49" fontId="2" fillId="0" borderId="0" xfId="0" applyNumberFormat="1" applyFont="1" applyAlignment="1" applyProtection="1">
      <alignment horizontal="center" vertical="top"/>
      <protection locked="0"/>
    </xf>
    <xf numFmtId="49" fontId="2" fillId="0" borderId="0" xfId="0" applyNumberFormat="1" applyFont="1" applyAlignment="1" applyProtection="1">
      <alignment horizontal="right" vertical="top"/>
      <protection locked="0"/>
    </xf>
    <xf numFmtId="1" fontId="2" fillId="0" borderId="0" xfId="0" applyNumberFormat="1" applyFont="1" applyAlignment="1" applyProtection="1">
      <alignment vertical="top"/>
      <protection locked="0"/>
    </xf>
    <xf numFmtId="0" fontId="11" fillId="0" borderId="0" xfId="0" applyFont="1" applyProtection="1">
      <protection locked="0"/>
    </xf>
    <xf numFmtId="0" fontId="2" fillId="3" borderId="100" xfId="0" applyFont="1" applyFill="1" applyBorder="1" applyProtection="1">
      <protection locked="0"/>
    </xf>
    <xf numFmtId="49" fontId="2" fillId="3" borderId="100" xfId="0" applyNumberFormat="1" applyFont="1" applyFill="1" applyBorder="1" applyAlignment="1" applyProtection="1">
      <alignment horizontal="center"/>
      <protection locked="0"/>
    </xf>
    <xf numFmtId="49" fontId="2" fillId="3" borderId="100" xfId="0" applyNumberFormat="1" applyFont="1" applyFill="1" applyBorder="1" applyAlignment="1" applyProtection="1">
      <alignment horizontal="right"/>
      <protection locked="0"/>
    </xf>
    <xf numFmtId="1" fontId="5" fillId="0" borderId="100" xfId="0" applyNumberFormat="1" applyFont="1" applyBorder="1" applyAlignment="1" applyProtection="1">
      <alignment horizontal="left"/>
      <protection locked="0"/>
    </xf>
    <xf numFmtId="0" fontId="5" fillId="0" borderId="120" xfId="0" applyFont="1" applyBorder="1" applyAlignment="1" applyProtection="1">
      <alignment horizontal="left"/>
      <protection locked="0"/>
    </xf>
    <xf numFmtId="0" fontId="5" fillId="0" borderId="100" xfId="0" applyFont="1" applyBorder="1" applyAlignment="1" applyProtection="1">
      <alignment horizontal="center"/>
      <protection locked="0"/>
    </xf>
    <xf numFmtId="0" fontId="2" fillId="2" borderId="161" xfId="0" applyFont="1" applyFill="1" applyBorder="1" applyAlignment="1" applyProtection="1">
      <alignment horizontal="center" vertical="center"/>
      <protection locked="0"/>
    </xf>
    <xf numFmtId="0" fontId="11" fillId="0" borderId="0" xfId="0" quotePrefix="1" applyFont="1" applyProtection="1">
      <protection locked="0"/>
    </xf>
    <xf numFmtId="0" fontId="2" fillId="3" borderId="100" xfId="0" quotePrefix="1" applyFont="1" applyFill="1" applyBorder="1" applyAlignment="1" applyProtection="1">
      <alignment horizontal="right"/>
      <protection locked="0"/>
    </xf>
    <xf numFmtId="49" fontId="2" fillId="3" borderId="100" xfId="0" quotePrefix="1" applyNumberFormat="1" applyFont="1" applyFill="1" applyBorder="1" applyAlignment="1" applyProtection="1">
      <alignment horizontal="center"/>
      <protection locked="0"/>
    </xf>
    <xf numFmtId="49" fontId="2" fillId="3" borderId="100" xfId="0" quotePrefix="1" applyNumberFormat="1" applyFont="1" applyFill="1" applyBorder="1" applyAlignment="1" applyProtection="1">
      <alignment horizontal="right"/>
      <protection locked="0"/>
    </xf>
    <xf numFmtId="165" fontId="2" fillId="3" borderId="100" xfId="0" applyNumberFormat="1" applyFont="1" applyFill="1" applyBorder="1" applyProtection="1">
      <protection locked="0"/>
    </xf>
    <xf numFmtId="0" fontId="10" fillId="5" borderId="163" xfId="0" quotePrefix="1" applyFont="1" applyFill="1" applyBorder="1" applyAlignment="1" applyProtection="1">
      <alignment horizontal="center" vertical="center"/>
      <protection locked="0"/>
    </xf>
    <xf numFmtId="0" fontId="10" fillId="5" borderId="164" xfId="0" quotePrefix="1" applyFont="1" applyFill="1" applyBorder="1" applyAlignment="1" applyProtection="1">
      <alignment horizontal="center" vertical="center"/>
      <protection locked="0"/>
    </xf>
    <xf numFmtId="0" fontId="10" fillId="5" borderId="163" xfId="0" applyFont="1" applyFill="1" applyBorder="1" applyAlignment="1" applyProtection="1">
      <alignment horizontal="center" vertical="center"/>
      <protection locked="0"/>
    </xf>
    <xf numFmtId="0" fontId="10" fillId="5" borderId="165" xfId="0" quotePrefix="1" applyFont="1" applyFill="1" applyBorder="1" applyAlignment="1" applyProtection="1">
      <alignment horizontal="center" vertical="center"/>
      <protection locked="0"/>
    </xf>
    <xf numFmtId="0" fontId="2" fillId="3" borderId="162" xfId="0" applyFont="1" applyFill="1" applyBorder="1" applyProtection="1">
      <protection locked="0"/>
    </xf>
    <xf numFmtId="49" fontId="2" fillId="3" borderId="162" xfId="0" applyNumberFormat="1" applyFont="1" applyFill="1" applyBorder="1" applyAlignment="1" applyProtection="1">
      <alignment horizontal="center"/>
      <protection locked="0"/>
    </xf>
    <xf numFmtId="49" fontId="2" fillId="3" borderId="162" xfId="0" applyNumberFormat="1" applyFont="1" applyFill="1" applyBorder="1" applyAlignment="1" applyProtection="1">
      <alignment horizontal="right"/>
      <protection locked="0"/>
    </xf>
    <xf numFmtId="1" fontId="2" fillId="0" borderId="162" xfId="0" applyNumberFormat="1" applyFont="1" applyBorder="1" applyProtection="1">
      <protection locked="0"/>
    </xf>
    <xf numFmtId="0" fontId="2" fillId="0" borderId="99" xfId="0" applyFont="1" applyBorder="1" applyAlignment="1" applyProtection="1">
      <alignment horizontal="center" vertical="center"/>
      <protection locked="0"/>
    </xf>
    <xf numFmtId="0" fontId="10" fillId="5" borderId="166" xfId="0" quotePrefix="1" applyFont="1" applyFill="1" applyBorder="1" applyAlignment="1" applyProtection="1">
      <alignment horizontal="center" vertical="center"/>
      <protection locked="0"/>
    </xf>
    <xf numFmtId="0" fontId="10" fillId="5" borderId="166" xfId="0" applyFont="1" applyFill="1" applyBorder="1" applyAlignment="1" applyProtection="1">
      <alignment horizontal="center" vertical="center"/>
      <protection locked="0"/>
    </xf>
    <xf numFmtId="0" fontId="15" fillId="0" borderId="0" xfId="0" quotePrefix="1" applyFont="1" applyAlignment="1" applyProtection="1">
      <alignment horizontal="right"/>
      <protection locked="0"/>
    </xf>
    <xf numFmtId="0" fontId="18" fillId="0" borderId="0" xfId="0" applyFont="1" applyProtection="1">
      <protection locked="0"/>
    </xf>
    <xf numFmtId="0" fontId="15" fillId="0" borderId="0" xfId="0" quotePrefix="1" applyFont="1" applyAlignment="1" applyProtection="1">
      <alignment horizontal="centerContinuous"/>
      <protection locked="0"/>
    </xf>
    <xf numFmtId="0" fontId="11" fillId="0" borderId="0" xfId="0" quotePrefix="1" applyFont="1" applyAlignment="1" applyProtection="1">
      <alignment horizontal="centerContinuous"/>
      <protection locked="0"/>
    </xf>
    <xf numFmtId="165" fontId="0" fillId="3" borderId="0" xfId="0" applyNumberFormat="1" applyFill="1" applyProtection="1">
      <protection locked="0"/>
    </xf>
    <xf numFmtId="0" fontId="2" fillId="0" borderId="167" xfId="1" applyBorder="1"/>
    <xf numFmtId="0" fontId="2" fillId="0" borderId="167" xfId="0" applyFont="1" applyBorder="1"/>
    <xf numFmtId="0" fontId="0" fillId="0" borderId="0" xfId="0" applyAlignment="1" applyProtection="1">
      <alignment horizontal="center"/>
      <protection locked="0"/>
    </xf>
    <xf numFmtId="0" fontId="11" fillId="2" borderId="56" xfId="0" applyFont="1" applyFill="1" applyBorder="1" applyAlignment="1" applyProtection="1">
      <alignment horizontal="center"/>
      <protection locked="0"/>
    </xf>
    <xf numFmtId="0" fontId="21" fillId="2" borderId="15" xfId="0" applyFont="1" applyFill="1" applyBorder="1" applyAlignment="1" applyProtection="1">
      <alignment horizontal="center" textRotation="90"/>
      <protection locked="0"/>
    </xf>
    <xf numFmtId="0" fontId="21" fillId="2" borderId="57" xfId="0" applyFont="1" applyFill="1" applyBorder="1" applyAlignment="1" applyProtection="1">
      <alignment horizontal="center" textRotation="90"/>
      <protection locked="0"/>
    </xf>
    <xf numFmtId="0" fontId="21" fillId="2" borderId="58" xfId="0" applyFont="1" applyFill="1" applyBorder="1" applyAlignment="1" applyProtection="1">
      <alignment horizontal="center" textRotation="90"/>
      <protection locked="0"/>
    </xf>
    <xf numFmtId="0" fontId="21" fillId="2" borderId="59" xfId="0" applyFont="1" applyFill="1" applyBorder="1" applyAlignment="1" applyProtection="1">
      <alignment horizontal="center" textRotation="90"/>
      <protection locked="0"/>
    </xf>
    <xf numFmtId="0" fontId="21" fillId="2" borderId="0" xfId="0" applyFont="1" applyFill="1" applyAlignment="1" applyProtection="1">
      <alignment horizontal="center" textRotation="90"/>
      <protection locked="0"/>
    </xf>
    <xf numFmtId="0" fontId="21" fillId="2" borderId="60" xfId="0" applyFont="1" applyFill="1" applyBorder="1" applyAlignment="1" applyProtection="1">
      <alignment horizontal="center" textRotation="90" wrapText="1"/>
      <protection locked="0"/>
    </xf>
    <xf numFmtId="0" fontId="21" fillId="2" borderId="58" xfId="0" applyFont="1" applyFill="1" applyBorder="1" applyAlignment="1" applyProtection="1">
      <alignment horizontal="center" textRotation="90" wrapText="1"/>
      <protection locked="0"/>
    </xf>
    <xf numFmtId="0" fontId="21" fillId="2" borderId="61" xfId="0" applyFont="1" applyFill="1" applyBorder="1" applyAlignment="1" applyProtection="1">
      <alignment horizontal="center" textRotation="90"/>
      <protection locked="0"/>
    </xf>
    <xf numFmtId="0" fontId="21" fillId="2" borderId="62" xfId="0" applyFont="1" applyFill="1" applyBorder="1" applyAlignment="1" applyProtection="1">
      <alignment horizontal="center" textRotation="90"/>
      <protection locked="0"/>
    </xf>
    <xf numFmtId="0" fontId="21" fillId="2" borderId="63" xfId="0" applyFont="1" applyFill="1" applyBorder="1" applyAlignment="1" applyProtection="1">
      <alignment horizontal="center" textRotation="90"/>
      <protection locked="0"/>
    </xf>
    <xf numFmtId="0" fontId="21" fillId="2" borderId="64" xfId="0" applyFont="1" applyFill="1" applyBorder="1" applyAlignment="1" applyProtection="1">
      <alignment horizontal="center" textRotation="90"/>
      <protection locked="0"/>
    </xf>
    <xf numFmtId="0" fontId="21" fillId="2" borderId="65" xfId="0" applyFont="1" applyFill="1" applyBorder="1" applyAlignment="1" applyProtection="1">
      <alignment horizontal="center" textRotation="90"/>
      <protection locked="0"/>
    </xf>
    <xf numFmtId="0" fontId="21" fillId="2" borderId="66" xfId="0" applyFont="1" applyFill="1" applyBorder="1" applyAlignment="1" applyProtection="1">
      <alignment horizontal="center" textRotation="90"/>
      <protection locked="0"/>
    </xf>
    <xf numFmtId="0" fontId="21" fillId="2" borderId="67" xfId="0" applyFont="1" applyFill="1" applyBorder="1" applyAlignment="1" applyProtection="1">
      <alignment horizontal="center" textRotation="90"/>
      <protection locked="0"/>
    </xf>
    <xf numFmtId="0" fontId="21" fillId="2" borderId="68" xfId="0" applyFont="1" applyFill="1" applyBorder="1" applyAlignment="1" applyProtection="1">
      <alignment horizontal="center" textRotation="90"/>
      <protection locked="0"/>
    </xf>
    <xf numFmtId="0" fontId="21" fillId="2" borderId="69" xfId="0" applyFont="1" applyFill="1" applyBorder="1" applyAlignment="1" applyProtection="1">
      <alignment horizontal="center" textRotation="90"/>
      <protection locked="0"/>
    </xf>
    <xf numFmtId="0" fontId="21" fillId="2" borderId="70" xfId="0" applyFont="1" applyFill="1" applyBorder="1" applyAlignment="1" applyProtection="1">
      <alignment horizontal="center" textRotation="90"/>
      <protection locked="0"/>
    </xf>
    <xf numFmtId="0" fontId="21" fillId="2" borderId="71" xfId="0" applyFont="1" applyFill="1" applyBorder="1" applyAlignment="1" applyProtection="1">
      <alignment horizontal="center" textRotation="90"/>
      <protection locked="0"/>
    </xf>
    <xf numFmtId="0" fontId="21" fillId="2" borderId="72" xfId="0" applyFont="1" applyFill="1" applyBorder="1" applyAlignment="1" applyProtection="1">
      <alignment horizontal="center" textRotation="90"/>
      <protection locked="0"/>
    </xf>
    <xf numFmtId="0" fontId="21" fillId="2" borderId="73" xfId="0" applyFont="1" applyFill="1" applyBorder="1" applyAlignment="1" applyProtection="1">
      <alignment horizontal="center" textRotation="90"/>
      <protection locked="0"/>
    </xf>
    <xf numFmtId="0" fontId="21" fillId="2" borderId="74" xfId="0" applyFont="1" applyFill="1" applyBorder="1" applyAlignment="1" applyProtection="1">
      <alignment horizontal="center" textRotation="90"/>
      <protection locked="0"/>
    </xf>
    <xf numFmtId="0" fontId="21" fillId="2" borderId="75" xfId="0" applyFont="1" applyFill="1" applyBorder="1" applyAlignment="1" applyProtection="1">
      <alignment horizontal="center" textRotation="90"/>
      <protection locked="0"/>
    </xf>
    <xf numFmtId="0" fontId="21" fillId="2" borderId="76" xfId="0" applyFont="1" applyFill="1" applyBorder="1" applyAlignment="1" applyProtection="1">
      <alignment horizontal="center" textRotation="90"/>
      <protection locked="0"/>
    </xf>
    <xf numFmtId="0" fontId="21" fillId="2" borderId="77" xfId="0" applyFont="1" applyFill="1" applyBorder="1" applyAlignment="1" applyProtection="1">
      <alignment horizontal="center" textRotation="90"/>
      <protection locked="0"/>
    </xf>
    <xf numFmtId="0" fontId="21" fillId="2" borderId="78" xfId="0" applyFont="1" applyFill="1" applyBorder="1" applyAlignment="1" applyProtection="1">
      <alignment horizontal="center" textRotation="90"/>
      <protection locked="0"/>
    </xf>
    <xf numFmtId="0" fontId="21" fillId="2" borderId="79" xfId="0" applyFont="1" applyFill="1" applyBorder="1" applyAlignment="1" applyProtection="1">
      <alignment horizontal="center" textRotation="90"/>
      <protection locked="0"/>
    </xf>
    <xf numFmtId="0" fontId="21" fillId="2" borderId="80" xfId="0" applyFont="1" applyFill="1" applyBorder="1" applyAlignment="1" applyProtection="1">
      <alignment horizontal="center" textRotation="90"/>
      <protection locked="0"/>
    </xf>
    <xf numFmtId="0" fontId="21" fillId="2" borderId="81" xfId="0" applyFont="1" applyFill="1" applyBorder="1" applyAlignment="1" applyProtection="1">
      <alignment horizontal="center" textRotation="90"/>
      <protection locked="0"/>
    </xf>
    <xf numFmtId="0" fontId="21" fillId="2" borderId="82" xfId="0" applyFont="1" applyFill="1" applyBorder="1" applyAlignment="1" applyProtection="1">
      <alignment horizontal="center" textRotation="90"/>
      <protection locked="0"/>
    </xf>
    <xf numFmtId="0" fontId="21" fillId="2" borderId="83" xfId="0" applyFont="1" applyFill="1" applyBorder="1" applyAlignment="1" applyProtection="1">
      <alignment horizontal="center" textRotation="90"/>
      <protection locked="0"/>
    </xf>
    <xf numFmtId="0" fontId="21" fillId="2" borderId="16" xfId="0" applyFont="1" applyFill="1" applyBorder="1" applyAlignment="1" applyProtection="1">
      <alignment horizontal="center" textRotation="90"/>
      <protection locked="0"/>
    </xf>
    <xf numFmtId="1" fontId="11" fillId="0" borderId="56" xfId="0" applyNumberFormat="1" applyFont="1" applyBorder="1" applyAlignment="1" applyProtection="1">
      <alignment horizontal="center" textRotation="90"/>
      <protection locked="0"/>
    </xf>
    <xf numFmtId="0" fontId="11" fillId="2" borderId="84" xfId="0" applyFont="1" applyFill="1" applyBorder="1" applyAlignment="1" applyProtection="1">
      <alignment horizontal="center" textRotation="90"/>
      <protection locked="0"/>
    </xf>
    <xf numFmtId="0" fontId="11" fillId="2" borderId="85" xfId="0" applyFont="1" applyFill="1" applyBorder="1" applyAlignment="1" applyProtection="1">
      <alignment horizontal="center" textRotation="90"/>
      <protection locked="0"/>
    </xf>
    <xf numFmtId="0" fontId="11" fillId="2" borderId="56" xfId="0" applyFont="1" applyFill="1" applyBorder="1" applyAlignment="1" applyProtection="1">
      <alignment horizontal="center" textRotation="90"/>
      <protection locked="0"/>
    </xf>
    <xf numFmtId="0" fontId="11" fillId="0" borderId="86" xfId="0" applyFont="1" applyBorder="1" applyAlignment="1" applyProtection="1">
      <alignment horizontal="center" textRotation="90"/>
      <protection locked="0"/>
    </xf>
    <xf numFmtId="0" fontId="11" fillId="0" borderId="46" xfId="0" applyFont="1" applyBorder="1" applyAlignment="1" applyProtection="1">
      <alignment horizontal="center" textRotation="90"/>
      <protection locked="0"/>
    </xf>
    <xf numFmtId="0" fontId="11" fillId="2" borderId="54" xfId="0" applyFont="1" applyFill="1" applyBorder="1" applyAlignment="1" applyProtection="1">
      <alignment horizontal="centerContinuous"/>
      <protection locked="0"/>
    </xf>
    <xf numFmtId="0" fontId="11" fillId="0" borderId="0" xfId="0" quotePrefix="1" applyFont="1" applyAlignment="1" applyProtection="1">
      <alignment horizontal="left"/>
      <protection locked="0"/>
    </xf>
    <xf numFmtId="0" fontId="11" fillId="0" borderId="0" xfId="1" quotePrefix="1" applyFont="1" applyAlignment="1" applyProtection="1">
      <alignment horizontal="left"/>
      <protection locked="0"/>
    </xf>
    <xf numFmtId="0" fontId="11" fillId="0" borderId="100" xfId="0" quotePrefix="1" applyFont="1" applyBorder="1" applyAlignment="1" applyProtection="1">
      <alignment horizontal="left"/>
      <protection locked="0"/>
    </xf>
    <xf numFmtId="0" fontId="11" fillId="0" borderId="60" xfId="0" quotePrefix="1" applyFont="1" applyBorder="1" applyAlignment="1" applyProtection="1">
      <alignment horizontal="left"/>
      <protection locked="0"/>
    </xf>
    <xf numFmtId="0" fontId="11" fillId="0" borderId="102" xfId="0" quotePrefix="1" applyFont="1" applyBorder="1" applyAlignment="1" applyProtection="1">
      <alignment horizontal="left"/>
      <protection locked="0"/>
    </xf>
    <xf numFmtId="0" fontId="11" fillId="0" borderId="104" xfId="0" quotePrefix="1" applyFont="1" applyBorder="1" applyAlignment="1" applyProtection="1">
      <alignment horizontal="left"/>
      <protection locked="0"/>
    </xf>
    <xf numFmtId="0" fontId="11" fillId="0" borderId="116" xfId="0" applyFont="1" applyBorder="1" applyAlignment="1" applyProtection="1">
      <alignment horizontal="left"/>
      <protection locked="0"/>
    </xf>
    <xf numFmtId="0" fontId="11" fillId="0" borderId="0" xfId="1" applyFont="1" applyAlignment="1" applyProtection="1">
      <alignment horizontal="left"/>
      <protection locked="0"/>
    </xf>
    <xf numFmtId="0" fontId="11" fillId="0" borderId="0" xfId="0" applyFont="1" applyAlignment="1" applyProtection="1">
      <alignment horizontal="left"/>
      <protection locked="0"/>
    </xf>
    <xf numFmtId="0" fontId="11" fillId="0" borderId="121" xfId="0" quotePrefix="1" applyFont="1" applyBorder="1" applyAlignment="1" applyProtection="1">
      <alignment horizontal="left"/>
      <protection locked="0"/>
    </xf>
    <xf numFmtId="0" fontId="11" fillId="0" borderId="100" xfId="0" applyFont="1" applyBorder="1" applyAlignment="1" applyProtection="1">
      <alignment horizontal="left"/>
      <protection locked="0"/>
    </xf>
    <xf numFmtId="0" fontId="11" fillId="0" borderId="116" xfId="0" quotePrefix="1" applyFont="1" applyBorder="1" applyAlignment="1" applyProtection="1">
      <alignment horizontal="left"/>
      <protection locked="0"/>
    </xf>
    <xf numFmtId="0" fontId="11" fillId="0" borderId="133" xfId="0" quotePrefix="1" applyFont="1" applyBorder="1" applyAlignment="1" applyProtection="1">
      <alignment horizontal="left"/>
      <protection locked="0"/>
    </xf>
    <xf numFmtId="0" fontId="11" fillId="0" borderId="134" xfId="0" applyFont="1" applyBorder="1" applyAlignment="1" applyProtection="1">
      <alignment horizontal="center" vertical="center"/>
      <protection locked="0"/>
    </xf>
    <xf numFmtId="0" fontId="11" fillId="0" borderId="140" xfId="0" applyFont="1" applyBorder="1" applyAlignment="1" applyProtection="1">
      <alignment horizontal="left"/>
      <protection locked="0"/>
    </xf>
    <xf numFmtId="0" fontId="11" fillId="0" borderId="142" xfId="0" applyFont="1" applyBorder="1" applyAlignment="1" applyProtection="1">
      <alignment horizontal="left"/>
      <protection locked="0"/>
    </xf>
    <xf numFmtId="0" fontId="11" fillId="0" borderId="0" xfId="0" quotePrefix="1" applyFont="1" applyAlignment="1" applyProtection="1">
      <alignment horizontal="left" wrapText="1"/>
      <protection locked="0"/>
    </xf>
    <xf numFmtId="0" fontId="11" fillId="0" borderId="146" xfId="0" applyFont="1" applyBorder="1" applyAlignment="1" applyProtection="1">
      <alignment horizontal="left"/>
      <protection locked="0"/>
    </xf>
    <xf numFmtId="0" fontId="11" fillId="0" borderId="101" xfId="0" applyFont="1" applyBorder="1" applyAlignment="1" applyProtection="1">
      <alignment horizontal="left"/>
      <protection locked="0"/>
    </xf>
    <xf numFmtId="0" fontId="11" fillId="0" borderId="101" xfId="1" quotePrefix="1" applyFont="1" applyBorder="1" applyAlignment="1" applyProtection="1">
      <alignment horizontal="left"/>
      <protection locked="0"/>
    </xf>
    <xf numFmtId="0" fontId="11" fillId="0" borderId="140" xfId="1" quotePrefix="1" applyFont="1" applyBorder="1" applyAlignment="1" applyProtection="1">
      <alignment horizontal="left"/>
      <protection locked="0"/>
    </xf>
    <xf numFmtId="0" fontId="11" fillId="0" borderId="100" xfId="1" quotePrefix="1" applyFont="1" applyBorder="1" applyAlignment="1" applyProtection="1">
      <alignment horizontal="left"/>
      <protection locked="0"/>
    </xf>
    <xf numFmtId="0" fontId="11" fillId="0" borderId="0" xfId="0" applyFont="1" applyAlignment="1" applyProtection="1">
      <alignment horizontal="left" wrapText="1"/>
      <protection locked="0"/>
    </xf>
    <xf numFmtId="0" fontId="11" fillId="0" borderId="104" xfId="0" applyFont="1" applyBorder="1" applyAlignment="1" applyProtection="1">
      <alignment horizontal="left"/>
      <protection locked="0"/>
    </xf>
    <xf numFmtId="0" fontId="11" fillId="0" borderId="116" xfId="0" applyFont="1" applyBorder="1" applyProtection="1">
      <protection locked="0"/>
    </xf>
    <xf numFmtId="0" fontId="22" fillId="0" borderId="0" xfId="0" applyFont="1" applyProtection="1">
      <protection locked="0"/>
    </xf>
    <xf numFmtId="0" fontId="11" fillId="0" borderId="116" xfId="0" quotePrefix="1" applyFont="1" applyBorder="1" applyAlignment="1" applyProtection="1">
      <alignment horizontal="left" wrapText="1"/>
      <protection locked="0"/>
    </xf>
    <xf numFmtId="0" fontId="11" fillId="0" borderId="140" xfId="0" quotePrefix="1" applyFont="1" applyBorder="1" applyAlignment="1" applyProtection="1">
      <alignment horizontal="left"/>
      <protection locked="0"/>
    </xf>
    <xf numFmtId="0" fontId="11" fillId="0" borderId="156" xfId="0" applyFont="1" applyBorder="1" applyAlignment="1" applyProtection="1">
      <alignment horizontal="left"/>
      <protection locked="0"/>
    </xf>
    <xf numFmtId="0" fontId="11" fillId="0" borderId="60" xfId="0" applyFont="1" applyBorder="1" applyAlignment="1" applyProtection="1">
      <alignment horizontal="left"/>
      <protection locked="0"/>
    </xf>
    <xf numFmtId="0" fontId="11" fillId="0" borderId="117" xfId="0" applyFont="1" applyBorder="1" applyProtection="1">
      <protection locked="0"/>
    </xf>
    <xf numFmtId="0" fontId="11" fillId="0" borderId="129" xfId="0" applyFont="1" applyBorder="1" applyProtection="1">
      <protection locked="0"/>
    </xf>
    <xf numFmtId="0" fontId="11" fillId="0" borderId="107" xfId="0" applyFont="1" applyBorder="1" applyProtection="1">
      <protection locked="0"/>
    </xf>
    <xf numFmtId="0" fontId="11" fillId="0" borderId="0" xfId="0" applyFont="1" applyAlignment="1" applyProtection="1">
      <alignment horizontal="left" vertical="center"/>
      <protection locked="0"/>
    </xf>
    <xf numFmtId="0" fontId="11" fillId="0" borderId="0" xfId="0" applyFont="1" applyAlignment="1" applyProtection="1">
      <alignment vertical="top"/>
      <protection locked="0"/>
    </xf>
    <xf numFmtId="0" fontId="11" fillId="0" borderId="160" xfId="0" quotePrefix="1" applyFont="1" applyBorder="1" applyAlignment="1" applyProtection="1">
      <alignment horizontal="left"/>
      <protection locked="0"/>
    </xf>
    <xf numFmtId="0" fontId="11" fillId="0" borderId="162" xfId="0" quotePrefix="1" applyFont="1" applyBorder="1" applyAlignment="1" applyProtection="1">
      <alignment horizontal="left"/>
      <protection locked="0"/>
    </xf>
  </cellXfs>
  <cellStyles count="2">
    <cellStyle name="Normal" xfId="0" builtinId="0"/>
    <cellStyle name="Normal 2" xfId="1" xr:uid="{7F9E0343-0AF3-4BC4-B6CF-39A335A9DE34}"/>
  </cellStyles>
  <dxfs count="2">
    <dxf>
      <fill>
        <patternFill patternType="lightDown"/>
      </fill>
    </dxf>
    <dxf>
      <fill>
        <patternFill patternType="lightDown"/>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Drop" dropLines="2" dropStyle="combo" dx="16" fmlaLink="$AR$96" fmlaRange="[1]ECIonly!$A$8:$A$9" sel="1" val="0"/>
</file>

<file path=xl/ctrlProps/ctrlProp2.xml><?xml version="1.0" encoding="utf-8"?>
<formControlPr xmlns="http://schemas.microsoft.com/office/spreadsheetml/2009/9/main" objectType="Drop" dropLines="3" dropStyle="combo" dx="16" fmlaLink="v_CAC_eta_lo_Tsrc" fmlaRange="[1]ECIonly!$A$2261:$A$2263" sel="1" val="0"/>
</file>

<file path=xl/ctrlProps/ctrlProp3.xml><?xml version="1.0" encoding="utf-8"?>
<formControlPr xmlns="http://schemas.microsoft.com/office/spreadsheetml/2009/9/main" objectType="Drop" dropLines="2" dropStyle="combo" dx="16" fmlaLink="$AR$261" fmlaRange="[1]ECIonly!$C$2396:$C$2397" sel="1" val="0"/>
</file>

<file path=xl/ctrlProps/ctrlProp4.xml><?xml version="1.0" encoding="utf-8"?>
<formControlPr xmlns="http://schemas.microsoft.com/office/spreadsheetml/2009/9/main" objectType="Drop" dropLines="2" dropStyle="combo" dx="16" fmlaLink="v_CM_unresp_nstoich_en" fmlaRange="[1]ECIonly!$C$2566:$C$2567" sel="2" val="0"/>
</file>

<file path=xl/ctrlProps/ctrlProp5.xml><?xml version="1.0" encoding="utf-8"?>
<formControlPr xmlns="http://schemas.microsoft.com/office/spreadsheetml/2009/9/main" objectType="Drop" dropLines="2" dropStyle="combo" dx="16" fmlaLink="$AR$571" fmlaRange="[1]ECIonly!$C$144:$C$145" sel="1" val="0"/>
</file>

<file path=xl/ctrlProps/ctrlProp6.xml><?xml version="1.0" encoding="utf-8"?>
<formControlPr xmlns="http://schemas.microsoft.com/office/spreadsheetml/2009/9/main" objectType="Drop" dropLines="2" dropStyle="combo" dx="16" fmlaLink="$AR$573" fmlaRange="[1]ECIonly!$C$2317:$C$2318" sel="1" val="0"/>
</file>

<file path=xl/ctrlProps/ctrlProp7.xml><?xml version="1.0" encoding="utf-8"?>
<formControlPr xmlns="http://schemas.microsoft.com/office/spreadsheetml/2009/9/main" objectType="Drop" dropLines="2" dropStyle="combo" dx="16" fmlaLink="$AR$580" fmlaRange="[1]ECIonly!$C$144:$C$145" sel="1" val="0"/>
</file>

<file path=xl/ctrlProps/ctrlProp8.xml><?xml version="1.0" encoding="utf-8"?>
<formControlPr xmlns="http://schemas.microsoft.com/office/spreadsheetml/2009/9/main" objectType="Drop" dropLines="2" dropStyle="combo" dx="16" fmlaLink="$AR$582" fmlaRange="[1]ECIonly!$C$2317:$C$2318" sel="1" val="0"/>
</file>

<file path=xl/ctrlProps/ctrlProp9.xml><?xml version="1.0" encoding="utf-8"?>
<formControlPr xmlns="http://schemas.microsoft.com/office/spreadsheetml/2009/9/main" objectType="Drop" dropLines="2" dropStyle="combo" dx="16" fmlaLink="$AR$977" fmlaRange="[1]ECIonly!$A$186:$A$187" sel="1" val="0"/>
</file>

<file path=xl/ctrlProps/ctrlProp10.xml><?xml version="1.0" encoding="utf-8"?>
<formControlPr xmlns="http://schemas.microsoft.com/office/spreadsheetml/2009/9/main" objectType="Drop" dropLines="2" dropStyle="combo" dx="16" fmlaLink="$AR$982" fmlaRange="[1]ECIonly!$A$186:$A$187" sel="1" val="0"/>
</file>

<file path=xl/ctrlProps/ctrlProp11.xml><?xml version="1.0" encoding="utf-8"?>
<formControlPr xmlns="http://schemas.microsoft.com/office/spreadsheetml/2009/9/main" objectType="Drop" dropLines="4" dropStyle="combo" dx="16" fmlaLink="$AR$1036" fmlaRange="[1]ECIonly!$C$2061:$C$2064" sel="3" val="0"/>
</file>

<file path=xl/ctrlProps/ctrlProp12.xml><?xml version="1.0" encoding="utf-8"?>
<formControlPr xmlns="http://schemas.microsoft.com/office/spreadsheetml/2009/9/main" objectType="Drop" dropLines="2" dropStyle="combo" dx="16" fmlaLink="$AR$1082" fmlaRange="[1]ECIonly!$C$2396:$C$2397" sel="1" val="0"/>
</file>

<file path=xl/ctrlProps/ctrlProp13.xml><?xml version="1.0" encoding="utf-8"?>
<formControlPr xmlns="http://schemas.microsoft.com/office/spreadsheetml/2009/9/main" objectType="Drop" dropLines="2" dropStyle="combo" dx="16" fmlaLink="$AR$1120" fmlaRange="[1]ECIonly!$C$144:$C$145" noThreeD="1" sel="2" val="0"/>
</file>

<file path=xl/ctrlProps/ctrlProp14.xml><?xml version="1.0" encoding="utf-8"?>
<formControlPr xmlns="http://schemas.microsoft.com/office/spreadsheetml/2009/9/main" objectType="Drop" dropLines="4" dropStyle="combo" dx="16" fmlaLink="$AR$1178" fmlaRange="[1]ECIonly!$C$2417:$C$2420" sel="3" val="0"/>
</file>

<file path=xl/ctrlProps/ctrlProp15.xml><?xml version="1.0" encoding="utf-8"?>
<formControlPr xmlns="http://schemas.microsoft.com/office/spreadsheetml/2009/9/main" objectType="Drop" dropLines="3" dropStyle="combo" dx="16" fmlaLink="$AR$1222" fmlaRange="[1]ECIonly!$C$1331:$C$1333" sel="1" val="0"/>
</file>

<file path=xl/ctrlProps/ctrlProp16.xml><?xml version="1.0" encoding="utf-8"?>
<formControlPr xmlns="http://schemas.microsoft.com/office/spreadsheetml/2009/9/main" objectType="Drop" dropLines="3" dropStyle="combo" dx="16" fmlaLink="$AR$1229" fmlaRange="[1]ECIonly!$C$1331:$C$1333" sel="1" val="0"/>
</file>

<file path=xl/ctrlProps/ctrlProp17.xml><?xml version="1.0" encoding="utf-8"?>
<formControlPr xmlns="http://schemas.microsoft.com/office/spreadsheetml/2009/9/main" objectType="Drop" dropLines="2" dropStyle="combo" dx="16" fmlaLink="$AR$1250" fmlaRange="[1]ECIonly!$A$186:$A$187" sel="2" val="0"/>
</file>

<file path=xl/ctrlProps/ctrlProp18.xml><?xml version="1.0" encoding="utf-8"?>
<formControlPr xmlns="http://schemas.microsoft.com/office/spreadsheetml/2009/9/main" objectType="Drop" dropLines="2" dropStyle="combo" dx="16" fmlaLink="$AR$1255" fmlaRange="[1]ECIonly!$A$186:$A$187" sel="2" val="0"/>
</file>

<file path=xl/ctrlProps/ctrlProp19.xml><?xml version="1.0" encoding="utf-8"?>
<formControlPr xmlns="http://schemas.microsoft.com/office/spreadsheetml/2009/9/main" objectType="Drop" dropLines="3" dropStyle="combo" dx="16" fmlaLink="$AR$1282" fmlaRange="[1]ECIonly!$A$1530:$A$1532" sel="1" val="0"/>
</file>

<file path=xl/ctrlProps/ctrlProp20.xml><?xml version="1.0" encoding="utf-8"?>
<formControlPr xmlns="http://schemas.microsoft.com/office/spreadsheetml/2009/9/main" objectType="Drop" dropLines="2" dropStyle="combo" dx="16" fmlaLink="$AR$1321" fmlaRange="[1]ECIonly!$A$12:$A$13" sel="1" val="0"/>
</file>

<file path=xl/ctrlProps/ctrlProp21.xml><?xml version="1.0" encoding="utf-8"?>
<formControlPr xmlns="http://schemas.microsoft.com/office/spreadsheetml/2009/9/main" objectType="Drop" dropLines="4" dropStyle="combo" dx="16" fmlaLink="$AR$1338" fmlaRange="[1]ECIonly!$C$2061:$C$2064" sel="3" val="0"/>
</file>

<file path=xl/ctrlProps/ctrlProp22.xml><?xml version="1.0" encoding="utf-8"?>
<formControlPr xmlns="http://schemas.microsoft.com/office/spreadsheetml/2009/9/main" objectType="Drop" dropLines="4" dropStyle="combo" dx="16" fmlaLink="$AR$1358" fmlaRange="[1]ECIonly!$C$2061:$C$2064" sel="3" val="0"/>
</file>

<file path=xl/ctrlProps/ctrlProp23.xml><?xml version="1.0" encoding="utf-8"?>
<formControlPr xmlns="http://schemas.microsoft.com/office/spreadsheetml/2009/9/main" objectType="Drop" dropLines="2" dropStyle="combo" dx="16" fmlaLink="$AR$1372" fmlaRange="[1]ECIonly!$A$8:$A$9" sel="1" val="0"/>
</file>

<file path=xl/ctrlProps/ctrlProp24.xml><?xml version="1.0" encoding="utf-8"?>
<formControlPr xmlns="http://schemas.microsoft.com/office/spreadsheetml/2009/9/main" objectType="Drop" dropStyle="combo" dx="25" fmlaLink="$AR$1472" fmlaRange="[1]ECIonly!$A$2477:$A$2478" noThreeD="1" sel="1" val="0"/>
</file>

<file path=xl/ctrlProps/ctrlProp25.xml><?xml version="1.0" encoding="utf-8"?>
<formControlPr xmlns="http://schemas.microsoft.com/office/spreadsheetml/2009/9/main" objectType="Drop" dropLines="3" dropStyle="combo" dx="16" fmlaLink="$AR$1516" fmlaRange="[1]ECIonly!$A$1383:$A$1385" sel="1" val="0"/>
</file>

<file path=xl/ctrlProps/ctrlProp26.xml><?xml version="1.0" encoding="utf-8"?>
<formControlPr xmlns="http://schemas.microsoft.com/office/spreadsheetml/2009/9/main" objectType="Drop" dropLines="3" dropStyle="combo" dx="16" fmlaLink="$AR$1530" fmlaRange="[1]ECIonly!$A$1383:$A$1385" sel="1" val="0"/>
</file>

<file path=xl/ctrlProps/ctrlProp27.xml><?xml version="1.0" encoding="utf-8"?>
<formControlPr xmlns="http://schemas.microsoft.com/office/spreadsheetml/2009/9/main" objectType="Drop" dropLines="3" dropStyle="combo" dx="16" fmlaLink="$AR$1542" fmlaRange="[1]ECIonly!$C$2465:$C$2466" sel="1" val="0"/>
</file>

<file path=xl/ctrlProps/ctrlProp28.xml><?xml version="1.0" encoding="utf-8"?>
<formControlPr xmlns="http://schemas.microsoft.com/office/spreadsheetml/2009/9/main" objectType="Drop" dropLines="2" dropStyle="combo" dx="16" fmlaLink="v_MFG_RLV_FRO_RS_ena" fmlaRange="[1]ECIonly!$A$12:$A$13" sel="1" val="0"/>
</file>

<file path=xl/ctrlProps/ctrlProp29.xml><?xml version="1.0" encoding="utf-8"?>
<formControlPr xmlns="http://schemas.microsoft.com/office/spreadsheetml/2009/9/main" objectType="Drop" dropLines="3" dropStyle="combo" dx="16" fmlaLink="v_MFG_RLV_FROWARNforce" fmlaRange="[1]ECIonly!$A$1383:$A$1385" sel="1" val="0"/>
</file>

<file path=xl/ctrlProps/ctrlProp30.xml><?xml version="1.0" encoding="utf-8"?>
<formControlPr xmlns="http://schemas.microsoft.com/office/spreadsheetml/2009/9/main" objectType="Drop" dropLines="2" dropStyle="combo" dx="16" fmlaLink="$AR$1672" fmlaRange="[1]ECIonly!$C$2396:$C$2397" sel="1" val="0"/>
</file>

<file path=xl/ctrlProps/ctrlProp31.xml><?xml version="1.0" encoding="utf-8"?>
<formControlPr xmlns="http://schemas.microsoft.com/office/spreadsheetml/2009/9/main" objectType="Drop" dropLines="2" dropStyle="combo" dx="16" fmlaLink="$AR$1676" fmlaRange="[1]ECIonly!$C$144:$C$145" noThreeD="1" sel="2" val="0"/>
</file>

<file path=xl/ctrlProps/ctrlProp32.xml><?xml version="1.0" encoding="utf-8"?>
<formControlPr xmlns="http://schemas.microsoft.com/office/spreadsheetml/2009/9/main" objectType="Drop" dropLines="2" dropStyle="combo" dx="16" fmlaLink="$AR$1712" fmlaRange="[1]ECIonly!$A$12:$A$13" sel="1" val="0"/>
</file>

<file path=xl/ctrlProps/ctrlProp33.xml><?xml version="1.0" encoding="utf-8"?>
<formControlPr xmlns="http://schemas.microsoft.com/office/spreadsheetml/2009/9/main" objectType="Drop" dropLines="2" dropStyle="combo" dx="16" fmlaLink="$AR$1722" fmlaRange="[1]ECIonly!$A$8:$A$9" sel="2" val="0"/>
</file>

<file path=xl/ctrlProps/ctrlProp34.xml><?xml version="1.0" encoding="utf-8"?>
<formControlPr xmlns="http://schemas.microsoft.com/office/spreadsheetml/2009/9/main" objectType="Drop" dropLines="2" dropStyle="combo" dx="16" fmlaLink="$AR$1723" fmlaRange="[1]ECIonly!$A$8:$A$9" sel="2" val="0"/>
</file>

<file path=xl/ctrlProps/ctrlProp35.xml><?xml version="1.0" encoding="utf-8"?>
<formControlPr xmlns="http://schemas.microsoft.com/office/spreadsheetml/2009/9/main" objectType="Drop" dropLines="2" dropStyle="combo" dx="16" fmlaLink="$AR$1754" fmlaRange="[1]ECIonly!$C$1336:$C$1337" sel="1" val="0"/>
</file>

<file path=xl/ctrlProps/ctrlProp36.xml><?xml version="1.0" encoding="utf-8"?>
<formControlPr xmlns="http://schemas.microsoft.com/office/spreadsheetml/2009/9/main" objectType="Drop" dropLines="2" dropStyle="combo" dx="16" fmlaLink="$AR$1755" fmlaRange="[1]ECIonly!$C$2613:$C$2614" sel="1" val="0"/>
</file>

<file path=xl/ctrlProps/ctrlProp37.xml><?xml version="1.0" encoding="utf-8"?>
<formControlPr xmlns="http://schemas.microsoft.com/office/spreadsheetml/2009/9/main" objectType="Drop" dropLines="4" dropStyle="combo" dx="16" fmlaLink="$AR$1769" fmlaRange="[1]ECIonly!$C$2130:$C$2133" sel="1" val="0"/>
</file>

<file path=xl/ctrlProps/ctrlProp38.xml><?xml version="1.0" encoding="utf-8"?>
<formControlPr xmlns="http://schemas.microsoft.com/office/spreadsheetml/2009/9/main" objectType="Drop" dropLines="2" dropStyle="combo" dx="16" fmlaLink="$AR$1790" fmlaRange="[1]ECIonly!$A$12:$A$13" sel="1" val="0"/>
</file>

<file path=xl/ctrlProps/ctrlProp39.xml><?xml version="1.0" encoding="utf-8"?>
<formControlPr xmlns="http://schemas.microsoft.com/office/spreadsheetml/2009/9/main" objectType="Drop" dropLines="2" dropStyle="combo" dx="16" fmlaLink="$AR$976" fmlaRange="[1]ECIonly!$A$2809:$A$2810" sel="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43</xdr:col>
          <xdr:colOff>0</xdr:colOff>
          <xdr:row>78</xdr:row>
          <xdr:rowOff>0</xdr:rowOff>
        </xdr:from>
        <xdr:to>
          <xdr:col>44</xdr:col>
          <xdr:colOff>741045</xdr:colOff>
          <xdr:row>94</xdr:row>
          <xdr:rowOff>190500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C4DB12DC-14FA-40EE-B076-0B8E56EAE26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78</xdr:row>
          <xdr:rowOff>0</xdr:rowOff>
        </xdr:from>
        <xdr:to>
          <xdr:col>44</xdr:col>
          <xdr:colOff>741045</xdr:colOff>
          <xdr:row>119</xdr:row>
          <xdr:rowOff>190500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7C0C00F4-A150-4DC5-B5E6-ED0E8C04379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259</xdr:row>
          <xdr:rowOff>190500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A5116C0-4A24-47B4-9213-3F6DE2B51373}"/>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551</xdr:row>
          <xdr:rowOff>190500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46FB96D9-3081-40CF-A407-6588DCFFA3AF}"/>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569</xdr:row>
          <xdr:rowOff>190500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25B9F1CC-62DF-48B7-AA2F-7E37D52A7A8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571</xdr:row>
          <xdr:rowOff>190500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A459A0DA-9B14-4A53-B70C-1D47505F009B}"/>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578</xdr:row>
          <xdr:rowOff>190500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C81A5680-28CC-4275-85EC-C2328B15648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136</xdr:row>
          <xdr:rowOff>0</xdr:rowOff>
        </xdr:from>
        <xdr:to>
          <xdr:col>44</xdr:col>
          <xdr:colOff>741045</xdr:colOff>
          <xdr:row>580</xdr:row>
          <xdr:rowOff>190500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EB74E3AC-3654-43DE-8F06-8A451EE7C2ED}"/>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974</xdr:row>
          <xdr:rowOff>0</xdr:rowOff>
        </xdr:from>
        <xdr:to>
          <xdr:col>44</xdr:col>
          <xdr:colOff>34290</xdr:colOff>
          <xdr:row>976</xdr:row>
          <xdr:rowOff>22860</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6F69844B-854C-47DA-BE85-2AA3E8E9825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974</xdr:row>
          <xdr:rowOff>0</xdr:rowOff>
        </xdr:from>
        <xdr:to>
          <xdr:col>44</xdr:col>
          <xdr:colOff>34290</xdr:colOff>
          <xdr:row>980</xdr:row>
          <xdr:rowOff>190500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D312338E-803F-4613-A3C3-A340F1F7CDD5}"/>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1033</xdr:row>
          <xdr:rowOff>0</xdr:rowOff>
        </xdr:from>
        <xdr:to>
          <xdr:col>44</xdr:col>
          <xdr:colOff>741045</xdr:colOff>
          <xdr:row>1034</xdr:row>
          <xdr:rowOff>190500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32C1F437-FCC3-45DC-8926-0BE868270E25}"/>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1038</xdr:row>
          <xdr:rowOff>0</xdr:rowOff>
        </xdr:from>
        <xdr:to>
          <xdr:col>44</xdr:col>
          <xdr:colOff>741045</xdr:colOff>
          <xdr:row>1080</xdr:row>
          <xdr:rowOff>190500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44A24F07-CA2E-4E97-BAA8-406529EA7EFE}"/>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1038</xdr:row>
          <xdr:rowOff>0</xdr:rowOff>
        </xdr:from>
        <xdr:to>
          <xdr:col>44</xdr:col>
          <xdr:colOff>741045</xdr:colOff>
          <xdr:row>1118</xdr:row>
          <xdr:rowOff>190500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519DA791-B932-40B8-9313-9E145DB4B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1156</xdr:row>
          <xdr:rowOff>0</xdr:rowOff>
        </xdr:from>
        <xdr:to>
          <xdr:col>44</xdr:col>
          <xdr:colOff>741045</xdr:colOff>
          <xdr:row>1176</xdr:row>
          <xdr:rowOff>190500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2CE20B1C-B573-4501-8A90-955609E65B4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741045</xdr:colOff>
          <xdr:row>1220</xdr:row>
          <xdr:rowOff>190500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BA998BBB-D454-4D52-B574-6EB2D6F055ED}"/>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741045</xdr:colOff>
          <xdr:row>1227</xdr:row>
          <xdr:rowOff>190500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C061C33C-F9E9-4743-9973-B7ACC23D76A8}"/>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34290</xdr:colOff>
          <xdr:row>1248</xdr:row>
          <xdr:rowOff>190500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BB28AFB7-0678-467E-AE2D-A3DD60AB826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34290</xdr:colOff>
          <xdr:row>1253</xdr:row>
          <xdr:rowOff>190500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9029454B-C775-45B2-889A-C2E2D6BB2BBA}"/>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1200</xdr:row>
          <xdr:rowOff>0</xdr:rowOff>
        </xdr:from>
        <xdr:to>
          <xdr:col>44</xdr:col>
          <xdr:colOff>741045</xdr:colOff>
          <xdr:row>1280</xdr:row>
          <xdr:rowOff>190500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98202DD4-AD8E-44C1-A45D-3C97CE9A8ADD}"/>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1294</xdr:row>
          <xdr:rowOff>0</xdr:rowOff>
        </xdr:from>
        <xdr:to>
          <xdr:col>44</xdr:col>
          <xdr:colOff>34290</xdr:colOff>
          <xdr:row>1319</xdr:row>
          <xdr:rowOff>190500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1AA22926-A3DA-4539-96B7-72FB076706BA}"/>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1294</xdr:row>
          <xdr:rowOff>0</xdr:rowOff>
        </xdr:from>
        <xdr:to>
          <xdr:col>44</xdr:col>
          <xdr:colOff>741045</xdr:colOff>
          <xdr:row>1336</xdr:row>
          <xdr:rowOff>190500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A75AB157-3797-4008-B1CE-274D08C7D72D}"/>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1294</xdr:row>
          <xdr:rowOff>0</xdr:rowOff>
        </xdr:from>
        <xdr:to>
          <xdr:col>44</xdr:col>
          <xdr:colOff>741045</xdr:colOff>
          <xdr:row>1356</xdr:row>
          <xdr:rowOff>190500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4B45C071-EC0D-430E-A653-00016A8C2BB7}"/>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1370</xdr:row>
          <xdr:rowOff>190500</xdr:rowOff>
        </xdr:from>
        <xdr:to>
          <xdr:col>44</xdr:col>
          <xdr:colOff>34290</xdr:colOff>
          <xdr:row>1370</xdr:row>
          <xdr:rowOff>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BD24E997-97A0-4438-930A-52F8BDD75A07}"/>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1378</xdr:row>
          <xdr:rowOff>0</xdr:rowOff>
        </xdr:from>
        <xdr:to>
          <xdr:col>44</xdr:col>
          <xdr:colOff>741045</xdr:colOff>
          <xdr:row>1471</xdr:row>
          <xdr:rowOff>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ABEE7C18-ED59-474B-AE8D-FCAF0AF7A8D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1514</xdr:row>
          <xdr:rowOff>190500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AF5A7333-36C1-4E8A-AC5E-4E2237FACF5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1528</xdr:row>
          <xdr:rowOff>190500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65F46C4E-F900-49C4-AC36-43EAC8563851}"/>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1540</xdr:row>
          <xdr:rowOff>190500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1F5F59D5-C004-4F60-8E7F-19E62206018F}"/>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34290</xdr:colOff>
          <xdr:row>1555</xdr:row>
          <xdr:rowOff>190500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F44B0019-0442-49FE-8AA0-F84B52955D7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1512</xdr:row>
          <xdr:rowOff>0</xdr:rowOff>
        </xdr:from>
        <xdr:to>
          <xdr:col>44</xdr:col>
          <xdr:colOff>741045</xdr:colOff>
          <xdr:row>1558</xdr:row>
          <xdr:rowOff>190500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3236DEA8-F362-4B18-9F18-62643F15CFBE}"/>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1569</xdr:row>
          <xdr:rowOff>0</xdr:rowOff>
        </xdr:from>
        <xdr:to>
          <xdr:col>44</xdr:col>
          <xdr:colOff>741045</xdr:colOff>
          <xdr:row>1670</xdr:row>
          <xdr:rowOff>190500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D4928C58-2DC6-4B69-A3AD-9B0926DDCE8F}"/>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1569</xdr:row>
          <xdr:rowOff>0</xdr:rowOff>
        </xdr:from>
        <xdr:to>
          <xdr:col>44</xdr:col>
          <xdr:colOff>741045</xdr:colOff>
          <xdr:row>1674</xdr:row>
          <xdr:rowOff>190500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BDEA0BE0-A779-4C27-8537-BE06423ABA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1710</xdr:row>
          <xdr:rowOff>190500</xdr:rowOff>
        </xdr:from>
        <xdr:to>
          <xdr:col>44</xdr:col>
          <xdr:colOff>34290</xdr:colOff>
          <xdr:row>1712</xdr:row>
          <xdr:rowOff>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4C40785D-8A29-4C03-B06A-72496C8E170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34290</xdr:colOff>
          <xdr:row>1720</xdr:row>
          <xdr:rowOff>190500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E742A90D-B055-4759-A75C-4F2265B933A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34290</xdr:colOff>
          <xdr:row>1721</xdr:row>
          <xdr:rowOff>190500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9AB05A52-2795-4352-A2EF-C8359E864A8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741045</xdr:colOff>
          <xdr:row>1752</xdr:row>
          <xdr:rowOff>190500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9D9E0BE9-3AC4-4A47-BA40-17A531FAB08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741045</xdr:colOff>
          <xdr:row>1753</xdr:row>
          <xdr:rowOff>190500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7206015E-2B87-460C-A4D7-0F64958B3676}"/>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1717</xdr:row>
          <xdr:rowOff>0</xdr:rowOff>
        </xdr:from>
        <xdr:to>
          <xdr:col>44</xdr:col>
          <xdr:colOff>741045</xdr:colOff>
          <xdr:row>1767</xdr:row>
          <xdr:rowOff>190500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52318753-7F60-4710-9563-FF9732AE438E}"/>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1776</xdr:row>
          <xdr:rowOff>0</xdr:rowOff>
        </xdr:from>
        <xdr:to>
          <xdr:col>44</xdr:col>
          <xdr:colOff>741045</xdr:colOff>
          <xdr:row>1788</xdr:row>
          <xdr:rowOff>190500</xdr:rowOff>
        </xdr:to>
        <xdr:sp macro="" textlink="">
          <xdr:nvSpPr>
            <xdr:cNvPr id="1062" name="Drop Down 38" hidden="1">
              <a:extLst>
                <a:ext uri="{63B3BB69-23CF-44E3-9099-C40C66FF867C}">
                  <a14:compatExt spid="_x0000_s1062"/>
                </a:ext>
                <a:ext uri="{FF2B5EF4-FFF2-40B4-BE49-F238E27FC236}">
                  <a16:creationId xmlns:a16="http://schemas.microsoft.com/office/drawing/2014/main" id="{D4E273B6-5A80-4452-B79C-18A12C3BDA8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0</xdr:colOff>
          <xdr:row>974</xdr:row>
          <xdr:rowOff>0</xdr:rowOff>
        </xdr:from>
        <xdr:to>
          <xdr:col>44</xdr:col>
          <xdr:colOff>34290</xdr:colOff>
          <xdr:row>975</xdr:row>
          <xdr:rowOff>7620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D93F6705-2186-421E-82FE-DB7B6A9E672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scheve\Documents\E%20Controls\Spreadsheet%204G\4G_Spreadsheet%20v661\4G_cal.xlsm" TargetMode="External"/><Relationship Id="rId1" Type="http://schemas.openxmlformats.org/officeDocument/2006/relationships/externalLinkPath" Target="file:///C:\Users\escheve\Documents\E%20Controls\Spreadsheet%204G\4G_Spreadsheet%20v661\4G_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AirSmoke"/>
      <sheetName val="Altitude"/>
      <sheetName val="Boost"/>
      <sheetName val="Cam"/>
      <sheetName val="Catalyst"/>
      <sheetName val="CL"/>
      <sheetName val="ColdStart"/>
      <sheetName val="Comms"/>
      <sheetName val="DBW"/>
      <sheetName val="Derate"/>
      <sheetName val="DiagConfig"/>
      <sheetName val="Diagnostics"/>
      <sheetName val="DieselMode"/>
      <sheetName val="DPF"/>
      <sheetName val="EGR"/>
      <sheetName val="Estimators"/>
      <sheetName val="FuelRail"/>
      <sheetName val="Fuel"/>
      <sheetName val="Governor"/>
      <sheetName val="Inputs"/>
      <sheetName val="IOMap"/>
      <sheetName val="Knock"/>
      <sheetName val="Marine"/>
      <sheetName val="Miscellaneous"/>
      <sheetName val="Monitors"/>
      <sheetName val="Outputs"/>
      <sheetName val="Phi"/>
      <sheetName val="QTgeneric"/>
      <sheetName val="QTpilot2"/>
      <sheetName val="QTpilot1"/>
      <sheetName val="QTmain"/>
      <sheetName val="QTpost1"/>
      <sheetName val="QTpost2"/>
      <sheetName val="Roadspeed"/>
      <sheetName val="Spark"/>
      <sheetName val="SparkCD"/>
      <sheetName val="Starting"/>
      <sheetName val="Tests"/>
      <sheetName val="Transient"/>
      <sheetName val="VE"/>
      <sheetName val="Ref-DTC"/>
      <sheetName val="Ref-EuroVI"/>
      <sheetName val="Ref-CARB1971.1"/>
      <sheetName val="Ref-Simulink"/>
      <sheetName val="Checksums"/>
      <sheetName val="Revisions"/>
      <sheetName val="ECIonly"/>
    </sheetNames>
    <sheetDataSet>
      <sheetData sheetId="0"/>
      <sheetData sheetId="1"/>
      <sheetData sheetId="2"/>
      <sheetData sheetId="3"/>
      <sheetData sheetId="4"/>
      <sheetData sheetId="5"/>
      <sheetData sheetId="6"/>
      <sheetData sheetId="7"/>
      <sheetData sheetId="8"/>
      <sheetData sheetId="9"/>
      <sheetData sheetId="10"/>
      <sheetData sheetId="11">
        <row r="11">
          <cell r="B11">
            <v>1</v>
          </cell>
        </row>
        <row r="16">
          <cell r="B16">
            <v>1</v>
          </cell>
        </row>
      </sheetData>
      <sheetData sheetId="12">
        <row r="121">
          <cell r="AR121">
            <v>1</v>
          </cell>
        </row>
        <row r="553">
          <cell r="AR553">
            <v>2</v>
          </cell>
        </row>
        <row r="1557">
          <cell r="AR1557">
            <v>1</v>
          </cell>
        </row>
        <row r="1560">
          <cell r="AR1560">
            <v>1</v>
          </cell>
        </row>
      </sheetData>
      <sheetData sheetId="13"/>
      <sheetData sheetId="14"/>
      <sheetData sheetId="15"/>
      <sheetData sheetId="16"/>
      <sheetData sheetId="17"/>
      <sheetData sheetId="18"/>
      <sheetData sheetId="19"/>
      <sheetData sheetId="20"/>
      <sheetData sheetId="21">
        <row r="7">
          <cell r="E7" t="str">
            <v>AUX analog Pull-Up/Down 1</v>
          </cell>
          <cell r="F7" t="str">
            <v/>
          </cell>
        </row>
        <row r="8">
          <cell r="E8" t="str">
            <v>AUX analog Pull-Up/Down 2</v>
          </cell>
          <cell r="F8" t="str">
            <v/>
          </cell>
        </row>
        <row r="9">
          <cell r="E9" t="str">
            <v>AUX analog Pull-Up/Down 3</v>
          </cell>
          <cell r="F9" t="str">
            <v/>
          </cell>
        </row>
        <row r="10">
          <cell r="E10" t="str">
            <v>AUX analog Pull-Up/Down 4</v>
          </cell>
          <cell r="F10" t="str">
            <v/>
          </cell>
        </row>
        <row r="11">
          <cell r="E11" t="str">
            <v>AUX analog Pull-Up/Down 5</v>
          </cell>
          <cell r="F11" t="str">
            <v/>
          </cell>
        </row>
        <row r="12">
          <cell r="E12" t="str">
            <v>AUX analog Pull-Up/Down 6</v>
          </cell>
          <cell r="F12" t="str">
            <v/>
          </cell>
        </row>
        <row r="13">
          <cell r="E13" t="str">
            <v>AUX analog Pull-Up/Down 7</v>
          </cell>
          <cell r="F13" t="str">
            <v/>
          </cell>
        </row>
        <row r="14">
          <cell r="E14" t="str">
            <v>AUX analog Pull-Up/Down 8</v>
          </cell>
          <cell r="F14" t="str">
            <v/>
          </cell>
        </row>
        <row r="15">
          <cell r="E15" t="str">
            <v>AUX analog Pull-Up/Down 9</v>
          </cell>
          <cell r="F15" t="str">
            <v/>
          </cell>
        </row>
        <row r="16">
          <cell r="E16" t="str">
            <v>AUX analog Pull-Up/Down 10</v>
          </cell>
          <cell r="F16" t="str">
            <v/>
          </cell>
        </row>
        <row r="17">
          <cell r="E17" t="str">
            <v>AUX analog Pull-Up/Down 11</v>
          </cell>
          <cell r="F17" t="str">
            <v/>
          </cell>
        </row>
        <row r="18">
          <cell r="E18" t="str">
            <v>AUX analog Pull-Up/Down 12</v>
          </cell>
          <cell r="F18" t="str">
            <v/>
          </cell>
        </row>
        <row r="19">
          <cell r="E19" t="str">
            <v>AUX analog Pull-Up/Down 13</v>
          </cell>
          <cell r="F19" t="str">
            <v/>
          </cell>
        </row>
        <row r="20">
          <cell r="E20" t="str">
            <v>AUX analog Pull-Up/Down 14</v>
          </cell>
          <cell r="F20" t="str">
            <v/>
          </cell>
        </row>
        <row r="21">
          <cell r="E21" t="str">
            <v>AUX analog Pull-Up/Down 15</v>
          </cell>
          <cell r="F21" t="str">
            <v/>
          </cell>
        </row>
        <row r="22">
          <cell r="E22" t="str">
            <v>AUX analog Pull-Up/Down 16</v>
          </cell>
          <cell r="F22" t="str">
            <v/>
          </cell>
        </row>
        <row r="23">
          <cell r="E23" t="str">
            <v>AUX analog Pull-Up/Down 17</v>
          </cell>
          <cell r="F23" t="str">
            <v/>
          </cell>
        </row>
        <row r="24">
          <cell r="E24" t="str">
            <v>AUX analog Pull-Up/Down 18</v>
          </cell>
          <cell r="F24" t="str">
            <v/>
          </cell>
        </row>
        <row r="25">
          <cell r="E25" t="str">
            <v>AUX analog Pull-Up/Down 19</v>
          </cell>
          <cell r="F25" t="str">
            <v/>
          </cell>
        </row>
        <row r="26">
          <cell r="E26" t="str">
            <v>AUX analog Pull-Up/Down 20</v>
          </cell>
          <cell r="F26" t="str">
            <v/>
          </cell>
        </row>
        <row r="27">
          <cell r="E27" t="str">
            <v>AUX analog Pull-Up/Down 21</v>
          </cell>
          <cell r="F27" t="str">
            <v/>
          </cell>
        </row>
        <row r="28">
          <cell r="E28" t="str">
            <v>AUX analog Pull-Up/Down 22</v>
          </cell>
          <cell r="F28" t="str">
            <v/>
          </cell>
        </row>
        <row r="29">
          <cell r="E29" t="str">
            <v>AUX analog Pull-Up/Down 23</v>
          </cell>
          <cell r="F29" t="str">
            <v/>
          </cell>
        </row>
        <row r="30">
          <cell r="E30" t="str">
            <v>AUX analog Pull-Up/Down 24</v>
          </cell>
          <cell r="F30" t="str">
            <v/>
          </cell>
        </row>
        <row r="31">
          <cell r="E31" t="str">
            <v>AUX analog Pull-Up/Down 25</v>
          </cell>
          <cell r="F31" t="str">
            <v/>
          </cell>
        </row>
        <row r="32">
          <cell r="E32" t="str">
            <v>AUX analog Pull-Up 1</v>
          </cell>
          <cell r="F32" t="str">
            <v/>
          </cell>
        </row>
        <row r="33">
          <cell r="E33" t="str">
            <v>AUX analog Pull-Up 2</v>
          </cell>
          <cell r="F33" t="str">
            <v/>
          </cell>
        </row>
        <row r="34">
          <cell r="E34" t="str">
            <v>AUX analog Pull-Up 3</v>
          </cell>
          <cell r="F34" t="str">
            <v/>
          </cell>
        </row>
        <row r="35">
          <cell r="E35" t="str">
            <v>AUX analog Pull-Down 1</v>
          </cell>
          <cell r="F35" t="str">
            <v/>
          </cell>
        </row>
        <row r="36">
          <cell r="E36" t="str">
            <v>AUX analog Pull-Down 2</v>
          </cell>
          <cell r="F36" t="str">
            <v/>
          </cell>
        </row>
        <row r="37">
          <cell r="E37" t="str">
            <v>AUX analog Pull-Down 3</v>
          </cell>
          <cell r="F37" t="str">
            <v/>
          </cell>
        </row>
        <row r="38">
          <cell r="E38" t="str">
            <v>AUX digital 1</v>
          </cell>
          <cell r="F38" t="str">
            <v/>
          </cell>
        </row>
        <row r="39">
          <cell r="E39" t="str">
            <v>AUX digital 2</v>
          </cell>
          <cell r="F39" t="str">
            <v/>
          </cell>
        </row>
        <row r="40">
          <cell r="E40" t="str">
            <v>AUX digital 3</v>
          </cell>
          <cell r="F40" t="str">
            <v/>
          </cell>
        </row>
        <row r="41">
          <cell r="E41" t="str">
            <v>AUX digital 4</v>
          </cell>
          <cell r="F41" t="str">
            <v/>
          </cell>
        </row>
        <row r="42">
          <cell r="E42" t="str">
            <v>AUX digital 5</v>
          </cell>
          <cell r="F42" t="str">
            <v/>
          </cell>
        </row>
        <row r="43">
          <cell r="E43" t="str">
            <v>AUX digital 6</v>
          </cell>
          <cell r="F43" t="str">
            <v/>
          </cell>
        </row>
        <row r="44">
          <cell r="E44" t="str">
            <v>AUX digital 7</v>
          </cell>
          <cell r="F44" t="str">
            <v/>
          </cell>
        </row>
        <row r="45">
          <cell r="E45" t="str">
            <v>AUX digital 8</v>
          </cell>
          <cell r="F45" t="str">
            <v/>
          </cell>
        </row>
        <row r="46">
          <cell r="E46" t="str">
            <v>AUX digital 9</v>
          </cell>
          <cell r="F46" t="str">
            <v/>
          </cell>
        </row>
        <row r="47">
          <cell r="E47" t="str">
            <v>AUX digital 10</v>
          </cell>
          <cell r="F47" t="str">
            <v/>
          </cell>
        </row>
        <row r="48">
          <cell r="E48" t="str">
            <v>AUX digital 11</v>
          </cell>
          <cell r="F48" t="str">
            <v/>
          </cell>
        </row>
        <row r="49">
          <cell r="E49" t="str">
            <v>AUX digital 12</v>
          </cell>
          <cell r="F49" t="str">
            <v/>
          </cell>
        </row>
        <row r="50">
          <cell r="E50" t="str">
            <v>AUX digital 13</v>
          </cell>
          <cell r="F50" t="str">
            <v/>
          </cell>
        </row>
        <row r="51">
          <cell r="E51" t="str">
            <v>AUX digital 14</v>
          </cell>
          <cell r="F51" t="str">
            <v/>
          </cell>
        </row>
        <row r="52">
          <cell r="E52" t="str">
            <v>AUX digital 15</v>
          </cell>
          <cell r="F52" t="str">
            <v/>
          </cell>
        </row>
        <row r="53">
          <cell r="E53" t="str">
            <v>AUX digital 16</v>
          </cell>
          <cell r="F53" t="str">
            <v/>
          </cell>
        </row>
        <row r="54">
          <cell r="E54" t="str">
            <v>AUX digital 17</v>
          </cell>
          <cell r="F54" t="str">
            <v/>
          </cell>
        </row>
        <row r="55">
          <cell r="E55" t="str">
            <v>AUX digital 18</v>
          </cell>
          <cell r="F55" t="str">
            <v/>
          </cell>
        </row>
        <row r="56">
          <cell r="E56" t="str">
            <v>AUX digital 19</v>
          </cell>
          <cell r="F56" t="str">
            <v/>
          </cell>
        </row>
        <row r="57">
          <cell r="E57" t="str">
            <v>AUX digital 20</v>
          </cell>
          <cell r="F57" t="str">
            <v/>
          </cell>
        </row>
        <row r="58">
          <cell r="E58" t="str">
            <v>AUX digital 21</v>
          </cell>
          <cell r="F58" t="str">
            <v/>
          </cell>
        </row>
        <row r="59">
          <cell r="E59" t="str">
            <v>AUX digital 22</v>
          </cell>
          <cell r="F59" t="str">
            <v/>
          </cell>
        </row>
        <row r="60">
          <cell r="E60" t="str">
            <v>AUX digital 23</v>
          </cell>
          <cell r="F60" t="str">
            <v/>
          </cell>
        </row>
        <row r="61">
          <cell r="E61" t="str">
            <v>AUX digital 24</v>
          </cell>
          <cell r="F61" t="str">
            <v/>
          </cell>
        </row>
        <row r="62">
          <cell r="E62" t="str">
            <v>AUX digital 25</v>
          </cell>
          <cell r="F62" t="str">
            <v/>
          </cell>
        </row>
        <row r="63">
          <cell r="E63" t="str">
            <v>PWM1-Gauge1</v>
          </cell>
          <cell r="F63" t="str">
            <v/>
          </cell>
        </row>
        <row r="64">
          <cell r="E64" t="str">
            <v>PWM2-Gauge2</v>
          </cell>
          <cell r="F64" t="str">
            <v/>
          </cell>
        </row>
        <row r="65">
          <cell r="E65" t="str">
            <v>PWM3-Gauge3</v>
          </cell>
          <cell r="F65" t="str">
            <v/>
          </cell>
        </row>
        <row r="66">
          <cell r="E66" t="str">
            <v>PWM4-Gauge4</v>
          </cell>
          <cell r="F66" t="str">
            <v/>
          </cell>
        </row>
        <row r="67">
          <cell r="E67" t="str">
            <v>PWM5</v>
          </cell>
          <cell r="F67" t="str">
            <v/>
          </cell>
        </row>
        <row r="68">
          <cell r="E68" t="str">
            <v>PWM6</v>
          </cell>
          <cell r="F68" t="str">
            <v/>
          </cell>
        </row>
        <row r="69">
          <cell r="E69" t="str">
            <v>PWM7</v>
          </cell>
          <cell r="F69" t="str">
            <v/>
          </cell>
        </row>
        <row r="70">
          <cell r="E70" t="str">
            <v>PWM8</v>
          </cell>
          <cell r="F70" t="str">
            <v/>
          </cell>
        </row>
        <row r="71">
          <cell r="E71" t="str">
            <v>PWM9</v>
          </cell>
          <cell r="F71" t="str">
            <v/>
          </cell>
        </row>
        <row r="72">
          <cell r="E72" t="str">
            <v>PWM10</v>
          </cell>
          <cell r="F72" t="str">
            <v/>
          </cell>
        </row>
        <row r="73">
          <cell r="E73" t="str">
            <v>PWM11</v>
          </cell>
          <cell r="F73" t="str">
            <v/>
          </cell>
        </row>
        <row r="74">
          <cell r="E74" t="str">
            <v>PWM12</v>
          </cell>
          <cell r="F74" t="str">
            <v/>
          </cell>
        </row>
        <row r="75">
          <cell r="E75" t="str">
            <v>PWM13</v>
          </cell>
          <cell r="F75" t="str">
            <v/>
          </cell>
        </row>
        <row r="76">
          <cell r="E76" t="str">
            <v>PWM14</v>
          </cell>
          <cell r="F76" t="str">
            <v/>
          </cell>
        </row>
        <row r="77">
          <cell r="E77" t="str">
            <v>PWM15</v>
          </cell>
          <cell r="F77" t="str">
            <v/>
          </cell>
        </row>
        <row r="78">
          <cell r="E78" t="str">
            <v>PWM16</v>
          </cell>
          <cell r="F78" t="str">
            <v/>
          </cell>
        </row>
        <row r="79">
          <cell r="E79" t="str">
            <v>PWM17</v>
          </cell>
          <cell r="F79" t="str">
            <v/>
          </cell>
        </row>
        <row r="80">
          <cell r="E80" t="str">
            <v>PWM18</v>
          </cell>
          <cell r="F80" t="str">
            <v/>
          </cell>
        </row>
        <row r="81">
          <cell r="E81" t="str">
            <v>PWM19</v>
          </cell>
          <cell r="F81" t="str">
            <v/>
          </cell>
        </row>
        <row r="82">
          <cell r="E82" t="str">
            <v>PWM20</v>
          </cell>
          <cell r="F82" t="str">
            <v/>
          </cell>
        </row>
        <row r="83">
          <cell r="E83" t="str">
            <v>PWM21</v>
          </cell>
          <cell r="F83" t="str">
            <v/>
          </cell>
        </row>
        <row r="84">
          <cell r="E84" t="str">
            <v>PWM22</v>
          </cell>
          <cell r="F84" t="str">
            <v/>
          </cell>
        </row>
        <row r="85">
          <cell r="E85" t="str">
            <v>PWM23</v>
          </cell>
          <cell r="F85" t="str">
            <v/>
          </cell>
        </row>
        <row r="88">
          <cell r="E88" t="str">
            <v>Auxiliary temperature 1</v>
          </cell>
          <cell r="F88" t="str">
            <v/>
          </cell>
        </row>
        <row r="89">
          <cell r="E89" t="str">
            <v>Auxiliary temperature 2</v>
          </cell>
          <cell r="F89" t="str">
            <v/>
          </cell>
        </row>
        <row r="90">
          <cell r="E90" t="str">
            <v>Auxiliary temperature 3</v>
          </cell>
          <cell r="F90" t="str">
            <v/>
          </cell>
        </row>
        <row r="91">
          <cell r="E91" t="str">
            <v>Auxiliary temperature 4</v>
          </cell>
          <cell r="F91" t="str">
            <v/>
          </cell>
        </row>
        <row r="112">
          <cell r="E112" t="str">
            <v>Auxiliary pressure 1</v>
          </cell>
          <cell r="F112" t="str">
            <v/>
          </cell>
        </row>
        <row r="113">
          <cell r="E113" t="str">
            <v>Auxiliary pressure 2</v>
          </cell>
          <cell r="F113" t="str">
            <v/>
          </cell>
        </row>
        <row r="114">
          <cell r="E114" t="str">
            <v>Auxiliary pressure 3</v>
          </cell>
          <cell r="F114" t="str">
            <v/>
          </cell>
        </row>
        <row r="115">
          <cell r="E115" t="str">
            <v>Auxiliary pressure 4</v>
          </cell>
          <cell r="F115" t="str">
            <v/>
          </cell>
        </row>
        <row r="128">
          <cell r="E128" t="str">
            <v>UEGO1</v>
          </cell>
          <cell r="F128" t="str">
            <v/>
          </cell>
        </row>
        <row r="129">
          <cell r="E129" t="str">
            <v>UEGO2</v>
          </cell>
          <cell r="F129" t="str">
            <v/>
          </cell>
        </row>
        <row r="130">
          <cell r="E130" t="str">
            <v>UEGO3</v>
          </cell>
          <cell r="F130" t="str">
            <v/>
          </cell>
        </row>
        <row r="131">
          <cell r="E131" t="str">
            <v>UEGO4</v>
          </cell>
          <cell r="F131" t="str">
            <v/>
          </cell>
        </row>
        <row r="132">
          <cell r="E132" t="str">
            <v>EGOH1</v>
          </cell>
          <cell r="F132" t="str">
            <v/>
          </cell>
        </row>
        <row r="133">
          <cell r="E133" t="str">
            <v>EGOH2</v>
          </cell>
          <cell r="F133" t="str">
            <v/>
          </cell>
        </row>
        <row r="134">
          <cell r="E134" t="str">
            <v>EGOH3</v>
          </cell>
          <cell r="F134" t="str">
            <v/>
          </cell>
        </row>
        <row r="135">
          <cell r="E135" t="str">
            <v>EGOH4</v>
          </cell>
          <cell r="F135" t="str">
            <v/>
          </cell>
        </row>
      </sheetData>
      <sheetData sheetId="22">
        <row r="8">
          <cell r="B8">
            <v>1</v>
          </cell>
        </row>
      </sheetData>
      <sheetData sheetId="23"/>
      <sheetData sheetId="24"/>
      <sheetData sheetId="25">
        <row r="23">
          <cell r="M23">
            <v>-460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42" Type="http://schemas.openxmlformats.org/officeDocument/2006/relationships/comments" Target="../comments1.xml"/><Relationship Id="rId7" Type="http://schemas.openxmlformats.org/officeDocument/2006/relationships/ctrlProp" Target="../ctrlProps/ctrlProp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29" Type="http://schemas.openxmlformats.org/officeDocument/2006/relationships/ctrlProp" Target="../ctrlProps/ctrlProp27.xml"/><Relationship Id="rId41" Type="http://schemas.openxmlformats.org/officeDocument/2006/relationships/ctrlProp" Target="../ctrlProps/ctrlProp39.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8" Type="http://schemas.openxmlformats.org/officeDocument/2006/relationships/ctrlProp" Target="../ctrlProps/ctrlProp6.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BC92-F349-4618-9DF6-C22884DED3D0}">
  <dimension ref="A1:ED2263"/>
  <sheetViews>
    <sheetView tabSelected="1" topLeftCell="C1" zoomScale="80" zoomScaleNormal="80" workbookViewId="0">
      <selection activeCell="C15" sqref="C15"/>
    </sheetView>
  </sheetViews>
  <sheetFormatPr defaultColWidth="9.33203125" defaultRowHeight="14.4" x14ac:dyDescent="0.3"/>
  <cols>
    <col min="1" max="1" width="16.6640625" style="18" hidden="1" customWidth="1"/>
    <col min="2" max="2" width="14.6640625" style="18" hidden="1" customWidth="1"/>
    <col min="3" max="3" width="85.33203125" style="18" customWidth="1"/>
    <col min="4" max="4" width="5.33203125" style="18" customWidth="1"/>
    <col min="5" max="19" width="4.6640625" style="18" customWidth="1"/>
    <col min="20" max="23" width="4.6640625" style="18" hidden="1" customWidth="1"/>
    <col min="24" max="25" width="4.6640625" style="18" customWidth="1"/>
    <col min="26" max="35" width="4.6640625" style="18" hidden="1" customWidth="1"/>
    <col min="36" max="36" width="5.6640625" style="469" hidden="1" customWidth="1"/>
    <col min="37" max="38" width="7.6640625" style="18" customWidth="1"/>
    <col min="39" max="39" width="3.6640625" style="513" hidden="1" customWidth="1"/>
    <col min="40" max="41" width="8.6640625" style="18" hidden="1" customWidth="1"/>
    <col min="42" max="42" width="12.6640625" style="18" customWidth="1"/>
    <col min="43" max="43" width="51.6640625" style="18" customWidth="1"/>
    <col min="44" max="44" width="10.6640625" style="18" customWidth="1"/>
    <col min="45" max="45" width="11.44140625" style="18" customWidth="1"/>
    <col min="46" max="47" width="14.44140625" style="18" hidden="1" customWidth="1"/>
    <col min="48" max="49" width="13" style="18" hidden="1" customWidth="1"/>
    <col min="50" max="53" width="4.6640625" style="18" hidden="1" customWidth="1"/>
    <col min="54" max="55" width="7.6640625" style="513" hidden="1" customWidth="1"/>
    <col min="56" max="56" width="23.44140625" hidden="1" customWidth="1"/>
    <col min="57" max="57" width="61.44140625" hidden="1" customWidth="1"/>
    <col min="58" max="58" width="34.44140625" hidden="1" customWidth="1"/>
    <col min="59" max="59" width="55.5546875" hidden="1" customWidth="1"/>
    <col min="60" max="60" width="36.5546875" hidden="1" customWidth="1"/>
    <col min="61" max="61" width="23.33203125" hidden="1" customWidth="1"/>
    <col min="62" max="62" width="36.33203125" hidden="1" customWidth="1"/>
    <col min="63" max="63" width="25.33203125" hidden="1" customWidth="1"/>
    <col min="64" max="64" width="52.33203125" hidden="1" customWidth="1"/>
    <col min="65" max="65" width="23.6640625" hidden="1" customWidth="1"/>
    <col min="66" max="66" width="20.6640625" hidden="1" customWidth="1"/>
    <col min="67" max="67" width="31.33203125" hidden="1" customWidth="1"/>
    <col min="68" max="68" width="28.6640625" hidden="1" customWidth="1"/>
    <col min="69" max="69" width="18.6640625" hidden="1" customWidth="1"/>
    <col min="70" max="70" width="17.33203125" hidden="1" customWidth="1"/>
    <col min="71" max="71" width="57.44140625" hidden="1" customWidth="1"/>
    <col min="72" max="72" width="14.5546875" hidden="1" customWidth="1"/>
    <col min="73" max="73" width="5.6640625" hidden="1" customWidth="1"/>
    <col min="74" max="105" width="2.6640625" hidden="1" customWidth="1"/>
    <col min="106" max="109" width="7.6640625" hidden="1" customWidth="1"/>
    <col min="110" max="110" width="2.6640625" hidden="1" customWidth="1"/>
    <col min="111" max="116" width="8.6640625" hidden="1" customWidth="1"/>
    <col min="117" max="117" width="8.33203125" style="469" hidden="1" customWidth="1"/>
    <col min="118" max="119" width="8.6640625" hidden="1" customWidth="1"/>
    <col min="120" max="120" width="9.33203125" hidden="1" customWidth="1"/>
    <col min="121" max="127" width="8.6640625" hidden="1" customWidth="1"/>
    <col min="128" max="128" width="37.6640625" hidden="1" customWidth="1"/>
    <col min="129" max="129" width="46.6640625" hidden="1" customWidth="1"/>
    <col min="130" max="130" width="2.6640625" hidden="1" customWidth="1"/>
    <col min="131" max="131" width="13.44140625" hidden="1" customWidth="1"/>
    <col min="132" max="132" width="13.6640625" hidden="1" customWidth="1"/>
    <col min="133" max="133" width="41.44140625" hidden="1" customWidth="1"/>
    <col min="134" max="134" width="26.33203125" hidden="1" customWidth="1"/>
    <col min="135" max="237" width="9.33203125" style="18"/>
    <col min="238" max="239" width="12.33203125" style="18" customWidth="1"/>
    <col min="240" max="241" width="9.6640625" style="18" customWidth="1"/>
    <col min="242" max="242" width="11.6640625" style="18" customWidth="1"/>
    <col min="243" max="16384" width="9.33203125" style="18"/>
  </cols>
  <sheetData>
    <row r="1" spans="1:134" s="10" customFormat="1" ht="16.2" thickBot="1" x14ac:dyDescent="0.35">
      <c r="A1" s="1" t="s">
        <v>0</v>
      </c>
      <c r="B1" s="2"/>
      <c r="C1" s="2" t="s">
        <v>3107</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2"/>
      <c r="AL1" s="2"/>
      <c r="AM1" s="2"/>
      <c r="AN1" s="2"/>
      <c r="AO1" s="2"/>
      <c r="AP1" s="2"/>
      <c r="AQ1" s="2"/>
      <c r="AR1" s="2"/>
      <c r="AS1" s="2"/>
      <c r="AT1" s="2"/>
      <c r="AU1" s="2"/>
      <c r="AV1" s="2"/>
      <c r="AW1" s="2"/>
      <c r="AX1" s="2"/>
      <c r="AY1" s="2"/>
      <c r="AZ1" s="2"/>
      <c r="BA1" s="2"/>
      <c r="BB1" s="2"/>
      <c r="BC1" s="2"/>
      <c r="BD1" s="4" t="s">
        <v>1</v>
      </c>
      <c r="BE1" s="4"/>
      <c r="BF1" s="4"/>
      <c r="BG1" s="4"/>
      <c r="BH1" s="4"/>
      <c r="BI1" s="4"/>
      <c r="BJ1" s="4"/>
      <c r="BK1" s="4"/>
      <c r="BL1" s="4"/>
      <c r="BM1" s="4"/>
      <c r="BN1" s="4"/>
      <c r="BO1" s="4"/>
      <c r="BP1" s="4"/>
      <c r="BQ1" s="4"/>
      <c r="BR1" s="4"/>
      <c r="BS1" s="4"/>
      <c r="BT1" s="4"/>
      <c r="BU1" s="4"/>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6"/>
      <c r="DE1" s="5"/>
      <c r="DF1" s="7"/>
      <c r="DG1" s="5" t="s">
        <v>2</v>
      </c>
      <c r="DH1" s="5"/>
      <c r="DI1" s="5"/>
      <c r="DJ1" s="5"/>
      <c r="DK1" s="5"/>
      <c r="DL1" s="5"/>
      <c r="DM1" s="8"/>
      <c r="DN1" s="5"/>
      <c r="DO1" s="9"/>
      <c r="DP1" s="9"/>
      <c r="DQ1" s="5"/>
      <c r="DR1" s="5"/>
      <c r="DS1" s="5"/>
      <c r="DT1" s="5"/>
      <c r="DU1" s="5"/>
      <c r="DV1" s="5"/>
      <c r="DW1" s="5"/>
      <c r="DX1" s="5"/>
      <c r="DY1" s="5"/>
      <c r="DZ1" s="7"/>
      <c r="EA1" s="4" t="s">
        <v>3</v>
      </c>
      <c r="EB1" s="4" t="s">
        <v>4</v>
      </c>
      <c r="EC1" s="7" t="s">
        <v>5</v>
      </c>
      <c r="ED1" s="4" t="s">
        <v>6</v>
      </c>
    </row>
    <row r="2" spans="1:134" ht="16.5" hidden="1" customHeight="1" x14ac:dyDescent="0.3">
      <c r="A2" s="11" t="s">
        <v>7</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3"/>
      <c r="AK2" s="12"/>
      <c r="AL2" s="12"/>
      <c r="AM2" s="14"/>
      <c r="AN2" s="12"/>
      <c r="AO2" s="12"/>
      <c r="AP2" s="12"/>
      <c r="AQ2" s="12"/>
      <c r="AR2" s="12"/>
      <c r="AS2" s="12"/>
      <c r="AT2" s="12"/>
      <c r="AU2" s="12"/>
      <c r="AV2" s="12"/>
      <c r="AW2" s="12"/>
      <c r="AX2" s="12"/>
      <c r="AY2" s="12"/>
      <c r="AZ2" s="12"/>
      <c r="BA2" s="12"/>
      <c r="BB2" s="14"/>
      <c r="BC2" s="14"/>
      <c r="BD2" s="15"/>
      <c r="BE2" s="15"/>
      <c r="BF2" s="15"/>
      <c r="BG2" s="15"/>
      <c r="BH2" s="15"/>
      <c r="BI2" s="15"/>
      <c r="BJ2" s="15"/>
      <c r="BK2" s="15"/>
      <c r="BL2" s="15"/>
      <c r="BM2" s="15"/>
      <c r="BN2" s="15"/>
      <c r="BO2" s="15"/>
      <c r="BP2" s="15"/>
      <c r="BQ2" s="15"/>
      <c r="BR2" s="15"/>
      <c r="BS2" s="15"/>
      <c r="BT2" s="15"/>
      <c r="BU2" s="15"/>
      <c r="BV2" s="15">
        <f>IF(UPPER(TRIM(D2))="X",1,0)</f>
        <v>0</v>
      </c>
      <c r="BW2" s="15">
        <f>IF(UPPER(TRIM(E2))="X",1,0)</f>
        <v>0</v>
      </c>
      <c r="BX2" s="15">
        <f>IF(UPPER(TRIM(F2))="X",1,0)</f>
        <v>0</v>
      </c>
      <c r="BY2" s="15">
        <f>IF(UPPER(TRIM(G2))="X",1,0)</f>
        <v>0</v>
      </c>
      <c r="BZ2" s="15">
        <f>IF(UPPER(TRIM(H2))="X",1,0)</f>
        <v>0</v>
      </c>
      <c r="CA2" s="15">
        <f>IF(UPPER(TRIM(J2))="X",1,0)</f>
        <v>0</v>
      </c>
      <c r="CB2" s="15">
        <f>IF(UPPER(TRIM(L2))="X",1,0)</f>
        <v>0</v>
      </c>
      <c r="CC2" s="15">
        <f>IF(UPPER(TRIM(M2))="X",1,0)</f>
        <v>0</v>
      </c>
      <c r="CD2" s="15">
        <f>IF(UPPER(TRIM(I2))="X",1,0)</f>
        <v>0</v>
      </c>
      <c r="CE2" s="15">
        <f>IF(UPPER(TRIM(K2))="X",1,0)</f>
        <v>0</v>
      </c>
      <c r="CF2" s="15">
        <f t="shared" ref="CF2:CX2" si="0">IF(UPPER(TRIM(N2))="X",1,0)</f>
        <v>0</v>
      </c>
      <c r="CG2" s="15">
        <f t="shared" si="0"/>
        <v>0</v>
      </c>
      <c r="CH2" s="15">
        <f t="shared" si="0"/>
        <v>0</v>
      </c>
      <c r="CI2" s="15">
        <f t="shared" si="0"/>
        <v>0</v>
      </c>
      <c r="CJ2" s="15">
        <f t="shared" si="0"/>
        <v>0</v>
      </c>
      <c r="CK2" s="15">
        <f t="shared" si="0"/>
        <v>0</v>
      </c>
      <c r="CL2" s="15">
        <f t="shared" si="0"/>
        <v>0</v>
      </c>
      <c r="CM2" s="15">
        <f t="shared" si="0"/>
        <v>0</v>
      </c>
      <c r="CN2" s="15">
        <f t="shared" si="0"/>
        <v>0</v>
      </c>
      <c r="CO2" s="15">
        <f t="shared" si="0"/>
        <v>0</v>
      </c>
      <c r="CP2" s="15">
        <f t="shared" si="0"/>
        <v>0</v>
      </c>
      <c r="CQ2" s="15">
        <f t="shared" si="0"/>
        <v>0</v>
      </c>
      <c r="CR2" s="15">
        <f t="shared" si="0"/>
        <v>0</v>
      </c>
      <c r="CS2" s="15">
        <f t="shared" si="0"/>
        <v>0</v>
      </c>
      <c r="CT2" s="15">
        <f t="shared" si="0"/>
        <v>0</v>
      </c>
      <c r="CU2" s="15">
        <f t="shared" si="0"/>
        <v>0</v>
      </c>
      <c r="CV2" s="15">
        <f t="shared" si="0"/>
        <v>0</v>
      </c>
      <c r="CW2" s="15">
        <f t="shared" si="0"/>
        <v>0</v>
      </c>
      <c r="CX2" s="15">
        <f t="shared" si="0"/>
        <v>0</v>
      </c>
      <c r="CY2" s="15">
        <v>0</v>
      </c>
      <c r="CZ2" s="15">
        <f>IF(UPPER(TRIM(AH2))="X",1,0)</f>
        <v>0</v>
      </c>
      <c r="DA2" s="15">
        <v>0</v>
      </c>
      <c r="DB2" s="16">
        <f>IF(UPPER(TRIM(AM2))="P", 0, IF(UPPER(TRIM(AM2))="C", 16384, IF(UPPER(TRIM(AM2))="B", 32768, IF(UPPER(TRIM(AM2))="U", 49152, -1))))</f>
        <v>-1</v>
      </c>
      <c r="DC2" s="16">
        <f>HEX2DEC(AN2)</f>
        <v>0</v>
      </c>
      <c r="DD2" s="16">
        <f>IF(UPPER(TRIM(BB2))="",0,IF(UPPER(TRIM(BB2))="M",32,IF(UPPER(TRIM(BB2))="H",64,IF(UPPER(TRIM(BB2))="I",128,-1))))</f>
        <v>0</v>
      </c>
      <c r="DE2" s="16">
        <f>IF(UPPER(TRIM(BC2))="",0, IF(UPPER(TRIM(BC2))="U",1,IF(UPPER(TRIM(BC2))="A",2,IF(UPPER(TRIM(BC2))="B1",4,IF(UPPER(TRIM(BC2))="B2",8,IF(UPPER(TRIM(BC2))="C",16,-1))))))</f>
        <v>0</v>
      </c>
      <c r="DF2" s="17"/>
      <c r="DG2" s="16">
        <f>MAX(FCtl_index)+1</f>
        <v>1046</v>
      </c>
      <c r="DH2" s="16">
        <f>AK2</f>
        <v>0</v>
      </c>
      <c r="DI2" s="16">
        <f>AL2</f>
        <v>0</v>
      </c>
      <c r="DJ2" s="16">
        <f>DB2 + DC2</f>
        <v>-1</v>
      </c>
      <c r="DK2" s="16">
        <f>HEX2DEC(AO2)</f>
        <v>0</v>
      </c>
      <c r="DL2" s="16">
        <f>HEX2DEC(AP2)</f>
        <v>0</v>
      </c>
      <c r="DM2" s="13"/>
      <c r="DN2" s="16">
        <f>MAX(FCtl_FPrm_ndx)+1</f>
        <v>722</v>
      </c>
      <c r="DO2" s="16">
        <f>BV2*2^15+BW2*2^14+BX2*2^13+BY2*2^12+BZ2*2^11+CA2*2^10+CB2*2^9+CC2*2^8+CD2*2^7+CE2*2^6+CF2*2^5+CG2*2^4+CH2*2^3+CI2*2^2+CJ2*2^1+CK2*2^0</f>
        <v>0</v>
      </c>
      <c r="DP2" s="16">
        <f>CL2*2^15+CM2*2^14+CN2*2^13+CO2*2^12+CP2*2^11+CQ2*2^10+CR2*2^9+CS2*2^8+CT2*2^7+CU2*2^6+CV2*2^5+CW2*2^4+CX2*2^3+CY2*2^2+CZ2*2^1+DA2*2^0</f>
        <v>0</v>
      </c>
      <c r="DQ2" s="16" t="e">
        <f>IF(DS2=2,AT2*1000,AT2)</f>
        <v>#N/A</v>
      </c>
      <c r="DR2" s="16" t="e">
        <f>IF(DT2=2,AU2*1000,AU2)</f>
        <v>#N/A</v>
      </c>
      <c r="DS2" s="16" t="e">
        <f>VLOOKUP(UPPER(TRIM(AV2)),latch_type_table,2,FALSE)</f>
        <v>#N/A</v>
      </c>
      <c r="DT2" s="16" t="e">
        <f>VLOOKUP(UPPER(TRIM(AV2)),latch_type_table,2,FALSE)</f>
        <v>#N/A</v>
      </c>
      <c r="DU2" s="16">
        <f>MAX(0,MIN(AX2,3))*2^14+MAX(0,MIN(AY2,3))*2^12+MAX(0,MIN(AZ2,3))*2^10+MAX(0,MIN(BA2,3))*2^8+IF(AW2&lt;0,31,IF(AW2&gt;30,30,AW2))</f>
        <v>65280</v>
      </c>
      <c r="DV2" s="16">
        <f>DD2 + DE2</f>
        <v>0</v>
      </c>
      <c r="DW2" s="15">
        <f>COUNTA(HDOBD_Range) - COUNTIF(RSID_Range,"RSID_COMPREHENSIVE_COMPONENT") + 1</f>
        <v>73</v>
      </c>
      <c r="DX2" s="15"/>
      <c r="DY2" s="15"/>
      <c r="DZ2" s="15"/>
      <c r="EA2" s="15" t="s">
        <v>8</v>
      </c>
      <c r="EB2" s="15">
        <v>1</v>
      </c>
      <c r="EC2" s="15" t="s">
        <v>9</v>
      </c>
      <c r="ED2" s="15"/>
    </row>
    <row r="3" spans="1:134" ht="15" hidden="1" customHeigh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3"/>
      <c r="AK3" s="12"/>
      <c r="AL3" s="12"/>
      <c r="AM3" s="14"/>
      <c r="AN3" s="12"/>
      <c r="AO3" s="12"/>
      <c r="AP3" s="12"/>
      <c r="AQ3" s="12"/>
      <c r="AR3" s="12"/>
      <c r="AS3" s="12"/>
      <c r="AT3" s="12"/>
      <c r="AU3" s="12"/>
      <c r="AV3" s="12"/>
      <c r="AW3" s="12"/>
      <c r="AX3" s="12"/>
      <c r="AY3" s="12"/>
      <c r="AZ3" s="12"/>
      <c r="BA3" s="12"/>
      <c r="BB3" s="14"/>
      <c r="BC3" s="14"/>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3"/>
      <c r="DN3" s="15"/>
      <c r="DO3" s="15"/>
      <c r="DP3" s="15"/>
      <c r="DQ3" s="15"/>
      <c r="DR3" s="15"/>
      <c r="DS3" s="15"/>
      <c r="DT3" s="15"/>
      <c r="DU3" s="15"/>
      <c r="DV3" s="15"/>
      <c r="DW3" s="15"/>
      <c r="DX3" s="15"/>
      <c r="DY3" s="15"/>
      <c r="DZ3" s="15"/>
      <c r="EA3" s="15" t="s">
        <v>10</v>
      </c>
      <c r="EB3" s="15">
        <v>2</v>
      </c>
      <c r="EC3" s="15" t="s">
        <v>11</v>
      </c>
      <c r="ED3" s="15"/>
    </row>
    <row r="4" spans="1:134" ht="15" hidden="1" customHeigh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3"/>
      <c r="AK4" s="12"/>
      <c r="AL4" s="12"/>
      <c r="AM4" s="14"/>
      <c r="AN4" s="12"/>
      <c r="AO4" s="12"/>
      <c r="AP4" s="12"/>
      <c r="AQ4" s="12"/>
      <c r="AR4" s="12"/>
      <c r="AS4" s="12"/>
      <c r="AT4" s="12"/>
      <c r="AU4" s="12"/>
      <c r="AV4" s="12"/>
      <c r="AW4" s="12"/>
      <c r="AX4" s="12"/>
      <c r="AY4" s="12"/>
      <c r="AZ4" s="12"/>
      <c r="BA4" s="12"/>
      <c r="BB4" s="14"/>
      <c r="BC4" s="14"/>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3"/>
      <c r="DN4" s="15"/>
      <c r="DO4" s="15"/>
      <c r="DP4" s="15"/>
      <c r="DQ4" s="15"/>
      <c r="DR4" s="15"/>
      <c r="DS4" s="15"/>
      <c r="DT4" s="15"/>
      <c r="DU4" s="15"/>
      <c r="DV4" s="15"/>
      <c r="DW4" s="15"/>
      <c r="DX4" s="15"/>
      <c r="DY4" s="15"/>
      <c r="DZ4" s="15"/>
      <c r="EA4" s="15" t="s">
        <v>12</v>
      </c>
      <c r="EB4" s="15">
        <v>3</v>
      </c>
      <c r="EC4" s="15" t="s">
        <v>13</v>
      </c>
      <c r="ED4" s="15"/>
    </row>
    <row r="5" spans="1:134" ht="15" hidden="1" customHeight="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3"/>
      <c r="AK5" s="12"/>
      <c r="AL5" s="12"/>
      <c r="AM5" s="14"/>
      <c r="AN5" s="12"/>
      <c r="AO5" s="12"/>
      <c r="AP5" s="12"/>
      <c r="AQ5" s="12"/>
      <c r="AR5" s="12"/>
      <c r="AS5" s="12"/>
      <c r="AT5" s="12"/>
      <c r="AU5" s="12"/>
      <c r="AV5" s="12"/>
      <c r="AW5" s="12"/>
      <c r="AX5" s="12"/>
      <c r="AY5" s="12"/>
      <c r="AZ5" s="12"/>
      <c r="BA5" s="12"/>
      <c r="BB5" s="14"/>
      <c r="BC5" s="14"/>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9" t="s">
        <v>14</v>
      </c>
      <c r="DI5" s="15">
        <f>COLUMNS(t_FPnd_MAP_max)</f>
        <v>5</v>
      </c>
      <c r="DJ5" s="15"/>
      <c r="DK5" s="15"/>
      <c r="DL5" s="15"/>
      <c r="DM5" s="13"/>
      <c r="DN5" s="15"/>
      <c r="DO5" s="15"/>
      <c r="DP5" s="15"/>
      <c r="DQ5" s="15"/>
      <c r="DR5" s="15"/>
      <c r="DS5" s="15"/>
      <c r="DT5" s="15"/>
      <c r="DU5" s="15"/>
      <c r="DV5" s="15"/>
      <c r="DW5" s="15"/>
      <c r="DX5" s="15"/>
      <c r="DY5" s="15"/>
      <c r="DZ5" s="15"/>
      <c r="EA5" s="15" t="s">
        <v>15</v>
      </c>
      <c r="EB5" s="15">
        <v>4</v>
      </c>
      <c r="EC5" s="15" t="s">
        <v>16</v>
      </c>
      <c r="ED5" s="15"/>
    </row>
    <row r="6" spans="1:134" ht="15" hidden="1" customHeight="1"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3"/>
      <c r="AK6" s="12"/>
      <c r="AL6" s="12"/>
      <c r="AM6" s="14"/>
      <c r="AN6" s="12"/>
      <c r="AO6" s="12"/>
      <c r="AP6" s="12"/>
      <c r="AQ6" s="12"/>
      <c r="AR6" s="12"/>
      <c r="AS6" s="12"/>
      <c r="AT6" s="12"/>
      <c r="AU6" s="12"/>
      <c r="AV6" s="12"/>
      <c r="AW6" s="12"/>
      <c r="AX6" s="12"/>
      <c r="AY6" s="12"/>
      <c r="AZ6" s="12"/>
      <c r="BA6" s="12"/>
      <c r="BB6" s="14"/>
      <c r="BC6" s="14"/>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9" t="s">
        <v>17</v>
      </c>
      <c r="DI6" s="15">
        <f>COLUMNS(BV2:CK2)</f>
        <v>16</v>
      </c>
      <c r="DJ6" s="15"/>
      <c r="DK6" s="15"/>
      <c r="DL6" s="15"/>
      <c r="DM6" s="13"/>
      <c r="DN6" s="15"/>
      <c r="DO6" s="15"/>
      <c r="DP6" s="15"/>
      <c r="DQ6" s="15"/>
      <c r="DR6" s="15"/>
      <c r="DS6" s="15"/>
      <c r="DT6" s="15"/>
      <c r="DU6" s="15"/>
      <c r="DV6" s="15"/>
      <c r="DW6" s="15"/>
      <c r="DX6" s="15"/>
      <c r="DY6" s="15"/>
      <c r="DZ6" s="15"/>
      <c r="EA6" s="15" t="s">
        <v>18</v>
      </c>
      <c r="EB6" s="15">
        <v>5</v>
      </c>
      <c r="EC6" s="15" t="s">
        <v>19</v>
      </c>
      <c r="ED6" s="15"/>
    </row>
    <row r="7" spans="1:134" ht="15" hidden="1" customHeight="1"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3"/>
      <c r="AK7" s="12"/>
      <c r="AL7" s="12"/>
      <c r="AM7" s="14"/>
      <c r="AN7" s="12"/>
      <c r="AO7" s="12"/>
      <c r="AP7" s="12"/>
      <c r="AQ7" s="12"/>
      <c r="AR7" s="12"/>
      <c r="AS7" s="12"/>
      <c r="AT7" s="12"/>
      <c r="AU7" s="12"/>
      <c r="AV7" s="12"/>
      <c r="AW7" s="12"/>
      <c r="AX7" s="12"/>
      <c r="AY7" s="12"/>
      <c r="AZ7" s="12"/>
      <c r="BA7" s="12"/>
      <c r="BB7" s="14"/>
      <c r="BC7" s="14"/>
      <c r="BD7" s="20"/>
      <c r="BE7" s="20"/>
      <c r="BF7" s="20"/>
      <c r="BG7" s="20"/>
      <c r="BH7" s="20"/>
      <c r="BI7" s="20"/>
      <c r="BJ7" s="20"/>
      <c r="BK7" s="20"/>
      <c r="BL7" s="20"/>
      <c r="BM7" s="20"/>
      <c r="BN7" s="20"/>
      <c r="BO7" s="20"/>
      <c r="BP7" s="20"/>
      <c r="BQ7" s="20"/>
      <c r="BR7" s="20"/>
      <c r="BS7" s="20"/>
      <c r="BT7" s="20"/>
      <c r="BU7" s="20"/>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9" t="s">
        <v>20</v>
      </c>
      <c r="DI7" s="15">
        <f>COLUMNS(CL:DA)</f>
        <v>16</v>
      </c>
      <c r="DJ7" s="15"/>
      <c r="DK7" s="15"/>
      <c r="DL7" s="15"/>
      <c r="DM7" s="13"/>
      <c r="DN7" s="15"/>
      <c r="DO7" s="15"/>
      <c r="DP7" s="15"/>
      <c r="DQ7" s="15"/>
      <c r="DR7" s="15"/>
      <c r="DS7" s="15"/>
      <c r="DT7" s="15"/>
      <c r="DU7" s="15"/>
      <c r="DV7" s="15"/>
      <c r="DW7" s="15"/>
      <c r="DX7" s="15"/>
      <c r="DY7" s="15"/>
      <c r="DZ7" s="15"/>
      <c r="EA7" s="15" t="s">
        <v>21</v>
      </c>
      <c r="EB7" s="15">
        <v>6</v>
      </c>
      <c r="EC7" s="15" t="s">
        <v>22</v>
      </c>
      <c r="ED7" s="15"/>
    </row>
    <row r="8" spans="1:134" ht="15" hidden="1" customHeight="1"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3"/>
      <c r="AK8" s="12"/>
      <c r="AL8" s="12"/>
      <c r="AM8" s="14"/>
      <c r="AN8" s="12"/>
      <c r="AO8" s="12"/>
      <c r="AP8" s="12"/>
      <c r="AQ8" s="12"/>
      <c r="AR8" s="12"/>
      <c r="AS8" s="12"/>
      <c r="AT8" s="12"/>
      <c r="AU8" s="12"/>
      <c r="AV8" s="12"/>
      <c r="AW8" s="12"/>
      <c r="AX8" s="12"/>
      <c r="AY8" s="12"/>
      <c r="AZ8" s="12"/>
      <c r="BA8" s="12"/>
      <c r="BB8" s="14"/>
      <c r="BC8" s="14"/>
      <c r="BD8" s="21"/>
      <c r="BE8" s="21"/>
      <c r="BF8" s="21"/>
      <c r="BG8" s="21"/>
      <c r="BH8" s="21"/>
      <c r="BI8" s="21"/>
      <c r="BJ8" s="21"/>
      <c r="BK8" s="21"/>
      <c r="BL8" s="21"/>
      <c r="BM8" s="21"/>
      <c r="BN8" s="21"/>
      <c r="BO8" s="21"/>
      <c r="BP8" s="21"/>
      <c r="BQ8" s="21"/>
      <c r="BR8" s="21"/>
      <c r="BS8" s="21"/>
      <c r="BT8" s="21"/>
      <c r="BU8" s="21"/>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9" t="s">
        <v>23</v>
      </c>
      <c r="DI8" s="15">
        <v>2</v>
      </c>
      <c r="DJ8" s="15"/>
      <c r="DK8" s="15"/>
      <c r="DL8" s="15"/>
      <c r="DM8" s="13"/>
      <c r="DN8" s="15"/>
      <c r="DO8" s="15"/>
      <c r="DP8" s="15"/>
      <c r="DQ8" s="15"/>
      <c r="DR8" s="15"/>
      <c r="DS8" s="15"/>
      <c r="DT8" s="15"/>
      <c r="DU8" s="15"/>
      <c r="DV8" s="15"/>
      <c r="DW8" s="15"/>
      <c r="DX8" s="15"/>
      <c r="DY8" s="15"/>
      <c r="DZ8" s="15"/>
      <c r="EA8" s="15" t="s">
        <v>24</v>
      </c>
      <c r="EB8" s="15">
        <v>7</v>
      </c>
      <c r="EC8" s="15" t="s">
        <v>25</v>
      </c>
      <c r="ED8" s="15"/>
    </row>
    <row r="9" spans="1:134" ht="15" hidden="1" customHeight="1"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3"/>
      <c r="AK9" s="12"/>
      <c r="AL9" s="12"/>
      <c r="AM9" s="14"/>
      <c r="AN9" s="12"/>
      <c r="AO9" s="12"/>
      <c r="AP9" s="12"/>
      <c r="AQ9" s="12"/>
      <c r="AR9" s="12"/>
      <c r="AS9" s="12"/>
      <c r="AT9" s="12"/>
      <c r="AU9" s="12"/>
      <c r="AV9" s="12"/>
      <c r="AW9" s="12"/>
      <c r="AX9" s="12"/>
      <c r="AY9" s="12"/>
      <c r="AZ9" s="12"/>
      <c r="BA9" s="12"/>
      <c r="BB9" s="14"/>
      <c r="BC9" s="14"/>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22" t="s">
        <v>26</v>
      </c>
      <c r="DI9" s="23">
        <f>TotalFCtlIndex</f>
        <v>1046</v>
      </c>
      <c r="DJ9" s="23"/>
      <c r="DK9" s="23" t="s">
        <v>27</v>
      </c>
      <c r="DL9" s="15"/>
      <c r="DM9" s="13"/>
      <c r="DN9" s="15"/>
      <c r="DO9" s="15"/>
      <c r="DP9" s="15"/>
      <c r="DQ9" s="15"/>
      <c r="DR9" s="15"/>
      <c r="DS9" s="15"/>
      <c r="DT9" s="15"/>
      <c r="DU9" s="15"/>
      <c r="DV9" s="15"/>
      <c r="DW9" s="15"/>
      <c r="DX9" s="15"/>
      <c r="DY9" s="15"/>
      <c r="DZ9" s="15"/>
      <c r="EA9" s="15" t="s">
        <v>28</v>
      </c>
      <c r="EB9" s="15">
        <v>8</v>
      </c>
      <c r="EC9" s="15" t="s">
        <v>29</v>
      </c>
      <c r="ED9" s="15"/>
    </row>
    <row r="10" spans="1:134" ht="15" hidden="1" customHeight="1"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3"/>
      <c r="AK10" s="12"/>
      <c r="AL10" s="12"/>
      <c r="AM10" s="14"/>
      <c r="AN10" s="12"/>
      <c r="AO10" s="12"/>
      <c r="AP10" s="12"/>
      <c r="AQ10" s="12"/>
      <c r="AR10" s="12"/>
      <c r="AS10" s="12"/>
      <c r="AT10" s="12"/>
      <c r="AU10" s="12"/>
      <c r="AV10" s="12"/>
      <c r="AW10" s="12"/>
      <c r="AX10" s="12"/>
      <c r="AY10" s="12"/>
      <c r="AZ10" s="12"/>
      <c r="BA10" s="12"/>
      <c r="BB10" s="14"/>
      <c r="BC10" s="14"/>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22" t="s">
        <v>30</v>
      </c>
      <c r="DI10" s="23">
        <f>TotalFPrmIndex</f>
        <v>722</v>
      </c>
      <c r="DJ10" s="23"/>
      <c r="DK10" s="23"/>
      <c r="DL10" s="15"/>
      <c r="DM10" s="13"/>
      <c r="DN10" s="15"/>
      <c r="DO10" s="15"/>
      <c r="DP10" s="15"/>
      <c r="DQ10" s="15"/>
      <c r="DR10" s="15"/>
      <c r="DS10" s="15"/>
      <c r="DT10" s="15"/>
      <c r="DU10" s="15"/>
      <c r="DV10" s="15"/>
      <c r="DW10" s="15"/>
      <c r="DX10" s="15"/>
      <c r="DY10" s="15"/>
      <c r="DZ10" s="15"/>
      <c r="EA10" s="15" t="s">
        <v>31</v>
      </c>
      <c r="EB10" s="15">
        <v>9</v>
      </c>
      <c r="EC10" s="15" t="s">
        <v>32</v>
      </c>
      <c r="ED10" s="15"/>
    </row>
    <row r="11" spans="1:134" ht="15" hidden="1" customHeight="1"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3"/>
      <c r="AK11" s="12"/>
      <c r="AL11" s="12"/>
      <c r="AM11" s="14"/>
      <c r="AN11" s="12"/>
      <c r="AO11" s="12"/>
      <c r="AP11" s="12"/>
      <c r="AQ11" s="12"/>
      <c r="AR11" s="12"/>
      <c r="AS11" s="12"/>
      <c r="AT11" s="12"/>
      <c r="AU11" s="12"/>
      <c r="AV11" s="12"/>
      <c r="AW11" s="12"/>
      <c r="AX11" s="12"/>
      <c r="AY11" s="12"/>
      <c r="AZ11" s="12"/>
      <c r="BA11" s="12"/>
      <c r="BB11" s="14"/>
      <c r="BC11" s="14"/>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22" t="s">
        <v>33</v>
      </c>
      <c r="DI11" s="23">
        <f>TotalFaultOBD</f>
        <v>73</v>
      </c>
      <c r="DJ11" s="23"/>
      <c r="DK11" s="23"/>
      <c r="DL11" s="15"/>
      <c r="DM11" s="13"/>
      <c r="DN11" s="15"/>
      <c r="DO11" s="15"/>
      <c r="DP11" s="15"/>
      <c r="DQ11" s="15"/>
      <c r="DR11" s="15"/>
      <c r="DS11" s="15"/>
      <c r="DT11" s="15"/>
      <c r="DU11" s="15"/>
      <c r="DV11" s="15"/>
      <c r="DW11" s="15"/>
      <c r="DX11" s="15"/>
      <c r="DY11" s="15"/>
      <c r="DZ11" s="15"/>
      <c r="EA11" s="15" t="s">
        <v>34</v>
      </c>
      <c r="EB11" s="15">
        <v>10</v>
      </c>
      <c r="EC11" s="15" t="s">
        <v>32</v>
      </c>
      <c r="ED11" s="15"/>
    </row>
    <row r="12" spans="1:134" ht="15" hidden="1" customHeight="1" x14ac:dyDescent="0.3">
      <c r="A12" s="11" t="s">
        <v>35</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3"/>
      <c r="AK12" s="12"/>
      <c r="AL12" s="12"/>
      <c r="AM12" s="14"/>
      <c r="AN12" s="12"/>
      <c r="AO12" s="12"/>
      <c r="AP12" s="12"/>
      <c r="AQ12" s="12"/>
      <c r="AR12" s="12"/>
      <c r="AS12" s="12"/>
      <c r="AT12" s="12"/>
      <c r="AU12" s="12"/>
      <c r="AV12" s="12"/>
      <c r="AW12" s="12"/>
      <c r="AX12" s="12"/>
      <c r="AY12" s="12"/>
      <c r="AZ12" s="12"/>
      <c r="BA12" s="12"/>
      <c r="BB12" s="14"/>
      <c r="BC12" s="14"/>
      <c r="BD12" s="12"/>
      <c r="BE12" s="12"/>
      <c r="BF12" s="12"/>
      <c r="BG12" s="12"/>
      <c r="BH12" s="12"/>
      <c r="BI12" s="12"/>
      <c r="BJ12" s="12"/>
      <c r="BK12" s="12"/>
      <c r="BL12" s="12"/>
      <c r="BM12" s="12"/>
      <c r="BN12" s="12"/>
      <c r="BO12" s="12"/>
      <c r="BP12" s="12"/>
      <c r="BQ12" s="12"/>
      <c r="BR12" s="12"/>
      <c r="BS12" s="12"/>
      <c r="BT12" s="12"/>
      <c r="BU12" s="15"/>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5"/>
      <c r="DH12" s="12"/>
      <c r="DI12" s="12"/>
      <c r="DJ12" s="12"/>
      <c r="DK12" s="12"/>
      <c r="DL12" s="12"/>
      <c r="DM12" s="15"/>
      <c r="DN12" s="12"/>
      <c r="DO12" s="12"/>
      <c r="DP12" s="12"/>
      <c r="DQ12" s="12"/>
      <c r="DR12" s="12"/>
      <c r="DS12" s="12"/>
      <c r="DT12" s="12"/>
      <c r="DU12" s="12"/>
      <c r="DV12" s="12"/>
      <c r="DW12" s="12"/>
      <c r="DX12" s="12"/>
      <c r="DY12" s="12"/>
      <c r="DZ12" s="12"/>
      <c r="EA12" s="12"/>
      <c r="EB12" s="12"/>
      <c r="EC12" s="12"/>
      <c r="ED12" s="12"/>
    </row>
    <row r="13" spans="1:134" ht="15" customHeight="1" thickTop="1" thickBot="1" x14ac:dyDescent="0.35">
      <c r="A13" s="24"/>
      <c r="B13" s="25"/>
      <c r="C13" s="26"/>
      <c r="D13" s="27" t="s">
        <v>36</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9"/>
      <c r="AJ13" s="30"/>
      <c r="AK13" s="27" t="s">
        <v>37</v>
      </c>
      <c r="AL13" s="29"/>
      <c r="AM13" s="27" t="s">
        <v>38</v>
      </c>
      <c r="AN13" s="28"/>
      <c r="AO13" s="28"/>
      <c r="AP13" s="29"/>
      <c r="AQ13" s="24"/>
      <c r="AR13" s="31"/>
      <c r="AS13" s="25"/>
      <c r="AT13" s="27" t="s">
        <v>39</v>
      </c>
      <c r="AU13" s="28"/>
      <c r="AV13" s="29"/>
      <c r="AW13" s="27" t="s">
        <v>40</v>
      </c>
      <c r="AX13" s="28"/>
      <c r="AY13" s="28"/>
      <c r="AZ13" s="28"/>
      <c r="BA13" s="29"/>
      <c r="BB13" s="32" t="s">
        <v>41</v>
      </c>
      <c r="BC13" s="33"/>
      <c r="BD13" s="15"/>
      <c r="BE13" s="34"/>
      <c r="BF13" s="35" t="s">
        <v>42</v>
      </c>
      <c r="BG13" s="36"/>
      <c r="BH13" s="37"/>
      <c r="BI13" s="35" t="s">
        <v>43</v>
      </c>
      <c r="BJ13" s="36"/>
      <c r="BK13" s="36"/>
      <c r="BL13" s="36"/>
      <c r="BM13" s="36"/>
      <c r="BN13" s="37"/>
      <c r="BO13" s="35" t="s">
        <v>44</v>
      </c>
      <c r="BP13" s="37"/>
      <c r="BQ13" s="35" t="s">
        <v>45</v>
      </c>
      <c r="BR13" s="35"/>
      <c r="BS13" s="38"/>
      <c r="BT13" s="39"/>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row>
    <row r="14" spans="1:134" ht="15" customHeight="1" thickTop="1" thickBot="1" x14ac:dyDescent="0.35">
      <c r="A14" s="40"/>
      <c r="B14" s="41"/>
      <c r="C14" s="42"/>
      <c r="D14" s="43"/>
      <c r="E14" s="44"/>
      <c r="F14" s="45"/>
      <c r="G14" s="46"/>
      <c r="H14" s="47"/>
      <c r="I14" s="48"/>
      <c r="J14" s="44"/>
      <c r="K14" s="45"/>
      <c r="L14" s="49"/>
      <c r="M14" s="50"/>
      <c r="N14" s="51"/>
      <c r="O14" s="52"/>
      <c r="P14" s="53"/>
      <c r="Q14" s="54"/>
      <c r="R14" s="55"/>
      <c r="S14" s="56"/>
      <c r="T14" s="57"/>
      <c r="U14" s="58"/>
      <c r="V14" s="59"/>
      <c r="W14" s="60"/>
      <c r="X14" s="61"/>
      <c r="Y14" s="62"/>
      <c r="Z14" s="63"/>
      <c r="AA14" s="64"/>
      <c r="AB14" s="65"/>
      <c r="AC14" s="66"/>
      <c r="AD14" s="67"/>
      <c r="AE14" s="68"/>
      <c r="AF14" s="69"/>
      <c r="AG14" s="70"/>
      <c r="AH14" s="71"/>
      <c r="AI14" s="72"/>
      <c r="AJ14" s="73"/>
      <c r="AK14" s="74"/>
      <c r="AL14" s="75"/>
      <c r="AM14" s="76"/>
      <c r="AN14" s="77" t="s">
        <v>46</v>
      </c>
      <c r="AO14" s="78"/>
      <c r="AP14" s="79" t="s">
        <v>47</v>
      </c>
      <c r="AQ14" s="40"/>
      <c r="AR14" s="80"/>
      <c r="AS14" s="41"/>
      <c r="AT14" s="81"/>
      <c r="AU14" s="82"/>
      <c r="AV14" s="83"/>
      <c r="AW14" s="84"/>
      <c r="AX14" s="85"/>
      <c r="AY14" s="86"/>
      <c r="AZ14" s="87"/>
      <c r="BA14" s="88"/>
      <c r="BB14" s="89"/>
      <c r="BC14" s="90"/>
      <c r="BD14" s="15"/>
      <c r="BE14" s="91"/>
      <c r="BF14" s="92"/>
      <c r="BG14" s="93"/>
      <c r="BH14" s="94"/>
      <c r="BI14" s="92"/>
      <c r="BJ14" s="93"/>
      <c r="BK14" s="93"/>
      <c r="BL14" s="93"/>
      <c r="BM14" s="93"/>
      <c r="BN14" s="94"/>
      <c r="BO14" s="92"/>
      <c r="BP14" s="94"/>
      <c r="BQ14" s="92"/>
      <c r="BR14" s="93"/>
      <c r="BS14" s="94"/>
      <c r="BT14" s="9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row>
    <row r="15" spans="1:134" ht="128.25" customHeight="1" thickTop="1" thickBot="1" x14ac:dyDescent="0.35">
      <c r="A15" s="96" t="s">
        <v>48</v>
      </c>
      <c r="B15" s="97"/>
      <c r="C15" s="514" t="s">
        <v>49</v>
      </c>
      <c r="D15" s="515" t="s">
        <v>50</v>
      </c>
      <c r="E15" s="516" t="s">
        <v>51</v>
      </c>
      <c r="F15" s="517" t="s">
        <v>52</v>
      </c>
      <c r="G15" s="518" t="s">
        <v>53</v>
      </c>
      <c r="H15" s="519" t="s">
        <v>54</v>
      </c>
      <c r="I15" s="520" t="s">
        <v>55</v>
      </c>
      <c r="J15" s="516" t="s">
        <v>56</v>
      </c>
      <c r="K15" s="521" t="s">
        <v>57</v>
      </c>
      <c r="L15" s="522" t="s">
        <v>58</v>
      </c>
      <c r="M15" s="523" t="s">
        <v>59</v>
      </c>
      <c r="N15" s="524" t="s">
        <v>60</v>
      </c>
      <c r="O15" s="525" t="s">
        <v>61</v>
      </c>
      <c r="P15" s="526" t="s">
        <v>62</v>
      </c>
      <c r="Q15" s="527" t="s">
        <v>63</v>
      </c>
      <c r="R15" s="528" t="s">
        <v>64</v>
      </c>
      <c r="S15" s="529" t="s">
        <v>65</v>
      </c>
      <c r="T15" s="530" t="s">
        <v>66</v>
      </c>
      <c r="U15" s="531" t="s">
        <v>67</v>
      </c>
      <c r="V15" s="532" t="s">
        <v>68</v>
      </c>
      <c r="W15" s="533" t="s">
        <v>69</v>
      </c>
      <c r="X15" s="534" t="s">
        <v>70</v>
      </c>
      <c r="Y15" s="535" t="s">
        <v>71</v>
      </c>
      <c r="Z15" s="536" t="s">
        <v>72</v>
      </c>
      <c r="AA15" s="537" t="s">
        <v>73</v>
      </c>
      <c r="AB15" s="538" t="s">
        <v>74</v>
      </c>
      <c r="AC15" s="539" t="s">
        <v>75</v>
      </c>
      <c r="AD15" s="540" t="s">
        <v>76</v>
      </c>
      <c r="AE15" s="541" t="s">
        <v>77</v>
      </c>
      <c r="AF15" s="542" t="s">
        <v>78</v>
      </c>
      <c r="AG15" s="543" t="s">
        <v>79</v>
      </c>
      <c r="AH15" s="544" t="s">
        <v>80</v>
      </c>
      <c r="AI15" s="545" t="s">
        <v>81</v>
      </c>
      <c r="AJ15" s="546" t="s">
        <v>82</v>
      </c>
      <c r="AK15" s="547" t="s">
        <v>83</v>
      </c>
      <c r="AL15" s="548" t="s">
        <v>84</v>
      </c>
      <c r="AM15" s="549" t="s">
        <v>85</v>
      </c>
      <c r="AN15" s="550" t="s">
        <v>86</v>
      </c>
      <c r="AO15" s="550" t="s">
        <v>87</v>
      </c>
      <c r="AP15" s="551" t="s">
        <v>88</v>
      </c>
      <c r="AQ15" s="552" t="s">
        <v>89</v>
      </c>
      <c r="AR15" s="98"/>
      <c r="AS15" s="97"/>
      <c r="AT15" s="99" t="s">
        <v>90</v>
      </c>
      <c r="AU15" s="100" t="s">
        <v>91</v>
      </c>
      <c r="AV15" s="101" t="s">
        <v>92</v>
      </c>
      <c r="AW15" s="102" t="s">
        <v>93</v>
      </c>
      <c r="AX15" s="103" t="s">
        <v>94</v>
      </c>
      <c r="AY15" s="104" t="s">
        <v>95</v>
      </c>
      <c r="AZ15" s="105" t="s">
        <v>96</v>
      </c>
      <c r="BA15" s="106" t="s">
        <v>97</v>
      </c>
      <c r="BB15" s="107" t="s">
        <v>98</v>
      </c>
      <c r="BC15" s="108" t="s">
        <v>99</v>
      </c>
      <c r="BD15" s="109"/>
      <c r="BE15" s="110" t="s">
        <v>100</v>
      </c>
      <c r="BF15" s="111" t="s">
        <v>101</v>
      </c>
      <c r="BG15" s="112" t="s">
        <v>102</v>
      </c>
      <c r="BH15" s="113" t="s">
        <v>103</v>
      </c>
      <c r="BI15" s="114" t="s">
        <v>101</v>
      </c>
      <c r="BJ15" s="115" t="s">
        <v>102</v>
      </c>
      <c r="BK15" s="115" t="s">
        <v>104</v>
      </c>
      <c r="BL15" s="115" t="s">
        <v>103</v>
      </c>
      <c r="BM15" s="115" t="s">
        <v>105</v>
      </c>
      <c r="BN15" s="116" t="s">
        <v>106</v>
      </c>
      <c r="BO15" s="114" t="s">
        <v>107</v>
      </c>
      <c r="BP15" s="116" t="s">
        <v>108</v>
      </c>
      <c r="BQ15" s="114" t="s">
        <v>109</v>
      </c>
      <c r="BR15" s="115" t="s">
        <v>110</v>
      </c>
      <c r="BS15" s="116" t="s">
        <v>111</v>
      </c>
      <c r="BT15" s="117" t="s">
        <v>112</v>
      </c>
      <c r="BU15" s="15"/>
      <c r="BV15" s="118" t="s">
        <v>113</v>
      </c>
      <c r="BW15" s="118" t="s">
        <v>114</v>
      </c>
      <c r="BX15" s="118" t="s">
        <v>115</v>
      </c>
      <c r="BY15" s="118" t="s">
        <v>116</v>
      </c>
      <c r="BZ15" s="118" t="s">
        <v>117</v>
      </c>
      <c r="CA15" s="118" t="s">
        <v>118</v>
      </c>
      <c r="CB15" s="118" t="s">
        <v>119</v>
      </c>
      <c r="CC15" s="118" t="s">
        <v>120</v>
      </c>
      <c r="CD15" s="118" t="s">
        <v>121</v>
      </c>
      <c r="CE15" s="118" t="s">
        <v>122</v>
      </c>
      <c r="CF15" s="118" t="s">
        <v>123</v>
      </c>
      <c r="CG15" s="118" t="s">
        <v>124</v>
      </c>
      <c r="CH15" s="118" t="s">
        <v>125</v>
      </c>
      <c r="CI15" s="118" t="s">
        <v>126</v>
      </c>
      <c r="CJ15" s="118" t="s">
        <v>127</v>
      </c>
      <c r="CK15" s="118" t="s">
        <v>128</v>
      </c>
      <c r="CL15" s="118" t="s">
        <v>129</v>
      </c>
      <c r="CM15" s="118" t="s">
        <v>130</v>
      </c>
      <c r="CN15" s="118" t="s">
        <v>131</v>
      </c>
      <c r="CO15" s="118" t="s">
        <v>132</v>
      </c>
      <c r="CP15" s="118" t="s">
        <v>133</v>
      </c>
      <c r="CQ15" s="118" t="s">
        <v>134</v>
      </c>
      <c r="CR15" s="118" t="s">
        <v>135</v>
      </c>
      <c r="CS15" s="118" t="s">
        <v>136</v>
      </c>
      <c r="CT15" s="118" t="s">
        <v>137</v>
      </c>
      <c r="CU15" s="118" t="s">
        <v>138</v>
      </c>
      <c r="CV15" s="118" t="s">
        <v>139</v>
      </c>
      <c r="CW15" s="118" t="s">
        <v>140</v>
      </c>
      <c r="CX15" s="118" t="s">
        <v>141</v>
      </c>
      <c r="CY15" s="118" t="s">
        <v>142</v>
      </c>
      <c r="CZ15" s="118" t="s">
        <v>143</v>
      </c>
      <c r="DA15" s="118" t="s">
        <v>144</v>
      </c>
      <c r="DB15" s="118" t="s">
        <v>145</v>
      </c>
      <c r="DC15" s="118" t="s">
        <v>146</v>
      </c>
      <c r="DD15" s="118" t="s">
        <v>147</v>
      </c>
      <c r="DE15" s="118" t="s">
        <v>148</v>
      </c>
      <c r="DF15" s="15"/>
      <c r="DG15" s="119" t="s">
        <v>149</v>
      </c>
      <c r="DH15" s="120" t="s">
        <v>83</v>
      </c>
      <c r="DI15" s="120" t="s">
        <v>84</v>
      </c>
      <c r="DJ15" s="121" t="s">
        <v>150</v>
      </c>
      <c r="DK15" s="121" t="s">
        <v>151</v>
      </c>
      <c r="DL15" s="121" t="s">
        <v>152</v>
      </c>
      <c r="DM15" s="119" t="s">
        <v>153</v>
      </c>
      <c r="DN15" s="119" t="s">
        <v>154</v>
      </c>
      <c r="DO15" s="120" t="s">
        <v>155</v>
      </c>
      <c r="DP15" s="119" t="s">
        <v>156</v>
      </c>
      <c r="DQ15" s="120" t="s">
        <v>90</v>
      </c>
      <c r="DR15" s="120" t="s">
        <v>91</v>
      </c>
      <c r="DS15" s="119" t="s">
        <v>157</v>
      </c>
      <c r="DT15" s="119" t="s">
        <v>158</v>
      </c>
      <c r="DU15" s="120" t="s">
        <v>159</v>
      </c>
      <c r="DV15" s="121" t="s">
        <v>160</v>
      </c>
      <c r="DW15" s="121" t="s">
        <v>161</v>
      </c>
      <c r="DX15" s="120" t="s">
        <v>162</v>
      </c>
      <c r="DY15" s="122" t="s">
        <v>163</v>
      </c>
      <c r="DZ15" s="120"/>
      <c r="EA15" s="15"/>
      <c r="EB15" s="15"/>
      <c r="EC15" s="15"/>
      <c r="ED15" s="15"/>
    </row>
    <row r="16" spans="1:134" ht="15" hidden="1" customHeight="1" x14ac:dyDescent="0.3">
      <c r="A16" s="123"/>
      <c r="B16" s="124"/>
      <c r="C16" s="125" t="s">
        <v>164</v>
      </c>
      <c r="D16" s="126"/>
      <c r="E16" s="127"/>
      <c r="F16" s="127"/>
      <c r="G16" s="126"/>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8">
        <f>IF($DM16=0,0,(IF(_xlfn.BITAND($DM16, 128),"8,", "") &amp; IF(_xlfn.BITAND($DM16,64),"7,", "") &amp; IF(_xlfn.BITAND($DM16,7), _xlfn.BITAND($DM16,7) &amp; ",", "") &amp; IF(_xlfn.BITAND($DM16, 56), _xlfn.BITAND($DM16, 56)/8, "")))</f>
        <v>0</v>
      </c>
      <c r="AK16" s="129">
        <v>520204</v>
      </c>
      <c r="AL16" s="129">
        <v>0</v>
      </c>
      <c r="AM16" s="130" t="s">
        <v>165</v>
      </c>
      <c r="AN16" s="131" t="s">
        <v>166</v>
      </c>
      <c r="AO16" s="131" t="s">
        <v>167</v>
      </c>
      <c r="AP16" s="131" t="s">
        <v>168</v>
      </c>
      <c r="AQ16" s="132" t="s">
        <v>169</v>
      </c>
      <c r="AR16" s="133">
        <v>35.000599999999999</v>
      </c>
      <c r="AS16" s="12" t="s">
        <v>170</v>
      </c>
      <c r="AT16" s="134">
        <v>5</v>
      </c>
      <c r="AU16" s="134">
        <v>1</v>
      </c>
      <c r="AV16" s="12" t="s">
        <v>171</v>
      </c>
      <c r="AW16" s="135">
        <v>0</v>
      </c>
      <c r="AX16" s="135">
        <v>0</v>
      </c>
      <c r="AY16" s="135">
        <v>0</v>
      </c>
      <c r="AZ16" s="135">
        <v>0</v>
      </c>
      <c r="BA16" s="135">
        <v>0</v>
      </c>
      <c r="BB16" s="136"/>
      <c r="BC16" s="136"/>
      <c r="BD16" s="15"/>
      <c r="BE16" s="137" t="str">
        <f>IF(C16="","",C16)</f>
        <v>CL high gasoline bank1</v>
      </c>
      <c r="BF16" s="11" t="s">
        <v>172</v>
      </c>
      <c r="BG16" s="11" t="s">
        <v>173</v>
      </c>
      <c r="BH16" s="11" t="s">
        <v>174</v>
      </c>
      <c r="BI16" s="11" t="s">
        <v>175</v>
      </c>
      <c r="BJ16" s="11" t="s">
        <v>176</v>
      </c>
      <c r="BK16" s="11" t="s">
        <v>177</v>
      </c>
      <c r="BL16" s="11" t="s">
        <v>178</v>
      </c>
      <c r="BM16" s="11" t="s">
        <v>179</v>
      </c>
      <c r="BN16" s="11" t="s">
        <v>180</v>
      </c>
      <c r="BO16" s="11" t="s">
        <v>181</v>
      </c>
      <c r="BP16" s="11" t="s">
        <v>177</v>
      </c>
      <c r="BQ16" s="11" t="s">
        <v>182</v>
      </c>
      <c r="BR16" s="11" t="s">
        <v>182</v>
      </c>
      <c r="BS16" s="11" t="s">
        <v>183</v>
      </c>
      <c r="BT16" s="11" t="s">
        <v>182</v>
      </c>
      <c r="BU16" s="11"/>
      <c r="BV16" s="15">
        <f>IF(UPPER(TRIM(D16))="X",1,0)</f>
        <v>0</v>
      </c>
      <c r="BW16" s="15">
        <f>IF(UPPER(TRIM(E16))="X",1,0)</f>
        <v>0</v>
      </c>
      <c r="BX16" s="15">
        <f>IF(UPPER(TRIM(F16))="X",1,0)</f>
        <v>0</v>
      </c>
      <c r="BY16" s="15">
        <f>IF(UPPER(TRIM(G16))="X",1,0)</f>
        <v>0</v>
      </c>
      <c r="BZ16" s="15">
        <f>IF(UPPER(TRIM(H16))="X",1,0)</f>
        <v>0</v>
      </c>
      <c r="CA16" s="15">
        <f>IF(UPPER(TRIM(J16))="X",1,0)</f>
        <v>0</v>
      </c>
      <c r="CB16" s="15">
        <f>IF(UPPER(TRIM(L16))="X",1,0)</f>
        <v>0</v>
      </c>
      <c r="CC16" s="15">
        <f>IF(UPPER(TRIM(M16))="X",1,0)</f>
        <v>0</v>
      </c>
      <c r="CD16" s="15">
        <f>IF(UPPER(TRIM(I16))="X",1,0)</f>
        <v>0</v>
      </c>
      <c r="CE16" s="15">
        <f>IF(UPPER(TRIM(K16))="X",1,0)</f>
        <v>0</v>
      </c>
      <c r="CF16" s="15">
        <f t="shared" ref="CF16:CX16" si="1">IF(UPPER(TRIM(N16))="X",1,0)</f>
        <v>0</v>
      </c>
      <c r="CG16" s="15">
        <f t="shared" si="1"/>
        <v>0</v>
      </c>
      <c r="CH16" s="15">
        <f t="shared" si="1"/>
        <v>0</v>
      </c>
      <c r="CI16" s="15">
        <f t="shared" si="1"/>
        <v>0</v>
      </c>
      <c r="CJ16" s="15">
        <f t="shared" si="1"/>
        <v>0</v>
      </c>
      <c r="CK16" s="15">
        <f t="shared" si="1"/>
        <v>0</v>
      </c>
      <c r="CL16" s="15">
        <f t="shared" si="1"/>
        <v>0</v>
      </c>
      <c r="CM16" s="15">
        <f t="shared" si="1"/>
        <v>0</v>
      </c>
      <c r="CN16" s="15">
        <f t="shared" si="1"/>
        <v>0</v>
      </c>
      <c r="CO16" s="15">
        <f t="shared" si="1"/>
        <v>0</v>
      </c>
      <c r="CP16" s="15">
        <f t="shared" si="1"/>
        <v>0</v>
      </c>
      <c r="CQ16" s="15">
        <f t="shared" si="1"/>
        <v>0</v>
      </c>
      <c r="CR16" s="15">
        <f t="shared" si="1"/>
        <v>0</v>
      </c>
      <c r="CS16" s="15">
        <f t="shared" si="1"/>
        <v>0</v>
      </c>
      <c r="CT16" s="15">
        <f t="shared" si="1"/>
        <v>0</v>
      </c>
      <c r="CU16" s="15">
        <f t="shared" si="1"/>
        <v>0</v>
      </c>
      <c r="CV16" s="15">
        <f t="shared" si="1"/>
        <v>0</v>
      </c>
      <c r="CW16" s="15">
        <f t="shared" si="1"/>
        <v>0</v>
      </c>
      <c r="CX16" s="15">
        <f t="shared" si="1"/>
        <v>0</v>
      </c>
      <c r="CY16" s="15">
        <v>0</v>
      </c>
      <c r="CZ16" s="15">
        <f>IF(UPPER(TRIM(AH16))="X",1,0)</f>
        <v>0</v>
      </c>
      <c r="DA16" s="15">
        <v>0</v>
      </c>
      <c r="DB16" s="16">
        <f>IF(UPPER(TRIM(AM16))="P", 0, IF(UPPER(TRIM(AM16))="C", 16384, IF(UPPER(TRIM(AM16))="B", 32768, IF(UPPER(TRIM(AM16))="U", 49152, -1))))</f>
        <v>0</v>
      </c>
      <c r="DC16" s="16">
        <f>HEX2DEC(AN16)</f>
        <v>4437</v>
      </c>
      <c r="DD16" s="16">
        <f>IF(UPPER(TRIM(BB16))="",0,IF(UPPER(TRIM(BB16))="M",32,IF(UPPER(TRIM(BB16))="H",64,IF(UPPER(TRIM(BB16))="I",128,-1))))</f>
        <v>0</v>
      </c>
      <c r="DE16" s="16">
        <f>IF(UPPER(TRIM(BC16))="",0, IF(UPPER(TRIM(BC16))="U",1,IF(UPPER(TRIM(BC16))="A",2,IF(UPPER(TRIM(BC16))="B1",4,IF(UPPER(TRIM(BC16))="B2",8,IF(UPPER(TRIM(BC16))="C",16,-1))))))</f>
        <v>0</v>
      </c>
      <c r="DF16" s="17"/>
      <c r="DG16" s="16">
        <v>32</v>
      </c>
      <c r="DH16" s="16">
        <f>AK16</f>
        <v>520204</v>
      </c>
      <c r="DI16" s="16">
        <f>AL16</f>
        <v>0</v>
      </c>
      <c r="DJ16" s="16">
        <f>DB16 + DC16</f>
        <v>4437</v>
      </c>
      <c r="DK16" s="16">
        <f>HEX2DEC(AO16)</f>
        <v>0</v>
      </c>
      <c r="DL16" s="16">
        <f>HEX2DEC(AP16)</f>
        <v>545</v>
      </c>
      <c r="DM16" s="128">
        <v>0</v>
      </c>
      <c r="DN16" s="16">
        <v>47</v>
      </c>
      <c r="DO16" s="16">
        <f>BV16*2^15+BW16*2^14+BX16*2^13+BY16*2^12+BZ16*2^11+CA16*2^10+CB16*2^9+CC16*2^8+CD16*2^7+CE16*2^6+CF16*2^5+CG16*2^4+CH16*2^3+CI16*2^2+CJ16*2^1+CK16*2^0</f>
        <v>0</v>
      </c>
      <c r="DP16" s="16">
        <f>CL16*2^15+CM16*2^14+CN16*2^13+CO16*2^12+CP16*2^11+CQ16*2^10+CR16*2^9+CS16*2^8+CT16*2^7+CU16*2^6+CV16*2^5+CW16*2^4+CX16*2^3+CY16*2^2+CZ16*2^1+DA16*2^0</f>
        <v>0</v>
      </c>
      <c r="DQ16" s="16">
        <f>IF(DS16=2,AT16*1000,AT16)</f>
        <v>5</v>
      </c>
      <c r="DR16" s="16">
        <f>IF(DT16=2,AU16*1000,AU16)</f>
        <v>1</v>
      </c>
      <c r="DS16" s="16">
        <v>4</v>
      </c>
      <c r="DT16" s="16">
        <v>4</v>
      </c>
      <c r="DU16" s="16">
        <f>MAX(0,MIN(AX16,3))*2^14+MAX(0,MIN(AY16,3))*2^12+MAX(0,MIN(AZ16,3))*2^10+MAX(0,MIN(BA16,3))*2^8+IF(AW16&lt;0,31,IF(AW16&gt;30,30,AW16))</f>
        <v>0</v>
      </c>
      <c r="DV16" s="16">
        <f>DD16 + DE16</f>
        <v>0</v>
      </c>
      <c r="DW16" s="138" t="s">
        <v>184</v>
      </c>
      <c r="DX16" s="137" t="s">
        <v>185</v>
      </c>
      <c r="DY16" s="137" t="s">
        <v>186</v>
      </c>
      <c r="DZ16" s="17"/>
      <c r="EA16" s="15"/>
      <c r="EB16" s="15"/>
      <c r="EC16" s="15"/>
      <c r="ED16" s="15"/>
    </row>
    <row r="17" spans="1:134" ht="15" hidden="1" customHeight="1" x14ac:dyDescent="0.3">
      <c r="A17" s="123"/>
      <c r="B17" s="139"/>
      <c r="C17" s="125" t="s">
        <v>187</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8">
        <f>IF($DM17=0,0,(IF(_xlfn.BITAND($DM17, 128),"8,", "") &amp; IF(_xlfn.BITAND($DM17,64),"7,", "") &amp; IF(_xlfn.BITAND($DM17,7), _xlfn.BITAND($DM17,7) &amp; ",", "") &amp; IF(_xlfn.BITAND($DM17, 56), _xlfn.BITAND($DM17, 56)/8, "")))</f>
        <v>0</v>
      </c>
      <c r="AK17" s="129">
        <v>520205</v>
      </c>
      <c r="AL17" s="129">
        <v>0</v>
      </c>
      <c r="AM17" s="130" t="s">
        <v>165</v>
      </c>
      <c r="AN17" s="131" t="s">
        <v>188</v>
      </c>
      <c r="AO17" s="131" t="s">
        <v>167</v>
      </c>
      <c r="AP17" s="131" t="s">
        <v>189</v>
      </c>
      <c r="AQ17" s="140" t="s">
        <v>190</v>
      </c>
      <c r="AR17" s="141">
        <v>0</v>
      </c>
      <c r="AS17" s="142" t="s">
        <v>191</v>
      </c>
      <c r="AT17" s="12"/>
      <c r="AU17" s="12"/>
      <c r="AV17" s="12"/>
      <c r="AW17" s="12"/>
      <c r="AX17" s="12"/>
      <c r="AY17" s="12"/>
      <c r="AZ17" s="12"/>
      <c r="BA17" s="12"/>
      <c r="BB17" s="14"/>
      <c r="BC17" s="14"/>
      <c r="BD17" s="15"/>
      <c r="BE17" s="137" t="str">
        <f>IF(C17="","",C17)</f>
        <v>CL high gasoline bank2</v>
      </c>
      <c r="BF17" s="11" t="s">
        <v>172</v>
      </c>
      <c r="BG17" s="11" t="s">
        <v>173</v>
      </c>
      <c r="BH17" s="11" t="s">
        <v>174</v>
      </c>
      <c r="BI17" s="11" t="s">
        <v>175</v>
      </c>
      <c r="BJ17" s="11" t="s">
        <v>176</v>
      </c>
      <c r="BK17" s="11" t="s">
        <v>177</v>
      </c>
      <c r="BL17" s="11" t="s">
        <v>178</v>
      </c>
      <c r="BM17" s="11" t="s">
        <v>179</v>
      </c>
      <c r="BN17" s="11" t="s">
        <v>180</v>
      </c>
      <c r="BO17" s="11" t="s">
        <v>181</v>
      </c>
      <c r="BP17" s="11" t="s">
        <v>177</v>
      </c>
      <c r="BQ17" s="11" t="s">
        <v>182</v>
      </c>
      <c r="BR17" s="11" t="s">
        <v>182</v>
      </c>
      <c r="BS17" s="11" t="s">
        <v>183</v>
      </c>
      <c r="BT17" s="11" t="s">
        <v>182</v>
      </c>
      <c r="BU17" s="11"/>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6">
        <f>IF(UPPER(TRIM(AM17))="P", 0, IF(UPPER(TRIM(AM17))="C", 16384, IF(UPPER(TRIM(AM17))="B", 32768, IF(UPPER(TRIM(AM17))="U", 49152, -1))))</f>
        <v>0</v>
      </c>
      <c r="DC17" s="16">
        <f>HEX2DEC(AN17)</f>
        <v>4439</v>
      </c>
      <c r="DD17" s="16"/>
      <c r="DE17" s="16"/>
      <c r="DF17" s="17"/>
      <c r="DG17" s="16">
        <v>34</v>
      </c>
      <c r="DH17" s="16">
        <f>AK17</f>
        <v>520205</v>
      </c>
      <c r="DI17" s="16">
        <f>AL17</f>
        <v>0</v>
      </c>
      <c r="DJ17" s="16">
        <f>DB17 + DC17</f>
        <v>4439</v>
      </c>
      <c r="DK17" s="16">
        <f>HEX2DEC(AO17)</f>
        <v>0</v>
      </c>
      <c r="DL17" s="16">
        <f>HEX2DEC(AP17)</f>
        <v>4369</v>
      </c>
      <c r="DM17" s="128">
        <v>0</v>
      </c>
      <c r="DN17" s="16">
        <v>47</v>
      </c>
      <c r="DO17" s="16"/>
      <c r="DP17" s="16"/>
      <c r="DQ17" s="16"/>
      <c r="DR17" s="16"/>
      <c r="DS17" s="16"/>
      <c r="DT17" s="16"/>
      <c r="DU17" s="16"/>
      <c r="DV17" s="16"/>
      <c r="DW17" s="138" t="s">
        <v>184</v>
      </c>
      <c r="DX17" s="137" t="s">
        <v>185</v>
      </c>
      <c r="DY17" s="137" t="s">
        <v>186</v>
      </c>
      <c r="DZ17" s="17"/>
      <c r="EA17" s="15"/>
      <c r="EB17" s="15"/>
      <c r="EC17" s="15"/>
      <c r="ED17" s="15"/>
    </row>
    <row r="18" spans="1:134" ht="15" hidden="1" customHeight="1" x14ac:dyDescent="0.3">
      <c r="A18" s="123"/>
      <c r="B18" s="139"/>
      <c r="C18" s="125"/>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8"/>
      <c r="AK18" s="143"/>
      <c r="AL18" s="143"/>
      <c r="AM18" s="144"/>
      <c r="AN18" s="145"/>
      <c r="AO18" s="145"/>
      <c r="AP18" s="145"/>
      <c r="AQ18" s="140" t="s">
        <v>192</v>
      </c>
      <c r="AR18" s="141">
        <v>9999</v>
      </c>
      <c r="AS18" s="142" t="s">
        <v>191</v>
      </c>
      <c r="AT18" s="12"/>
      <c r="AU18" s="12"/>
      <c r="AV18" s="12"/>
      <c r="AW18" s="12"/>
      <c r="AX18" s="12"/>
      <c r="AY18" s="12"/>
      <c r="AZ18" s="12"/>
      <c r="BA18" s="12"/>
      <c r="BB18" s="14"/>
      <c r="BC18" s="14"/>
      <c r="BD18" s="15"/>
      <c r="BE18" s="137" t="s">
        <v>183</v>
      </c>
      <c r="BF18" s="146"/>
      <c r="BG18" s="146"/>
      <c r="BH18" s="146"/>
      <c r="BI18" s="11" t="s">
        <v>183</v>
      </c>
      <c r="BJ18" s="11" t="s">
        <v>183</v>
      </c>
      <c r="BK18" s="11" t="s">
        <v>183</v>
      </c>
      <c r="BL18" s="11" t="s">
        <v>183</v>
      </c>
      <c r="BM18" s="11" t="s">
        <v>183</v>
      </c>
      <c r="BN18" s="11" t="s">
        <v>183</v>
      </c>
      <c r="BO18" s="11" t="s">
        <v>183</v>
      </c>
      <c r="BP18" s="11" t="s">
        <v>183</v>
      </c>
      <c r="BQ18" s="11" t="s">
        <v>183</v>
      </c>
      <c r="BR18" s="11" t="s">
        <v>183</v>
      </c>
      <c r="BS18" s="11" t="s">
        <v>183</v>
      </c>
      <c r="BT18" s="11" t="s">
        <v>183</v>
      </c>
      <c r="BU18" s="11"/>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6"/>
      <c r="DC18" s="16"/>
      <c r="DD18" s="16"/>
      <c r="DE18" s="16"/>
      <c r="DF18" s="17"/>
      <c r="DG18" s="16"/>
      <c r="DH18" s="16"/>
      <c r="DI18" s="16"/>
      <c r="DJ18" s="16"/>
      <c r="DK18" s="16"/>
      <c r="DL18" s="16"/>
      <c r="DM18" s="128"/>
      <c r="DN18" s="16"/>
      <c r="DO18" s="16"/>
      <c r="DP18" s="16"/>
      <c r="DQ18" s="16"/>
      <c r="DR18" s="16"/>
      <c r="DS18" s="16"/>
      <c r="DT18" s="16"/>
      <c r="DU18" s="16"/>
      <c r="DV18" s="16"/>
      <c r="DW18" s="138"/>
      <c r="DX18" s="137"/>
      <c r="DY18" s="137"/>
      <c r="DZ18" s="17"/>
      <c r="EA18" s="15"/>
      <c r="EB18" s="15"/>
      <c r="EC18" s="15"/>
      <c r="ED18" s="15"/>
    </row>
    <row r="19" spans="1:134" ht="15" hidden="1" customHeight="1" x14ac:dyDescent="0.3">
      <c r="A19" s="123"/>
      <c r="B19" s="139"/>
      <c r="C19" s="125"/>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8"/>
      <c r="AK19" s="143"/>
      <c r="AL19" s="143"/>
      <c r="AM19" s="144"/>
      <c r="AN19" s="145"/>
      <c r="AO19" s="145"/>
      <c r="AP19" s="145"/>
      <c r="AQ19" s="140" t="s">
        <v>193</v>
      </c>
      <c r="AR19" s="147">
        <v>0</v>
      </c>
      <c r="AS19" s="142" t="s">
        <v>194</v>
      </c>
      <c r="AT19" s="12"/>
      <c r="AU19" s="12"/>
      <c r="AV19" s="12"/>
      <c r="AW19" s="12"/>
      <c r="AX19" s="12"/>
      <c r="AY19" s="12"/>
      <c r="AZ19" s="12"/>
      <c r="BA19" s="12"/>
      <c r="BB19" s="14"/>
      <c r="BC19" s="14"/>
      <c r="BD19" s="15"/>
      <c r="BE19" s="137" t="s">
        <v>183</v>
      </c>
      <c r="BF19" s="146"/>
      <c r="BG19" s="146"/>
      <c r="BH19" s="146"/>
      <c r="BI19" s="11" t="s">
        <v>183</v>
      </c>
      <c r="BJ19" s="11" t="s">
        <v>183</v>
      </c>
      <c r="BK19" s="11" t="s">
        <v>183</v>
      </c>
      <c r="BL19" s="11" t="s">
        <v>183</v>
      </c>
      <c r="BM19" s="11" t="s">
        <v>183</v>
      </c>
      <c r="BN19" s="11" t="s">
        <v>183</v>
      </c>
      <c r="BO19" s="11" t="s">
        <v>183</v>
      </c>
      <c r="BP19" s="11" t="s">
        <v>183</v>
      </c>
      <c r="BQ19" s="11" t="s">
        <v>183</v>
      </c>
      <c r="BR19" s="11" t="s">
        <v>183</v>
      </c>
      <c r="BS19" s="11" t="s">
        <v>183</v>
      </c>
      <c r="BT19" s="11" t="s">
        <v>183</v>
      </c>
      <c r="BU19" s="11"/>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6"/>
      <c r="DC19" s="16"/>
      <c r="DD19" s="16"/>
      <c r="DE19" s="16"/>
      <c r="DF19" s="17"/>
      <c r="DG19" s="16"/>
      <c r="DH19" s="16"/>
      <c r="DI19" s="16"/>
      <c r="DJ19" s="16"/>
      <c r="DK19" s="16"/>
      <c r="DL19" s="16"/>
      <c r="DM19" s="128"/>
      <c r="DN19" s="16"/>
      <c r="DO19" s="16"/>
      <c r="DP19" s="16"/>
      <c r="DQ19" s="16"/>
      <c r="DR19" s="16"/>
      <c r="DS19" s="16"/>
      <c r="DT19" s="16"/>
      <c r="DU19" s="16"/>
      <c r="DV19" s="16"/>
      <c r="DW19" s="138"/>
      <c r="DX19" s="137"/>
      <c r="DY19" s="137"/>
      <c r="DZ19" s="17"/>
      <c r="EA19" s="15"/>
      <c r="EB19" s="15"/>
      <c r="EC19" s="15"/>
      <c r="ED19" s="15"/>
    </row>
    <row r="20" spans="1:134" ht="15" hidden="1" customHeight="1" x14ac:dyDescent="0.3">
      <c r="A20" s="123"/>
      <c r="B20" s="139"/>
      <c r="C20" s="125"/>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8"/>
      <c r="AK20" s="143"/>
      <c r="AL20" s="143"/>
      <c r="AM20" s="144"/>
      <c r="AN20" s="145"/>
      <c r="AO20" s="145"/>
      <c r="AP20" s="145"/>
      <c r="AQ20" s="140" t="s">
        <v>195</v>
      </c>
      <c r="AR20" s="147">
        <v>99</v>
      </c>
      <c r="AS20" s="142" t="s">
        <v>194</v>
      </c>
      <c r="AT20" s="12"/>
      <c r="AU20" s="12"/>
      <c r="AV20" s="12"/>
      <c r="AW20" s="12"/>
      <c r="AX20" s="12"/>
      <c r="AY20" s="12"/>
      <c r="AZ20" s="12"/>
      <c r="BA20" s="12"/>
      <c r="BB20" s="14"/>
      <c r="BC20" s="14"/>
      <c r="BD20" s="15"/>
      <c r="BE20" s="137" t="s">
        <v>183</v>
      </c>
      <c r="BF20" s="146"/>
      <c r="BG20" s="146"/>
      <c r="BH20" s="146"/>
      <c r="BI20" s="11" t="s">
        <v>183</v>
      </c>
      <c r="BJ20" s="11" t="s">
        <v>183</v>
      </c>
      <c r="BK20" s="11" t="s">
        <v>183</v>
      </c>
      <c r="BL20" s="11" t="s">
        <v>183</v>
      </c>
      <c r="BM20" s="11" t="s">
        <v>183</v>
      </c>
      <c r="BN20" s="11" t="s">
        <v>183</v>
      </c>
      <c r="BO20" s="11" t="s">
        <v>183</v>
      </c>
      <c r="BP20" s="11" t="s">
        <v>183</v>
      </c>
      <c r="BQ20" s="11" t="s">
        <v>183</v>
      </c>
      <c r="BR20" s="11" t="s">
        <v>183</v>
      </c>
      <c r="BS20" s="11" t="s">
        <v>183</v>
      </c>
      <c r="BT20" s="11" t="s">
        <v>183</v>
      </c>
      <c r="BU20" s="11"/>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6"/>
      <c r="DC20" s="16"/>
      <c r="DD20" s="16"/>
      <c r="DE20" s="16"/>
      <c r="DF20" s="17"/>
      <c r="DG20" s="16"/>
      <c r="DH20" s="16"/>
      <c r="DI20" s="16"/>
      <c r="DJ20" s="16"/>
      <c r="DK20" s="16"/>
      <c r="DL20" s="16"/>
      <c r="DM20" s="128"/>
      <c r="DN20" s="16"/>
      <c r="DO20" s="16"/>
      <c r="DP20" s="16"/>
      <c r="DQ20" s="16"/>
      <c r="DR20" s="16"/>
      <c r="DS20" s="16"/>
      <c r="DT20" s="16"/>
      <c r="DU20" s="16"/>
      <c r="DV20" s="16"/>
      <c r="DW20" s="138"/>
      <c r="DX20" s="137"/>
      <c r="DY20" s="137"/>
      <c r="DZ20" s="17"/>
      <c r="EA20" s="15"/>
      <c r="EB20" s="15"/>
      <c r="EC20" s="15"/>
      <c r="ED20" s="15"/>
    </row>
    <row r="21" spans="1:134" ht="15" hidden="1" customHeight="1" x14ac:dyDescent="0.3">
      <c r="A21" s="123"/>
      <c r="B21" s="139"/>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48"/>
      <c r="AK21" s="12"/>
      <c r="AL21" s="12"/>
      <c r="AM21" s="149"/>
      <c r="AN21" s="150"/>
      <c r="AO21" s="150"/>
      <c r="AP21" s="150"/>
      <c r="AQ21" s="12"/>
      <c r="AR21" s="12"/>
      <c r="AS21" s="12"/>
      <c r="AT21" s="12"/>
      <c r="AU21" s="12"/>
      <c r="AV21" s="12"/>
      <c r="AW21" s="12"/>
      <c r="AX21" s="12"/>
      <c r="AY21" s="12"/>
      <c r="AZ21" s="12"/>
      <c r="BA21" s="12"/>
      <c r="BB21" s="14"/>
      <c r="BC21" s="14"/>
      <c r="BD21" s="15"/>
      <c r="BE21" s="137" t="s">
        <v>183</v>
      </c>
      <c r="BF21" s="146"/>
      <c r="BG21" s="146"/>
      <c r="BH21" s="146"/>
      <c r="BI21" s="11" t="s">
        <v>183</v>
      </c>
      <c r="BJ21" s="11" t="s">
        <v>183</v>
      </c>
      <c r="BK21" s="11" t="s">
        <v>183</v>
      </c>
      <c r="BL21" s="11" t="s">
        <v>183</v>
      </c>
      <c r="BM21" s="11" t="s">
        <v>183</v>
      </c>
      <c r="BN21" s="11" t="s">
        <v>183</v>
      </c>
      <c r="BO21" s="11" t="s">
        <v>183</v>
      </c>
      <c r="BP21" s="11" t="s">
        <v>183</v>
      </c>
      <c r="BQ21" s="11" t="s">
        <v>183</v>
      </c>
      <c r="BR21" s="11" t="s">
        <v>183</v>
      </c>
      <c r="BS21" s="11" t="s">
        <v>183</v>
      </c>
      <c r="BT21" s="11" t="s">
        <v>183</v>
      </c>
      <c r="BU21" s="11"/>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6"/>
      <c r="DC21" s="16"/>
      <c r="DD21" s="16"/>
      <c r="DE21" s="16"/>
      <c r="DF21" s="17"/>
      <c r="DG21" s="16"/>
      <c r="DH21" s="16"/>
      <c r="DI21" s="16"/>
      <c r="DJ21" s="16"/>
      <c r="DK21" s="16"/>
      <c r="DL21" s="16"/>
      <c r="DM21" s="13"/>
      <c r="DN21" s="16"/>
      <c r="DO21" s="16"/>
      <c r="DP21" s="16"/>
      <c r="DQ21" s="16"/>
      <c r="DR21" s="16"/>
      <c r="DS21" s="16"/>
      <c r="DT21" s="16"/>
      <c r="DU21" s="16"/>
      <c r="DV21" s="16"/>
      <c r="DW21" s="138"/>
      <c r="DX21" s="137"/>
      <c r="DY21" s="137"/>
      <c r="DZ21" s="17"/>
      <c r="EA21" s="15"/>
      <c r="EB21" s="15"/>
      <c r="EC21" s="15"/>
      <c r="ED21" s="15"/>
    </row>
    <row r="22" spans="1:134" ht="15" hidden="1" customHeight="1" x14ac:dyDescent="0.3">
      <c r="A22" s="123"/>
      <c r="B22" s="139"/>
      <c r="C22" s="125" t="s">
        <v>196</v>
      </c>
      <c r="D22" s="151"/>
      <c r="E22" s="152"/>
      <c r="F22" s="152"/>
      <c r="G22" s="151"/>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28">
        <f>IF($DM22=0,0,(IF(_xlfn.BITAND($DM22, 128),"8,", "") &amp; IF(_xlfn.BITAND($DM22,64),"7,", "") &amp; IF(_xlfn.BITAND($DM22,7), _xlfn.BITAND($DM22,7) &amp; ",", "") &amp; IF(_xlfn.BITAND($DM22, 56), _xlfn.BITAND($DM22, 56)/8, "")))</f>
        <v>0</v>
      </c>
      <c r="AK22" s="129">
        <v>520204</v>
      </c>
      <c r="AL22" s="129">
        <v>1</v>
      </c>
      <c r="AM22" s="130" t="s">
        <v>165</v>
      </c>
      <c r="AN22" s="131" t="s">
        <v>197</v>
      </c>
      <c r="AO22" s="131" t="s">
        <v>167</v>
      </c>
      <c r="AP22" s="131" t="s">
        <v>198</v>
      </c>
      <c r="AQ22" s="132" t="s">
        <v>199</v>
      </c>
      <c r="AR22" s="133">
        <v>-35.000599999999999</v>
      </c>
      <c r="AS22" s="12" t="s">
        <v>170</v>
      </c>
      <c r="AT22" s="134">
        <v>5</v>
      </c>
      <c r="AU22" s="134">
        <v>1</v>
      </c>
      <c r="AV22" s="12" t="s">
        <v>171</v>
      </c>
      <c r="AW22" s="135">
        <v>0</v>
      </c>
      <c r="AX22" s="135">
        <v>0</v>
      </c>
      <c r="AY22" s="135">
        <v>0</v>
      </c>
      <c r="AZ22" s="135">
        <v>0</v>
      </c>
      <c r="BA22" s="135">
        <v>0</v>
      </c>
      <c r="BB22" s="136"/>
      <c r="BC22" s="136"/>
      <c r="BD22" s="15"/>
      <c r="BE22" s="137" t="str">
        <f>IF(C22="","",C22)</f>
        <v>CL low gasoline bank1</v>
      </c>
      <c r="BF22" s="11" t="s">
        <v>172</v>
      </c>
      <c r="BG22" s="11" t="s">
        <v>173</v>
      </c>
      <c r="BH22" s="11" t="s">
        <v>174</v>
      </c>
      <c r="BI22" s="11" t="s">
        <v>175</v>
      </c>
      <c r="BJ22" s="11" t="s">
        <v>176</v>
      </c>
      <c r="BK22" s="11" t="s">
        <v>177</v>
      </c>
      <c r="BL22" s="11" t="s">
        <v>178</v>
      </c>
      <c r="BM22" s="11" t="s">
        <v>179</v>
      </c>
      <c r="BN22" s="11" t="s">
        <v>180</v>
      </c>
      <c r="BO22" s="11" t="s">
        <v>181</v>
      </c>
      <c r="BP22" s="11" t="s">
        <v>177</v>
      </c>
      <c r="BQ22" s="11" t="s">
        <v>182</v>
      </c>
      <c r="BR22" s="11" t="s">
        <v>182</v>
      </c>
      <c r="BS22" s="11" t="s">
        <v>183</v>
      </c>
      <c r="BT22" s="11" t="s">
        <v>182</v>
      </c>
      <c r="BU22" s="11"/>
      <c r="BV22" s="15">
        <f>IF(UPPER(TRIM(D22))="X",1,0)</f>
        <v>0</v>
      </c>
      <c r="BW22" s="15">
        <f>IF(UPPER(TRIM(E22))="X",1,0)</f>
        <v>0</v>
      </c>
      <c r="BX22" s="15">
        <f>IF(UPPER(TRIM(F22))="X",1,0)</f>
        <v>0</v>
      </c>
      <c r="BY22" s="15">
        <f>IF(UPPER(TRIM(G22))="X",1,0)</f>
        <v>0</v>
      </c>
      <c r="BZ22" s="15">
        <f>IF(UPPER(TRIM(H22))="X",1,0)</f>
        <v>0</v>
      </c>
      <c r="CA22" s="15">
        <f>IF(UPPER(TRIM(J22))="X",1,0)</f>
        <v>0</v>
      </c>
      <c r="CB22" s="15">
        <f>IF(UPPER(TRIM(L22))="X",1,0)</f>
        <v>0</v>
      </c>
      <c r="CC22" s="15">
        <f>IF(UPPER(TRIM(M22))="X",1,0)</f>
        <v>0</v>
      </c>
      <c r="CD22" s="15">
        <f>IF(UPPER(TRIM(I22))="X",1,0)</f>
        <v>0</v>
      </c>
      <c r="CE22" s="15">
        <f>IF(UPPER(TRIM(K22))="X",1,0)</f>
        <v>0</v>
      </c>
      <c r="CF22" s="15">
        <f t="shared" ref="CF22:CX22" si="2">IF(UPPER(TRIM(N22))="X",1,0)</f>
        <v>0</v>
      </c>
      <c r="CG22" s="15">
        <f t="shared" si="2"/>
        <v>0</v>
      </c>
      <c r="CH22" s="15">
        <f t="shared" si="2"/>
        <v>0</v>
      </c>
      <c r="CI22" s="15">
        <f t="shared" si="2"/>
        <v>0</v>
      </c>
      <c r="CJ22" s="15">
        <f t="shared" si="2"/>
        <v>0</v>
      </c>
      <c r="CK22" s="15">
        <f t="shared" si="2"/>
        <v>0</v>
      </c>
      <c r="CL22" s="15">
        <f t="shared" si="2"/>
        <v>0</v>
      </c>
      <c r="CM22" s="15">
        <f t="shared" si="2"/>
        <v>0</v>
      </c>
      <c r="CN22" s="15">
        <f t="shared" si="2"/>
        <v>0</v>
      </c>
      <c r="CO22" s="15">
        <f t="shared" si="2"/>
        <v>0</v>
      </c>
      <c r="CP22" s="15">
        <f t="shared" si="2"/>
        <v>0</v>
      </c>
      <c r="CQ22" s="15">
        <f t="shared" si="2"/>
        <v>0</v>
      </c>
      <c r="CR22" s="15">
        <f t="shared" si="2"/>
        <v>0</v>
      </c>
      <c r="CS22" s="15">
        <f t="shared" si="2"/>
        <v>0</v>
      </c>
      <c r="CT22" s="15">
        <f t="shared" si="2"/>
        <v>0</v>
      </c>
      <c r="CU22" s="15">
        <f t="shared" si="2"/>
        <v>0</v>
      </c>
      <c r="CV22" s="15">
        <f t="shared" si="2"/>
        <v>0</v>
      </c>
      <c r="CW22" s="15">
        <f t="shared" si="2"/>
        <v>0</v>
      </c>
      <c r="CX22" s="15">
        <f t="shared" si="2"/>
        <v>0</v>
      </c>
      <c r="CY22" s="15">
        <v>0</v>
      </c>
      <c r="CZ22" s="15">
        <f>IF(UPPER(TRIM(AH22))="X",1,0)</f>
        <v>0</v>
      </c>
      <c r="DA22" s="15">
        <v>0</v>
      </c>
      <c r="DB22" s="16">
        <f>IF(UPPER(TRIM(AM22))="P", 0, IF(UPPER(TRIM(AM22))="C", 16384, IF(UPPER(TRIM(AM22))="B", 32768, IF(UPPER(TRIM(AM22))="U", 49152, -1))))</f>
        <v>0</v>
      </c>
      <c r="DC22" s="16">
        <f>HEX2DEC(AN22)</f>
        <v>4438</v>
      </c>
      <c r="DD22" s="16">
        <f>IF(UPPER(TRIM(BB22))="",0,IF(UPPER(TRIM(BB22))="M",32,IF(UPPER(TRIM(BB22))="H",64,IF(UPPER(TRIM(BB22))="I",128,-1))))</f>
        <v>0</v>
      </c>
      <c r="DE22" s="16">
        <f>IF(UPPER(TRIM(BC22))="",0, IF(UPPER(TRIM(BC22))="U",1,IF(UPPER(TRIM(BC22))="A",2,IF(UPPER(TRIM(BC22))="B1",4,IF(UPPER(TRIM(BC22))="B2",8,IF(UPPER(TRIM(BC22))="C",16,-1))))))</f>
        <v>0</v>
      </c>
      <c r="DF22" s="17"/>
      <c r="DG22" s="16">
        <v>33</v>
      </c>
      <c r="DH22" s="16">
        <f>AK22</f>
        <v>520204</v>
      </c>
      <c r="DI22" s="16">
        <f>AL22</f>
        <v>1</v>
      </c>
      <c r="DJ22" s="16">
        <f>DB22 + DC22</f>
        <v>4438</v>
      </c>
      <c r="DK22" s="16">
        <f>HEX2DEC(AO22)</f>
        <v>0</v>
      </c>
      <c r="DL22" s="16">
        <f>HEX2DEC(AP22)</f>
        <v>546</v>
      </c>
      <c r="DM22" s="128">
        <v>0</v>
      </c>
      <c r="DN22" s="16">
        <v>48</v>
      </c>
      <c r="DO22" s="16">
        <f>BV22*2^15+BW22*2^14+BX22*2^13+BY22*2^12+BZ22*2^11+CA22*2^10+CB22*2^9+CC22*2^8+CD22*2^7+CE22*2^6+CF22*2^5+CG22*2^4+CH22*2^3+CI22*2^2+CJ22*2^1+CK22*2^0</f>
        <v>0</v>
      </c>
      <c r="DP22" s="16">
        <f>CL22*2^15+CM22*2^14+CN22*2^13+CO22*2^12+CP22*2^11+CQ22*2^10+CR22*2^9+CS22*2^8+CT22*2^7+CU22*2^6+CV22*2^5+CW22*2^4+CX22*2^3+CY22*2^2+CZ22*2^1+DA22*2^0</f>
        <v>0</v>
      </c>
      <c r="DQ22" s="16">
        <f>IF(DS22=2,AT22*1000,AT22)</f>
        <v>5</v>
      </c>
      <c r="DR22" s="16">
        <f>IF(DT22=2,AU22*1000,AU22)</f>
        <v>1</v>
      </c>
      <c r="DS22" s="16">
        <v>4</v>
      </c>
      <c r="DT22" s="16">
        <v>4</v>
      </c>
      <c r="DU22" s="16">
        <f>MAX(0,MIN(AX22,3))*2^14+MAX(0,MIN(AY22,3))*2^12+MAX(0,MIN(AZ22,3))*2^10+MAX(0,MIN(BA22,3))*2^8+IF(AW22&lt;0,31,IF(AW22&gt;30,30,AW22))</f>
        <v>0</v>
      </c>
      <c r="DV22" s="16">
        <f>DD22 + DE22</f>
        <v>0</v>
      </c>
      <c r="DW22" s="138" t="s">
        <v>184</v>
      </c>
      <c r="DX22" s="137" t="s">
        <v>185</v>
      </c>
      <c r="DY22" s="137" t="s">
        <v>186</v>
      </c>
      <c r="DZ22" s="17"/>
      <c r="EA22" s="15"/>
      <c r="EB22" s="15"/>
      <c r="EC22" s="15"/>
      <c r="ED22" s="15"/>
    </row>
    <row r="23" spans="1:134" ht="15" hidden="1" customHeight="1" x14ac:dyDescent="0.3">
      <c r="A23" s="123"/>
      <c r="B23" s="139"/>
      <c r="C23" s="125" t="s">
        <v>200</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8">
        <f>IF($DM23=0,0,(IF(_xlfn.BITAND($DM23, 128),"8,", "") &amp; IF(_xlfn.BITAND($DM23,64),"7,", "") &amp; IF(_xlfn.BITAND($DM23,7), _xlfn.BITAND($DM23,7) &amp; ",", "") &amp; IF(_xlfn.BITAND($DM23, 56), _xlfn.BITAND($DM23, 56)/8, "")))</f>
        <v>0</v>
      </c>
      <c r="AK23" s="129">
        <v>520205</v>
      </c>
      <c r="AL23" s="129">
        <v>1</v>
      </c>
      <c r="AM23" s="130" t="s">
        <v>165</v>
      </c>
      <c r="AN23" s="131" t="s">
        <v>201</v>
      </c>
      <c r="AO23" s="131" t="s">
        <v>167</v>
      </c>
      <c r="AP23" s="131" t="s">
        <v>189</v>
      </c>
      <c r="AQ23" s="132" t="s">
        <v>202</v>
      </c>
      <c r="AR23" s="135"/>
      <c r="AS23" s="12"/>
      <c r="AT23" s="12"/>
      <c r="AU23" s="12"/>
      <c r="AV23" s="12"/>
      <c r="AW23" s="12"/>
      <c r="AX23" s="12"/>
      <c r="AY23" s="12"/>
      <c r="AZ23" s="12"/>
      <c r="BA23" s="12"/>
      <c r="BB23" s="14"/>
      <c r="BC23" s="14"/>
      <c r="BD23" s="15"/>
      <c r="BE23" s="137" t="str">
        <f>IF(C23="","",C23)</f>
        <v>CL low gasoline bank2</v>
      </c>
      <c r="BF23" s="11" t="s">
        <v>172</v>
      </c>
      <c r="BG23" s="11" t="s">
        <v>173</v>
      </c>
      <c r="BH23" s="11" t="s">
        <v>174</v>
      </c>
      <c r="BI23" s="11" t="s">
        <v>175</v>
      </c>
      <c r="BJ23" s="11" t="s">
        <v>176</v>
      </c>
      <c r="BK23" s="11" t="s">
        <v>177</v>
      </c>
      <c r="BL23" s="11" t="s">
        <v>178</v>
      </c>
      <c r="BM23" s="11" t="s">
        <v>179</v>
      </c>
      <c r="BN23" s="11" t="s">
        <v>180</v>
      </c>
      <c r="BO23" s="11" t="s">
        <v>181</v>
      </c>
      <c r="BP23" s="11" t="s">
        <v>177</v>
      </c>
      <c r="BQ23" s="11" t="s">
        <v>182</v>
      </c>
      <c r="BR23" s="11" t="s">
        <v>182</v>
      </c>
      <c r="BS23" s="11" t="s">
        <v>183</v>
      </c>
      <c r="BT23" s="11" t="s">
        <v>182</v>
      </c>
      <c r="BU23" s="11"/>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6">
        <f>IF(UPPER(TRIM(AM23))="P", 0, IF(UPPER(TRIM(AM23))="C", 16384, IF(UPPER(TRIM(AM23))="B", 32768, IF(UPPER(TRIM(AM23))="U", 49152, -1))))</f>
        <v>0</v>
      </c>
      <c r="DC23" s="16">
        <f>HEX2DEC(AN23)</f>
        <v>4440</v>
      </c>
      <c r="DD23" s="16"/>
      <c r="DE23" s="16"/>
      <c r="DF23" s="17"/>
      <c r="DG23" s="16">
        <v>35</v>
      </c>
      <c r="DH23" s="16">
        <f>AK23</f>
        <v>520205</v>
      </c>
      <c r="DI23" s="16">
        <f>AL23</f>
        <v>1</v>
      </c>
      <c r="DJ23" s="16">
        <f>DB23 + DC23</f>
        <v>4440</v>
      </c>
      <c r="DK23" s="16">
        <f>HEX2DEC(AO23)</f>
        <v>0</v>
      </c>
      <c r="DL23" s="16">
        <f>HEX2DEC(AP23)</f>
        <v>4369</v>
      </c>
      <c r="DM23" s="128">
        <v>0</v>
      </c>
      <c r="DN23" s="16">
        <v>48</v>
      </c>
      <c r="DO23" s="16"/>
      <c r="DP23" s="16"/>
      <c r="DQ23" s="16"/>
      <c r="DR23" s="16"/>
      <c r="DS23" s="16"/>
      <c r="DT23" s="16"/>
      <c r="DU23" s="16"/>
      <c r="DV23" s="16"/>
      <c r="DW23" s="138" t="s">
        <v>184</v>
      </c>
      <c r="DX23" s="137" t="s">
        <v>185</v>
      </c>
      <c r="DY23" s="137" t="s">
        <v>186</v>
      </c>
      <c r="DZ23" s="17"/>
      <c r="EA23" s="15"/>
      <c r="EB23" s="15"/>
      <c r="EC23" s="15"/>
      <c r="ED23" s="15"/>
    </row>
    <row r="24" spans="1:134" ht="15" hidden="1" customHeight="1" x14ac:dyDescent="0.3">
      <c r="A24" s="123"/>
      <c r="B24" s="139"/>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48"/>
      <c r="AK24" s="12"/>
      <c r="AL24" s="12"/>
      <c r="AM24" s="149"/>
      <c r="AN24" s="150"/>
      <c r="AO24" s="150"/>
      <c r="AP24" s="150"/>
      <c r="AQ24" s="12"/>
      <c r="AR24" s="12"/>
      <c r="AS24" s="12"/>
      <c r="AT24" s="12"/>
      <c r="AU24" s="12"/>
      <c r="AV24" s="12"/>
      <c r="AW24" s="12"/>
      <c r="AX24" s="12"/>
      <c r="AY24" s="12"/>
      <c r="AZ24" s="12"/>
      <c r="BA24" s="12"/>
      <c r="BB24" s="14"/>
      <c r="BC24" s="14"/>
      <c r="BD24" s="15"/>
      <c r="BE24" s="137" t="s">
        <v>183</v>
      </c>
      <c r="BF24" s="146"/>
      <c r="BG24" s="146"/>
      <c r="BH24" s="146"/>
      <c r="BI24" s="11" t="s">
        <v>183</v>
      </c>
      <c r="BJ24" s="11" t="s">
        <v>183</v>
      </c>
      <c r="BK24" s="11" t="s">
        <v>183</v>
      </c>
      <c r="BL24" s="11" t="s">
        <v>183</v>
      </c>
      <c r="BM24" s="11" t="s">
        <v>183</v>
      </c>
      <c r="BN24" s="11" t="s">
        <v>183</v>
      </c>
      <c r="BO24" s="11" t="s">
        <v>183</v>
      </c>
      <c r="BP24" s="11" t="s">
        <v>183</v>
      </c>
      <c r="BQ24" s="11" t="s">
        <v>183</v>
      </c>
      <c r="BR24" s="11" t="s">
        <v>183</v>
      </c>
      <c r="BS24" s="11" t="s">
        <v>183</v>
      </c>
      <c r="BT24" s="11" t="s">
        <v>183</v>
      </c>
      <c r="BU24" s="11"/>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6"/>
      <c r="DC24" s="16"/>
      <c r="DD24" s="16"/>
      <c r="DE24" s="16"/>
      <c r="DF24" s="17"/>
      <c r="DG24" s="16"/>
      <c r="DH24" s="16"/>
      <c r="DI24" s="16"/>
      <c r="DJ24" s="16"/>
      <c r="DK24" s="16"/>
      <c r="DL24" s="16"/>
      <c r="DM24" s="13"/>
      <c r="DN24" s="16"/>
      <c r="DO24" s="16"/>
      <c r="DP24" s="16"/>
      <c r="DQ24" s="16"/>
      <c r="DR24" s="16"/>
      <c r="DS24" s="16"/>
      <c r="DT24" s="16"/>
      <c r="DU24" s="16"/>
      <c r="DV24" s="16"/>
      <c r="DW24" s="138"/>
      <c r="DX24" s="137"/>
      <c r="DY24" s="137"/>
      <c r="DZ24" s="17"/>
      <c r="EA24" s="15"/>
      <c r="EB24" s="15"/>
      <c r="EC24" s="15"/>
      <c r="ED24" s="15"/>
    </row>
    <row r="25" spans="1:134" ht="15" customHeight="1" thickTop="1" x14ac:dyDescent="0.3">
      <c r="A25" s="123"/>
      <c r="B25" s="139"/>
      <c r="C25" s="553" t="s">
        <v>203</v>
      </c>
      <c r="D25" s="151" t="s">
        <v>184</v>
      </c>
      <c r="E25" s="152"/>
      <c r="F25" s="152"/>
      <c r="G25" s="152" t="s">
        <v>184</v>
      </c>
      <c r="H25" s="152"/>
      <c r="I25" s="152"/>
      <c r="J25" s="152" t="s">
        <v>184</v>
      </c>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28">
        <f>IF($DM25=0,0,(IF(_xlfn.BITAND($DM25, 128),"8,", "") &amp; IF(_xlfn.BITAND($DM25,64),"7,", "") &amp; IF(_xlfn.BITAND($DM25,7), _xlfn.BITAND($DM25,7) &amp; ",", "") &amp; IF(_xlfn.BITAND($DM25, 56), _xlfn.BITAND($DM25, 56)/8, "")))</f>
        <v>0</v>
      </c>
      <c r="AK25" s="129">
        <v>520206</v>
      </c>
      <c r="AL25" s="129">
        <v>0</v>
      </c>
      <c r="AM25" s="130" t="s">
        <v>165</v>
      </c>
      <c r="AN25" s="131" t="s">
        <v>204</v>
      </c>
      <c r="AO25" s="131" t="s">
        <v>167</v>
      </c>
      <c r="AP25" s="131" t="s">
        <v>205</v>
      </c>
      <c r="AQ25" s="132" t="s">
        <v>169</v>
      </c>
      <c r="AR25" s="133">
        <v>35.0006103515625</v>
      </c>
      <c r="AS25" s="12" t="s">
        <v>170</v>
      </c>
      <c r="AT25" s="134">
        <v>5</v>
      </c>
      <c r="AU25" s="134">
        <v>1</v>
      </c>
      <c r="AV25" s="12" t="s">
        <v>171</v>
      </c>
      <c r="AW25" s="135">
        <v>0</v>
      </c>
      <c r="AX25" s="135">
        <v>0</v>
      </c>
      <c r="AY25" s="135">
        <v>0</v>
      </c>
      <c r="AZ25" s="135">
        <v>0</v>
      </c>
      <c r="BA25" s="135">
        <v>0</v>
      </c>
      <c r="BB25" s="136"/>
      <c r="BC25" s="136"/>
      <c r="BD25" s="15"/>
      <c r="BE25" s="137" t="str">
        <f>IF(C25="","",C25)</f>
        <v>CL high LPG</v>
      </c>
      <c r="BF25" s="11" t="s">
        <v>172</v>
      </c>
      <c r="BG25" s="11" t="s">
        <v>173</v>
      </c>
      <c r="BH25" s="11" t="s">
        <v>174</v>
      </c>
      <c r="BI25" s="11" t="s">
        <v>175</v>
      </c>
      <c r="BJ25" s="11" t="s">
        <v>176</v>
      </c>
      <c r="BK25" s="11" t="s">
        <v>177</v>
      </c>
      <c r="BL25" s="11" t="s">
        <v>178</v>
      </c>
      <c r="BM25" s="11" t="s">
        <v>179</v>
      </c>
      <c r="BN25" s="11" t="s">
        <v>180</v>
      </c>
      <c r="BO25" s="11" t="s">
        <v>181</v>
      </c>
      <c r="BP25" s="11" t="s">
        <v>177</v>
      </c>
      <c r="BQ25" s="11" t="s">
        <v>182</v>
      </c>
      <c r="BR25" s="11" t="s">
        <v>182</v>
      </c>
      <c r="BS25" s="11" t="s">
        <v>183</v>
      </c>
      <c r="BT25" s="11" t="s">
        <v>182</v>
      </c>
      <c r="BU25" s="11"/>
      <c r="BV25" s="15">
        <f>IF(UPPER(TRIM(D25))="X",1,0)</f>
        <v>1</v>
      </c>
      <c r="BW25" s="15">
        <f>IF(UPPER(TRIM(E25))="X",1,0)</f>
        <v>0</v>
      </c>
      <c r="BX25" s="15">
        <f>IF(UPPER(TRIM(F25))="X",1,0)</f>
        <v>0</v>
      </c>
      <c r="BY25" s="15">
        <f>IF(UPPER(TRIM(G25))="X",1,0)</f>
        <v>1</v>
      </c>
      <c r="BZ25" s="15">
        <f>IF(UPPER(TRIM(H25))="X",1,0)</f>
        <v>0</v>
      </c>
      <c r="CA25" s="15">
        <f>IF(UPPER(TRIM(J25))="X",1,0)</f>
        <v>1</v>
      </c>
      <c r="CB25" s="15">
        <f>IF(UPPER(TRIM(L25))="X",1,0)</f>
        <v>0</v>
      </c>
      <c r="CC25" s="15">
        <f>IF(UPPER(TRIM(M25))="X",1,0)</f>
        <v>0</v>
      </c>
      <c r="CD25" s="15">
        <f>IF(UPPER(TRIM(I25))="X",1,0)</f>
        <v>0</v>
      </c>
      <c r="CE25" s="15">
        <f>IF(UPPER(TRIM(K25))="X",1,0)</f>
        <v>0</v>
      </c>
      <c r="CF25" s="15">
        <f t="shared" ref="CF25:CX25" si="3">IF(UPPER(TRIM(N25))="X",1,0)</f>
        <v>0</v>
      </c>
      <c r="CG25" s="15">
        <f t="shared" si="3"/>
        <v>0</v>
      </c>
      <c r="CH25" s="15">
        <f t="shared" si="3"/>
        <v>0</v>
      </c>
      <c r="CI25" s="15">
        <f t="shared" si="3"/>
        <v>0</v>
      </c>
      <c r="CJ25" s="15">
        <f t="shared" si="3"/>
        <v>0</v>
      </c>
      <c r="CK25" s="15">
        <f t="shared" si="3"/>
        <v>0</v>
      </c>
      <c r="CL25" s="15">
        <f t="shared" si="3"/>
        <v>0</v>
      </c>
      <c r="CM25" s="15">
        <f t="shared" si="3"/>
        <v>0</v>
      </c>
      <c r="CN25" s="15">
        <f t="shared" si="3"/>
        <v>0</v>
      </c>
      <c r="CO25" s="15">
        <f t="shared" si="3"/>
        <v>0</v>
      </c>
      <c r="CP25" s="15">
        <f t="shared" si="3"/>
        <v>0</v>
      </c>
      <c r="CQ25" s="15">
        <f t="shared" si="3"/>
        <v>0</v>
      </c>
      <c r="CR25" s="15">
        <f t="shared" si="3"/>
        <v>0</v>
      </c>
      <c r="CS25" s="15">
        <f t="shared" si="3"/>
        <v>0</v>
      </c>
      <c r="CT25" s="15">
        <f t="shared" si="3"/>
        <v>0</v>
      </c>
      <c r="CU25" s="15">
        <f t="shared" si="3"/>
        <v>0</v>
      </c>
      <c r="CV25" s="15">
        <f t="shared" si="3"/>
        <v>0</v>
      </c>
      <c r="CW25" s="15">
        <f t="shared" si="3"/>
        <v>0</v>
      </c>
      <c r="CX25" s="15">
        <f t="shared" si="3"/>
        <v>0</v>
      </c>
      <c r="CY25" s="15">
        <v>0</v>
      </c>
      <c r="CZ25" s="15">
        <f>IF(UPPER(TRIM(AH25))="X",1,0)</f>
        <v>0</v>
      </c>
      <c r="DA25" s="15">
        <v>0</v>
      </c>
      <c r="DB25" s="16">
        <f>IF(UPPER(TRIM(AM25))="P", 0, IF(UPPER(TRIM(AM25))="C", 16384, IF(UPPER(TRIM(AM25))="B", 32768, IF(UPPER(TRIM(AM25))="U", 49152, -1))))</f>
        <v>0</v>
      </c>
      <c r="DC25" s="16">
        <f>HEX2DEC(AN25)</f>
        <v>4433</v>
      </c>
      <c r="DD25" s="16">
        <f>IF(UPPER(TRIM(BB25))="",0,IF(UPPER(TRIM(BB25))="M",32,IF(UPPER(TRIM(BB25))="H",64,IF(UPPER(TRIM(BB25))="I",128,-1))))</f>
        <v>0</v>
      </c>
      <c r="DE25" s="16">
        <f>IF(UPPER(TRIM(BC25))="",0, IF(UPPER(TRIM(BC25))="U",1,IF(UPPER(TRIM(BC25))="A",2,IF(UPPER(TRIM(BC25))="B1",4,IF(UPPER(TRIM(BC25))="B2",8,IF(UPPER(TRIM(BC25))="C",16,-1))))))</f>
        <v>0</v>
      </c>
      <c r="DF25" s="17"/>
      <c r="DG25" s="16">
        <v>36</v>
      </c>
      <c r="DH25" s="16">
        <f>AK25</f>
        <v>520206</v>
      </c>
      <c r="DI25" s="16">
        <f>AL25</f>
        <v>0</v>
      </c>
      <c r="DJ25" s="16">
        <f>DB25 + DC25</f>
        <v>4433</v>
      </c>
      <c r="DK25" s="16">
        <f>HEX2DEC(AO25)</f>
        <v>0</v>
      </c>
      <c r="DL25" s="16">
        <f>HEX2DEC(AP25)</f>
        <v>529</v>
      </c>
      <c r="DM25" s="128">
        <v>0</v>
      </c>
      <c r="DN25" s="16">
        <v>49</v>
      </c>
      <c r="DO25" s="16">
        <f>BV25*2^15+BW25*2^14+BX25*2^13+BY25*2^12+BZ25*2^11+CA25*2^10+CB25*2^9+CC25*2^8+CD25*2^7+CE25*2^6+CF25*2^5+CG25*2^4+CH25*2^3+CI25*2^2+CJ25*2^1+CK25*2^0</f>
        <v>37888</v>
      </c>
      <c r="DP25" s="16">
        <f>CL25*2^15+CM25*2^14+CN25*2^13+CO25*2^12+CP25*2^11+CQ25*2^10+CR25*2^9+CS25*2^8+CT25*2^7+CU25*2^6+CV25*2^5+CW25*2^4+CX25*2^3+CY25*2^2+CZ25*2^1+DA25*2^0</f>
        <v>0</v>
      </c>
      <c r="DQ25" s="16">
        <f>IF(DS25=2,AT25*1000,AT25)</f>
        <v>5</v>
      </c>
      <c r="DR25" s="16">
        <f>IF(DT25=2,AU25*1000,AU25)</f>
        <v>1</v>
      </c>
      <c r="DS25" s="16">
        <v>4</v>
      </c>
      <c r="DT25" s="16">
        <v>4</v>
      </c>
      <c r="DU25" s="16">
        <f>MAX(0,MIN(AX25,3))*2^14+MAX(0,MIN(AY25,3))*2^12+MAX(0,MIN(AZ25,3))*2^10+MAX(0,MIN(BA25,3))*2^8+IF(AW25&lt;0,31,IF(AW25&gt;30,30,AW25))</f>
        <v>0</v>
      </c>
      <c r="DV25" s="16">
        <f>DD25 + DE25</f>
        <v>0</v>
      </c>
      <c r="DW25" s="138" t="s">
        <v>184</v>
      </c>
      <c r="DX25" s="137" t="s">
        <v>185</v>
      </c>
      <c r="DY25" s="137" t="s">
        <v>186</v>
      </c>
      <c r="DZ25" s="17"/>
      <c r="EA25" s="15"/>
      <c r="EB25" s="15"/>
      <c r="EC25" s="15"/>
      <c r="ED25" s="15"/>
    </row>
    <row r="26" spans="1:134" ht="15" hidden="1" customHeight="1" x14ac:dyDescent="0.3">
      <c r="A26" s="123"/>
      <c r="B26" s="139"/>
      <c r="C26" s="553"/>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8"/>
      <c r="AK26" s="143"/>
      <c r="AL26" s="143"/>
      <c r="AM26" s="144"/>
      <c r="AN26" s="145"/>
      <c r="AO26" s="145"/>
      <c r="AP26" s="145"/>
      <c r="AQ26" s="140" t="s">
        <v>190</v>
      </c>
      <c r="AR26" s="141">
        <v>0</v>
      </c>
      <c r="AS26" s="142" t="s">
        <v>191</v>
      </c>
      <c r="AT26" s="13"/>
      <c r="AU26" s="13"/>
      <c r="AV26" s="12"/>
      <c r="AW26" s="12"/>
      <c r="AX26" s="12"/>
      <c r="AY26" s="12"/>
      <c r="AZ26" s="12"/>
      <c r="BA26" s="12"/>
      <c r="BB26" s="14"/>
      <c r="BC26" s="14"/>
      <c r="BD26" s="15"/>
      <c r="BE26" s="137" t="s">
        <v>183</v>
      </c>
      <c r="BF26" s="146"/>
      <c r="BG26" s="146"/>
      <c r="BH26" s="146"/>
      <c r="BI26" s="11" t="s">
        <v>183</v>
      </c>
      <c r="BJ26" s="11" t="s">
        <v>183</v>
      </c>
      <c r="BK26" s="11" t="s">
        <v>183</v>
      </c>
      <c r="BL26" s="11" t="s">
        <v>183</v>
      </c>
      <c r="BM26" s="11" t="s">
        <v>183</v>
      </c>
      <c r="BN26" s="11" t="s">
        <v>183</v>
      </c>
      <c r="BO26" s="11" t="s">
        <v>183</v>
      </c>
      <c r="BP26" s="11" t="s">
        <v>183</v>
      </c>
      <c r="BQ26" s="11" t="s">
        <v>183</v>
      </c>
      <c r="BR26" s="11" t="s">
        <v>183</v>
      </c>
      <c r="BS26" s="11" t="s">
        <v>183</v>
      </c>
      <c r="BT26" s="11" t="s">
        <v>183</v>
      </c>
      <c r="BU26" s="11"/>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6"/>
      <c r="DC26" s="16"/>
      <c r="DD26" s="16"/>
      <c r="DE26" s="16"/>
      <c r="DF26" s="17"/>
      <c r="DG26" s="16"/>
      <c r="DH26" s="16"/>
      <c r="DI26" s="16"/>
      <c r="DJ26" s="16"/>
      <c r="DK26" s="16"/>
      <c r="DL26" s="16"/>
      <c r="DM26" s="128"/>
      <c r="DN26" s="16"/>
      <c r="DO26" s="16"/>
      <c r="DP26" s="16"/>
      <c r="DQ26" s="16"/>
      <c r="DR26" s="16"/>
      <c r="DS26" s="16"/>
      <c r="DT26" s="16"/>
      <c r="DU26" s="16"/>
      <c r="DV26" s="16"/>
      <c r="DW26" s="138"/>
      <c r="DX26" s="137"/>
      <c r="DY26" s="137"/>
      <c r="DZ26" s="17"/>
      <c r="EA26" s="15"/>
      <c r="EB26" s="15"/>
      <c r="EC26" s="15"/>
      <c r="ED26" s="15"/>
    </row>
    <row r="27" spans="1:134" ht="15" hidden="1" customHeight="1" x14ac:dyDescent="0.3">
      <c r="A27" s="123"/>
      <c r="B27" s="139"/>
      <c r="C27" s="553"/>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8"/>
      <c r="AK27" s="143"/>
      <c r="AL27" s="143"/>
      <c r="AM27" s="144"/>
      <c r="AN27" s="145"/>
      <c r="AO27" s="145"/>
      <c r="AP27" s="145"/>
      <c r="AQ27" s="140" t="s">
        <v>192</v>
      </c>
      <c r="AR27" s="141">
        <v>9999</v>
      </c>
      <c r="AS27" s="142" t="s">
        <v>191</v>
      </c>
      <c r="AT27" s="13"/>
      <c r="AU27" s="13"/>
      <c r="AV27" s="12"/>
      <c r="AW27" s="12"/>
      <c r="AX27" s="12"/>
      <c r="AY27" s="12"/>
      <c r="AZ27" s="12"/>
      <c r="BA27" s="12"/>
      <c r="BB27" s="14"/>
      <c r="BC27" s="14"/>
      <c r="BD27" s="15"/>
      <c r="BE27" s="137" t="s">
        <v>183</v>
      </c>
      <c r="BF27" s="146"/>
      <c r="BG27" s="146"/>
      <c r="BH27" s="146"/>
      <c r="BI27" s="11" t="s">
        <v>183</v>
      </c>
      <c r="BJ27" s="11" t="s">
        <v>183</v>
      </c>
      <c r="BK27" s="11" t="s">
        <v>183</v>
      </c>
      <c r="BL27" s="11" t="s">
        <v>183</v>
      </c>
      <c r="BM27" s="11" t="s">
        <v>183</v>
      </c>
      <c r="BN27" s="11" t="s">
        <v>183</v>
      </c>
      <c r="BO27" s="11" t="s">
        <v>183</v>
      </c>
      <c r="BP27" s="11" t="s">
        <v>183</v>
      </c>
      <c r="BQ27" s="11" t="s">
        <v>183</v>
      </c>
      <c r="BR27" s="11" t="s">
        <v>183</v>
      </c>
      <c r="BS27" s="11" t="s">
        <v>183</v>
      </c>
      <c r="BT27" s="11" t="s">
        <v>183</v>
      </c>
      <c r="BU27" s="11"/>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6"/>
      <c r="DC27" s="16"/>
      <c r="DD27" s="16"/>
      <c r="DE27" s="16"/>
      <c r="DF27" s="17"/>
      <c r="DG27" s="16"/>
      <c r="DH27" s="16"/>
      <c r="DI27" s="16"/>
      <c r="DJ27" s="16"/>
      <c r="DK27" s="16"/>
      <c r="DL27" s="16"/>
      <c r="DM27" s="128"/>
      <c r="DN27" s="16"/>
      <c r="DO27" s="16"/>
      <c r="DP27" s="16"/>
      <c r="DQ27" s="16"/>
      <c r="DR27" s="16"/>
      <c r="DS27" s="16"/>
      <c r="DT27" s="16"/>
      <c r="DU27" s="16"/>
      <c r="DV27" s="16"/>
      <c r="DW27" s="138"/>
      <c r="DX27" s="137"/>
      <c r="DY27" s="137"/>
      <c r="DZ27" s="17"/>
      <c r="EA27" s="15"/>
      <c r="EB27" s="15"/>
      <c r="EC27" s="15"/>
      <c r="ED27" s="15"/>
    </row>
    <row r="28" spans="1:134" ht="15" hidden="1" customHeight="1" x14ac:dyDescent="0.3">
      <c r="A28" s="123"/>
      <c r="B28" s="153"/>
      <c r="C28" s="553"/>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8"/>
      <c r="AK28" s="143"/>
      <c r="AL28" s="143"/>
      <c r="AM28" s="144"/>
      <c r="AN28" s="145"/>
      <c r="AO28" s="145"/>
      <c r="AP28" s="145"/>
      <c r="AQ28" s="140" t="s">
        <v>193</v>
      </c>
      <c r="AR28" s="147">
        <v>0</v>
      </c>
      <c r="AS28" s="142" t="s">
        <v>194</v>
      </c>
      <c r="AT28" s="13"/>
      <c r="AU28" s="13"/>
      <c r="AV28" s="12"/>
      <c r="AW28" s="12"/>
      <c r="AX28" s="12"/>
      <c r="AY28" s="12"/>
      <c r="AZ28" s="12"/>
      <c r="BA28" s="12"/>
      <c r="BB28" s="14"/>
      <c r="BC28" s="14"/>
      <c r="BD28" s="15"/>
      <c r="BE28" s="137" t="s">
        <v>183</v>
      </c>
      <c r="BF28" s="146"/>
      <c r="BG28" s="146"/>
      <c r="BH28" s="146"/>
      <c r="BI28" s="11" t="s">
        <v>183</v>
      </c>
      <c r="BJ28" s="11" t="s">
        <v>183</v>
      </c>
      <c r="BK28" s="11" t="s">
        <v>183</v>
      </c>
      <c r="BL28" s="11" t="s">
        <v>183</v>
      </c>
      <c r="BM28" s="11" t="s">
        <v>183</v>
      </c>
      <c r="BN28" s="11" t="s">
        <v>183</v>
      </c>
      <c r="BO28" s="11" t="s">
        <v>183</v>
      </c>
      <c r="BP28" s="11" t="s">
        <v>183</v>
      </c>
      <c r="BQ28" s="11" t="s">
        <v>183</v>
      </c>
      <c r="BR28" s="11" t="s">
        <v>183</v>
      </c>
      <c r="BS28" s="11" t="s">
        <v>183</v>
      </c>
      <c r="BT28" s="11" t="s">
        <v>183</v>
      </c>
      <c r="BU28" s="11"/>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6"/>
      <c r="DC28" s="16"/>
      <c r="DD28" s="16"/>
      <c r="DE28" s="16"/>
      <c r="DF28" s="17"/>
      <c r="DG28" s="16"/>
      <c r="DH28" s="16"/>
      <c r="DI28" s="16"/>
      <c r="DJ28" s="16"/>
      <c r="DK28" s="16"/>
      <c r="DL28" s="16"/>
      <c r="DM28" s="128"/>
      <c r="DN28" s="16"/>
      <c r="DO28" s="16"/>
      <c r="DP28" s="16"/>
      <c r="DQ28" s="16"/>
      <c r="DR28" s="16"/>
      <c r="DS28" s="16"/>
      <c r="DT28" s="16"/>
      <c r="DU28" s="16"/>
      <c r="DV28" s="16"/>
      <c r="DW28" s="138"/>
      <c r="DX28" s="137"/>
      <c r="DY28" s="137"/>
      <c r="DZ28" s="17"/>
      <c r="EA28" s="15"/>
      <c r="EB28" s="15"/>
      <c r="EC28" s="15"/>
      <c r="ED28" s="15"/>
    </row>
    <row r="29" spans="1:134" ht="15" hidden="1" customHeight="1" x14ac:dyDescent="0.3">
      <c r="A29" s="123"/>
      <c r="B29" s="153"/>
      <c r="C29" s="553"/>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8"/>
      <c r="AK29" s="143"/>
      <c r="AL29" s="143"/>
      <c r="AM29" s="144"/>
      <c r="AN29" s="145"/>
      <c r="AO29" s="145"/>
      <c r="AP29" s="145"/>
      <c r="AQ29" s="140" t="s">
        <v>195</v>
      </c>
      <c r="AR29" s="147">
        <v>99</v>
      </c>
      <c r="AS29" s="142" t="s">
        <v>194</v>
      </c>
      <c r="AT29" s="13"/>
      <c r="AU29" s="13"/>
      <c r="AV29" s="12"/>
      <c r="AW29" s="12"/>
      <c r="AX29" s="12"/>
      <c r="AY29" s="12"/>
      <c r="AZ29" s="12"/>
      <c r="BA29" s="12"/>
      <c r="BB29" s="14"/>
      <c r="BC29" s="14"/>
      <c r="BD29" s="15"/>
      <c r="BE29" s="137" t="s">
        <v>183</v>
      </c>
      <c r="BF29" s="146"/>
      <c r="BG29" s="146"/>
      <c r="BH29" s="146"/>
      <c r="BI29" s="11" t="s">
        <v>183</v>
      </c>
      <c r="BJ29" s="11" t="s">
        <v>183</v>
      </c>
      <c r="BK29" s="11" t="s">
        <v>183</v>
      </c>
      <c r="BL29" s="11" t="s">
        <v>183</v>
      </c>
      <c r="BM29" s="11" t="s">
        <v>183</v>
      </c>
      <c r="BN29" s="11" t="s">
        <v>183</v>
      </c>
      <c r="BO29" s="11" t="s">
        <v>183</v>
      </c>
      <c r="BP29" s="11" t="s">
        <v>183</v>
      </c>
      <c r="BQ29" s="11" t="s">
        <v>183</v>
      </c>
      <c r="BR29" s="11" t="s">
        <v>183</v>
      </c>
      <c r="BS29" s="11" t="s">
        <v>183</v>
      </c>
      <c r="BT29" s="11" t="s">
        <v>183</v>
      </c>
      <c r="BU29" s="11"/>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6"/>
      <c r="DC29" s="16"/>
      <c r="DD29" s="16"/>
      <c r="DE29" s="16"/>
      <c r="DF29" s="17"/>
      <c r="DG29" s="16"/>
      <c r="DH29" s="16"/>
      <c r="DI29" s="16"/>
      <c r="DJ29" s="16"/>
      <c r="DK29" s="16"/>
      <c r="DL29" s="16"/>
      <c r="DM29" s="128"/>
      <c r="DN29" s="16"/>
      <c r="DO29" s="16"/>
      <c r="DP29" s="16"/>
      <c r="DQ29" s="16"/>
      <c r="DR29" s="16"/>
      <c r="DS29" s="16"/>
      <c r="DT29" s="16"/>
      <c r="DU29" s="16"/>
      <c r="DV29" s="16"/>
      <c r="DW29" s="138"/>
      <c r="DX29" s="137"/>
      <c r="DY29" s="137"/>
      <c r="DZ29" s="17"/>
      <c r="EA29" s="15"/>
      <c r="EB29" s="15"/>
      <c r="EC29" s="15"/>
      <c r="ED29" s="15"/>
    </row>
    <row r="30" spans="1:134" ht="15" hidden="1" customHeight="1" x14ac:dyDescent="0.3">
      <c r="A30" s="123"/>
      <c r="B30" s="139"/>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48"/>
      <c r="AK30" s="12"/>
      <c r="AL30" s="12"/>
      <c r="AM30" s="149"/>
      <c r="AN30" s="150"/>
      <c r="AO30" s="150"/>
      <c r="AP30" s="150"/>
      <c r="AQ30" s="12"/>
      <c r="AR30" s="12"/>
      <c r="AS30" s="12"/>
      <c r="AT30" s="12"/>
      <c r="AU30" s="12"/>
      <c r="AV30" s="12"/>
      <c r="AW30" s="12"/>
      <c r="AX30" s="12"/>
      <c r="AY30" s="12"/>
      <c r="AZ30" s="12"/>
      <c r="BA30" s="12"/>
      <c r="BB30" s="14"/>
      <c r="BC30" s="14"/>
      <c r="BD30" s="15"/>
      <c r="BE30" s="137" t="s">
        <v>183</v>
      </c>
      <c r="BF30" s="146"/>
      <c r="BG30" s="146"/>
      <c r="BH30" s="146"/>
      <c r="BI30" s="11" t="s">
        <v>183</v>
      </c>
      <c r="BJ30" s="11" t="s">
        <v>183</v>
      </c>
      <c r="BK30" s="11" t="s">
        <v>183</v>
      </c>
      <c r="BL30" s="11" t="s">
        <v>183</v>
      </c>
      <c r="BM30" s="11" t="s">
        <v>183</v>
      </c>
      <c r="BN30" s="11" t="s">
        <v>183</v>
      </c>
      <c r="BO30" s="11" t="s">
        <v>183</v>
      </c>
      <c r="BP30" s="11" t="s">
        <v>183</v>
      </c>
      <c r="BQ30" s="11" t="s">
        <v>183</v>
      </c>
      <c r="BR30" s="11" t="s">
        <v>183</v>
      </c>
      <c r="BS30" s="11" t="s">
        <v>183</v>
      </c>
      <c r="BT30" s="11" t="s">
        <v>183</v>
      </c>
      <c r="BU30" s="11"/>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6"/>
      <c r="DC30" s="16"/>
      <c r="DD30" s="16"/>
      <c r="DE30" s="16"/>
      <c r="DF30" s="17"/>
      <c r="DG30" s="16"/>
      <c r="DH30" s="16"/>
      <c r="DI30" s="16"/>
      <c r="DJ30" s="16"/>
      <c r="DK30" s="16"/>
      <c r="DL30" s="16"/>
      <c r="DM30" s="13"/>
      <c r="DN30" s="16"/>
      <c r="DO30" s="16"/>
      <c r="DP30" s="16"/>
      <c r="DQ30" s="16"/>
      <c r="DR30" s="16"/>
      <c r="DS30" s="16"/>
      <c r="DT30" s="16"/>
      <c r="DU30" s="16"/>
      <c r="DV30" s="16"/>
      <c r="DW30" s="138"/>
      <c r="DX30" s="137"/>
      <c r="DY30" s="137"/>
      <c r="DZ30" s="17"/>
      <c r="EA30" s="15"/>
      <c r="EB30" s="15"/>
      <c r="EC30" s="15"/>
      <c r="ED30" s="15"/>
    </row>
    <row r="31" spans="1:134" ht="15" customHeight="1" x14ac:dyDescent="0.3">
      <c r="A31" s="123"/>
      <c r="B31" s="139"/>
      <c r="C31" s="553" t="s">
        <v>206</v>
      </c>
      <c r="D31" s="151" t="s">
        <v>184</v>
      </c>
      <c r="E31" s="152"/>
      <c r="F31" s="152"/>
      <c r="G31" s="152" t="s">
        <v>184</v>
      </c>
      <c r="H31" s="152"/>
      <c r="I31" s="152"/>
      <c r="J31" s="152" t="s">
        <v>184</v>
      </c>
      <c r="K31" s="152"/>
      <c r="L31" s="152"/>
      <c r="M31" s="152"/>
      <c r="N31" s="152"/>
      <c r="O31" s="152"/>
      <c r="P31" s="152"/>
      <c r="Q31" s="152"/>
      <c r="R31" s="152"/>
      <c r="S31" s="152"/>
      <c r="T31" s="152"/>
      <c r="U31" s="152"/>
      <c r="V31" s="152"/>
      <c r="W31" s="152"/>
      <c r="X31" s="152"/>
      <c r="Y31" s="152"/>
      <c r="Z31" s="152"/>
      <c r="AA31" s="152"/>
      <c r="AB31" s="152"/>
      <c r="AC31" s="152"/>
      <c r="AD31" s="152"/>
      <c r="AE31" s="152"/>
      <c r="AF31" s="152"/>
      <c r="AG31" s="152"/>
      <c r="AH31" s="152"/>
      <c r="AI31" s="152"/>
      <c r="AJ31" s="128">
        <f>IF($DM31=0,0,(IF(_xlfn.BITAND($DM31, 128),"8,", "") &amp; IF(_xlfn.BITAND($DM31,64),"7,", "") &amp; IF(_xlfn.BITAND($DM31,7), _xlfn.BITAND($DM31,7) &amp; ",", "") &amp; IF(_xlfn.BITAND($DM31, 56), _xlfn.BITAND($DM31, 56)/8, "")))</f>
        <v>0</v>
      </c>
      <c r="AK31" s="129">
        <v>520206</v>
      </c>
      <c r="AL31" s="129">
        <v>1</v>
      </c>
      <c r="AM31" s="130" t="s">
        <v>165</v>
      </c>
      <c r="AN31" s="131" t="s">
        <v>207</v>
      </c>
      <c r="AO31" s="131" t="s">
        <v>167</v>
      </c>
      <c r="AP31" s="131" t="s">
        <v>208</v>
      </c>
      <c r="AQ31" s="132" t="s">
        <v>199</v>
      </c>
      <c r="AR31" s="133">
        <v>-35.0006103515625</v>
      </c>
      <c r="AS31" s="12" t="s">
        <v>170</v>
      </c>
      <c r="AT31" s="134">
        <v>5</v>
      </c>
      <c r="AU31" s="134">
        <v>1</v>
      </c>
      <c r="AV31" s="12" t="s">
        <v>171</v>
      </c>
      <c r="AW31" s="135">
        <v>0</v>
      </c>
      <c r="AX31" s="135">
        <v>0</v>
      </c>
      <c r="AY31" s="135">
        <v>0</v>
      </c>
      <c r="AZ31" s="135">
        <v>0</v>
      </c>
      <c r="BA31" s="135">
        <v>0</v>
      </c>
      <c r="BB31" s="136"/>
      <c r="BC31" s="136"/>
      <c r="BD31" s="15"/>
      <c r="BE31" s="137" t="str">
        <f>IF(C31="","",C31)</f>
        <v>CL low LPG</v>
      </c>
      <c r="BF31" s="11" t="s">
        <v>172</v>
      </c>
      <c r="BG31" s="11" t="s">
        <v>173</v>
      </c>
      <c r="BH31" s="11" t="s">
        <v>174</v>
      </c>
      <c r="BI31" s="11" t="s">
        <v>175</v>
      </c>
      <c r="BJ31" s="11" t="s">
        <v>176</v>
      </c>
      <c r="BK31" s="11" t="s">
        <v>177</v>
      </c>
      <c r="BL31" s="11" t="s">
        <v>178</v>
      </c>
      <c r="BM31" s="11" t="s">
        <v>179</v>
      </c>
      <c r="BN31" s="11" t="s">
        <v>180</v>
      </c>
      <c r="BO31" s="11" t="s">
        <v>181</v>
      </c>
      <c r="BP31" s="11" t="s">
        <v>177</v>
      </c>
      <c r="BQ31" s="11" t="s">
        <v>182</v>
      </c>
      <c r="BR31" s="11" t="s">
        <v>182</v>
      </c>
      <c r="BS31" s="11" t="s">
        <v>183</v>
      </c>
      <c r="BT31" s="11" t="s">
        <v>182</v>
      </c>
      <c r="BU31" s="11"/>
      <c r="BV31" s="15">
        <f>IF(UPPER(TRIM(D31))="X",1,0)</f>
        <v>1</v>
      </c>
      <c r="BW31" s="15">
        <f>IF(UPPER(TRIM(E31))="X",1,0)</f>
        <v>0</v>
      </c>
      <c r="BX31" s="15">
        <f>IF(UPPER(TRIM(F31))="X",1,0)</f>
        <v>0</v>
      </c>
      <c r="BY31" s="15">
        <f>IF(UPPER(TRIM(G31))="X",1,0)</f>
        <v>1</v>
      </c>
      <c r="BZ31" s="15">
        <f>IF(UPPER(TRIM(H31))="X",1,0)</f>
        <v>0</v>
      </c>
      <c r="CA31" s="15">
        <f>IF(UPPER(TRIM(J31))="X",1,0)</f>
        <v>1</v>
      </c>
      <c r="CB31" s="15">
        <f>IF(UPPER(TRIM(L31))="X",1,0)</f>
        <v>0</v>
      </c>
      <c r="CC31" s="15">
        <f>IF(UPPER(TRIM(M31))="X",1,0)</f>
        <v>0</v>
      </c>
      <c r="CD31" s="15">
        <f>IF(UPPER(TRIM(I31))="X",1,0)</f>
        <v>0</v>
      </c>
      <c r="CE31" s="15">
        <f>IF(UPPER(TRIM(K31))="X",1,0)</f>
        <v>0</v>
      </c>
      <c r="CF31" s="15">
        <f t="shared" ref="CF31:CX31" si="4">IF(UPPER(TRIM(N31))="X",1,0)</f>
        <v>0</v>
      </c>
      <c r="CG31" s="15">
        <f t="shared" si="4"/>
        <v>0</v>
      </c>
      <c r="CH31" s="15">
        <f t="shared" si="4"/>
        <v>0</v>
      </c>
      <c r="CI31" s="15">
        <f t="shared" si="4"/>
        <v>0</v>
      </c>
      <c r="CJ31" s="15">
        <f t="shared" si="4"/>
        <v>0</v>
      </c>
      <c r="CK31" s="15">
        <f t="shared" si="4"/>
        <v>0</v>
      </c>
      <c r="CL31" s="15">
        <f t="shared" si="4"/>
        <v>0</v>
      </c>
      <c r="CM31" s="15">
        <f t="shared" si="4"/>
        <v>0</v>
      </c>
      <c r="CN31" s="15">
        <f t="shared" si="4"/>
        <v>0</v>
      </c>
      <c r="CO31" s="15">
        <f t="shared" si="4"/>
        <v>0</v>
      </c>
      <c r="CP31" s="15">
        <f t="shared" si="4"/>
        <v>0</v>
      </c>
      <c r="CQ31" s="15">
        <f t="shared" si="4"/>
        <v>0</v>
      </c>
      <c r="CR31" s="15">
        <f t="shared" si="4"/>
        <v>0</v>
      </c>
      <c r="CS31" s="15">
        <f t="shared" si="4"/>
        <v>0</v>
      </c>
      <c r="CT31" s="15">
        <f t="shared" si="4"/>
        <v>0</v>
      </c>
      <c r="CU31" s="15">
        <f t="shared" si="4"/>
        <v>0</v>
      </c>
      <c r="CV31" s="15">
        <f t="shared" si="4"/>
        <v>0</v>
      </c>
      <c r="CW31" s="15">
        <f t="shared" si="4"/>
        <v>0</v>
      </c>
      <c r="CX31" s="15">
        <f t="shared" si="4"/>
        <v>0</v>
      </c>
      <c r="CY31" s="15">
        <v>0</v>
      </c>
      <c r="CZ31" s="15">
        <f>IF(UPPER(TRIM(AH31))="X",1,0)</f>
        <v>0</v>
      </c>
      <c r="DA31" s="15">
        <v>0</v>
      </c>
      <c r="DB31" s="16">
        <f>IF(UPPER(TRIM(AM31))="P", 0, IF(UPPER(TRIM(AM31))="C", 16384, IF(UPPER(TRIM(AM31))="B", 32768, IF(UPPER(TRIM(AM31))="U", 49152, -1))))</f>
        <v>0</v>
      </c>
      <c r="DC31" s="16">
        <f>HEX2DEC(AN31)</f>
        <v>4434</v>
      </c>
      <c r="DD31" s="16">
        <f>IF(UPPER(TRIM(BB31))="",0,IF(UPPER(TRIM(BB31))="M",32,IF(UPPER(TRIM(BB31))="H",64,IF(UPPER(TRIM(BB31))="I",128,-1))))</f>
        <v>0</v>
      </c>
      <c r="DE31" s="16">
        <f>IF(UPPER(TRIM(BC31))="",0, IF(UPPER(TRIM(BC31))="U",1,IF(UPPER(TRIM(BC31))="A",2,IF(UPPER(TRIM(BC31))="B1",4,IF(UPPER(TRIM(BC31))="B2",8,IF(UPPER(TRIM(BC31))="C",16,-1))))))</f>
        <v>0</v>
      </c>
      <c r="DF31" s="17"/>
      <c r="DG31" s="16">
        <v>37</v>
      </c>
      <c r="DH31" s="16">
        <f>AK31</f>
        <v>520206</v>
      </c>
      <c r="DI31" s="16">
        <f>AL31</f>
        <v>1</v>
      </c>
      <c r="DJ31" s="16">
        <f>DB31 + DC31</f>
        <v>4434</v>
      </c>
      <c r="DK31" s="16">
        <f>HEX2DEC(AO31)</f>
        <v>0</v>
      </c>
      <c r="DL31" s="16">
        <f>HEX2DEC(AP31)</f>
        <v>548</v>
      </c>
      <c r="DM31" s="128">
        <v>0</v>
      </c>
      <c r="DN31" s="16">
        <v>50</v>
      </c>
      <c r="DO31" s="16">
        <f>BV31*2^15+BW31*2^14+BX31*2^13+BY31*2^12+BZ31*2^11+CA31*2^10+CB31*2^9+CC31*2^8+CD31*2^7+CE31*2^6+CF31*2^5+CG31*2^4+CH31*2^3+CI31*2^2+CJ31*2^1+CK31*2^0</f>
        <v>37888</v>
      </c>
      <c r="DP31" s="16">
        <f>CL31*2^15+CM31*2^14+CN31*2^13+CO31*2^12+CP31*2^11+CQ31*2^10+CR31*2^9+CS31*2^8+CT31*2^7+CU31*2^6+CV31*2^5+CW31*2^4+CX31*2^3+CY31*2^2+CZ31*2^1+DA31*2^0</f>
        <v>0</v>
      </c>
      <c r="DQ31" s="16">
        <f>IF(DS31=2,AT31*1000,AT31)</f>
        <v>5</v>
      </c>
      <c r="DR31" s="16">
        <f>IF(DT31=2,AU31*1000,AU31)</f>
        <v>1</v>
      </c>
      <c r="DS31" s="16">
        <v>4</v>
      </c>
      <c r="DT31" s="16">
        <v>4</v>
      </c>
      <c r="DU31" s="16">
        <f>MAX(0,MIN(AX31,3))*2^14+MAX(0,MIN(AY31,3))*2^12+MAX(0,MIN(AZ31,3))*2^10+MAX(0,MIN(BA31,3))*2^8+IF(AW31&lt;0,31,IF(AW31&gt;30,30,AW31))</f>
        <v>0</v>
      </c>
      <c r="DV31" s="16">
        <f>DD31 + DE31</f>
        <v>0</v>
      </c>
      <c r="DW31" s="138" t="s">
        <v>184</v>
      </c>
      <c r="DX31" s="137" t="s">
        <v>185</v>
      </c>
      <c r="DY31" s="137" t="s">
        <v>186</v>
      </c>
      <c r="DZ31" s="17"/>
      <c r="EA31" s="15"/>
      <c r="EB31" s="15"/>
      <c r="EC31" s="15"/>
      <c r="ED31" s="15"/>
    </row>
    <row r="32" spans="1:134" ht="15" hidden="1" customHeight="1" x14ac:dyDescent="0.3">
      <c r="A32" s="123"/>
      <c r="B32" s="139"/>
      <c r="C32" s="553"/>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8"/>
      <c r="AK32" s="143"/>
      <c r="AL32" s="143"/>
      <c r="AM32" s="144"/>
      <c r="AN32" s="145"/>
      <c r="AO32" s="145"/>
      <c r="AP32" s="145"/>
      <c r="AQ32" s="132" t="s">
        <v>202</v>
      </c>
      <c r="AR32" s="135"/>
      <c r="AS32" s="12"/>
      <c r="AT32" s="13"/>
      <c r="AU32" s="13"/>
      <c r="AV32" s="12"/>
      <c r="AW32" s="12"/>
      <c r="AX32" s="12"/>
      <c r="AY32" s="12"/>
      <c r="AZ32" s="12"/>
      <c r="BA32" s="12"/>
      <c r="BB32" s="14"/>
      <c r="BC32" s="14"/>
      <c r="BD32" s="15"/>
      <c r="BE32" s="137" t="s">
        <v>183</v>
      </c>
      <c r="BF32" s="146"/>
      <c r="BG32" s="146"/>
      <c r="BH32" s="146"/>
      <c r="BI32" s="11" t="s">
        <v>183</v>
      </c>
      <c r="BJ32" s="11" t="s">
        <v>183</v>
      </c>
      <c r="BK32" s="11" t="s">
        <v>183</v>
      </c>
      <c r="BL32" s="11" t="s">
        <v>183</v>
      </c>
      <c r="BM32" s="11" t="s">
        <v>183</v>
      </c>
      <c r="BN32" s="11" t="s">
        <v>183</v>
      </c>
      <c r="BO32" s="11" t="s">
        <v>183</v>
      </c>
      <c r="BP32" s="11" t="s">
        <v>183</v>
      </c>
      <c r="BQ32" s="11" t="s">
        <v>183</v>
      </c>
      <c r="BR32" s="11" t="s">
        <v>183</v>
      </c>
      <c r="BS32" s="11" t="s">
        <v>183</v>
      </c>
      <c r="BT32" s="11" t="s">
        <v>183</v>
      </c>
      <c r="BU32" s="11"/>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6"/>
      <c r="DC32" s="16"/>
      <c r="DD32" s="16"/>
      <c r="DE32" s="16"/>
      <c r="DF32" s="17"/>
      <c r="DG32" s="16"/>
      <c r="DH32" s="16"/>
      <c r="DI32" s="16"/>
      <c r="DJ32" s="16"/>
      <c r="DK32" s="16"/>
      <c r="DL32" s="16"/>
      <c r="DM32" s="128"/>
      <c r="DN32" s="16"/>
      <c r="DO32" s="16"/>
      <c r="DP32" s="16"/>
      <c r="DQ32" s="16"/>
      <c r="DR32" s="16"/>
      <c r="DS32" s="16"/>
      <c r="DT32" s="16"/>
      <c r="DU32" s="16"/>
      <c r="DV32" s="16"/>
      <c r="DW32" s="138"/>
      <c r="DX32" s="137"/>
      <c r="DY32" s="137"/>
      <c r="DZ32" s="17"/>
      <c r="EA32" s="15"/>
      <c r="EB32" s="15"/>
      <c r="EC32" s="15"/>
      <c r="ED32" s="15"/>
    </row>
    <row r="33" spans="1:134" ht="15" hidden="1" customHeight="1" x14ac:dyDescent="0.3">
      <c r="A33" s="154"/>
      <c r="B33" s="153" t="s">
        <v>209</v>
      </c>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48"/>
      <c r="AK33" s="12"/>
      <c r="AL33" s="12"/>
      <c r="AM33" s="149"/>
      <c r="AN33" s="150"/>
      <c r="AO33" s="150"/>
      <c r="AP33" s="150"/>
      <c r="AQ33" s="12"/>
      <c r="AR33" s="12"/>
      <c r="AS33" s="12"/>
      <c r="AT33" s="12"/>
      <c r="AU33" s="12"/>
      <c r="AV33" s="12"/>
      <c r="AW33" s="12"/>
      <c r="AX33" s="12"/>
      <c r="AY33" s="12"/>
      <c r="AZ33" s="12"/>
      <c r="BA33" s="12"/>
      <c r="BB33" s="14"/>
      <c r="BC33" s="14"/>
      <c r="BD33" s="15"/>
      <c r="BE33" s="137" t="s">
        <v>183</v>
      </c>
      <c r="BF33" s="146"/>
      <c r="BG33" s="146"/>
      <c r="BH33" s="146"/>
      <c r="BI33" s="11" t="s">
        <v>183</v>
      </c>
      <c r="BJ33" s="11" t="s">
        <v>183</v>
      </c>
      <c r="BK33" s="11" t="s">
        <v>183</v>
      </c>
      <c r="BL33" s="11" t="s">
        <v>183</v>
      </c>
      <c r="BM33" s="11" t="s">
        <v>183</v>
      </c>
      <c r="BN33" s="11" t="s">
        <v>183</v>
      </c>
      <c r="BO33" s="11" t="s">
        <v>183</v>
      </c>
      <c r="BP33" s="11" t="s">
        <v>183</v>
      </c>
      <c r="BQ33" s="11" t="s">
        <v>183</v>
      </c>
      <c r="BR33" s="11" t="s">
        <v>183</v>
      </c>
      <c r="BS33" s="11" t="s">
        <v>183</v>
      </c>
      <c r="BT33" s="11" t="s">
        <v>183</v>
      </c>
      <c r="BU33" s="11"/>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6"/>
      <c r="DC33" s="16"/>
      <c r="DD33" s="16"/>
      <c r="DE33" s="16"/>
      <c r="DF33" s="17"/>
      <c r="DG33" s="16"/>
      <c r="DH33" s="16"/>
      <c r="DI33" s="16"/>
      <c r="DJ33" s="16"/>
      <c r="DK33" s="16"/>
      <c r="DL33" s="16"/>
      <c r="DM33" s="13"/>
      <c r="DN33" s="16"/>
      <c r="DO33" s="16"/>
      <c r="DP33" s="16"/>
      <c r="DQ33" s="16"/>
      <c r="DR33" s="16"/>
      <c r="DS33" s="16"/>
      <c r="DT33" s="16"/>
      <c r="DU33" s="16"/>
      <c r="DV33" s="16"/>
      <c r="DW33" s="138"/>
      <c r="DX33" s="137"/>
      <c r="DY33" s="137"/>
      <c r="DZ33" s="17"/>
      <c r="EA33" s="15"/>
      <c r="EB33" s="15"/>
      <c r="EC33" s="15"/>
      <c r="ED33" s="15"/>
    </row>
    <row r="34" spans="1:134" ht="15" customHeight="1" x14ac:dyDescent="0.3">
      <c r="A34" s="154"/>
      <c r="B34" s="153" t="s">
        <v>210</v>
      </c>
      <c r="C34" s="553" t="s">
        <v>211</v>
      </c>
      <c r="D34" s="151" t="s">
        <v>184</v>
      </c>
      <c r="E34" s="152"/>
      <c r="F34" s="152"/>
      <c r="G34" s="152" t="s">
        <v>184</v>
      </c>
      <c r="H34" s="152"/>
      <c r="I34" s="152"/>
      <c r="J34" s="152" t="s">
        <v>184</v>
      </c>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52"/>
      <c r="AH34" s="152"/>
      <c r="AI34" s="152"/>
      <c r="AJ34" s="128">
        <f>IF($DM34=0,0,(IF(_xlfn.BITAND($DM34, 128),"8,", "") &amp; IF(_xlfn.BITAND($DM34,64),"7,", "") &amp; IF(_xlfn.BITAND($DM34,7), _xlfn.BITAND($DM34,7) &amp; ",", "") &amp; IF(_xlfn.BITAND($DM34, 56), _xlfn.BITAND($DM34, 56)/8, "")))</f>
        <v>0</v>
      </c>
      <c r="AK34" s="129">
        <v>520207</v>
      </c>
      <c r="AL34" s="129">
        <v>0</v>
      </c>
      <c r="AM34" s="130" t="s">
        <v>165</v>
      </c>
      <c r="AN34" s="131" t="s">
        <v>212</v>
      </c>
      <c r="AO34" s="131" t="s">
        <v>167</v>
      </c>
      <c r="AP34" s="131" t="s">
        <v>213</v>
      </c>
      <c r="AQ34" s="132" t="s">
        <v>169</v>
      </c>
      <c r="AR34" s="133">
        <v>35.0006103515625</v>
      </c>
      <c r="AS34" s="12" t="s">
        <v>170</v>
      </c>
      <c r="AT34" s="134">
        <v>5</v>
      </c>
      <c r="AU34" s="134">
        <v>1</v>
      </c>
      <c r="AV34" s="12" t="s">
        <v>171</v>
      </c>
      <c r="AW34" s="135">
        <v>0</v>
      </c>
      <c r="AX34" s="135">
        <v>0</v>
      </c>
      <c r="AY34" s="135">
        <v>0</v>
      </c>
      <c r="AZ34" s="135">
        <v>0</v>
      </c>
      <c r="BA34" s="135">
        <v>0</v>
      </c>
      <c r="BB34" s="136"/>
      <c r="BC34" s="136"/>
      <c r="BD34" s="15"/>
      <c r="BE34" s="137" t="str">
        <f>IF(C34="","",C34)</f>
        <v>CL high NG</v>
      </c>
      <c r="BF34" s="11" t="s">
        <v>172</v>
      </c>
      <c r="BG34" s="11" t="s">
        <v>173</v>
      </c>
      <c r="BH34" s="11" t="s">
        <v>174</v>
      </c>
      <c r="BI34" s="11" t="s">
        <v>175</v>
      </c>
      <c r="BJ34" s="11" t="s">
        <v>176</v>
      </c>
      <c r="BK34" s="11" t="s">
        <v>177</v>
      </c>
      <c r="BL34" s="11" t="s">
        <v>178</v>
      </c>
      <c r="BM34" s="11" t="s">
        <v>179</v>
      </c>
      <c r="BN34" s="11" t="s">
        <v>180</v>
      </c>
      <c r="BO34" s="11" t="s">
        <v>181</v>
      </c>
      <c r="BP34" s="11" t="s">
        <v>177</v>
      </c>
      <c r="BQ34" s="11" t="s">
        <v>182</v>
      </c>
      <c r="BR34" s="11" t="s">
        <v>182</v>
      </c>
      <c r="BS34" s="11" t="s">
        <v>183</v>
      </c>
      <c r="BT34" s="11" t="s">
        <v>182</v>
      </c>
      <c r="BU34" s="11"/>
      <c r="BV34" s="15">
        <f>IF(UPPER(TRIM(D34))="X",1,0)</f>
        <v>1</v>
      </c>
      <c r="BW34" s="15">
        <f>IF(UPPER(TRIM(E34))="X",1,0)</f>
        <v>0</v>
      </c>
      <c r="BX34" s="15">
        <f>IF(UPPER(TRIM(F34))="X",1,0)</f>
        <v>0</v>
      </c>
      <c r="BY34" s="15">
        <f>IF(UPPER(TRIM(G34))="X",1,0)</f>
        <v>1</v>
      </c>
      <c r="BZ34" s="15">
        <f>IF(UPPER(TRIM(H34))="X",1,0)</f>
        <v>0</v>
      </c>
      <c r="CA34" s="15">
        <f>IF(UPPER(TRIM(J34))="X",1,0)</f>
        <v>1</v>
      </c>
      <c r="CB34" s="15">
        <f>IF(UPPER(TRIM(L34))="X",1,0)</f>
        <v>0</v>
      </c>
      <c r="CC34" s="15">
        <f>IF(UPPER(TRIM(M34))="X",1,0)</f>
        <v>0</v>
      </c>
      <c r="CD34" s="15">
        <f>IF(UPPER(TRIM(I34))="X",1,0)</f>
        <v>0</v>
      </c>
      <c r="CE34" s="15">
        <f>IF(UPPER(TRIM(K34))="X",1,0)</f>
        <v>0</v>
      </c>
      <c r="CF34" s="15">
        <f t="shared" ref="CF34:CX34" si="5">IF(UPPER(TRIM(N34))="X",1,0)</f>
        <v>0</v>
      </c>
      <c r="CG34" s="15">
        <f t="shared" si="5"/>
        <v>0</v>
      </c>
      <c r="CH34" s="15">
        <f t="shared" si="5"/>
        <v>0</v>
      </c>
      <c r="CI34" s="15">
        <f t="shared" si="5"/>
        <v>0</v>
      </c>
      <c r="CJ34" s="15">
        <f t="shared" si="5"/>
        <v>0</v>
      </c>
      <c r="CK34" s="15">
        <f t="shared" si="5"/>
        <v>0</v>
      </c>
      <c r="CL34" s="15">
        <f t="shared" si="5"/>
        <v>0</v>
      </c>
      <c r="CM34" s="15">
        <f t="shared" si="5"/>
        <v>0</v>
      </c>
      <c r="CN34" s="15">
        <f t="shared" si="5"/>
        <v>0</v>
      </c>
      <c r="CO34" s="15">
        <f t="shared" si="5"/>
        <v>0</v>
      </c>
      <c r="CP34" s="15">
        <f t="shared" si="5"/>
        <v>0</v>
      </c>
      <c r="CQ34" s="15">
        <f t="shared" si="5"/>
        <v>0</v>
      </c>
      <c r="CR34" s="15">
        <f t="shared" si="5"/>
        <v>0</v>
      </c>
      <c r="CS34" s="15">
        <f t="shared" si="5"/>
        <v>0</v>
      </c>
      <c r="CT34" s="15">
        <f t="shared" si="5"/>
        <v>0</v>
      </c>
      <c r="CU34" s="15">
        <f t="shared" si="5"/>
        <v>0</v>
      </c>
      <c r="CV34" s="15">
        <f t="shared" si="5"/>
        <v>0</v>
      </c>
      <c r="CW34" s="15">
        <f t="shared" si="5"/>
        <v>0</v>
      </c>
      <c r="CX34" s="15">
        <f t="shared" si="5"/>
        <v>0</v>
      </c>
      <c r="CY34" s="15">
        <v>0</v>
      </c>
      <c r="CZ34" s="15">
        <f>IF(UPPER(TRIM(AH34))="X",1,0)</f>
        <v>0</v>
      </c>
      <c r="DA34" s="15">
        <v>0</v>
      </c>
      <c r="DB34" s="16">
        <f>IF(UPPER(TRIM(AM34))="P", 0, IF(UPPER(TRIM(AM34))="C", 16384, IF(UPPER(TRIM(AM34))="B", 32768, IF(UPPER(TRIM(AM34))="U", 49152, -1))))</f>
        <v>0</v>
      </c>
      <c r="DC34" s="16">
        <f>HEX2DEC(AN34)</f>
        <v>4435</v>
      </c>
      <c r="DD34" s="16">
        <f>IF(UPPER(TRIM(BB34))="",0,IF(UPPER(TRIM(BB34))="M",32,IF(UPPER(TRIM(BB34))="H",64,IF(UPPER(TRIM(BB34))="I",128,-1))))</f>
        <v>0</v>
      </c>
      <c r="DE34" s="16">
        <f>IF(UPPER(TRIM(BC34))="",0, IF(UPPER(TRIM(BC34))="U",1,IF(UPPER(TRIM(BC34))="A",2,IF(UPPER(TRIM(BC34))="B1",4,IF(UPPER(TRIM(BC34))="B2",8,IF(UPPER(TRIM(BC34))="C",16,-1))))))</f>
        <v>0</v>
      </c>
      <c r="DF34" s="17"/>
      <c r="DG34" s="16">
        <v>38</v>
      </c>
      <c r="DH34" s="16">
        <f>AK34</f>
        <v>520207</v>
      </c>
      <c r="DI34" s="16">
        <f>AL34</f>
        <v>0</v>
      </c>
      <c r="DJ34" s="16">
        <f>DB34 + DC34</f>
        <v>4435</v>
      </c>
      <c r="DK34" s="16">
        <f>HEX2DEC(AO34)</f>
        <v>0</v>
      </c>
      <c r="DL34" s="16">
        <f>HEX2DEC(AP34)</f>
        <v>549</v>
      </c>
      <c r="DM34" s="128">
        <v>0</v>
      </c>
      <c r="DN34" s="16">
        <v>51</v>
      </c>
      <c r="DO34" s="16">
        <f>BV34*2^15+BW34*2^14+BX34*2^13+BY34*2^12+BZ34*2^11+CA34*2^10+CB34*2^9+CC34*2^8+CD34*2^7+CE34*2^6+CF34*2^5+CG34*2^4+CH34*2^3+CI34*2^2+CJ34*2^1+CK34*2^0</f>
        <v>37888</v>
      </c>
      <c r="DP34" s="16">
        <f>CL34*2^15+CM34*2^14+CN34*2^13+CO34*2^12+CP34*2^11+CQ34*2^10+CR34*2^9+CS34*2^8+CT34*2^7+CU34*2^6+CV34*2^5+CW34*2^4+CX34*2^3+CY34*2^2+CZ34*2^1+DA34*2^0</f>
        <v>0</v>
      </c>
      <c r="DQ34" s="16">
        <f>IF(DS34=2,AT34*1000,AT34)</f>
        <v>5</v>
      </c>
      <c r="DR34" s="16">
        <f>IF(DT34=2,AU34*1000,AU34)</f>
        <v>1</v>
      </c>
      <c r="DS34" s="16">
        <v>4</v>
      </c>
      <c r="DT34" s="16">
        <v>4</v>
      </c>
      <c r="DU34" s="16">
        <f>MAX(0,MIN(AX34,3))*2^14+MAX(0,MIN(AY34,3))*2^12+MAX(0,MIN(AZ34,3))*2^10+MAX(0,MIN(BA34,3))*2^8+IF(AW34&lt;0,31,IF(AW34&gt;30,30,AW34))</f>
        <v>0</v>
      </c>
      <c r="DV34" s="16">
        <f>DD34 + DE34</f>
        <v>0</v>
      </c>
      <c r="DW34" s="138" t="s">
        <v>184</v>
      </c>
      <c r="DX34" s="137" t="s">
        <v>185</v>
      </c>
      <c r="DY34" s="137" t="s">
        <v>186</v>
      </c>
      <c r="DZ34" s="17"/>
      <c r="EA34" s="15"/>
      <c r="EB34" s="15"/>
      <c r="EC34" s="15"/>
      <c r="ED34" s="15"/>
    </row>
    <row r="35" spans="1:134" ht="15" hidden="1" customHeight="1" x14ac:dyDescent="0.3">
      <c r="A35" s="123"/>
      <c r="B35" s="139"/>
      <c r="C35" s="553"/>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8"/>
      <c r="AK35" s="143"/>
      <c r="AL35" s="143"/>
      <c r="AM35" s="144"/>
      <c r="AN35" s="145"/>
      <c r="AO35" s="145"/>
      <c r="AP35" s="145"/>
      <c r="AQ35" s="140" t="s">
        <v>190</v>
      </c>
      <c r="AR35" s="141">
        <v>0</v>
      </c>
      <c r="AS35" s="142" t="s">
        <v>191</v>
      </c>
      <c r="AT35" s="13"/>
      <c r="AU35" s="13"/>
      <c r="AV35" s="12"/>
      <c r="AW35" s="12"/>
      <c r="AX35" s="12"/>
      <c r="AY35" s="12"/>
      <c r="AZ35" s="12"/>
      <c r="BA35" s="12"/>
      <c r="BB35" s="14"/>
      <c r="BC35" s="14"/>
      <c r="BD35" s="15"/>
      <c r="BE35" s="137" t="s">
        <v>183</v>
      </c>
      <c r="BF35" s="146"/>
      <c r="BG35" s="146"/>
      <c r="BH35" s="146"/>
      <c r="BI35" s="11" t="s">
        <v>183</v>
      </c>
      <c r="BJ35" s="11" t="s">
        <v>183</v>
      </c>
      <c r="BK35" s="11" t="s">
        <v>183</v>
      </c>
      <c r="BL35" s="11" t="s">
        <v>183</v>
      </c>
      <c r="BM35" s="11" t="s">
        <v>183</v>
      </c>
      <c r="BN35" s="11" t="s">
        <v>183</v>
      </c>
      <c r="BO35" s="11" t="s">
        <v>183</v>
      </c>
      <c r="BP35" s="11" t="s">
        <v>183</v>
      </c>
      <c r="BQ35" s="11" t="s">
        <v>183</v>
      </c>
      <c r="BR35" s="11" t="s">
        <v>183</v>
      </c>
      <c r="BS35" s="11" t="s">
        <v>183</v>
      </c>
      <c r="BT35" s="11" t="s">
        <v>183</v>
      </c>
      <c r="BU35" s="11"/>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6"/>
      <c r="DC35" s="16"/>
      <c r="DD35" s="16"/>
      <c r="DE35" s="16"/>
      <c r="DF35" s="17"/>
      <c r="DG35" s="16"/>
      <c r="DH35" s="16"/>
      <c r="DI35" s="16"/>
      <c r="DJ35" s="16"/>
      <c r="DK35" s="16"/>
      <c r="DL35" s="16"/>
      <c r="DM35" s="128"/>
      <c r="DN35" s="16"/>
      <c r="DO35" s="16"/>
      <c r="DP35" s="16"/>
      <c r="DQ35" s="16"/>
      <c r="DR35" s="16"/>
      <c r="DS35" s="16"/>
      <c r="DT35" s="16"/>
      <c r="DU35" s="16"/>
      <c r="DV35" s="16"/>
      <c r="DW35" s="138"/>
      <c r="DX35" s="137"/>
      <c r="DY35" s="137"/>
      <c r="DZ35" s="17"/>
      <c r="EA35" s="15"/>
      <c r="EB35" s="15"/>
      <c r="EC35" s="15"/>
      <c r="ED35" s="15"/>
    </row>
    <row r="36" spans="1:134" ht="15" hidden="1" customHeight="1" x14ac:dyDescent="0.3">
      <c r="A36" s="123"/>
      <c r="B36" s="139"/>
      <c r="C36" s="553"/>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8"/>
      <c r="AK36" s="143"/>
      <c r="AL36" s="143"/>
      <c r="AM36" s="144"/>
      <c r="AN36" s="145"/>
      <c r="AO36" s="145"/>
      <c r="AP36" s="145"/>
      <c r="AQ36" s="140" t="s">
        <v>192</v>
      </c>
      <c r="AR36" s="141">
        <v>9999</v>
      </c>
      <c r="AS36" s="142" t="s">
        <v>191</v>
      </c>
      <c r="AT36" s="13"/>
      <c r="AU36" s="13"/>
      <c r="AV36" s="12"/>
      <c r="AW36" s="12"/>
      <c r="AX36" s="12"/>
      <c r="AY36" s="12"/>
      <c r="AZ36" s="12"/>
      <c r="BA36" s="12"/>
      <c r="BB36" s="14"/>
      <c r="BC36" s="14"/>
      <c r="BD36" s="15"/>
      <c r="BE36" s="137" t="s">
        <v>183</v>
      </c>
      <c r="BF36" s="146"/>
      <c r="BG36" s="146"/>
      <c r="BH36" s="146"/>
      <c r="BI36" s="11" t="s">
        <v>183</v>
      </c>
      <c r="BJ36" s="11" t="s">
        <v>183</v>
      </c>
      <c r="BK36" s="11" t="s">
        <v>183</v>
      </c>
      <c r="BL36" s="11" t="s">
        <v>183</v>
      </c>
      <c r="BM36" s="11" t="s">
        <v>183</v>
      </c>
      <c r="BN36" s="11" t="s">
        <v>183</v>
      </c>
      <c r="BO36" s="11" t="s">
        <v>183</v>
      </c>
      <c r="BP36" s="11" t="s">
        <v>183</v>
      </c>
      <c r="BQ36" s="11" t="s">
        <v>183</v>
      </c>
      <c r="BR36" s="11" t="s">
        <v>183</v>
      </c>
      <c r="BS36" s="11" t="s">
        <v>183</v>
      </c>
      <c r="BT36" s="11" t="s">
        <v>183</v>
      </c>
      <c r="BU36" s="11"/>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6"/>
      <c r="DC36" s="16"/>
      <c r="DD36" s="16"/>
      <c r="DE36" s="16"/>
      <c r="DF36" s="17"/>
      <c r="DG36" s="16"/>
      <c r="DH36" s="16"/>
      <c r="DI36" s="16"/>
      <c r="DJ36" s="16"/>
      <c r="DK36" s="16"/>
      <c r="DL36" s="16"/>
      <c r="DM36" s="128"/>
      <c r="DN36" s="16"/>
      <c r="DO36" s="16"/>
      <c r="DP36" s="16"/>
      <c r="DQ36" s="16"/>
      <c r="DR36" s="16"/>
      <c r="DS36" s="16"/>
      <c r="DT36" s="16"/>
      <c r="DU36" s="16"/>
      <c r="DV36" s="16"/>
      <c r="DW36" s="138"/>
      <c r="DX36" s="137"/>
      <c r="DY36" s="137"/>
      <c r="DZ36" s="17"/>
      <c r="EA36" s="15"/>
      <c r="EB36" s="15"/>
      <c r="EC36" s="15"/>
      <c r="ED36" s="15"/>
    </row>
    <row r="37" spans="1:134" ht="15" hidden="1" customHeight="1" x14ac:dyDescent="0.3">
      <c r="A37" s="123"/>
      <c r="B37" s="139"/>
      <c r="C37" s="553"/>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8"/>
      <c r="AK37" s="143"/>
      <c r="AL37" s="143"/>
      <c r="AM37" s="144"/>
      <c r="AN37" s="145"/>
      <c r="AO37" s="145"/>
      <c r="AP37" s="145"/>
      <c r="AQ37" s="140" t="s">
        <v>193</v>
      </c>
      <c r="AR37" s="147">
        <v>0</v>
      </c>
      <c r="AS37" s="142" t="s">
        <v>194</v>
      </c>
      <c r="AT37" s="13"/>
      <c r="AU37" s="13"/>
      <c r="AV37" s="12"/>
      <c r="AW37" s="12"/>
      <c r="AX37" s="12"/>
      <c r="AY37" s="12"/>
      <c r="AZ37" s="12"/>
      <c r="BA37" s="12"/>
      <c r="BB37" s="14"/>
      <c r="BC37" s="14"/>
      <c r="BD37" s="15"/>
      <c r="BE37" s="137" t="s">
        <v>183</v>
      </c>
      <c r="BF37" s="146"/>
      <c r="BG37" s="146"/>
      <c r="BH37" s="146"/>
      <c r="BI37" s="11" t="s">
        <v>183</v>
      </c>
      <c r="BJ37" s="11" t="s">
        <v>183</v>
      </c>
      <c r="BK37" s="11" t="s">
        <v>183</v>
      </c>
      <c r="BL37" s="11" t="s">
        <v>183</v>
      </c>
      <c r="BM37" s="11" t="s">
        <v>183</v>
      </c>
      <c r="BN37" s="11" t="s">
        <v>183</v>
      </c>
      <c r="BO37" s="11" t="s">
        <v>183</v>
      </c>
      <c r="BP37" s="11" t="s">
        <v>183</v>
      </c>
      <c r="BQ37" s="11" t="s">
        <v>183</v>
      </c>
      <c r="BR37" s="11" t="s">
        <v>183</v>
      </c>
      <c r="BS37" s="11" t="s">
        <v>183</v>
      </c>
      <c r="BT37" s="11" t="s">
        <v>183</v>
      </c>
      <c r="BU37" s="11"/>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6"/>
      <c r="DC37" s="16"/>
      <c r="DD37" s="16"/>
      <c r="DE37" s="16"/>
      <c r="DF37" s="17"/>
      <c r="DG37" s="16"/>
      <c r="DH37" s="16"/>
      <c r="DI37" s="16"/>
      <c r="DJ37" s="16"/>
      <c r="DK37" s="16"/>
      <c r="DL37" s="16"/>
      <c r="DM37" s="128"/>
      <c r="DN37" s="16"/>
      <c r="DO37" s="16"/>
      <c r="DP37" s="16"/>
      <c r="DQ37" s="16"/>
      <c r="DR37" s="16"/>
      <c r="DS37" s="16"/>
      <c r="DT37" s="16"/>
      <c r="DU37" s="16"/>
      <c r="DV37" s="16"/>
      <c r="DW37" s="138"/>
      <c r="DX37" s="137"/>
      <c r="DY37" s="137"/>
      <c r="DZ37" s="17"/>
      <c r="EA37" s="15"/>
      <c r="EB37" s="15"/>
      <c r="EC37" s="15"/>
      <c r="ED37" s="15"/>
    </row>
    <row r="38" spans="1:134" ht="15" hidden="1" customHeight="1" x14ac:dyDescent="0.3">
      <c r="A38" s="123"/>
      <c r="B38" s="139"/>
      <c r="C38" s="553"/>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8"/>
      <c r="AK38" s="143"/>
      <c r="AL38" s="143"/>
      <c r="AM38" s="144"/>
      <c r="AN38" s="145"/>
      <c r="AO38" s="145"/>
      <c r="AP38" s="145"/>
      <c r="AQ38" s="140" t="s">
        <v>195</v>
      </c>
      <c r="AR38" s="147">
        <v>99</v>
      </c>
      <c r="AS38" s="142" t="s">
        <v>194</v>
      </c>
      <c r="AT38" s="13"/>
      <c r="AU38" s="13"/>
      <c r="AV38" s="12"/>
      <c r="AW38" s="12"/>
      <c r="AX38" s="12"/>
      <c r="AY38" s="12"/>
      <c r="AZ38" s="12"/>
      <c r="BA38" s="12"/>
      <c r="BB38" s="14"/>
      <c r="BC38" s="14"/>
      <c r="BD38" s="15"/>
      <c r="BE38" s="137" t="s">
        <v>183</v>
      </c>
      <c r="BF38" s="146"/>
      <c r="BG38" s="146"/>
      <c r="BH38" s="146"/>
      <c r="BI38" s="11" t="s">
        <v>183</v>
      </c>
      <c r="BJ38" s="11" t="s">
        <v>183</v>
      </c>
      <c r="BK38" s="11" t="s">
        <v>183</v>
      </c>
      <c r="BL38" s="11" t="s">
        <v>183</v>
      </c>
      <c r="BM38" s="11" t="s">
        <v>183</v>
      </c>
      <c r="BN38" s="11" t="s">
        <v>183</v>
      </c>
      <c r="BO38" s="11" t="s">
        <v>183</v>
      </c>
      <c r="BP38" s="11" t="s">
        <v>183</v>
      </c>
      <c r="BQ38" s="11" t="s">
        <v>183</v>
      </c>
      <c r="BR38" s="11" t="s">
        <v>183</v>
      </c>
      <c r="BS38" s="11" t="s">
        <v>183</v>
      </c>
      <c r="BT38" s="11" t="s">
        <v>183</v>
      </c>
      <c r="BU38" s="11"/>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6"/>
      <c r="DC38" s="16"/>
      <c r="DD38" s="16"/>
      <c r="DE38" s="16"/>
      <c r="DF38" s="17"/>
      <c r="DG38" s="16"/>
      <c r="DH38" s="16"/>
      <c r="DI38" s="16"/>
      <c r="DJ38" s="16"/>
      <c r="DK38" s="16"/>
      <c r="DL38" s="16"/>
      <c r="DM38" s="128"/>
      <c r="DN38" s="16"/>
      <c r="DO38" s="16"/>
      <c r="DP38" s="16"/>
      <c r="DQ38" s="16"/>
      <c r="DR38" s="16"/>
      <c r="DS38" s="16"/>
      <c r="DT38" s="16"/>
      <c r="DU38" s="16"/>
      <c r="DV38" s="16"/>
      <c r="DW38" s="138"/>
      <c r="DX38" s="137"/>
      <c r="DY38" s="137"/>
      <c r="DZ38" s="17"/>
      <c r="EA38" s="15"/>
      <c r="EB38" s="15"/>
      <c r="EC38" s="15"/>
      <c r="ED38" s="15"/>
    </row>
    <row r="39" spans="1:134" ht="15" hidden="1" customHeight="1" x14ac:dyDescent="0.3">
      <c r="A39" s="123"/>
      <c r="B39" s="139"/>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48"/>
      <c r="AK39" s="12"/>
      <c r="AL39" s="12"/>
      <c r="AM39" s="149"/>
      <c r="AN39" s="150"/>
      <c r="AO39" s="150"/>
      <c r="AP39" s="150"/>
      <c r="AQ39" s="12"/>
      <c r="AR39" s="12"/>
      <c r="AS39" s="12"/>
      <c r="AT39" s="12"/>
      <c r="AU39" s="12"/>
      <c r="AV39" s="12"/>
      <c r="AW39" s="12"/>
      <c r="AX39" s="12"/>
      <c r="AY39" s="12"/>
      <c r="AZ39" s="12"/>
      <c r="BA39" s="12"/>
      <c r="BB39" s="14"/>
      <c r="BC39" s="14"/>
      <c r="BD39" s="15"/>
      <c r="BE39" s="137" t="s">
        <v>183</v>
      </c>
      <c r="BF39" s="146"/>
      <c r="BG39" s="146"/>
      <c r="BH39" s="146"/>
      <c r="BI39" s="11" t="s">
        <v>183</v>
      </c>
      <c r="BJ39" s="11" t="s">
        <v>183</v>
      </c>
      <c r="BK39" s="11" t="s">
        <v>183</v>
      </c>
      <c r="BL39" s="11" t="s">
        <v>183</v>
      </c>
      <c r="BM39" s="11" t="s">
        <v>183</v>
      </c>
      <c r="BN39" s="11" t="s">
        <v>183</v>
      </c>
      <c r="BO39" s="11" t="s">
        <v>183</v>
      </c>
      <c r="BP39" s="11" t="s">
        <v>183</v>
      </c>
      <c r="BQ39" s="11" t="s">
        <v>183</v>
      </c>
      <c r="BR39" s="11" t="s">
        <v>183</v>
      </c>
      <c r="BS39" s="11" t="s">
        <v>183</v>
      </c>
      <c r="BT39" s="11" t="s">
        <v>183</v>
      </c>
      <c r="BU39" s="11"/>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6"/>
      <c r="DC39" s="16"/>
      <c r="DD39" s="16"/>
      <c r="DE39" s="16"/>
      <c r="DF39" s="17"/>
      <c r="DG39" s="16"/>
      <c r="DH39" s="16"/>
      <c r="DI39" s="16"/>
      <c r="DJ39" s="16"/>
      <c r="DK39" s="16"/>
      <c r="DL39" s="16"/>
      <c r="DM39" s="13"/>
      <c r="DN39" s="16"/>
      <c r="DO39" s="16"/>
      <c r="DP39" s="16"/>
      <c r="DQ39" s="16"/>
      <c r="DR39" s="16"/>
      <c r="DS39" s="16"/>
      <c r="DT39" s="16"/>
      <c r="DU39" s="16"/>
      <c r="DV39" s="16"/>
      <c r="DW39" s="138"/>
      <c r="DX39" s="137"/>
      <c r="DY39" s="137"/>
      <c r="DZ39" s="17"/>
      <c r="EA39" s="15"/>
      <c r="EB39" s="15"/>
      <c r="EC39" s="15"/>
      <c r="ED39" s="15"/>
    </row>
    <row r="40" spans="1:134" ht="15" customHeight="1" x14ac:dyDescent="0.3">
      <c r="A40" s="123"/>
      <c r="B40" s="139"/>
      <c r="C40" s="553" t="s">
        <v>214</v>
      </c>
      <c r="D40" s="151" t="s">
        <v>184</v>
      </c>
      <c r="E40" s="152"/>
      <c r="F40" s="152"/>
      <c r="G40" s="152" t="s">
        <v>184</v>
      </c>
      <c r="H40" s="152"/>
      <c r="I40" s="152"/>
      <c r="J40" s="152" t="s">
        <v>184</v>
      </c>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28">
        <f>IF($DM40=0,0,(IF(_xlfn.BITAND($DM40, 128),"8,", "") &amp; IF(_xlfn.BITAND($DM40,64),"7,", "") &amp; IF(_xlfn.BITAND($DM40,7), _xlfn.BITAND($DM40,7) &amp; ",", "") &amp; IF(_xlfn.BITAND($DM40, 56), _xlfn.BITAND($DM40, 56)/8, "")))</f>
        <v>0</v>
      </c>
      <c r="AK40" s="129">
        <v>520207</v>
      </c>
      <c r="AL40" s="129">
        <v>1</v>
      </c>
      <c r="AM40" s="130" t="s">
        <v>165</v>
      </c>
      <c r="AN40" s="131" t="s">
        <v>215</v>
      </c>
      <c r="AO40" s="131" t="s">
        <v>167</v>
      </c>
      <c r="AP40" s="131" t="s">
        <v>216</v>
      </c>
      <c r="AQ40" s="132" t="s">
        <v>199</v>
      </c>
      <c r="AR40" s="133">
        <v>-35.0006103515625</v>
      </c>
      <c r="AS40" s="12" t="s">
        <v>170</v>
      </c>
      <c r="AT40" s="134">
        <v>5</v>
      </c>
      <c r="AU40" s="134">
        <v>1</v>
      </c>
      <c r="AV40" s="12" t="s">
        <v>171</v>
      </c>
      <c r="AW40" s="135">
        <v>0</v>
      </c>
      <c r="AX40" s="135">
        <v>0</v>
      </c>
      <c r="AY40" s="135">
        <v>0</v>
      </c>
      <c r="AZ40" s="135">
        <v>0</v>
      </c>
      <c r="BA40" s="135">
        <v>0</v>
      </c>
      <c r="BB40" s="136"/>
      <c r="BC40" s="136"/>
      <c r="BD40" s="15"/>
      <c r="BE40" s="137" t="str">
        <f>IF(C40="","",C40)</f>
        <v>CL low NG</v>
      </c>
      <c r="BF40" s="11" t="s">
        <v>172</v>
      </c>
      <c r="BG40" s="11" t="s">
        <v>173</v>
      </c>
      <c r="BH40" s="11" t="s">
        <v>174</v>
      </c>
      <c r="BI40" s="11" t="s">
        <v>175</v>
      </c>
      <c r="BJ40" s="11" t="s">
        <v>176</v>
      </c>
      <c r="BK40" s="11" t="s">
        <v>177</v>
      </c>
      <c r="BL40" s="11" t="s">
        <v>178</v>
      </c>
      <c r="BM40" s="11" t="s">
        <v>179</v>
      </c>
      <c r="BN40" s="11" t="s">
        <v>180</v>
      </c>
      <c r="BO40" s="11" t="s">
        <v>181</v>
      </c>
      <c r="BP40" s="11" t="s">
        <v>177</v>
      </c>
      <c r="BQ40" s="11" t="s">
        <v>182</v>
      </c>
      <c r="BR40" s="11" t="s">
        <v>182</v>
      </c>
      <c r="BS40" s="11" t="s">
        <v>183</v>
      </c>
      <c r="BT40" s="11" t="s">
        <v>182</v>
      </c>
      <c r="BU40" s="11"/>
      <c r="BV40" s="15">
        <f>IF(UPPER(TRIM(D40))="X",1,0)</f>
        <v>1</v>
      </c>
      <c r="BW40" s="15">
        <f>IF(UPPER(TRIM(E40))="X",1,0)</f>
        <v>0</v>
      </c>
      <c r="BX40" s="15">
        <f>IF(UPPER(TRIM(F40))="X",1,0)</f>
        <v>0</v>
      </c>
      <c r="BY40" s="15">
        <f>IF(UPPER(TRIM(G40))="X",1,0)</f>
        <v>1</v>
      </c>
      <c r="BZ40" s="15">
        <f>IF(UPPER(TRIM(H40))="X",1,0)</f>
        <v>0</v>
      </c>
      <c r="CA40" s="15">
        <f>IF(UPPER(TRIM(J40))="X",1,0)</f>
        <v>1</v>
      </c>
      <c r="CB40" s="15">
        <f>IF(UPPER(TRIM(L40))="X",1,0)</f>
        <v>0</v>
      </c>
      <c r="CC40" s="15">
        <f>IF(UPPER(TRIM(M40))="X",1,0)</f>
        <v>0</v>
      </c>
      <c r="CD40" s="15">
        <f>IF(UPPER(TRIM(I40))="X",1,0)</f>
        <v>0</v>
      </c>
      <c r="CE40" s="15">
        <f>IF(UPPER(TRIM(K40))="X",1,0)</f>
        <v>0</v>
      </c>
      <c r="CF40" s="15">
        <f t="shared" ref="CF40:CX40" si="6">IF(UPPER(TRIM(N40))="X",1,0)</f>
        <v>0</v>
      </c>
      <c r="CG40" s="15">
        <f t="shared" si="6"/>
        <v>0</v>
      </c>
      <c r="CH40" s="15">
        <f t="shared" si="6"/>
        <v>0</v>
      </c>
      <c r="CI40" s="15">
        <f t="shared" si="6"/>
        <v>0</v>
      </c>
      <c r="CJ40" s="15">
        <f t="shared" si="6"/>
        <v>0</v>
      </c>
      <c r="CK40" s="15">
        <f t="shared" si="6"/>
        <v>0</v>
      </c>
      <c r="CL40" s="15">
        <f t="shared" si="6"/>
        <v>0</v>
      </c>
      <c r="CM40" s="15">
        <f t="shared" si="6"/>
        <v>0</v>
      </c>
      <c r="CN40" s="15">
        <f t="shared" si="6"/>
        <v>0</v>
      </c>
      <c r="CO40" s="15">
        <f t="shared" si="6"/>
        <v>0</v>
      </c>
      <c r="CP40" s="15">
        <f t="shared" si="6"/>
        <v>0</v>
      </c>
      <c r="CQ40" s="15">
        <f t="shared" si="6"/>
        <v>0</v>
      </c>
      <c r="CR40" s="15">
        <f t="shared" si="6"/>
        <v>0</v>
      </c>
      <c r="CS40" s="15">
        <f t="shared" si="6"/>
        <v>0</v>
      </c>
      <c r="CT40" s="15">
        <f t="shared" si="6"/>
        <v>0</v>
      </c>
      <c r="CU40" s="15">
        <f t="shared" si="6"/>
        <v>0</v>
      </c>
      <c r="CV40" s="15">
        <f t="shared" si="6"/>
        <v>0</v>
      </c>
      <c r="CW40" s="15">
        <f t="shared" si="6"/>
        <v>0</v>
      </c>
      <c r="CX40" s="15">
        <f t="shared" si="6"/>
        <v>0</v>
      </c>
      <c r="CY40" s="15">
        <v>0</v>
      </c>
      <c r="CZ40" s="15">
        <f>IF(UPPER(TRIM(AH40))="X",1,0)</f>
        <v>0</v>
      </c>
      <c r="DA40" s="15">
        <v>0</v>
      </c>
      <c r="DB40" s="16">
        <f>IF(UPPER(TRIM(AM40))="P", 0, IF(UPPER(TRIM(AM40))="C", 16384, IF(UPPER(TRIM(AM40))="B", 32768, IF(UPPER(TRIM(AM40))="U", 49152, -1))))</f>
        <v>0</v>
      </c>
      <c r="DC40" s="16">
        <f>HEX2DEC(AN40)</f>
        <v>4436</v>
      </c>
      <c r="DD40" s="16">
        <f>IF(UPPER(TRIM(BB40))="",0,IF(UPPER(TRIM(BB40))="M",32,IF(UPPER(TRIM(BB40))="H",64,IF(UPPER(TRIM(BB40))="I",128,-1))))</f>
        <v>0</v>
      </c>
      <c r="DE40" s="16">
        <f>IF(UPPER(TRIM(BC40))="",0, IF(UPPER(TRIM(BC40))="U",1,IF(UPPER(TRIM(BC40))="A",2,IF(UPPER(TRIM(BC40))="B1",4,IF(UPPER(TRIM(BC40))="B2",8,IF(UPPER(TRIM(BC40))="C",16,-1))))))</f>
        <v>0</v>
      </c>
      <c r="DF40" s="17"/>
      <c r="DG40" s="16">
        <v>39</v>
      </c>
      <c r="DH40" s="16">
        <f>AK40</f>
        <v>520207</v>
      </c>
      <c r="DI40" s="16">
        <f>AL40</f>
        <v>1</v>
      </c>
      <c r="DJ40" s="16">
        <f>DB40 + DC40</f>
        <v>4436</v>
      </c>
      <c r="DK40" s="16">
        <f>HEX2DEC(AO40)</f>
        <v>0</v>
      </c>
      <c r="DL40" s="16">
        <f>HEX2DEC(AP40)</f>
        <v>550</v>
      </c>
      <c r="DM40" s="128">
        <v>0</v>
      </c>
      <c r="DN40" s="16">
        <v>52</v>
      </c>
      <c r="DO40" s="16">
        <f>BV40*2^15+BW40*2^14+BX40*2^13+BY40*2^12+BZ40*2^11+CA40*2^10+CB40*2^9+CC40*2^8+CD40*2^7+CE40*2^6+CF40*2^5+CG40*2^4+CH40*2^3+CI40*2^2+CJ40*2^1+CK40*2^0</f>
        <v>37888</v>
      </c>
      <c r="DP40" s="16">
        <f>CL40*2^15+CM40*2^14+CN40*2^13+CO40*2^12+CP40*2^11+CQ40*2^10+CR40*2^9+CS40*2^8+CT40*2^7+CU40*2^6+CV40*2^5+CW40*2^4+CX40*2^3+CY40*2^2+CZ40*2^1+DA40*2^0</f>
        <v>0</v>
      </c>
      <c r="DQ40" s="16">
        <f>IF(DS40=2,AT40*1000,AT40)</f>
        <v>5</v>
      </c>
      <c r="DR40" s="16">
        <f>IF(DT40=2,AU40*1000,AU40)</f>
        <v>1</v>
      </c>
      <c r="DS40" s="16">
        <v>4</v>
      </c>
      <c r="DT40" s="16">
        <v>4</v>
      </c>
      <c r="DU40" s="16">
        <f>MAX(0,MIN(AX40,3))*2^14+MAX(0,MIN(AY40,3))*2^12+MAX(0,MIN(AZ40,3))*2^10+MAX(0,MIN(BA40,3))*2^8+IF(AW40&lt;0,31,IF(AW40&gt;30,30,AW40))</f>
        <v>0</v>
      </c>
      <c r="DV40" s="16">
        <f>DD40 + DE40</f>
        <v>0</v>
      </c>
      <c r="DW40" s="138" t="s">
        <v>184</v>
      </c>
      <c r="DX40" s="137" t="s">
        <v>185</v>
      </c>
      <c r="DY40" s="137" t="s">
        <v>186</v>
      </c>
      <c r="DZ40" s="17"/>
      <c r="EA40" s="15"/>
      <c r="EB40" s="15"/>
      <c r="EC40" s="15"/>
      <c r="ED40" s="15"/>
    </row>
    <row r="41" spans="1:134" ht="15" hidden="1" customHeight="1" x14ac:dyDescent="0.3">
      <c r="A41" s="123"/>
      <c r="B41" s="139"/>
      <c r="C41" s="553"/>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8"/>
      <c r="AK41" s="143"/>
      <c r="AL41" s="143"/>
      <c r="AM41" s="144"/>
      <c r="AN41" s="145"/>
      <c r="AO41" s="145"/>
      <c r="AP41" s="145"/>
      <c r="AQ41" s="132" t="s">
        <v>202</v>
      </c>
      <c r="AR41" s="135"/>
      <c r="AS41" s="12"/>
      <c r="AT41" s="13"/>
      <c r="AU41" s="13"/>
      <c r="AV41" s="12"/>
      <c r="AW41" s="12"/>
      <c r="AX41" s="12"/>
      <c r="AY41" s="12"/>
      <c r="AZ41" s="12"/>
      <c r="BA41" s="12"/>
      <c r="BB41" s="14"/>
      <c r="BC41" s="14"/>
      <c r="BD41" s="15"/>
      <c r="BE41" s="137" t="s">
        <v>183</v>
      </c>
      <c r="BF41" s="146"/>
      <c r="BG41" s="146"/>
      <c r="BH41" s="146"/>
      <c r="BI41" s="11" t="s">
        <v>183</v>
      </c>
      <c r="BJ41" s="11" t="s">
        <v>183</v>
      </c>
      <c r="BK41" s="11" t="s">
        <v>183</v>
      </c>
      <c r="BL41" s="11" t="s">
        <v>183</v>
      </c>
      <c r="BM41" s="11" t="s">
        <v>183</v>
      </c>
      <c r="BN41" s="11" t="s">
        <v>183</v>
      </c>
      <c r="BO41" s="11" t="s">
        <v>183</v>
      </c>
      <c r="BP41" s="11" t="s">
        <v>183</v>
      </c>
      <c r="BQ41" s="11" t="s">
        <v>183</v>
      </c>
      <c r="BR41" s="11" t="s">
        <v>183</v>
      </c>
      <c r="BS41" s="11" t="s">
        <v>183</v>
      </c>
      <c r="BT41" s="11" t="s">
        <v>183</v>
      </c>
      <c r="BU41" s="11"/>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6"/>
      <c r="DC41" s="16"/>
      <c r="DD41" s="16"/>
      <c r="DE41" s="16"/>
      <c r="DF41" s="17"/>
      <c r="DG41" s="16"/>
      <c r="DH41" s="16"/>
      <c r="DI41" s="16"/>
      <c r="DJ41" s="16"/>
      <c r="DK41" s="16"/>
      <c r="DL41" s="16"/>
      <c r="DM41" s="128"/>
      <c r="DN41" s="16"/>
      <c r="DO41" s="16"/>
      <c r="DP41" s="16"/>
      <c r="DQ41" s="16"/>
      <c r="DR41" s="16"/>
      <c r="DS41" s="16"/>
      <c r="DT41" s="16"/>
      <c r="DU41" s="16"/>
      <c r="DV41" s="16"/>
      <c r="DW41" s="138"/>
      <c r="DX41" s="137"/>
      <c r="DY41" s="137"/>
      <c r="DZ41" s="17"/>
      <c r="EA41" s="15"/>
      <c r="EB41" s="15"/>
      <c r="EC41" s="15"/>
      <c r="ED41" s="15"/>
    </row>
    <row r="42" spans="1:134" ht="15" hidden="1" customHeight="1" x14ac:dyDescent="0.3">
      <c r="A42" s="123"/>
      <c r="B42" s="139"/>
      <c r="C42" s="553"/>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8"/>
      <c r="AK42" s="143"/>
      <c r="AL42" s="143"/>
      <c r="AM42" s="144"/>
      <c r="AN42" s="145"/>
      <c r="AO42" s="145"/>
      <c r="AP42" s="145"/>
      <c r="AQ42" s="132"/>
      <c r="AR42" s="12"/>
      <c r="AS42" s="12"/>
      <c r="AT42" s="13"/>
      <c r="AU42" s="13"/>
      <c r="AV42" s="12"/>
      <c r="AW42" s="12"/>
      <c r="AX42" s="12"/>
      <c r="AY42" s="12"/>
      <c r="AZ42" s="12"/>
      <c r="BA42" s="12"/>
      <c r="BB42" s="14"/>
      <c r="BC42" s="14"/>
      <c r="BD42" s="15"/>
      <c r="BE42" s="137" t="s">
        <v>183</v>
      </c>
      <c r="BF42" s="146"/>
      <c r="BG42" s="146"/>
      <c r="BH42" s="146"/>
      <c r="BI42" s="11" t="s">
        <v>183</v>
      </c>
      <c r="BJ42" s="11" t="s">
        <v>183</v>
      </c>
      <c r="BK42" s="11" t="s">
        <v>183</v>
      </c>
      <c r="BL42" s="11" t="s">
        <v>183</v>
      </c>
      <c r="BM42" s="11" t="s">
        <v>183</v>
      </c>
      <c r="BN42" s="11" t="s">
        <v>183</v>
      </c>
      <c r="BO42" s="11" t="s">
        <v>183</v>
      </c>
      <c r="BP42" s="11" t="s">
        <v>183</v>
      </c>
      <c r="BQ42" s="11" t="s">
        <v>183</v>
      </c>
      <c r="BR42" s="11" t="s">
        <v>183</v>
      </c>
      <c r="BS42" s="11" t="s">
        <v>183</v>
      </c>
      <c r="BT42" s="11" t="s">
        <v>183</v>
      </c>
      <c r="BU42" s="11"/>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6"/>
      <c r="DC42" s="16"/>
      <c r="DD42" s="16"/>
      <c r="DE42" s="16"/>
      <c r="DF42" s="17"/>
      <c r="DG42" s="16"/>
      <c r="DH42" s="16"/>
      <c r="DI42" s="16"/>
      <c r="DJ42" s="16"/>
      <c r="DK42" s="16"/>
      <c r="DL42" s="16"/>
      <c r="DM42" s="128"/>
      <c r="DN42" s="16"/>
      <c r="DO42" s="16"/>
      <c r="DP42" s="16"/>
      <c r="DQ42" s="16"/>
      <c r="DR42" s="16"/>
      <c r="DS42" s="16"/>
      <c r="DT42" s="16"/>
      <c r="DU42" s="16"/>
      <c r="DV42" s="16"/>
      <c r="DW42" s="138"/>
      <c r="DX42" s="137"/>
      <c r="DY42" s="137"/>
      <c r="DZ42" s="17"/>
      <c r="EA42" s="15"/>
      <c r="EB42" s="15"/>
      <c r="EC42" s="15"/>
      <c r="ED42" s="15"/>
    </row>
    <row r="43" spans="1:134" ht="15" hidden="1" customHeight="1" x14ac:dyDescent="0.3">
      <c r="A43" s="123"/>
      <c r="B43" s="139"/>
      <c r="C43" s="554" t="s">
        <v>217</v>
      </c>
      <c r="D43" s="156"/>
      <c r="E43" s="157"/>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7"/>
      <c r="AF43" s="157"/>
      <c r="AG43" s="157"/>
      <c r="AH43" s="157"/>
      <c r="AI43" s="157"/>
      <c r="AJ43" s="158">
        <f>IF($DM43=0,0,(IF(_xlfn.BITAND($DM43, 128),"8,", "") &amp; IF(_xlfn.BITAND($DM43,64),"7,", "") &amp; IF(_xlfn.BITAND($DM43,7), _xlfn.BITAND($DM43,7) &amp; ",", "") &amp; IF(_xlfn.BITAND($DM43, 56), _xlfn.BITAND($DM43, 56)/8, "")))</f>
        <v>0</v>
      </c>
      <c r="AK43" s="159">
        <v>0</v>
      </c>
      <c r="AL43" s="159">
        <v>1</v>
      </c>
      <c r="AM43" s="160" t="s">
        <v>165</v>
      </c>
      <c r="AN43" s="161" t="s">
        <v>218</v>
      </c>
      <c r="AO43" s="161" t="s">
        <v>167</v>
      </c>
      <c r="AP43" s="161" t="s">
        <v>218</v>
      </c>
      <c r="AQ43" s="162" t="s">
        <v>219</v>
      </c>
      <c r="AR43" s="163">
        <v>1.02</v>
      </c>
      <c r="AS43" s="164" t="s">
        <v>220</v>
      </c>
      <c r="AT43" s="165">
        <v>5</v>
      </c>
      <c r="AU43" s="165">
        <v>1</v>
      </c>
      <c r="AV43" s="11" t="s">
        <v>171</v>
      </c>
      <c r="AW43" s="166">
        <v>0</v>
      </c>
      <c r="AX43" s="166">
        <v>0</v>
      </c>
      <c r="AY43" s="166">
        <v>0</v>
      </c>
      <c r="AZ43" s="166">
        <v>0</v>
      </c>
      <c r="BA43" s="166">
        <v>0</v>
      </c>
      <c r="BB43" s="167"/>
      <c r="BC43" s="167"/>
      <c r="BD43" s="15"/>
      <c r="BE43" s="137" t="str">
        <f>IF(C43="","",C43)</f>
        <v>CL air/fuel ratio control at limit - too rich</v>
      </c>
      <c r="BF43" s="11" t="s">
        <v>172</v>
      </c>
      <c r="BG43" s="11" t="s">
        <v>173</v>
      </c>
      <c r="BH43" s="11" t="s">
        <v>174</v>
      </c>
      <c r="BI43" s="168" t="s">
        <v>221</v>
      </c>
      <c r="BJ43" s="11" t="s">
        <v>176</v>
      </c>
      <c r="BK43" s="11" t="s">
        <v>177</v>
      </c>
      <c r="BL43" s="11" t="s">
        <v>222</v>
      </c>
      <c r="BM43" s="11" t="s">
        <v>179</v>
      </c>
      <c r="BN43" s="11" t="s">
        <v>180</v>
      </c>
      <c r="BO43" s="11" t="s">
        <v>181</v>
      </c>
      <c r="BP43" s="11" t="s">
        <v>177</v>
      </c>
      <c r="BQ43" s="11" t="s">
        <v>182</v>
      </c>
      <c r="BR43" s="11" t="s">
        <v>182</v>
      </c>
      <c r="BS43" s="11" t="s">
        <v>183</v>
      </c>
      <c r="BT43" s="11" t="s">
        <v>182</v>
      </c>
      <c r="BU43" s="11"/>
      <c r="BV43" s="15">
        <f>IF(UPPER(TRIM(D43))="X",1,0)</f>
        <v>0</v>
      </c>
      <c r="BW43" s="15">
        <f>IF(UPPER(TRIM(E43))="X",1,0)</f>
        <v>0</v>
      </c>
      <c r="BX43" s="15">
        <f>IF(UPPER(TRIM(F43))="X",1,0)</f>
        <v>0</v>
      </c>
      <c r="BY43" s="15">
        <f>IF(UPPER(TRIM(G43))="X",1,0)</f>
        <v>0</v>
      </c>
      <c r="BZ43" s="15">
        <f>IF(UPPER(TRIM(H43))="X",1,0)</f>
        <v>0</v>
      </c>
      <c r="CA43" s="15">
        <f>IF(UPPER(TRIM(J43))="X",1,0)</f>
        <v>0</v>
      </c>
      <c r="CB43" s="15">
        <f>IF(UPPER(TRIM(L43))="X",1,0)</f>
        <v>0</v>
      </c>
      <c r="CC43" s="15">
        <f>IF(UPPER(TRIM(M43))="X",1,0)</f>
        <v>0</v>
      </c>
      <c r="CD43" s="15">
        <f>IF(UPPER(TRIM(I43))="X",1,0)</f>
        <v>0</v>
      </c>
      <c r="CE43" s="15">
        <f>IF(UPPER(TRIM(K43))="X",1,0)</f>
        <v>0</v>
      </c>
      <c r="CF43" s="15">
        <f t="shared" ref="CF43:CX43" si="7">IF(UPPER(TRIM(N43))="X",1,0)</f>
        <v>0</v>
      </c>
      <c r="CG43" s="15">
        <f t="shared" si="7"/>
        <v>0</v>
      </c>
      <c r="CH43" s="15">
        <f t="shared" si="7"/>
        <v>0</v>
      </c>
      <c r="CI43" s="15">
        <f t="shared" si="7"/>
        <v>0</v>
      </c>
      <c r="CJ43" s="15">
        <f t="shared" si="7"/>
        <v>0</v>
      </c>
      <c r="CK43" s="15">
        <f t="shared" si="7"/>
        <v>0</v>
      </c>
      <c r="CL43" s="15">
        <f t="shared" si="7"/>
        <v>0</v>
      </c>
      <c r="CM43" s="15">
        <f t="shared" si="7"/>
        <v>0</v>
      </c>
      <c r="CN43" s="15">
        <f t="shared" si="7"/>
        <v>0</v>
      </c>
      <c r="CO43" s="15">
        <f t="shared" si="7"/>
        <v>0</v>
      </c>
      <c r="CP43" s="15">
        <f t="shared" si="7"/>
        <v>0</v>
      </c>
      <c r="CQ43" s="15">
        <f t="shared" si="7"/>
        <v>0</v>
      </c>
      <c r="CR43" s="15">
        <f t="shared" si="7"/>
        <v>0</v>
      </c>
      <c r="CS43" s="15">
        <f t="shared" si="7"/>
        <v>0</v>
      </c>
      <c r="CT43" s="15">
        <f t="shared" si="7"/>
        <v>0</v>
      </c>
      <c r="CU43" s="15">
        <f t="shared" si="7"/>
        <v>0</v>
      </c>
      <c r="CV43" s="15">
        <f t="shared" si="7"/>
        <v>0</v>
      </c>
      <c r="CW43" s="15">
        <f t="shared" si="7"/>
        <v>0</v>
      </c>
      <c r="CX43" s="15">
        <f t="shared" si="7"/>
        <v>0</v>
      </c>
      <c r="CY43" s="15">
        <v>0</v>
      </c>
      <c r="CZ43" s="15">
        <f>IF(UPPER(TRIM(AH43))="X",1,0)</f>
        <v>0</v>
      </c>
      <c r="DA43" s="15">
        <v>0</v>
      </c>
      <c r="DB43" s="16">
        <f>IF(UPPER(TRIM(AM43))="P", 0, IF(UPPER(TRIM(AM43))="C", 16384, IF(UPPER(TRIM(AM43))="B", 32768, IF(UPPER(TRIM(AM43))="U", 49152, -1))))</f>
        <v>0</v>
      </c>
      <c r="DC43" s="16">
        <f>HEX2DEC(AN43)</f>
        <v>363</v>
      </c>
      <c r="DD43" s="16">
        <f>IF(UPPER(TRIM(BB43))="",0,IF(UPPER(TRIM(BB43))="M",32,IF(UPPER(TRIM(BB43))="H",64,IF(UPPER(TRIM(BB43))="I",128,-1))))</f>
        <v>0</v>
      </c>
      <c r="DE43" s="16">
        <f>IF(UPPER(TRIM(BC43))="",0, IF(UPPER(TRIM(BC43))="U",1,IF(UPPER(TRIM(BC43))="A",2,IF(UPPER(TRIM(BC43))="B1",4,IF(UPPER(TRIM(BC43))="B2",8,IF(UPPER(TRIM(BC43))="C",16,-1))))))</f>
        <v>0</v>
      </c>
      <c r="DF43" s="17"/>
      <c r="DG43" s="16">
        <v>677</v>
      </c>
      <c r="DH43" s="16">
        <f>AK43</f>
        <v>0</v>
      </c>
      <c r="DI43" s="16">
        <f>AL43</f>
        <v>1</v>
      </c>
      <c r="DJ43" s="16">
        <f>DB43 + DC43</f>
        <v>363</v>
      </c>
      <c r="DK43" s="16">
        <f>HEX2DEC(AO43)</f>
        <v>0</v>
      </c>
      <c r="DL43" s="16">
        <f>HEX2DEC(AP43)</f>
        <v>363</v>
      </c>
      <c r="DM43" s="158">
        <v>0</v>
      </c>
      <c r="DN43" s="16">
        <v>507</v>
      </c>
      <c r="DO43" s="16">
        <f>BV43*2^15+BW43*2^14+BX43*2^13+BY43*2^12+BZ43*2^11+CA43*2^10+CB43*2^9+CC43*2^8+CD43*2^7+CE43*2^6+CF43*2^5+CG43*2^4+CH43*2^3+CI43*2^2+CJ43*2^1+CK43*2^0</f>
        <v>0</v>
      </c>
      <c r="DP43" s="16">
        <f>CL43*2^15+CM43*2^14+CN43*2^13+CO43*2^12+CP43*2^11+CQ43*2^10+CR43*2^9+CS43*2^8+CT43*2^7+CU43*2^6+CV43*2^5+CW43*2^4+CX43*2^3+CY43*2^2+CZ43*2^1+DA43*2^0</f>
        <v>0</v>
      </c>
      <c r="DQ43" s="16">
        <f>IF(DS43=2,AT43*1000,AT43)</f>
        <v>5</v>
      </c>
      <c r="DR43" s="16">
        <f>IF(DT43=2,AU43*1000,AU43)</f>
        <v>1</v>
      </c>
      <c r="DS43" s="16">
        <v>4</v>
      </c>
      <c r="DT43" s="16">
        <v>4</v>
      </c>
      <c r="DU43" s="16">
        <f>MAX(0,MIN(AX43,3))*2^14+MAX(0,MIN(AY43,3))*2^12+MAX(0,MIN(AZ43,3))*2^10+MAX(0,MIN(BA43,3))*2^8+IF(AW43&lt;0,31,IF(AW43&gt;30,30,AW43))</f>
        <v>0</v>
      </c>
      <c r="DV43" s="16">
        <f>DD43 + DE43</f>
        <v>0</v>
      </c>
      <c r="DW43" s="138" t="s">
        <v>184</v>
      </c>
      <c r="DX43" s="137" t="s">
        <v>185</v>
      </c>
      <c r="DY43" s="137" t="s">
        <v>186</v>
      </c>
      <c r="DZ43" s="17"/>
      <c r="EA43" s="15"/>
      <c r="EB43" s="15"/>
      <c r="EC43" s="15"/>
      <c r="ED43" s="15"/>
    </row>
    <row r="44" spans="1:134" ht="15" hidden="1" customHeight="1" x14ac:dyDescent="0.3">
      <c r="A44" s="123"/>
      <c r="B44" s="139"/>
      <c r="C44" s="553"/>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8"/>
      <c r="AK44" s="143"/>
      <c r="AL44" s="143"/>
      <c r="AM44" s="144"/>
      <c r="AN44" s="145"/>
      <c r="AO44" s="145"/>
      <c r="AP44" s="145"/>
      <c r="AQ44" s="162" t="s">
        <v>223</v>
      </c>
      <c r="AR44" s="169" t="s">
        <v>224</v>
      </c>
      <c r="AS44" s="164"/>
      <c r="AT44" s="13"/>
      <c r="AU44" s="13"/>
      <c r="AV44" s="12"/>
      <c r="AW44" s="12"/>
      <c r="AX44" s="12"/>
      <c r="AY44" s="12"/>
      <c r="AZ44" s="12"/>
      <c r="BA44" s="12"/>
      <c r="BB44" s="14"/>
      <c r="BC44" s="14"/>
      <c r="BD44" s="15"/>
      <c r="BE44" s="137" t="s">
        <v>183</v>
      </c>
      <c r="BF44" s="146"/>
      <c r="BG44" s="146"/>
      <c r="BH44" s="146"/>
      <c r="BI44" s="11" t="s">
        <v>183</v>
      </c>
      <c r="BJ44" s="11" t="s">
        <v>183</v>
      </c>
      <c r="BK44" s="11" t="s">
        <v>183</v>
      </c>
      <c r="BL44" s="11" t="s">
        <v>183</v>
      </c>
      <c r="BM44" s="11" t="s">
        <v>183</v>
      </c>
      <c r="BN44" s="11" t="s">
        <v>183</v>
      </c>
      <c r="BO44" s="11" t="s">
        <v>183</v>
      </c>
      <c r="BP44" s="11" t="s">
        <v>183</v>
      </c>
      <c r="BQ44" s="11" t="s">
        <v>183</v>
      </c>
      <c r="BR44" s="11" t="s">
        <v>183</v>
      </c>
      <c r="BS44" s="11" t="s">
        <v>183</v>
      </c>
      <c r="BT44" s="11" t="s">
        <v>183</v>
      </c>
      <c r="BU44" s="11"/>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6"/>
      <c r="DC44" s="16"/>
      <c r="DD44" s="16"/>
      <c r="DE44" s="16"/>
      <c r="DF44" s="17"/>
      <c r="DG44" s="16"/>
      <c r="DH44" s="16"/>
      <c r="DI44" s="16"/>
      <c r="DJ44" s="16"/>
      <c r="DK44" s="16"/>
      <c r="DL44" s="16"/>
      <c r="DM44" s="128"/>
      <c r="DN44" s="16"/>
      <c r="DO44" s="16"/>
      <c r="DP44" s="16"/>
      <c r="DQ44" s="16"/>
      <c r="DR44" s="16"/>
      <c r="DS44" s="16"/>
      <c r="DT44" s="16"/>
      <c r="DU44" s="16"/>
      <c r="DV44" s="16"/>
      <c r="DW44" s="138"/>
      <c r="DX44" s="137"/>
      <c r="DY44" s="137"/>
      <c r="DZ44" s="17"/>
      <c r="EA44" s="15"/>
      <c r="EB44" s="15"/>
      <c r="EC44" s="15"/>
      <c r="ED44" s="15"/>
    </row>
    <row r="45" spans="1:134" ht="15" hidden="1" customHeight="1" x14ac:dyDescent="0.3">
      <c r="A45" s="123"/>
      <c r="B45" s="139"/>
      <c r="C45" s="553"/>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8"/>
      <c r="AK45" s="143"/>
      <c r="AL45" s="143"/>
      <c r="AM45" s="144"/>
      <c r="AN45" s="145"/>
      <c r="AO45" s="145"/>
      <c r="AP45" s="145"/>
      <c r="AQ45" s="170" t="s">
        <v>190</v>
      </c>
      <c r="AR45" s="171">
        <v>0</v>
      </c>
      <c r="AS45" s="164" t="s">
        <v>191</v>
      </c>
      <c r="AT45" s="13"/>
      <c r="AU45" s="13"/>
      <c r="AV45" s="12"/>
      <c r="AW45" s="12"/>
      <c r="AX45" s="12"/>
      <c r="AY45" s="12"/>
      <c r="AZ45" s="12"/>
      <c r="BA45" s="12"/>
      <c r="BB45" s="14"/>
      <c r="BC45" s="14"/>
      <c r="BD45" s="15"/>
      <c r="BE45" s="137" t="s">
        <v>183</v>
      </c>
      <c r="BF45" s="146"/>
      <c r="BG45" s="146"/>
      <c r="BH45" s="146"/>
      <c r="BI45" s="11" t="s">
        <v>183</v>
      </c>
      <c r="BJ45" s="11" t="s">
        <v>183</v>
      </c>
      <c r="BK45" s="11" t="s">
        <v>183</v>
      </c>
      <c r="BL45" s="11" t="s">
        <v>183</v>
      </c>
      <c r="BM45" s="11" t="s">
        <v>183</v>
      </c>
      <c r="BN45" s="11" t="s">
        <v>183</v>
      </c>
      <c r="BO45" s="11" t="s">
        <v>183</v>
      </c>
      <c r="BP45" s="11" t="s">
        <v>183</v>
      </c>
      <c r="BQ45" s="11" t="s">
        <v>183</v>
      </c>
      <c r="BR45" s="11" t="s">
        <v>183</v>
      </c>
      <c r="BS45" s="11" t="s">
        <v>183</v>
      </c>
      <c r="BT45" s="11" t="s">
        <v>183</v>
      </c>
      <c r="BU45" s="11"/>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6"/>
      <c r="DC45" s="16"/>
      <c r="DD45" s="16"/>
      <c r="DE45" s="16"/>
      <c r="DF45" s="17"/>
      <c r="DG45" s="16"/>
      <c r="DH45" s="16"/>
      <c r="DI45" s="16"/>
      <c r="DJ45" s="16"/>
      <c r="DK45" s="16"/>
      <c r="DL45" s="16"/>
      <c r="DM45" s="128"/>
      <c r="DN45" s="16"/>
      <c r="DO45" s="16"/>
      <c r="DP45" s="16"/>
      <c r="DQ45" s="16"/>
      <c r="DR45" s="16"/>
      <c r="DS45" s="16"/>
      <c r="DT45" s="16"/>
      <c r="DU45" s="16"/>
      <c r="DV45" s="16"/>
      <c r="DW45" s="138"/>
      <c r="DX45" s="137"/>
      <c r="DY45" s="137"/>
      <c r="DZ45" s="17"/>
      <c r="EA45" s="15"/>
      <c r="EB45" s="15"/>
      <c r="EC45" s="15"/>
      <c r="ED45" s="15"/>
    </row>
    <row r="46" spans="1:134" ht="15" hidden="1" customHeight="1" x14ac:dyDescent="0.3">
      <c r="A46" s="123"/>
      <c r="B46" s="139"/>
      <c r="C46" s="553"/>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8"/>
      <c r="AK46" s="143"/>
      <c r="AL46" s="143"/>
      <c r="AM46" s="144"/>
      <c r="AN46" s="145"/>
      <c r="AO46" s="145"/>
      <c r="AP46" s="145"/>
      <c r="AQ46" s="170" t="s">
        <v>192</v>
      </c>
      <c r="AR46" s="171">
        <v>9999</v>
      </c>
      <c r="AS46" s="164" t="s">
        <v>191</v>
      </c>
      <c r="AT46" s="13"/>
      <c r="AU46" s="13"/>
      <c r="AV46" s="12"/>
      <c r="AW46" s="12"/>
      <c r="AX46" s="12"/>
      <c r="AY46" s="12"/>
      <c r="AZ46" s="12"/>
      <c r="BA46" s="12"/>
      <c r="BB46" s="14"/>
      <c r="BC46" s="14"/>
      <c r="BD46" s="15"/>
      <c r="BE46" s="137" t="s">
        <v>183</v>
      </c>
      <c r="BF46" s="146"/>
      <c r="BG46" s="146"/>
      <c r="BH46" s="146"/>
      <c r="BI46" s="11" t="s">
        <v>183</v>
      </c>
      <c r="BJ46" s="11" t="s">
        <v>183</v>
      </c>
      <c r="BK46" s="11" t="s">
        <v>183</v>
      </c>
      <c r="BL46" s="11" t="s">
        <v>183</v>
      </c>
      <c r="BM46" s="11" t="s">
        <v>183</v>
      </c>
      <c r="BN46" s="11" t="s">
        <v>183</v>
      </c>
      <c r="BO46" s="11" t="s">
        <v>183</v>
      </c>
      <c r="BP46" s="11" t="s">
        <v>183</v>
      </c>
      <c r="BQ46" s="11" t="s">
        <v>183</v>
      </c>
      <c r="BR46" s="11" t="s">
        <v>183</v>
      </c>
      <c r="BS46" s="11" t="s">
        <v>183</v>
      </c>
      <c r="BT46" s="11" t="s">
        <v>183</v>
      </c>
      <c r="BU46" s="11"/>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6"/>
      <c r="DC46" s="16"/>
      <c r="DD46" s="16"/>
      <c r="DE46" s="16"/>
      <c r="DF46" s="17"/>
      <c r="DG46" s="16"/>
      <c r="DH46" s="16"/>
      <c r="DI46" s="16"/>
      <c r="DJ46" s="16"/>
      <c r="DK46" s="16"/>
      <c r="DL46" s="16"/>
      <c r="DM46" s="128"/>
      <c r="DN46" s="16"/>
      <c r="DO46" s="16"/>
      <c r="DP46" s="16"/>
      <c r="DQ46" s="16"/>
      <c r="DR46" s="16"/>
      <c r="DS46" s="16"/>
      <c r="DT46" s="16"/>
      <c r="DU46" s="16"/>
      <c r="DV46" s="16"/>
      <c r="DW46" s="138"/>
      <c r="DX46" s="137"/>
      <c r="DY46" s="137"/>
      <c r="DZ46" s="17"/>
      <c r="EA46" s="15"/>
      <c r="EB46" s="15"/>
      <c r="EC46" s="15"/>
      <c r="ED46" s="15"/>
    </row>
    <row r="47" spans="1:134" ht="15" hidden="1" customHeight="1" x14ac:dyDescent="0.3">
      <c r="A47" s="123"/>
      <c r="B47" s="139"/>
      <c r="C47" s="553"/>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8"/>
      <c r="AK47" s="143"/>
      <c r="AL47" s="143"/>
      <c r="AM47" s="144"/>
      <c r="AN47" s="145"/>
      <c r="AO47" s="145"/>
      <c r="AP47" s="145"/>
      <c r="AQ47" s="170" t="s">
        <v>193</v>
      </c>
      <c r="AR47" s="172">
        <v>0</v>
      </c>
      <c r="AS47" s="164" t="s">
        <v>194</v>
      </c>
      <c r="AT47" s="13"/>
      <c r="AU47" s="13"/>
      <c r="AV47" s="12"/>
      <c r="AW47" s="12"/>
      <c r="AX47" s="12"/>
      <c r="AY47" s="12"/>
      <c r="AZ47" s="12"/>
      <c r="BA47" s="12"/>
      <c r="BB47" s="14"/>
      <c r="BC47" s="14"/>
      <c r="BD47" s="15"/>
      <c r="BE47" s="137" t="s">
        <v>183</v>
      </c>
      <c r="BF47" s="146"/>
      <c r="BG47" s="146"/>
      <c r="BH47" s="146"/>
      <c r="BI47" s="11" t="s">
        <v>183</v>
      </c>
      <c r="BJ47" s="11" t="s">
        <v>183</v>
      </c>
      <c r="BK47" s="11" t="s">
        <v>183</v>
      </c>
      <c r="BL47" s="11" t="s">
        <v>183</v>
      </c>
      <c r="BM47" s="11" t="s">
        <v>183</v>
      </c>
      <c r="BN47" s="11" t="s">
        <v>183</v>
      </c>
      <c r="BO47" s="11" t="s">
        <v>183</v>
      </c>
      <c r="BP47" s="11" t="s">
        <v>183</v>
      </c>
      <c r="BQ47" s="11" t="s">
        <v>183</v>
      </c>
      <c r="BR47" s="11" t="s">
        <v>183</v>
      </c>
      <c r="BS47" s="11" t="s">
        <v>183</v>
      </c>
      <c r="BT47" s="11" t="s">
        <v>183</v>
      </c>
      <c r="BU47" s="11"/>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6"/>
      <c r="DC47" s="16"/>
      <c r="DD47" s="16"/>
      <c r="DE47" s="16"/>
      <c r="DF47" s="17"/>
      <c r="DG47" s="16"/>
      <c r="DH47" s="16"/>
      <c r="DI47" s="16"/>
      <c r="DJ47" s="16"/>
      <c r="DK47" s="16"/>
      <c r="DL47" s="16"/>
      <c r="DM47" s="128"/>
      <c r="DN47" s="16"/>
      <c r="DO47" s="16"/>
      <c r="DP47" s="16"/>
      <c r="DQ47" s="16"/>
      <c r="DR47" s="16"/>
      <c r="DS47" s="16"/>
      <c r="DT47" s="16"/>
      <c r="DU47" s="16"/>
      <c r="DV47" s="16"/>
      <c r="DW47" s="138"/>
      <c r="DX47" s="137"/>
      <c r="DY47" s="137"/>
      <c r="DZ47" s="17"/>
      <c r="EA47" s="15"/>
      <c r="EB47" s="15"/>
      <c r="EC47" s="15"/>
      <c r="ED47" s="15"/>
    </row>
    <row r="48" spans="1:134" ht="15" hidden="1" customHeight="1" x14ac:dyDescent="0.3">
      <c r="A48" s="123"/>
      <c r="B48" s="139"/>
      <c r="C48" s="553"/>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25"/>
      <c r="AD48" s="125"/>
      <c r="AE48" s="125"/>
      <c r="AF48" s="125"/>
      <c r="AG48" s="125"/>
      <c r="AH48" s="125"/>
      <c r="AI48" s="125"/>
      <c r="AJ48" s="128"/>
      <c r="AK48" s="143"/>
      <c r="AL48" s="143"/>
      <c r="AM48" s="144"/>
      <c r="AN48" s="145"/>
      <c r="AO48" s="145"/>
      <c r="AP48" s="145"/>
      <c r="AQ48" s="170" t="s">
        <v>195</v>
      </c>
      <c r="AR48" s="172">
        <v>99</v>
      </c>
      <c r="AS48" s="164" t="s">
        <v>194</v>
      </c>
      <c r="AT48" s="13"/>
      <c r="AU48" s="13"/>
      <c r="AV48" s="12"/>
      <c r="AW48" s="12"/>
      <c r="AX48" s="12"/>
      <c r="AY48" s="12"/>
      <c r="AZ48" s="12"/>
      <c r="BA48" s="12"/>
      <c r="BB48" s="14"/>
      <c r="BC48" s="14"/>
      <c r="BD48" s="15"/>
      <c r="BE48" s="137" t="s">
        <v>183</v>
      </c>
      <c r="BF48" s="146"/>
      <c r="BG48" s="146"/>
      <c r="BH48" s="146"/>
      <c r="BI48" s="11" t="s">
        <v>183</v>
      </c>
      <c r="BJ48" s="11" t="s">
        <v>183</v>
      </c>
      <c r="BK48" s="11" t="s">
        <v>183</v>
      </c>
      <c r="BL48" s="11" t="s">
        <v>183</v>
      </c>
      <c r="BM48" s="11" t="s">
        <v>183</v>
      </c>
      <c r="BN48" s="11" t="s">
        <v>183</v>
      </c>
      <c r="BO48" s="11" t="s">
        <v>183</v>
      </c>
      <c r="BP48" s="11" t="s">
        <v>183</v>
      </c>
      <c r="BQ48" s="11" t="s">
        <v>183</v>
      </c>
      <c r="BR48" s="11" t="s">
        <v>183</v>
      </c>
      <c r="BS48" s="11" t="s">
        <v>183</v>
      </c>
      <c r="BT48" s="11" t="s">
        <v>183</v>
      </c>
      <c r="BU48" s="11"/>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6"/>
      <c r="DC48" s="16"/>
      <c r="DD48" s="16"/>
      <c r="DE48" s="16"/>
      <c r="DF48" s="17"/>
      <c r="DG48" s="16"/>
      <c r="DH48" s="16"/>
      <c r="DI48" s="16"/>
      <c r="DJ48" s="16"/>
      <c r="DK48" s="16"/>
      <c r="DL48" s="16"/>
      <c r="DM48" s="128"/>
      <c r="DN48" s="16"/>
      <c r="DO48" s="16"/>
      <c r="DP48" s="16"/>
      <c r="DQ48" s="16"/>
      <c r="DR48" s="16"/>
      <c r="DS48" s="16"/>
      <c r="DT48" s="16"/>
      <c r="DU48" s="16"/>
      <c r="DV48" s="16"/>
      <c r="DW48" s="138"/>
      <c r="DX48" s="137"/>
      <c r="DY48" s="137"/>
      <c r="DZ48" s="17"/>
      <c r="EA48" s="15"/>
      <c r="EB48" s="15"/>
      <c r="EC48" s="15"/>
      <c r="ED48" s="15"/>
    </row>
    <row r="49" spans="1:134" ht="15" hidden="1" customHeight="1" x14ac:dyDescent="0.3">
      <c r="A49" s="123"/>
      <c r="B49" s="139"/>
      <c r="C49" s="553"/>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8"/>
      <c r="AK49" s="143"/>
      <c r="AL49" s="143"/>
      <c r="AM49" s="144"/>
      <c r="AN49" s="145"/>
      <c r="AO49" s="145"/>
      <c r="AP49" s="145"/>
      <c r="AQ49" s="132"/>
      <c r="AR49" s="12"/>
      <c r="AS49" s="12"/>
      <c r="AT49" s="13"/>
      <c r="AU49" s="13"/>
      <c r="AV49" s="12"/>
      <c r="AW49" s="12"/>
      <c r="AX49" s="12"/>
      <c r="AY49" s="12"/>
      <c r="AZ49" s="12"/>
      <c r="BA49" s="12"/>
      <c r="BB49" s="14"/>
      <c r="BC49" s="14"/>
      <c r="BD49" s="15"/>
      <c r="BE49" s="137" t="s">
        <v>183</v>
      </c>
      <c r="BF49" s="146"/>
      <c r="BG49" s="146"/>
      <c r="BH49" s="146"/>
      <c r="BI49" s="11" t="s">
        <v>183</v>
      </c>
      <c r="BJ49" s="11" t="s">
        <v>183</v>
      </c>
      <c r="BK49" s="11" t="s">
        <v>183</v>
      </c>
      <c r="BL49" s="11" t="s">
        <v>183</v>
      </c>
      <c r="BM49" s="11" t="s">
        <v>183</v>
      </c>
      <c r="BN49" s="11" t="s">
        <v>183</v>
      </c>
      <c r="BO49" s="11" t="s">
        <v>183</v>
      </c>
      <c r="BP49" s="11" t="s">
        <v>183</v>
      </c>
      <c r="BQ49" s="11" t="s">
        <v>183</v>
      </c>
      <c r="BR49" s="11" t="s">
        <v>183</v>
      </c>
      <c r="BS49" s="11" t="s">
        <v>183</v>
      </c>
      <c r="BT49" s="11" t="s">
        <v>183</v>
      </c>
      <c r="BU49" s="11"/>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6"/>
      <c r="DC49" s="16"/>
      <c r="DD49" s="16"/>
      <c r="DE49" s="16"/>
      <c r="DF49" s="17"/>
      <c r="DG49" s="16"/>
      <c r="DH49" s="16"/>
      <c r="DI49" s="16"/>
      <c r="DJ49" s="16"/>
      <c r="DK49" s="16"/>
      <c r="DL49" s="16"/>
      <c r="DM49" s="128"/>
      <c r="DN49" s="16"/>
      <c r="DO49" s="16"/>
      <c r="DP49" s="16"/>
      <c r="DQ49" s="16"/>
      <c r="DR49" s="16"/>
      <c r="DS49" s="16"/>
      <c r="DT49" s="16"/>
      <c r="DU49" s="16"/>
      <c r="DV49" s="16"/>
      <c r="DW49" s="138"/>
      <c r="DX49" s="137"/>
      <c r="DY49" s="137"/>
      <c r="DZ49" s="17"/>
      <c r="EA49" s="15"/>
      <c r="EB49" s="15"/>
      <c r="EC49" s="15"/>
      <c r="ED49" s="15"/>
    </row>
    <row r="50" spans="1:134" ht="15" hidden="1" customHeight="1" x14ac:dyDescent="0.3">
      <c r="A50" s="123"/>
      <c r="B50" s="139"/>
      <c r="C50" s="554" t="s">
        <v>225</v>
      </c>
      <c r="D50" s="156"/>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8">
        <f>IF($DM50=0,0,(IF(_xlfn.BITAND($DM50, 128),"8,", "") &amp; IF(_xlfn.BITAND($DM50,64),"7,", "") &amp; IF(_xlfn.BITAND($DM50,7), _xlfn.BITAND($DM50,7) &amp; ",", "") &amp; IF(_xlfn.BITAND($DM50, 56), _xlfn.BITAND($DM50, 56)/8, "")))</f>
        <v>0</v>
      </c>
      <c r="AK50" s="159">
        <v>0</v>
      </c>
      <c r="AL50" s="159">
        <v>1</v>
      </c>
      <c r="AM50" s="160" t="s">
        <v>165</v>
      </c>
      <c r="AN50" s="161" t="s">
        <v>226</v>
      </c>
      <c r="AO50" s="161" t="s">
        <v>167</v>
      </c>
      <c r="AP50" s="161" t="s">
        <v>226</v>
      </c>
      <c r="AQ50" s="162" t="s">
        <v>227</v>
      </c>
      <c r="AR50" s="163">
        <v>0.98</v>
      </c>
      <c r="AS50" s="164" t="s">
        <v>220</v>
      </c>
      <c r="AT50" s="165">
        <v>5</v>
      </c>
      <c r="AU50" s="165">
        <v>1</v>
      </c>
      <c r="AV50" s="11" t="s">
        <v>171</v>
      </c>
      <c r="AW50" s="166">
        <v>0</v>
      </c>
      <c r="AX50" s="166">
        <v>0</v>
      </c>
      <c r="AY50" s="166">
        <v>0</v>
      </c>
      <c r="AZ50" s="166">
        <v>0</v>
      </c>
      <c r="BA50" s="166">
        <v>0</v>
      </c>
      <c r="BB50" s="167"/>
      <c r="BC50" s="167"/>
      <c r="BD50" s="15"/>
      <c r="BE50" s="137" t="str">
        <f>IF(C50="","",C50)</f>
        <v>CL air/fuel ratio control at limit - too lean</v>
      </c>
      <c r="BF50" s="11" t="s">
        <v>172</v>
      </c>
      <c r="BG50" s="11" t="s">
        <v>173</v>
      </c>
      <c r="BH50" s="11" t="s">
        <v>174</v>
      </c>
      <c r="BI50" s="168" t="s">
        <v>221</v>
      </c>
      <c r="BJ50" s="11" t="s">
        <v>176</v>
      </c>
      <c r="BK50" s="11" t="s">
        <v>177</v>
      </c>
      <c r="BL50" s="11" t="s">
        <v>222</v>
      </c>
      <c r="BM50" s="11" t="s">
        <v>179</v>
      </c>
      <c r="BN50" s="11" t="s">
        <v>180</v>
      </c>
      <c r="BO50" s="11" t="s">
        <v>181</v>
      </c>
      <c r="BP50" s="11" t="s">
        <v>177</v>
      </c>
      <c r="BQ50" s="11" t="s">
        <v>182</v>
      </c>
      <c r="BR50" s="11" t="s">
        <v>182</v>
      </c>
      <c r="BS50" s="11" t="s">
        <v>183</v>
      </c>
      <c r="BT50" s="11" t="s">
        <v>182</v>
      </c>
      <c r="BU50" s="11"/>
      <c r="BV50" s="15">
        <f>IF(UPPER(TRIM(D50))="X",1,0)</f>
        <v>0</v>
      </c>
      <c r="BW50" s="15">
        <f>IF(UPPER(TRIM(E50))="X",1,0)</f>
        <v>0</v>
      </c>
      <c r="BX50" s="15">
        <f>IF(UPPER(TRIM(F50))="X",1,0)</f>
        <v>0</v>
      </c>
      <c r="BY50" s="15">
        <f>IF(UPPER(TRIM(G50))="X",1,0)</f>
        <v>0</v>
      </c>
      <c r="BZ50" s="15">
        <f>IF(UPPER(TRIM(H50))="X",1,0)</f>
        <v>0</v>
      </c>
      <c r="CA50" s="15">
        <f>IF(UPPER(TRIM(J50))="X",1,0)</f>
        <v>0</v>
      </c>
      <c r="CB50" s="15">
        <f>IF(UPPER(TRIM(L50))="X",1,0)</f>
        <v>0</v>
      </c>
      <c r="CC50" s="15">
        <f>IF(UPPER(TRIM(M50))="X",1,0)</f>
        <v>0</v>
      </c>
      <c r="CD50" s="15">
        <f>IF(UPPER(TRIM(I50))="X",1,0)</f>
        <v>0</v>
      </c>
      <c r="CE50" s="15">
        <f>IF(UPPER(TRIM(K50))="X",1,0)</f>
        <v>0</v>
      </c>
      <c r="CF50" s="15">
        <f t="shared" ref="CF50:CX50" si="8">IF(UPPER(TRIM(N50))="X",1,0)</f>
        <v>0</v>
      </c>
      <c r="CG50" s="15">
        <f t="shared" si="8"/>
        <v>0</v>
      </c>
      <c r="CH50" s="15">
        <f t="shared" si="8"/>
        <v>0</v>
      </c>
      <c r="CI50" s="15">
        <f t="shared" si="8"/>
        <v>0</v>
      </c>
      <c r="CJ50" s="15">
        <f t="shared" si="8"/>
        <v>0</v>
      </c>
      <c r="CK50" s="15">
        <f t="shared" si="8"/>
        <v>0</v>
      </c>
      <c r="CL50" s="15">
        <f t="shared" si="8"/>
        <v>0</v>
      </c>
      <c r="CM50" s="15">
        <f t="shared" si="8"/>
        <v>0</v>
      </c>
      <c r="CN50" s="15">
        <f t="shared" si="8"/>
        <v>0</v>
      </c>
      <c r="CO50" s="15">
        <f t="shared" si="8"/>
        <v>0</v>
      </c>
      <c r="CP50" s="15">
        <f t="shared" si="8"/>
        <v>0</v>
      </c>
      <c r="CQ50" s="15">
        <f t="shared" si="8"/>
        <v>0</v>
      </c>
      <c r="CR50" s="15">
        <f t="shared" si="8"/>
        <v>0</v>
      </c>
      <c r="CS50" s="15">
        <f t="shared" si="8"/>
        <v>0</v>
      </c>
      <c r="CT50" s="15">
        <f t="shared" si="8"/>
        <v>0</v>
      </c>
      <c r="CU50" s="15">
        <f t="shared" si="8"/>
        <v>0</v>
      </c>
      <c r="CV50" s="15">
        <f t="shared" si="8"/>
        <v>0</v>
      </c>
      <c r="CW50" s="15">
        <f t="shared" si="8"/>
        <v>0</v>
      </c>
      <c r="CX50" s="15">
        <f t="shared" si="8"/>
        <v>0</v>
      </c>
      <c r="CY50" s="15">
        <v>0</v>
      </c>
      <c r="CZ50" s="15">
        <f>IF(UPPER(TRIM(AH50))="X",1,0)</f>
        <v>0</v>
      </c>
      <c r="DA50" s="15">
        <v>0</v>
      </c>
      <c r="DB50" s="16">
        <f>IF(UPPER(TRIM(AM50))="P", 0, IF(UPPER(TRIM(AM50))="C", 16384, IF(UPPER(TRIM(AM50))="B", 32768, IF(UPPER(TRIM(AM50))="U", 49152, -1))))</f>
        <v>0</v>
      </c>
      <c r="DC50" s="16">
        <f>HEX2DEC(AN50)</f>
        <v>364</v>
      </c>
      <c r="DD50" s="16">
        <f>IF(UPPER(TRIM(BB50))="",0,IF(UPPER(TRIM(BB50))="M",32,IF(UPPER(TRIM(BB50))="H",64,IF(UPPER(TRIM(BB50))="I",128,-1))))</f>
        <v>0</v>
      </c>
      <c r="DE50" s="16">
        <f>IF(UPPER(TRIM(BC50))="",0, IF(UPPER(TRIM(BC50))="U",1,IF(UPPER(TRIM(BC50))="A",2,IF(UPPER(TRIM(BC50))="B1",4,IF(UPPER(TRIM(BC50))="B2",8,IF(UPPER(TRIM(BC50))="C",16,-1))))))</f>
        <v>0</v>
      </c>
      <c r="DF50" s="17"/>
      <c r="DG50" s="16">
        <v>678</v>
      </c>
      <c r="DH50" s="16">
        <f>AK50</f>
        <v>0</v>
      </c>
      <c r="DI50" s="16">
        <f>AL50</f>
        <v>1</v>
      </c>
      <c r="DJ50" s="16">
        <f>DB50 + DC50</f>
        <v>364</v>
      </c>
      <c r="DK50" s="16">
        <f>HEX2DEC(AO50)</f>
        <v>0</v>
      </c>
      <c r="DL50" s="16">
        <f>HEX2DEC(AP50)</f>
        <v>364</v>
      </c>
      <c r="DM50" s="158">
        <v>0</v>
      </c>
      <c r="DN50" s="16">
        <v>508</v>
      </c>
      <c r="DO50" s="16">
        <f>BV50*2^15+BW50*2^14+BX50*2^13+BY50*2^12+BZ50*2^11+CA50*2^10+CB50*2^9+CC50*2^8+CD50*2^7+CE50*2^6+CF50*2^5+CG50*2^4+CH50*2^3+CI50*2^2+CJ50*2^1+CK50*2^0</f>
        <v>0</v>
      </c>
      <c r="DP50" s="16">
        <f>CL50*2^15+CM50*2^14+CN50*2^13+CO50*2^12+CP50*2^11+CQ50*2^10+CR50*2^9+CS50*2^8+CT50*2^7+CU50*2^6+CV50*2^5+CW50*2^4+CX50*2^3+CY50*2^2+CZ50*2^1+DA50*2^0</f>
        <v>0</v>
      </c>
      <c r="DQ50" s="16">
        <f>IF(DS50=2,AT50*1000,AT50)</f>
        <v>5</v>
      </c>
      <c r="DR50" s="16">
        <f>IF(DT50=2,AU50*1000,AU50)</f>
        <v>1</v>
      </c>
      <c r="DS50" s="16">
        <v>4</v>
      </c>
      <c r="DT50" s="16">
        <v>4</v>
      </c>
      <c r="DU50" s="16">
        <f>MAX(0,MIN(AX50,3))*2^14+MAX(0,MIN(AY50,3))*2^12+MAX(0,MIN(AZ50,3))*2^10+MAX(0,MIN(BA50,3))*2^8+IF(AW50&lt;0,31,IF(AW50&gt;30,30,AW50))</f>
        <v>0</v>
      </c>
      <c r="DV50" s="16">
        <f>DD50 + DE50</f>
        <v>0</v>
      </c>
      <c r="DW50" s="138" t="s">
        <v>184</v>
      </c>
      <c r="DX50" s="137" t="s">
        <v>185</v>
      </c>
      <c r="DY50" s="137" t="s">
        <v>186</v>
      </c>
      <c r="DZ50" s="17"/>
      <c r="EA50" s="15"/>
      <c r="EB50" s="15"/>
      <c r="EC50" s="15"/>
      <c r="ED50" s="15"/>
    </row>
    <row r="51" spans="1:134" ht="15" hidden="1" customHeight="1" x14ac:dyDescent="0.3">
      <c r="A51" s="154" t="s">
        <v>177</v>
      </c>
      <c r="B51" s="139"/>
      <c r="C51" s="554"/>
      <c r="D51" s="155"/>
      <c r="E51" s="155"/>
      <c r="F51" s="155"/>
      <c r="G51" s="155"/>
      <c r="H51" s="155"/>
      <c r="I51" s="155"/>
      <c r="J51" s="155"/>
      <c r="K51" s="155"/>
      <c r="L51" s="155"/>
      <c r="M51" s="155"/>
      <c r="N51" s="155"/>
      <c r="O51" s="155"/>
      <c r="P51" s="155"/>
      <c r="Q51" s="155"/>
      <c r="R51" s="155"/>
      <c r="S51" s="155"/>
      <c r="T51" s="155"/>
      <c r="U51" s="155"/>
      <c r="V51" s="155"/>
      <c r="W51" s="155"/>
      <c r="X51" s="155"/>
      <c r="Y51" s="155"/>
      <c r="Z51" s="155"/>
      <c r="AA51" s="155"/>
      <c r="AB51" s="155"/>
      <c r="AC51" s="155"/>
      <c r="AD51" s="155"/>
      <c r="AE51" s="155"/>
      <c r="AF51" s="155"/>
      <c r="AG51" s="155"/>
      <c r="AH51" s="155"/>
      <c r="AI51" s="155"/>
      <c r="AJ51" s="158"/>
      <c r="AK51" s="173"/>
      <c r="AL51" s="173"/>
      <c r="AM51" s="174"/>
      <c r="AN51" s="175"/>
      <c r="AO51" s="175"/>
      <c r="AP51" s="175"/>
      <c r="AQ51" s="162" t="s">
        <v>228</v>
      </c>
      <c r="AR51" s="169" t="s">
        <v>224</v>
      </c>
      <c r="AS51" s="11"/>
      <c r="AT51" s="13"/>
      <c r="AU51" s="13"/>
      <c r="AV51" s="12"/>
      <c r="AW51" s="12"/>
      <c r="AX51" s="12"/>
      <c r="AY51" s="12"/>
      <c r="AZ51" s="12"/>
      <c r="BA51" s="12"/>
      <c r="BB51" s="14"/>
      <c r="BC51" s="14"/>
      <c r="BD51" s="15"/>
      <c r="BE51" s="137" t="s">
        <v>183</v>
      </c>
      <c r="BF51" s="146"/>
      <c r="BG51" s="146"/>
      <c r="BH51" s="146"/>
      <c r="BI51" s="11" t="s">
        <v>183</v>
      </c>
      <c r="BJ51" s="11" t="s">
        <v>183</v>
      </c>
      <c r="BK51" s="11" t="s">
        <v>183</v>
      </c>
      <c r="BL51" s="11" t="s">
        <v>183</v>
      </c>
      <c r="BM51" s="11" t="s">
        <v>183</v>
      </c>
      <c r="BN51" s="11" t="s">
        <v>183</v>
      </c>
      <c r="BO51" s="11" t="s">
        <v>183</v>
      </c>
      <c r="BP51" s="11" t="s">
        <v>183</v>
      </c>
      <c r="BQ51" s="11" t="s">
        <v>183</v>
      </c>
      <c r="BR51" s="11" t="s">
        <v>183</v>
      </c>
      <c r="BS51" s="11" t="s">
        <v>183</v>
      </c>
      <c r="BT51" s="11" t="s">
        <v>183</v>
      </c>
      <c r="BU51" s="11"/>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6"/>
      <c r="DC51" s="16"/>
      <c r="DD51" s="16"/>
      <c r="DE51" s="16"/>
      <c r="DF51" s="17"/>
      <c r="DG51" s="16"/>
      <c r="DH51" s="16"/>
      <c r="DI51" s="16"/>
      <c r="DJ51" s="16"/>
      <c r="DK51" s="16"/>
      <c r="DL51" s="16"/>
      <c r="DM51" s="158"/>
      <c r="DN51" s="16"/>
      <c r="DO51" s="16"/>
      <c r="DP51" s="16"/>
      <c r="DQ51" s="16"/>
      <c r="DR51" s="16"/>
      <c r="DS51" s="16"/>
      <c r="DT51" s="16"/>
      <c r="DU51" s="16"/>
      <c r="DV51" s="16"/>
      <c r="DW51" s="138"/>
      <c r="DX51" s="137"/>
      <c r="DY51" s="137"/>
      <c r="DZ51" s="17"/>
      <c r="EA51" s="15"/>
      <c r="EB51" s="15"/>
      <c r="EC51" s="15"/>
      <c r="ED51" s="15"/>
    </row>
    <row r="52" spans="1:134" ht="15" hidden="1" customHeight="1" x14ac:dyDescent="0.3">
      <c r="A52" s="154" t="s">
        <v>229</v>
      </c>
      <c r="B52" s="139"/>
      <c r="C52" s="554"/>
      <c r="D52" s="155"/>
      <c r="E52" s="155"/>
      <c r="F52" s="155"/>
      <c r="G52" s="155"/>
      <c r="H52" s="155"/>
      <c r="I52" s="155"/>
      <c r="J52" s="155"/>
      <c r="K52" s="155"/>
      <c r="L52" s="155"/>
      <c r="M52" s="155"/>
      <c r="N52" s="155"/>
      <c r="O52" s="155"/>
      <c r="P52" s="155"/>
      <c r="Q52" s="155"/>
      <c r="R52" s="155"/>
      <c r="S52" s="155"/>
      <c r="T52" s="155"/>
      <c r="U52" s="155"/>
      <c r="V52" s="155"/>
      <c r="W52" s="155"/>
      <c r="X52" s="155"/>
      <c r="Y52" s="155"/>
      <c r="Z52" s="155"/>
      <c r="AA52" s="155"/>
      <c r="AB52" s="155"/>
      <c r="AC52" s="155"/>
      <c r="AD52" s="155"/>
      <c r="AE52" s="155"/>
      <c r="AF52" s="155"/>
      <c r="AG52" s="155"/>
      <c r="AH52" s="155"/>
      <c r="AI52" s="155"/>
      <c r="AJ52" s="158"/>
      <c r="AK52" s="173"/>
      <c r="AL52" s="173"/>
      <c r="AM52" s="174"/>
      <c r="AN52" s="175"/>
      <c r="AO52" s="175"/>
      <c r="AP52" s="175"/>
      <c r="AQ52" s="162" t="s">
        <v>202</v>
      </c>
      <c r="AR52" s="166"/>
      <c r="AS52" s="11"/>
      <c r="AT52" s="13"/>
      <c r="AU52" s="13"/>
      <c r="AV52" s="12"/>
      <c r="AW52" s="12"/>
      <c r="AX52" s="12"/>
      <c r="AY52" s="12"/>
      <c r="AZ52" s="12"/>
      <c r="BA52" s="12"/>
      <c r="BB52" s="14"/>
      <c r="BC52" s="14"/>
      <c r="BD52" s="15"/>
      <c r="BE52" s="137" t="s">
        <v>183</v>
      </c>
      <c r="BF52" s="146"/>
      <c r="BG52" s="146"/>
      <c r="BH52" s="146"/>
      <c r="BI52" s="11" t="s">
        <v>183</v>
      </c>
      <c r="BJ52" s="11" t="s">
        <v>183</v>
      </c>
      <c r="BK52" s="11" t="s">
        <v>183</v>
      </c>
      <c r="BL52" s="11" t="s">
        <v>183</v>
      </c>
      <c r="BM52" s="11" t="s">
        <v>183</v>
      </c>
      <c r="BN52" s="11" t="s">
        <v>183</v>
      </c>
      <c r="BO52" s="11" t="s">
        <v>183</v>
      </c>
      <c r="BP52" s="11" t="s">
        <v>183</v>
      </c>
      <c r="BQ52" s="11" t="s">
        <v>183</v>
      </c>
      <c r="BR52" s="11" t="s">
        <v>183</v>
      </c>
      <c r="BS52" s="11" t="s">
        <v>183</v>
      </c>
      <c r="BT52" s="11" t="s">
        <v>183</v>
      </c>
      <c r="BU52" s="11"/>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6"/>
      <c r="DC52" s="16"/>
      <c r="DD52" s="16"/>
      <c r="DE52" s="16"/>
      <c r="DF52" s="17"/>
      <c r="DG52" s="16"/>
      <c r="DH52" s="16"/>
      <c r="DI52" s="16"/>
      <c r="DJ52" s="16"/>
      <c r="DK52" s="16"/>
      <c r="DL52" s="16"/>
      <c r="DM52" s="158"/>
      <c r="DN52" s="16"/>
      <c r="DO52" s="16"/>
      <c r="DP52" s="16"/>
      <c r="DQ52" s="16"/>
      <c r="DR52" s="16"/>
      <c r="DS52" s="16"/>
      <c r="DT52" s="16"/>
      <c r="DU52" s="16"/>
      <c r="DV52" s="16"/>
      <c r="DW52" s="138"/>
      <c r="DX52" s="137"/>
      <c r="DY52" s="137"/>
      <c r="DZ52" s="17"/>
      <c r="EA52" s="15"/>
      <c r="EB52" s="15"/>
      <c r="EC52" s="15"/>
      <c r="ED52" s="15"/>
    </row>
    <row r="53" spans="1:134" ht="15" hidden="1" customHeight="1" x14ac:dyDescent="0.3">
      <c r="A53" s="154"/>
      <c r="B53" s="176"/>
      <c r="C53" s="555"/>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9"/>
      <c r="AK53" s="180"/>
      <c r="AL53" s="180"/>
      <c r="AM53" s="181"/>
      <c r="AN53" s="182"/>
      <c r="AO53" s="182"/>
      <c r="AP53" s="182"/>
      <c r="AQ53" s="183"/>
      <c r="AR53" s="184"/>
      <c r="AS53" s="184"/>
      <c r="AT53" s="185"/>
      <c r="AU53" s="185"/>
      <c r="AV53" s="184"/>
      <c r="AW53" s="184"/>
      <c r="AX53" s="184"/>
      <c r="AY53" s="184"/>
      <c r="AZ53" s="184"/>
      <c r="BA53" s="184"/>
      <c r="BB53" s="186"/>
      <c r="BC53" s="186"/>
      <c r="BD53" s="15"/>
      <c r="BE53" s="137" t="s">
        <v>183</v>
      </c>
      <c r="BF53" s="146"/>
      <c r="BG53" s="146"/>
      <c r="BH53" s="146"/>
      <c r="BI53" s="11" t="s">
        <v>183</v>
      </c>
      <c r="BJ53" s="11" t="s">
        <v>183</v>
      </c>
      <c r="BK53" s="11" t="s">
        <v>183</v>
      </c>
      <c r="BL53" s="11" t="s">
        <v>183</v>
      </c>
      <c r="BM53" s="11" t="s">
        <v>183</v>
      </c>
      <c r="BN53" s="11" t="s">
        <v>183</v>
      </c>
      <c r="BO53" s="11" t="s">
        <v>183</v>
      </c>
      <c r="BP53" s="11" t="s">
        <v>183</v>
      </c>
      <c r="BQ53" s="11" t="s">
        <v>183</v>
      </c>
      <c r="BR53" s="11" t="s">
        <v>183</v>
      </c>
      <c r="BS53" s="11" t="s">
        <v>183</v>
      </c>
      <c r="BT53" s="11" t="s">
        <v>183</v>
      </c>
      <c r="BU53" s="11"/>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6"/>
      <c r="DC53" s="16"/>
      <c r="DD53" s="16"/>
      <c r="DE53" s="16"/>
      <c r="DF53" s="17"/>
      <c r="DG53" s="16"/>
      <c r="DH53" s="16"/>
      <c r="DI53" s="16"/>
      <c r="DJ53" s="16"/>
      <c r="DK53" s="16"/>
      <c r="DL53" s="16"/>
      <c r="DM53" s="179"/>
      <c r="DN53" s="16"/>
      <c r="DO53" s="16"/>
      <c r="DP53" s="16"/>
      <c r="DQ53" s="16"/>
      <c r="DR53" s="16"/>
      <c r="DS53" s="16"/>
      <c r="DT53" s="16"/>
      <c r="DU53" s="16"/>
      <c r="DV53" s="16"/>
      <c r="DW53" s="138"/>
      <c r="DX53" s="137"/>
      <c r="DY53" s="137"/>
      <c r="DZ53" s="17"/>
      <c r="EA53" s="15"/>
      <c r="EB53" s="15"/>
      <c r="EC53" s="15"/>
      <c r="ED53" s="15"/>
    </row>
    <row r="54" spans="1:134" ht="15" hidden="1" customHeight="1" x14ac:dyDescent="0.3">
      <c r="A54" s="154"/>
      <c r="B54" s="139"/>
      <c r="C54" s="556" t="s">
        <v>230</v>
      </c>
      <c r="D54" s="151"/>
      <c r="E54" s="152"/>
      <c r="F54" s="152"/>
      <c r="G54" s="151"/>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c r="AE54" s="152"/>
      <c r="AF54" s="152"/>
      <c r="AG54" s="152"/>
      <c r="AH54" s="152"/>
      <c r="AI54" s="152"/>
      <c r="AJ54" s="128">
        <f>IF($DM54=0,0,(IF(_xlfn.BITAND($DM54, 128),"8,", "") &amp; IF(_xlfn.BITAND($DM54,64),"7,", "") &amp; IF(_xlfn.BITAND($DM54,7), _xlfn.BITAND($DM54,7) &amp; ",", "") &amp; IF(_xlfn.BITAND($DM54, 56), _xlfn.BITAND($DM54, 56)/8, "")))</f>
        <v>0</v>
      </c>
      <c r="AK54" s="129">
        <v>520200</v>
      </c>
      <c r="AL54" s="129">
        <v>0</v>
      </c>
      <c r="AM54" s="130" t="s">
        <v>165</v>
      </c>
      <c r="AN54" s="131" t="s">
        <v>231</v>
      </c>
      <c r="AO54" s="131" t="s">
        <v>167</v>
      </c>
      <c r="AP54" s="131" t="s">
        <v>232</v>
      </c>
      <c r="AQ54" s="132" t="s">
        <v>233</v>
      </c>
      <c r="AR54" s="133">
        <v>29.998799999999999</v>
      </c>
      <c r="AS54" s="12" t="s">
        <v>170</v>
      </c>
      <c r="AT54" s="134">
        <v>3</v>
      </c>
      <c r="AU54" s="134">
        <v>3</v>
      </c>
      <c r="AV54" s="12" t="s">
        <v>171</v>
      </c>
      <c r="AW54" s="135">
        <v>0</v>
      </c>
      <c r="AX54" s="135">
        <v>0</v>
      </c>
      <c r="AY54" s="135">
        <v>0</v>
      </c>
      <c r="AZ54" s="135">
        <v>0</v>
      </c>
      <c r="BA54" s="135">
        <v>0</v>
      </c>
      <c r="BB54" s="136"/>
      <c r="BC54" s="136"/>
      <c r="BD54" s="15"/>
      <c r="BE54" s="137" t="str">
        <f>IF(C54="","",C54)</f>
        <v>AL high gasoline bank1</v>
      </c>
      <c r="BF54" s="11" t="s">
        <v>172</v>
      </c>
      <c r="BG54" s="11" t="s">
        <v>173</v>
      </c>
      <c r="BH54" s="11" t="s">
        <v>174</v>
      </c>
      <c r="BI54" s="11" t="s">
        <v>175</v>
      </c>
      <c r="BJ54" s="11" t="s">
        <v>176</v>
      </c>
      <c r="BK54" s="11" t="s">
        <v>177</v>
      </c>
      <c r="BL54" s="11" t="s">
        <v>178</v>
      </c>
      <c r="BM54" s="11" t="s">
        <v>179</v>
      </c>
      <c r="BN54" s="11" t="s">
        <v>180</v>
      </c>
      <c r="BO54" s="11" t="s">
        <v>181</v>
      </c>
      <c r="BP54" s="11" t="s">
        <v>177</v>
      </c>
      <c r="BQ54" s="11" t="s">
        <v>182</v>
      </c>
      <c r="BR54" s="11" t="s">
        <v>182</v>
      </c>
      <c r="BS54" s="11" t="s">
        <v>183</v>
      </c>
      <c r="BT54" s="11" t="s">
        <v>182</v>
      </c>
      <c r="BU54" s="11"/>
      <c r="BV54" s="15">
        <f>IF(UPPER(TRIM(D54))="X",1,0)</f>
        <v>0</v>
      </c>
      <c r="BW54" s="15">
        <f>IF(UPPER(TRIM(E54))="X",1,0)</f>
        <v>0</v>
      </c>
      <c r="BX54" s="15">
        <f>IF(UPPER(TRIM(F54))="X",1,0)</f>
        <v>0</v>
      </c>
      <c r="BY54" s="15">
        <f>IF(UPPER(TRIM(G54))="X",1,0)</f>
        <v>0</v>
      </c>
      <c r="BZ54" s="15">
        <f>IF(UPPER(TRIM(H54))="X",1,0)</f>
        <v>0</v>
      </c>
      <c r="CA54" s="15">
        <f>IF(UPPER(TRIM(J54))="X",1,0)</f>
        <v>0</v>
      </c>
      <c r="CB54" s="15">
        <f>IF(UPPER(TRIM(L54))="X",1,0)</f>
        <v>0</v>
      </c>
      <c r="CC54" s="15">
        <f>IF(UPPER(TRIM(M54))="X",1,0)</f>
        <v>0</v>
      </c>
      <c r="CD54" s="15">
        <f>IF(UPPER(TRIM(I54))="X",1,0)</f>
        <v>0</v>
      </c>
      <c r="CE54" s="15">
        <f>IF(UPPER(TRIM(K54))="X",1,0)</f>
        <v>0</v>
      </c>
      <c r="CF54" s="15">
        <f t="shared" ref="CF54:CX54" si="9">IF(UPPER(TRIM(N54))="X",1,0)</f>
        <v>0</v>
      </c>
      <c r="CG54" s="15">
        <f t="shared" si="9"/>
        <v>0</v>
      </c>
      <c r="CH54" s="15">
        <f t="shared" si="9"/>
        <v>0</v>
      </c>
      <c r="CI54" s="15">
        <f t="shared" si="9"/>
        <v>0</v>
      </c>
      <c r="CJ54" s="15">
        <f t="shared" si="9"/>
        <v>0</v>
      </c>
      <c r="CK54" s="15">
        <f t="shared" si="9"/>
        <v>0</v>
      </c>
      <c r="CL54" s="15">
        <f t="shared" si="9"/>
        <v>0</v>
      </c>
      <c r="CM54" s="15">
        <f t="shared" si="9"/>
        <v>0</v>
      </c>
      <c r="CN54" s="15">
        <f t="shared" si="9"/>
        <v>0</v>
      </c>
      <c r="CO54" s="15">
        <f t="shared" si="9"/>
        <v>0</v>
      </c>
      <c r="CP54" s="15">
        <f t="shared" si="9"/>
        <v>0</v>
      </c>
      <c r="CQ54" s="15">
        <f t="shared" si="9"/>
        <v>0</v>
      </c>
      <c r="CR54" s="15">
        <f t="shared" si="9"/>
        <v>0</v>
      </c>
      <c r="CS54" s="15">
        <f t="shared" si="9"/>
        <v>0</v>
      </c>
      <c r="CT54" s="15">
        <f t="shared" si="9"/>
        <v>0</v>
      </c>
      <c r="CU54" s="15">
        <f t="shared" si="9"/>
        <v>0</v>
      </c>
      <c r="CV54" s="15">
        <f t="shared" si="9"/>
        <v>0</v>
      </c>
      <c r="CW54" s="15">
        <f t="shared" si="9"/>
        <v>0</v>
      </c>
      <c r="CX54" s="15">
        <f t="shared" si="9"/>
        <v>0</v>
      </c>
      <c r="CY54" s="15">
        <v>0</v>
      </c>
      <c r="CZ54" s="15">
        <f>IF(UPPER(TRIM(AH54))="X",1,0)</f>
        <v>0</v>
      </c>
      <c r="DA54" s="15">
        <v>0</v>
      </c>
      <c r="DB54" s="16">
        <f>IF(UPPER(TRIM(AM54))="P", 0, IF(UPPER(TRIM(AM54))="C", 16384, IF(UPPER(TRIM(AM54))="B", 32768, IF(UPPER(TRIM(AM54))="U", 49152, -1))))</f>
        <v>0</v>
      </c>
      <c r="DC54" s="16">
        <f>HEX2DEC(AN54)</f>
        <v>369</v>
      </c>
      <c r="DD54" s="16">
        <f>IF(UPPER(TRIM(BB54))="",0,IF(UPPER(TRIM(BB54))="M",32,IF(UPPER(TRIM(BB54))="H",64,IF(UPPER(TRIM(BB54))="I",128,-1))))</f>
        <v>0</v>
      </c>
      <c r="DE54" s="16">
        <f>IF(UPPER(TRIM(BC54))="",0, IF(UPPER(TRIM(BC54))="U",1,IF(UPPER(TRIM(BC54))="A",2,IF(UPPER(TRIM(BC54))="B1",4,IF(UPPER(TRIM(BC54))="B2",8,IF(UPPER(TRIM(BC54))="C",16,-1))))))</f>
        <v>0</v>
      </c>
      <c r="DF54" s="17"/>
      <c r="DG54" s="16">
        <v>30</v>
      </c>
      <c r="DH54" s="16">
        <f>AK54</f>
        <v>520200</v>
      </c>
      <c r="DI54" s="16">
        <f>AL54</f>
        <v>0</v>
      </c>
      <c r="DJ54" s="16">
        <f>DB54 + DC54</f>
        <v>369</v>
      </c>
      <c r="DK54" s="16">
        <f>HEX2DEC(AO54)</f>
        <v>0</v>
      </c>
      <c r="DL54" s="16">
        <f>HEX2DEC(AP54)</f>
        <v>577</v>
      </c>
      <c r="DM54" s="128">
        <v>0</v>
      </c>
      <c r="DN54" s="16">
        <v>41</v>
      </c>
      <c r="DO54" s="16">
        <f>BV54*2^15+BW54*2^14+BX54*2^13+BY54*2^12+BZ54*2^11+CA54*2^10+CB54*2^9+CC54*2^8+CD54*2^7+CE54*2^6+CF54*2^5+CG54*2^4+CH54*2^3+CI54*2^2+CJ54*2^1+CK54*2^0</f>
        <v>0</v>
      </c>
      <c r="DP54" s="16">
        <f>CL54*2^15+CM54*2^14+CN54*2^13+CO54*2^12+CP54*2^11+CQ54*2^10+CR54*2^9+CS54*2^8+CT54*2^7+CU54*2^6+CV54*2^5+CW54*2^4+CX54*2^3+CY54*2^2+CZ54*2^1+DA54*2^0</f>
        <v>0</v>
      </c>
      <c r="DQ54" s="16">
        <f>IF(DS54=2,AT54*1000,AT54)</f>
        <v>3</v>
      </c>
      <c r="DR54" s="16">
        <f>IF(DT54=2,AU54*1000,AU54)</f>
        <v>3</v>
      </c>
      <c r="DS54" s="16">
        <v>4</v>
      </c>
      <c r="DT54" s="16">
        <v>4</v>
      </c>
      <c r="DU54" s="16">
        <f>MAX(0,MIN(AX54,3))*2^14+MAX(0,MIN(AY54,3))*2^12+MAX(0,MIN(AZ54,3))*2^10+MAX(0,MIN(BA54,3))*2^8+IF(AW54&lt;0,31,IF(AW54&gt;30,30,AW54))</f>
        <v>0</v>
      </c>
      <c r="DV54" s="16">
        <f>DD54 + DE54</f>
        <v>0</v>
      </c>
      <c r="DW54" s="138" t="s">
        <v>184</v>
      </c>
      <c r="DX54" s="137" t="s">
        <v>185</v>
      </c>
      <c r="DY54" s="137" t="s">
        <v>186</v>
      </c>
      <c r="DZ54" s="17"/>
      <c r="EA54" s="15"/>
      <c r="EB54" s="15"/>
      <c r="EC54" s="15"/>
      <c r="ED54" s="15"/>
    </row>
    <row r="55" spans="1:134" ht="15" hidden="1" customHeight="1" x14ac:dyDescent="0.3">
      <c r="A55" s="123"/>
      <c r="B55" s="139"/>
      <c r="C55" s="553" t="s">
        <v>234</v>
      </c>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8">
        <f>IF($DM55=0,0,(IF(_xlfn.BITAND($DM55, 128),"8,", "") &amp; IF(_xlfn.BITAND($DM55,64),"7,", "") &amp; IF(_xlfn.BITAND($DM55,7), _xlfn.BITAND($DM55,7) &amp; ",", "") &amp; IF(_xlfn.BITAND($DM55, 56), _xlfn.BITAND($DM55, 56)/8, "")))</f>
        <v>0</v>
      </c>
      <c r="AK55" s="129">
        <v>520201</v>
      </c>
      <c r="AL55" s="129">
        <v>0</v>
      </c>
      <c r="AM55" s="130" t="s">
        <v>165</v>
      </c>
      <c r="AN55" s="131" t="s">
        <v>235</v>
      </c>
      <c r="AO55" s="131" t="s">
        <v>167</v>
      </c>
      <c r="AP55" s="131" t="s">
        <v>189</v>
      </c>
      <c r="AQ55" s="140" t="s">
        <v>190</v>
      </c>
      <c r="AR55" s="141">
        <v>0</v>
      </c>
      <c r="AS55" s="142" t="s">
        <v>191</v>
      </c>
      <c r="AT55" s="12"/>
      <c r="AU55" s="12"/>
      <c r="AV55" s="12"/>
      <c r="AW55" s="12"/>
      <c r="AX55" s="12"/>
      <c r="AY55" s="12"/>
      <c r="AZ55" s="12"/>
      <c r="BA55" s="12"/>
      <c r="BB55" s="14"/>
      <c r="BC55" s="14"/>
      <c r="BD55" s="15"/>
      <c r="BE55" s="137" t="str">
        <f>IF(C55="","",C55)</f>
        <v>AL high gasoline bank2</v>
      </c>
      <c r="BF55" s="11" t="s">
        <v>172</v>
      </c>
      <c r="BG55" s="11" t="s">
        <v>173</v>
      </c>
      <c r="BH55" s="11" t="s">
        <v>174</v>
      </c>
      <c r="BI55" s="11" t="s">
        <v>175</v>
      </c>
      <c r="BJ55" s="11" t="s">
        <v>176</v>
      </c>
      <c r="BK55" s="11" t="s">
        <v>177</v>
      </c>
      <c r="BL55" s="11" t="s">
        <v>178</v>
      </c>
      <c r="BM55" s="11" t="s">
        <v>179</v>
      </c>
      <c r="BN55" s="11" t="s">
        <v>180</v>
      </c>
      <c r="BO55" s="11" t="s">
        <v>181</v>
      </c>
      <c r="BP55" s="11" t="s">
        <v>177</v>
      </c>
      <c r="BQ55" s="11" t="s">
        <v>182</v>
      </c>
      <c r="BR55" s="11" t="s">
        <v>182</v>
      </c>
      <c r="BS55" s="11" t="s">
        <v>183</v>
      </c>
      <c r="BT55" s="11" t="s">
        <v>182</v>
      </c>
      <c r="BU55" s="11"/>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6">
        <f>IF(UPPER(TRIM(AM55))="P", 0, IF(UPPER(TRIM(AM55))="C", 16384, IF(UPPER(TRIM(AM55))="B", 32768, IF(UPPER(TRIM(AM55))="U", 49152, -1))))</f>
        <v>0</v>
      </c>
      <c r="DC55" s="16">
        <f>HEX2DEC(AN55)</f>
        <v>372</v>
      </c>
      <c r="DD55" s="16"/>
      <c r="DE55" s="16"/>
      <c r="DF55" s="17"/>
      <c r="DG55" s="16">
        <v>40</v>
      </c>
      <c r="DH55" s="16">
        <f>AK55</f>
        <v>520201</v>
      </c>
      <c r="DI55" s="16">
        <f>AL55</f>
        <v>0</v>
      </c>
      <c r="DJ55" s="16">
        <f>DB55 + DC55</f>
        <v>372</v>
      </c>
      <c r="DK55" s="16">
        <f>HEX2DEC(AO55)</f>
        <v>0</v>
      </c>
      <c r="DL55" s="16">
        <f>HEX2DEC(AP55)</f>
        <v>4369</v>
      </c>
      <c r="DM55" s="128">
        <v>0</v>
      </c>
      <c r="DN55" s="16">
        <v>41</v>
      </c>
      <c r="DO55" s="16"/>
      <c r="DP55" s="16"/>
      <c r="DQ55" s="16"/>
      <c r="DR55" s="16"/>
      <c r="DS55" s="16"/>
      <c r="DT55" s="16"/>
      <c r="DU55" s="16"/>
      <c r="DV55" s="16"/>
      <c r="DW55" s="138" t="s">
        <v>184</v>
      </c>
      <c r="DX55" s="137" t="s">
        <v>185</v>
      </c>
      <c r="DY55" s="137" t="s">
        <v>186</v>
      </c>
      <c r="DZ55" s="17"/>
      <c r="EA55" s="15"/>
      <c r="EB55" s="15"/>
      <c r="EC55" s="15"/>
      <c r="ED55" s="15"/>
    </row>
    <row r="56" spans="1:134" ht="15" hidden="1" customHeight="1" x14ac:dyDescent="0.3">
      <c r="A56" s="123"/>
      <c r="B56" s="139"/>
      <c r="C56" s="553"/>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8"/>
      <c r="AK56" s="143"/>
      <c r="AL56" s="143"/>
      <c r="AM56" s="144"/>
      <c r="AN56" s="145"/>
      <c r="AO56" s="145"/>
      <c r="AP56" s="145"/>
      <c r="AQ56" s="140" t="s">
        <v>192</v>
      </c>
      <c r="AR56" s="141">
        <v>9999</v>
      </c>
      <c r="AS56" s="142" t="s">
        <v>191</v>
      </c>
      <c r="AT56" s="12"/>
      <c r="AU56" s="12"/>
      <c r="AV56" s="12"/>
      <c r="AW56" s="12"/>
      <c r="AX56" s="12"/>
      <c r="AY56" s="12"/>
      <c r="AZ56" s="12"/>
      <c r="BA56" s="12"/>
      <c r="BB56" s="14"/>
      <c r="BC56" s="14"/>
      <c r="BD56" s="15"/>
      <c r="BE56" s="137" t="s">
        <v>183</v>
      </c>
      <c r="BF56" s="146"/>
      <c r="BG56" s="146"/>
      <c r="BH56" s="146"/>
      <c r="BI56" s="11" t="s">
        <v>183</v>
      </c>
      <c r="BJ56" s="11" t="s">
        <v>183</v>
      </c>
      <c r="BK56" s="11" t="s">
        <v>183</v>
      </c>
      <c r="BL56" s="11" t="s">
        <v>183</v>
      </c>
      <c r="BM56" s="11" t="s">
        <v>183</v>
      </c>
      <c r="BN56" s="11" t="s">
        <v>183</v>
      </c>
      <c r="BO56" s="11" t="s">
        <v>183</v>
      </c>
      <c r="BP56" s="11" t="s">
        <v>183</v>
      </c>
      <c r="BQ56" s="11" t="s">
        <v>183</v>
      </c>
      <c r="BR56" s="11" t="s">
        <v>183</v>
      </c>
      <c r="BS56" s="11" t="s">
        <v>183</v>
      </c>
      <c r="BT56" s="11" t="s">
        <v>183</v>
      </c>
      <c r="BU56" s="11"/>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6"/>
      <c r="DC56" s="16"/>
      <c r="DD56" s="16"/>
      <c r="DE56" s="16"/>
      <c r="DF56" s="17"/>
      <c r="DG56" s="16"/>
      <c r="DH56" s="16"/>
      <c r="DI56" s="16"/>
      <c r="DJ56" s="16"/>
      <c r="DK56" s="16"/>
      <c r="DL56" s="16"/>
      <c r="DM56" s="128"/>
      <c r="DN56" s="16"/>
      <c r="DO56" s="16"/>
      <c r="DP56" s="16"/>
      <c r="DQ56" s="16"/>
      <c r="DR56" s="16"/>
      <c r="DS56" s="16"/>
      <c r="DT56" s="16"/>
      <c r="DU56" s="16"/>
      <c r="DV56" s="16"/>
      <c r="DW56" s="138"/>
      <c r="DX56" s="137"/>
      <c r="DY56" s="137"/>
      <c r="DZ56" s="17"/>
      <c r="EA56" s="15"/>
      <c r="EB56" s="15"/>
      <c r="EC56" s="15"/>
      <c r="ED56" s="15"/>
    </row>
    <row r="57" spans="1:134" ht="15" hidden="1" customHeight="1" x14ac:dyDescent="0.3">
      <c r="A57" s="154"/>
      <c r="B57" s="139"/>
      <c r="C57" s="553"/>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8"/>
      <c r="AK57" s="143"/>
      <c r="AL57" s="143"/>
      <c r="AM57" s="144"/>
      <c r="AN57" s="145"/>
      <c r="AO57" s="145"/>
      <c r="AP57" s="145"/>
      <c r="AQ57" s="140" t="s">
        <v>193</v>
      </c>
      <c r="AR57" s="147">
        <v>0</v>
      </c>
      <c r="AS57" s="142" t="s">
        <v>194</v>
      </c>
      <c r="AT57" s="12"/>
      <c r="AU57" s="12"/>
      <c r="AV57" s="12"/>
      <c r="AW57" s="12"/>
      <c r="AX57" s="12"/>
      <c r="AY57" s="12"/>
      <c r="AZ57" s="12"/>
      <c r="BA57" s="12"/>
      <c r="BB57" s="14"/>
      <c r="BC57" s="14"/>
      <c r="BD57" s="15"/>
      <c r="BE57" s="137" t="s">
        <v>183</v>
      </c>
      <c r="BF57" s="146"/>
      <c r="BG57" s="146"/>
      <c r="BH57" s="146"/>
      <c r="BI57" s="11" t="s">
        <v>183</v>
      </c>
      <c r="BJ57" s="11" t="s">
        <v>183</v>
      </c>
      <c r="BK57" s="11" t="s">
        <v>183</v>
      </c>
      <c r="BL57" s="11" t="s">
        <v>183</v>
      </c>
      <c r="BM57" s="11" t="s">
        <v>183</v>
      </c>
      <c r="BN57" s="11" t="s">
        <v>183</v>
      </c>
      <c r="BO57" s="11" t="s">
        <v>183</v>
      </c>
      <c r="BP57" s="11" t="s">
        <v>183</v>
      </c>
      <c r="BQ57" s="11" t="s">
        <v>183</v>
      </c>
      <c r="BR57" s="11" t="s">
        <v>183</v>
      </c>
      <c r="BS57" s="11" t="s">
        <v>183</v>
      </c>
      <c r="BT57" s="11" t="s">
        <v>183</v>
      </c>
      <c r="BU57" s="11"/>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6"/>
      <c r="DC57" s="16"/>
      <c r="DD57" s="16"/>
      <c r="DE57" s="16"/>
      <c r="DF57" s="17"/>
      <c r="DG57" s="16"/>
      <c r="DH57" s="16"/>
      <c r="DI57" s="16"/>
      <c r="DJ57" s="16"/>
      <c r="DK57" s="16"/>
      <c r="DL57" s="16"/>
      <c r="DM57" s="128"/>
      <c r="DN57" s="16"/>
      <c r="DO57" s="16"/>
      <c r="DP57" s="16"/>
      <c r="DQ57" s="16"/>
      <c r="DR57" s="16"/>
      <c r="DS57" s="16"/>
      <c r="DT57" s="16"/>
      <c r="DU57" s="16"/>
      <c r="DV57" s="16"/>
      <c r="DW57" s="138"/>
      <c r="DX57" s="137"/>
      <c r="DY57" s="137"/>
      <c r="DZ57" s="17"/>
      <c r="EA57" s="15"/>
      <c r="EB57" s="15"/>
      <c r="EC57" s="15"/>
      <c r="ED57" s="15"/>
    </row>
    <row r="58" spans="1:134" ht="15" hidden="1" customHeight="1" x14ac:dyDescent="0.3">
      <c r="A58" s="154"/>
      <c r="B58" s="139"/>
      <c r="C58" s="553"/>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8"/>
      <c r="AK58" s="143"/>
      <c r="AL58" s="143"/>
      <c r="AM58" s="144"/>
      <c r="AN58" s="145"/>
      <c r="AO58" s="145"/>
      <c r="AP58" s="145"/>
      <c r="AQ58" s="140" t="s">
        <v>195</v>
      </c>
      <c r="AR58" s="147">
        <v>99</v>
      </c>
      <c r="AS58" s="142" t="s">
        <v>194</v>
      </c>
      <c r="AT58" s="12"/>
      <c r="AU58" s="12"/>
      <c r="AV58" s="12"/>
      <c r="AW58" s="12"/>
      <c r="AX58" s="12"/>
      <c r="AY58" s="12"/>
      <c r="AZ58" s="12"/>
      <c r="BA58" s="12"/>
      <c r="BB58" s="14"/>
      <c r="BC58" s="14"/>
      <c r="BD58" s="15"/>
      <c r="BE58" s="137" t="s">
        <v>183</v>
      </c>
      <c r="BF58" s="146"/>
      <c r="BG58" s="146"/>
      <c r="BH58" s="146"/>
      <c r="BI58" s="11" t="s">
        <v>183</v>
      </c>
      <c r="BJ58" s="11" t="s">
        <v>183</v>
      </c>
      <c r="BK58" s="11" t="s">
        <v>183</v>
      </c>
      <c r="BL58" s="11" t="s">
        <v>183</v>
      </c>
      <c r="BM58" s="11" t="s">
        <v>183</v>
      </c>
      <c r="BN58" s="11" t="s">
        <v>183</v>
      </c>
      <c r="BO58" s="11" t="s">
        <v>183</v>
      </c>
      <c r="BP58" s="11" t="s">
        <v>183</v>
      </c>
      <c r="BQ58" s="11" t="s">
        <v>183</v>
      </c>
      <c r="BR58" s="11" t="s">
        <v>183</v>
      </c>
      <c r="BS58" s="11" t="s">
        <v>183</v>
      </c>
      <c r="BT58" s="11" t="s">
        <v>183</v>
      </c>
      <c r="BU58" s="11"/>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6"/>
      <c r="DC58" s="16"/>
      <c r="DD58" s="16"/>
      <c r="DE58" s="16"/>
      <c r="DF58" s="17"/>
      <c r="DG58" s="16"/>
      <c r="DH58" s="16"/>
      <c r="DI58" s="16"/>
      <c r="DJ58" s="16"/>
      <c r="DK58" s="16"/>
      <c r="DL58" s="16"/>
      <c r="DM58" s="128"/>
      <c r="DN58" s="16"/>
      <c r="DO58" s="16"/>
      <c r="DP58" s="16"/>
      <c r="DQ58" s="16"/>
      <c r="DR58" s="16"/>
      <c r="DS58" s="16"/>
      <c r="DT58" s="16"/>
      <c r="DU58" s="16"/>
      <c r="DV58" s="16"/>
      <c r="DW58" s="138"/>
      <c r="DX58" s="137"/>
      <c r="DY58" s="137"/>
      <c r="DZ58" s="17"/>
      <c r="EA58" s="15"/>
      <c r="EB58" s="15"/>
      <c r="EC58" s="15"/>
      <c r="ED58" s="15"/>
    </row>
    <row r="59" spans="1:134" ht="15" hidden="1" customHeight="1" x14ac:dyDescent="0.3">
      <c r="A59" s="154"/>
      <c r="B59" s="139"/>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48"/>
      <c r="AK59" s="12"/>
      <c r="AL59" s="12"/>
      <c r="AM59" s="149"/>
      <c r="AN59" s="150"/>
      <c r="AO59" s="150"/>
      <c r="AP59" s="150"/>
      <c r="AQ59" s="12"/>
      <c r="AR59" s="12"/>
      <c r="AS59" s="12"/>
      <c r="AT59" s="12"/>
      <c r="AU59" s="12"/>
      <c r="AV59" s="12"/>
      <c r="AW59" s="12"/>
      <c r="AX59" s="12"/>
      <c r="AY59" s="12"/>
      <c r="AZ59" s="12"/>
      <c r="BA59" s="12"/>
      <c r="BB59" s="14"/>
      <c r="BC59" s="14"/>
      <c r="BD59" s="15"/>
      <c r="BE59" s="137" t="s">
        <v>183</v>
      </c>
      <c r="BF59" s="146"/>
      <c r="BG59" s="146"/>
      <c r="BH59" s="146"/>
      <c r="BI59" s="11" t="s">
        <v>183</v>
      </c>
      <c r="BJ59" s="11" t="s">
        <v>183</v>
      </c>
      <c r="BK59" s="11" t="s">
        <v>183</v>
      </c>
      <c r="BL59" s="11" t="s">
        <v>183</v>
      </c>
      <c r="BM59" s="11" t="s">
        <v>183</v>
      </c>
      <c r="BN59" s="11" t="s">
        <v>183</v>
      </c>
      <c r="BO59" s="11" t="s">
        <v>183</v>
      </c>
      <c r="BP59" s="11" t="s">
        <v>183</v>
      </c>
      <c r="BQ59" s="11" t="s">
        <v>183</v>
      </c>
      <c r="BR59" s="11" t="s">
        <v>183</v>
      </c>
      <c r="BS59" s="11" t="s">
        <v>183</v>
      </c>
      <c r="BT59" s="11" t="s">
        <v>183</v>
      </c>
      <c r="BU59" s="11"/>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6"/>
      <c r="DC59" s="16"/>
      <c r="DD59" s="16"/>
      <c r="DE59" s="16"/>
      <c r="DF59" s="17"/>
      <c r="DG59" s="16"/>
      <c r="DH59" s="16"/>
      <c r="DI59" s="16"/>
      <c r="DJ59" s="16"/>
      <c r="DK59" s="16"/>
      <c r="DL59" s="16"/>
      <c r="DM59" s="13"/>
      <c r="DN59" s="16"/>
      <c r="DO59" s="16"/>
      <c r="DP59" s="16"/>
      <c r="DQ59" s="16"/>
      <c r="DR59" s="16"/>
      <c r="DS59" s="16"/>
      <c r="DT59" s="16"/>
      <c r="DU59" s="16"/>
      <c r="DV59" s="16"/>
      <c r="DW59" s="138"/>
      <c r="DX59" s="137"/>
      <c r="DY59" s="137"/>
      <c r="DZ59" s="17"/>
      <c r="EA59" s="15"/>
      <c r="EB59" s="15"/>
      <c r="EC59" s="15"/>
      <c r="ED59" s="15"/>
    </row>
    <row r="60" spans="1:134" ht="15" hidden="1" customHeight="1" x14ac:dyDescent="0.3">
      <c r="A60" s="123"/>
      <c r="B60" s="139"/>
      <c r="C60" s="553" t="s">
        <v>236</v>
      </c>
      <c r="D60" s="151"/>
      <c r="E60" s="152"/>
      <c r="F60" s="152"/>
      <c r="G60" s="151"/>
      <c r="H60" s="152"/>
      <c r="I60" s="152"/>
      <c r="J60" s="152"/>
      <c r="K60" s="152"/>
      <c r="L60" s="152"/>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28">
        <f>IF($DM60=0,0,(IF(_xlfn.BITAND($DM60, 128),"8,", "") &amp; IF(_xlfn.BITAND($DM60,64),"7,", "") &amp; IF(_xlfn.BITAND($DM60,7), _xlfn.BITAND($DM60,7) &amp; ",", "") &amp; IF(_xlfn.BITAND($DM60, 56), _xlfn.BITAND($DM60, 56)/8, "")))</f>
        <v>0</v>
      </c>
      <c r="AK60" s="129">
        <v>520200</v>
      </c>
      <c r="AL60" s="129">
        <v>1</v>
      </c>
      <c r="AM60" s="130" t="s">
        <v>165</v>
      </c>
      <c r="AN60" s="131" t="s">
        <v>237</v>
      </c>
      <c r="AO60" s="131" t="s">
        <v>167</v>
      </c>
      <c r="AP60" s="131" t="s">
        <v>238</v>
      </c>
      <c r="AQ60" s="132" t="s">
        <v>239</v>
      </c>
      <c r="AR60" s="133">
        <v>-29.998799999999999</v>
      </c>
      <c r="AS60" s="12" t="s">
        <v>170</v>
      </c>
      <c r="AT60" s="134">
        <v>3</v>
      </c>
      <c r="AU60" s="134">
        <v>3</v>
      </c>
      <c r="AV60" s="12" t="s">
        <v>171</v>
      </c>
      <c r="AW60" s="135">
        <v>0</v>
      </c>
      <c r="AX60" s="135">
        <v>0</v>
      </c>
      <c r="AY60" s="135">
        <v>0</v>
      </c>
      <c r="AZ60" s="135">
        <v>0</v>
      </c>
      <c r="BA60" s="135">
        <v>0</v>
      </c>
      <c r="BB60" s="136"/>
      <c r="BC60" s="136"/>
      <c r="BD60" s="15"/>
      <c r="BE60" s="137" t="str">
        <f>IF(C60="","",C60)</f>
        <v>AL low gasoline bank1</v>
      </c>
      <c r="BF60" s="11" t="s">
        <v>172</v>
      </c>
      <c r="BG60" s="11" t="s">
        <v>173</v>
      </c>
      <c r="BH60" s="11" t="s">
        <v>174</v>
      </c>
      <c r="BI60" s="11" t="s">
        <v>175</v>
      </c>
      <c r="BJ60" s="11" t="s">
        <v>176</v>
      </c>
      <c r="BK60" s="11" t="s">
        <v>177</v>
      </c>
      <c r="BL60" s="11" t="s">
        <v>178</v>
      </c>
      <c r="BM60" s="11" t="s">
        <v>179</v>
      </c>
      <c r="BN60" s="11" t="s">
        <v>180</v>
      </c>
      <c r="BO60" s="11" t="s">
        <v>181</v>
      </c>
      <c r="BP60" s="11" t="s">
        <v>177</v>
      </c>
      <c r="BQ60" s="11" t="s">
        <v>182</v>
      </c>
      <c r="BR60" s="11" t="s">
        <v>182</v>
      </c>
      <c r="BS60" s="11" t="s">
        <v>183</v>
      </c>
      <c r="BT60" s="11" t="s">
        <v>182</v>
      </c>
      <c r="BU60" s="11"/>
      <c r="BV60" s="15">
        <f>IF(UPPER(TRIM(D60))="X",1,0)</f>
        <v>0</v>
      </c>
      <c r="BW60" s="15">
        <f>IF(UPPER(TRIM(E60))="X",1,0)</f>
        <v>0</v>
      </c>
      <c r="BX60" s="15">
        <f>IF(UPPER(TRIM(F60))="X",1,0)</f>
        <v>0</v>
      </c>
      <c r="BY60" s="15">
        <f>IF(UPPER(TRIM(G60))="X",1,0)</f>
        <v>0</v>
      </c>
      <c r="BZ60" s="15">
        <f>IF(UPPER(TRIM(H60))="X",1,0)</f>
        <v>0</v>
      </c>
      <c r="CA60" s="15">
        <f>IF(UPPER(TRIM(J60))="X",1,0)</f>
        <v>0</v>
      </c>
      <c r="CB60" s="15">
        <f>IF(UPPER(TRIM(L60))="X",1,0)</f>
        <v>0</v>
      </c>
      <c r="CC60" s="15">
        <f>IF(UPPER(TRIM(M60))="X",1,0)</f>
        <v>0</v>
      </c>
      <c r="CD60" s="15">
        <f>IF(UPPER(TRIM(I60))="X",1,0)</f>
        <v>0</v>
      </c>
      <c r="CE60" s="15">
        <f>IF(UPPER(TRIM(K60))="X",1,0)</f>
        <v>0</v>
      </c>
      <c r="CF60" s="15">
        <f t="shared" ref="CF60:CX60" si="10">IF(UPPER(TRIM(N60))="X",1,0)</f>
        <v>0</v>
      </c>
      <c r="CG60" s="15">
        <f t="shared" si="10"/>
        <v>0</v>
      </c>
      <c r="CH60" s="15">
        <f t="shared" si="10"/>
        <v>0</v>
      </c>
      <c r="CI60" s="15">
        <f t="shared" si="10"/>
        <v>0</v>
      </c>
      <c r="CJ60" s="15">
        <f t="shared" si="10"/>
        <v>0</v>
      </c>
      <c r="CK60" s="15">
        <f t="shared" si="10"/>
        <v>0</v>
      </c>
      <c r="CL60" s="15">
        <f t="shared" si="10"/>
        <v>0</v>
      </c>
      <c r="CM60" s="15">
        <f t="shared" si="10"/>
        <v>0</v>
      </c>
      <c r="CN60" s="15">
        <f t="shared" si="10"/>
        <v>0</v>
      </c>
      <c r="CO60" s="15">
        <f t="shared" si="10"/>
        <v>0</v>
      </c>
      <c r="CP60" s="15">
        <f t="shared" si="10"/>
        <v>0</v>
      </c>
      <c r="CQ60" s="15">
        <f t="shared" si="10"/>
        <v>0</v>
      </c>
      <c r="CR60" s="15">
        <f t="shared" si="10"/>
        <v>0</v>
      </c>
      <c r="CS60" s="15">
        <f t="shared" si="10"/>
        <v>0</v>
      </c>
      <c r="CT60" s="15">
        <f t="shared" si="10"/>
        <v>0</v>
      </c>
      <c r="CU60" s="15">
        <f t="shared" si="10"/>
        <v>0</v>
      </c>
      <c r="CV60" s="15">
        <f t="shared" si="10"/>
        <v>0</v>
      </c>
      <c r="CW60" s="15">
        <f t="shared" si="10"/>
        <v>0</v>
      </c>
      <c r="CX60" s="15">
        <f t="shared" si="10"/>
        <v>0</v>
      </c>
      <c r="CY60" s="15">
        <v>0</v>
      </c>
      <c r="CZ60" s="15">
        <f>IF(UPPER(TRIM(AH60))="X",1,0)</f>
        <v>0</v>
      </c>
      <c r="DA60" s="15">
        <v>0</v>
      </c>
      <c r="DB60" s="16">
        <f>IF(UPPER(TRIM(AM60))="P", 0, IF(UPPER(TRIM(AM60))="C", 16384, IF(UPPER(TRIM(AM60))="B", 32768, IF(UPPER(TRIM(AM60))="U", 49152, -1))))</f>
        <v>0</v>
      </c>
      <c r="DC60" s="16">
        <f>HEX2DEC(AN60)</f>
        <v>370</v>
      </c>
      <c r="DD60" s="16">
        <f>IF(UPPER(TRIM(BB60))="",0,IF(UPPER(TRIM(BB60))="M",32,IF(UPPER(TRIM(BB60))="H",64,IF(UPPER(TRIM(BB60))="I",128,-1))))</f>
        <v>0</v>
      </c>
      <c r="DE60" s="16">
        <f>IF(UPPER(TRIM(BC60))="",0, IF(UPPER(TRIM(BC60))="U",1,IF(UPPER(TRIM(BC60))="A",2,IF(UPPER(TRIM(BC60))="B1",4,IF(UPPER(TRIM(BC60))="B2",8,IF(UPPER(TRIM(BC60))="C",16,-1))))))</f>
        <v>0</v>
      </c>
      <c r="DF60" s="17"/>
      <c r="DG60" s="16">
        <v>31</v>
      </c>
      <c r="DH60" s="16">
        <f>AK60</f>
        <v>520200</v>
      </c>
      <c r="DI60" s="16">
        <f>AL60</f>
        <v>1</v>
      </c>
      <c r="DJ60" s="16">
        <f>DB60 + DC60</f>
        <v>370</v>
      </c>
      <c r="DK60" s="16">
        <f>HEX2DEC(AO60)</f>
        <v>0</v>
      </c>
      <c r="DL60" s="16">
        <f>HEX2DEC(AP60)</f>
        <v>578</v>
      </c>
      <c r="DM60" s="128">
        <v>0</v>
      </c>
      <c r="DN60" s="16">
        <v>42</v>
      </c>
      <c r="DO60" s="16">
        <f>BV60*2^15+BW60*2^14+BX60*2^13+BY60*2^12+BZ60*2^11+CA60*2^10+CB60*2^9+CC60*2^8+CD60*2^7+CE60*2^6+CF60*2^5+CG60*2^4+CH60*2^3+CI60*2^2+CJ60*2^1+CK60*2^0</f>
        <v>0</v>
      </c>
      <c r="DP60" s="16">
        <f>CL60*2^15+CM60*2^14+CN60*2^13+CO60*2^12+CP60*2^11+CQ60*2^10+CR60*2^9+CS60*2^8+CT60*2^7+CU60*2^6+CV60*2^5+CW60*2^4+CX60*2^3+CY60*2^2+CZ60*2^1+DA60*2^0</f>
        <v>0</v>
      </c>
      <c r="DQ60" s="16">
        <f>IF(DS60=2,AT60*1000,AT60)</f>
        <v>3</v>
      </c>
      <c r="DR60" s="16">
        <f>IF(DT60=2,AU60*1000,AU60)</f>
        <v>3</v>
      </c>
      <c r="DS60" s="16">
        <v>4</v>
      </c>
      <c r="DT60" s="16">
        <v>4</v>
      </c>
      <c r="DU60" s="16">
        <f>MAX(0,MIN(AX60,3))*2^14+MAX(0,MIN(AY60,3))*2^12+MAX(0,MIN(AZ60,3))*2^10+MAX(0,MIN(BA60,3))*2^8+IF(AW60&lt;0,31,IF(AW60&gt;30,30,AW60))</f>
        <v>0</v>
      </c>
      <c r="DV60" s="16">
        <f>DD60 + DE60</f>
        <v>0</v>
      </c>
      <c r="DW60" s="138" t="s">
        <v>184</v>
      </c>
      <c r="DX60" s="137" t="s">
        <v>185</v>
      </c>
      <c r="DY60" s="137" t="s">
        <v>186</v>
      </c>
      <c r="DZ60" s="17"/>
      <c r="EA60" s="15"/>
      <c r="EB60" s="15"/>
      <c r="EC60" s="15"/>
      <c r="ED60" s="15"/>
    </row>
    <row r="61" spans="1:134" ht="15" hidden="1" customHeight="1" x14ac:dyDescent="0.3">
      <c r="A61" s="123"/>
      <c r="B61" s="139"/>
      <c r="C61" s="553" t="s">
        <v>240</v>
      </c>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8">
        <f>IF($DM61=0,0,(IF(_xlfn.BITAND($DM61, 128),"8,", "") &amp; IF(_xlfn.BITAND($DM61,64),"7,", "") &amp; IF(_xlfn.BITAND($DM61,7), _xlfn.BITAND($DM61,7) &amp; ",", "") &amp; IF(_xlfn.BITAND($DM61, 56), _xlfn.BITAND($DM61, 56)/8, "")))</f>
        <v>0</v>
      </c>
      <c r="AK61" s="129">
        <v>520201</v>
      </c>
      <c r="AL61" s="129">
        <v>1</v>
      </c>
      <c r="AM61" s="130" t="s">
        <v>165</v>
      </c>
      <c r="AN61" s="131" t="s">
        <v>241</v>
      </c>
      <c r="AO61" s="131" t="s">
        <v>167</v>
      </c>
      <c r="AP61" s="131" t="s">
        <v>189</v>
      </c>
      <c r="AQ61" s="132" t="s">
        <v>202</v>
      </c>
      <c r="AR61" s="135"/>
      <c r="AS61" s="12"/>
      <c r="AT61" s="12"/>
      <c r="AU61" s="12"/>
      <c r="AV61" s="12"/>
      <c r="AW61" s="12"/>
      <c r="AX61" s="12"/>
      <c r="AY61" s="12"/>
      <c r="AZ61" s="12"/>
      <c r="BA61" s="12"/>
      <c r="BB61" s="14"/>
      <c r="BC61" s="14"/>
      <c r="BD61" s="15"/>
      <c r="BE61" s="137" t="str">
        <f>IF(C61="","",C61)</f>
        <v>AL low gasoline bank2</v>
      </c>
      <c r="BF61" s="11" t="s">
        <v>172</v>
      </c>
      <c r="BG61" s="11" t="s">
        <v>173</v>
      </c>
      <c r="BH61" s="11" t="s">
        <v>174</v>
      </c>
      <c r="BI61" s="11" t="s">
        <v>175</v>
      </c>
      <c r="BJ61" s="11" t="s">
        <v>176</v>
      </c>
      <c r="BK61" s="11" t="s">
        <v>177</v>
      </c>
      <c r="BL61" s="11" t="s">
        <v>178</v>
      </c>
      <c r="BM61" s="11" t="s">
        <v>179</v>
      </c>
      <c r="BN61" s="11" t="s">
        <v>180</v>
      </c>
      <c r="BO61" s="11" t="s">
        <v>181</v>
      </c>
      <c r="BP61" s="11" t="s">
        <v>177</v>
      </c>
      <c r="BQ61" s="11" t="s">
        <v>182</v>
      </c>
      <c r="BR61" s="11" t="s">
        <v>182</v>
      </c>
      <c r="BS61" s="11" t="s">
        <v>183</v>
      </c>
      <c r="BT61" s="11" t="s">
        <v>182</v>
      </c>
      <c r="BU61" s="11"/>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6">
        <f>IF(UPPER(TRIM(AM61))="P", 0, IF(UPPER(TRIM(AM61))="C", 16384, IF(UPPER(TRIM(AM61))="B", 32768, IF(UPPER(TRIM(AM61))="U", 49152, -1))))</f>
        <v>0</v>
      </c>
      <c r="DC61" s="16">
        <f>HEX2DEC(AN61)</f>
        <v>373</v>
      </c>
      <c r="DD61" s="16"/>
      <c r="DE61" s="16"/>
      <c r="DF61" s="17"/>
      <c r="DG61" s="16">
        <v>41</v>
      </c>
      <c r="DH61" s="16">
        <f>AK61</f>
        <v>520201</v>
      </c>
      <c r="DI61" s="16">
        <f>AL61</f>
        <v>1</v>
      </c>
      <c r="DJ61" s="16">
        <f>DB61 + DC61</f>
        <v>373</v>
      </c>
      <c r="DK61" s="16">
        <f>HEX2DEC(AO61)</f>
        <v>0</v>
      </c>
      <c r="DL61" s="16">
        <f>HEX2DEC(AP61)</f>
        <v>4369</v>
      </c>
      <c r="DM61" s="128">
        <v>0</v>
      </c>
      <c r="DN61" s="16">
        <v>42</v>
      </c>
      <c r="DO61" s="16"/>
      <c r="DP61" s="16"/>
      <c r="DQ61" s="16"/>
      <c r="DR61" s="16"/>
      <c r="DS61" s="16"/>
      <c r="DT61" s="16"/>
      <c r="DU61" s="16"/>
      <c r="DV61" s="16"/>
      <c r="DW61" s="138" t="s">
        <v>184</v>
      </c>
      <c r="DX61" s="137" t="s">
        <v>185</v>
      </c>
      <c r="DY61" s="137" t="s">
        <v>186</v>
      </c>
      <c r="DZ61" s="17"/>
      <c r="EA61" s="15"/>
      <c r="EB61" s="15"/>
      <c r="EC61" s="15"/>
      <c r="ED61" s="15"/>
    </row>
    <row r="62" spans="1:134" ht="15" hidden="1" customHeight="1" x14ac:dyDescent="0.3">
      <c r="A62" s="123"/>
      <c r="B62" s="139"/>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48"/>
      <c r="AK62" s="12"/>
      <c r="AL62" s="12"/>
      <c r="AM62" s="149"/>
      <c r="AN62" s="150"/>
      <c r="AO62" s="150"/>
      <c r="AP62" s="150"/>
      <c r="AQ62" s="12"/>
      <c r="AR62" s="12"/>
      <c r="AS62" s="12"/>
      <c r="AT62" s="12"/>
      <c r="AU62" s="12"/>
      <c r="AV62" s="12"/>
      <c r="AW62" s="12"/>
      <c r="AX62" s="12"/>
      <c r="AY62" s="12"/>
      <c r="AZ62" s="12"/>
      <c r="BA62" s="12"/>
      <c r="BB62" s="14"/>
      <c r="BC62" s="14"/>
      <c r="BD62" s="15"/>
      <c r="BE62" s="137" t="s">
        <v>183</v>
      </c>
      <c r="BF62" s="146"/>
      <c r="BG62" s="146"/>
      <c r="BH62" s="146"/>
      <c r="BI62" s="11" t="s">
        <v>183</v>
      </c>
      <c r="BJ62" s="11" t="s">
        <v>183</v>
      </c>
      <c r="BK62" s="11" t="s">
        <v>183</v>
      </c>
      <c r="BL62" s="11" t="s">
        <v>183</v>
      </c>
      <c r="BM62" s="11" t="s">
        <v>183</v>
      </c>
      <c r="BN62" s="11" t="s">
        <v>183</v>
      </c>
      <c r="BO62" s="11" t="s">
        <v>183</v>
      </c>
      <c r="BP62" s="11" t="s">
        <v>183</v>
      </c>
      <c r="BQ62" s="11" t="s">
        <v>183</v>
      </c>
      <c r="BR62" s="11" t="s">
        <v>183</v>
      </c>
      <c r="BS62" s="11" t="s">
        <v>183</v>
      </c>
      <c r="BT62" s="11" t="s">
        <v>183</v>
      </c>
      <c r="BU62" s="11"/>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6"/>
      <c r="DC62" s="16"/>
      <c r="DD62" s="16"/>
      <c r="DE62" s="16"/>
      <c r="DF62" s="17"/>
      <c r="DG62" s="16"/>
      <c r="DH62" s="16"/>
      <c r="DI62" s="16"/>
      <c r="DJ62" s="16"/>
      <c r="DK62" s="16"/>
      <c r="DL62" s="16"/>
      <c r="DM62" s="13"/>
      <c r="DN62" s="16"/>
      <c r="DO62" s="16"/>
      <c r="DP62" s="16"/>
      <c r="DQ62" s="16"/>
      <c r="DR62" s="16"/>
      <c r="DS62" s="16"/>
      <c r="DT62" s="16"/>
      <c r="DU62" s="16"/>
      <c r="DV62" s="16"/>
      <c r="DW62" s="138"/>
      <c r="DX62" s="137"/>
      <c r="DY62" s="137"/>
      <c r="DZ62" s="17"/>
      <c r="EA62" s="15"/>
      <c r="EB62" s="15"/>
      <c r="EC62" s="15"/>
      <c r="ED62" s="15"/>
    </row>
    <row r="63" spans="1:134" ht="15" customHeight="1" x14ac:dyDescent="0.3">
      <c r="A63" s="123"/>
      <c r="B63" s="139"/>
      <c r="C63" s="553" t="s">
        <v>242</v>
      </c>
      <c r="D63" s="151" t="s">
        <v>184</v>
      </c>
      <c r="E63" s="152"/>
      <c r="F63" s="152"/>
      <c r="G63" s="152" t="s">
        <v>184</v>
      </c>
      <c r="H63" s="152"/>
      <c r="I63" s="152"/>
      <c r="J63" s="152"/>
      <c r="K63" s="152"/>
      <c r="L63" s="152"/>
      <c r="M63" s="152"/>
      <c r="N63" s="152"/>
      <c r="O63" s="152"/>
      <c r="P63" s="152"/>
      <c r="Q63" s="152"/>
      <c r="R63" s="152"/>
      <c r="S63" s="152"/>
      <c r="T63" s="152"/>
      <c r="U63" s="152"/>
      <c r="V63" s="152"/>
      <c r="W63" s="152"/>
      <c r="X63" s="152"/>
      <c r="Y63" s="152"/>
      <c r="Z63" s="152"/>
      <c r="AA63" s="152"/>
      <c r="AB63" s="152"/>
      <c r="AC63" s="152"/>
      <c r="AD63" s="152"/>
      <c r="AE63" s="152"/>
      <c r="AF63" s="152"/>
      <c r="AG63" s="152"/>
      <c r="AH63" s="152"/>
      <c r="AI63" s="152"/>
      <c r="AJ63" s="128">
        <f>IF($DM63=0,0,(IF(_xlfn.BITAND($DM63, 128),"8,", "") &amp; IF(_xlfn.BITAND($DM63,64),"7,", "") &amp; IF(_xlfn.BITAND($DM63,7), _xlfn.BITAND($DM63,7) &amp; ",", "") &amp; IF(_xlfn.BITAND($DM63, 56), _xlfn.BITAND($DM63, 56)/8, "")))</f>
        <v>0</v>
      </c>
      <c r="AK63" s="129">
        <v>520202</v>
      </c>
      <c r="AL63" s="129">
        <v>0</v>
      </c>
      <c r="AM63" s="130" t="s">
        <v>165</v>
      </c>
      <c r="AN63" s="131" t="s">
        <v>243</v>
      </c>
      <c r="AO63" s="131" t="s">
        <v>167</v>
      </c>
      <c r="AP63" s="131" t="s">
        <v>244</v>
      </c>
      <c r="AQ63" s="132" t="s">
        <v>233</v>
      </c>
      <c r="AR63" s="133">
        <v>29.998779296875</v>
      </c>
      <c r="AS63" s="12" t="s">
        <v>170</v>
      </c>
      <c r="AT63" s="134">
        <v>3</v>
      </c>
      <c r="AU63" s="134">
        <v>3</v>
      </c>
      <c r="AV63" s="12" t="s">
        <v>171</v>
      </c>
      <c r="AW63" s="135">
        <v>0</v>
      </c>
      <c r="AX63" s="135">
        <v>0</v>
      </c>
      <c r="AY63" s="135">
        <v>0</v>
      </c>
      <c r="AZ63" s="135">
        <v>0</v>
      </c>
      <c r="BA63" s="135">
        <v>0</v>
      </c>
      <c r="BB63" s="136"/>
      <c r="BC63" s="136"/>
      <c r="BD63" s="15"/>
      <c r="BE63" s="137" t="str">
        <f>IF(C63="","",C63)</f>
        <v>AL high LPG</v>
      </c>
      <c r="BF63" s="11" t="s">
        <v>172</v>
      </c>
      <c r="BG63" s="11" t="s">
        <v>173</v>
      </c>
      <c r="BH63" s="11" t="s">
        <v>174</v>
      </c>
      <c r="BI63" s="11" t="s">
        <v>175</v>
      </c>
      <c r="BJ63" s="11" t="s">
        <v>176</v>
      </c>
      <c r="BK63" s="11" t="s">
        <v>177</v>
      </c>
      <c r="BL63" s="11" t="s">
        <v>178</v>
      </c>
      <c r="BM63" s="11" t="s">
        <v>179</v>
      </c>
      <c r="BN63" s="11" t="s">
        <v>180</v>
      </c>
      <c r="BO63" s="11" t="s">
        <v>181</v>
      </c>
      <c r="BP63" s="11" t="s">
        <v>177</v>
      </c>
      <c r="BQ63" s="11" t="s">
        <v>182</v>
      </c>
      <c r="BR63" s="11" t="s">
        <v>182</v>
      </c>
      <c r="BS63" s="11" t="s">
        <v>183</v>
      </c>
      <c r="BT63" s="11" t="s">
        <v>182</v>
      </c>
      <c r="BU63" s="11"/>
      <c r="BV63" s="15">
        <f>IF(UPPER(TRIM(D63))="X",1,0)</f>
        <v>1</v>
      </c>
      <c r="BW63" s="15">
        <f>IF(UPPER(TRIM(E63))="X",1,0)</f>
        <v>0</v>
      </c>
      <c r="BX63" s="15">
        <f>IF(UPPER(TRIM(F63))="X",1,0)</f>
        <v>0</v>
      </c>
      <c r="BY63" s="15">
        <f>IF(UPPER(TRIM(G63))="X",1,0)</f>
        <v>1</v>
      </c>
      <c r="BZ63" s="15">
        <f>IF(UPPER(TRIM(H63))="X",1,0)</f>
        <v>0</v>
      </c>
      <c r="CA63" s="15">
        <f>IF(UPPER(TRIM(J63))="X",1,0)</f>
        <v>0</v>
      </c>
      <c r="CB63" s="15">
        <f>IF(UPPER(TRIM(L63))="X",1,0)</f>
        <v>0</v>
      </c>
      <c r="CC63" s="15">
        <f>IF(UPPER(TRIM(M63))="X",1,0)</f>
        <v>0</v>
      </c>
      <c r="CD63" s="15">
        <f>IF(UPPER(TRIM(I63))="X",1,0)</f>
        <v>0</v>
      </c>
      <c r="CE63" s="15">
        <f>IF(UPPER(TRIM(K63))="X",1,0)</f>
        <v>0</v>
      </c>
      <c r="CF63" s="15">
        <f t="shared" ref="CF63:CX63" si="11">IF(UPPER(TRIM(N63))="X",1,0)</f>
        <v>0</v>
      </c>
      <c r="CG63" s="15">
        <f t="shared" si="11"/>
        <v>0</v>
      </c>
      <c r="CH63" s="15">
        <f t="shared" si="11"/>
        <v>0</v>
      </c>
      <c r="CI63" s="15">
        <f t="shared" si="11"/>
        <v>0</v>
      </c>
      <c r="CJ63" s="15">
        <f t="shared" si="11"/>
        <v>0</v>
      </c>
      <c r="CK63" s="15">
        <f t="shared" si="11"/>
        <v>0</v>
      </c>
      <c r="CL63" s="15">
        <f t="shared" si="11"/>
        <v>0</v>
      </c>
      <c r="CM63" s="15">
        <f t="shared" si="11"/>
        <v>0</v>
      </c>
      <c r="CN63" s="15">
        <f t="shared" si="11"/>
        <v>0</v>
      </c>
      <c r="CO63" s="15">
        <f t="shared" si="11"/>
        <v>0</v>
      </c>
      <c r="CP63" s="15">
        <f t="shared" si="11"/>
        <v>0</v>
      </c>
      <c r="CQ63" s="15">
        <f t="shared" si="11"/>
        <v>0</v>
      </c>
      <c r="CR63" s="15">
        <f t="shared" si="11"/>
        <v>0</v>
      </c>
      <c r="CS63" s="15">
        <f t="shared" si="11"/>
        <v>0</v>
      </c>
      <c r="CT63" s="15">
        <f t="shared" si="11"/>
        <v>0</v>
      </c>
      <c r="CU63" s="15">
        <f t="shared" si="11"/>
        <v>0</v>
      </c>
      <c r="CV63" s="15">
        <f t="shared" si="11"/>
        <v>0</v>
      </c>
      <c r="CW63" s="15">
        <f t="shared" si="11"/>
        <v>0</v>
      </c>
      <c r="CX63" s="15">
        <f t="shared" si="11"/>
        <v>0</v>
      </c>
      <c r="CY63" s="15">
        <v>0</v>
      </c>
      <c r="CZ63" s="15">
        <f>IF(UPPER(TRIM(AH63))="X",1,0)</f>
        <v>0</v>
      </c>
      <c r="DA63" s="15">
        <v>0</v>
      </c>
      <c r="DB63" s="16">
        <f>IF(UPPER(TRIM(AM63))="P", 0, IF(UPPER(TRIM(AM63))="C", 16384, IF(UPPER(TRIM(AM63))="B", 32768, IF(UPPER(TRIM(AM63))="U", 49152, -1))))</f>
        <v>0</v>
      </c>
      <c r="DC63" s="16">
        <f>HEX2DEC(AN63)</f>
        <v>4449</v>
      </c>
      <c r="DD63" s="16">
        <f>IF(UPPER(TRIM(BB63))="",0,IF(UPPER(TRIM(BB63))="M",32,IF(UPPER(TRIM(BB63))="H",64,IF(UPPER(TRIM(BB63))="I",128,-1))))</f>
        <v>0</v>
      </c>
      <c r="DE63" s="16">
        <f>IF(UPPER(TRIM(BC63))="",0, IF(UPPER(TRIM(BC63))="U",1,IF(UPPER(TRIM(BC63))="A",2,IF(UPPER(TRIM(BC63))="B1",4,IF(UPPER(TRIM(BC63))="B2",8,IF(UPPER(TRIM(BC63))="C",16,-1))))))</f>
        <v>0</v>
      </c>
      <c r="DF63" s="17"/>
      <c r="DG63" s="16">
        <v>42</v>
      </c>
      <c r="DH63" s="16">
        <f>AK63</f>
        <v>520202</v>
      </c>
      <c r="DI63" s="16">
        <f>AL63</f>
        <v>0</v>
      </c>
      <c r="DJ63" s="16">
        <f>DB63 + DC63</f>
        <v>4449</v>
      </c>
      <c r="DK63" s="16">
        <f>HEX2DEC(AO63)</f>
        <v>0</v>
      </c>
      <c r="DL63" s="16">
        <f>HEX2DEC(AP63)</f>
        <v>579</v>
      </c>
      <c r="DM63" s="128">
        <v>0</v>
      </c>
      <c r="DN63" s="16">
        <v>43</v>
      </c>
      <c r="DO63" s="16">
        <f>BV63*2^15+BW63*2^14+BX63*2^13+BY63*2^12+BZ63*2^11+CA63*2^10+CB63*2^9+CC63*2^8+CD63*2^7+CE63*2^6+CF63*2^5+CG63*2^4+CH63*2^3+CI63*2^2+CJ63*2^1+CK63*2^0</f>
        <v>36864</v>
      </c>
      <c r="DP63" s="16">
        <f>CL63*2^15+CM63*2^14+CN63*2^13+CO63*2^12+CP63*2^11+CQ63*2^10+CR63*2^9+CS63*2^8+CT63*2^7+CU63*2^6+CV63*2^5+CW63*2^4+CX63*2^3+CY63*2^2+CZ63*2^1+DA63*2^0</f>
        <v>0</v>
      </c>
      <c r="DQ63" s="16">
        <f>IF(DS63=2,AT63*1000,AT63)</f>
        <v>3</v>
      </c>
      <c r="DR63" s="16">
        <f>IF(DT63=2,AU63*1000,AU63)</f>
        <v>3</v>
      </c>
      <c r="DS63" s="16">
        <v>4</v>
      </c>
      <c r="DT63" s="16">
        <v>4</v>
      </c>
      <c r="DU63" s="16">
        <f>MAX(0,MIN(AX63,3))*2^14+MAX(0,MIN(AY63,3))*2^12+MAX(0,MIN(AZ63,3))*2^10+MAX(0,MIN(BA63,3))*2^8+IF(AW63&lt;0,31,IF(AW63&gt;30,30,AW63))</f>
        <v>0</v>
      </c>
      <c r="DV63" s="16">
        <f>DD63 + DE63</f>
        <v>0</v>
      </c>
      <c r="DW63" s="138" t="s">
        <v>184</v>
      </c>
      <c r="DX63" s="137" t="s">
        <v>185</v>
      </c>
      <c r="DY63" s="137" t="s">
        <v>186</v>
      </c>
      <c r="DZ63" s="17"/>
      <c r="EA63" s="15"/>
      <c r="EB63" s="15"/>
      <c r="EC63" s="15"/>
      <c r="ED63" s="15"/>
    </row>
    <row r="64" spans="1:134" ht="15" hidden="1" customHeight="1" x14ac:dyDescent="0.3">
      <c r="A64" s="123"/>
      <c r="B64" s="139"/>
      <c r="C64" s="553"/>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8"/>
      <c r="AK64" s="143"/>
      <c r="AL64" s="143"/>
      <c r="AM64" s="144"/>
      <c r="AN64" s="145"/>
      <c r="AO64" s="145"/>
      <c r="AP64" s="145"/>
      <c r="AQ64" s="140" t="s">
        <v>190</v>
      </c>
      <c r="AR64" s="141">
        <v>0</v>
      </c>
      <c r="AS64" s="142" t="s">
        <v>191</v>
      </c>
      <c r="AT64" s="13"/>
      <c r="AU64" s="13"/>
      <c r="AV64" s="12"/>
      <c r="AW64" s="12"/>
      <c r="AX64" s="12"/>
      <c r="AY64" s="12"/>
      <c r="AZ64" s="12"/>
      <c r="BA64" s="12"/>
      <c r="BB64" s="14"/>
      <c r="BC64" s="14"/>
      <c r="BD64" s="15"/>
      <c r="BE64" s="137" t="s">
        <v>183</v>
      </c>
      <c r="BF64" s="146"/>
      <c r="BG64" s="146"/>
      <c r="BH64" s="146"/>
      <c r="BI64" s="11" t="s">
        <v>183</v>
      </c>
      <c r="BJ64" s="11" t="s">
        <v>183</v>
      </c>
      <c r="BK64" s="11" t="s">
        <v>183</v>
      </c>
      <c r="BL64" s="11" t="s">
        <v>183</v>
      </c>
      <c r="BM64" s="11" t="s">
        <v>183</v>
      </c>
      <c r="BN64" s="11" t="s">
        <v>183</v>
      </c>
      <c r="BO64" s="11" t="s">
        <v>183</v>
      </c>
      <c r="BP64" s="11" t="s">
        <v>183</v>
      </c>
      <c r="BQ64" s="11" t="s">
        <v>183</v>
      </c>
      <c r="BR64" s="11" t="s">
        <v>183</v>
      </c>
      <c r="BS64" s="11" t="s">
        <v>183</v>
      </c>
      <c r="BT64" s="11" t="s">
        <v>183</v>
      </c>
      <c r="BU64" s="11"/>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6"/>
      <c r="DC64" s="16"/>
      <c r="DD64" s="16"/>
      <c r="DE64" s="16"/>
      <c r="DF64" s="17"/>
      <c r="DG64" s="16"/>
      <c r="DH64" s="16"/>
      <c r="DI64" s="16"/>
      <c r="DJ64" s="16"/>
      <c r="DK64" s="16"/>
      <c r="DL64" s="16"/>
      <c r="DM64" s="128"/>
      <c r="DN64" s="16"/>
      <c r="DO64" s="16"/>
      <c r="DP64" s="16"/>
      <c r="DQ64" s="16"/>
      <c r="DR64" s="16"/>
      <c r="DS64" s="16"/>
      <c r="DT64" s="16"/>
      <c r="DU64" s="16"/>
      <c r="DV64" s="16"/>
      <c r="DW64" s="138"/>
      <c r="DX64" s="137"/>
      <c r="DY64" s="137"/>
      <c r="DZ64" s="17"/>
      <c r="EA64" s="15"/>
      <c r="EB64" s="15"/>
      <c r="EC64" s="15"/>
      <c r="ED64" s="15"/>
    </row>
    <row r="65" spans="1:134" ht="15" hidden="1" customHeight="1" x14ac:dyDescent="0.3">
      <c r="A65" s="123"/>
      <c r="B65" s="139"/>
      <c r="C65" s="553"/>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8"/>
      <c r="AK65" s="143"/>
      <c r="AL65" s="143"/>
      <c r="AM65" s="144"/>
      <c r="AN65" s="145"/>
      <c r="AO65" s="145"/>
      <c r="AP65" s="145"/>
      <c r="AQ65" s="140" t="s">
        <v>192</v>
      </c>
      <c r="AR65" s="141">
        <v>9999</v>
      </c>
      <c r="AS65" s="142" t="s">
        <v>191</v>
      </c>
      <c r="AT65" s="13"/>
      <c r="AU65" s="13"/>
      <c r="AV65" s="12"/>
      <c r="AW65" s="12"/>
      <c r="AX65" s="12"/>
      <c r="AY65" s="12"/>
      <c r="AZ65" s="12"/>
      <c r="BA65" s="12"/>
      <c r="BB65" s="14"/>
      <c r="BC65" s="14"/>
      <c r="BD65" s="15"/>
      <c r="BE65" s="137" t="s">
        <v>183</v>
      </c>
      <c r="BF65" s="146"/>
      <c r="BG65" s="146"/>
      <c r="BH65" s="146"/>
      <c r="BI65" s="11" t="s">
        <v>183</v>
      </c>
      <c r="BJ65" s="11" t="s">
        <v>183</v>
      </c>
      <c r="BK65" s="11" t="s">
        <v>183</v>
      </c>
      <c r="BL65" s="11" t="s">
        <v>183</v>
      </c>
      <c r="BM65" s="11" t="s">
        <v>183</v>
      </c>
      <c r="BN65" s="11" t="s">
        <v>183</v>
      </c>
      <c r="BO65" s="11" t="s">
        <v>183</v>
      </c>
      <c r="BP65" s="11" t="s">
        <v>183</v>
      </c>
      <c r="BQ65" s="11" t="s">
        <v>183</v>
      </c>
      <c r="BR65" s="11" t="s">
        <v>183</v>
      </c>
      <c r="BS65" s="11" t="s">
        <v>183</v>
      </c>
      <c r="BT65" s="11" t="s">
        <v>183</v>
      </c>
      <c r="BU65" s="11"/>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6"/>
      <c r="DC65" s="16"/>
      <c r="DD65" s="16"/>
      <c r="DE65" s="16"/>
      <c r="DF65" s="17"/>
      <c r="DG65" s="16"/>
      <c r="DH65" s="16"/>
      <c r="DI65" s="16"/>
      <c r="DJ65" s="16"/>
      <c r="DK65" s="16"/>
      <c r="DL65" s="16"/>
      <c r="DM65" s="128"/>
      <c r="DN65" s="16"/>
      <c r="DO65" s="16"/>
      <c r="DP65" s="16"/>
      <c r="DQ65" s="16"/>
      <c r="DR65" s="16"/>
      <c r="DS65" s="16"/>
      <c r="DT65" s="16"/>
      <c r="DU65" s="16"/>
      <c r="DV65" s="16"/>
      <c r="DW65" s="138"/>
      <c r="DX65" s="137"/>
      <c r="DY65" s="137"/>
      <c r="DZ65" s="17"/>
      <c r="EA65" s="15"/>
      <c r="EB65" s="15"/>
      <c r="EC65" s="15"/>
      <c r="ED65" s="15"/>
    </row>
    <row r="66" spans="1:134" ht="15" hidden="1" customHeight="1" x14ac:dyDescent="0.3">
      <c r="A66" s="123"/>
      <c r="B66" s="153" t="s">
        <v>245</v>
      </c>
      <c r="C66" s="553"/>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8"/>
      <c r="AK66" s="143"/>
      <c r="AL66" s="143"/>
      <c r="AM66" s="144"/>
      <c r="AN66" s="145"/>
      <c r="AO66" s="145"/>
      <c r="AP66" s="145"/>
      <c r="AQ66" s="140" t="s">
        <v>193</v>
      </c>
      <c r="AR66" s="147">
        <v>0</v>
      </c>
      <c r="AS66" s="142" t="s">
        <v>194</v>
      </c>
      <c r="AT66" s="13"/>
      <c r="AU66" s="13"/>
      <c r="AV66" s="12"/>
      <c r="AW66" s="12"/>
      <c r="AX66" s="12"/>
      <c r="AY66" s="12"/>
      <c r="AZ66" s="12"/>
      <c r="BA66" s="12"/>
      <c r="BB66" s="14"/>
      <c r="BC66" s="14"/>
      <c r="BD66" s="15"/>
      <c r="BE66" s="137" t="s">
        <v>183</v>
      </c>
      <c r="BF66" s="146"/>
      <c r="BG66" s="146"/>
      <c r="BH66" s="146"/>
      <c r="BI66" s="11" t="s">
        <v>183</v>
      </c>
      <c r="BJ66" s="11" t="s">
        <v>183</v>
      </c>
      <c r="BK66" s="11" t="s">
        <v>183</v>
      </c>
      <c r="BL66" s="11" t="s">
        <v>183</v>
      </c>
      <c r="BM66" s="11" t="s">
        <v>183</v>
      </c>
      <c r="BN66" s="11" t="s">
        <v>183</v>
      </c>
      <c r="BO66" s="11" t="s">
        <v>183</v>
      </c>
      <c r="BP66" s="11" t="s">
        <v>183</v>
      </c>
      <c r="BQ66" s="11" t="s">
        <v>183</v>
      </c>
      <c r="BR66" s="11" t="s">
        <v>183</v>
      </c>
      <c r="BS66" s="11" t="s">
        <v>183</v>
      </c>
      <c r="BT66" s="11" t="s">
        <v>183</v>
      </c>
      <c r="BU66" s="11"/>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6"/>
      <c r="DC66" s="16"/>
      <c r="DD66" s="16"/>
      <c r="DE66" s="16"/>
      <c r="DF66" s="17"/>
      <c r="DG66" s="16"/>
      <c r="DH66" s="16"/>
      <c r="DI66" s="16"/>
      <c r="DJ66" s="16"/>
      <c r="DK66" s="16"/>
      <c r="DL66" s="16"/>
      <c r="DM66" s="128"/>
      <c r="DN66" s="16"/>
      <c r="DO66" s="16"/>
      <c r="DP66" s="16"/>
      <c r="DQ66" s="16"/>
      <c r="DR66" s="16"/>
      <c r="DS66" s="16"/>
      <c r="DT66" s="16"/>
      <c r="DU66" s="16"/>
      <c r="DV66" s="16"/>
      <c r="DW66" s="138"/>
      <c r="DX66" s="137"/>
      <c r="DY66" s="137"/>
      <c r="DZ66" s="17"/>
      <c r="EA66" s="15"/>
      <c r="EB66" s="15"/>
      <c r="EC66" s="15"/>
      <c r="ED66" s="15"/>
    </row>
    <row r="67" spans="1:134" ht="15" hidden="1" customHeight="1" x14ac:dyDescent="0.3">
      <c r="A67" s="123"/>
      <c r="B67" s="153" t="s">
        <v>246</v>
      </c>
      <c r="C67" s="553"/>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8"/>
      <c r="AK67" s="143"/>
      <c r="AL67" s="143"/>
      <c r="AM67" s="144"/>
      <c r="AN67" s="145"/>
      <c r="AO67" s="145"/>
      <c r="AP67" s="145"/>
      <c r="AQ67" s="140" t="s">
        <v>195</v>
      </c>
      <c r="AR67" s="147">
        <v>99</v>
      </c>
      <c r="AS67" s="142" t="s">
        <v>194</v>
      </c>
      <c r="AT67" s="13"/>
      <c r="AU67" s="13"/>
      <c r="AV67" s="12"/>
      <c r="AW67" s="12"/>
      <c r="AX67" s="12"/>
      <c r="AY67" s="12"/>
      <c r="AZ67" s="12"/>
      <c r="BA67" s="12"/>
      <c r="BB67" s="14"/>
      <c r="BC67" s="14"/>
      <c r="BD67" s="15"/>
      <c r="BE67" s="137" t="s">
        <v>183</v>
      </c>
      <c r="BF67" s="146"/>
      <c r="BG67" s="146"/>
      <c r="BH67" s="146"/>
      <c r="BI67" s="11" t="s">
        <v>183</v>
      </c>
      <c r="BJ67" s="11" t="s">
        <v>183</v>
      </c>
      <c r="BK67" s="11" t="s">
        <v>183</v>
      </c>
      <c r="BL67" s="11" t="s">
        <v>183</v>
      </c>
      <c r="BM67" s="11" t="s">
        <v>183</v>
      </c>
      <c r="BN67" s="11" t="s">
        <v>183</v>
      </c>
      <c r="BO67" s="11" t="s">
        <v>183</v>
      </c>
      <c r="BP67" s="11" t="s">
        <v>183</v>
      </c>
      <c r="BQ67" s="11" t="s">
        <v>183</v>
      </c>
      <c r="BR67" s="11" t="s">
        <v>183</v>
      </c>
      <c r="BS67" s="11" t="s">
        <v>183</v>
      </c>
      <c r="BT67" s="11" t="s">
        <v>183</v>
      </c>
      <c r="BU67" s="11"/>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6"/>
      <c r="DC67" s="16"/>
      <c r="DD67" s="16"/>
      <c r="DE67" s="16"/>
      <c r="DF67" s="17"/>
      <c r="DG67" s="16"/>
      <c r="DH67" s="16"/>
      <c r="DI67" s="16"/>
      <c r="DJ67" s="16"/>
      <c r="DK67" s="16"/>
      <c r="DL67" s="16"/>
      <c r="DM67" s="128"/>
      <c r="DN67" s="16"/>
      <c r="DO67" s="16"/>
      <c r="DP67" s="16"/>
      <c r="DQ67" s="16"/>
      <c r="DR67" s="16"/>
      <c r="DS67" s="16"/>
      <c r="DT67" s="16"/>
      <c r="DU67" s="16"/>
      <c r="DV67" s="16"/>
      <c r="DW67" s="138"/>
      <c r="DX67" s="137"/>
      <c r="DY67" s="137"/>
      <c r="DZ67" s="17"/>
      <c r="EA67" s="15"/>
      <c r="EB67" s="15"/>
      <c r="EC67" s="15"/>
      <c r="ED67" s="15"/>
    </row>
    <row r="68" spans="1:134" ht="15" hidden="1" customHeight="1" x14ac:dyDescent="0.3">
      <c r="A68" s="123"/>
      <c r="B68" s="139"/>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48"/>
      <c r="AK68" s="12"/>
      <c r="AL68" s="12"/>
      <c r="AM68" s="149"/>
      <c r="AN68" s="150"/>
      <c r="AO68" s="150"/>
      <c r="AP68" s="150"/>
      <c r="AQ68" s="12"/>
      <c r="AR68" s="12"/>
      <c r="AS68" s="12"/>
      <c r="AT68" s="12"/>
      <c r="AU68" s="12"/>
      <c r="AV68" s="12"/>
      <c r="AW68" s="12"/>
      <c r="AX68" s="12"/>
      <c r="AY68" s="12"/>
      <c r="AZ68" s="12"/>
      <c r="BA68" s="12"/>
      <c r="BB68" s="14"/>
      <c r="BC68" s="14"/>
      <c r="BD68" s="15"/>
      <c r="BE68" s="137" t="s">
        <v>183</v>
      </c>
      <c r="BF68" s="146"/>
      <c r="BG68" s="146"/>
      <c r="BH68" s="146"/>
      <c r="BI68" s="11" t="s">
        <v>183</v>
      </c>
      <c r="BJ68" s="11" t="s">
        <v>183</v>
      </c>
      <c r="BK68" s="11" t="s">
        <v>183</v>
      </c>
      <c r="BL68" s="11" t="s">
        <v>183</v>
      </c>
      <c r="BM68" s="11" t="s">
        <v>183</v>
      </c>
      <c r="BN68" s="11" t="s">
        <v>183</v>
      </c>
      <c r="BO68" s="11" t="s">
        <v>183</v>
      </c>
      <c r="BP68" s="11" t="s">
        <v>183</v>
      </c>
      <c r="BQ68" s="11" t="s">
        <v>183</v>
      </c>
      <c r="BR68" s="11" t="s">
        <v>183</v>
      </c>
      <c r="BS68" s="11" t="s">
        <v>183</v>
      </c>
      <c r="BT68" s="11" t="s">
        <v>183</v>
      </c>
      <c r="BU68" s="11"/>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6"/>
      <c r="DC68" s="16"/>
      <c r="DD68" s="16"/>
      <c r="DE68" s="16"/>
      <c r="DF68" s="17"/>
      <c r="DG68" s="16"/>
      <c r="DH68" s="16"/>
      <c r="DI68" s="16"/>
      <c r="DJ68" s="16"/>
      <c r="DK68" s="16"/>
      <c r="DL68" s="16"/>
      <c r="DM68" s="13"/>
      <c r="DN68" s="16"/>
      <c r="DO68" s="16"/>
      <c r="DP68" s="16"/>
      <c r="DQ68" s="16"/>
      <c r="DR68" s="16"/>
      <c r="DS68" s="16"/>
      <c r="DT68" s="16"/>
      <c r="DU68" s="16"/>
      <c r="DV68" s="16"/>
      <c r="DW68" s="138"/>
      <c r="DX68" s="137"/>
      <c r="DY68" s="137"/>
      <c r="DZ68" s="17"/>
      <c r="EA68" s="15"/>
      <c r="EB68" s="15"/>
      <c r="EC68" s="15"/>
      <c r="ED68" s="15"/>
    </row>
    <row r="69" spans="1:134" ht="15" customHeight="1" x14ac:dyDescent="0.3">
      <c r="A69" s="123"/>
      <c r="B69" s="139"/>
      <c r="C69" s="553" t="s">
        <v>247</v>
      </c>
      <c r="D69" s="151" t="s">
        <v>184</v>
      </c>
      <c r="E69" s="152"/>
      <c r="F69" s="152"/>
      <c r="G69" s="152" t="s">
        <v>184</v>
      </c>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152"/>
      <c r="AH69" s="152"/>
      <c r="AI69" s="152"/>
      <c r="AJ69" s="128">
        <f>IF($DM69=0,0,(IF(_xlfn.BITAND($DM69, 128),"8,", "") &amp; IF(_xlfn.BITAND($DM69,64),"7,", "") &amp; IF(_xlfn.BITAND($DM69,7), _xlfn.BITAND($DM69,7) &amp; ",", "") &amp; IF(_xlfn.BITAND($DM69, 56), _xlfn.BITAND($DM69, 56)/8, "")))</f>
        <v>0</v>
      </c>
      <c r="AK69" s="129">
        <v>520202</v>
      </c>
      <c r="AL69" s="129">
        <v>1</v>
      </c>
      <c r="AM69" s="130" t="s">
        <v>165</v>
      </c>
      <c r="AN69" s="131" t="s">
        <v>248</v>
      </c>
      <c r="AO69" s="131" t="s">
        <v>167</v>
      </c>
      <c r="AP69" s="131" t="s">
        <v>249</v>
      </c>
      <c r="AQ69" s="132" t="s">
        <v>239</v>
      </c>
      <c r="AR69" s="133">
        <v>-29.998779296875</v>
      </c>
      <c r="AS69" s="12" t="s">
        <v>170</v>
      </c>
      <c r="AT69" s="134">
        <v>3</v>
      </c>
      <c r="AU69" s="134">
        <v>3</v>
      </c>
      <c r="AV69" s="12" t="s">
        <v>171</v>
      </c>
      <c r="AW69" s="135">
        <v>0</v>
      </c>
      <c r="AX69" s="135">
        <v>0</v>
      </c>
      <c r="AY69" s="135">
        <v>0</v>
      </c>
      <c r="AZ69" s="135">
        <v>0</v>
      </c>
      <c r="BA69" s="135">
        <v>0</v>
      </c>
      <c r="BB69" s="136"/>
      <c r="BC69" s="136"/>
      <c r="BD69" s="15"/>
      <c r="BE69" s="137" t="str">
        <f>IF(C69="","",C69)</f>
        <v>AL low LPG</v>
      </c>
      <c r="BF69" s="11" t="s">
        <v>172</v>
      </c>
      <c r="BG69" s="11" t="s">
        <v>173</v>
      </c>
      <c r="BH69" s="11" t="s">
        <v>174</v>
      </c>
      <c r="BI69" s="11" t="s">
        <v>175</v>
      </c>
      <c r="BJ69" s="11" t="s">
        <v>176</v>
      </c>
      <c r="BK69" s="11" t="s">
        <v>177</v>
      </c>
      <c r="BL69" s="11" t="s">
        <v>178</v>
      </c>
      <c r="BM69" s="11" t="s">
        <v>179</v>
      </c>
      <c r="BN69" s="11" t="s">
        <v>180</v>
      </c>
      <c r="BO69" s="11" t="s">
        <v>181</v>
      </c>
      <c r="BP69" s="11" t="s">
        <v>177</v>
      </c>
      <c r="BQ69" s="11" t="s">
        <v>182</v>
      </c>
      <c r="BR69" s="11" t="s">
        <v>182</v>
      </c>
      <c r="BS69" s="11" t="s">
        <v>183</v>
      </c>
      <c r="BT69" s="11" t="s">
        <v>182</v>
      </c>
      <c r="BU69" s="11"/>
      <c r="BV69" s="15">
        <f>IF(UPPER(TRIM(D69))="X",1,0)</f>
        <v>1</v>
      </c>
      <c r="BW69" s="15">
        <f>IF(UPPER(TRIM(E69))="X",1,0)</f>
        <v>0</v>
      </c>
      <c r="BX69" s="15">
        <f>IF(UPPER(TRIM(F69))="X",1,0)</f>
        <v>0</v>
      </c>
      <c r="BY69" s="15">
        <f>IF(UPPER(TRIM(G69))="X",1,0)</f>
        <v>1</v>
      </c>
      <c r="BZ69" s="15">
        <f>IF(UPPER(TRIM(H69))="X",1,0)</f>
        <v>0</v>
      </c>
      <c r="CA69" s="15">
        <f>IF(UPPER(TRIM(J69))="X",1,0)</f>
        <v>0</v>
      </c>
      <c r="CB69" s="15">
        <f>IF(UPPER(TRIM(L69))="X",1,0)</f>
        <v>0</v>
      </c>
      <c r="CC69" s="15">
        <f>IF(UPPER(TRIM(M69))="X",1,0)</f>
        <v>0</v>
      </c>
      <c r="CD69" s="15">
        <f>IF(UPPER(TRIM(I69))="X",1,0)</f>
        <v>0</v>
      </c>
      <c r="CE69" s="15">
        <f>IF(UPPER(TRIM(K69))="X",1,0)</f>
        <v>0</v>
      </c>
      <c r="CF69" s="15">
        <f t="shared" ref="CF69:CX69" si="12">IF(UPPER(TRIM(N69))="X",1,0)</f>
        <v>0</v>
      </c>
      <c r="CG69" s="15">
        <f t="shared" si="12"/>
        <v>0</v>
      </c>
      <c r="CH69" s="15">
        <f t="shared" si="12"/>
        <v>0</v>
      </c>
      <c r="CI69" s="15">
        <f t="shared" si="12"/>
        <v>0</v>
      </c>
      <c r="CJ69" s="15">
        <f t="shared" si="12"/>
        <v>0</v>
      </c>
      <c r="CK69" s="15">
        <f t="shared" si="12"/>
        <v>0</v>
      </c>
      <c r="CL69" s="15">
        <f t="shared" si="12"/>
        <v>0</v>
      </c>
      <c r="CM69" s="15">
        <f t="shared" si="12"/>
        <v>0</v>
      </c>
      <c r="CN69" s="15">
        <f t="shared" si="12"/>
        <v>0</v>
      </c>
      <c r="CO69" s="15">
        <f t="shared" si="12"/>
        <v>0</v>
      </c>
      <c r="CP69" s="15">
        <f t="shared" si="12"/>
        <v>0</v>
      </c>
      <c r="CQ69" s="15">
        <f t="shared" si="12"/>
        <v>0</v>
      </c>
      <c r="CR69" s="15">
        <f t="shared" si="12"/>
        <v>0</v>
      </c>
      <c r="CS69" s="15">
        <f t="shared" si="12"/>
        <v>0</v>
      </c>
      <c r="CT69" s="15">
        <f t="shared" si="12"/>
        <v>0</v>
      </c>
      <c r="CU69" s="15">
        <f t="shared" si="12"/>
        <v>0</v>
      </c>
      <c r="CV69" s="15">
        <f t="shared" si="12"/>
        <v>0</v>
      </c>
      <c r="CW69" s="15">
        <f t="shared" si="12"/>
        <v>0</v>
      </c>
      <c r="CX69" s="15">
        <f t="shared" si="12"/>
        <v>0</v>
      </c>
      <c r="CY69" s="15">
        <v>0</v>
      </c>
      <c r="CZ69" s="15">
        <f>IF(UPPER(TRIM(AH69))="X",1,0)</f>
        <v>0</v>
      </c>
      <c r="DA69" s="15">
        <v>0</v>
      </c>
      <c r="DB69" s="16">
        <f>IF(UPPER(TRIM(AM69))="P", 0, IF(UPPER(TRIM(AM69))="C", 16384, IF(UPPER(TRIM(AM69))="B", 32768, IF(UPPER(TRIM(AM69))="U", 49152, -1))))</f>
        <v>0</v>
      </c>
      <c r="DC69" s="16">
        <f>HEX2DEC(AN69)</f>
        <v>4450</v>
      </c>
      <c r="DD69" s="16">
        <f>IF(UPPER(TRIM(BB69))="",0,IF(UPPER(TRIM(BB69))="M",32,IF(UPPER(TRIM(BB69))="H",64,IF(UPPER(TRIM(BB69))="I",128,-1))))</f>
        <v>0</v>
      </c>
      <c r="DE69" s="16">
        <f>IF(UPPER(TRIM(BC69))="",0, IF(UPPER(TRIM(BC69))="U",1,IF(UPPER(TRIM(BC69))="A",2,IF(UPPER(TRIM(BC69))="B1",4,IF(UPPER(TRIM(BC69))="B2",8,IF(UPPER(TRIM(BC69))="C",16,-1))))))</f>
        <v>0</v>
      </c>
      <c r="DF69" s="17"/>
      <c r="DG69" s="16">
        <v>43</v>
      </c>
      <c r="DH69" s="16">
        <f>AK69</f>
        <v>520202</v>
      </c>
      <c r="DI69" s="16">
        <f>AL69</f>
        <v>1</v>
      </c>
      <c r="DJ69" s="16">
        <f>DB69 + DC69</f>
        <v>4450</v>
      </c>
      <c r="DK69" s="16">
        <f>HEX2DEC(AO69)</f>
        <v>0</v>
      </c>
      <c r="DL69" s="16">
        <f>HEX2DEC(AP69)</f>
        <v>580</v>
      </c>
      <c r="DM69" s="128">
        <v>0</v>
      </c>
      <c r="DN69" s="16">
        <v>44</v>
      </c>
      <c r="DO69" s="16">
        <f>BV69*2^15+BW69*2^14+BX69*2^13+BY69*2^12+BZ69*2^11+CA69*2^10+CB69*2^9+CC69*2^8+CD69*2^7+CE69*2^6+CF69*2^5+CG69*2^4+CH69*2^3+CI69*2^2+CJ69*2^1+CK69*2^0</f>
        <v>36864</v>
      </c>
      <c r="DP69" s="16">
        <f>CL69*2^15+CM69*2^14+CN69*2^13+CO69*2^12+CP69*2^11+CQ69*2^10+CR69*2^9+CS69*2^8+CT69*2^7+CU69*2^6+CV69*2^5+CW69*2^4+CX69*2^3+CY69*2^2+CZ69*2^1+DA69*2^0</f>
        <v>0</v>
      </c>
      <c r="DQ69" s="16">
        <f>IF(DS69=2,AT69*1000,AT69)</f>
        <v>3</v>
      </c>
      <c r="DR69" s="16">
        <f>IF(DT69=2,AU69*1000,AU69)</f>
        <v>3</v>
      </c>
      <c r="DS69" s="16">
        <v>4</v>
      </c>
      <c r="DT69" s="16">
        <v>4</v>
      </c>
      <c r="DU69" s="16">
        <f>MAX(0,MIN(AX69,3))*2^14+MAX(0,MIN(AY69,3))*2^12+MAX(0,MIN(AZ69,3))*2^10+MAX(0,MIN(BA69,3))*2^8+IF(AW69&lt;0,31,IF(AW69&gt;30,30,AW69))</f>
        <v>0</v>
      </c>
      <c r="DV69" s="16">
        <f>DD69 + DE69</f>
        <v>0</v>
      </c>
      <c r="DW69" s="138" t="s">
        <v>184</v>
      </c>
      <c r="DX69" s="137" t="s">
        <v>185</v>
      </c>
      <c r="DY69" s="137" t="s">
        <v>186</v>
      </c>
      <c r="DZ69" s="17"/>
      <c r="EA69" s="15"/>
      <c r="EB69" s="15"/>
      <c r="EC69" s="15"/>
      <c r="ED69" s="15"/>
    </row>
    <row r="70" spans="1:134" ht="15" hidden="1" customHeight="1" x14ac:dyDescent="0.3">
      <c r="A70" s="123"/>
      <c r="B70" s="139"/>
      <c r="C70" s="553"/>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8"/>
      <c r="AK70" s="143"/>
      <c r="AL70" s="143"/>
      <c r="AM70" s="144"/>
      <c r="AN70" s="145"/>
      <c r="AO70" s="145"/>
      <c r="AP70" s="145"/>
      <c r="AQ70" s="132" t="s">
        <v>202</v>
      </c>
      <c r="AR70" s="135"/>
      <c r="AS70" s="12"/>
      <c r="AT70" s="13"/>
      <c r="AU70" s="13"/>
      <c r="AV70" s="12"/>
      <c r="AW70" s="12"/>
      <c r="AX70" s="12"/>
      <c r="AY70" s="12"/>
      <c r="AZ70" s="12"/>
      <c r="BA70" s="12"/>
      <c r="BB70" s="14"/>
      <c r="BC70" s="14"/>
      <c r="BD70" s="15"/>
      <c r="BE70" s="137" t="s">
        <v>183</v>
      </c>
      <c r="BF70" s="146"/>
      <c r="BG70" s="146"/>
      <c r="BH70" s="146"/>
      <c r="BI70" s="11" t="s">
        <v>183</v>
      </c>
      <c r="BJ70" s="11" t="s">
        <v>183</v>
      </c>
      <c r="BK70" s="11" t="s">
        <v>183</v>
      </c>
      <c r="BL70" s="11" t="s">
        <v>183</v>
      </c>
      <c r="BM70" s="11" t="s">
        <v>183</v>
      </c>
      <c r="BN70" s="11" t="s">
        <v>183</v>
      </c>
      <c r="BO70" s="11" t="s">
        <v>183</v>
      </c>
      <c r="BP70" s="11" t="s">
        <v>183</v>
      </c>
      <c r="BQ70" s="11" t="s">
        <v>183</v>
      </c>
      <c r="BR70" s="11" t="s">
        <v>183</v>
      </c>
      <c r="BS70" s="11" t="s">
        <v>183</v>
      </c>
      <c r="BT70" s="11" t="s">
        <v>183</v>
      </c>
      <c r="BU70" s="11"/>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6"/>
      <c r="DC70" s="16"/>
      <c r="DD70" s="16"/>
      <c r="DE70" s="16"/>
      <c r="DF70" s="17"/>
      <c r="DG70" s="16"/>
      <c r="DH70" s="16"/>
      <c r="DI70" s="16"/>
      <c r="DJ70" s="16"/>
      <c r="DK70" s="16"/>
      <c r="DL70" s="16"/>
      <c r="DM70" s="128"/>
      <c r="DN70" s="16"/>
      <c r="DO70" s="16"/>
      <c r="DP70" s="16"/>
      <c r="DQ70" s="16"/>
      <c r="DR70" s="16"/>
      <c r="DS70" s="16"/>
      <c r="DT70" s="16"/>
      <c r="DU70" s="16"/>
      <c r="DV70" s="16"/>
      <c r="DW70" s="138"/>
      <c r="DX70" s="137"/>
      <c r="DY70" s="137"/>
      <c r="DZ70" s="17"/>
      <c r="EA70" s="15"/>
      <c r="EB70" s="15"/>
      <c r="EC70" s="15"/>
      <c r="ED70" s="15"/>
    </row>
    <row r="71" spans="1:134" ht="15" hidden="1" customHeight="1" x14ac:dyDescent="0.3">
      <c r="A71" s="123"/>
      <c r="B71" s="139"/>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48"/>
      <c r="AK71" s="12"/>
      <c r="AL71" s="12"/>
      <c r="AM71" s="149"/>
      <c r="AN71" s="150"/>
      <c r="AO71" s="150"/>
      <c r="AP71" s="150"/>
      <c r="AQ71" s="12"/>
      <c r="AR71" s="12"/>
      <c r="AS71" s="12"/>
      <c r="AT71" s="12"/>
      <c r="AU71" s="12"/>
      <c r="AV71" s="12"/>
      <c r="AW71" s="12"/>
      <c r="AX71" s="12"/>
      <c r="AY71" s="12"/>
      <c r="AZ71" s="12"/>
      <c r="BA71" s="12"/>
      <c r="BB71" s="14"/>
      <c r="BC71" s="14"/>
      <c r="BD71" s="15"/>
      <c r="BE71" s="137" t="s">
        <v>183</v>
      </c>
      <c r="BF71" s="146"/>
      <c r="BG71" s="146"/>
      <c r="BH71" s="146"/>
      <c r="BI71" s="11" t="s">
        <v>183</v>
      </c>
      <c r="BJ71" s="11" t="s">
        <v>183</v>
      </c>
      <c r="BK71" s="11" t="s">
        <v>183</v>
      </c>
      <c r="BL71" s="11" t="s">
        <v>183</v>
      </c>
      <c r="BM71" s="11" t="s">
        <v>183</v>
      </c>
      <c r="BN71" s="11" t="s">
        <v>183</v>
      </c>
      <c r="BO71" s="11" t="s">
        <v>183</v>
      </c>
      <c r="BP71" s="11" t="s">
        <v>183</v>
      </c>
      <c r="BQ71" s="11" t="s">
        <v>183</v>
      </c>
      <c r="BR71" s="11" t="s">
        <v>183</v>
      </c>
      <c r="BS71" s="11" t="s">
        <v>183</v>
      </c>
      <c r="BT71" s="11" t="s">
        <v>183</v>
      </c>
      <c r="BU71" s="11"/>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6"/>
      <c r="DC71" s="16"/>
      <c r="DD71" s="16"/>
      <c r="DE71" s="16"/>
      <c r="DF71" s="17"/>
      <c r="DG71" s="16"/>
      <c r="DH71" s="16"/>
      <c r="DI71" s="16"/>
      <c r="DJ71" s="16"/>
      <c r="DK71" s="16"/>
      <c r="DL71" s="16"/>
      <c r="DM71" s="13"/>
      <c r="DN71" s="16"/>
      <c r="DO71" s="16"/>
      <c r="DP71" s="16"/>
      <c r="DQ71" s="16"/>
      <c r="DR71" s="16"/>
      <c r="DS71" s="16"/>
      <c r="DT71" s="16"/>
      <c r="DU71" s="16"/>
      <c r="DV71" s="16"/>
      <c r="DW71" s="138"/>
      <c r="DX71" s="137"/>
      <c r="DY71" s="137"/>
      <c r="DZ71" s="17"/>
      <c r="EA71" s="15"/>
      <c r="EB71" s="15"/>
      <c r="EC71" s="15"/>
      <c r="ED71" s="15"/>
    </row>
    <row r="72" spans="1:134" ht="15" customHeight="1" x14ac:dyDescent="0.3">
      <c r="A72" s="123"/>
      <c r="B72" s="139"/>
      <c r="C72" s="553" t="s">
        <v>250</v>
      </c>
      <c r="D72" s="151" t="s">
        <v>184</v>
      </c>
      <c r="E72" s="152"/>
      <c r="F72" s="152"/>
      <c r="G72" s="152" t="s">
        <v>184</v>
      </c>
      <c r="H72" s="152"/>
      <c r="I72" s="152"/>
      <c r="J72" s="152"/>
      <c r="K72" s="152"/>
      <c r="L72" s="152"/>
      <c r="M72" s="152"/>
      <c r="N72" s="152"/>
      <c r="O72" s="152"/>
      <c r="P72" s="152"/>
      <c r="Q72" s="152"/>
      <c r="R72" s="152"/>
      <c r="S72" s="152"/>
      <c r="T72" s="152"/>
      <c r="U72" s="152"/>
      <c r="V72" s="152"/>
      <c r="W72" s="152"/>
      <c r="X72" s="152"/>
      <c r="Y72" s="152"/>
      <c r="Z72" s="152"/>
      <c r="AA72" s="152"/>
      <c r="AB72" s="152"/>
      <c r="AC72" s="152"/>
      <c r="AD72" s="152"/>
      <c r="AE72" s="152"/>
      <c r="AF72" s="152"/>
      <c r="AG72" s="152"/>
      <c r="AH72" s="152"/>
      <c r="AI72" s="152"/>
      <c r="AJ72" s="128">
        <f>IF($DM72=0,0,(IF(_xlfn.BITAND($DM72, 128),"8,", "") &amp; IF(_xlfn.BITAND($DM72,64),"7,", "") &amp; IF(_xlfn.BITAND($DM72,7), _xlfn.BITAND($DM72,7) &amp; ",", "") &amp; IF(_xlfn.BITAND($DM72, 56), _xlfn.BITAND($DM72, 56)/8, "")))</f>
        <v>0</v>
      </c>
      <c r="AK72" s="129">
        <v>520203</v>
      </c>
      <c r="AL72" s="129">
        <v>0</v>
      </c>
      <c r="AM72" s="130" t="s">
        <v>165</v>
      </c>
      <c r="AN72" s="131" t="s">
        <v>251</v>
      </c>
      <c r="AO72" s="131" t="s">
        <v>167</v>
      </c>
      <c r="AP72" s="131" t="s">
        <v>252</v>
      </c>
      <c r="AQ72" s="132" t="s">
        <v>233</v>
      </c>
      <c r="AR72" s="133">
        <v>29.998779296875</v>
      </c>
      <c r="AS72" s="12" t="s">
        <v>170</v>
      </c>
      <c r="AT72" s="134">
        <v>3</v>
      </c>
      <c r="AU72" s="134">
        <v>3</v>
      </c>
      <c r="AV72" s="12" t="s">
        <v>171</v>
      </c>
      <c r="AW72" s="135">
        <v>0</v>
      </c>
      <c r="AX72" s="135">
        <v>0</v>
      </c>
      <c r="AY72" s="135">
        <v>0</v>
      </c>
      <c r="AZ72" s="135">
        <v>0</v>
      </c>
      <c r="BA72" s="135">
        <v>0</v>
      </c>
      <c r="BB72" s="136"/>
      <c r="BC72" s="136"/>
      <c r="BD72" s="15"/>
      <c r="BE72" s="137" t="str">
        <f>IF(C72="","",C72)</f>
        <v>AL high NG</v>
      </c>
      <c r="BF72" s="11" t="s">
        <v>172</v>
      </c>
      <c r="BG72" s="11" t="s">
        <v>173</v>
      </c>
      <c r="BH72" s="11" t="s">
        <v>174</v>
      </c>
      <c r="BI72" s="11" t="s">
        <v>175</v>
      </c>
      <c r="BJ72" s="11" t="s">
        <v>176</v>
      </c>
      <c r="BK72" s="11" t="s">
        <v>177</v>
      </c>
      <c r="BL72" s="11" t="s">
        <v>178</v>
      </c>
      <c r="BM72" s="11" t="s">
        <v>179</v>
      </c>
      <c r="BN72" s="11" t="s">
        <v>180</v>
      </c>
      <c r="BO72" s="11" t="s">
        <v>181</v>
      </c>
      <c r="BP72" s="11" t="s">
        <v>177</v>
      </c>
      <c r="BQ72" s="11" t="s">
        <v>182</v>
      </c>
      <c r="BR72" s="11" t="s">
        <v>182</v>
      </c>
      <c r="BS72" s="11" t="s">
        <v>183</v>
      </c>
      <c r="BT72" s="11" t="s">
        <v>182</v>
      </c>
      <c r="BU72" s="11"/>
      <c r="BV72" s="15">
        <f>IF(UPPER(TRIM(D72))="X",1,0)</f>
        <v>1</v>
      </c>
      <c r="BW72" s="15">
        <f>IF(UPPER(TRIM(E72))="X",1,0)</f>
        <v>0</v>
      </c>
      <c r="BX72" s="15">
        <f>IF(UPPER(TRIM(F72))="X",1,0)</f>
        <v>0</v>
      </c>
      <c r="BY72" s="15">
        <f>IF(UPPER(TRIM(G72))="X",1,0)</f>
        <v>1</v>
      </c>
      <c r="BZ72" s="15">
        <f>IF(UPPER(TRIM(H72))="X",1,0)</f>
        <v>0</v>
      </c>
      <c r="CA72" s="15">
        <f>IF(UPPER(TRIM(J72))="X",1,0)</f>
        <v>0</v>
      </c>
      <c r="CB72" s="15">
        <f>IF(UPPER(TRIM(L72))="X",1,0)</f>
        <v>0</v>
      </c>
      <c r="CC72" s="15">
        <f>IF(UPPER(TRIM(M72))="X",1,0)</f>
        <v>0</v>
      </c>
      <c r="CD72" s="15">
        <f>IF(UPPER(TRIM(I72))="X",1,0)</f>
        <v>0</v>
      </c>
      <c r="CE72" s="15">
        <f>IF(UPPER(TRIM(K72))="X",1,0)</f>
        <v>0</v>
      </c>
      <c r="CF72" s="15">
        <f t="shared" ref="CF72:CX72" si="13">IF(UPPER(TRIM(N72))="X",1,0)</f>
        <v>0</v>
      </c>
      <c r="CG72" s="15">
        <f t="shared" si="13"/>
        <v>0</v>
      </c>
      <c r="CH72" s="15">
        <f t="shared" si="13"/>
        <v>0</v>
      </c>
      <c r="CI72" s="15">
        <f t="shared" si="13"/>
        <v>0</v>
      </c>
      <c r="CJ72" s="15">
        <f t="shared" si="13"/>
        <v>0</v>
      </c>
      <c r="CK72" s="15">
        <f t="shared" si="13"/>
        <v>0</v>
      </c>
      <c r="CL72" s="15">
        <f t="shared" si="13"/>
        <v>0</v>
      </c>
      <c r="CM72" s="15">
        <f t="shared" si="13"/>
        <v>0</v>
      </c>
      <c r="CN72" s="15">
        <f t="shared" si="13"/>
        <v>0</v>
      </c>
      <c r="CO72" s="15">
        <f t="shared" si="13"/>
        <v>0</v>
      </c>
      <c r="CP72" s="15">
        <f t="shared" si="13"/>
        <v>0</v>
      </c>
      <c r="CQ72" s="15">
        <f t="shared" si="13"/>
        <v>0</v>
      </c>
      <c r="CR72" s="15">
        <f t="shared" si="13"/>
        <v>0</v>
      </c>
      <c r="CS72" s="15">
        <f t="shared" si="13"/>
        <v>0</v>
      </c>
      <c r="CT72" s="15">
        <f t="shared" si="13"/>
        <v>0</v>
      </c>
      <c r="CU72" s="15">
        <f t="shared" si="13"/>
        <v>0</v>
      </c>
      <c r="CV72" s="15">
        <f t="shared" si="13"/>
        <v>0</v>
      </c>
      <c r="CW72" s="15">
        <f t="shared" si="13"/>
        <v>0</v>
      </c>
      <c r="CX72" s="15">
        <f t="shared" si="13"/>
        <v>0</v>
      </c>
      <c r="CY72" s="15">
        <v>0</v>
      </c>
      <c r="CZ72" s="15">
        <f>IF(UPPER(TRIM(AH72))="X",1,0)</f>
        <v>0</v>
      </c>
      <c r="DA72" s="15">
        <v>0</v>
      </c>
      <c r="DB72" s="16">
        <f>IF(UPPER(TRIM(AM72))="P", 0, IF(UPPER(TRIM(AM72))="C", 16384, IF(UPPER(TRIM(AM72))="B", 32768, IF(UPPER(TRIM(AM72))="U", 49152, -1))))</f>
        <v>0</v>
      </c>
      <c r="DC72" s="16">
        <f>HEX2DEC(AN72)</f>
        <v>4451</v>
      </c>
      <c r="DD72" s="16">
        <f>IF(UPPER(TRIM(BB72))="",0,IF(UPPER(TRIM(BB72))="M",32,IF(UPPER(TRIM(BB72))="H",64,IF(UPPER(TRIM(BB72))="I",128,-1))))</f>
        <v>0</v>
      </c>
      <c r="DE72" s="16">
        <f>IF(UPPER(TRIM(BC72))="",0, IF(UPPER(TRIM(BC72))="U",1,IF(UPPER(TRIM(BC72))="A",2,IF(UPPER(TRIM(BC72))="B1",4,IF(UPPER(TRIM(BC72))="B2",8,IF(UPPER(TRIM(BC72))="C",16,-1))))))</f>
        <v>0</v>
      </c>
      <c r="DF72" s="17"/>
      <c r="DG72" s="16">
        <v>44</v>
      </c>
      <c r="DH72" s="16">
        <f>AK72</f>
        <v>520203</v>
      </c>
      <c r="DI72" s="16">
        <f>AL72</f>
        <v>0</v>
      </c>
      <c r="DJ72" s="16">
        <f>DB72 + DC72</f>
        <v>4451</v>
      </c>
      <c r="DK72" s="16">
        <f>HEX2DEC(AO72)</f>
        <v>0</v>
      </c>
      <c r="DL72" s="16">
        <f>HEX2DEC(AP72)</f>
        <v>581</v>
      </c>
      <c r="DM72" s="128">
        <v>0</v>
      </c>
      <c r="DN72" s="16">
        <v>45</v>
      </c>
      <c r="DO72" s="16">
        <f>BV72*2^15+BW72*2^14+BX72*2^13+BY72*2^12+BZ72*2^11+CA72*2^10+CB72*2^9+CC72*2^8+CD72*2^7+CE72*2^6+CF72*2^5+CG72*2^4+CH72*2^3+CI72*2^2+CJ72*2^1+CK72*2^0</f>
        <v>36864</v>
      </c>
      <c r="DP72" s="16">
        <f>CL72*2^15+CM72*2^14+CN72*2^13+CO72*2^12+CP72*2^11+CQ72*2^10+CR72*2^9+CS72*2^8+CT72*2^7+CU72*2^6+CV72*2^5+CW72*2^4+CX72*2^3+CY72*2^2+CZ72*2^1+DA72*2^0</f>
        <v>0</v>
      </c>
      <c r="DQ72" s="16">
        <f>IF(DS72=2,AT72*1000,AT72)</f>
        <v>3</v>
      </c>
      <c r="DR72" s="16">
        <f>IF(DT72=2,AU72*1000,AU72)</f>
        <v>3</v>
      </c>
      <c r="DS72" s="16">
        <v>4</v>
      </c>
      <c r="DT72" s="16">
        <v>4</v>
      </c>
      <c r="DU72" s="16">
        <f>MAX(0,MIN(AX72,3))*2^14+MAX(0,MIN(AY72,3))*2^12+MAX(0,MIN(AZ72,3))*2^10+MAX(0,MIN(BA72,3))*2^8+IF(AW72&lt;0,31,IF(AW72&gt;30,30,AW72))</f>
        <v>0</v>
      </c>
      <c r="DV72" s="16">
        <f>DD72 + DE72</f>
        <v>0</v>
      </c>
      <c r="DW72" s="138" t="s">
        <v>184</v>
      </c>
      <c r="DX72" s="137" t="s">
        <v>185</v>
      </c>
      <c r="DY72" s="137" t="s">
        <v>186</v>
      </c>
      <c r="DZ72" s="17"/>
      <c r="EA72" s="15"/>
      <c r="EB72" s="15"/>
      <c r="EC72" s="15"/>
      <c r="ED72" s="15"/>
    </row>
    <row r="73" spans="1:134" ht="15" hidden="1" customHeight="1" x14ac:dyDescent="0.3">
      <c r="A73" s="123"/>
      <c r="B73" s="139"/>
      <c r="C73" s="553"/>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8"/>
      <c r="AK73" s="143"/>
      <c r="AL73" s="143"/>
      <c r="AM73" s="144"/>
      <c r="AN73" s="145"/>
      <c r="AO73" s="145"/>
      <c r="AP73" s="145"/>
      <c r="AQ73" s="140" t="s">
        <v>190</v>
      </c>
      <c r="AR73" s="141">
        <v>0</v>
      </c>
      <c r="AS73" s="142" t="s">
        <v>191</v>
      </c>
      <c r="AT73" s="13"/>
      <c r="AU73" s="13"/>
      <c r="AV73" s="12"/>
      <c r="AW73" s="12"/>
      <c r="AX73" s="12"/>
      <c r="AY73" s="12"/>
      <c r="AZ73" s="12"/>
      <c r="BA73" s="12"/>
      <c r="BB73" s="14"/>
      <c r="BC73" s="14"/>
      <c r="BD73" s="15"/>
      <c r="BE73" s="137" t="s">
        <v>183</v>
      </c>
      <c r="BF73" s="146"/>
      <c r="BG73" s="146"/>
      <c r="BH73" s="146"/>
      <c r="BI73" s="11" t="s">
        <v>183</v>
      </c>
      <c r="BJ73" s="11" t="s">
        <v>183</v>
      </c>
      <c r="BK73" s="11" t="s">
        <v>183</v>
      </c>
      <c r="BL73" s="11" t="s">
        <v>183</v>
      </c>
      <c r="BM73" s="11" t="s">
        <v>183</v>
      </c>
      <c r="BN73" s="11" t="s">
        <v>183</v>
      </c>
      <c r="BO73" s="11" t="s">
        <v>183</v>
      </c>
      <c r="BP73" s="11" t="s">
        <v>183</v>
      </c>
      <c r="BQ73" s="11" t="s">
        <v>183</v>
      </c>
      <c r="BR73" s="11" t="s">
        <v>183</v>
      </c>
      <c r="BS73" s="11" t="s">
        <v>183</v>
      </c>
      <c r="BT73" s="11" t="s">
        <v>183</v>
      </c>
      <c r="BU73" s="11"/>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6"/>
      <c r="DC73" s="16"/>
      <c r="DD73" s="16"/>
      <c r="DE73" s="16"/>
      <c r="DF73" s="17"/>
      <c r="DG73" s="16"/>
      <c r="DH73" s="16"/>
      <c r="DI73" s="16"/>
      <c r="DJ73" s="16"/>
      <c r="DK73" s="16"/>
      <c r="DL73" s="16"/>
      <c r="DM73" s="128"/>
      <c r="DN73" s="16"/>
      <c r="DO73" s="16"/>
      <c r="DP73" s="16"/>
      <c r="DQ73" s="16"/>
      <c r="DR73" s="16"/>
      <c r="DS73" s="16"/>
      <c r="DT73" s="16"/>
      <c r="DU73" s="16"/>
      <c r="DV73" s="16"/>
      <c r="DW73" s="138"/>
      <c r="DX73" s="137"/>
      <c r="DY73" s="137"/>
      <c r="DZ73" s="17"/>
      <c r="EA73" s="15"/>
      <c r="EB73" s="15"/>
      <c r="EC73" s="15"/>
      <c r="ED73" s="15"/>
    </row>
    <row r="74" spans="1:134" ht="15" hidden="1" customHeight="1" x14ac:dyDescent="0.3">
      <c r="A74" s="123"/>
      <c r="B74" s="139"/>
      <c r="C74" s="553"/>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8"/>
      <c r="AK74" s="143"/>
      <c r="AL74" s="143"/>
      <c r="AM74" s="144"/>
      <c r="AN74" s="145"/>
      <c r="AO74" s="145"/>
      <c r="AP74" s="145"/>
      <c r="AQ74" s="140" t="s">
        <v>192</v>
      </c>
      <c r="AR74" s="141">
        <v>9999</v>
      </c>
      <c r="AS74" s="142" t="s">
        <v>191</v>
      </c>
      <c r="AT74" s="13"/>
      <c r="AU74" s="13"/>
      <c r="AV74" s="12"/>
      <c r="AW74" s="12"/>
      <c r="AX74" s="12"/>
      <c r="AY74" s="12"/>
      <c r="AZ74" s="12"/>
      <c r="BA74" s="12"/>
      <c r="BB74" s="14"/>
      <c r="BC74" s="14"/>
      <c r="BD74" s="15"/>
      <c r="BE74" s="137" t="s">
        <v>183</v>
      </c>
      <c r="BF74" s="146"/>
      <c r="BG74" s="146"/>
      <c r="BH74" s="146"/>
      <c r="BI74" s="11" t="s">
        <v>183</v>
      </c>
      <c r="BJ74" s="11" t="s">
        <v>183</v>
      </c>
      <c r="BK74" s="11" t="s">
        <v>183</v>
      </c>
      <c r="BL74" s="11" t="s">
        <v>183</v>
      </c>
      <c r="BM74" s="11" t="s">
        <v>183</v>
      </c>
      <c r="BN74" s="11" t="s">
        <v>183</v>
      </c>
      <c r="BO74" s="11" t="s">
        <v>183</v>
      </c>
      <c r="BP74" s="11" t="s">
        <v>183</v>
      </c>
      <c r="BQ74" s="11" t="s">
        <v>183</v>
      </c>
      <c r="BR74" s="11" t="s">
        <v>183</v>
      </c>
      <c r="BS74" s="11" t="s">
        <v>183</v>
      </c>
      <c r="BT74" s="11" t="s">
        <v>183</v>
      </c>
      <c r="BU74" s="11"/>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6"/>
      <c r="DC74" s="16"/>
      <c r="DD74" s="16"/>
      <c r="DE74" s="16"/>
      <c r="DF74" s="17"/>
      <c r="DG74" s="16"/>
      <c r="DH74" s="16"/>
      <c r="DI74" s="16"/>
      <c r="DJ74" s="16"/>
      <c r="DK74" s="16"/>
      <c r="DL74" s="16"/>
      <c r="DM74" s="128"/>
      <c r="DN74" s="16"/>
      <c r="DO74" s="16"/>
      <c r="DP74" s="16"/>
      <c r="DQ74" s="16"/>
      <c r="DR74" s="16"/>
      <c r="DS74" s="16"/>
      <c r="DT74" s="16"/>
      <c r="DU74" s="16"/>
      <c r="DV74" s="16"/>
      <c r="DW74" s="138"/>
      <c r="DX74" s="137"/>
      <c r="DY74" s="137"/>
      <c r="DZ74" s="17"/>
      <c r="EA74" s="15"/>
      <c r="EB74" s="15"/>
      <c r="EC74" s="15"/>
      <c r="ED74" s="15"/>
    </row>
    <row r="75" spans="1:134" ht="15" hidden="1" customHeight="1" x14ac:dyDescent="0.3">
      <c r="A75" s="123"/>
      <c r="B75" s="139"/>
      <c r="C75" s="553"/>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8"/>
      <c r="AK75" s="143"/>
      <c r="AL75" s="143"/>
      <c r="AM75" s="144"/>
      <c r="AN75" s="145"/>
      <c r="AO75" s="145"/>
      <c r="AP75" s="145"/>
      <c r="AQ75" s="140" t="s">
        <v>193</v>
      </c>
      <c r="AR75" s="147">
        <v>0</v>
      </c>
      <c r="AS75" s="142" t="s">
        <v>194</v>
      </c>
      <c r="AT75" s="13"/>
      <c r="AU75" s="13"/>
      <c r="AV75" s="12"/>
      <c r="AW75" s="12"/>
      <c r="AX75" s="12"/>
      <c r="AY75" s="12"/>
      <c r="AZ75" s="12"/>
      <c r="BA75" s="12"/>
      <c r="BB75" s="14"/>
      <c r="BC75" s="14"/>
      <c r="BD75" s="15"/>
      <c r="BE75" s="137" t="s">
        <v>183</v>
      </c>
      <c r="BF75" s="146"/>
      <c r="BG75" s="146"/>
      <c r="BH75" s="146"/>
      <c r="BI75" s="11" t="s">
        <v>183</v>
      </c>
      <c r="BJ75" s="11" t="s">
        <v>183</v>
      </c>
      <c r="BK75" s="11" t="s">
        <v>183</v>
      </c>
      <c r="BL75" s="11" t="s">
        <v>183</v>
      </c>
      <c r="BM75" s="11" t="s">
        <v>183</v>
      </c>
      <c r="BN75" s="11" t="s">
        <v>183</v>
      </c>
      <c r="BO75" s="11" t="s">
        <v>183</v>
      </c>
      <c r="BP75" s="11" t="s">
        <v>183</v>
      </c>
      <c r="BQ75" s="11" t="s">
        <v>183</v>
      </c>
      <c r="BR75" s="11" t="s">
        <v>183</v>
      </c>
      <c r="BS75" s="11" t="s">
        <v>183</v>
      </c>
      <c r="BT75" s="11" t="s">
        <v>183</v>
      </c>
      <c r="BU75" s="11"/>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6"/>
      <c r="DC75" s="16"/>
      <c r="DD75" s="16"/>
      <c r="DE75" s="16"/>
      <c r="DF75" s="17"/>
      <c r="DG75" s="16"/>
      <c r="DH75" s="16"/>
      <c r="DI75" s="16"/>
      <c r="DJ75" s="16"/>
      <c r="DK75" s="16"/>
      <c r="DL75" s="16"/>
      <c r="DM75" s="128"/>
      <c r="DN75" s="16"/>
      <c r="DO75" s="16"/>
      <c r="DP75" s="16"/>
      <c r="DQ75" s="16"/>
      <c r="DR75" s="16"/>
      <c r="DS75" s="16"/>
      <c r="DT75" s="16"/>
      <c r="DU75" s="16"/>
      <c r="DV75" s="16"/>
      <c r="DW75" s="138"/>
      <c r="DX75" s="137"/>
      <c r="DY75" s="137"/>
      <c r="DZ75" s="17"/>
      <c r="EA75" s="15"/>
      <c r="EB75" s="15"/>
      <c r="EC75" s="15"/>
      <c r="ED75" s="15"/>
    </row>
    <row r="76" spans="1:134" ht="15" hidden="1" customHeight="1" x14ac:dyDescent="0.3">
      <c r="A76" s="123"/>
      <c r="B76" s="139"/>
      <c r="C76" s="553"/>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8"/>
      <c r="AK76" s="143"/>
      <c r="AL76" s="143"/>
      <c r="AM76" s="144"/>
      <c r="AN76" s="145"/>
      <c r="AO76" s="145"/>
      <c r="AP76" s="145"/>
      <c r="AQ76" s="140" t="s">
        <v>195</v>
      </c>
      <c r="AR76" s="147">
        <v>99</v>
      </c>
      <c r="AS76" s="142" t="s">
        <v>194</v>
      </c>
      <c r="AT76" s="13"/>
      <c r="AU76" s="13"/>
      <c r="AV76" s="12"/>
      <c r="AW76" s="12"/>
      <c r="AX76" s="12"/>
      <c r="AY76" s="12"/>
      <c r="AZ76" s="12"/>
      <c r="BA76" s="12"/>
      <c r="BB76" s="14"/>
      <c r="BC76" s="14"/>
      <c r="BD76" s="15"/>
      <c r="BE76" s="137" t="s">
        <v>183</v>
      </c>
      <c r="BF76" s="146"/>
      <c r="BG76" s="146"/>
      <c r="BH76" s="146"/>
      <c r="BI76" s="11" t="s">
        <v>183</v>
      </c>
      <c r="BJ76" s="11" t="s">
        <v>183</v>
      </c>
      <c r="BK76" s="11" t="s">
        <v>183</v>
      </c>
      <c r="BL76" s="11" t="s">
        <v>183</v>
      </c>
      <c r="BM76" s="11" t="s">
        <v>183</v>
      </c>
      <c r="BN76" s="11" t="s">
        <v>183</v>
      </c>
      <c r="BO76" s="11" t="s">
        <v>183</v>
      </c>
      <c r="BP76" s="11" t="s">
        <v>183</v>
      </c>
      <c r="BQ76" s="11" t="s">
        <v>183</v>
      </c>
      <c r="BR76" s="11" t="s">
        <v>183</v>
      </c>
      <c r="BS76" s="11" t="s">
        <v>183</v>
      </c>
      <c r="BT76" s="11" t="s">
        <v>183</v>
      </c>
      <c r="BU76" s="11"/>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6"/>
      <c r="DC76" s="16"/>
      <c r="DD76" s="16"/>
      <c r="DE76" s="16"/>
      <c r="DF76" s="17"/>
      <c r="DG76" s="16"/>
      <c r="DH76" s="16"/>
      <c r="DI76" s="16"/>
      <c r="DJ76" s="16"/>
      <c r="DK76" s="16"/>
      <c r="DL76" s="16"/>
      <c r="DM76" s="128"/>
      <c r="DN76" s="16"/>
      <c r="DO76" s="16"/>
      <c r="DP76" s="16"/>
      <c r="DQ76" s="16"/>
      <c r="DR76" s="16"/>
      <c r="DS76" s="16"/>
      <c r="DT76" s="16"/>
      <c r="DU76" s="16"/>
      <c r="DV76" s="16"/>
      <c r="DW76" s="138"/>
      <c r="DX76" s="137"/>
      <c r="DY76" s="137"/>
      <c r="DZ76" s="17"/>
      <c r="EA76" s="15"/>
      <c r="EB76" s="15"/>
      <c r="EC76" s="15"/>
      <c r="ED76" s="15"/>
    </row>
    <row r="77" spans="1:134" ht="15" hidden="1" customHeight="1" x14ac:dyDescent="0.3">
      <c r="A77" s="123"/>
      <c r="B77" s="139"/>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48"/>
      <c r="AK77" s="12"/>
      <c r="AL77" s="12"/>
      <c r="AM77" s="149"/>
      <c r="AN77" s="150"/>
      <c r="AO77" s="150"/>
      <c r="AP77" s="150"/>
      <c r="AQ77" s="12"/>
      <c r="AR77" s="12"/>
      <c r="AS77" s="12"/>
      <c r="AT77" s="12"/>
      <c r="AU77" s="12"/>
      <c r="AV77" s="12"/>
      <c r="AW77" s="12"/>
      <c r="AX77" s="12"/>
      <c r="AY77" s="12"/>
      <c r="AZ77" s="12"/>
      <c r="BA77" s="12"/>
      <c r="BB77" s="14"/>
      <c r="BC77" s="14"/>
      <c r="BD77" s="15"/>
      <c r="BE77" s="137" t="s">
        <v>183</v>
      </c>
      <c r="BF77" s="146"/>
      <c r="BG77" s="146"/>
      <c r="BH77" s="146"/>
      <c r="BI77" s="11" t="s">
        <v>183</v>
      </c>
      <c r="BJ77" s="11" t="s">
        <v>183</v>
      </c>
      <c r="BK77" s="11" t="s">
        <v>183</v>
      </c>
      <c r="BL77" s="11" t="s">
        <v>183</v>
      </c>
      <c r="BM77" s="11" t="s">
        <v>183</v>
      </c>
      <c r="BN77" s="11" t="s">
        <v>183</v>
      </c>
      <c r="BO77" s="11" t="s">
        <v>183</v>
      </c>
      <c r="BP77" s="11" t="s">
        <v>183</v>
      </c>
      <c r="BQ77" s="11" t="s">
        <v>183</v>
      </c>
      <c r="BR77" s="11" t="s">
        <v>183</v>
      </c>
      <c r="BS77" s="11" t="s">
        <v>183</v>
      </c>
      <c r="BT77" s="11" t="s">
        <v>183</v>
      </c>
      <c r="BU77" s="11"/>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6"/>
      <c r="DC77" s="16"/>
      <c r="DD77" s="16"/>
      <c r="DE77" s="16"/>
      <c r="DF77" s="17"/>
      <c r="DG77" s="16"/>
      <c r="DH77" s="16"/>
      <c r="DI77" s="16"/>
      <c r="DJ77" s="16"/>
      <c r="DK77" s="16"/>
      <c r="DL77" s="16"/>
      <c r="DM77" s="13"/>
      <c r="DN77" s="16"/>
      <c r="DO77" s="16"/>
      <c r="DP77" s="16"/>
      <c r="DQ77" s="16"/>
      <c r="DR77" s="16"/>
      <c r="DS77" s="16"/>
      <c r="DT77" s="16"/>
      <c r="DU77" s="16"/>
      <c r="DV77" s="16"/>
      <c r="DW77" s="138"/>
      <c r="DX77" s="137"/>
      <c r="DY77" s="137"/>
      <c r="DZ77" s="17"/>
      <c r="EA77" s="15"/>
      <c r="EB77" s="15"/>
      <c r="EC77" s="15"/>
      <c r="ED77" s="15"/>
    </row>
    <row r="78" spans="1:134" ht="15" customHeight="1" x14ac:dyDescent="0.3">
      <c r="A78" s="123"/>
      <c r="B78" s="139"/>
      <c r="C78" s="553" t="s">
        <v>253</v>
      </c>
      <c r="D78" s="151" t="s">
        <v>184</v>
      </c>
      <c r="E78" s="152"/>
      <c r="F78" s="152"/>
      <c r="G78" s="152" t="s">
        <v>184</v>
      </c>
      <c r="H78" s="152"/>
      <c r="I78" s="152"/>
      <c r="J78" s="152"/>
      <c r="K78" s="152"/>
      <c r="L78" s="152"/>
      <c r="M78" s="152"/>
      <c r="N78" s="152"/>
      <c r="O78" s="152"/>
      <c r="P78" s="152"/>
      <c r="Q78" s="152"/>
      <c r="R78" s="152"/>
      <c r="S78" s="152"/>
      <c r="T78" s="152"/>
      <c r="U78" s="152"/>
      <c r="V78" s="152"/>
      <c r="W78" s="152"/>
      <c r="X78" s="152"/>
      <c r="Y78" s="152"/>
      <c r="Z78" s="152"/>
      <c r="AA78" s="152"/>
      <c r="AB78" s="152"/>
      <c r="AC78" s="152"/>
      <c r="AD78" s="152"/>
      <c r="AE78" s="152"/>
      <c r="AF78" s="152"/>
      <c r="AG78" s="152"/>
      <c r="AH78" s="152"/>
      <c r="AI78" s="152"/>
      <c r="AJ78" s="128">
        <f>IF($DM78=0,0,(IF(_xlfn.BITAND($DM78, 128),"8,", "") &amp; IF(_xlfn.BITAND($DM78,64),"7,", "") &amp; IF(_xlfn.BITAND($DM78,7), _xlfn.BITAND($DM78,7) &amp; ",", "") &amp; IF(_xlfn.BITAND($DM78, 56), _xlfn.BITAND($DM78, 56)/8, "")))</f>
        <v>0</v>
      </c>
      <c r="AK78" s="129">
        <v>520203</v>
      </c>
      <c r="AL78" s="129">
        <v>1</v>
      </c>
      <c r="AM78" s="130" t="s">
        <v>165</v>
      </c>
      <c r="AN78" s="131" t="s">
        <v>254</v>
      </c>
      <c r="AO78" s="131" t="s">
        <v>167</v>
      </c>
      <c r="AP78" s="131" t="s">
        <v>255</v>
      </c>
      <c r="AQ78" s="132" t="s">
        <v>239</v>
      </c>
      <c r="AR78" s="133">
        <v>-29.998779296875</v>
      </c>
      <c r="AS78" s="12" t="s">
        <v>170</v>
      </c>
      <c r="AT78" s="134">
        <v>3</v>
      </c>
      <c r="AU78" s="134">
        <v>3</v>
      </c>
      <c r="AV78" s="12" t="s">
        <v>171</v>
      </c>
      <c r="AW78" s="135">
        <v>0</v>
      </c>
      <c r="AX78" s="135">
        <v>0</v>
      </c>
      <c r="AY78" s="135">
        <v>0</v>
      </c>
      <c r="AZ78" s="135">
        <v>0</v>
      </c>
      <c r="BA78" s="135">
        <v>0</v>
      </c>
      <c r="BB78" s="136"/>
      <c r="BC78" s="136"/>
      <c r="BD78" s="15"/>
      <c r="BE78" s="137" t="str">
        <f>IF(C78="","",C78)</f>
        <v>AL low NG</v>
      </c>
      <c r="BF78" s="11" t="s">
        <v>172</v>
      </c>
      <c r="BG78" s="11" t="s">
        <v>173</v>
      </c>
      <c r="BH78" s="11" t="s">
        <v>174</v>
      </c>
      <c r="BI78" s="11" t="s">
        <v>175</v>
      </c>
      <c r="BJ78" s="11" t="s">
        <v>176</v>
      </c>
      <c r="BK78" s="11" t="s">
        <v>177</v>
      </c>
      <c r="BL78" s="11" t="s">
        <v>178</v>
      </c>
      <c r="BM78" s="11" t="s">
        <v>179</v>
      </c>
      <c r="BN78" s="11" t="s">
        <v>180</v>
      </c>
      <c r="BO78" s="11" t="s">
        <v>181</v>
      </c>
      <c r="BP78" s="11" t="s">
        <v>177</v>
      </c>
      <c r="BQ78" s="11" t="s">
        <v>182</v>
      </c>
      <c r="BR78" s="11" t="s">
        <v>182</v>
      </c>
      <c r="BS78" s="11" t="s">
        <v>183</v>
      </c>
      <c r="BT78" s="11" t="s">
        <v>182</v>
      </c>
      <c r="BU78" s="11"/>
      <c r="BV78" s="15">
        <f>IF(UPPER(TRIM(D78))="X",1,0)</f>
        <v>1</v>
      </c>
      <c r="BW78" s="15">
        <f>IF(UPPER(TRIM(E78))="X",1,0)</f>
        <v>0</v>
      </c>
      <c r="BX78" s="15">
        <f>IF(UPPER(TRIM(F78))="X",1,0)</f>
        <v>0</v>
      </c>
      <c r="BY78" s="15">
        <f>IF(UPPER(TRIM(G78))="X",1,0)</f>
        <v>1</v>
      </c>
      <c r="BZ78" s="15">
        <f>IF(UPPER(TRIM(H78))="X",1,0)</f>
        <v>0</v>
      </c>
      <c r="CA78" s="15">
        <f>IF(UPPER(TRIM(J78))="X",1,0)</f>
        <v>0</v>
      </c>
      <c r="CB78" s="15">
        <f>IF(UPPER(TRIM(L78))="X",1,0)</f>
        <v>0</v>
      </c>
      <c r="CC78" s="15">
        <f>IF(UPPER(TRIM(M78))="X",1,0)</f>
        <v>0</v>
      </c>
      <c r="CD78" s="15">
        <f>IF(UPPER(TRIM(I78))="X",1,0)</f>
        <v>0</v>
      </c>
      <c r="CE78" s="15">
        <f>IF(UPPER(TRIM(K78))="X",1,0)</f>
        <v>0</v>
      </c>
      <c r="CF78" s="15">
        <f t="shared" ref="CF78:CX78" si="14">IF(UPPER(TRIM(N78))="X",1,0)</f>
        <v>0</v>
      </c>
      <c r="CG78" s="15">
        <f t="shared" si="14"/>
        <v>0</v>
      </c>
      <c r="CH78" s="15">
        <f t="shared" si="14"/>
        <v>0</v>
      </c>
      <c r="CI78" s="15">
        <f t="shared" si="14"/>
        <v>0</v>
      </c>
      <c r="CJ78" s="15">
        <f t="shared" si="14"/>
        <v>0</v>
      </c>
      <c r="CK78" s="15">
        <f t="shared" si="14"/>
        <v>0</v>
      </c>
      <c r="CL78" s="15">
        <f t="shared" si="14"/>
        <v>0</v>
      </c>
      <c r="CM78" s="15">
        <f t="shared" si="14"/>
        <v>0</v>
      </c>
      <c r="CN78" s="15">
        <f t="shared" si="14"/>
        <v>0</v>
      </c>
      <c r="CO78" s="15">
        <f t="shared" si="14"/>
        <v>0</v>
      </c>
      <c r="CP78" s="15">
        <f t="shared" si="14"/>
        <v>0</v>
      </c>
      <c r="CQ78" s="15">
        <f t="shared" si="14"/>
        <v>0</v>
      </c>
      <c r="CR78" s="15">
        <f t="shared" si="14"/>
        <v>0</v>
      </c>
      <c r="CS78" s="15">
        <f t="shared" si="14"/>
        <v>0</v>
      </c>
      <c r="CT78" s="15">
        <f t="shared" si="14"/>
        <v>0</v>
      </c>
      <c r="CU78" s="15">
        <f t="shared" si="14"/>
        <v>0</v>
      </c>
      <c r="CV78" s="15">
        <f t="shared" si="14"/>
        <v>0</v>
      </c>
      <c r="CW78" s="15">
        <f t="shared" si="14"/>
        <v>0</v>
      </c>
      <c r="CX78" s="15">
        <f t="shared" si="14"/>
        <v>0</v>
      </c>
      <c r="CY78" s="15">
        <v>0</v>
      </c>
      <c r="CZ78" s="15">
        <f>IF(UPPER(TRIM(AH78))="X",1,0)</f>
        <v>0</v>
      </c>
      <c r="DA78" s="15">
        <v>0</v>
      </c>
      <c r="DB78" s="16">
        <f>IF(UPPER(TRIM(AM78))="P", 0, IF(UPPER(TRIM(AM78))="C", 16384, IF(UPPER(TRIM(AM78))="B", 32768, IF(UPPER(TRIM(AM78))="U", 49152, -1))))</f>
        <v>0</v>
      </c>
      <c r="DC78" s="16">
        <f>HEX2DEC(AN78)</f>
        <v>4452</v>
      </c>
      <c r="DD78" s="16">
        <f>IF(UPPER(TRIM(BB78))="",0,IF(UPPER(TRIM(BB78))="M",32,IF(UPPER(TRIM(BB78))="H",64,IF(UPPER(TRIM(BB78))="I",128,-1))))</f>
        <v>0</v>
      </c>
      <c r="DE78" s="16">
        <f>IF(UPPER(TRIM(BC78))="",0, IF(UPPER(TRIM(BC78))="U",1,IF(UPPER(TRIM(BC78))="A",2,IF(UPPER(TRIM(BC78))="B1",4,IF(UPPER(TRIM(BC78))="B2",8,IF(UPPER(TRIM(BC78))="C",16,-1))))))</f>
        <v>0</v>
      </c>
      <c r="DF78" s="17"/>
      <c r="DG78" s="16">
        <v>45</v>
      </c>
      <c r="DH78" s="16">
        <f>AK78</f>
        <v>520203</v>
      </c>
      <c r="DI78" s="16">
        <f>AL78</f>
        <v>1</v>
      </c>
      <c r="DJ78" s="16">
        <f>DB78 + DC78</f>
        <v>4452</v>
      </c>
      <c r="DK78" s="16">
        <f>HEX2DEC(AO78)</f>
        <v>0</v>
      </c>
      <c r="DL78" s="16">
        <f>HEX2DEC(AP78)</f>
        <v>582</v>
      </c>
      <c r="DM78" s="128">
        <v>0</v>
      </c>
      <c r="DN78" s="16">
        <v>46</v>
      </c>
      <c r="DO78" s="16">
        <f>BV78*2^15+BW78*2^14+BX78*2^13+BY78*2^12+BZ78*2^11+CA78*2^10+CB78*2^9+CC78*2^8+CD78*2^7+CE78*2^6+CF78*2^5+CG78*2^4+CH78*2^3+CI78*2^2+CJ78*2^1+CK78*2^0</f>
        <v>36864</v>
      </c>
      <c r="DP78" s="16">
        <f>CL78*2^15+CM78*2^14+CN78*2^13+CO78*2^12+CP78*2^11+CQ78*2^10+CR78*2^9+CS78*2^8+CT78*2^7+CU78*2^6+CV78*2^5+CW78*2^4+CX78*2^3+CY78*2^2+CZ78*2^1+DA78*2^0</f>
        <v>0</v>
      </c>
      <c r="DQ78" s="16">
        <f>IF(DS78=2,AT78*1000,AT78)</f>
        <v>3</v>
      </c>
      <c r="DR78" s="16">
        <f>IF(DT78=2,AU78*1000,AU78)</f>
        <v>3</v>
      </c>
      <c r="DS78" s="16">
        <v>4</v>
      </c>
      <c r="DT78" s="16">
        <v>4</v>
      </c>
      <c r="DU78" s="16">
        <f>MAX(0,MIN(AX78,3))*2^14+MAX(0,MIN(AY78,3))*2^12+MAX(0,MIN(AZ78,3))*2^10+MAX(0,MIN(BA78,3))*2^8+IF(AW78&lt;0,31,IF(AW78&gt;30,30,AW78))</f>
        <v>0</v>
      </c>
      <c r="DV78" s="16">
        <f>DD78 + DE78</f>
        <v>0</v>
      </c>
      <c r="DW78" s="138" t="s">
        <v>184</v>
      </c>
      <c r="DX78" s="137" t="s">
        <v>185</v>
      </c>
      <c r="DY78" s="137" t="s">
        <v>186</v>
      </c>
      <c r="DZ78" s="17"/>
      <c r="EA78" s="15"/>
      <c r="EB78" s="15"/>
      <c r="EC78" s="15"/>
      <c r="ED78" s="15"/>
    </row>
    <row r="79" spans="1:134" ht="15" hidden="1" customHeight="1" x14ac:dyDescent="0.3">
      <c r="A79" s="123"/>
      <c r="B79" s="139"/>
      <c r="C79" s="553"/>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c r="AF79" s="125"/>
      <c r="AG79" s="125"/>
      <c r="AH79" s="125"/>
      <c r="AI79" s="125"/>
      <c r="AJ79" s="128"/>
      <c r="AK79" s="143"/>
      <c r="AL79" s="143"/>
      <c r="AM79" s="144"/>
      <c r="AN79" s="145"/>
      <c r="AO79" s="145"/>
      <c r="AP79" s="145"/>
      <c r="AQ79" s="132" t="s">
        <v>202</v>
      </c>
      <c r="AR79" s="135"/>
      <c r="AS79" s="12"/>
      <c r="AT79" s="13"/>
      <c r="AU79" s="13"/>
      <c r="AV79" s="12"/>
      <c r="AW79" s="12"/>
      <c r="AX79" s="12"/>
      <c r="AY79" s="12"/>
      <c r="AZ79" s="12"/>
      <c r="BA79" s="12"/>
      <c r="BB79" s="14"/>
      <c r="BC79" s="14"/>
      <c r="BD79" s="15"/>
      <c r="BE79" s="137" t="s">
        <v>183</v>
      </c>
      <c r="BF79" s="146"/>
      <c r="BG79" s="146"/>
      <c r="BH79" s="146"/>
      <c r="BI79" s="11" t="s">
        <v>183</v>
      </c>
      <c r="BJ79" s="11" t="s">
        <v>183</v>
      </c>
      <c r="BK79" s="11" t="s">
        <v>183</v>
      </c>
      <c r="BL79" s="11" t="s">
        <v>183</v>
      </c>
      <c r="BM79" s="11" t="s">
        <v>183</v>
      </c>
      <c r="BN79" s="11" t="s">
        <v>183</v>
      </c>
      <c r="BO79" s="11" t="s">
        <v>183</v>
      </c>
      <c r="BP79" s="11" t="s">
        <v>183</v>
      </c>
      <c r="BQ79" s="11" t="s">
        <v>183</v>
      </c>
      <c r="BR79" s="11" t="s">
        <v>183</v>
      </c>
      <c r="BS79" s="11" t="s">
        <v>183</v>
      </c>
      <c r="BT79" s="11" t="s">
        <v>183</v>
      </c>
      <c r="BU79" s="11"/>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6"/>
      <c r="DC79" s="16"/>
      <c r="DD79" s="16"/>
      <c r="DE79" s="16"/>
      <c r="DF79" s="17"/>
      <c r="DG79" s="16"/>
      <c r="DH79" s="16"/>
      <c r="DI79" s="16"/>
      <c r="DJ79" s="16"/>
      <c r="DK79" s="16"/>
      <c r="DL79" s="16"/>
      <c r="DM79" s="128"/>
      <c r="DN79" s="16"/>
      <c r="DO79" s="16"/>
      <c r="DP79" s="16"/>
      <c r="DQ79" s="16"/>
      <c r="DR79" s="16"/>
      <c r="DS79" s="16"/>
      <c r="DT79" s="16"/>
      <c r="DU79" s="16"/>
      <c r="DV79" s="16"/>
      <c r="DW79" s="138"/>
      <c r="DX79" s="137"/>
      <c r="DY79" s="137"/>
      <c r="DZ79" s="17"/>
      <c r="EA79" s="15"/>
      <c r="EB79" s="15"/>
      <c r="EC79" s="15"/>
      <c r="ED79" s="15"/>
    </row>
    <row r="80" spans="1:134" ht="15" hidden="1" customHeight="1" x14ac:dyDescent="0.3">
      <c r="A80" s="123"/>
      <c r="B80" s="176"/>
      <c r="C80" s="557"/>
      <c r="D80" s="187"/>
      <c r="E80" s="187"/>
      <c r="F80" s="187"/>
      <c r="G80" s="187"/>
      <c r="H80" s="188"/>
      <c r="I80" s="187"/>
      <c r="J80" s="187"/>
      <c r="K80" s="187"/>
      <c r="L80" s="187"/>
      <c r="M80" s="187"/>
      <c r="N80" s="187"/>
      <c r="O80" s="187"/>
      <c r="P80" s="187"/>
      <c r="Q80" s="187"/>
      <c r="R80" s="187"/>
      <c r="S80" s="187"/>
      <c r="T80" s="187"/>
      <c r="U80" s="187"/>
      <c r="V80" s="187"/>
      <c r="W80" s="187"/>
      <c r="X80" s="187"/>
      <c r="Y80" s="187"/>
      <c r="Z80" s="187"/>
      <c r="AA80" s="187"/>
      <c r="AB80" s="187"/>
      <c r="AC80" s="187"/>
      <c r="AD80" s="187"/>
      <c r="AE80" s="187"/>
      <c r="AF80" s="187"/>
      <c r="AG80" s="187"/>
      <c r="AH80" s="187"/>
      <c r="AI80" s="187"/>
      <c r="AJ80" s="179"/>
      <c r="AK80" s="180"/>
      <c r="AL80" s="180"/>
      <c r="AM80" s="181"/>
      <c r="AN80" s="182"/>
      <c r="AO80" s="182"/>
      <c r="AP80" s="182"/>
      <c r="AQ80" s="183"/>
      <c r="AR80" s="189"/>
      <c r="AS80" s="184"/>
      <c r="AT80" s="190"/>
      <c r="AU80" s="190"/>
      <c r="AV80" s="184"/>
      <c r="AW80" s="184"/>
      <c r="AX80" s="184"/>
      <c r="AY80" s="184"/>
      <c r="AZ80" s="184"/>
      <c r="BA80" s="184"/>
      <c r="BB80" s="186"/>
      <c r="BC80" s="186"/>
      <c r="BD80" s="15"/>
      <c r="BE80" s="137" t="s">
        <v>183</v>
      </c>
      <c r="BF80" s="146"/>
      <c r="BG80" s="146"/>
      <c r="BH80" s="146"/>
      <c r="BI80" s="11" t="s">
        <v>183</v>
      </c>
      <c r="BJ80" s="11" t="s">
        <v>183</v>
      </c>
      <c r="BK80" s="11" t="s">
        <v>183</v>
      </c>
      <c r="BL80" s="11" t="s">
        <v>183</v>
      </c>
      <c r="BM80" s="11" t="s">
        <v>183</v>
      </c>
      <c r="BN80" s="11" t="s">
        <v>183</v>
      </c>
      <c r="BO80" s="11" t="s">
        <v>183</v>
      </c>
      <c r="BP80" s="11" t="s">
        <v>183</v>
      </c>
      <c r="BQ80" s="11" t="s">
        <v>183</v>
      </c>
      <c r="BR80" s="11" t="s">
        <v>183</v>
      </c>
      <c r="BS80" s="11" t="s">
        <v>183</v>
      </c>
      <c r="BT80" s="11" t="s">
        <v>183</v>
      </c>
      <c r="BU80" s="11"/>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6"/>
      <c r="DC80" s="16"/>
      <c r="DD80" s="16"/>
      <c r="DE80" s="16"/>
      <c r="DF80" s="17"/>
      <c r="DG80" s="16"/>
      <c r="DH80" s="16"/>
      <c r="DI80" s="16"/>
      <c r="DJ80" s="16"/>
      <c r="DK80" s="16"/>
      <c r="DL80" s="16"/>
      <c r="DM80" s="179"/>
      <c r="DN80" s="16"/>
      <c r="DO80" s="16"/>
      <c r="DP80" s="16"/>
      <c r="DQ80" s="16"/>
      <c r="DR80" s="16"/>
      <c r="DS80" s="16"/>
      <c r="DT80" s="16"/>
      <c r="DU80" s="16"/>
      <c r="DV80" s="16"/>
      <c r="DW80" s="138"/>
      <c r="DX80" s="137"/>
      <c r="DY80" s="137"/>
      <c r="DZ80" s="17"/>
      <c r="EA80" s="15"/>
      <c r="EB80" s="15"/>
      <c r="EC80" s="15"/>
      <c r="ED80" s="15"/>
    </row>
    <row r="81" spans="1:134" ht="15" hidden="1" customHeight="1" x14ac:dyDescent="0.3">
      <c r="A81" s="123"/>
      <c r="B81" s="191"/>
      <c r="C81" s="558" t="s">
        <v>256</v>
      </c>
      <c r="D81" s="192"/>
      <c r="E81" s="193"/>
      <c r="F81" s="193"/>
      <c r="G81" s="193"/>
      <c r="H81" s="193"/>
      <c r="I81" s="193"/>
      <c r="J81" s="193"/>
      <c r="K81" s="193"/>
      <c r="L81" s="193"/>
      <c r="M81" s="193"/>
      <c r="N81" s="193"/>
      <c r="O81" s="193"/>
      <c r="P81" s="193"/>
      <c r="Q81" s="193"/>
      <c r="R81" s="193"/>
      <c r="S81" s="193"/>
      <c r="T81" s="193"/>
      <c r="U81" s="193"/>
      <c r="V81" s="193"/>
      <c r="W81" s="193"/>
      <c r="X81" s="193"/>
      <c r="Y81" s="193"/>
      <c r="Z81" s="193"/>
      <c r="AA81" s="193"/>
      <c r="AB81" s="193"/>
      <c r="AC81" s="193"/>
      <c r="AD81" s="193"/>
      <c r="AE81" s="193"/>
      <c r="AF81" s="193"/>
      <c r="AG81" s="193"/>
      <c r="AH81" s="193"/>
      <c r="AI81" s="193"/>
      <c r="AJ81" s="148">
        <f>IF($DM81=0,0,(IF(_xlfn.BITAND($DM81, 128),"8,", "") &amp; IF(_xlfn.BITAND($DM81,64),"7,", "") &amp; IF(_xlfn.BITAND($DM81,7), _xlfn.BITAND($DM81,7) &amp; ",", "") &amp; IF(_xlfn.BITAND($DM81, 56), _xlfn.BITAND($DM81, 56)/8, "")))</f>
        <v>0</v>
      </c>
      <c r="AK81" s="135">
        <v>520803</v>
      </c>
      <c r="AL81" s="135">
        <v>31</v>
      </c>
      <c r="AM81" s="194" t="s">
        <v>165</v>
      </c>
      <c r="AN81" s="195" t="s">
        <v>257</v>
      </c>
      <c r="AO81" s="195" t="s">
        <v>167</v>
      </c>
      <c r="AP81" s="196" t="s">
        <v>258</v>
      </c>
      <c r="AQ81" s="132"/>
      <c r="AR81" s="197"/>
      <c r="AS81" s="12"/>
      <c r="AT81" s="198">
        <v>0</v>
      </c>
      <c r="AU81" s="198">
        <v>0</v>
      </c>
      <c r="AV81" s="199" t="s">
        <v>259</v>
      </c>
      <c r="AW81" s="135">
        <v>0</v>
      </c>
      <c r="AX81" s="135">
        <v>0</v>
      </c>
      <c r="AY81" s="135">
        <v>0</v>
      </c>
      <c r="AZ81" s="135">
        <v>0</v>
      </c>
      <c r="BA81" s="135">
        <v>0</v>
      </c>
      <c r="BB81" s="136"/>
      <c r="BC81" s="136"/>
      <c r="BD81" s="15"/>
      <c r="BE81" s="137" t="str">
        <f>IF(C81="","",C81)</f>
        <v>EPR autozero / lockoff failed</v>
      </c>
      <c r="BF81" s="146"/>
      <c r="BG81" s="146"/>
      <c r="BH81" s="146"/>
      <c r="BI81" s="11" t="s">
        <v>183</v>
      </c>
      <c r="BJ81" s="11" t="s">
        <v>183</v>
      </c>
      <c r="BK81" s="11" t="s">
        <v>183</v>
      </c>
      <c r="BL81" s="11" t="s">
        <v>183</v>
      </c>
      <c r="BM81" s="11" t="s">
        <v>183</v>
      </c>
      <c r="BN81" s="11" t="s">
        <v>183</v>
      </c>
      <c r="BO81" s="11" t="s">
        <v>183</v>
      </c>
      <c r="BP81" s="11" t="s">
        <v>183</v>
      </c>
      <c r="BQ81" s="11" t="s">
        <v>183</v>
      </c>
      <c r="BR81" s="11" t="s">
        <v>183</v>
      </c>
      <c r="BS81" s="11" t="s">
        <v>183</v>
      </c>
      <c r="BT81" s="11" t="s">
        <v>183</v>
      </c>
      <c r="BU81" s="11"/>
      <c r="BV81" s="15">
        <f>IF(UPPER(TRIM(D81))="X",1,0)</f>
        <v>0</v>
      </c>
      <c r="BW81" s="15">
        <f>IF(UPPER(TRIM(E81))="X",1,0)</f>
        <v>0</v>
      </c>
      <c r="BX81" s="15">
        <f>IF(UPPER(TRIM(F81))="X",1,0)</f>
        <v>0</v>
      </c>
      <c r="BY81" s="15">
        <f>IF(UPPER(TRIM(G81))="X",1,0)</f>
        <v>0</v>
      </c>
      <c r="BZ81" s="15">
        <f>IF(UPPER(TRIM(H81))="X",1,0)</f>
        <v>0</v>
      </c>
      <c r="CA81" s="15">
        <f>IF(UPPER(TRIM(J81))="X",1,0)</f>
        <v>0</v>
      </c>
      <c r="CB81" s="15">
        <f>IF(UPPER(TRIM(L81))="X",1,0)</f>
        <v>0</v>
      </c>
      <c r="CC81" s="15">
        <f>IF(UPPER(TRIM(M81))="X",1,0)</f>
        <v>0</v>
      </c>
      <c r="CD81" s="15">
        <f>IF(UPPER(TRIM(I81))="X",1,0)</f>
        <v>0</v>
      </c>
      <c r="CE81" s="15">
        <f>IF(UPPER(TRIM(K81))="X",1,0)</f>
        <v>0</v>
      </c>
      <c r="CF81" s="15">
        <f t="shared" ref="CF81:CX81" si="15">IF(UPPER(TRIM(N81))="X",1,0)</f>
        <v>0</v>
      </c>
      <c r="CG81" s="15">
        <f t="shared" si="15"/>
        <v>0</v>
      </c>
      <c r="CH81" s="15">
        <f t="shared" si="15"/>
        <v>0</v>
      </c>
      <c r="CI81" s="15">
        <f t="shared" si="15"/>
        <v>0</v>
      </c>
      <c r="CJ81" s="15">
        <f t="shared" si="15"/>
        <v>0</v>
      </c>
      <c r="CK81" s="15">
        <f t="shared" si="15"/>
        <v>0</v>
      </c>
      <c r="CL81" s="15">
        <f t="shared" si="15"/>
        <v>0</v>
      </c>
      <c r="CM81" s="15">
        <f t="shared" si="15"/>
        <v>0</v>
      </c>
      <c r="CN81" s="15">
        <f t="shared" si="15"/>
        <v>0</v>
      </c>
      <c r="CO81" s="15">
        <f t="shared" si="15"/>
        <v>0</v>
      </c>
      <c r="CP81" s="15">
        <f t="shared" si="15"/>
        <v>0</v>
      </c>
      <c r="CQ81" s="15">
        <f t="shared" si="15"/>
        <v>0</v>
      </c>
      <c r="CR81" s="15">
        <f t="shared" si="15"/>
        <v>0</v>
      </c>
      <c r="CS81" s="15">
        <f t="shared" si="15"/>
        <v>0</v>
      </c>
      <c r="CT81" s="15">
        <f t="shared" si="15"/>
        <v>0</v>
      </c>
      <c r="CU81" s="15">
        <f t="shared" si="15"/>
        <v>0</v>
      </c>
      <c r="CV81" s="15">
        <f t="shared" si="15"/>
        <v>0</v>
      </c>
      <c r="CW81" s="15">
        <f t="shared" si="15"/>
        <v>0</v>
      </c>
      <c r="CX81" s="15">
        <f t="shared" si="15"/>
        <v>0</v>
      </c>
      <c r="CY81" s="15">
        <v>0</v>
      </c>
      <c r="CZ81" s="15">
        <f>IF(UPPER(TRIM(AH81))="X",1,0)</f>
        <v>0</v>
      </c>
      <c r="DA81" s="15">
        <v>0</v>
      </c>
      <c r="DB81" s="16">
        <f>IF(UPPER(TRIM(AM81))="P", 0, IF(UPPER(TRIM(AM81))="C", 16384, IF(UPPER(TRIM(AM81))="B", 32768, IF(UPPER(TRIM(AM81))="U", 49152, -1))))</f>
        <v>0</v>
      </c>
      <c r="DC81" s="16">
        <f>HEX2DEC(AN81)</f>
        <v>4483</v>
      </c>
      <c r="DD81" s="16">
        <f>IF(UPPER(TRIM(BB81))="",0,IF(UPPER(TRIM(BB81))="M",32,IF(UPPER(TRIM(BB81))="H",64,IF(UPPER(TRIM(BB81))="I",128,-1))))</f>
        <v>0</v>
      </c>
      <c r="DE81" s="16">
        <f>IF(UPPER(TRIM(BC81))="",0, IF(UPPER(TRIM(BC81))="U",1,IF(UPPER(TRIM(BC81))="A",2,IF(UPPER(TRIM(BC81))="B1",4,IF(UPPER(TRIM(BC81))="B2",8,IF(UPPER(TRIM(BC81))="C",16,-1))))))</f>
        <v>0</v>
      </c>
      <c r="DF81" s="17"/>
      <c r="DG81" s="16">
        <v>287</v>
      </c>
      <c r="DH81" s="16">
        <f>AK81</f>
        <v>520803</v>
      </c>
      <c r="DI81" s="16">
        <f>AL81</f>
        <v>31</v>
      </c>
      <c r="DJ81" s="16">
        <f>DB81 + DC81</f>
        <v>4483</v>
      </c>
      <c r="DK81" s="16">
        <f>HEX2DEC(AO81)</f>
        <v>0</v>
      </c>
      <c r="DL81" s="16">
        <f>HEX2DEC(AP81)</f>
        <v>39321</v>
      </c>
      <c r="DM81" s="13">
        <v>0</v>
      </c>
      <c r="DN81" s="16">
        <v>209</v>
      </c>
      <c r="DO81" s="16">
        <f>BV81*2^15+BW81*2^14+BX81*2^13+BY81*2^12+BZ81*2^11+CA81*2^10+CB81*2^9+CC81*2^8+CD81*2^7+CE81*2^6+CF81*2^5+CG81*2^4+CH81*2^3+CI81*2^2+CJ81*2^1+CK81*2^0</f>
        <v>0</v>
      </c>
      <c r="DP81" s="16">
        <f>CL81*2^15+CM81*2^14+CN81*2^13+CO81*2^12+CP81*2^11+CQ81*2^10+CR81*2^9+CS81*2^8+CT81*2^7+CU81*2^6+CV81*2^5+CW81*2^4+CX81*2^3+CY81*2^2+CZ81*2^1+DA81*2^0</f>
        <v>0</v>
      </c>
      <c r="DQ81" s="16">
        <f>IF(DS81=2,AT81*1000,AT81)</f>
        <v>0</v>
      </c>
      <c r="DR81" s="16">
        <f>IF(DT81=2,AU81*1000,AU81)</f>
        <v>0</v>
      </c>
      <c r="DS81" s="16">
        <v>2</v>
      </c>
      <c r="DT81" s="16">
        <v>2</v>
      </c>
      <c r="DU81" s="16">
        <f>MAX(0,MIN(AX81,3))*2^14+MAX(0,MIN(AY81,3))*2^12+MAX(0,MIN(AZ81,3))*2^10+MAX(0,MIN(BA81,3))*2^8+IF(AW81&lt;0,31,IF(AW81&gt;30,30,AW81))</f>
        <v>0</v>
      </c>
      <c r="DV81" s="16">
        <f>DD81 + DE81</f>
        <v>0</v>
      </c>
      <c r="DW81" s="138"/>
      <c r="DX81" s="137"/>
      <c r="DY81" s="137"/>
      <c r="DZ81" s="17"/>
      <c r="EA81" s="15"/>
      <c r="EB81" s="15"/>
      <c r="EC81" s="15"/>
      <c r="ED81" s="15"/>
    </row>
    <row r="82" spans="1:134" ht="15" hidden="1" customHeight="1" x14ac:dyDescent="0.3">
      <c r="A82" s="123"/>
      <c r="B82" s="139"/>
      <c r="C82" s="553"/>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48"/>
      <c r="AK82" s="12"/>
      <c r="AL82" s="12"/>
      <c r="AM82" s="149"/>
      <c r="AN82" s="150"/>
      <c r="AO82" s="150"/>
      <c r="AP82" s="150"/>
      <c r="AQ82" s="132"/>
      <c r="AR82" s="197"/>
      <c r="AS82" s="12"/>
      <c r="AT82" s="12"/>
      <c r="AU82" s="12"/>
      <c r="AV82" s="12"/>
      <c r="AW82" s="12"/>
      <c r="AX82" s="12"/>
      <c r="AY82" s="12"/>
      <c r="AZ82" s="12"/>
      <c r="BA82" s="12"/>
      <c r="BB82" s="14"/>
      <c r="BC82" s="14"/>
      <c r="BD82" s="15"/>
      <c r="BE82" s="137" t="s">
        <v>183</v>
      </c>
      <c r="BF82" s="146"/>
      <c r="BG82" s="146"/>
      <c r="BH82" s="146"/>
      <c r="BI82" s="11" t="s">
        <v>183</v>
      </c>
      <c r="BJ82" s="11" t="s">
        <v>183</v>
      </c>
      <c r="BK82" s="11" t="s">
        <v>183</v>
      </c>
      <c r="BL82" s="11" t="s">
        <v>183</v>
      </c>
      <c r="BM82" s="11" t="s">
        <v>183</v>
      </c>
      <c r="BN82" s="11" t="s">
        <v>183</v>
      </c>
      <c r="BO82" s="11" t="s">
        <v>183</v>
      </c>
      <c r="BP82" s="11" t="s">
        <v>183</v>
      </c>
      <c r="BQ82" s="11" t="s">
        <v>183</v>
      </c>
      <c r="BR82" s="11" t="s">
        <v>183</v>
      </c>
      <c r="BS82" s="11" t="s">
        <v>183</v>
      </c>
      <c r="BT82" s="11" t="s">
        <v>183</v>
      </c>
      <c r="BU82" s="11"/>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6"/>
      <c r="DC82" s="16"/>
      <c r="DD82" s="16"/>
      <c r="DE82" s="16"/>
      <c r="DF82" s="17"/>
      <c r="DG82" s="16"/>
      <c r="DH82" s="16"/>
      <c r="DI82" s="16"/>
      <c r="DJ82" s="16"/>
      <c r="DK82" s="16"/>
      <c r="DL82" s="16"/>
      <c r="DM82" s="13"/>
      <c r="DN82" s="16"/>
      <c r="DO82" s="16"/>
      <c r="DP82" s="16"/>
      <c r="DQ82" s="16"/>
      <c r="DR82" s="16"/>
      <c r="DS82" s="16"/>
      <c r="DT82" s="16"/>
      <c r="DU82" s="16"/>
      <c r="DV82" s="16"/>
      <c r="DW82" s="138"/>
      <c r="DX82" s="137"/>
      <c r="DY82" s="137"/>
      <c r="DZ82" s="17"/>
      <c r="EA82" s="15"/>
      <c r="EB82" s="15"/>
      <c r="EC82" s="15"/>
      <c r="ED82" s="15"/>
    </row>
    <row r="83" spans="1:134" ht="15" hidden="1" customHeight="1" x14ac:dyDescent="0.3">
      <c r="A83" s="123"/>
      <c r="B83" s="153" t="s">
        <v>260</v>
      </c>
      <c r="C83" s="553" t="s">
        <v>261</v>
      </c>
      <c r="D83" s="151"/>
      <c r="E83" s="200"/>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48">
        <f>IF($DM83=0,0,(IF(_xlfn.BITAND($DM83, 128),"8,", "") &amp; IF(_xlfn.BITAND($DM83,64),"7,", "") &amp; IF(_xlfn.BITAND($DM83,7), _xlfn.BITAND($DM83,7) &amp; ",", "") &amp; IF(_xlfn.BITAND($DM83, 56), _xlfn.BITAND($DM83, 56)/8, "")))</f>
        <v>0</v>
      </c>
      <c r="AK83" s="135">
        <v>520260</v>
      </c>
      <c r="AL83" s="135">
        <v>15</v>
      </c>
      <c r="AM83" s="194" t="s">
        <v>165</v>
      </c>
      <c r="AN83" s="195" t="s">
        <v>262</v>
      </c>
      <c r="AO83" s="195" t="s">
        <v>167</v>
      </c>
      <c r="AP83" s="195" t="s">
        <v>262</v>
      </c>
      <c r="AQ83" s="132" t="s">
        <v>263</v>
      </c>
      <c r="AR83" s="147">
        <v>10</v>
      </c>
      <c r="AS83" s="142" t="s">
        <v>170</v>
      </c>
      <c r="AT83" s="198">
        <v>3</v>
      </c>
      <c r="AU83" s="198">
        <v>0.5</v>
      </c>
      <c r="AV83" s="199" t="s">
        <v>259</v>
      </c>
      <c r="AW83" s="135">
        <v>0</v>
      </c>
      <c r="AX83" s="135">
        <v>0</v>
      </c>
      <c r="AY83" s="135">
        <v>0</v>
      </c>
      <c r="AZ83" s="135">
        <v>0</v>
      </c>
      <c r="BA83" s="135">
        <v>0</v>
      </c>
      <c r="BB83" s="136"/>
      <c r="BC83" s="136"/>
      <c r="BD83" s="15"/>
      <c r="BE83" s="137" t="str">
        <f>IF(C83="","",C83)</f>
        <v>CFV flow higher than commanded</v>
      </c>
      <c r="BF83" s="11" t="s">
        <v>264</v>
      </c>
      <c r="BG83" s="11" t="s">
        <v>265</v>
      </c>
      <c r="BH83" s="11" t="s">
        <v>266</v>
      </c>
      <c r="BI83" s="11" t="s">
        <v>267</v>
      </c>
      <c r="BJ83" s="11" t="s">
        <v>268</v>
      </c>
      <c r="BK83" s="11" t="s">
        <v>269</v>
      </c>
      <c r="BL83" s="11" t="s">
        <v>270</v>
      </c>
      <c r="BM83" s="11" t="s">
        <v>271</v>
      </c>
      <c r="BN83" s="11" t="s">
        <v>182</v>
      </c>
      <c r="BO83" s="11" t="s">
        <v>181</v>
      </c>
      <c r="BP83" s="11" t="s">
        <v>272</v>
      </c>
      <c r="BQ83" s="11" t="s">
        <v>180</v>
      </c>
      <c r="BR83" s="11" t="s">
        <v>182</v>
      </c>
      <c r="BS83" s="11" t="s">
        <v>183</v>
      </c>
      <c r="BT83" s="11" t="s">
        <v>182</v>
      </c>
      <c r="BU83" s="11"/>
      <c r="BV83" s="15">
        <f>IF(UPPER(TRIM(D83))="X",1,0)</f>
        <v>0</v>
      </c>
      <c r="BW83" s="15">
        <f>IF(UPPER(TRIM(E83))="X",1,0)</f>
        <v>0</v>
      </c>
      <c r="BX83" s="15">
        <f>IF(UPPER(TRIM(F83))="X",1,0)</f>
        <v>0</v>
      </c>
      <c r="BY83" s="15">
        <f>IF(UPPER(TRIM(G83))="X",1,0)</f>
        <v>0</v>
      </c>
      <c r="BZ83" s="15">
        <f>IF(UPPER(TRIM(H83))="X",1,0)</f>
        <v>0</v>
      </c>
      <c r="CA83" s="15">
        <f>IF(UPPER(TRIM(J83))="X",1,0)</f>
        <v>0</v>
      </c>
      <c r="CB83" s="15">
        <f>IF(UPPER(TRIM(L83))="X",1,0)</f>
        <v>0</v>
      </c>
      <c r="CC83" s="15">
        <f>IF(UPPER(TRIM(M83))="X",1,0)</f>
        <v>0</v>
      </c>
      <c r="CD83" s="15">
        <f>IF(UPPER(TRIM(I83))="X",1,0)</f>
        <v>0</v>
      </c>
      <c r="CE83" s="15">
        <f>IF(UPPER(TRIM(K83))="X",1,0)</f>
        <v>0</v>
      </c>
      <c r="CF83" s="15">
        <f t="shared" ref="CF83:CX83" si="16">IF(UPPER(TRIM(N83))="X",1,0)</f>
        <v>0</v>
      </c>
      <c r="CG83" s="15">
        <f t="shared" si="16"/>
        <v>0</v>
      </c>
      <c r="CH83" s="15">
        <f t="shared" si="16"/>
        <v>0</v>
      </c>
      <c r="CI83" s="15">
        <f t="shared" si="16"/>
        <v>0</v>
      </c>
      <c r="CJ83" s="15">
        <f t="shared" si="16"/>
        <v>0</v>
      </c>
      <c r="CK83" s="15">
        <f t="shared" si="16"/>
        <v>0</v>
      </c>
      <c r="CL83" s="15">
        <f t="shared" si="16"/>
        <v>0</v>
      </c>
      <c r="CM83" s="15">
        <f t="shared" si="16"/>
        <v>0</v>
      </c>
      <c r="CN83" s="15">
        <f t="shared" si="16"/>
        <v>0</v>
      </c>
      <c r="CO83" s="15">
        <f t="shared" si="16"/>
        <v>0</v>
      </c>
      <c r="CP83" s="15">
        <f t="shared" si="16"/>
        <v>0</v>
      </c>
      <c r="CQ83" s="15">
        <f t="shared" si="16"/>
        <v>0</v>
      </c>
      <c r="CR83" s="15">
        <f t="shared" si="16"/>
        <v>0</v>
      </c>
      <c r="CS83" s="15">
        <f t="shared" si="16"/>
        <v>0</v>
      </c>
      <c r="CT83" s="15">
        <f t="shared" si="16"/>
        <v>0</v>
      </c>
      <c r="CU83" s="15">
        <f t="shared" si="16"/>
        <v>0</v>
      </c>
      <c r="CV83" s="15">
        <f t="shared" si="16"/>
        <v>0</v>
      </c>
      <c r="CW83" s="15">
        <f t="shared" si="16"/>
        <v>0</v>
      </c>
      <c r="CX83" s="15">
        <f t="shared" si="16"/>
        <v>0</v>
      </c>
      <c r="CY83" s="15">
        <v>0</v>
      </c>
      <c r="CZ83" s="15">
        <f>IF(UPPER(TRIM(AH83))="X",1,0)</f>
        <v>0</v>
      </c>
      <c r="DA83" s="15">
        <v>0</v>
      </c>
      <c r="DB83" s="16">
        <f>IF(UPPER(TRIM(AM83))="P", 0, IF(UPPER(TRIM(AM83))="C", 16384, IF(UPPER(TRIM(AM83))="B", 32768, IF(UPPER(TRIM(AM83))="U", 49152, -1))))</f>
        <v>0</v>
      </c>
      <c r="DC83" s="16">
        <f>HEX2DEC(AN83)</f>
        <v>4473</v>
      </c>
      <c r="DD83" s="16">
        <f>IF(UPPER(TRIM(BB83))="",0,IF(UPPER(TRIM(BB83))="M",32,IF(UPPER(TRIM(BB83))="H",64,IF(UPPER(TRIM(BB83))="I",128,-1))))</f>
        <v>0</v>
      </c>
      <c r="DE83" s="16">
        <f>IF(UPPER(TRIM(BC83))="",0, IF(UPPER(TRIM(BC83))="U",1,IF(UPPER(TRIM(BC83))="A",2,IF(UPPER(TRIM(BC83))="B1",4,IF(UPPER(TRIM(BC83))="B2",8,IF(UPPER(TRIM(BC83))="C",16,-1))))))</f>
        <v>0</v>
      </c>
      <c r="DF83" s="17"/>
      <c r="DG83" s="16">
        <v>523</v>
      </c>
      <c r="DH83" s="16">
        <f>AK83</f>
        <v>520260</v>
      </c>
      <c r="DI83" s="16">
        <f>AL83</f>
        <v>15</v>
      </c>
      <c r="DJ83" s="16">
        <f>DB83 + DC83</f>
        <v>4473</v>
      </c>
      <c r="DK83" s="16">
        <f>HEX2DEC(AO83)</f>
        <v>0</v>
      </c>
      <c r="DL83" s="16">
        <f>HEX2DEC(AP83)</f>
        <v>4473</v>
      </c>
      <c r="DM83" s="13">
        <v>0</v>
      </c>
      <c r="DN83" s="16">
        <v>393</v>
      </c>
      <c r="DO83" s="16">
        <f>BV83*2^15+BW83*2^14+BX83*2^13+BY83*2^12+BZ83*2^11+CA83*2^10+CB83*2^9+CC83*2^8+CD83*2^7+CE83*2^6+CF83*2^5+CG83*2^4+CH83*2^3+CI83*2^2+CJ83*2^1+CK83*2^0</f>
        <v>0</v>
      </c>
      <c r="DP83" s="16">
        <f>CL83*2^15+CM83*2^14+CN83*2^13+CO83*2^12+CP83*2^11+CQ83*2^10+CR83*2^9+CS83*2^8+CT83*2^7+CU83*2^6+CV83*2^5+CW83*2^4+CX83*2^3+CY83*2^2+CZ83*2^1+DA83*2^0</f>
        <v>0</v>
      </c>
      <c r="DQ83" s="16">
        <f>IF(DS83=2,AT83*1000,AT83)</f>
        <v>3000</v>
      </c>
      <c r="DR83" s="16">
        <f>IF(DT83=2,AU83*1000,AU83)</f>
        <v>500</v>
      </c>
      <c r="DS83" s="16">
        <v>2</v>
      </c>
      <c r="DT83" s="16">
        <v>2</v>
      </c>
      <c r="DU83" s="16">
        <f>MAX(0,MIN(AX83,3))*2^14+MAX(0,MIN(AY83,3))*2^12+MAX(0,MIN(AZ83,3))*2^10+MAX(0,MIN(BA83,3))*2^8+IF(AW83&lt;0,31,IF(AW83&gt;30,30,AW83))</f>
        <v>0</v>
      </c>
      <c r="DV83" s="16">
        <f>DD83 + DE83</f>
        <v>0</v>
      </c>
      <c r="DW83" s="138" t="s">
        <v>184</v>
      </c>
      <c r="DX83" s="137" t="s">
        <v>273</v>
      </c>
      <c r="DY83" s="137" t="s">
        <v>186</v>
      </c>
      <c r="DZ83" s="17"/>
      <c r="EA83" s="15"/>
      <c r="EB83" s="15"/>
      <c r="EC83" s="15"/>
      <c r="ED83" s="15"/>
    </row>
    <row r="84" spans="1:134" ht="15" hidden="1" customHeight="1" x14ac:dyDescent="0.3">
      <c r="A84" s="123"/>
      <c r="B84" s="153" t="s">
        <v>274</v>
      </c>
      <c r="C84" s="553"/>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48"/>
      <c r="AK84" s="12"/>
      <c r="AL84" s="12"/>
      <c r="AM84" s="149"/>
      <c r="AN84" s="150"/>
      <c r="AO84" s="150"/>
      <c r="AP84" s="150"/>
      <c r="AQ84" s="132"/>
      <c r="AR84" s="197"/>
      <c r="AS84" s="12"/>
      <c r="AT84" s="12"/>
      <c r="AU84" s="12"/>
      <c r="AV84" s="12"/>
      <c r="AW84" s="12"/>
      <c r="AX84" s="12"/>
      <c r="AY84" s="12"/>
      <c r="AZ84" s="12"/>
      <c r="BA84" s="12"/>
      <c r="BB84" s="14"/>
      <c r="BC84" s="14"/>
      <c r="BD84" s="15"/>
      <c r="BE84" s="137" t="s">
        <v>183</v>
      </c>
      <c r="BF84" s="146"/>
      <c r="BG84" s="146"/>
      <c r="BH84" s="146"/>
      <c r="BI84" s="11" t="s">
        <v>183</v>
      </c>
      <c r="BJ84" s="11" t="s">
        <v>183</v>
      </c>
      <c r="BK84" s="11" t="s">
        <v>183</v>
      </c>
      <c r="BL84" s="11" t="s">
        <v>183</v>
      </c>
      <c r="BM84" s="11" t="s">
        <v>183</v>
      </c>
      <c r="BN84" s="11" t="s">
        <v>183</v>
      </c>
      <c r="BO84" s="11" t="s">
        <v>183</v>
      </c>
      <c r="BP84" s="11" t="s">
        <v>183</v>
      </c>
      <c r="BQ84" s="11" t="s">
        <v>183</v>
      </c>
      <c r="BR84" s="11" t="s">
        <v>183</v>
      </c>
      <c r="BS84" s="11" t="s">
        <v>183</v>
      </c>
      <c r="BT84" s="11" t="s">
        <v>183</v>
      </c>
      <c r="BU84" s="11"/>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6"/>
      <c r="DC84" s="16"/>
      <c r="DD84" s="16"/>
      <c r="DE84" s="16"/>
      <c r="DF84" s="17"/>
      <c r="DG84" s="16"/>
      <c r="DH84" s="16"/>
      <c r="DI84" s="16"/>
      <c r="DJ84" s="16"/>
      <c r="DK84" s="16"/>
      <c r="DL84" s="16"/>
      <c r="DM84" s="13"/>
      <c r="DN84" s="16"/>
      <c r="DO84" s="16"/>
      <c r="DP84" s="16"/>
      <c r="DQ84" s="16"/>
      <c r="DR84" s="16"/>
      <c r="DS84" s="16"/>
      <c r="DT84" s="16"/>
      <c r="DU84" s="16"/>
      <c r="DV84" s="16"/>
      <c r="DW84" s="138"/>
      <c r="DX84" s="137"/>
      <c r="DY84" s="137"/>
      <c r="DZ84" s="17"/>
      <c r="EA84" s="15"/>
      <c r="EB84" s="15"/>
      <c r="EC84" s="15"/>
      <c r="ED84" s="15"/>
    </row>
    <row r="85" spans="1:134" ht="15" hidden="1" customHeight="1" x14ac:dyDescent="0.3">
      <c r="A85" s="123"/>
      <c r="B85" s="153"/>
      <c r="C85" s="553" t="s">
        <v>275</v>
      </c>
      <c r="D85" s="151"/>
      <c r="E85" s="201"/>
      <c r="F85" s="202"/>
      <c r="G85" s="202"/>
      <c r="H85" s="202"/>
      <c r="I85" s="202"/>
      <c r="J85" s="202"/>
      <c r="K85" s="202"/>
      <c r="L85" s="202"/>
      <c r="M85" s="202"/>
      <c r="N85" s="202"/>
      <c r="O85" s="202"/>
      <c r="P85" s="202"/>
      <c r="Q85" s="202"/>
      <c r="R85" s="202"/>
      <c r="S85" s="202"/>
      <c r="T85" s="202"/>
      <c r="U85" s="151"/>
      <c r="V85" s="151"/>
      <c r="W85" s="151"/>
      <c r="X85" s="151"/>
      <c r="Y85" s="151"/>
      <c r="Z85" s="151"/>
      <c r="AA85" s="151"/>
      <c r="AB85" s="151"/>
      <c r="AC85" s="151"/>
      <c r="AD85" s="151"/>
      <c r="AE85" s="151"/>
      <c r="AF85" s="151"/>
      <c r="AG85" s="151"/>
      <c r="AH85" s="151"/>
      <c r="AI85" s="151"/>
      <c r="AJ85" s="148">
        <f>IF($DM85=0,0,(IF(_xlfn.BITAND($DM85, 128),"8,", "") &amp; IF(_xlfn.BITAND($DM85,64),"7,", "") &amp; IF(_xlfn.BITAND($DM85,7), _xlfn.BITAND($DM85,7) &amp; ",", "") &amp; IF(_xlfn.BITAND($DM85, 56), _xlfn.BITAND($DM85, 56)/8, "")))</f>
        <v>0</v>
      </c>
      <c r="AK85" s="135">
        <v>520260</v>
      </c>
      <c r="AL85" s="135">
        <v>17</v>
      </c>
      <c r="AM85" s="194" t="s">
        <v>165</v>
      </c>
      <c r="AN85" s="195" t="s">
        <v>276</v>
      </c>
      <c r="AO85" s="195" t="s">
        <v>167</v>
      </c>
      <c r="AP85" s="195" t="s">
        <v>276</v>
      </c>
      <c r="AQ85" s="132" t="s">
        <v>277</v>
      </c>
      <c r="AR85" s="147">
        <v>-10</v>
      </c>
      <c r="AS85" s="142" t="s">
        <v>170</v>
      </c>
      <c r="AT85" s="198">
        <v>3</v>
      </c>
      <c r="AU85" s="198">
        <v>0.5</v>
      </c>
      <c r="AV85" s="199" t="s">
        <v>259</v>
      </c>
      <c r="AW85" s="135">
        <v>0</v>
      </c>
      <c r="AX85" s="135">
        <v>0</v>
      </c>
      <c r="AY85" s="135">
        <v>0</v>
      </c>
      <c r="AZ85" s="135">
        <v>0</v>
      </c>
      <c r="BA85" s="135">
        <v>0</v>
      </c>
      <c r="BB85" s="136"/>
      <c r="BC85" s="136"/>
      <c r="BD85" s="15"/>
      <c r="BE85" s="137" t="str">
        <f>IF(C85="","",C85)</f>
        <v>CFV flow lower than commanded</v>
      </c>
      <c r="BF85" s="11" t="s">
        <v>264</v>
      </c>
      <c r="BG85" s="11" t="s">
        <v>265</v>
      </c>
      <c r="BH85" s="11" t="s">
        <v>266</v>
      </c>
      <c r="BI85" s="11" t="s">
        <v>267</v>
      </c>
      <c r="BJ85" s="11" t="s">
        <v>268</v>
      </c>
      <c r="BK85" s="11" t="s">
        <v>269</v>
      </c>
      <c r="BL85" s="11" t="s">
        <v>270</v>
      </c>
      <c r="BM85" s="11" t="s">
        <v>271</v>
      </c>
      <c r="BN85" s="11" t="s">
        <v>182</v>
      </c>
      <c r="BO85" s="11" t="s">
        <v>181</v>
      </c>
      <c r="BP85" s="11" t="s">
        <v>272</v>
      </c>
      <c r="BQ85" s="11" t="s">
        <v>180</v>
      </c>
      <c r="BR85" s="11" t="s">
        <v>182</v>
      </c>
      <c r="BS85" s="11" t="s">
        <v>183</v>
      </c>
      <c r="BT85" s="11" t="s">
        <v>182</v>
      </c>
      <c r="BU85" s="11"/>
      <c r="BV85" s="15">
        <f>IF(UPPER(TRIM(D85))="X",1,0)</f>
        <v>0</v>
      </c>
      <c r="BW85" s="15">
        <f>IF(UPPER(TRIM(E85))="X",1,0)</f>
        <v>0</v>
      </c>
      <c r="BX85" s="15">
        <f>IF(UPPER(TRIM(F85))="X",1,0)</f>
        <v>0</v>
      </c>
      <c r="BY85" s="15">
        <f>IF(UPPER(TRIM(G85))="X",1,0)</f>
        <v>0</v>
      </c>
      <c r="BZ85" s="15">
        <f>IF(UPPER(TRIM(H85))="X",1,0)</f>
        <v>0</v>
      </c>
      <c r="CA85" s="15">
        <f>IF(UPPER(TRIM(J85))="X",1,0)</f>
        <v>0</v>
      </c>
      <c r="CB85" s="15">
        <f>IF(UPPER(TRIM(L85))="X",1,0)</f>
        <v>0</v>
      </c>
      <c r="CC85" s="15">
        <f>IF(UPPER(TRIM(M85))="X",1,0)</f>
        <v>0</v>
      </c>
      <c r="CD85" s="15">
        <f>IF(UPPER(TRIM(I85))="X",1,0)</f>
        <v>0</v>
      </c>
      <c r="CE85" s="15">
        <f>IF(UPPER(TRIM(K85))="X",1,0)</f>
        <v>0</v>
      </c>
      <c r="CF85" s="15">
        <f t="shared" ref="CF85:CX85" si="17">IF(UPPER(TRIM(N85))="X",1,0)</f>
        <v>0</v>
      </c>
      <c r="CG85" s="15">
        <f t="shared" si="17"/>
        <v>0</v>
      </c>
      <c r="CH85" s="15">
        <f t="shared" si="17"/>
        <v>0</v>
      </c>
      <c r="CI85" s="15">
        <f t="shared" si="17"/>
        <v>0</v>
      </c>
      <c r="CJ85" s="15">
        <f t="shared" si="17"/>
        <v>0</v>
      </c>
      <c r="CK85" s="15">
        <f t="shared" si="17"/>
        <v>0</v>
      </c>
      <c r="CL85" s="15">
        <f t="shared" si="17"/>
        <v>0</v>
      </c>
      <c r="CM85" s="15">
        <f t="shared" si="17"/>
        <v>0</v>
      </c>
      <c r="CN85" s="15">
        <f t="shared" si="17"/>
        <v>0</v>
      </c>
      <c r="CO85" s="15">
        <f t="shared" si="17"/>
        <v>0</v>
      </c>
      <c r="CP85" s="15">
        <f t="shared" si="17"/>
        <v>0</v>
      </c>
      <c r="CQ85" s="15">
        <f t="shared" si="17"/>
        <v>0</v>
      </c>
      <c r="CR85" s="15">
        <f t="shared" si="17"/>
        <v>0</v>
      </c>
      <c r="CS85" s="15">
        <f t="shared" si="17"/>
        <v>0</v>
      </c>
      <c r="CT85" s="15">
        <f t="shared" si="17"/>
        <v>0</v>
      </c>
      <c r="CU85" s="15">
        <f t="shared" si="17"/>
        <v>0</v>
      </c>
      <c r="CV85" s="15">
        <f t="shared" si="17"/>
        <v>0</v>
      </c>
      <c r="CW85" s="15">
        <f t="shared" si="17"/>
        <v>0</v>
      </c>
      <c r="CX85" s="15">
        <f t="shared" si="17"/>
        <v>0</v>
      </c>
      <c r="CY85" s="15">
        <v>0</v>
      </c>
      <c r="CZ85" s="15">
        <f>IF(UPPER(TRIM(AH85))="X",1,0)</f>
        <v>0</v>
      </c>
      <c r="DA85" s="15">
        <v>0</v>
      </c>
      <c r="DB85" s="16">
        <f>IF(UPPER(TRIM(AM85))="P", 0, IF(UPPER(TRIM(AM85))="C", 16384, IF(UPPER(TRIM(AM85))="B", 32768, IF(UPPER(TRIM(AM85))="U", 49152, -1))))</f>
        <v>0</v>
      </c>
      <c r="DC85" s="16">
        <f>HEX2DEC(AN85)</f>
        <v>4480</v>
      </c>
      <c r="DD85" s="16">
        <f>IF(UPPER(TRIM(BB85))="",0,IF(UPPER(TRIM(BB85))="M",32,IF(UPPER(TRIM(BB85))="H",64,IF(UPPER(TRIM(BB85))="I",128,-1))))</f>
        <v>0</v>
      </c>
      <c r="DE85" s="16">
        <f>IF(UPPER(TRIM(BC85))="",0, IF(UPPER(TRIM(BC85))="U",1,IF(UPPER(TRIM(BC85))="A",2,IF(UPPER(TRIM(BC85))="B1",4,IF(UPPER(TRIM(BC85))="B2",8,IF(UPPER(TRIM(BC85))="C",16,-1))))))</f>
        <v>0</v>
      </c>
      <c r="DF85" s="17"/>
      <c r="DG85" s="16">
        <v>524</v>
      </c>
      <c r="DH85" s="16">
        <f>AK85</f>
        <v>520260</v>
      </c>
      <c r="DI85" s="16">
        <f>AL85</f>
        <v>17</v>
      </c>
      <c r="DJ85" s="16">
        <f>DB85 + DC85</f>
        <v>4480</v>
      </c>
      <c r="DK85" s="16">
        <f>HEX2DEC(AO85)</f>
        <v>0</v>
      </c>
      <c r="DL85" s="16">
        <f>HEX2DEC(AP85)</f>
        <v>4480</v>
      </c>
      <c r="DM85" s="13">
        <v>0</v>
      </c>
      <c r="DN85" s="16">
        <v>394</v>
      </c>
      <c r="DO85" s="16">
        <f>BV85*2^15+BW85*2^14+BX85*2^13+BY85*2^12+BZ85*2^11+CA85*2^10+CB85*2^9+CC85*2^8+CD85*2^7+CE85*2^6+CF85*2^5+CG85*2^4+CH85*2^3+CI85*2^2+CJ85*2^1+CK85*2^0</f>
        <v>0</v>
      </c>
      <c r="DP85" s="16">
        <f>CL85*2^15+CM85*2^14+CN85*2^13+CO85*2^12+CP85*2^11+CQ85*2^10+CR85*2^9+CS85*2^8+CT85*2^7+CU85*2^6+CV85*2^5+CW85*2^4+CX85*2^3+CY85*2^2+CZ85*2^1+DA85*2^0</f>
        <v>0</v>
      </c>
      <c r="DQ85" s="16">
        <f>IF(DS85=2,AT85*1000,AT85)</f>
        <v>3000</v>
      </c>
      <c r="DR85" s="16">
        <f>IF(DT85=2,AU85*1000,AU85)</f>
        <v>500</v>
      </c>
      <c r="DS85" s="16">
        <v>2</v>
      </c>
      <c r="DT85" s="16">
        <v>2</v>
      </c>
      <c r="DU85" s="16">
        <f>MAX(0,MIN(AX85,3))*2^14+MAX(0,MIN(AY85,3))*2^12+MAX(0,MIN(AZ85,3))*2^10+MAX(0,MIN(BA85,3))*2^8+IF(AW85&lt;0,31,IF(AW85&gt;30,30,AW85))</f>
        <v>0</v>
      </c>
      <c r="DV85" s="16">
        <f>DD85 + DE85</f>
        <v>0</v>
      </c>
      <c r="DW85" s="138" t="s">
        <v>184</v>
      </c>
      <c r="DX85" s="137" t="s">
        <v>273</v>
      </c>
      <c r="DY85" s="137" t="s">
        <v>186</v>
      </c>
      <c r="DZ85" s="17"/>
      <c r="EA85" s="15"/>
      <c r="EB85" s="15"/>
      <c r="EC85" s="15"/>
      <c r="ED85" s="15"/>
    </row>
    <row r="86" spans="1:134" ht="15" hidden="1" customHeight="1" x14ac:dyDescent="0.3">
      <c r="A86" s="123"/>
      <c r="B86" s="139"/>
      <c r="C86" s="553"/>
      <c r="D86" s="12"/>
      <c r="E86" s="203"/>
      <c r="F86" s="203"/>
      <c r="G86" s="203"/>
      <c r="H86" s="203"/>
      <c r="I86" s="203"/>
      <c r="J86" s="203"/>
      <c r="K86" s="203"/>
      <c r="L86" s="203"/>
      <c r="M86" s="203"/>
      <c r="N86" s="203"/>
      <c r="O86" s="203"/>
      <c r="P86" s="203"/>
      <c r="Q86" s="203"/>
      <c r="R86" s="203"/>
      <c r="S86" s="203"/>
      <c r="T86" s="203"/>
      <c r="U86" s="204"/>
      <c r="V86" s="204"/>
      <c r="W86" s="204"/>
      <c r="X86" s="204"/>
      <c r="Y86" s="204"/>
      <c r="Z86" s="204"/>
      <c r="AA86" s="204"/>
      <c r="AB86" s="204"/>
      <c r="AC86" s="204"/>
      <c r="AD86" s="204"/>
      <c r="AE86" s="204"/>
      <c r="AF86" s="204"/>
      <c r="AG86" s="204"/>
      <c r="AH86" s="204"/>
      <c r="AI86" s="204"/>
      <c r="AJ86" s="148"/>
      <c r="AK86" s="12"/>
      <c r="AL86" s="12"/>
      <c r="AM86" s="149"/>
      <c r="AN86" s="150"/>
      <c r="AO86" s="150"/>
      <c r="AP86" s="150"/>
      <c r="AQ86" s="132"/>
      <c r="AR86" s="197"/>
      <c r="AS86" s="142"/>
      <c r="AT86" s="12"/>
      <c r="AU86" s="12"/>
      <c r="AV86" s="12"/>
      <c r="AW86" s="12"/>
      <c r="AX86" s="12"/>
      <c r="AY86" s="12"/>
      <c r="AZ86" s="12"/>
      <c r="BA86" s="12"/>
      <c r="BB86" s="14"/>
      <c r="BC86" s="14"/>
      <c r="BD86" s="15"/>
      <c r="BE86" s="137" t="s">
        <v>183</v>
      </c>
      <c r="BF86" s="146"/>
      <c r="BG86" s="146"/>
      <c r="BH86" s="146"/>
      <c r="BI86" s="11" t="s">
        <v>183</v>
      </c>
      <c r="BJ86" s="11" t="s">
        <v>183</v>
      </c>
      <c r="BK86" s="11" t="s">
        <v>183</v>
      </c>
      <c r="BL86" s="11" t="s">
        <v>183</v>
      </c>
      <c r="BM86" s="11" t="s">
        <v>183</v>
      </c>
      <c r="BN86" s="11" t="s">
        <v>183</v>
      </c>
      <c r="BO86" s="11" t="s">
        <v>183</v>
      </c>
      <c r="BP86" s="11" t="s">
        <v>183</v>
      </c>
      <c r="BQ86" s="11" t="s">
        <v>183</v>
      </c>
      <c r="BR86" s="11" t="s">
        <v>183</v>
      </c>
      <c r="BS86" s="11" t="s">
        <v>183</v>
      </c>
      <c r="BT86" s="11" t="s">
        <v>183</v>
      </c>
      <c r="BU86" s="11"/>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6"/>
      <c r="DC86" s="16"/>
      <c r="DD86" s="16"/>
      <c r="DE86" s="16"/>
      <c r="DF86" s="17"/>
      <c r="DG86" s="16"/>
      <c r="DH86" s="16"/>
      <c r="DI86" s="16"/>
      <c r="DJ86" s="16"/>
      <c r="DK86" s="16"/>
      <c r="DL86" s="16"/>
      <c r="DM86" s="13"/>
      <c r="DN86" s="16"/>
      <c r="DO86" s="16"/>
      <c r="DP86" s="16"/>
      <c r="DQ86" s="16"/>
      <c r="DR86" s="16"/>
      <c r="DS86" s="16"/>
      <c r="DT86" s="16"/>
      <c r="DU86" s="16"/>
      <c r="DV86" s="16"/>
      <c r="DW86" s="138"/>
      <c r="DX86" s="137"/>
      <c r="DY86" s="137"/>
      <c r="DZ86" s="17"/>
      <c r="EA86" s="15"/>
      <c r="EB86" s="15"/>
      <c r="EC86" s="15"/>
      <c r="ED86" s="15"/>
    </row>
    <row r="87" spans="1:134" ht="15" hidden="1" customHeight="1" x14ac:dyDescent="0.3">
      <c r="A87" s="123"/>
      <c r="B87" s="139"/>
      <c r="C87" s="554" t="s">
        <v>278</v>
      </c>
      <c r="D87" s="205"/>
      <c r="E87" s="205"/>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205"/>
      <c r="AH87" s="205"/>
      <c r="AI87" s="205"/>
      <c r="AJ87" s="206">
        <f>IF($DM87=0,0,(IF(_xlfn.BITAND($DM87, 128),"8,", "") &amp; IF(_xlfn.BITAND($DM87,64),"7,", "") &amp; IF(_xlfn.BITAND($DM87,7), _xlfn.BITAND($DM87,7) &amp; ",", "") &amp; IF(_xlfn.BITAND($DM87, 56), _xlfn.BITAND($DM87, 56)/8, "")))</f>
        <v>0</v>
      </c>
      <c r="AK87" s="166">
        <v>520260</v>
      </c>
      <c r="AL87" s="166">
        <v>15</v>
      </c>
      <c r="AM87" s="207" t="s">
        <v>165</v>
      </c>
      <c r="AN87" s="208" t="s">
        <v>279</v>
      </c>
      <c r="AO87" s="208" t="s">
        <v>167</v>
      </c>
      <c r="AP87" s="208" t="s">
        <v>279</v>
      </c>
      <c r="AQ87" s="162" t="s">
        <v>280</v>
      </c>
      <c r="AR87" s="172">
        <v>10</v>
      </c>
      <c r="AS87" s="164" t="s">
        <v>170</v>
      </c>
      <c r="AT87" s="209">
        <v>3</v>
      </c>
      <c r="AU87" s="209">
        <v>0.5</v>
      </c>
      <c r="AV87" s="210" t="s">
        <v>259</v>
      </c>
      <c r="AW87" s="166">
        <v>0</v>
      </c>
      <c r="AX87" s="166">
        <v>0</v>
      </c>
      <c r="AY87" s="166">
        <v>0</v>
      </c>
      <c r="AZ87" s="166">
        <v>0</v>
      </c>
      <c r="BA87" s="166">
        <v>0</v>
      </c>
      <c r="BB87" s="167"/>
      <c r="BC87" s="167"/>
      <c r="BD87" s="15"/>
      <c r="BE87" s="137" t="str">
        <f>IF(C87="","",C87)</f>
        <v>CFV flow error higher than expected</v>
      </c>
      <c r="BF87" s="11" t="s">
        <v>172</v>
      </c>
      <c r="BG87" s="11" t="s">
        <v>173</v>
      </c>
      <c r="BH87" s="11" t="s">
        <v>174</v>
      </c>
      <c r="BI87" s="168" t="s">
        <v>221</v>
      </c>
      <c r="BJ87" s="11" t="s">
        <v>176</v>
      </c>
      <c r="BK87" s="11" t="s">
        <v>177</v>
      </c>
      <c r="BL87" s="11" t="s">
        <v>222</v>
      </c>
      <c r="BM87" s="11" t="s">
        <v>179</v>
      </c>
      <c r="BN87" s="11" t="s">
        <v>180</v>
      </c>
      <c r="BO87" s="11" t="s">
        <v>181</v>
      </c>
      <c r="BP87" s="11" t="s">
        <v>177</v>
      </c>
      <c r="BQ87" s="11" t="s">
        <v>182</v>
      </c>
      <c r="BR87" s="11" t="s">
        <v>182</v>
      </c>
      <c r="BS87" s="11" t="s">
        <v>183</v>
      </c>
      <c r="BT87" s="11" t="s">
        <v>182</v>
      </c>
      <c r="BU87" s="11"/>
      <c r="BV87" s="15">
        <f>IF(UPPER(TRIM(D87))="X",1,0)</f>
        <v>0</v>
      </c>
      <c r="BW87" s="15">
        <f>IF(UPPER(TRIM(E87))="X",1,0)</f>
        <v>0</v>
      </c>
      <c r="BX87" s="15">
        <f>IF(UPPER(TRIM(F87))="X",1,0)</f>
        <v>0</v>
      </c>
      <c r="BY87" s="15">
        <f>IF(UPPER(TRIM(G87))="X",1,0)</f>
        <v>0</v>
      </c>
      <c r="BZ87" s="15">
        <f>IF(UPPER(TRIM(H87))="X",1,0)</f>
        <v>0</v>
      </c>
      <c r="CA87" s="15">
        <f>IF(UPPER(TRIM(J87))="X",1,0)</f>
        <v>0</v>
      </c>
      <c r="CB87" s="15">
        <f>IF(UPPER(TRIM(L87))="X",1,0)</f>
        <v>0</v>
      </c>
      <c r="CC87" s="15">
        <f>IF(UPPER(TRIM(M87))="X",1,0)</f>
        <v>0</v>
      </c>
      <c r="CD87" s="15">
        <f>IF(UPPER(TRIM(I87))="X",1,0)</f>
        <v>0</v>
      </c>
      <c r="CE87" s="15">
        <f>IF(UPPER(TRIM(K87))="X",1,0)</f>
        <v>0</v>
      </c>
      <c r="CF87" s="15">
        <f t="shared" ref="CF87:CX87" si="18">IF(UPPER(TRIM(N87))="X",1,0)</f>
        <v>0</v>
      </c>
      <c r="CG87" s="15">
        <f t="shared" si="18"/>
        <v>0</v>
      </c>
      <c r="CH87" s="15">
        <f t="shared" si="18"/>
        <v>0</v>
      </c>
      <c r="CI87" s="15">
        <f t="shared" si="18"/>
        <v>0</v>
      </c>
      <c r="CJ87" s="15">
        <f t="shared" si="18"/>
        <v>0</v>
      </c>
      <c r="CK87" s="15">
        <f t="shared" si="18"/>
        <v>0</v>
      </c>
      <c r="CL87" s="15">
        <f t="shared" si="18"/>
        <v>0</v>
      </c>
      <c r="CM87" s="15">
        <f t="shared" si="18"/>
        <v>0</v>
      </c>
      <c r="CN87" s="15">
        <f t="shared" si="18"/>
        <v>0</v>
      </c>
      <c r="CO87" s="15">
        <f t="shared" si="18"/>
        <v>0</v>
      </c>
      <c r="CP87" s="15">
        <f t="shared" si="18"/>
        <v>0</v>
      </c>
      <c r="CQ87" s="15">
        <f t="shared" si="18"/>
        <v>0</v>
      </c>
      <c r="CR87" s="15">
        <f t="shared" si="18"/>
        <v>0</v>
      </c>
      <c r="CS87" s="15">
        <f t="shared" si="18"/>
        <v>0</v>
      </c>
      <c r="CT87" s="15">
        <f t="shared" si="18"/>
        <v>0</v>
      </c>
      <c r="CU87" s="15">
        <f t="shared" si="18"/>
        <v>0</v>
      </c>
      <c r="CV87" s="15">
        <f t="shared" si="18"/>
        <v>0</v>
      </c>
      <c r="CW87" s="15">
        <f t="shared" si="18"/>
        <v>0</v>
      </c>
      <c r="CX87" s="15">
        <f t="shared" si="18"/>
        <v>0</v>
      </c>
      <c r="CY87" s="15">
        <v>0</v>
      </c>
      <c r="CZ87" s="15">
        <f>IF(UPPER(TRIM(AH87))="X",1,0)</f>
        <v>0</v>
      </c>
      <c r="DA87" s="15">
        <v>0</v>
      </c>
      <c r="DB87" s="16">
        <f>IF(UPPER(TRIM(AM87))="P", 0, IF(UPPER(TRIM(AM87))="C", 16384, IF(UPPER(TRIM(AM87))="B", 32768, IF(UPPER(TRIM(AM87))="U", 49152, -1))))</f>
        <v>0</v>
      </c>
      <c r="DC87" s="16">
        <f>HEX2DEC(AN87)</f>
        <v>4481</v>
      </c>
      <c r="DD87" s="16">
        <f>IF(UPPER(TRIM(BB87))="",0,IF(UPPER(TRIM(BB87))="M",32,IF(UPPER(TRIM(BB87))="H",64,IF(UPPER(TRIM(BB87))="I",128,-1))))</f>
        <v>0</v>
      </c>
      <c r="DE87" s="16">
        <f>IF(UPPER(TRIM(BC87))="",0, IF(UPPER(TRIM(BC87))="U",1,IF(UPPER(TRIM(BC87))="A",2,IF(UPPER(TRIM(BC87))="B1",4,IF(UPPER(TRIM(BC87))="B2",8,IF(UPPER(TRIM(BC87))="C",16,-1))))))</f>
        <v>0</v>
      </c>
      <c r="DF87" s="17"/>
      <c r="DG87" s="16">
        <v>679</v>
      </c>
      <c r="DH87" s="16">
        <f>AK87</f>
        <v>520260</v>
      </c>
      <c r="DI87" s="16">
        <f>AL87</f>
        <v>15</v>
      </c>
      <c r="DJ87" s="16">
        <f>DB87 + DC87</f>
        <v>4481</v>
      </c>
      <c r="DK87" s="16">
        <f>HEX2DEC(AO87)</f>
        <v>0</v>
      </c>
      <c r="DL87" s="16">
        <f>HEX2DEC(AP87)</f>
        <v>4481</v>
      </c>
      <c r="DM87" s="211">
        <v>0</v>
      </c>
      <c r="DN87" s="16">
        <v>509</v>
      </c>
      <c r="DO87" s="16">
        <f>BV87*2^15+BW87*2^14+BX87*2^13+BY87*2^12+BZ87*2^11+CA87*2^10+CB87*2^9+CC87*2^8+CD87*2^7+CE87*2^6+CF87*2^5+CG87*2^4+CH87*2^3+CI87*2^2+CJ87*2^1+CK87*2^0</f>
        <v>0</v>
      </c>
      <c r="DP87" s="16">
        <f>CL87*2^15+CM87*2^14+CN87*2^13+CO87*2^12+CP87*2^11+CQ87*2^10+CR87*2^9+CS87*2^8+CT87*2^7+CU87*2^6+CV87*2^5+CW87*2^4+CX87*2^3+CY87*2^2+CZ87*2^1+DA87*2^0</f>
        <v>0</v>
      </c>
      <c r="DQ87" s="16">
        <f>IF(DS87=2,AT87*1000,AT87)</f>
        <v>3000</v>
      </c>
      <c r="DR87" s="16">
        <f>IF(DT87=2,AU87*1000,AU87)</f>
        <v>500</v>
      </c>
      <c r="DS87" s="16">
        <v>2</v>
      </c>
      <c r="DT87" s="16">
        <v>2</v>
      </c>
      <c r="DU87" s="16">
        <f>MAX(0,MIN(AX87,3))*2^14+MAX(0,MIN(AY87,3))*2^12+MAX(0,MIN(AZ87,3))*2^10+MAX(0,MIN(BA87,3))*2^8+IF(AW87&lt;0,31,IF(AW87&gt;30,30,AW87))</f>
        <v>0</v>
      </c>
      <c r="DV87" s="16">
        <f>DD87 + DE87</f>
        <v>0</v>
      </c>
      <c r="DW87" s="138" t="s">
        <v>184</v>
      </c>
      <c r="DX87" s="137" t="s">
        <v>185</v>
      </c>
      <c r="DY87" s="137" t="s">
        <v>186</v>
      </c>
      <c r="DZ87" s="17"/>
      <c r="EA87" s="15"/>
      <c r="EB87" s="15"/>
      <c r="EC87" s="15"/>
      <c r="ED87" s="15"/>
    </row>
    <row r="88" spans="1:134" ht="15" hidden="1" customHeight="1" x14ac:dyDescent="0.3">
      <c r="A88" s="212"/>
      <c r="B88" s="213"/>
      <c r="C88" s="214"/>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215"/>
      <c r="AK88" s="214"/>
      <c r="AL88" s="214"/>
      <c r="AM88" s="216"/>
      <c r="AN88" s="217"/>
      <c r="AO88" s="217"/>
      <c r="AP88" s="217"/>
      <c r="AQ88" s="214"/>
      <c r="AR88" s="214"/>
      <c r="AS88" s="214"/>
      <c r="AT88" s="214"/>
      <c r="AU88" s="214"/>
      <c r="AV88" s="214"/>
      <c r="AW88" s="214"/>
      <c r="AX88" s="214"/>
      <c r="AY88" s="214"/>
      <c r="AZ88" s="214"/>
      <c r="BA88" s="214"/>
      <c r="BB88" s="218"/>
      <c r="BC88" s="218"/>
      <c r="BD88" s="15"/>
      <c r="BE88" s="137" t="s">
        <v>183</v>
      </c>
      <c r="BF88" s="11"/>
      <c r="BG88" s="11"/>
      <c r="BH88" s="11"/>
      <c r="BI88" s="11" t="s">
        <v>183</v>
      </c>
      <c r="BJ88" s="11" t="s">
        <v>183</v>
      </c>
      <c r="BK88" s="11" t="s">
        <v>183</v>
      </c>
      <c r="BL88" s="11" t="s">
        <v>183</v>
      </c>
      <c r="BM88" s="11" t="s">
        <v>183</v>
      </c>
      <c r="BN88" s="11" t="s">
        <v>183</v>
      </c>
      <c r="BO88" s="11" t="s">
        <v>183</v>
      </c>
      <c r="BP88" s="11" t="s">
        <v>183</v>
      </c>
      <c r="BQ88" s="11" t="s">
        <v>183</v>
      </c>
      <c r="BR88" s="11" t="s">
        <v>183</v>
      </c>
      <c r="BS88" s="11" t="s">
        <v>183</v>
      </c>
      <c r="BT88" s="11" t="s">
        <v>183</v>
      </c>
      <c r="BU88" s="11"/>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6"/>
      <c r="DC88" s="16"/>
      <c r="DD88" s="16"/>
      <c r="DE88" s="16"/>
      <c r="DF88" s="17"/>
      <c r="DG88" s="16"/>
      <c r="DH88" s="16"/>
      <c r="DI88" s="16"/>
      <c r="DJ88" s="16"/>
      <c r="DK88" s="16"/>
      <c r="DL88" s="16"/>
      <c r="DM88" s="219"/>
      <c r="DN88" s="16"/>
      <c r="DO88" s="16"/>
      <c r="DP88" s="16"/>
      <c r="DQ88" s="16"/>
      <c r="DR88" s="16"/>
      <c r="DS88" s="16"/>
      <c r="DT88" s="16"/>
      <c r="DU88" s="16"/>
      <c r="DV88" s="16"/>
      <c r="DW88" s="138"/>
      <c r="DX88" s="137"/>
      <c r="DY88" s="137"/>
      <c r="DZ88" s="17"/>
      <c r="EA88" s="15"/>
      <c r="EB88" s="15"/>
      <c r="EC88" s="15"/>
      <c r="ED88" s="15"/>
    </row>
    <row r="89" spans="1:134" ht="15" hidden="1" customHeight="1" x14ac:dyDescent="0.3">
      <c r="A89" s="220"/>
      <c r="B89" s="221"/>
      <c r="C89" s="553" t="s">
        <v>281</v>
      </c>
      <c r="D89" s="222"/>
      <c r="E89" s="222"/>
      <c r="F89" s="222"/>
      <c r="G89" s="223"/>
      <c r="H89" s="222"/>
      <c r="I89" s="223"/>
      <c r="J89" s="223"/>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128">
        <f>IF($DM89=0,0,(IF(_xlfn.BITAND($DM89, 128),"8,", "") &amp; IF(_xlfn.BITAND($DM89,64),"7,", "") &amp; IF(_xlfn.BITAND($DM89,7), _xlfn.BITAND($DM89,7) &amp; ",", "") &amp; IF(_xlfn.BITAND($DM89, 56), _xlfn.BITAND($DM89, 56)/8, "")))</f>
        <v>0</v>
      </c>
      <c r="AK89" s="129">
        <v>1692</v>
      </c>
      <c r="AL89" s="129">
        <v>0</v>
      </c>
      <c r="AM89" s="130" t="s">
        <v>165</v>
      </c>
      <c r="AN89" s="131" t="s">
        <v>282</v>
      </c>
      <c r="AO89" s="131" t="s">
        <v>167</v>
      </c>
      <c r="AP89" s="131" t="s">
        <v>282</v>
      </c>
      <c r="AQ89" s="132" t="s">
        <v>283</v>
      </c>
      <c r="AR89" s="147">
        <v>3</v>
      </c>
      <c r="AS89" s="142" t="s">
        <v>284</v>
      </c>
      <c r="AT89" s="198">
        <v>3</v>
      </c>
      <c r="AU89" s="198">
        <v>1</v>
      </c>
      <c r="AV89" s="12" t="s">
        <v>259</v>
      </c>
      <c r="AW89" s="135">
        <v>0</v>
      </c>
      <c r="AX89" s="135">
        <v>0</v>
      </c>
      <c r="AY89" s="135">
        <v>0</v>
      </c>
      <c r="AZ89" s="135">
        <v>0</v>
      </c>
      <c r="BA89" s="135">
        <v>0</v>
      </c>
      <c r="BB89" s="136"/>
      <c r="BC89" s="136"/>
      <c r="BD89" s="15"/>
      <c r="BE89" s="137" t="str">
        <f>IF(C89="","",C89)</f>
        <v>Control overboost</v>
      </c>
      <c r="BF89" s="11" t="s">
        <v>285</v>
      </c>
      <c r="BG89" s="11" t="s">
        <v>286</v>
      </c>
      <c r="BH89" s="11" t="s">
        <v>174</v>
      </c>
      <c r="BI89" s="11" t="s">
        <v>287</v>
      </c>
      <c r="BJ89" s="11" t="s">
        <v>288</v>
      </c>
      <c r="BK89" s="11" t="s">
        <v>289</v>
      </c>
      <c r="BL89" s="11" t="s">
        <v>290</v>
      </c>
      <c r="BM89" s="11" t="s">
        <v>179</v>
      </c>
      <c r="BN89" s="11" t="s">
        <v>182</v>
      </c>
      <c r="BO89" s="11" t="s">
        <v>180</v>
      </c>
      <c r="BP89" s="11" t="s">
        <v>291</v>
      </c>
      <c r="BQ89" s="11" t="s">
        <v>180</v>
      </c>
      <c r="BR89" s="11" t="s">
        <v>180</v>
      </c>
      <c r="BS89" s="11" t="s">
        <v>291</v>
      </c>
      <c r="BT89" s="11" t="s">
        <v>180</v>
      </c>
      <c r="BU89" s="11"/>
      <c r="BV89" s="15">
        <f>IF(UPPER(TRIM(D89))="X",1,0)</f>
        <v>0</v>
      </c>
      <c r="BW89" s="15">
        <f>IF(UPPER(TRIM(E89))="X",1,0)</f>
        <v>0</v>
      </c>
      <c r="BX89" s="15">
        <f>IF(UPPER(TRIM(F89))="X",1,0)</f>
        <v>0</v>
      </c>
      <c r="BY89" s="15">
        <f>IF(UPPER(TRIM(G89))="X",1,0)</f>
        <v>0</v>
      </c>
      <c r="BZ89" s="15">
        <f>IF(UPPER(TRIM(H89))="X",1,0)</f>
        <v>0</v>
      </c>
      <c r="CA89" s="15">
        <f>IF(UPPER(TRIM(J89))="X",1,0)</f>
        <v>0</v>
      </c>
      <c r="CB89" s="15">
        <f>IF(UPPER(TRIM(L89))="X",1,0)</f>
        <v>0</v>
      </c>
      <c r="CC89" s="15">
        <f>IF(UPPER(TRIM(M89))="X",1,0)</f>
        <v>0</v>
      </c>
      <c r="CD89" s="15">
        <f>IF(UPPER(TRIM(I89))="X",1,0)</f>
        <v>0</v>
      </c>
      <c r="CE89" s="15">
        <f>IF(UPPER(TRIM(K89))="X",1,0)</f>
        <v>0</v>
      </c>
      <c r="CF89" s="15">
        <f t="shared" ref="CF89:CX89" si="19">IF(UPPER(TRIM(N89))="X",1,0)</f>
        <v>0</v>
      </c>
      <c r="CG89" s="15">
        <f t="shared" si="19"/>
        <v>0</v>
      </c>
      <c r="CH89" s="15">
        <f t="shared" si="19"/>
        <v>0</v>
      </c>
      <c r="CI89" s="15">
        <f t="shared" si="19"/>
        <v>0</v>
      </c>
      <c r="CJ89" s="15">
        <f t="shared" si="19"/>
        <v>0</v>
      </c>
      <c r="CK89" s="15">
        <f t="shared" si="19"/>
        <v>0</v>
      </c>
      <c r="CL89" s="15">
        <f t="shared" si="19"/>
        <v>0</v>
      </c>
      <c r="CM89" s="15">
        <f t="shared" si="19"/>
        <v>0</v>
      </c>
      <c r="CN89" s="15">
        <f t="shared" si="19"/>
        <v>0</v>
      </c>
      <c r="CO89" s="15">
        <f t="shared" si="19"/>
        <v>0</v>
      </c>
      <c r="CP89" s="15">
        <f t="shared" si="19"/>
        <v>0</v>
      </c>
      <c r="CQ89" s="15">
        <f t="shared" si="19"/>
        <v>0</v>
      </c>
      <c r="CR89" s="15">
        <f t="shared" si="19"/>
        <v>0</v>
      </c>
      <c r="CS89" s="15">
        <f t="shared" si="19"/>
        <v>0</v>
      </c>
      <c r="CT89" s="15">
        <f t="shared" si="19"/>
        <v>0</v>
      </c>
      <c r="CU89" s="15">
        <f t="shared" si="19"/>
        <v>0</v>
      </c>
      <c r="CV89" s="15">
        <f t="shared" si="19"/>
        <v>0</v>
      </c>
      <c r="CW89" s="15">
        <f t="shared" si="19"/>
        <v>0</v>
      </c>
      <c r="CX89" s="15">
        <f t="shared" si="19"/>
        <v>0</v>
      </c>
      <c r="CY89" s="15">
        <v>0</v>
      </c>
      <c r="CZ89" s="15">
        <f>IF(UPPER(TRIM(AH89))="X",1,0)</f>
        <v>0</v>
      </c>
      <c r="DA89" s="15">
        <v>0</v>
      </c>
      <c r="DB89" s="16">
        <f>IF(UPPER(TRIM(AM89))="P", 0, IF(UPPER(TRIM(AM89))="C", 16384, IF(UPPER(TRIM(AM89))="B", 32768, IF(UPPER(TRIM(AM89))="U", 49152, -1))))</f>
        <v>0</v>
      </c>
      <c r="DC89" s="16">
        <f>HEX2DEC(AN89)</f>
        <v>564</v>
      </c>
      <c r="DD89" s="16">
        <f>IF(UPPER(TRIM(BB89))="",0,IF(UPPER(TRIM(BB89))="M",32,IF(UPPER(TRIM(BB89))="H",64,IF(UPPER(TRIM(BB89))="I",128,-1))))</f>
        <v>0</v>
      </c>
      <c r="DE89" s="16">
        <f>IF(UPPER(TRIM(BC89))="",0, IF(UPPER(TRIM(BC89))="U",1,IF(UPPER(TRIM(BC89))="A",2,IF(UPPER(TRIM(BC89))="B1",4,IF(UPPER(TRIM(BC89))="B2",8,IF(UPPER(TRIM(BC89))="C",16,-1))))))</f>
        <v>0</v>
      </c>
      <c r="DF89" s="17"/>
      <c r="DG89" s="16">
        <v>143</v>
      </c>
      <c r="DH89" s="16">
        <f>AK89</f>
        <v>1692</v>
      </c>
      <c r="DI89" s="16">
        <f>AL89</f>
        <v>0</v>
      </c>
      <c r="DJ89" s="16">
        <f>DB89 + DC89</f>
        <v>564</v>
      </c>
      <c r="DK89" s="16">
        <f>HEX2DEC(AO89)</f>
        <v>0</v>
      </c>
      <c r="DL89" s="16">
        <f>HEX2DEC(AP89)</f>
        <v>564</v>
      </c>
      <c r="DM89" s="128">
        <v>0</v>
      </c>
      <c r="DN89" s="16">
        <v>103</v>
      </c>
      <c r="DO89" s="16">
        <f>BV89*2^15+BW89*2^14+BX89*2^13+BY89*2^12+BZ89*2^11+CA89*2^10+CB89*2^9+CC89*2^8+CD89*2^7+CE89*2^6+CF89*2^5+CG89*2^4+CH89*2^3+CI89*2^2+CJ89*2^1+CK89*2^0</f>
        <v>0</v>
      </c>
      <c r="DP89" s="16">
        <f>CL89*2^15+CM89*2^14+CN89*2^13+CO89*2^12+CP89*2^11+CQ89*2^10+CR89*2^9+CS89*2^8+CT89*2^7+CU89*2^6+CV89*2^5+CW89*2^4+CX89*2^3+CY89*2^2+CZ89*2^1+DA89*2^0</f>
        <v>0</v>
      </c>
      <c r="DQ89" s="16">
        <f>IF(DS89=2,AT89*1000,AT89)</f>
        <v>3000</v>
      </c>
      <c r="DR89" s="16">
        <f>IF(DT89=2,AU89*1000,AU89)</f>
        <v>1000</v>
      </c>
      <c r="DS89" s="16">
        <v>2</v>
      </c>
      <c r="DT89" s="16">
        <v>2</v>
      </c>
      <c r="DU89" s="16">
        <f>MAX(0,MIN(AX89,3))*2^14+MAX(0,MIN(AY89,3))*2^12+MAX(0,MIN(AZ89,3))*2^10+MAX(0,MIN(BA89,3))*2^8+IF(AW89&lt;0,31,IF(AW89&gt;30,30,AW89))</f>
        <v>0</v>
      </c>
      <c r="DV89" s="16">
        <f>DD89 + DE89</f>
        <v>0</v>
      </c>
      <c r="DW89" s="138" t="s">
        <v>184</v>
      </c>
      <c r="DX89" s="137" t="s">
        <v>292</v>
      </c>
      <c r="DY89" s="137" t="s">
        <v>293</v>
      </c>
      <c r="DZ89" s="17"/>
      <c r="EA89" s="15"/>
      <c r="EB89" s="15"/>
      <c r="EC89" s="15"/>
      <c r="ED89" s="15"/>
    </row>
    <row r="90" spans="1:134" ht="15" hidden="1" customHeight="1" x14ac:dyDescent="0.3">
      <c r="A90" s="123"/>
      <c r="B90" s="221"/>
      <c r="C90" s="553"/>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c r="AD90" s="125"/>
      <c r="AE90" s="125"/>
      <c r="AF90" s="125"/>
      <c r="AG90" s="125"/>
      <c r="AH90" s="125"/>
      <c r="AI90" s="125"/>
      <c r="AJ90" s="128"/>
      <c r="AK90" s="143"/>
      <c r="AL90" s="143"/>
      <c r="AM90" s="144"/>
      <c r="AN90" s="145"/>
      <c r="AO90" s="145"/>
      <c r="AP90" s="145"/>
      <c r="AQ90" s="132" t="s">
        <v>294</v>
      </c>
      <c r="AR90" s="147">
        <v>22</v>
      </c>
      <c r="AS90" s="142" t="s">
        <v>194</v>
      </c>
      <c r="AT90" s="224"/>
      <c r="AU90" s="224"/>
      <c r="AV90" s="12"/>
      <c r="AW90" s="12"/>
      <c r="AX90" s="12"/>
      <c r="AY90" s="12"/>
      <c r="AZ90" s="12"/>
      <c r="BA90" s="12"/>
      <c r="BB90" s="14"/>
      <c r="BC90" s="14"/>
      <c r="BD90" s="15"/>
      <c r="BE90" s="137" t="s">
        <v>183</v>
      </c>
      <c r="BF90" s="146"/>
      <c r="BG90" s="146"/>
      <c r="BH90" s="146"/>
      <c r="BI90" s="11" t="s">
        <v>183</v>
      </c>
      <c r="BJ90" s="11" t="s">
        <v>183</v>
      </c>
      <c r="BK90" s="11" t="s">
        <v>183</v>
      </c>
      <c r="BL90" s="11" t="s">
        <v>183</v>
      </c>
      <c r="BM90" s="11" t="s">
        <v>183</v>
      </c>
      <c r="BN90" s="11" t="s">
        <v>183</v>
      </c>
      <c r="BO90" s="11" t="s">
        <v>183</v>
      </c>
      <c r="BP90" s="11" t="s">
        <v>183</v>
      </c>
      <c r="BQ90" s="11" t="s">
        <v>183</v>
      </c>
      <c r="BR90" s="11" t="s">
        <v>183</v>
      </c>
      <c r="BS90" s="11" t="s">
        <v>183</v>
      </c>
      <c r="BT90" s="11" t="s">
        <v>183</v>
      </c>
      <c r="BU90" s="11"/>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6"/>
      <c r="DC90" s="16"/>
      <c r="DD90" s="16"/>
      <c r="DE90" s="16"/>
      <c r="DF90" s="17"/>
      <c r="DG90" s="16"/>
      <c r="DH90" s="16"/>
      <c r="DI90" s="16"/>
      <c r="DJ90" s="16"/>
      <c r="DK90" s="16"/>
      <c r="DL90" s="16"/>
      <c r="DM90" s="128"/>
      <c r="DN90" s="16"/>
      <c r="DO90" s="16"/>
      <c r="DP90" s="16"/>
      <c r="DQ90" s="16"/>
      <c r="DR90" s="16"/>
      <c r="DS90" s="16"/>
      <c r="DT90" s="16"/>
      <c r="DU90" s="16"/>
      <c r="DV90" s="16"/>
      <c r="DW90" s="138"/>
      <c r="DX90" s="137"/>
      <c r="DY90" s="137"/>
      <c r="DZ90" s="17"/>
      <c r="EA90" s="15"/>
      <c r="EB90" s="15"/>
      <c r="EC90" s="15"/>
      <c r="ED90" s="15"/>
    </row>
    <row r="91" spans="1:134" ht="15" hidden="1" customHeight="1" x14ac:dyDescent="0.3">
      <c r="A91" s="123"/>
      <c r="B91" s="221"/>
      <c r="C91" s="553"/>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8"/>
      <c r="AK91" s="143"/>
      <c r="AL91" s="143"/>
      <c r="AM91" s="144"/>
      <c r="AN91" s="145"/>
      <c r="AO91" s="145"/>
      <c r="AP91" s="145"/>
      <c r="AQ91" s="140" t="s">
        <v>295</v>
      </c>
      <c r="AR91" s="147">
        <v>0</v>
      </c>
      <c r="AS91" s="142" t="s">
        <v>194</v>
      </c>
      <c r="AT91" s="224"/>
      <c r="AU91" s="224"/>
      <c r="AV91" s="12"/>
      <c r="AW91" s="12"/>
      <c r="AX91" s="12"/>
      <c r="AY91" s="12"/>
      <c r="AZ91" s="12"/>
      <c r="BA91" s="12"/>
      <c r="BB91" s="14"/>
      <c r="BC91" s="14"/>
      <c r="BD91" s="15"/>
      <c r="BE91" s="137" t="s">
        <v>183</v>
      </c>
      <c r="BF91" s="146"/>
      <c r="BG91" s="146"/>
      <c r="BH91" s="146"/>
      <c r="BI91" s="11" t="s">
        <v>183</v>
      </c>
      <c r="BJ91" s="11" t="s">
        <v>183</v>
      </c>
      <c r="BK91" s="11" t="s">
        <v>183</v>
      </c>
      <c r="BL91" s="11" t="s">
        <v>183</v>
      </c>
      <c r="BM91" s="11" t="s">
        <v>183</v>
      </c>
      <c r="BN91" s="11" t="s">
        <v>183</v>
      </c>
      <c r="BO91" s="11" t="s">
        <v>183</v>
      </c>
      <c r="BP91" s="11" t="s">
        <v>183</v>
      </c>
      <c r="BQ91" s="11" t="s">
        <v>183</v>
      </c>
      <c r="BR91" s="11" t="s">
        <v>183</v>
      </c>
      <c r="BS91" s="11" t="s">
        <v>183</v>
      </c>
      <c r="BT91" s="11" t="s">
        <v>183</v>
      </c>
      <c r="BU91" s="11"/>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6"/>
      <c r="DC91" s="16"/>
      <c r="DD91" s="16"/>
      <c r="DE91" s="16"/>
      <c r="DF91" s="17"/>
      <c r="DG91" s="16"/>
      <c r="DH91" s="16"/>
      <c r="DI91" s="16"/>
      <c r="DJ91" s="16"/>
      <c r="DK91" s="16"/>
      <c r="DL91" s="16"/>
      <c r="DM91" s="128"/>
      <c r="DN91" s="16"/>
      <c r="DO91" s="16"/>
      <c r="DP91" s="16"/>
      <c r="DQ91" s="16"/>
      <c r="DR91" s="16"/>
      <c r="DS91" s="16"/>
      <c r="DT91" s="16"/>
      <c r="DU91" s="16"/>
      <c r="DV91" s="16"/>
      <c r="DW91" s="138"/>
      <c r="DX91" s="137"/>
      <c r="DY91" s="137"/>
      <c r="DZ91" s="17"/>
      <c r="EA91" s="15"/>
      <c r="EB91" s="15"/>
      <c r="EC91" s="15"/>
      <c r="ED91" s="15"/>
    </row>
    <row r="92" spans="1:134" ht="15" hidden="1" customHeight="1" x14ac:dyDescent="0.3">
      <c r="A92" s="123"/>
      <c r="B92" s="221"/>
      <c r="C92" s="553"/>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c r="AD92" s="125"/>
      <c r="AE92" s="125"/>
      <c r="AF92" s="125"/>
      <c r="AG92" s="125"/>
      <c r="AH92" s="125"/>
      <c r="AI92" s="125"/>
      <c r="AJ92" s="128"/>
      <c r="AK92" s="143"/>
      <c r="AL92" s="143"/>
      <c r="AM92" s="144"/>
      <c r="AN92" s="145"/>
      <c r="AO92" s="145"/>
      <c r="AP92" s="145"/>
      <c r="AQ92" s="132" t="s">
        <v>296</v>
      </c>
      <c r="AR92" s="225">
        <v>-1</v>
      </c>
      <c r="AS92" s="142" t="s">
        <v>297</v>
      </c>
      <c r="AT92" s="224"/>
      <c r="AU92" s="224"/>
      <c r="AV92" s="12"/>
      <c r="AW92" s="12"/>
      <c r="AX92" s="12"/>
      <c r="AY92" s="12"/>
      <c r="AZ92" s="12"/>
      <c r="BA92" s="12"/>
      <c r="BB92" s="14"/>
      <c r="BC92" s="14"/>
      <c r="BD92" s="15"/>
      <c r="BE92" s="137" t="s">
        <v>183</v>
      </c>
      <c r="BF92" s="146"/>
      <c r="BG92" s="146"/>
      <c r="BH92" s="146"/>
      <c r="BI92" s="11" t="s">
        <v>183</v>
      </c>
      <c r="BJ92" s="11" t="s">
        <v>183</v>
      </c>
      <c r="BK92" s="11" t="s">
        <v>183</v>
      </c>
      <c r="BL92" s="11" t="s">
        <v>183</v>
      </c>
      <c r="BM92" s="11" t="s">
        <v>183</v>
      </c>
      <c r="BN92" s="11" t="s">
        <v>183</v>
      </c>
      <c r="BO92" s="11" t="s">
        <v>183</v>
      </c>
      <c r="BP92" s="11" t="s">
        <v>183</v>
      </c>
      <c r="BQ92" s="11" t="s">
        <v>183</v>
      </c>
      <c r="BR92" s="11" t="s">
        <v>183</v>
      </c>
      <c r="BS92" s="11" t="s">
        <v>183</v>
      </c>
      <c r="BT92" s="11" t="s">
        <v>183</v>
      </c>
      <c r="BU92" s="11"/>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6"/>
      <c r="DC92" s="16"/>
      <c r="DD92" s="16"/>
      <c r="DE92" s="16"/>
      <c r="DF92" s="17"/>
      <c r="DG92" s="16"/>
      <c r="DH92" s="16"/>
      <c r="DI92" s="16"/>
      <c r="DJ92" s="16"/>
      <c r="DK92" s="16"/>
      <c r="DL92" s="16"/>
      <c r="DM92" s="128"/>
      <c r="DN92" s="16"/>
      <c r="DO92" s="16"/>
      <c r="DP92" s="16"/>
      <c r="DQ92" s="16"/>
      <c r="DR92" s="16"/>
      <c r="DS92" s="16"/>
      <c r="DT92" s="16"/>
      <c r="DU92" s="16"/>
      <c r="DV92" s="16"/>
      <c r="DW92" s="138"/>
      <c r="DX92" s="137"/>
      <c r="DY92" s="137"/>
      <c r="DZ92" s="17"/>
      <c r="EA92" s="15"/>
      <c r="EB92" s="15"/>
      <c r="EC92" s="15"/>
      <c r="ED92" s="15"/>
    </row>
    <row r="93" spans="1:134" ht="15" hidden="1" customHeight="1" x14ac:dyDescent="0.3">
      <c r="A93" s="123"/>
      <c r="B93" s="221"/>
      <c r="C93" s="553"/>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25"/>
      <c r="AI93" s="125"/>
      <c r="AJ93" s="128"/>
      <c r="AK93" s="143"/>
      <c r="AL93" s="143"/>
      <c r="AM93" s="144"/>
      <c r="AN93" s="145"/>
      <c r="AO93" s="145"/>
      <c r="AP93" s="145"/>
      <c r="AQ93" s="140" t="s">
        <v>298</v>
      </c>
      <c r="AR93" s="226"/>
      <c r="AS93" s="142"/>
      <c r="AT93" s="224"/>
      <c r="AU93" s="224"/>
      <c r="AV93" s="12"/>
      <c r="AW93" s="12"/>
      <c r="AX93" s="12"/>
      <c r="AY93" s="12"/>
      <c r="AZ93" s="12"/>
      <c r="BA93" s="12"/>
      <c r="BB93" s="14"/>
      <c r="BC93" s="14"/>
      <c r="BD93" s="15"/>
      <c r="BE93" s="137" t="s">
        <v>183</v>
      </c>
      <c r="BF93" s="146"/>
      <c r="BG93" s="146"/>
      <c r="BH93" s="146"/>
      <c r="BI93" s="11" t="s">
        <v>183</v>
      </c>
      <c r="BJ93" s="11" t="s">
        <v>183</v>
      </c>
      <c r="BK93" s="11" t="s">
        <v>183</v>
      </c>
      <c r="BL93" s="11" t="s">
        <v>183</v>
      </c>
      <c r="BM93" s="11" t="s">
        <v>183</v>
      </c>
      <c r="BN93" s="11" t="s">
        <v>183</v>
      </c>
      <c r="BO93" s="11" t="s">
        <v>183</v>
      </c>
      <c r="BP93" s="11" t="s">
        <v>183</v>
      </c>
      <c r="BQ93" s="11" t="s">
        <v>183</v>
      </c>
      <c r="BR93" s="11" t="s">
        <v>183</v>
      </c>
      <c r="BS93" s="11" t="s">
        <v>183</v>
      </c>
      <c r="BT93" s="11" t="s">
        <v>183</v>
      </c>
      <c r="BU93" s="11"/>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6"/>
      <c r="DC93" s="16"/>
      <c r="DD93" s="16"/>
      <c r="DE93" s="16"/>
      <c r="DF93" s="17"/>
      <c r="DG93" s="16"/>
      <c r="DH93" s="16"/>
      <c r="DI93" s="16"/>
      <c r="DJ93" s="16"/>
      <c r="DK93" s="16"/>
      <c r="DL93" s="16"/>
      <c r="DM93" s="128"/>
      <c r="DN93" s="16"/>
      <c r="DO93" s="16"/>
      <c r="DP93" s="16"/>
      <c r="DQ93" s="16"/>
      <c r="DR93" s="16"/>
      <c r="DS93" s="16"/>
      <c r="DT93" s="16"/>
      <c r="DU93" s="16"/>
      <c r="DV93" s="16"/>
      <c r="DW93" s="138"/>
      <c r="DX93" s="137"/>
      <c r="DY93" s="137"/>
      <c r="DZ93" s="17"/>
      <c r="EA93" s="15"/>
      <c r="EB93" s="15"/>
      <c r="EC93" s="15"/>
      <c r="ED93" s="15"/>
    </row>
    <row r="94" spans="1:134" ht="15" hidden="1" customHeight="1" x14ac:dyDescent="0.3">
      <c r="A94" s="123"/>
      <c r="B94" s="221"/>
      <c r="C94" s="553"/>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8"/>
      <c r="AK94" s="143"/>
      <c r="AL94" s="143"/>
      <c r="AM94" s="144"/>
      <c r="AN94" s="145"/>
      <c r="AO94" s="145"/>
      <c r="AP94" s="145"/>
      <c r="AQ94" s="140"/>
      <c r="AR94" s="226"/>
      <c r="AS94" s="142"/>
      <c r="AT94" s="224"/>
      <c r="AU94" s="224"/>
      <c r="AV94" s="12"/>
      <c r="AW94" s="12"/>
      <c r="AX94" s="12"/>
      <c r="AY94" s="12"/>
      <c r="AZ94" s="12"/>
      <c r="BA94" s="12"/>
      <c r="BB94" s="14"/>
      <c r="BC94" s="14"/>
      <c r="BD94" s="15"/>
      <c r="BE94" s="137"/>
      <c r="BF94" s="146"/>
      <c r="BG94" s="146"/>
      <c r="BH94" s="146"/>
      <c r="BI94" s="11"/>
      <c r="BJ94" s="11"/>
      <c r="BK94" s="11"/>
      <c r="BL94" s="11"/>
      <c r="BM94" s="11"/>
      <c r="BN94" s="11"/>
      <c r="BO94" s="11"/>
      <c r="BP94" s="11"/>
      <c r="BQ94" s="11"/>
      <c r="BR94" s="11"/>
      <c r="BS94" s="11"/>
      <c r="BT94" s="11"/>
      <c r="BU94" s="11"/>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6"/>
      <c r="DC94" s="16"/>
      <c r="DD94" s="16"/>
      <c r="DE94" s="16"/>
      <c r="DF94" s="17"/>
      <c r="DG94" s="16"/>
      <c r="DH94" s="16"/>
      <c r="DI94" s="16"/>
      <c r="DJ94" s="16"/>
      <c r="DK94" s="16"/>
      <c r="DL94" s="16"/>
      <c r="DM94" s="128"/>
      <c r="DN94" s="16"/>
      <c r="DO94" s="16"/>
      <c r="DP94" s="16"/>
      <c r="DQ94" s="16"/>
      <c r="DR94" s="16"/>
      <c r="DS94" s="16"/>
      <c r="DT94" s="16"/>
      <c r="DU94" s="16"/>
      <c r="DV94" s="16"/>
      <c r="DW94" s="138"/>
      <c r="DX94" s="137"/>
      <c r="DY94" s="137"/>
      <c r="DZ94" s="17"/>
      <c r="EA94" s="15"/>
      <c r="EB94" s="15"/>
      <c r="EC94" s="15"/>
      <c r="ED94" s="15"/>
    </row>
    <row r="95" spans="1:134" ht="15" hidden="1" customHeight="1" x14ac:dyDescent="0.3">
      <c r="A95" s="123"/>
      <c r="B95" s="221"/>
      <c r="C95" s="553"/>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8"/>
      <c r="AK95" s="143"/>
      <c r="AL95" s="143"/>
      <c r="AM95" s="144"/>
      <c r="AN95" s="145"/>
      <c r="AO95" s="145"/>
      <c r="AP95" s="145"/>
      <c r="AQ95" s="132" t="s">
        <v>299</v>
      </c>
      <c r="AR95" s="226"/>
      <c r="AS95" s="142"/>
      <c r="AT95" s="224"/>
      <c r="AU95" s="224"/>
      <c r="AV95" s="12"/>
      <c r="AW95" s="12"/>
      <c r="AX95" s="12"/>
      <c r="AY95" s="12"/>
      <c r="AZ95" s="12"/>
      <c r="BA95" s="12"/>
      <c r="BB95" s="14"/>
      <c r="BC95" s="14"/>
      <c r="BD95" s="15"/>
      <c r="BE95" s="137"/>
      <c r="BF95" s="146"/>
      <c r="BG95" s="146"/>
      <c r="BH95" s="146"/>
      <c r="BI95" s="11"/>
      <c r="BJ95" s="11"/>
      <c r="BK95" s="11"/>
      <c r="BL95" s="11"/>
      <c r="BM95" s="11"/>
      <c r="BN95" s="11"/>
      <c r="BO95" s="11"/>
      <c r="BP95" s="11"/>
      <c r="BQ95" s="11"/>
      <c r="BR95" s="11"/>
      <c r="BS95" s="11"/>
      <c r="BT95" s="11"/>
      <c r="BU95" s="11"/>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6"/>
      <c r="DC95" s="16"/>
      <c r="DD95" s="16"/>
      <c r="DE95" s="16"/>
      <c r="DF95" s="17"/>
      <c r="DG95" s="16"/>
      <c r="DH95" s="16"/>
      <c r="DI95" s="16"/>
      <c r="DJ95" s="16"/>
      <c r="DK95" s="16"/>
      <c r="DL95" s="16"/>
      <c r="DM95" s="128"/>
      <c r="DN95" s="16"/>
      <c r="DO95" s="16"/>
      <c r="DP95" s="16"/>
      <c r="DQ95" s="16"/>
      <c r="DR95" s="16"/>
      <c r="DS95" s="16"/>
      <c r="DT95" s="16"/>
      <c r="DU95" s="16"/>
      <c r="DV95" s="16"/>
      <c r="DW95" s="138"/>
      <c r="DX95" s="137"/>
      <c r="DY95" s="137"/>
      <c r="DZ95" s="17"/>
      <c r="EA95" s="15"/>
      <c r="EB95" s="15"/>
      <c r="EC95" s="15"/>
      <c r="ED95" s="15"/>
    </row>
    <row r="96" spans="1:134" ht="15" hidden="1" customHeight="1" x14ac:dyDescent="0.3">
      <c r="A96" s="123"/>
      <c r="B96" s="221"/>
      <c r="C96" s="553"/>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c r="AF96" s="125"/>
      <c r="AG96" s="125"/>
      <c r="AH96" s="125"/>
      <c r="AI96" s="125"/>
      <c r="AJ96" s="128"/>
      <c r="AK96" s="143"/>
      <c r="AL96" s="143"/>
      <c r="AM96" s="144"/>
      <c r="AN96" s="145"/>
      <c r="AO96" s="145"/>
      <c r="AP96" s="145"/>
      <c r="AQ96" s="140" t="s">
        <v>300</v>
      </c>
      <c r="AR96" s="226">
        <v>1</v>
      </c>
      <c r="AS96" s="142"/>
      <c r="AT96" s="224"/>
      <c r="AU96" s="224"/>
      <c r="AV96" s="12"/>
      <c r="AW96" s="12"/>
      <c r="AX96" s="12"/>
      <c r="AY96" s="12"/>
      <c r="AZ96" s="12"/>
      <c r="BA96" s="12"/>
      <c r="BB96" s="14"/>
      <c r="BC96" s="14"/>
      <c r="BD96" s="15"/>
      <c r="BE96" s="137"/>
      <c r="BF96" s="146"/>
      <c r="BG96" s="146"/>
      <c r="BH96" s="146"/>
      <c r="BI96" s="11"/>
      <c r="BJ96" s="11"/>
      <c r="BK96" s="11"/>
      <c r="BL96" s="11"/>
      <c r="BM96" s="11"/>
      <c r="BN96" s="11"/>
      <c r="BO96" s="11"/>
      <c r="BP96" s="11"/>
      <c r="BQ96" s="11"/>
      <c r="BR96" s="11"/>
      <c r="BS96" s="11"/>
      <c r="BT96" s="11"/>
      <c r="BU96" s="11"/>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6"/>
      <c r="DC96" s="16"/>
      <c r="DD96" s="16"/>
      <c r="DE96" s="16"/>
      <c r="DF96" s="17"/>
      <c r="DG96" s="16"/>
      <c r="DH96" s="16"/>
      <c r="DI96" s="16"/>
      <c r="DJ96" s="16"/>
      <c r="DK96" s="16"/>
      <c r="DL96" s="16"/>
      <c r="DM96" s="128"/>
      <c r="DN96" s="16"/>
      <c r="DO96" s="16"/>
      <c r="DP96" s="16"/>
      <c r="DQ96" s="16"/>
      <c r="DR96" s="16"/>
      <c r="DS96" s="16"/>
      <c r="DT96" s="16"/>
      <c r="DU96" s="16"/>
      <c r="DV96" s="16"/>
      <c r="DW96" s="138"/>
      <c r="DX96" s="137"/>
      <c r="DY96" s="137"/>
      <c r="DZ96" s="17"/>
      <c r="EA96" s="15"/>
      <c r="EB96" s="15"/>
      <c r="EC96" s="15"/>
      <c r="ED96" s="15"/>
    </row>
    <row r="97" spans="1:134" ht="15" hidden="1" customHeight="1" x14ac:dyDescent="0.3">
      <c r="A97" s="123"/>
      <c r="B97" s="221"/>
      <c r="C97" s="553"/>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c r="AF97" s="125"/>
      <c r="AG97" s="125"/>
      <c r="AH97" s="125"/>
      <c r="AI97" s="125"/>
      <c r="AJ97" s="148"/>
      <c r="AK97" s="227"/>
      <c r="AL97" s="227"/>
      <c r="AM97" s="149"/>
      <c r="AN97" s="150"/>
      <c r="AO97" s="150"/>
      <c r="AP97" s="150"/>
      <c r="AQ97" s="132"/>
      <c r="AR97" s="224"/>
      <c r="AS97" s="12"/>
      <c r="AT97" s="224"/>
      <c r="AU97" s="224"/>
      <c r="AV97" s="12"/>
      <c r="AW97" s="12"/>
      <c r="AX97" s="12"/>
      <c r="AY97" s="12"/>
      <c r="AZ97" s="12"/>
      <c r="BA97" s="12"/>
      <c r="BB97" s="14"/>
      <c r="BC97" s="14"/>
      <c r="BD97" s="15"/>
      <c r="BE97" s="137" t="s">
        <v>183</v>
      </c>
      <c r="BF97" s="146"/>
      <c r="BG97" s="146"/>
      <c r="BH97" s="146"/>
      <c r="BI97" s="11" t="s">
        <v>183</v>
      </c>
      <c r="BJ97" s="11" t="s">
        <v>183</v>
      </c>
      <c r="BK97" s="11" t="s">
        <v>183</v>
      </c>
      <c r="BL97" s="11" t="s">
        <v>183</v>
      </c>
      <c r="BM97" s="11" t="s">
        <v>183</v>
      </c>
      <c r="BN97" s="11" t="s">
        <v>183</v>
      </c>
      <c r="BO97" s="11" t="s">
        <v>183</v>
      </c>
      <c r="BP97" s="11" t="s">
        <v>183</v>
      </c>
      <c r="BQ97" s="11" t="s">
        <v>183</v>
      </c>
      <c r="BR97" s="11" t="s">
        <v>183</v>
      </c>
      <c r="BS97" s="11" t="s">
        <v>183</v>
      </c>
      <c r="BT97" s="11" t="s">
        <v>183</v>
      </c>
      <c r="BU97" s="11"/>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6"/>
      <c r="DC97" s="16"/>
      <c r="DD97" s="16"/>
      <c r="DE97" s="16"/>
      <c r="DF97" s="17"/>
      <c r="DG97" s="16"/>
      <c r="DH97" s="16"/>
      <c r="DI97" s="16"/>
      <c r="DJ97" s="16"/>
      <c r="DK97" s="16"/>
      <c r="DL97" s="16"/>
      <c r="DM97" s="148"/>
      <c r="DN97" s="16"/>
      <c r="DO97" s="16"/>
      <c r="DP97" s="16"/>
      <c r="DQ97" s="16"/>
      <c r="DR97" s="16"/>
      <c r="DS97" s="16"/>
      <c r="DT97" s="16"/>
      <c r="DU97" s="16"/>
      <c r="DV97" s="16"/>
      <c r="DW97" s="138"/>
      <c r="DX97" s="137"/>
      <c r="DY97" s="137"/>
      <c r="DZ97" s="17"/>
      <c r="EA97" s="15"/>
      <c r="EB97" s="15"/>
      <c r="EC97" s="15"/>
      <c r="ED97" s="15"/>
    </row>
    <row r="98" spans="1:134" ht="15" hidden="1" customHeight="1" x14ac:dyDescent="0.3">
      <c r="A98" s="123"/>
      <c r="B98" s="123"/>
      <c r="C98" s="559" t="s">
        <v>301</v>
      </c>
      <c r="D98" s="228"/>
      <c r="E98" s="152"/>
      <c r="F98" s="152"/>
      <c r="G98" s="151"/>
      <c r="H98" s="152"/>
      <c r="I98" s="151"/>
      <c r="J98" s="151"/>
      <c r="K98" s="152"/>
      <c r="L98" s="152"/>
      <c r="M98" s="152"/>
      <c r="N98" s="152"/>
      <c r="O98" s="152"/>
      <c r="P98" s="152"/>
      <c r="Q98" s="152"/>
      <c r="R98" s="152"/>
      <c r="S98" s="152"/>
      <c r="T98" s="152"/>
      <c r="U98" s="152"/>
      <c r="V98" s="152"/>
      <c r="W98" s="152"/>
      <c r="X98" s="152"/>
      <c r="Y98" s="152"/>
      <c r="Z98" s="152"/>
      <c r="AA98" s="152"/>
      <c r="AB98" s="152"/>
      <c r="AC98" s="152"/>
      <c r="AD98" s="152"/>
      <c r="AE98" s="152"/>
      <c r="AF98" s="152"/>
      <c r="AG98" s="152"/>
      <c r="AH98" s="152"/>
      <c r="AI98" s="152"/>
      <c r="AJ98" s="128">
        <f>IF($DM98=0,0,(IF(_xlfn.BITAND($DM98, 128),"8,", "") &amp; IF(_xlfn.BITAND($DM98,64),"7,", "") &amp; IF(_xlfn.BITAND($DM98,7), _xlfn.BITAND($DM98,7) &amp; ",", "") &amp; IF(_xlfn.BITAND($DM98, 56), _xlfn.BITAND($DM98, 56)/8, "")))</f>
        <v>0</v>
      </c>
      <c r="AK98" s="129">
        <v>1692</v>
      </c>
      <c r="AL98" s="129">
        <v>1</v>
      </c>
      <c r="AM98" s="130" t="s">
        <v>165</v>
      </c>
      <c r="AN98" s="131" t="s">
        <v>302</v>
      </c>
      <c r="AO98" s="131" t="s">
        <v>167</v>
      </c>
      <c r="AP98" s="131" t="s">
        <v>302</v>
      </c>
      <c r="AQ98" s="132" t="s">
        <v>303</v>
      </c>
      <c r="AR98" s="147">
        <v>3</v>
      </c>
      <c r="AS98" s="142" t="s">
        <v>284</v>
      </c>
      <c r="AT98" s="198">
        <v>5</v>
      </c>
      <c r="AU98" s="198">
        <v>1</v>
      </c>
      <c r="AV98" s="12" t="s">
        <v>259</v>
      </c>
      <c r="AW98" s="135">
        <v>0</v>
      </c>
      <c r="AX98" s="135">
        <v>0</v>
      </c>
      <c r="AY98" s="135">
        <v>0</v>
      </c>
      <c r="AZ98" s="135">
        <v>0</v>
      </c>
      <c r="BA98" s="135">
        <v>0</v>
      </c>
      <c r="BB98" s="136"/>
      <c r="BC98" s="136"/>
      <c r="BD98" s="15"/>
      <c r="BE98" s="137" t="str">
        <f>IF(C98="","",C98)</f>
        <v>Control underboost 1</v>
      </c>
      <c r="BF98" s="11" t="s">
        <v>285</v>
      </c>
      <c r="BG98" s="11" t="s">
        <v>286</v>
      </c>
      <c r="BH98" s="11" t="s">
        <v>174</v>
      </c>
      <c r="BI98" s="11" t="s">
        <v>304</v>
      </c>
      <c r="BJ98" s="11" t="s">
        <v>288</v>
      </c>
      <c r="BK98" s="11" t="s">
        <v>289</v>
      </c>
      <c r="BL98" s="11" t="s">
        <v>305</v>
      </c>
      <c r="BM98" s="11" t="s">
        <v>179</v>
      </c>
      <c r="BN98" s="11" t="s">
        <v>182</v>
      </c>
      <c r="BO98" s="11" t="s">
        <v>180</v>
      </c>
      <c r="BP98" s="11" t="s">
        <v>291</v>
      </c>
      <c r="BQ98" s="11" t="s">
        <v>180</v>
      </c>
      <c r="BR98" s="11" t="s">
        <v>180</v>
      </c>
      <c r="BS98" s="11" t="s">
        <v>291</v>
      </c>
      <c r="BT98" s="11" t="s">
        <v>180</v>
      </c>
      <c r="BU98" s="11"/>
      <c r="BV98" s="15">
        <f>IF(UPPER(TRIM(D98))="X",1,0)</f>
        <v>0</v>
      </c>
      <c r="BW98" s="15">
        <f>IF(UPPER(TRIM(E98))="X",1,0)</f>
        <v>0</v>
      </c>
      <c r="BX98" s="15">
        <f>IF(UPPER(TRIM(F98))="X",1,0)</f>
        <v>0</v>
      </c>
      <c r="BY98" s="15">
        <f>IF(UPPER(TRIM(G98))="X",1,0)</f>
        <v>0</v>
      </c>
      <c r="BZ98" s="15">
        <f>IF(UPPER(TRIM(H98))="X",1,0)</f>
        <v>0</v>
      </c>
      <c r="CA98" s="15">
        <f>IF(UPPER(TRIM(J98))="X",1,0)</f>
        <v>0</v>
      </c>
      <c r="CB98" s="15">
        <f>IF(UPPER(TRIM(L98))="X",1,0)</f>
        <v>0</v>
      </c>
      <c r="CC98" s="15">
        <f>IF(UPPER(TRIM(M98))="X",1,0)</f>
        <v>0</v>
      </c>
      <c r="CD98" s="15">
        <f>IF(UPPER(TRIM(I98))="X",1,0)</f>
        <v>0</v>
      </c>
      <c r="CE98" s="15">
        <f>IF(UPPER(TRIM(K98))="X",1,0)</f>
        <v>0</v>
      </c>
      <c r="CF98" s="15">
        <f t="shared" ref="CF98:CX98" si="20">IF(UPPER(TRIM(N98))="X",1,0)</f>
        <v>0</v>
      </c>
      <c r="CG98" s="15">
        <f t="shared" si="20"/>
        <v>0</v>
      </c>
      <c r="CH98" s="15">
        <f t="shared" si="20"/>
        <v>0</v>
      </c>
      <c r="CI98" s="15">
        <f t="shared" si="20"/>
        <v>0</v>
      </c>
      <c r="CJ98" s="15">
        <f t="shared" si="20"/>
        <v>0</v>
      </c>
      <c r="CK98" s="15">
        <f t="shared" si="20"/>
        <v>0</v>
      </c>
      <c r="CL98" s="15">
        <f t="shared" si="20"/>
        <v>0</v>
      </c>
      <c r="CM98" s="15">
        <f t="shared" si="20"/>
        <v>0</v>
      </c>
      <c r="CN98" s="15">
        <f t="shared" si="20"/>
        <v>0</v>
      </c>
      <c r="CO98" s="15">
        <f t="shared" si="20"/>
        <v>0</v>
      </c>
      <c r="CP98" s="15">
        <f t="shared" si="20"/>
        <v>0</v>
      </c>
      <c r="CQ98" s="15">
        <f t="shared" si="20"/>
        <v>0</v>
      </c>
      <c r="CR98" s="15">
        <f t="shared" si="20"/>
        <v>0</v>
      </c>
      <c r="CS98" s="15">
        <f t="shared" si="20"/>
        <v>0</v>
      </c>
      <c r="CT98" s="15">
        <f t="shared" si="20"/>
        <v>0</v>
      </c>
      <c r="CU98" s="15">
        <f t="shared" si="20"/>
        <v>0</v>
      </c>
      <c r="CV98" s="15">
        <f t="shared" si="20"/>
        <v>0</v>
      </c>
      <c r="CW98" s="15">
        <f t="shared" si="20"/>
        <v>0</v>
      </c>
      <c r="CX98" s="15">
        <f t="shared" si="20"/>
        <v>0</v>
      </c>
      <c r="CY98" s="15">
        <v>0</v>
      </c>
      <c r="CZ98" s="15">
        <f>IF(UPPER(TRIM(AH98))="X",1,0)</f>
        <v>0</v>
      </c>
      <c r="DA98" s="15">
        <v>0</v>
      </c>
      <c r="DB98" s="16">
        <f>IF(UPPER(TRIM(AM98))="P", 0, IF(UPPER(TRIM(AM98))="C", 16384, IF(UPPER(TRIM(AM98))="B", 32768, IF(UPPER(TRIM(AM98))="U", 49152, -1))))</f>
        <v>0</v>
      </c>
      <c r="DC98" s="16">
        <f>HEX2DEC(AN98)</f>
        <v>665</v>
      </c>
      <c r="DD98" s="16">
        <f>IF(UPPER(TRIM(BB98))="",0,IF(UPPER(TRIM(BB98))="M",32,IF(UPPER(TRIM(BB98))="H",64,IF(UPPER(TRIM(BB98))="I",128,-1))))</f>
        <v>0</v>
      </c>
      <c r="DE98" s="16">
        <f>IF(UPPER(TRIM(BC98))="",0, IF(UPPER(TRIM(BC98))="U",1,IF(UPPER(TRIM(BC98))="A",2,IF(UPPER(TRIM(BC98))="B1",4,IF(UPPER(TRIM(BC98))="B2",8,IF(UPPER(TRIM(BC98))="C",16,-1))))))</f>
        <v>0</v>
      </c>
      <c r="DF98" s="17"/>
      <c r="DG98" s="16">
        <v>144</v>
      </c>
      <c r="DH98" s="16">
        <f>AK98</f>
        <v>1692</v>
      </c>
      <c r="DI98" s="16">
        <f>AL98</f>
        <v>1</v>
      </c>
      <c r="DJ98" s="16">
        <f>DB98 + DC98</f>
        <v>665</v>
      </c>
      <c r="DK98" s="16">
        <f>HEX2DEC(AO98)</f>
        <v>0</v>
      </c>
      <c r="DL98" s="16">
        <f>HEX2DEC(AP98)</f>
        <v>665</v>
      </c>
      <c r="DM98" s="128">
        <v>0</v>
      </c>
      <c r="DN98" s="16">
        <v>104</v>
      </c>
      <c r="DO98" s="16">
        <f>BV98*2^15+BW98*2^14+BX98*2^13+BY98*2^12+BZ98*2^11+CA98*2^10+CB98*2^9+CC98*2^8+CD98*2^7+CE98*2^6+CF98*2^5+CG98*2^4+CH98*2^3+CI98*2^2+CJ98*2^1+CK98*2^0</f>
        <v>0</v>
      </c>
      <c r="DP98" s="16">
        <f>CL98*2^15+CM98*2^14+CN98*2^13+CO98*2^12+CP98*2^11+CQ98*2^10+CR98*2^9+CS98*2^8+CT98*2^7+CU98*2^6+CV98*2^5+CW98*2^4+CX98*2^3+CY98*2^2+CZ98*2^1+DA98*2^0</f>
        <v>0</v>
      </c>
      <c r="DQ98" s="16">
        <f>IF(DS98=2,AT98*1000,AT98)</f>
        <v>5000</v>
      </c>
      <c r="DR98" s="16">
        <f>IF(DT98=2,AU98*1000,AU98)</f>
        <v>1000</v>
      </c>
      <c r="DS98" s="16">
        <v>2</v>
      </c>
      <c r="DT98" s="16">
        <v>2</v>
      </c>
      <c r="DU98" s="16">
        <f>MAX(0,MIN(AX98,3))*2^14+MAX(0,MIN(AY98,3))*2^12+MAX(0,MIN(AZ98,3))*2^10+MAX(0,MIN(BA98,3))*2^8+IF(AW98&lt;0,31,IF(AW98&gt;30,30,AW98))</f>
        <v>0</v>
      </c>
      <c r="DV98" s="16">
        <f>DD98 + DE98</f>
        <v>0</v>
      </c>
      <c r="DW98" s="138" t="s">
        <v>184</v>
      </c>
      <c r="DX98" s="137" t="s">
        <v>292</v>
      </c>
      <c r="DY98" s="137" t="s">
        <v>293</v>
      </c>
      <c r="DZ98" s="17"/>
      <c r="EA98" s="15"/>
      <c r="EB98" s="15"/>
      <c r="EC98" s="15"/>
      <c r="ED98" s="15"/>
    </row>
    <row r="99" spans="1:134" ht="15" hidden="1" customHeight="1" x14ac:dyDescent="0.3">
      <c r="A99" s="123"/>
      <c r="B99" s="221"/>
      <c r="C99" s="553"/>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c r="AE99" s="125"/>
      <c r="AF99" s="125"/>
      <c r="AG99" s="125"/>
      <c r="AH99" s="125"/>
      <c r="AI99" s="125"/>
      <c r="AJ99" s="128"/>
      <c r="AK99" s="143"/>
      <c r="AL99" s="143"/>
      <c r="AM99" s="144"/>
      <c r="AN99" s="145"/>
      <c r="AO99" s="145"/>
      <c r="AP99" s="145"/>
      <c r="AQ99" s="132" t="s">
        <v>306</v>
      </c>
      <c r="AR99" s="147">
        <v>22</v>
      </c>
      <c r="AS99" s="142" t="s">
        <v>194</v>
      </c>
      <c r="AT99" s="224"/>
      <c r="AU99" s="224"/>
      <c r="AV99" s="12"/>
      <c r="AW99" s="12"/>
      <c r="AX99" s="12"/>
      <c r="AY99" s="12"/>
      <c r="AZ99" s="12"/>
      <c r="BA99" s="12"/>
      <c r="BB99" s="14"/>
      <c r="BC99" s="14"/>
      <c r="BD99" s="15"/>
      <c r="BE99" s="137" t="s">
        <v>183</v>
      </c>
      <c r="BF99" s="146"/>
      <c r="BG99" s="146"/>
      <c r="BH99" s="146"/>
      <c r="BI99" s="11" t="s">
        <v>183</v>
      </c>
      <c r="BJ99" s="11" t="s">
        <v>183</v>
      </c>
      <c r="BK99" s="11" t="s">
        <v>183</v>
      </c>
      <c r="BL99" s="11" t="s">
        <v>183</v>
      </c>
      <c r="BM99" s="11" t="s">
        <v>183</v>
      </c>
      <c r="BN99" s="11" t="s">
        <v>183</v>
      </c>
      <c r="BO99" s="11" t="s">
        <v>183</v>
      </c>
      <c r="BP99" s="11" t="s">
        <v>183</v>
      </c>
      <c r="BQ99" s="11" t="s">
        <v>183</v>
      </c>
      <c r="BR99" s="11" t="s">
        <v>183</v>
      </c>
      <c r="BS99" s="11" t="s">
        <v>183</v>
      </c>
      <c r="BT99" s="11" t="s">
        <v>183</v>
      </c>
      <c r="BU99" s="11"/>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6"/>
      <c r="DC99" s="16"/>
      <c r="DD99" s="16"/>
      <c r="DE99" s="16"/>
      <c r="DF99" s="17"/>
      <c r="DG99" s="16"/>
      <c r="DH99" s="16"/>
      <c r="DI99" s="16"/>
      <c r="DJ99" s="16"/>
      <c r="DK99" s="16"/>
      <c r="DL99" s="16"/>
      <c r="DM99" s="128"/>
      <c r="DN99" s="16"/>
      <c r="DO99" s="16"/>
      <c r="DP99" s="16"/>
      <c r="DQ99" s="16"/>
      <c r="DR99" s="16"/>
      <c r="DS99" s="16"/>
      <c r="DT99" s="16"/>
      <c r="DU99" s="16"/>
      <c r="DV99" s="16"/>
      <c r="DW99" s="138"/>
      <c r="DX99" s="137"/>
      <c r="DY99" s="137"/>
      <c r="DZ99" s="17"/>
      <c r="EA99" s="15"/>
      <c r="EB99" s="15"/>
      <c r="EC99" s="15"/>
      <c r="ED99" s="15"/>
    </row>
    <row r="100" spans="1:134" ht="15" hidden="1" customHeight="1" x14ac:dyDescent="0.3">
      <c r="A100" s="123"/>
      <c r="B100" s="221"/>
      <c r="C100" s="553"/>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c r="AD100" s="125"/>
      <c r="AE100" s="125"/>
      <c r="AF100" s="125"/>
      <c r="AG100" s="125"/>
      <c r="AH100" s="125"/>
      <c r="AI100" s="125"/>
      <c r="AJ100" s="128"/>
      <c r="AK100" s="143"/>
      <c r="AL100" s="143"/>
      <c r="AM100" s="144"/>
      <c r="AN100" s="145"/>
      <c r="AO100" s="145"/>
      <c r="AP100" s="145"/>
      <c r="AQ100" s="132" t="s">
        <v>307</v>
      </c>
      <c r="AR100" s="225">
        <v>1</v>
      </c>
      <c r="AS100" s="142" t="s">
        <v>297</v>
      </c>
      <c r="AT100" s="224"/>
      <c r="AU100" s="224"/>
      <c r="AV100" s="12"/>
      <c r="AW100" s="12"/>
      <c r="AX100" s="12"/>
      <c r="AY100" s="12"/>
      <c r="AZ100" s="12"/>
      <c r="BA100" s="12"/>
      <c r="BB100" s="14"/>
      <c r="BC100" s="14"/>
      <c r="BD100" s="15"/>
      <c r="BE100" s="137" t="s">
        <v>183</v>
      </c>
      <c r="BF100" s="146"/>
      <c r="BG100" s="146"/>
      <c r="BH100" s="146"/>
      <c r="BI100" s="11" t="s">
        <v>183</v>
      </c>
      <c r="BJ100" s="11" t="s">
        <v>183</v>
      </c>
      <c r="BK100" s="11" t="s">
        <v>183</v>
      </c>
      <c r="BL100" s="11" t="s">
        <v>183</v>
      </c>
      <c r="BM100" s="11" t="s">
        <v>183</v>
      </c>
      <c r="BN100" s="11" t="s">
        <v>183</v>
      </c>
      <c r="BO100" s="11" t="s">
        <v>183</v>
      </c>
      <c r="BP100" s="11" t="s">
        <v>183</v>
      </c>
      <c r="BQ100" s="11" t="s">
        <v>183</v>
      </c>
      <c r="BR100" s="11" t="s">
        <v>183</v>
      </c>
      <c r="BS100" s="11" t="s">
        <v>183</v>
      </c>
      <c r="BT100" s="11" t="s">
        <v>183</v>
      </c>
      <c r="BU100" s="11"/>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6"/>
      <c r="DC100" s="16"/>
      <c r="DD100" s="16"/>
      <c r="DE100" s="16"/>
      <c r="DF100" s="17"/>
      <c r="DG100" s="16"/>
      <c r="DH100" s="16"/>
      <c r="DI100" s="16"/>
      <c r="DJ100" s="16"/>
      <c r="DK100" s="16"/>
      <c r="DL100" s="16"/>
      <c r="DM100" s="128"/>
      <c r="DN100" s="16"/>
      <c r="DO100" s="16"/>
      <c r="DP100" s="16"/>
      <c r="DQ100" s="16"/>
      <c r="DR100" s="16"/>
      <c r="DS100" s="16"/>
      <c r="DT100" s="16"/>
      <c r="DU100" s="16"/>
      <c r="DV100" s="16"/>
      <c r="DW100" s="138"/>
      <c r="DX100" s="137"/>
      <c r="DY100" s="137"/>
      <c r="DZ100" s="17"/>
      <c r="EA100" s="15"/>
      <c r="EB100" s="15"/>
      <c r="EC100" s="15"/>
      <c r="ED100" s="15"/>
    </row>
    <row r="101" spans="1:134" ht="15" hidden="1" customHeight="1" x14ac:dyDescent="0.3">
      <c r="A101" s="123"/>
      <c r="B101" s="221"/>
      <c r="C101" s="553"/>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8"/>
      <c r="AK101" s="143"/>
      <c r="AL101" s="143"/>
      <c r="AM101" s="144"/>
      <c r="AN101" s="145"/>
      <c r="AO101" s="145"/>
      <c r="AP101" s="145"/>
      <c r="AQ101" s="132" t="s">
        <v>308</v>
      </c>
      <c r="AR101" s="141">
        <v>0</v>
      </c>
      <c r="AS101" s="142" t="s">
        <v>191</v>
      </c>
      <c r="AT101" s="224"/>
      <c r="AU101" s="224"/>
      <c r="AV101" s="12"/>
      <c r="AW101" s="12"/>
      <c r="AX101" s="12"/>
      <c r="AY101" s="12"/>
      <c r="AZ101" s="12"/>
      <c r="BA101" s="12"/>
      <c r="BB101" s="14"/>
      <c r="BC101" s="14"/>
      <c r="BD101" s="15"/>
      <c r="BE101" s="137" t="s">
        <v>183</v>
      </c>
      <c r="BF101" s="146"/>
      <c r="BG101" s="146"/>
      <c r="BH101" s="146"/>
      <c r="BI101" s="11" t="s">
        <v>183</v>
      </c>
      <c r="BJ101" s="11" t="s">
        <v>183</v>
      </c>
      <c r="BK101" s="11" t="s">
        <v>183</v>
      </c>
      <c r="BL101" s="11" t="s">
        <v>183</v>
      </c>
      <c r="BM101" s="11" t="s">
        <v>183</v>
      </c>
      <c r="BN101" s="11" t="s">
        <v>183</v>
      </c>
      <c r="BO101" s="11" t="s">
        <v>183</v>
      </c>
      <c r="BP101" s="11" t="s">
        <v>183</v>
      </c>
      <c r="BQ101" s="11" t="s">
        <v>183</v>
      </c>
      <c r="BR101" s="11" t="s">
        <v>183</v>
      </c>
      <c r="BS101" s="11" t="s">
        <v>183</v>
      </c>
      <c r="BT101" s="11" t="s">
        <v>183</v>
      </c>
      <c r="BU101" s="11"/>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6"/>
      <c r="DC101" s="16"/>
      <c r="DD101" s="16"/>
      <c r="DE101" s="16"/>
      <c r="DF101" s="17"/>
      <c r="DG101" s="16"/>
      <c r="DH101" s="16"/>
      <c r="DI101" s="16"/>
      <c r="DJ101" s="16"/>
      <c r="DK101" s="16"/>
      <c r="DL101" s="16"/>
      <c r="DM101" s="128"/>
      <c r="DN101" s="16"/>
      <c r="DO101" s="16"/>
      <c r="DP101" s="16"/>
      <c r="DQ101" s="16"/>
      <c r="DR101" s="16"/>
      <c r="DS101" s="16"/>
      <c r="DT101" s="16"/>
      <c r="DU101" s="16"/>
      <c r="DV101" s="16"/>
      <c r="DW101" s="138"/>
      <c r="DX101" s="137"/>
      <c r="DY101" s="137"/>
      <c r="DZ101" s="17"/>
      <c r="EA101" s="15"/>
      <c r="EB101" s="15"/>
      <c r="EC101" s="15"/>
      <c r="ED101" s="15"/>
    </row>
    <row r="102" spans="1:134" ht="15" hidden="1" customHeight="1" x14ac:dyDescent="0.3">
      <c r="A102" s="123"/>
      <c r="B102" s="221"/>
      <c r="C102" s="553"/>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5"/>
      <c r="AH102" s="125"/>
      <c r="AI102" s="125"/>
      <c r="AJ102" s="128"/>
      <c r="AK102" s="143"/>
      <c r="AL102" s="143"/>
      <c r="AM102" s="144"/>
      <c r="AN102" s="145"/>
      <c r="AO102" s="145"/>
      <c r="AP102" s="145"/>
      <c r="AQ102" s="132" t="s">
        <v>309</v>
      </c>
      <c r="AR102" s="141">
        <v>9999</v>
      </c>
      <c r="AS102" s="142" t="s">
        <v>191</v>
      </c>
      <c r="AT102" s="224"/>
      <c r="AU102" s="224"/>
      <c r="AV102" s="12"/>
      <c r="AW102" s="12"/>
      <c r="AX102" s="12"/>
      <c r="AY102" s="12"/>
      <c r="AZ102" s="12"/>
      <c r="BA102" s="12"/>
      <c r="BB102" s="14"/>
      <c r="BC102" s="14"/>
      <c r="BD102" s="15"/>
      <c r="BE102" s="137"/>
      <c r="BF102" s="146"/>
      <c r="BG102" s="146"/>
      <c r="BH102" s="146"/>
      <c r="BI102" s="11"/>
      <c r="BJ102" s="11"/>
      <c r="BK102" s="11"/>
      <c r="BL102" s="11"/>
      <c r="BM102" s="11"/>
      <c r="BN102" s="11"/>
      <c r="BO102" s="11"/>
      <c r="BP102" s="11"/>
      <c r="BQ102" s="11"/>
      <c r="BR102" s="11"/>
      <c r="BS102" s="11"/>
      <c r="BT102" s="11"/>
      <c r="BU102" s="11"/>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6"/>
      <c r="DC102" s="16"/>
      <c r="DD102" s="16"/>
      <c r="DE102" s="16"/>
      <c r="DF102" s="17"/>
      <c r="DG102" s="16"/>
      <c r="DH102" s="16"/>
      <c r="DI102" s="16"/>
      <c r="DJ102" s="16"/>
      <c r="DK102" s="16"/>
      <c r="DL102" s="16"/>
      <c r="DM102" s="128"/>
      <c r="DN102" s="16"/>
      <c r="DO102" s="16"/>
      <c r="DP102" s="16"/>
      <c r="DQ102" s="16"/>
      <c r="DR102" s="16"/>
      <c r="DS102" s="16"/>
      <c r="DT102" s="16"/>
      <c r="DU102" s="16"/>
      <c r="DV102" s="16"/>
      <c r="DW102" s="138"/>
      <c r="DX102" s="137"/>
      <c r="DY102" s="137"/>
      <c r="DZ102" s="17"/>
      <c r="EA102" s="15"/>
      <c r="EB102" s="15"/>
      <c r="EC102" s="15"/>
      <c r="ED102" s="15"/>
    </row>
    <row r="103" spans="1:134" ht="15" hidden="1" customHeight="1" x14ac:dyDescent="0.3">
      <c r="A103" s="123"/>
      <c r="B103" s="221"/>
      <c r="C103" s="553"/>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c r="AF103" s="125"/>
      <c r="AG103" s="125"/>
      <c r="AH103" s="125"/>
      <c r="AI103" s="125"/>
      <c r="AJ103" s="128"/>
      <c r="AK103" s="143"/>
      <c r="AL103" s="143"/>
      <c r="AM103" s="144"/>
      <c r="AN103" s="145"/>
      <c r="AO103" s="145"/>
      <c r="AP103" s="145"/>
      <c r="AQ103" s="132" t="s">
        <v>310</v>
      </c>
      <c r="AR103" s="141">
        <v>160</v>
      </c>
      <c r="AS103" s="142" t="s">
        <v>311</v>
      </c>
      <c r="AT103" s="224"/>
      <c r="AU103" s="224"/>
      <c r="AV103" s="12"/>
      <c r="AW103" s="12"/>
      <c r="AX103" s="12"/>
      <c r="AY103" s="12"/>
      <c r="AZ103" s="12"/>
      <c r="BA103" s="12"/>
      <c r="BB103" s="14"/>
      <c r="BC103" s="14"/>
      <c r="BD103" s="15"/>
      <c r="BE103" s="137" t="s">
        <v>183</v>
      </c>
      <c r="BF103" s="11"/>
      <c r="BG103" s="11"/>
      <c r="BH103" s="11"/>
      <c r="BI103" s="11" t="s">
        <v>183</v>
      </c>
      <c r="BJ103" s="11" t="s">
        <v>183</v>
      </c>
      <c r="BK103" s="11" t="s">
        <v>183</v>
      </c>
      <c r="BL103" s="11" t="s">
        <v>183</v>
      </c>
      <c r="BM103" s="11" t="s">
        <v>183</v>
      </c>
      <c r="BN103" s="11" t="s">
        <v>183</v>
      </c>
      <c r="BO103" s="11" t="s">
        <v>183</v>
      </c>
      <c r="BP103" s="11" t="s">
        <v>183</v>
      </c>
      <c r="BQ103" s="11" t="s">
        <v>183</v>
      </c>
      <c r="BR103" s="11" t="s">
        <v>183</v>
      </c>
      <c r="BS103" s="11" t="s">
        <v>183</v>
      </c>
      <c r="BT103" s="11" t="s">
        <v>183</v>
      </c>
      <c r="BU103" s="11"/>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6"/>
      <c r="DC103" s="16"/>
      <c r="DD103" s="16"/>
      <c r="DE103" s="16"/>
      <c r="DF103" s="17"/>
      <c r="DG103" s="16"/>
      <c r="DH103" s="16"/>
      <c r="DI103" s="16"/>
      <c r="DJ103" s="16"/>
      <c r="DK103" s="16"/>
      <c r="DL103" s="16"/>
      <c r="DM103" s="128"/>
      <c r="DN103" s="16"/>
      <c r="DO103" s="16"/>
      <c r="DP103" s="16"/>
      <c r="DQ103" s="16"/>
      <c r="DR103" s="16"/>
      <c r="DS103" s="16"/>
      <c r="DT103" s="16"/>
      <c r="DU103" s="16"/>
      <c r="DV103" s="16"/>
      <c r="DW103" s="138"/>
      <c r="DX103" s="137"/>
      <c r="DY103" s="137"/>
      <c r="DZ103" s="17"/>
      <c r="EA103" s="15"/>
      <c r="EB103" s="15"/>
      <c r="EC103" s="15"/>
      <c r="ED103" s="15"/>
    </row>
    <row r="104" spans="1:134" ht="15" hidden="1" customHeight="1" x14ac:dyDescent="0.3">
      <c r="A104" s="12"/>
      <c r="B104" s="229"/>
      <c r="C104" s="553"/>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c r="AD104" s="125"/>
      <c r="AE104" s="125"/>
      <c r="AF104" s="125"/>
      <c r="AG104" s="125"/>
      <c r="AH104" s="125"/>
      <c r="AI104" s="125"/>
      <c r="AJ104" s="128"/>
      <c r="AK104" s="143"/>
      <c r="AL104" s="143"/>
      <c r="AM104" s="144"/>
      <c r="AN104" s="145"/>
      <c r="AO104" s="145"/>
      <c r="AP104" s="145"/>
      <c r="AQ104" s="140" t="s">
        <v>298</v>
      </c>
      <c r="AR104" s="12"/>
      <c r="AS104" s="142"/>
      <c r="AT104" s="224"/>
      <c r="AU104" s="224"/>
      <c r="AV104" s="12"/>
      <c r="AW104" s="12"/>
      <c r="AX104" s="12"/>
      <c r="AY104" s="12"/>
      <c r="AZ104" s="12"/>
      <c r="BA104" s="12"/>
      <c r="BB104" s="14"/>
      <c r="BC104" s="14"/>
      <c r="BD104" s="15"/>
      <c r="BE104" s="137" t="s">
        <v>183</v>
      </c>
      <c r="BF104" s="11"/>
      <c r="BG104" s="11"/>
      <c r="BH104" s="11"/>
      <c r="BI104" s="11" t="s">
        <v>183</v>
      </c>
      <c r="BJ104" s="11" t="s">
        <v>183</v>
      </c>
      <c r="BK104" s="11" t="s">
        <v>183</v>
      </c>
      <c r="BL104" s="11" t="s">
        <v>183</v>
      </c>
      <c r="BM104" s="11" t="s">
        <v>183</v>
      </c>
      <c r="BN104" s="11" t="s">
        <v>183</v>
      </c>
      <c r="BO104" s="11" t="s">
        <v>183</v>
      </c>
      <c r="BP104" s="11" t="s">
        <v>183</v>
      </c>
      <c r="BQ104" s="11" t="s">
        <v>183</v>
      </c>
      <c r="BR104" s="11" t="s">
        <v>183</v>
      </c>
      <c r="BS104" s="11" t="s">
        <v>183</v>
      </c>
      <c r="BT104" s="11" t="s">
        <v>183</v>
      </c>
      <c r="BU104" s="11"/>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6"/>
      <c r="DC104" s="16"/>
      <c r="DD104" s="16"/>
      <c r="DE104" s="16"/>
      <c r="DF104" s="17"/>
      <c r="DG104" s="16"/>
      <c r="DH104" s="16"/>
      <c r="DI104" s="16"/>
      <c r="DJ104" s="16"/>
      <c r="DK104" s="16"/>
      <c r="DL104" s="16"/>
      <c r="DM104" s="128"/>
      <c r="DN104" s="16"/>
      <c r="DO104" s="16"/>
      <c r="DP104" s="16"/>
      <c r="DQ104" s="16"/>
      <c r="DR104" s="16"/>
      <c r="DS104" s="16"/>
      <c r="DT104" s="16"/>
      <c r="DU104" s="16"/>
      <c r="DV104" s="16"/>
      <c r="DW104" s="138"/>
      <c r="DX104" s="137"/>
      <c r="DY104" s="137"/>
      <c r="DZ104" s="17"/>
      <c r="EA104" s="15"/>
      <c r="EB104" s="15"/>
      <c r="EC104" s="15"/>
      <c r="ED104" s="15"/>
    </row>
    <row r="105" spans="1:134" ht="15" hidden="1" customHeight="1" x14ac:dyDescent="0.3">
      <c r="A105" s="230"/>
      <c r="B105" s="229"/>
      <c r="C105" s="55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c r="AC105" s="125"/>
      <c r="AD105" s="125"/>
      <c r="AE105" s="125"/>
      <c r="AF105" s="125"/>
      <c r="AG105" s="125"/>
      <c r="AH105" s="125"/>
      <c r="AI105" s="125"/>
      <c r="AJ105" s="128"/>
      <c r="AK105" s="143"/>
      <c r="AL105" s="143"/>
      <c r="AM105" s="144"/>
      <c r="AN105" s="145"/>
      <c r="AO105" s="145"/>
      <c r="AP105" s="145"/>
      <c r="AQ105" s="140"/>
      <c r="AR105" s="12"/>
      <c r="AS105" s="142"/>
      <c r="AT105" s="224"/>
      <c r="AU105" s="224"/>
      <c r="AV105" s="12"/>
      <c r="AW105" s="12"/>
      <c r="AX105" s="12"/>
      <c r="AY105" s="12"/>
      <c r="AZ105" s="12"/>
      <c r="BA105" s="12"/>
      <c r="BB105" s="14"/>
      <c r="BC105" s="14"/>
      <c r="BD105" s="15"/>
      <c r="BE105" s="137"/>
      <c r="BF105" s="11"/>
      <c r="BG105" s="11"/>
      <c r="BH105" s="11"/>
      <c r="BI105" s="11"/>
      <c r="BJ105" s="11"/>
      <c r="BK105" s="11"/>
      <c r="BL105" s="11"/>
      <c r="BM105" s="11"/>
      <c r="BN105" s="11"/>
      <c r="BO105" s="11"/>
      <c r="BP105" s="11"/>
      <c r="BQ105" s="11"/>
      <c r="BR105" s="11"/>
      <c r="BS105" s="11"/>
      <c r="BT105" s="11"/>
      <c r="BU105" s="11"/>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6"/>
      <c r="DC105" s="16"/>
      <c r="DD105" s="16"/>
      <c r="DE105" s="16"/>
      <c r="DF105" s="17"/>
      <c r="DG105" s="16"/>
      <c r="DH105" s="16"/>
      <c r="DI105" s="16"/>
      <c r="DJ105" s="16"/>
      <c r="DK105" s="16"/>
      <c r="DL105" s="16"/>
      <c r="DM105" s="128"/>
      <c r="DN105" s="16"/>
      <c r="DO105" s="16"/>
      <c r="DP105" s="16"/>
      <c r="DQ105" s="16"/>
      <c r="DR105" s="16"/>
      <c r="DS105" s="16"/>
      <c r="DT105" s="16"/>
      <c r="DU105" s="16"/>
      <c r="DV105" s="16"/>
      <c r="DW105" s="138"/>
      <c r="DX105" s="137"/>
      <c r="DY105" s="137"/>
      <c r="DZ105" s="17"/>
      <c r="EA105" s="15"/>
      <c r="EB105" s="15"/>
      <c r="EC105" s="15"/>
      <c r="ED105" s="15"/>
    </row>
    <row r="106" spans="1:134" ht="15" hidden="1" customHeight="1" x14ac:dyDescent="0.3">
      <c r="A106" s="230" t="s">
        <v>289</v>
      </c>
      <c r="B106" s="229"/>
      <c r="C106" s="553" t="s">
        <v>312</v>
      </c>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c r="AI106" s="152"/>
      <c r="AJ106" s="128">
        <f>IF($DM106=0,0,(IF(_xlfn.BITAND($DM106, 128),"8,", "") &amp; IF(_xlfn.BITAND($DM106,64),"7,", "") &amp; IF(_xlfn.BITAND($DM106,7), _xlfn.BITAND($DM106,7) &amp; ",", "") &amp; IF(_xlfn.BITAND($DM106, 56), _xlfn.BITAND($DM106, 56)/8, "")))</f>
        <v>0</v>
      </c>
      <c r="AK106" s="129">
        <v>102</v>
      </c>
      <c r="AL106" s="129">
        <v>1</v>
      </c>
      <c r="AM106" s="130" t="s">
        <v>165</v>
      </c>
      <c r="AN106" s="131" t="s">
        <v>313</v>
      </c>
      <c r="AO106" s="131" t="s">
        <v>167</v>
      </c>
      <c r="AP106" s="131" t="s">
        <v>313</v>
      </c>
      <c r="AQ106" s="132" t="s">
        <v>303</v>
      </c>
      <c r="AR106" s="147">
        <v>5</v>
      </c>
      <c r="AS106" s="142" t="s">
        <v>284</v>
      </c>
      <c r="AT106" s="198">
        <v>5</v>
      </c>
      <c r="AU106" s="198">
        <v>1</v>
      </c>
      <c r="AV106" s="12" t="s">
        <v>259</v>
      </c>
      <c r="AW106" s="135">
        <v>0</v>
      </c>
      <c r="AX106" s="135">
        <v>0</v>
      </c>
      <c r="AY106" s="135">
        <v>0</v>
      </c>
      <c r="AZ106" s="135">
        <v>0</v>
      </c>
      <c r="BA106" s="135">
        <v>0</v>
      </c>
      <c r="BB106" s="136"/>
      <c r="BC106" s="136"/>
      <c r="BD106" s="15"/>
      <c r="BE106" s="137" t="str">
        <f>IF(C106="","",C106)</f>
        <v>Control underboost 2</v>
      </c>
      <c r="BF106" s="11" t="s">
        <v>314</v>
      </c>
      <c r="BG106" s="11" t="s">
        <v>286</v>
      </c>
      <c r="BH106" s="11" t="s">
        <v>315</v>
      </c>
      <c r="BI106" s="11" t="s">
        <v>304</v>
      </c>
      <c r="BJ106" s="11" t="s">
        <v>288</v>
      </c>
      <c r="BK106" s="11" t="s">
        <v>289</v>
      </c>
      <c r="BL106" s="11" t="s">
        <v>305</v>
      </c>
      <c r="BM106" s="11" t="s">
        <v>179</v>
      </c>
      <c r="BN106" s="11" t="s">
        <v>182</v>
      </c>
      <c r="BO106" s="11" t="s">
        <v>180</v>
      </c>
      <c r="BP106" s="11" t="s">
        <v>291</v>
      </c>
      <c r="BQ106" s="11" t="s">
        <v>180</v>
      </c>
      <c r="BR106" s="11" t="s">
        <v>180</v>
      </c>
      <c r="BS106" s="11" t="s">
        <v>291</v>
      </c>
      <c r="BT106" s="11" t="s">
        <v>180</v>
      </c>
      <c r="BU106" s="11"/>
      <c r="BV106" s="15">
        <f>IF(UPPER(TRIM(D106))="X",1,0)</f>
        <v>0</v>
      </c>
      <c r="BW106" s="15">
        <f>IF(UPPER(TRIM(E106))="X",1,0)</f>
        <v>0</v>
      </c>
      <c r="BX106" s="15">
        <f>IF(UPPER(TRIM(F106))="X",1,0)</f>
        <v>0</v>
      </c>
      <c r="BY106" s="15">
        <f>IF(UPPER(TRIM(G106))="X",1,0)</f>
        <v>0</v>
      </c>
      <c r="BZ106" s="15">
        <f>IF(UPPER(TRIM(H106))="X",1,0)</f>
        <v>0</v>
      </c>
      <c r="CA106" s="15">
        <f>IF(UPPER(TRIM(J106))="X",1,0)</f>
        <v>0</v>
      </c>
      <c r="CB106" s="15">
        <f>IF(UPPER(TRIM(L106))="X",1,0)</f>
        <v>0</v>
      </c>
      <c r="CC106" s="15">
        <f>IF(UPPER(TRIM(M106))="X",1,0)</f>
        <v>0</v>
      </c>
      <c r="CD106" s="15">
        <f>IF(UPPER(TRIM(I106))="X",1,0)</f>
        <v>0</v>
      </c>
      <c r="CE106" s="15">
        <f>IF(UPPER(TRIM(K106))="X",1,0)</f>
        <v>0</v>
      </c>
      <c r="CF106" s="15">
        <f t="shared" ref="CF106:CX106" si="21">IF(UPPER(TRIM(N106))="X",1,0)</f>
        <v>0</v>
      </c>
      <c r="CG106" s="15">
        <f t="shared" si="21"/>
        <v>0</v>
      </c>
      <c r="CH106" s="15">
        <f t="shared" si="21"/>
        <v>0</v>
      </c>
      <c r="CI106" s="15">
        <f t="shared" si="21"/>
        <v>0</v>
      </c>
      <c r="CJ106" s="15">
        <f t="shared" si="21"/>
        <v>0</v>
      </c>
      <c r="CK106" s="15">
        <f t="shared" si="21"/>
        <v>0</v>
      </c>
      <c r="CL106" s="15">
        <f t="shared" si="21"/>
        <v>0</v>
      </c>
      <c r="CM106" s="15">
        <f t="shared" si="21"/>
        <v>0</v>
      </c>
      <c r="CN106" s="15">
        <f t="shared" si="21"/>
        <v>0</v>
      </c>
      <c r="CO106" s="15">
        <f t="shared" si="21"/>
        <v>0</v>
      </c>
      <c r="CP106" s="15">
        <f t="shared" si="21"/>
        <v>0</v>
      </c>
      <c r="CQ106" s="15">
        <f t="shared" si="21"/>
        <v>0</v>
      </c>
      <c r="CR106" s="15">
        <f t="shared" si="21"/>
        <v>0</v>
      </c>
      <c r="CS106" s="15">
        <f t="shared" si="21"/>
        <v>0</v>
      </c>
      <c r="CT106" s="15">
        <f t="shared" si="21"/>
        <v>0</v>
      </c>
      <c r="CU106" s="15">
        <f t="shared" si="21"/>
        <v>0</v>
      </c>
      <c r="CV106" s="15">
        <f t="shared" si="21"/>
        <v>0</v>
      </c>
      <c r="CW106" s="15">
        <f t="shared" si="21"/>
        <v>0</v>
      </c>
      <c r="CX106" s="15">
        <f t="shared" si="21"/>
        <v>0</v>
      </c>
      <c r="CY106" s="15">
        <v>0</v>
      </c>
      <c r="CZ106" s="15">
        <f>IF(UPPER(TRIM(AH106))="X",1,0)</f>
        <v>0</v>
      </c>
      <c r="DA106" s="15">
        <v>0</v>
      </c>
      <c r="DB106" s="16">
        <f>IF(UPPER(TRIM(AM106))="P", 0, IF(UPPER(TRIM(AM106))="C", 16384, IF(UPPER(TRIM(AM106))="B", 32768, IF(UPPER(TRIM(AM106))="U", 49152, -1))))</f>
        <v>0</v>
      </c>
      <c r="DC106" s="16">
        <f>HEX2DEC(AN106)</f>
        <v>4104</v>
      </c>
      <c r="DD106" s="16">
        <f>IF(UPPER(TRIM(BB106))="",0,IF(UPPER(TRIM(BB106))="M",32,IF(UPPER(TRIM(BB106))="H",64,IF(UPPER(TRIM(BB106))="I",128,-1))))</f>
        <v>0</v>
      </c>
      <c r="DE106" s="16">
        <f>IF(UPPER(TRIM(BC106))="",0, IF(UPPER(TRIM(BC106))="U",1,IF(UPPER(TRIM(BC106))="A",2,IF(UPPER(TRIM(BC106))="B1",4,IF(UPPER(TRIM(BC106))="B2",8,IF(UPPER(TRIM(BC106))="C",16,-1))))))</f>
        <v>0</v>
      </c>
      <c r="DF106" s="17"/>
      <c r="DG106" s="16">
        <v>686</v>
      </c>
      <c r="DH106" s="16">
        <f>AK106</f>
        <v>102</v>
      </c>
      <c r="DI106" s="16">
        <f>AL106</f>
        <v>1</v>
      </c>
      <c r="DJ106" s="16">
        <f>DB106 + DC106</f>
        <v>4104</v>
      </c>
      <c r="DK106" s="16">
        <f>HEX2DEC(AO106)</f>
        <v>0</v>
      </c>
      <c r="DL106" s="16">
        <f>HEX2DEC(AP106)</f>
        <v>4104</v>
      </c>
      <c r="DM106" s="128">
        <v>0</v>
      </c>
      <c r="DN106" s="16">
        <v>516</v>
      </c>
      <c r="DO106" s="16">
        <f>BV106*2^15+BW106*2^14+BX106*2^13+BY106*2^12+BZ106*2^11+CA106*2^10+CB106*2^9+CC106*2^8+CD106*2^7+CE106*2^6+CF106*2^5+CG106*2^4+CH106*2^3+CI106*2^2+CJ106*2^1+CK106*2^0</f>
        <v>0</v>
      </c>
      <c r="DP106" s="16">
        <f>CL106*2^15+CM106*2^14+CN106*2^13+CO106*2^12+CP106*2^11+CQ106*2^10+CR106*2^9+CS106*2^8+CT106*2^7+CU106*2^6+CV106*2^5+CW106*2^4+CX106*2^3+CY106*2^2+CZ106*2^1+DA106*2^0</f>
        <v>0</v>
      </c>
      <c r="DQ106" s="16">
        <f>IF(DS106=2,AT106*1000,AT106)</f>
        <v>5000</v>
      </c>
      <c r="DR106" s="16">
        <f>IF(DT106=2,AU106*1000,AU106)</f>
        <v>1000</v>
      </c>
      <c r="DS106" s="16">
        <v>2</v>
      </c>
      <c r="DT106" s="16">
        <v>2</v>
      </c>
      <c r="DU106" s="16">
        <f>MAX(0,MIN(AX106,3))*2^14+MAX(0,MIN(AY106,3))*2^12+MAX(0,MIN(AZ106,3))*2^10+MAX(0,MIN(BA106,3))*2^8+IF(AW106&lt;0,31,IF(AW106&gt;30,30,AW106))</f>
        <v>0</v>
      </c>
      <c r="DV106" s="16">
        <f>DD106 + DE106</f>
        <v>0</v>
      </c>
      <c r="DW106" s="138" t="s">
        <v>184</v>
      </c>
      <c r="DX106" s="137" t="s">
        <v>292</v>
      </c>
      <c r="DY106" s="137" t="s">
        <v>293</v>
      </c>
      <c r="DZ106" s="17"/>
      <c r="EA106" s="15"/>
      <c r="EB106" s="15"/>
      <c r="EC106" s="15"/>
      <c r="ED106" s="15"/>
    </row>
    <row r="107" spans="1:134" ht="15" hidden="1" customHeight="1" x14ac:dyDescent="0.3">
      <c r="A107" s="230" t="s">
        <v>316</v>
      </c>
      <c r="B107" s="229"/>
      <c r="C107" s="553"/>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8"/>
      <c r="AK107" s="143"/>
      <c r="AL107" s="143"/>
      <c r="AM107" s="144"/>
      <c r="AN107" s="145"/>
      <c r="AO107" s="145"/>
      <c r="AP107" s="145"/>
      <c r="AQ107" s="132" t="s">
        <v>306</v>
      </c>
      <c r="AR107" s="147">
        <v>22</v>
      </c>
      <c r="AS107" s="142" t="s">
        <v>194</v>
      </c>
      <c r="AT107" s="224"/>
      <c r="AU107" s="224"/>
      <c r="AV107" s="12"/>
      <c r="AW107" s="12"/>
      <c r="AX107" s="12"/>
      <c r="AY107" s="12"/>
      <c r="AZ107" s="12"/>
      <c r="BA107" s="12"/>
      <c r="BB107" s="14"/>
      <c r="BC107" s="14"/>
      <c r="BD107" s="15"/>
      <c r="BE107" s="137"/>
      <c r="BF107" s="11"/>
      <c r="BG107" s="11"/>
      <c r="BH107" s="11"/>
      <c r="BI107" s="11"/>
      <c r="BJ107" s="11"/>
      <c r="BK107" s="11"/>
      <c r="BL107" s="11"/>
      <c r="BM107" s="11"/>
      <c r="BN107" s="11"/>
      <c r="BO107" s="11"/>
      <c r="BP107" s="11"/>
      <c r="BQ107" s="11"/>
      <c r="BR107" s="11"/>
      <c r="BS107" s="11"/>
      <c r="BT107" s="11"/>
      <c r="BU107" s="11"/>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6"/>
      <c r="DC107" s="16"/>
      <c r="DD107" s="16"/>
      <c r="DE107" s="16"/>
      <c r="DF107" s="17"/>
      <c r="DG107" s="16"/>
      <c r="DH107" s="16"/>
      <c r="DI107" s="16"/>
      <c r="DJ107" s="16"/>
      <c r="DK107" s="16"/>
      <c r="DL107" s="16"/>
      <c r="DM107" s="128"/>
      <c r="DN107" s="16"/>
      <c r="DO107" s="16"/>
      <c r="DP107" s="16"/>
      <c r="DQ107" s="16"/>
      <c r="DR107" s="16"/>
      <c r="DS107" s="16"/>
      <c r="DT107" s="16"/>
      <c r="DU107" s="16"/>
      <c r="DV107" s="16"/>
      <c r="DW107" s="138"/>
      <c r="DX107" s="137"/>
      <c r="DY107" s="137"/>
      <c r="DZ107" s="17"/>
      <c r="EA107" s="15"/>
      <c r="EB107" s="15"/>
      <c r="EC107" s="15"/>
      <c r="ED107" s="15"/>
    </row>
    <row r="108" spans="1:134" ht="15" hidden="1" customHeight="1" x14ac:dyDescent="0.3">
      <c r="A108" s="230"/>
      <c r="B108" s="229"/>
      <c r="C108" s="553"/>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c r="AD108" s="125"/>
      <c r="AE108" s="125"/>
      <c r="AF108" s="125"/>
      <c r="AG108" s="125"/>
      <c r="AH108" s="125"/>
      <c r="AI108" s="125"/>
      <c r="AJ108" s="128"/>
      <c r="AK108" s="143"/>
      <c r="AL108" s="143"/>
      <c r="AM108" s="144"/>
      <c r="AN108" s="145"/>
      <c r="AO108" s="145"/>
      <c r="AP108" s="145"/>
      <c r="AQ108" s="132" t="s">
        <v>307</v>
      </c>
      <c r="AR108" s="225">
        <v>1</v>
      </c>
      <c r="AS108" s="142" t="s">
        <v>297</v>
      </c>
      <c r="AT108" s="224"/>
      <c r="AU108" s="224"/>
      <c r="AV108" s="12"/>
      <c r="AW108" s="12"/>
      <c r="AX108" s="12"/>
      <c r="AY108" s="12"/>
      <c r="AZ108" s="12"/>
      <c r="BA108" s="12"/>
      <c r="BB108" s="14"/>
      <c r="BC108" s="14"/>
      <c r="BD108" s="15"/>
      <c r="BE108" s="137"/>
      <c r="BF108" s="11"/>
      <c r="BG108" s="11"/>
      <c r="BH108" s="11"/>
      <c r="BI108" s="11"/>
      <c r="BJ108" s="11"/>
      <c r="BK108" s="11"/>
      <c r="BL108" s="11"/>
      <c r="BM108" s="11"/>
      <c r="BN108" s="11"/>
      <c r="BO108" s="11"/>
      <c r="BP108" s="11"/>
      <c r="BQ108" s="11"/>
      <c r="BR108" s="11"/>
      <c r="BS108" s="11"/>
      <c r="BT108" s="11"/>
      <c r="BU108" s="11"/>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6"/>
      <c r="DC108" s="16"/>
      <c r="DD108" s="16"/>
      <c r="DE108" s="16"/>
      <c r="DF108" s="17"/>
      <c r="DG108" s="16"/>
      <c r="DH108" s="16"/>
      <c r="DI108" s="16"/>
      <c r="DJ108" s="16"/>
      <c r="DK108" s="16"/>
      <c r="DL108" s="16"/>
      <c r="DM108" s="128"/>
      <c r="DN108" s="16"/>
      <c r="DO108" s="16"/>
      <c r="DP108" s="16"/>
      <c r="DQ108" s="16"/>
      <c r="DR108" s="16"/>
      <c r="DS108" s="16"/>
      <c r="DT108" s="16"/>
      <c r="DU108" s="16"/>
      <c r="DV108" s="16"/>
      <c r="DW108" s="138"/>
      <c r="DX108" s="137"/>
      <c r="DY108" s="137"/>
      <c r="DZ108" s="17"/>
      <c r="EA108" s="15"/>
      <c r="EB108" s="15"/>
      <c r="EC108" s="15"/>
      <c r="ED108" s="15"/>
    </row>
    <row r="109" spans="1:134" ht="15" hidden="1" customHeight="1" x14ac:dyDescent="0.3">
      <c r="A109" s="230"/>
      <c r="B109" s="229"/>
      <c r="C109" s="553"/>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c r="AD109" s="125"/>
      <c r="AE109" s="125"/>
      <c r="AF109" s="125"/>
      <c r="AG109" s="125"/>
      <c r="AH109" s="125"/>
      <c r="AI109" s="125"/>
      <c r="AJ109" s="128"/>
      <c r="AK109" s="143"/>
      <c r="AL109" s="143"/>
      <c r="AM109" s="144"/>
      <c r="AN109" s="145"/>
      <c r="AO109" s="145"/>
      <c r="AP109" s="145"/>
      <c r="AQ109" s="132" t="s">
        <v>308</v>
      </c>
      <c r="AR109" s="141">
        <v>0</v>
      </c>
      <c r="AS109" s="142" t="s">
        <v>191</v>
      </c>
      <c r="AT109" s="224"/>
      <c r="AU109" s="224"/>
      <c r="AV109" s="12"/>
      <c r="AW109" s="12"/>
      <c r="AX109" s="12"/>
      <c r="AY109" s="12"/>
      <c r="AZ109" s="12"/>
      <c r="BA109" s="12"/>
      <c r="BB109" s="14"/>
      <c r="BC109" s="14"/>
      <c r="BD109" s="15"/>
      <c r="BE109" s="137"/>
      <c r="BF109" s="11"/>
      <c r="BG109" s="11"/>
      <c r="BH109" s="11"/>
      <c r="BI109" s="11"/>
      <c r="BJ109" s="11"/>
      <c r="BK109" s="11"/>
      <c r="BL109" s="11"/>
      <c r="BM109" s="11"/>
      <c r="BN109" s="11"/>
      <c r="BO109" s="11"/>
      <c r="BP109" s="11"/>
      <c r="BQ109" s="11"/>
      <c r="BR109" s="11"/>
      <c r="BS109" s="11"/>
      <c r="BT109" s="11"/>
      <c r="BU109" s="11"/>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6"/>
      <c r="DC109" s="16"/>
      <c r="DD109" s="16"/>
      <c r="DE109" s="16"/>
      <c r="DF109" s="17"/>
      <c r="DG109" s="16"/>
      <c r="DH109" s="16"/>
      <c r="DI109" s="16"/>
      <c r="DJ109" s="16"/>
      <c r="DK109" s="16"/>
      <c r="DL109" s="16"/>
      <c r="DM109" s="128"/>
      <c r="DN109" s="16"/>
      <c r="DO109" s="16"/>
      <c r="DP109" s="16"/>
      <c r="DQ109" s="16"/>
      <c r="DR109" s="16"/>
      <c r="DS109" s="16"/>
      <c r="DT109" s="16"/>
      <c r="DU109" s="16"/>
      <c r="DV109" s="16"/>
      <c r="DW109" s="138"/>
      <c r="DX109" s="137"/>
      <c r="DY109" s="137"/>
      <c r="DZ109" s="17"/>
      <c r="EA109" s="15"/>
      <c r="EB109" s="15"/>
      <c r="EC109" s="15"/>
      <c r="ED109" s="15"/>
    </row>
    <row r="110" spans="1:134" ht="15" hidden="1" customHeight="1" x14ac:dyDescent="0.3">
      <c r="A110" s="230"/>
      <c r="B110" s="229"/>
      <c r="C110" s="553"/>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c r="AF110" s="125"/>
      <c r="AG110" s="125"/>
      <c r="AH110" s="125"/>
      <c r="AI110" s="125"/>
      <c r="AJ110" s="128"/>
      <c r="AK110" s="143"/>
      <c r="AL110" s="143"/>
      <c r="AM110" s="144"/>
      <c r="AN110" s="145"/>
      <c r="AO110" s="145"/>
      <c r="AP110" s="145"/>
      <c r="AQ110" s="132" t="s">
        <v>309</v>
      </c>
      <c r="AR110" s="141">
        <v>9999</v>
      </c>
      <c r="AS110" s="142" t="s">
        <v>191</v>
      </c>
      <c r="AT110" s="224"/>
      <c r="AU110" s="224"/>
      <c r="AV110" s="12"/>
      <c r="AW110" s="12"/>
      <c r="AX110" s="12"/>
      <c r="AY110" s="12"/>
      <c r="AZ110" s="12"/>
      <c r="BA110" s="12"/>
      <c r="BB110" s="14"/>
      <c r="BC110" s="14"/>
      <c r="BD110" s="15"/>
      <c r="BE110" s="137"/>
      <c r="BF110" s="11"/>
      <c r="BG110" s="11"/>
      <c r="BH110" s="11"/>
      <c r="BI110" s="11"/>
      <c r="BJ110" s="11"/>
      <c r="BK110" s="11"/>
      <c r="BL110" s="11"/>
      <c r="BM110" s="11"/>
      <c r="BN110" s="11"/>
      <c r="BO110" s="11"/>
      <c r="BP110" s="11"/>
      <c r="BQ110" s="11"/>
      <c r="BR110" s="11"/>
      <c r="BS110" s="11"/>
      <c r="BT110" s="11"/>
      <c r="BU110" s="11"/>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6"/>
      <c r="DC110" s="16"/>
      <c r="DD110" s="16"/>
      <c r="DE110" s="16"/>
      <c r="DF110" s="17"/>
      <c r="DG110" s="16"/>
      <c r="DH110" s="16"/>
      <c r="DI110" s="16"/>
      <c r="DJ110" s="16"/>
      <c r="DK110" s="16"/>
      <c r="DL110" s="16"/>
      <c r="DM110" s="128"/>
      <c r="DN110" s="16"/>
      <c r="DO110" s="16"/>
      <c r="DP110" s="16"/>
      <c r="DQ110" s="16"/>
      <c r="DR110" s="16"/>
      <c r="DS110" s="16"/>
      <c r="DT110" s="16"/>
      <c r="DU110" s="16"/>
      <c r="DV110" s="16"/>
      <c r="DW110" s="138"/>
      <c r="DX110" s="137"/>
      <c r="DY110" s="137"/>
      <c r="DZ110" s="17"/>
      <c r="EA110" s="15"/>
      <c r="EB110" s="15"/>
      <c r="EC110" s="15"/>
      <c r="ED110" s="15"/>
    </row>
    <row r="111" spans="1:134" ht="15" hidden="1" customHeight="1" x14ac:dyDescent="0.3">
      <c r="A111" s="230"/>
      <c r="B111" s="229"/>
      <c r="C111" s="553"/>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5"/>
      <c r="AH111" s="125"/>
      <c r="AI111" s="125"/>
      <c r="AJ111" s="128"/>
      <c r="AK111" s="143"/>
      <c r="AL111" s="143"/>
      <c r="AM111" s="144"/>
      <c r="AN111" s="145"/>
      <c r="AO111" s="145"/>
      <c r="AP111" s="145"/>
      <c r="AQ111" s="132" t="s">
        <v>310</v>
      </c>
      <c r="AR111" s="141">
        <v>160</v>
      </c>
      <c r="AS111" s="142" t="s">
        <v>311</v>
      </c>
      <c r="AT111" s="224"/>
      <c r="AU111" s="224"/>
      <c r="AV111" s="12"/>
      <c r="AW111" s="12"/>
      <c r="AX111" s="12"/>
      <c r="AY111" s="12"/>
      <c r="AZ111" s="12"/>
      <c r="BA111" s="12"/>
      <c r="BB111" s="14"/>
      <c r="BC111" s="14"/>
      <c r="BD111" s="15"/>
      <c r="BE111" s="137"/>
      <c r="BF111" s="11"/>
      <c r="BG111" s="11"/>
      <c r="BH111" s="11"/>
      <c r="BI111" s="11"/>
      <c r="BJ111" s="11"/>
      <c r="BK111" s="11"/>
      <c r="BL111" s="11"/>
      <c r="BM111" s="11"/>
      <c r="BN111" s="11"/>
      <c r="BO111" s="11"/>
      <c r="BP111" s="11"/>
      <c r="BQ111" s="11"/>
      <c r="BR111" s="11"/>
      <c r="BS111" s="11"/>
      <c r="BT111" s="11"/>
      <c r="BU111" s="11"/>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6"/>
      <c r="DC111" s="16"/>
      <c r="DD111" s="16"/>
      <c r="DE111" s="16"/>
      <c r="DF111" s="17"/>
      <c r="DG111" s="16"/>
      <c r="DH111" s="16"/>
      <c r="DI111" s="16"/>
      <c r="DJ111" s="16"/>
      <c r="DK111" s="16"/>
      <c r="DL111" s="16"/>
      <c r="DM111" s="128"/>
      <c r="DN111" s="16"/>
      <c r="DO111" s="16"/>
      <c r="DP111" s="16"/>
      <c r="DQ111" s="16"/>
      <c r="DR111" s="16"/>
      <c r="DS111" s="16"/>
      <c r="DT111" s="16"/>
      <c r="DU111" s="16"/>
      <c r="DV111" s="16"/>
      <c r="DW111" s="138"/>
      <c r="DX111" s="137"/>
      <c r="DY111" s="137"/>
      <c r="DZ111" s="17"/>
      <c r="EA111" s="15"/>
      <c r="EB111" s="15"/>
      <c r="EC111" s="15"/>
      <c r="ED111" s="15"/>
    </row>
    <row r="112" spans="1:134" ht="15" hidden="1" customHeight="1" x14ac:dyDescent="0.3">
      <c r="A112" s="230"/>
      <c r="B112" s="229"/>
      <c r="C112" s="553"/>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c r="AD112" s="125"/>
      <c r="AE112" s="125"/>
      <c r="AF112" s="125"/>
      <c r="AG112" s="125"/>
      <c r="AH112" s="125"/>
      <c r="AI112" s="125"/>
      <c r="AJ112" s="128"/>
      <c r="AK112" s="143"/>
      <c r="AL112" s="143"/>
      <c r="AM112" s="144"/>
      <c r="AN112" s="145"/>
      <c r="AO112" s="145"/>
      <c r="AP112" s="145"/>
      <c r="AQ112" s="140" t="s">
        <v>298</v>
      </c>
      <c r="AR112" s="12"/>
      <c r="AS112" s="142"/>
      <c r="AT112" s="224"/>
      <c r="AU112" s="224"/>
      <c r="AV112" s="12"/>
      <c r="AW112" s="12"/>
      <c r="AX112" s="12"/>
      <c r="AY112" s="12"/>
      <c r="AZ112" s="12"/>
      <c r="BA112" s="12"/>
      <c r="BB112" s="14"/>
      <c r="BC112" s="14"/>
      <c r="BD112" s="15"/>
      <c r="BE112" s="137"/>
      <c r="BF112" s="11"/>
      <c r="BG112" s="11"/>
      <c r="BH112" s="11"/>
      <c r="BI112" s="11"/>
      <c r="BJ112" s="11"/>
      <c r="BK112" s="11"/>
      <c r="BL112" s="11"/>
      <c r="BM112" s="11"/>
      <c r="BN112" s="11"/>
      <c r="BO112" s="11"/>
      <c r="BP112" s="11"/>
      <c r="BQ112" s="11"/>
      <c r="BR112" s="11"/>
      <c r="BS112" s="11"/>
      <c r="BT112" s="11"/>
      <c r="BU112" s="11"/>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6"/>
      <c r="DC112" s="16"/>
      <c r="DD112" s="16"/>
      <c r="DE112" s="16"/>
      <c r="DF112" s="17"/>
      <c r="DG112" s="16"/>
      <c r="DH112" s="16"/>
      <c r="DI112" s="16"/>
      <c r="DJ112" s="16"/>
      <c r="DK112" s="16"/>
      <c r="DL112" s="16"/>
      <c r="DM112" s="128"/>
      <c r="DN112" s="16"/>
      <c r="DO112" s="16"/>
      <c r="DP112" s="16"/>
      <c r="DQ112" s="16"/>
      <c r="DR112" s="16"/>
      <c r="DS112" s="16"/>
      <c r="DT112" s="16"/>
      <c r="DU112" s="16"/>
      <c r="DV112" s="16"/>
      <c r="DW112" s="138"/>
      <c r="DX112" s="137"/>
      <c r="DY112" s="137"/>
      <c r="DZ112" s="17"/>
      <c r="EA112" s="15"/>
      <c r="EB112" s="15"/>
      <c r="EC112" s="15"/>
      <c r="ED112" s="15"/>
    </row>
    <row r="113" spans="1:134" ht="15" hidden="1" customHeight="1" x14ac:dyDescent="0.3">
      <c r="A113" s="12"/>
      <c r="B113" s="229"/>
      <c r="C113" s="553"/>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8"/>
      <c r="AK113" s="143"/>
      <c r="AL113" s="143"/>
      <c r="AM113" s="144"/>
      <c r="AN113" s="145"/>
      <c r="AO113" s="145"/>
      <c r="AP113" s="145"/>
      <c r="AQ113" s="132"/>
      <c r="AR113" s="12"/>
      <c r="AS113" s="142"/>
      <c r="AT113" s="224"/>
      <c r="AU113" s="224"/>
      <c r="AV113" s="12"/>
      <c r="AW113" s="12"/>
      <c r="AX113" s="12"/>
      <c r="AY113" s="12"/>
      <c r="AZ113" s="12"/>
      <c r="BA113" s="12"/>
      <c r="BB113" s="14"/>
      <c r="BC113" s="14"/>
      <c r="BD113" s="15"/>
      <c r="BE113" s="137" t="s">
        <v>183</v>
      </c>
      <c r="BF113" s="11"/>
      <c r="BG113" s="11"/>
      <c r="BH113" s="11"/>
      <c r="BI113" s="11" t="s">
        <v>183</v>
      </c>
      <c r="BJ113" s="11" t="s">
        <v>183</v>
      </c>
      <c r="BK113" s="11" t="s">
        <v>183</v>
      </c>
      <c r="BL113" s="11" t="s">
        <v>183</v>
      </c>
      <c r="BM113" s="11" t="s">
        <v>183</v>
      </c>
      <c r="BN113" s="11" t="s">
        <v>183</v>
      </c>
      <c r="BO113" s="11" t="s">
        <v>183</v>
      </c>
      <c r="BP113" s="11" t="s">
        <v>183</v>
      </c>
      <c r="BQ113" s="11" t="s">
        <v>183</v>
      </c>
      <c r="BR113" s="11" t="s">
        <v>183</v>
      </c>
      <c r="BS113" s="11" t="s">
        <v>183</v>
      </c>
      <c r="BT113" s="11" t="s">
        <v>183</v>
      </c>
      <c r="BU113" s="11"/>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6"/>
      <c r="DC113" s="16"/>
      <c r="DD113" s="16"/>
      <c r="DE113" s="16"/>
      <c r="DF113" s="17"/>
      <c r="DG113" s="16"/>
      <c r="DH113" s="16"/>
      <c r="DI113" s="16"/>
      <c r="DJ113" s="16"/>
      <c r="DK113" s="16"/>
      <c r="DL113" s="16"/>
      <c r="DM113" s="128"/>
      <c r="DN113" s="16"/>
      <c r="DO113" s="16"/>
      <c r="DP113" s="16"/>
      <c r="DQ113" s="16"/>
      <c r="DR113" s="16"/>
      <c r="DS113" s="16"/>
      <c r="DT113" s="16"/>
      <c r="DU113" s="16"/>
      <c r="DV113" s="16"/>
      <c r="DW113" s="138"/>
      <c r="DX113" s="137"/>
      <c r="DY113" s="137"/>
      <c r="DZ113" s="17"/>
      <c r="EA113" s="15"/>
      <c r="EB113" s="15"/>
      <c r="EC113" s="15"/>
      <c r="ED113" s="15"/>
    </row>
    <row r="114" spans="1:134" ht="15" hidden="1" customHeight="1" x14ac:dyDescent="0.3">
      <c r="A114" s="123"/>
      <c r="B114" s="221"/>
      <c r="C114" s="554" t="s">
        <v>317</v>
      </c>
      <c r="D114" s="157"/>
      <c r="E114" s="231"/>
      <c r="F114" s="157"/>
      <c r="G114" s="156"/>
      <c r="H114" s="157"/>
      <c r="I114" s="232"/>
      <c r="J114" s="156"/>
      <c r="K114" s="231"/>
      <c r="L114" s="157"/>
      <c r="M114" s="157"/>
      <c r="N114" s="157"/>
      <c r="O114" s="157"/>
      <c r="P114" s="157"/>
      <c r="Q114" s="157"/>
      <c r="R114" s="157"/>
      <c r="S114" s="157"/>
      <c r="T114" s="157"/>
      <c r="U114" s="157"/>
      <c r="V114" s="157"/>
      <c r="W114" s="157"/>
      <c r="X114" s="157"/>
      <c r="Y114" s="157"/>
      <c r="Z114" s="157"/>
      <c r="AA114" s="157"/>
      <c r="AB114" s="157"/>
      <c r="AC114" s="157"/>
      <c r="AD114" s="157"/>
      <c r="AE114" s="157"/>
      <c r="AF114" s="157"/>
      <c r="AG114" s="157"/>
      <c r="AH114" s="157"/>
      <c r="AI114" s="157"/>
      <c r="AJ114" s="158">
        <f>IF($DM114=0,0,(IF(_xlfn.BITAND($DM114, 128),"8,", "") &amp; IF(_xlfn.BITAND($DM114,64),"7,", "") &amp; IF(_xlfn.BITAND($DM114,7), _xlfn.BITAND($DM114,7) &amp; ",", "") &amp; IF(_xlfn.BITAND($DM114, 56), _xlfn.BITAND($DM114, 56)/8, "")))</f>
        <v>0</v>
      </c>
      <c r="AK114" s="159">
        <v>102</v>
      </c>
      <c r="AL114" s="159">
        <v>10</v>
      </c>
      <c r="AM114" s="160" t="s">
        <v>165</v>
      </c>
      <c r="AN114" s="161" t="s">
        <v>318</v>
      </c>
      <c r="AO114" s="161" t="s">
        <v>319</v>
      </c>
      <c r="AP114" s="161" t="s">
        <v>320</v>
      </c>
      <c r="AQ114" s="162" t="s">
        <v>303</v>
      </c>
      <c r="AR114" s="172">
        <v>3</v>
      </c>
      <c r="AS114" s="164" t="s">
        <v>284</v>
      </c>
      <c r="AT114" s="209">
        <v>5</v>
      </c>
      <c r="AU114" s="209">
        <v>1</v>
      </c>
      <c r="AV114" s="11" t="s">
        <v>259</v>
      </c>
      <c r="AW114" s="166">
        <v>0</v>
      </c>
      <c r="AX114" s="166">
        <v>0</v>
      </c>
      <c r="AY114" s="166">
        <v>0</v>
      </c>
      <c r="AZ114" s="166">
        <v>0</v>
      </c>
      <c r="BA114" s="166">
        <v>0</v>
      </c>
      <c r="BB114" s="136"/>
      <c r="BC114" s="136"/>
      <c r="BD114" s="15"/>
      <c r="BE114" s="137" t="str">
        <f>IF(C114="","",C114)</f>
        <v>Boost control slow to respond</v>
      </c>
      <c r="BF114" s="11"/>
      <c r="BG114" s="11"/>
      <c r="BH114" s="11"/>
      <c r="BI114" s="11" t="s">
        <v>321</v>
      </c>
      <c r="BJ114" s="11" t="s">
        <v>288</v>
      </c>
      <c r="BK114" s="11" t="s">
        <v>289</v>
      </c>
      <c r="BL114" s="11" t="s">
        <v>322</v>
      </c>
      <c r="BM114" s="11" t="s">
        <v>323</v>
      </c>
      <c r="BN114" s="11" t="s">
        <v>182</v>
      </c>
      <c r="BO114" s="11" t="s">
        <v>180</v>
      </c>
      <c r="BP114" s="11" t="s">
        <v>291</v>
      </c>
      <c r="BQ114" s="11" t="s">
        <v>180</v>
      </c>
      <c r="BR114" s="11" t="s">
        <v>180</v>
      </c>
      <c r="BS114" s="11" t="s">
        <v>291</v>
      </c>
      <c r="BT114" s="11" t="s">
        <v>180</v>
      </c>
      <c r="BU114" s="11"/>
      <c r="BV114" s="15">
        <f>IF(UPPER(TRIM(D114))="X",1,0)</f>
        <v>0</v>
      </c>
      <c r="BW114" s="15">
        <f>IF(UPPER(TRIM(E114))="X",1,0)</f>
        <v>0</v>
      </c>
      <c r="BX114" s="15">
        <f>IF(UPPER(TRIM(F114))="X",1,0)</f>
        <v>0</v>
      </c>
      <c r="BY114" s="15">
        <f>IF(UPPER(TRIM(G114))="X",1,0)</f>
        <v>0</v>
      </c>
      <c r="BZ114" s="15">
        <f>IF(UPPER(TRIM(H114))="X",1,0)</f>
        <v>0</v>
      </c>
      <c r="CA114" s="15">
        <f>IF(UPPER(TRIM(J114))="X",1,0)</f>
        <v>0</v>
      </c>
      <c r="CB114" s="15">
        <f>IF(UPPER(TRIM(L114))="X",1,0)</f>
        <v>0</v>
      </c>
      <c r="CC114" s="15">
        <f>IF(UPPER(TRIM(M114))="X",1,0)</f>
        <v>0</v>
      </c>
      <c r="CD114" s="15">
        <f>IF(UPPER(TRIM(I114))="X",1,0)</f>
        <v>0</v>
      </c>
      <c r="CE114" s="15">
        <f>IF(UPPER(TRIM(K114))="X",1,0)</f>
        <v>0</v>
      </c>
      <c r="CF114" s="15">
        <f t="shared" ref="CF114:CX114" si="22">IF(UPPER(TRIM(N114))="X",1,0)</f>
        <v>0</v>
      </c>
      <c r="CG114" s="15">
        <f t="shared" si="22"/>
        <v>0</v>
      </c>
      <c r="CH114" s="15">
        <f t="shared" si="22"/>
        <v>0</v>
      </c>
      <c r="CI114" s="15">
        <f t="shared" si="22"/>
        <v>0</v>
      </c>
      <c r="CJ114" s="15">
        <f t="shared" si="22"/>
        <v>0</v>
      </c>
      <c r="CK114" s="15">
        <f t="shared" si="22"/>
        <v>0</v>
      </c>
      <c r="CL114" s="15">
        <f t="shared" si="22"/>
        <v>0</v>
      </c>
      <c r="CM114" s="15">
        <f t="shared" si="22"/>
        <v>0</v>
      </c>
      <c r="CN114" s="15">
        <f t="shared" si="22"/>
        <v>0</v>
      </c>
      <c r="CO114" s="15">
        <f t="shared" si="22"/>
        <v>0</v>
      </c>
      <c r="CP114" s="15">
        <f t="shared" si="22"/>
        <v>0</v>
      </c>
      <c r="CQ114" s="15">
        <f t="shared" si="22"/>
        <v>0</v>
      </c>
      <c r="CR114" s="15">
        <f t="shared" si="22"/>
        <v>0</v>
      </c>
      <c r="CS114" s="15">
        <f t="shared" si="22"/>
        <v>0</v>
      </c>
      <c r="CT114" s="15">
        <f t="shared" si="22"/>
        <v>0</v>
      </c>
      <c r="CU114" s="15">
        <f t="shared" si="22"/>
        <v>0</v>
      </c>
      <c r="CV114" s="15">
        <f t="shared" si="22"/>
        <v>0</v>
      </c>
      <c r="CW114" s="15">
        <f t="shared" si="22"/>
        <v>0</v>
      </c>
      <c r="CX114" s="15">
        <f t="shared" si="22"/>
        <v>0</v>
      </c>
      <c r="CY114" s="15">
        <v>0</v>
      </c>
      <c r="CZ114" s="15">
        <f>IF(UPPER(TRIM(AH114))="X",1,0)</f>
        <v>0</v>
      </c>
      <c r="DA114" s="15">
        <v>0</v>
      </c>
      <c r="DB114" s="16">
        <f>IF(UPPER(TRIM(AM114))="P", 0, IF(UPPER(TRIM(AM114))="C", 16384, IF(UPPER(TRIM(AM114))="B", 32768, IF(UPPER(TRIM(AM114))="U", 49152, -1))))</f>
        <v>0</v>
      </c>
      <c r="DC114" s="16">
        <f>HEX2DEC(AN114)</f>
        <v>69</v>
      </c>
      <c r="DD114" s="16">
        <f>IF(UPPER(TRIM(BB114))="",0,IF(UPPER(TRIM(BB114))="M",32,IF(UPPER(TRIM(BB114))="H",64,IF(UPPER(TRIM(BB114))="I",128,-1))))</f>
        <v>0</v>
      </c>
      <c r="DE114" s="16">
        <f>IF(UPPER(TRIM(BC114))="",0, IF(UPPER(TRIM(BC114))="U",1,IF(UPPER(TRIM(BC114))="A",2,IF(UPPER(TRIM(BC114))="B1",4,IF(UPPER(TRIM(BC114))="B2",8,IF(UPPER(TRIM(BC114))="C",16,-1))))))</f>
        <v>0</v>
      </c>
      <c r="DF114" s="17"/>
      <c r="DG114" s="16">
        <v>655</v>
      </c>
      <c r="DH114" s="16">
        <f>AK114</f>
        <v>102</v>
      </c>
      <c r="DI114" s="16">
        <f>AL114</f>
        <v>10</v>
      </c>
      <c r="DJ114" s="16">
        <f>DB114 + DC114</f>
        <v>69</v>
      </c>
      <c r="DK114" s="16">
        <f>HEX2DEC(AO114)</f>
        <v>124</v>
      </c>
      <c r="DL114" s="16">
        <f>HEX2DEC(AP114)</f>
        <v>8812</v>
      </c>
      <c r="DM114" s="158">
        <v>0</v>
      </c>
      <c r="DN114" s="16">
        <v>485</v>
      </c>
      <c r="DO114" s="16">
        <f>BV114*2^15+BW114*2^14+BX114*2^13+BY114*2^12+BZ114*2^11+CA114*2^10+CB114*2^9+CC114*2^8+CD114*2^7+CE114*2^6+CF114*2^5+CG114*2^4+CH114*2^3+CI114*2^2+CJ114*2^1+CK114*2^0</f>
        <v>0</v>
      </c>
      <c r="DP114" s="16">
        <f>CL114*2^15+CM114*2^14+CN114*2^13+CO114*2^12+CP114*2^11+CQ114*2^10+CR114*2^9+CS114*2^8+CT114*2^7+CU114*2^6+CV114*2^5+CW114*2^4+CX114*2^3+CY114*2^2+CZ114*2^1+DA114*2^0</f>
        <v>0</v>
      </c>
      <c r="DQ114" s="16">
        <f>IF(DS114=2,AT114*1000,AT114)</f>
        <v>5000</v>
      </c>
      <c r="DR114" s="16">
        <f>IF(DT114=2,AU114*1000,AU114)</f>
        <v>1000</v>
      </c>
      <c r="DS114" s="16">
        <v>2</v>
      </c>
      <c r="DT114" s="16">
        <v>2</v>
      </c>
      <c r="DU114" s="16">
        <f>MAX(0,MIN(AX114,3))*2^14+MAX(0,MIN(AY114,3))*2^12+MAX(0,MIN(AZ114,3))*2^10+MAX(0,MIN(BA114,3))*2^8+IF(AW114&lt;0,31,IF(AW114&gt;30,30,AW114))</f>
        <v>0</v>
      </c>
      <c r="DV114" s="16">
        <f>DD114 + DE114</f>
        <v>0</v>
      </c>
      <c r="DW114" s="138" t="s">
        <v>184</v>
      </c>
      <c r="DX114" s="137" t="s">
        <v>292</v>
      </c>
      <c r="DY114" s="137" t="s">
        <v>293</v>
      </c>
      <c r="DZ114" s="17"/>
      <c r="EA114" s="15"/>
      <c r="EB114" s="15"/>
      <c r="EC114" s="15"/>
      <c r="ED114" s="15"/>
    </row>
    <row r="115" spans="1:134" ht="15" hidden="1" customHeight="1" x14ac:dyDescent="0.3">
      <c r="A115" s="123"/>
      <c r="B115" s="221"/>
      <c r="C115" s="553"/>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c r="AD115" s="125"/>
      <c r="AE115" s="125"/>
      <c r="AF115" s="125"/>
      <c r="AG115" s="125"/>
      <c r="AH115" s="125"/>
      <c r="AI115" s="125"/>
      <c r="AJ115" s="128"/>
      <c r="AK115" s="143"/>
      <c r="AL115" s="143"/>
      <c r="AM115" s="144"/>
      <c r="AN115" s="145"/>
      <c r="AO115" s="145"/>
      <c r="AP115" s="145"/>
      <c r="AQ115" s="170" t="s">
        <v>294</v>
      </c>
      <c r="AR115" s="172">
        <v>20</v>
      </c>
      <c r="AS115" s="164" t="s">
        <v>194</v>
      </c>
      <c r="AT115" s="224"/>
      <c r="AU115" s="224"/>
      <c r="AV115" s="12"/>
      <c r="AW115" s="12"/>
      <c r="AX115" s="12"/>
      <c r="AY115" s="12"/>
      <c r="AZ115" s="12"/>
      <c r="BA115" s="12"/>
      <c r="BB115" s="14"/>
      <c r="BC115" s="14"/>
      <c r="BD115" s="15"/>
      <c r="BE115" s="137" t="s">
        <v>183</v>
      </c>
      <c r="BF115" s="11"/>
      <c r="BG115" s="11"/>
      <c r="BH115" s="11"/>
      <c r="BI115" s="11" t="s">
        <v>183</v>
      </c>
      <c r="BJ115" s="11" t="s">
        <v>183</v>
      </c>
      <c r="BK115" s="11" t="s">
        <v>183</v>
      </c>
      <c r="BL115" s="11" t="s">
        <v>183</v>
      </c>
      <c r="BM115" s="11" t="s">
        <v>183</v>
      </c>
      <c r="BN115" s="11" t="s">
        <v>183</v>
      </c>
      <c r="BO115" s="11" t="s">
        <v>183</v>
      </c>
      <c r="BP115" s="11" t="s">
        <v>183</v>
      </c>
      <c r="BQ115" s="11" t="s">
        <v>183</v>
      </c>
      <c r="BR115" s="11" t="s">
        <v>183</v>
      </c>
      <c r="BS115" s="11" t="s">
        <v>183</v>
      </c>
      <c r="BT115" s="11" t="s">
        <v>183</v>
      </c>
      <c r="BU115" s="11"/>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6"/>
      <c r="DC115" s="16"/>
      <c r="DD115" s="16"/>
      <c r="DE115" s="16"/>
      <c r="DF115" s="17"/>
      <c r="DG115" s="16"/>
      <c r="DH115" s="16"/>
      <c r="DI115" s="16"/>
      <c r="DJ115" s="16"/>
      <c r="DK115" s="16"/>
      <c r="DL115" s="16"/>
      <c r="DM115" s="128"/>
      <c r="DN115" s="16"/>
      <c r="DO115" s="16"/>
      <c r="DP115" s="16"/>
      <c r="DQ115" s="16"/>
      <c r="DR115" s="16"/>
      <c r="DS115" s="16"/>
      <c r="DT115" s="16"/>
      <c r="DU115" s="16"/>
      <c r="DV115" s="16"/>
      <c r="DW115" s="138"/>
      <c r="DX115" s="137"/>
      <c r="DY115" s="137"/>
      <c r="DZ115" s="17"/>
      <c r="EA115" s="15"/>
      <c r="EB115" s="15"/>
      <c r="EC115" s="15"/>
      <c r="ED115" s="15"/>
    </row>
    <row r="116" spans="1:134" ht="15" hidden="1" customHeight="1" x14ac:dyDescent="0.3">
      <c r="A116" s="123"/>
      <c r="B116" s="221"/>
      <c r="C116" s="553"/>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5"/>
      <c r="AH116" s="125"/>
      <c r="AI116" s="125"/>
      <c r="AJ116" s="128"/>
      <c r="AK116" s="143"/>
      <c r="AL116" s="143"/>
      <c r="AM116" s="144"/>
      <c r="AN116" s="145"/>
      <c r="AO116" s="145"/>
      <c r="AP116" s="145"/>
      <c r="AQ116" s="162" t="s">
        <v>308</v>
      </c>
      <c r="AR116" s="171">
        <v>1300</v>
      </c>
      <c r="AS116" s="164" t="s">
        <v>191</v>
      </c>
      <c r="AT116" s="224"/>
      <c r="AU116" s="224"/>
      <c r="AV116" s="12"/>
      <c r="AW116" s="12"/>
      <c r="AX116" s="12"/>
      <c r="AY116" s="12"/>
      <c r="AZ116" s="12"/>
      <c r="BA116" s="12"/>
      <c r="BB116" s="14"/>
      <c r="BC116" s="14"/>
      <c r="BD116" s="15"/>
      <c r="BE116" s="137" t="s">
        <v>183</v>
      </c>
      <c r="BF116" s="11"/>
      <c r="BG116" s="11"/>
      <c r="BH116" s="11"/>
      <c r="BI116" s="11" t="s">
        <v>183</v>
      </c>
      <c r="BJ116" s="11" t="s">
        <v>183</v>
      </c>
      <c r="BK116" s="11" t="s">
        <v>183</v>
      </c>
      <c r="BL116" s="11" t="s">
        <v>183</v>
      </c>
      <c r="BM116" s="11" t="s">
        <v>183</v>
      </c>
      <c r="BN116" s="11" t="s">
        <v>183</v>
      </c>
      <c r="BO116" s="11" t="s">
        <v>183</v>
      </c>
      <c r="BP116" s="11" t="s">
        <v>183</v>
      </c>
      <c r="BQ116" s="11" t="s">
        <v>183</v>
      </c>
      <c r="BR116" s="11" t="s">
        <v>183</v>
      </c>
      <c r="BS116" s="11" t="s">
        <v>183</v>
      </c>
      <c r="BT116" s="11" t="s">
        <v>183</v>
      </c>
      <c r="BU116" s="11"/>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6"/>
      <c r="DC116" s="16"/>
      <c r="DD116" s="16"/>
      <c r="DE116" s="16"/>
      <c r="DF116" s="17"/>
      <c r="DG116" s="16"/>
      <c r="DH116" s="16"/>
      <c r="DI116" s="16"/>
      <c r="DJ116" s="16"/>
      <c r="DK116" s="16"/>
      <c r="DL116" s="16"/>
      <c r="DM116" s="128"/>
      <c r="DN116" s="16"/>
      <c r="DO116" s="16"/>
      <c r="DP116" s="16"/>
      <c r="DQ116" s="16"/>
      <c r="DR116" s="16"/>
      <c r="DS116" s="16"/>
      <c r="DT116" s="16"/>
      <c r="DU116" s="16"/>
      <c r="DV116" s="16"/>
      <c r="DW116" s="138"/>
      <c r="DX116" s="137"/>
      <c r="DY116" s="137"/>
      <c r="DZ116" s="17"/>
      <c r="EA116" s="15"/>
      <c r="EB116" s="15"/>
      <c r="EC116" s="15"/>
      <c r="ED116" s="15"/>
    </row>
    <row r="117" spans="1:134" ht="15" hidden="1" customHeight="1" x14ac:dyDescent="0.3">
      <c r="A117" s="123"/>
      <c r="B117" s="221"/>
      <c r="C117" s="553"/>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c r="AC117" s="125"/>
      <c r="AD117" s="125"/>
      <c r="AE117" s="125"/>
      <c r="AF117" s="125"/>
      <c r="AG117" s="125"/>
      <c r="AH117" s="125"/>
      <c r="AI117" s="125"/>
      <c r="AJ117" s="128"/>
      <c r="AK117" s="143"/>
      <c r="AL117" s="143"/>
      <c r="AM117" s="144"/>
      <c r="AN117" s="145"/>
      <c r="AO117" s="145"/>
      <c r="AP117" s="145"/>
      <c r="AQ117" s="162" t="s">
        <v>324</v>
      </c>
      <c r="AR117" s="233">
        <v>2</v>
      </c>
      <c r="AS117" s="164" t="s">
        <v>297</v>
      </c>
      <c r="AT117" s="224"/>
      <c r="AU117" s="224"/>
      <c r="AV117" s="12"/>
      <c r="AW117" s="12"/>
      <c r="AX117" s="12"/>
      <c r="AY117" s="12"/>
      <c r="AZ117" s="12"/>
      <c r="BA117" s="12"/>
      <c r="BB117" s="14"/>
      <c r="BC117" s="14"/>
      <c r="BD117" s="15"/>
      <c r="BE117" s="137" t="s">
        <v>183</v>
      </c>
      <c r="BF117" s="11"/>
      <c r="BG117" s="11"/>
      <c r="BH117" s="11"/>
      <c r="BI117" s="11" t="s">
        <v>183</v>
      </c>
      <c r="BJ117" s="11" t="s">
        <v>183</v>
      </c>
      <c r="BK117" s="11" t="s">
        <v>183</v>
      </c>
      <c r="BL117" s="11" t="s">
        <v>183</v>
      </c>
      <c r="BM117" s="11" t="s">
        <v>183</v>
      </c>
      <c r="BN117" s="11" t="s">
        <v>183</v>
      </c>
      <c r="BO117" s="11" t="s">
        <v>183</v>
      </c>
      <c r="BP117" s="11" t="s">
        <v>183</v>
      </c>
      <c r="BQ117" s="11" t="s">
        <v>183</v>
      </c>
      <c r="BR117" s="11" t="s">
        <v>183</v>
      </c>
      <c r="BS117" s="11" t="s">
        <v>183</v>
      </c>
      <c r="BT117" s="11" t="s">
        <v>183</v>
      </c>
      <c r="BU117" s="11"/>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6"/>
      <c r="DC117" s="16"/>
      <c r="DD117" s="16"/>
      <c r="DE117" s="16"/>
      <c r="DF117" s="17"/>
      <c r="DG117" s="16"/>
      <c r="DH117" s="16"/>
      <c r="DI117" s="16"/>
      <c r="DJ117" s="16"/>
      <c r="DK117" s="16"/>
      <c r="DL117" s="16"/>
      <c r="DM117" s="128"/>
      <c r="DN117" s="16"/>
      <c r="DO117" s="16"/>
      <c r="DP117" s="16"/>
      <c r="DQ117" s="16"/>
      <c r="DR117" s="16"/>
      <c r="DS117" s="16"/>
      <c r="DT117" s="16"/>
      <c r="DU117" s="16"/>
      <c r="DV117" s="16"/>
      <c r="DW117" s="138"/>
      <c r="DX117" s="137"/>
      <c r="DY117" s="137"/>
      <c r="DZ117" s="17"/>
      <c r="EA117" s="15"/>
      <c r="EB117" s="15"/>
      <c r="EC117" s="15"/>
      <c r="ED117" s="15"/>
    </row>
    <row r="118" spans="1:134" ht="15" hidden="1" customHeight="1" x14ac:dyDescent="0.3">
      <c r="A118" s="123"/>
      <c r="B118" s="221"/>
      <c r="C118" s="553"/>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c r="AD118" s="125"/>
      <c r="AE118" s="125"/>
      <c r="AF118" s="125"/>
      <c r="AG118" s="125"/>
      <c r="AH118" s="125"/>
      <c r="AI118" s="125"/>
      <c r="AJ118" s="128"/>
      <c r="AK118" s="143"/>
      <c r="AL118" s="143"/>
      <c r="AM118" s="144"/>
      <c r="AN118" s="145"/>
      <c r="AO118" s="145"/>
      <c r="AP118" s="145"/>
      <c r="AQ118" s="170" t="s">
        <v>298</v>
      </c>
      <c r="AR118" s="206"/>
      <c r="AS118" s="164"/>
      <c r="AT118" s="224"/>
      <c r="AU118" s="224"/>
      <c r="AV118" s="12"/>
      <c r="AW118" s="12"/>
      <c r="AX118" s="12"/>
      <c r="AY118" s="12"/>
      <c r="AZ118" s="12"/>
      <c r="BA118" s="12"/>
      <c r="BB118" s="14"/>
      <c r="BC118" s="14"/>
      <c r="BD118" s="15"/>
      <c r="BE118" s="137" t="s">
        <v>183</v>
      </c>
      <c r="BF118" s="11"/>
      <c r="BG118" s="11"/>
      <c r="BH118" s="11"/>
      <c r="BI118" s="11" t="s">
        <v>183</v>
      </c>
      <c r="BJ118" s="11" t="s">
        <v>183</v>
      </c>
      <c r="BK118" s="11" t="s">
        <v>183</v>
      </c>
      <c r="BL118" s="11" t="s">
        <v>183</v>
      </c>
      <c r="BM118" s="11" t="s">
        <v>183</v>
      </c>
      <c r="BN118" s="11" t="s">
        <v>183</v>
      </c>
      <c r="BO118" s="11" t="s">
        <v>183</v>
      </c>
      <c r="BP118" s="11" t="s">
        <v>183</v>
      </c>
      <c r="BQ118" s="11" t="s">
        <v>183</v>
      </c>
      <c r="BR118" s="11" t="s">
        <v>183</v>
      </c>
      <c r="BS118" s="11" t="s">
        <v>183</v>
      </c>
      <c r="BT118" s="11" t="s">
        <v>183</v>
      </c>
      <c r="BU118" s="11"/>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6"/>
      <c r="DC118" s="16"/>
      <c r="DD118" s="16"/>
      <c r="DE118" s="16"/>
      <c r="DF118" s="17"/>
      <c r="DG118" s="16"/>
      <c r="DH118" s="16"/>
      <c r="DI118" s="16"/>
      <c r="DJ118" s="16"/>
      <c r="DK118" s="16"/>
      <c r="DL118" s="16"/>
      <c r="DM118" s="128"/>
      <c r="DN118" s="16"/>
      <c r="DO118" s="16"/>
      <c r="DP118" s="16"/>
      <c r="DQ118" s="16"/>
      <c r="DR118" s="16"/>
      <c r="DS118" s="16"/>
      <c r="DT118" s="16"/>
      <c r="DU118" s="16"/>
      <c r="DV118" s="16"/>
      <c r="DW118" s="138"/>
      <c r="DX118" s="137"/>
      <c r="DY118" s="137"/>
      <c r="DZ118" s="17"/>
      <c r="EA118" s="15"/>
      <c r="EB118" s="15"/>
      <c r="EC118" s="15"/>
      <c r="ED118" s="15"/>
    </row>
    <row r="119" spans="1:134" ht="15" hidden="1" customHeight="1" x14ac:dyDescent="0.3">
      <c r="A119" s="123"/>
      <c r="B119" s="221"/>
      <c r="C119" s="553"/>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5"/>
      <c r="AH119" s="125"/>
      <c r="AI119" s="125"/>
      <c r="AJ119" s="128"/>
      <c r="AK119" s="143"/>
      <c r="AL119" s="143"/>
      <c r="AM119" s="144"/>
      <c r="AN119" s="145"/>
      <c r="AO119" s="145"/>
      <c r="AP119" s="145"/>
      <c r="AQ119" s="132"/>
      <c r="AR119" s="12"/>
      <c r="AS119" s="142"/>
      <c r="AT119" s="224"/>
      <c r="AU119" s="224"/>
      <c r="AV119" s="12"/>
      <c r="AW119" s="12"/>
      <c r="AX119" s="12"/>
      <c r="AY119" s="12"/>
      <c r="AZ119" s="12"/>
      <c r="BA119" s="12"/>
      <c r="BB119" s="14"/>
      <c r="BC119" s="14"/>
      <c r="BD119" s="15"/>
      <c r="BE119" s="137" t="s">
        <v>183</v>
      </c>
      <c r="BF119" s="11"/>
      <c r="BG119" s="11"/>
      <c r="BH119" s="11"/>
      <c r="BI119" s="11" t="s">
        <v>183</v>
      </c>
      <c r="BJ119" s="11" t="s">
        <v>183</v>
      </c>
      <c r="BK119" s="11" t="s">
        <v>183</v>
      </c>
      <c r="BL119" s="11" t="s">
        <v>183</v>
      </c>
      <c r="BM119" s="11" t="s">
        <v>183</v>
      </c>
      <c r="BN119" s="11" t="s">
        <v>183</v>
      </c>
      <c r="BO119" s="11" t="s">
        <v>183</v>
      </c>
      <c r="BP119" s="11" t="s">
        <v>183</v>
      </c>
      <c r="BQ119" s="11" t="s">
        <v>183</v>
      </c>
      <c r="BR119" s="11" t="s">
        <v>183</v>
      </c>
      <c r="BS119" s="11" t="s">
        <v>183</v>
      </c>
      <c r="BT119" s="11" t="s">
        <v>183</v>
      </c>
      <c r="BU119" s="11"/>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6"/>
      <c r="DC119" s="16"/>
      <c r="DD119" s="16"/>
      <c r="DE119" s="16"/>
      <c r="DF119" s="17"/>
      <c r="DG119" s="16"/>
      <c r="DH119" s="16"/>
      <c r="DI119" s="16"/>
      <c r="DJ119" s="16"/>
      <c r="DK119" s="16"/>
      <c r="DL119" s="16"/>
      <c r="DM119" s="128"/>
      <c r="DN119" s="16"/>
      <c r="DO119" s="16"/>
      <c r="DP119" s="16"/>
      <c r="DQ119" s="16"/>
      <c r="DR119" s="16"/>
      <c r="DS119" s="16"/>
      <c r="DT119" s="16"/>
      <c r="DU119" s="16"/>
      <c r="DV119" s="16"/>
      <c r="DW119" s="138"/>
      <c r="DX119" s="137"/>
      <c r="DY119" s="137"/>
      <c r="DZ119" s="17"/>
      <c r="EA119" s="15"/>
      <c r="EB119" s="15"/>
      <c r="EC119" s="15"/>
      <c r="ED119" s="15"/>
    </row>
    <row r="120" spans="1:134" ht="15" hidden="1" customHeight="1" x14ac:dyDescent="0.3">
      <c r="A120" s="123"/>
      <c r="B120" s="221"/>
      <c r="C120" s="554" t="s">
        <v>325</v>
      </c>
      <c r="D120" s="157"/>
      <c r="E120" s="231"/>
      <c r="F120" s="157"/>
      <c r="G120" s="156"/>
      <c r="H120" s="157"/>
      <c r="I120" s="232"/>
      <c r="J120" s="156"/>
      <c r="K120" s="231"/>
      <c r="L120" s="157"/>
      <c r="M120" s="157"/>
      <c r="N120" s="157"/>
      <c r="O120" s="157"/>
      <c r="P120" s="157"/>
      <c r="Q120" s="157"/>
      <c r="R120" s="157"/>
      <c r="S120" s="157"/>
      <c r="T120" s="157"/>
      <c r="U120" s="157"/>
      <c r="V120" s="157"/>
      <c r="W120" s="157"/>
      <c r="X120" s="157"/>
      <c r="Y120" s="157"/>
      <c r="Z120" s="157"/>
      <c r="AA120" s="157"/>
      <c r="AB120" s="157"/>
      <c r="AC120" s="157"/>
      <c r="AD120" s="157"/>
      <c r="AE120" s="157"/>
      <c r="AF120" s="157"/>
      <c r="AG120" s="157"/>
      <c r="AH120" s="157"/>
      <c r="AI120" s="157"/>
      <c r="AJ120" s="158">
        <f>IF($DM120=0,0,(IF(_xlfn.BITAND($DM120, 128),"8,", "") &amp; IF(_xlfn.BITAND($DM120,64),"7,", "") &amp; IF(_xlfn.BITAND($DM120,7), _xlfn.BITAND($DM120,7) &amp; ",", "") &amp; IF(_xlfn.BITAND($DM120, 56), _xlfn.BITAND($DM120, 56)/8, "")))</f>
        <v>0</v>
      </c>
      <c r="AK120" s="159">
        <v>5285</v>
      </c>
      <c r="AL120" s="159">
        <v>1</v>
      </c>
      <c r="AM120" s="160" t="s">
        <v>165</v>
      </c>
      <c r="AN120" s="161" t="s">
        <v>326</v>
      </c>
      <c r="AO120" s="161" t="s">
        <v>167</v>
      </c>
      <c r="AP120" s="161" t="s">
        <v>326</v>
      </c>
      <c r="AQ120" s="162" t="s">
        <v>327</v>
      </c>
      <c r="AR120" s="233">
        <v>10</v>
      </c>
      <c r="AS120" s="164" t="s">
        <v>328</v>
      </c>
      <c r="AT120" s="209">
        <v>5</v>
      </c>
      <c r="AU120" s="209">
        <v>1</v>
      </c>
      <c r="AV120" s="11" t="s">
        <v>259</v>
      </c>
      <c r="AW120" s="166">
        <v>0</v>
      </c>
      <c r="AX120" s="166">
        <v>0</v>
      </c>
      <c r="AY120" s="166">
        <v>0</v>
      </c>
      <c r="AZ120" s="166">
        <v>0</v>
      </c>
      <c r="BA120" s="166">
        <v>0</v>
      </c>
      <c r="BB120" s="136"/>
      <c r="BC120" s="136"/>
      <c r="BD120" s="15"/>
      <c r="BE120" s="137" t="str">
        <f>IF(C120="","",C120)</f>
        <v>CAC efficiency lower than expected</v>
      </c>
      <c r="BF120" s="11" t="s">
        <v>329</v>
      </c>
      <c r="BG120" s="11" t="s">
        <v>286</v>
      </c>
      <c r="BH120" s="11" t="s">
        <v>330</v>
      </c>
      <c r="BI120" s="11" t="s">
        <v>331</v>
      </c>
      <c r="BJ120" s="11" t="s">
        <v>288</v>
      </c>
      <c r="BK120" s="11" t="s">
        <v>332</v>
      </c>
      <c r="BL120" s="11" t="s">
        <v>333</v>
      </c>
      <c r="BM120" s="11" t="s">
        <v>271</v>
      </c>
      <c r="BN120" s="11" t="s">
        <v>182</v>
      </c>
      <c r="BO120" s="11" t="s">
        <v>180</v>
      </c>
      <c r="BP120" s="11" t="s">
        <v>291</v>
      </c>
      <c r="BQ120" s="11" t="s">
        <v>180</v>
      </c>
      <c r="BR120" s="11" t="s">
        <v>180</v>
      </c>
      <c r="BS120" s="11" t="s">
        <v>291</v>
      </c>
      <c r="BT120" s="11" t="s">
        <v>180</v>
      </c>
      <c r="BU120" s="11"/>
      <c r="BV120" s="15">
        <f>IF(UPPER(TRIM(D120))="X",1,0)</f>
        <v>0</v>
      </c>
      <c r="BW120" s="15">
        <f>IF(UPPER(TRIM(E120))="X",1,0)</f>
        <v>0</v>
      </c>
      <c r="BX120" s="15">
        <f>IF(UPPER(TRIM(F120))="X",1,0)</f>
        <v>0</v>
      </c>
      <c r="BY120" s="15">
        <f>IF(UPPER(TRIM(G120))="X",1,0)</f>
        <v>0</v>
      </c>
      <c r="BZ120" s="15">
        <f>IF(UPPER(TRIM(H120))="X",1,0)</f>
        <v>0</v>
      </c>
      <c r="CA120" s="15">
        <f>IF(UPPER(TRIM(J120))="X",1,0)</f>
        <v>0</v>
      </c>
      <c r="CB120" s="15">
        <f>IF(UPPER(TRIM(L120))="X",1,0)</f>
        <v>0</v>
      </c>
      <c r="CC120" s="15">
        <f>IF(UPPER(TRIM(M120))="X",1,0)</f>
        <v>0</v>
      </c>
      <c r="CD120" s="15">
        <f>IF(UPPER(TRIM(I120))="X",1,0)</f>
        <v>0</v>
      </c>
      <c r="CE120" s="15">
        <f>IF(UPPER(TRIM(K120))="X",1,0)</f>
        <v>0</v>
      </c>
      <c r="CF120" s="15">
        <f t="shared" ref="CF120:CX120" si="23">IF(UPPER(TRIM(N120))="X",1,0)</f>
        <v>0</v>
      </c>
      <c r="CG120" s="15">
        <f t="shared" si="23"/>
        <v>0</v>
      </c>
      <c r="CH120" s="15">
        <f t="shared" si="23"/>
        <v>0</v>
      </c>
      <c r="CI120" s="15">
        <f t="shared" si="23"/>
        <v>0</v>
      </c>
      <c r="CJ120" s="15">
        <f t="shared" si="23"/>
        <v>0</v>
      </c>
      <c r="CK120" s="15">
        <f t="shared" si="23"/>
        <v>0</v>
      </c>
      <c r="CL120" s="15">
        <f t="shared" si="23"/>
        <v>0</v>
      </c>
      <c r="CM120" s="15">
        <f t="shared" si="23"/>
        <v>0</v>
      </c>
      <c r="CN120" s="15">
        <f t="shared" si="23"/>
        <v>0</v>
      </c>
      <c r="CO120" s="15">
        <f t="shared" si="23"/>
        <v>0</v>
      </c>
      <c r="CP120" s="15">
        <f t="shared" si="23"/>
        <v>0</v>
      </c>
      <c r="CQ120" s="15">
        <f t="shared" si="23"/>
        <v>0</v>
      </c>
      <c r="CR120" s="15">
        <f t="shared" si="23"/>
        <v>0</v>
      </c>
      <c r="CS120" s="15">
        <f t="shared" si="23"/>
        <v>0</v>
      </c>
      <c r="CT120" s="15">
        <f t="shared" si="23"/>
        <v>0</v>
      </c>
      <c r="CU120" s="15">
        <f t="shared" si="23"/>
        <v>0</v>
      </c>
      <c r="CV120" s="15">
        <f t="shared" si="23"/>
        <v>0</v>
      </c>
      <c r="CW120" s="15">
        <f t="shared" si="23"/>
        <v>0</v>
      </c>
      <c r="CX120" s="15">
        <f t="shared" si="23"/>
        <v>0</v>
      </c>
      <c r="CY120" s="15">
        <v>0</v>
      </c>
      <c r="CZ120" s="15">
        <f>IF(UPPER(TRIM(AH120))="X",1,0)</f>
        <v>0</v>
      </c>
      <c r="DA120" s="15">
        <v>0</v>
      </c>
      <c r="DB120" s="16">
        <f>IF(UPPER(TRIM(AM120))="P", 0, IF(UPPER(TRIM(AM120))="C", 16384, IF(UPPER(TRIM(AM120))="B", 32768, IF(UPPER(TRIM(AM120))="U", 49152, -1))))</f>
        <v>0</v>
      </c>
      <c r="DC120" s="16">
        <f>HEX2DEC(AN120)</f>
        <v>618</v>
      </c>
      <c r="DD120" s="16">
        <f>IF(UPPER(TRIM(BB120))="",0,IF(UPPER(TRIM(BB120))="M",32,IF(UPPER(TRIM(BB120))="H",64,IF(UPPER(TRIM(BB120))="I",128,-1))))</f>
        <v>0</v>
      </c>
      <c r="DE120" s="16">
        <f>IF(UPPER(TRIM(BC120))="",0, IF(UPPER(TRIM(BC120))="U",1,IF(UPPER(TRIM(BC120))="A",2,IF(UPPER(TRIM(BC120))="B1",4,IF(UPPER(TRIM(BC120))="B2",8,IF(UPPER(TRIM(BC120))="C",16,-1))))))</f>
        <v>0</v>
      </c>
      <c r="DF120" s="17"/>
      <c r="DG120" s="16">
        <v>656</v>
      </c>
      <c r="DH120" s="16">
        <f>AK120</f>
        <v>5285</v>
      </c>
      <c r="DI120" s="16">
        <f>AL120</f>
        <v>1</v>
      </c>
      <c r="DJ120" s="16">
        <f>DB120 + DC120</f>
        <v>618</v>
      </c>
      <c r="DK120" s="16">
        <f>HEX2DEC(AO120)</f>
        <v>0</v>
      </c>
      <c r="DL120" s="16">
        <f>HEX2DEC(AP120)</f>
        <v>618</v>
      </c>
      <c r="DM120" s="158">
        <v>0</v>
      </c>
      <c r="DN120" s="16">
        <v>486</v>
      </c>
      <c r="DO120" s="16">
        <f>BV120*2^15+BW120*2^14+BX120*2^13+BY120*2^12+BZ120*2^11+CA120*2^10+CB120*2^9+CC120*2^8+CD120*2^7+CE120*2^6+CF120*2^5+CG120*2^4+CH120*2^3+CI120*2^2+CJ120*2^1+CK120*2^0</f>
        <v>0</v>
      </c>
      <c r="DP120" s="16">
        <f>CL120*2^15+CM120*2^14+CN120*2^13+CO120*2^12+CP120*2^11+CQ120*2^10+CR120*2^9+CS120*2^8+CT120*2^7+CU120*2^6+CV120*2^5+CW120*2^4+CX120*2^3+CY120*2^2+CZ120*2^1+DA120*2^0</f>
        <v>0</v>
      </c>
      <c r="DQ120" s="16">
        <f>IF(DS120=2,AT120*1000,AT120)</f>
        <v>5000</v>
      </c>
      <c r="DR120" s="16">
        <f>IF(DT120=2,AU120*1000,AU120)</f>
        <v>1000</v>
      </c>
      <c r="DS120" s="16">
        <v>2</v>
      </c>
      <c r="DT120" s="16">
        <v>2</v>
      </c>
      <c r="DU120" s="16">
        <f>MAX(0,MIN(AX120,3))*2^14+MAX(0,MIN(AY120,3))*2^12+MAX(0,MIN(AZ120,3))*2^10+MAX(0,MIN(BA120,3))*2^8+IF(AW120&lt;0,31,IF(AW120&gt;30,30,AW120))</f>
        <v>0</v>
      </c>
      <c r="DV120" s="16">
        <f>DD120 + DE120</f>
        <v>0</v>
      </c>
      <c r="DW120" s="138" t="s">
        <v>184</v>
      </c>
      <c r="DX120" s="137" t="s">
        <v>292</v>
      </c>
      <c r="DY120" s="137" t="s">
        <v>293</v>
      </c>
      <c r="DZ120" s="17"/>
      <c r="EA120" s="15"/>
      <c r="EB120" s="15"/>
      <c r="EC120" s="15"/>
      <c r="ED120" s="15"/>
    </row>
    <row r="121" spans="1:134" ht="15" hidden="1" customHeight="1" x14ac:dyDescent="0.3">
      <c r="A121" s="123"/>
      <c r="B121" s="221"/>
      <c r="C121" s="554"/>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c r="AC121" s="125"/>
      <c r="AD121" s="125"/>
      <c r="AE121" s="125"/>
      <c r="AF121" s="125"/>
      <c r="AG121" s="125"/>
      <c r="AH121" s="125"/>
      <c r="AI121" s="125"/>
      <c r="AJ121" s="128"/>
      <c r="AK121" s="143"/>
      <c r="AL121" s="143"/>
      <c r="AM121" s="144"/>
      <c r="AN121" s="145"/>
      <c r="AO121" s="145"/>
      <c r="AP121" s="145"/>
      <c r="AQ121" s="162" t="s">
        <v>334</v>
      </c>
      <c r="AR121" s="233">
        <v>1</v>
      </c>
      <c r="AS121" s="164"/>
      <c r="AT121" s="224"/>
      <c r="AU121" s="224"/>
      <c r="AV121" s="12"/>
      <c r="AW121" s="12"/>
      <c r="AX121" s="12"/>
      <c r="AY121" s="12"/>
      <c r="AZ121" s="12"/>
      <c r="BA121" s="12"/>
      <c r="BB121" s="14"/>
      <c r="BC121" s="14"/>
      <c r="BD121" s="15"/>
      <c r="BE121" s="137"/>
      <c r="BF121" s="11"/>
      <c r="BG121" s="11"/>
      <c r="BH121" s="11"/>
      <c r="BI121" s="11"/>
      <c r="BJ121" s="11"/>
      <c r="BK121" s="11"/>
      <c r="BL121" s="11"/>
      <c r="BM121" s="11"/>
      <c r="BN121" s="11"/>
      <c r="BO121" s="11"/>
      <c r="BP121" s="11"/>
      <c r="BQ121" s="11"/>
      <c r="BR121" s="11"/>
      <c r="BS121" s="11"/>
      <c r="BT121" s="11"/>
      <c r="BU121" s="11"/>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6"/>
      <c r="DC121" s="16"/>
      <c r="DD121" s="16"/>
      <c r="DE121" s="16"/>
      <c r="DF121" s="17"/>
      <c r="DG121" s="16"/>
      <c r="DH121" s="16"/>
      <c r="DI121" s="16"/>
      <c r="DJ121" s="16"/>
      <c r="DK121" s="16"/>
      <c r="DL121" s="16"/>
      <c r="DM121" s="128"/>
      <c r="DN121" s="16"/>
      <c r="DO121" s="16"/>
      <c r="DP121" s="16"/>
      <c r="DQ121" s="16"/>
      <c r="DR121" s="16"/>
      <c r="DS121" s="16"/>
      <c r="DT121" s="16"/>
      <c r="DU121" s="16"/>
      <c r="DV121" s="16"/>
      <c r="DW121" s="138"/>
      <c r="DX121" s="137"/>
      <c r="DY121" s="137"/>
      <c r="DZ121" s="17"/>
      <c r="EA121" s="15"/>
      <c r="EB121" s="15"/>
      <c r="EC121" s="15"/>
      <c r="ED121" s="15"/>
    </row>
    <row r="122" spans="1:134" ht="15" hidden="1" customHeight="1" x14ac:dyDescent="0.3">
      <c r="A122" s="123"/>
      <c r="B122" s="221"/>
      <c r="C122" s="553"/>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c r="AD122" s="125"/>
      <c r="AE122" s="125"/>
      <c r="AF122" s="125"/>
      <c r="AG122" s="125"/>
      <c r="AH122" s="125"/>
      <c r="AI122" s="125"/>
      <c r="AJ122" s="128"/>
      <c r="AK122" s="143"/>
      <c r="AL122" s="143"/>
      <c r="AM122" s="144"/>
      <c r="AN122" s="145"/>
      <c r="AO122" s="145"/>
      <c r="AP122" s="145"/>
      <c r="AQ122" s="162" t="str">
        <f>IF(v_CAC_eta_lo_Tsrc=1,"and COT &gt; ", IF(v_CAC_eta_lo_Tsrc=2, "and IAT &gt; ", "and TIAT &gt; "))</f>
        <v xml:space="preserve">and COT &gt; </v>
      </c>
      <c r="AR122" s="233">
        <v>200</v>
      </c>
      <c r="AS122" s="164" t="s">
        <v>311</v>
      </c>
      <c r="AT122" s="224"/>
      <c r="AU122" s="224"/>
      <c r="AV122" s="12"/>
      <c r="AW122" s="12"/>
      <c r="AX122" s="12"/>
      <c r="AY122" s="12"/>
      <c r="AZ122" s="12"/>
      <c r="BA122" s="12"/>
      <c r="BB122" s="14"/>
      <c r="BC122" s="14"/>
      <c r="BD122" s="15"/>
      <c r="BE122" s="137" t="s">
        <v>183</v>
      </c>
      <c r="BF122" s="11"/>
      <c r="BG122" s="11"/>
      <c r="BH122" s="11"/>
      <c r="BI122" s="11" t="s">
        <v>183</v>
      </c>
      <c r="BJ122" s="11" t="s">
        <v>183</v>
      </c>
      <c r="BK122" s="11" t="s">
        <v>183</v>
      </c>
      <c r="BL122" s="11" t="s">
        <v>183</v>
      </c>
      <c r="BM122" s="11" t="s">
        <v>183</v>
      </c>
      <c r="BN122" s="11" t="s">
        <v>183</v>
      </c>
      <c r="BO122" s="11" t="s">
        <v>183</v>
      </c>
      <c r="BP122" s="11" t="s">
        <v>183</v>
      </c>
      <c r="BQ122" s="11" t="s">
        <v>183</v>
      </c>
      <c r="BR122" s="11" t="s">
        <v>183</v>
      </c>
      <c r="BS122" s="11" t="s">
        <v>183</v>
      </c>
      <c r="BT122" s="11" t="s">
        <v>183</v>
      </c>
      <c r="BU122" s="11"/>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6"/>
      <c r="DC122" s="16"/>
      <c r="DD122" s="16"/>
      <c r="DE122" s="16"/>
      <c r="DF122" s="17"/>
      <c r="DG122" s="16"/>
      <c r="DH122" s="16"/>
      <c r="DI122" s="16"/>
      <c r="DJ122" s="16"/>
      <c r="DK122" s="16"/>
      <c r="DL122" s="16"/>
      <c r="DM122" s="128"/>
      <c r="DN122" s="16"/>
      <c r="DO122" s="16"/>
      <c r="DP122" s="16"/>
      <c r="DQ122" s="16"/>
      <c r="DR122" s="16"/>
      <c r="DS122" s="16"/>
      <c r="DT122" s="16"/>
      <c r="DU122" s="16"/>
      <c r="DV122" s="16"/>
      <c r="DW122" s="138"/>
      <c r="DX122" s="137"/>
      <c r="DY122" s="137"/>
      <c r="DZ122" s="17"/>
      <c r="EA122" s="15"/>
      <c r="EB122" s="15"/>
      <c r="EC122" s="15"/>
      <c r="ED122" s="15"/>
    </row>
    <row r="123" spans="1:134" ht="15" hidden="1" customHeight="1" x14ac:dyDescent="0.3">
      <c r="A123" s="123"/>
      <c r="B123" s="221"/>
      <c r="C123" s="553"/>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c r="AF123" s="125"/>
      <c r="AG123" s="125"/>
      <c r="AH123" s="125"/>
      <c r="AI123" s="125"/>
      <c r="AJ123" s="128"/>
      <c r="AK123" s="143"/>
      <c r="AL123" s="143"/>
      <c r="AM123" s="144"/>
      <c r="AN123" s="145"/>
      <c r="AO123" s="145"/>
      <c r="AP123" s="145"/>
      <c r="AQ123" s="162" t="s">
        <v>335</v>
      </c>
      <c r="AR123" s="172">
        <v>10</v>
      </c>
      <c r="AS123" s="164" t="s">
        <v>194</v>
      </c>
      <c r="AT123" s="224"/>
      <c r="AU123" s="224"/>
      <c r="AV123" s="12"/>
      <c r="AW123" s="12"/>
      <c r="AX123" s="12"/>
      <c r="AY123" s="12"/>
      <c r="AZ123" s="12"/>
      <c r="BA123" s="12"/>
      <c r="BB123" s="14"/>
      <c r="BC123" s="14"/>
      <c r="BD123" s="15"/>
      <c r="BE123" s="137"/>
      <c r="BF123" s="11"/>
      <c r="BG123" s="11"/>
      <c r="BH123" s="11"/>
      <c r="BI123" s="11"/>
      <c r="BJ123" s="11"/>
      <c r="BK123" s="11"/>
      <c r="BL123" s="11"/>
      <c r="BM123" s="11"/>
      <c r="BN123" s="11"/>
      <c r="BO123" s="11"/>
      <c r="BP123" s="11"/>
      <c r="BQ123" s="11"/>
      <c r="BR123" s="11"/>
      <c r="BS123" s="11"/>
      <c r="BT123" s="11"/>
      <c r="BU123" s="11"/>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6"/>
      <c r="DC123" s="16"/>
      <c r="DD123" s="16"/>
      <c r="DE123" s="16"/>
      <c r="DF123" s="17"/>
      <c r="DG123" s="16"/>
      <c r="DH123" s="16"/>
      <c r="DI123" s="16"/>
      <c r="DJ123" s="16"/>
      <c r="DK123" s="16"/>
      <c r="DL123" s="16"/>
      <c r="DM123" s="128"/>
      <c r="DN123" s="16"/>
      <c r="DO123" s="16"/>
      <c r="DP123" s="16"/>
      <c r="DQ123" s="16"/>
      <c r="DR123" s="16"/>
      <c r="DS123" s="16"/>
      <c r="DT123" s="16"/>
      <c r="DU123" s="16"/>
      <c r="DV123" s="16"/>
      <c r="DW123" s="138"/>
      <c r="DX123" s="137"/>
      <c r="DY123" s="137"/>
      <c r="DZ123" s="17"/>
      <c r="EA123" s="15"/>
      <c r="EB123" s="15"/>
      <c r="EC123" s="15"/>
      <c r="ED123" s="15"/>
    </row>
    <row r="124" spans="1:134" ht="15" hidden="1" customHeight="1" x14ac:dyDescent="0.3">
      <c r="A124" s="123"/>
      <c r="B124" s="221"/>
      <c r="C124" s="553"/>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c r="AD124" s="125"/>
      <c r="AE124" s="125"/>
      <c r="AF124" s="125"/>
      <c r="AG124" s="125"/>
      <c r="AH124" s="125"/>
      <c r="AI124" s="125"/>
      <c r="AJ124" s="128"/>
      <c r="AK124" s="143"/>
      <c r="AL124" s="143"/>
      <c r="AM124" s="144"/>
      <c r="AN124" s="145"/>
      <c r="AO124" s="145"/>
      <c r="AP124" s="145"/>
      <c r="AQ124" s="162" t="s">
        <v>336</v>
      </c>
      <c r="AR124" s="233">
        <v>10</v>
      </c>
      <c r="AS124" s="164" t="s">
        <v>337</v>
      </c>
      <c r="AT124" s="224"/>
      <c r="AU124" s="224"/>
      <c r="AV124" s="12"/>
      <c r="AW124" s="12"/>
      <c r="AX124" s="12"/>
      <c r="AY124" s="12"/>
      <c r="AZ124" s="12"/>
      <c r="BA124" s="12"/>
      <c r="BB124" s="14"/>
      <c r="BC124" s="14"/>
      <c r="BD124" s="15"/>
      <c r="BE124" s="137" t="s">
        <v>183</v>
      </c>
      <c r="BF124" s="11"/>
      <c r="BG124" s="11"/>
      <c r="BH124" s="11"/>
      <c r="BI124" s="11" t="s">
        <v>183</v>
      </c>
      <c r="BJ124" s="11" t="s">
        <v>183</v>
      </c>
      <c r="BK124" s="11" t="s">
        <v>183</v>
      </c>
      <c r="BL124" s="11" t="s">
        <v>183</v>
      </c>
      <c r="BM124" s="11" t="s">
        <v>183</v>
      </c>
      <c r="BN124" s="11" t="s">
        <v>183</v>
      </c>
      <c r="BO124" s="11" t="s">
        <v>183</v>
      </c>
      <c r="BP124" s="11" t="s">
        <v>183</v>
      </c>
      <c r="BQ124" s="11" t="s">
        <v>183</v>
      </c>
      <c r="BR124" s="11" t="s">
        <v>183</v>
      </c>
      <c r="BS124" s="11" t="s">
        <v>183</v>
      </c>
      <c r="BT124" s="11" t="s">
        <v>183</v>
      </c>
      <c r="BU124" s="11"/>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6"/>
      <c r="DC124" s="16"/>
      <c r="DD124" s="16"/>
      <c r="DE124" s="16"/>
      <c r="DF124" s="17"/>
      <c r="DG124" s="16"/>
      <c r="DH124" s="16"/>
      <c r="DI124" s="16"/>
      <c r="DJ124" s="16"/>
      <c r="DK124" s="16"/>
      <c r="DL124" s="16"/>
      <c r="DM124" s="128"/>
      <c r="DN124" s="16"/>
      <c r="DO124" s="16"/>
      <c r="DP124" s="16"/>
      <c r="DQ124" s="16"/>
      <c r="DR124" s="16"/>
      <c r="DS124" s="16"/>
      <c r="DT124" s="16"/>
      <c r="DU124" s="16"/>
      <c r="DV124" s="16"/>
      <c r="DW124" s="138"/>
      <c r="DX124" s="137"/>
      <c r="DY124" s="137"/>
      <c r="DZ124" s="17"/>
      <c r="EA124" s="15"/>
      <c r="EB124" s="15"/>
      <c r="EC124" s="15"/>
      <c r="ED124" s="15"/>
    </row>
    <row r="125" spans="1:134" ht="15" hidden="1" customHeight="1" x14ac:dyDescent="0.3">
      <c r="A125" s="123"/>
      <c r="B125" s="221"/>
      <c r="C125" s="553"/>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c r="AE125" s="125"/>
      <c r="AF125" s="125"/>
      <c r="AG125" s="125"/>
      <c r="AH125" s="125"/>
      <c r="AI125" s="125"/>
      <c r="AJ125" s="128"/>
      <c r="AK125" s="143"/>
      <c r="AL125" s="143"/>
      <c r="AM125" s="144"/>
      <c r="AN125" s="145"/>
      <c r="AO125" s="145"/>
      <c r="AP125" s="145"/>
      <c r="AQ125" s="162" t="s">
        <v>338</v>
      </c>
      <c r="AR125" s="233">
        <v>50</v>
      </c>
      <c r="AS125" s="164" t="s">
        <v>170</v>
      </c>
      <c r="AT125" s="224"/>
      <c r="AU125" s="224"/>
      <c r="AV125" s="12"/>
      <c r="AW125" s="12"/>
      <c r="AX125" s="12"/>
      <c r="AY125" s="12"/>
      <c r="AZ125" s="12"/>
      <c r="BA125" s="12"/>
      <c r="BB125" s="14"/>
      <c r="BC125" s="14"/>
      <c r="BD125" s="15"/>
      <c r="BE125" s="137" t="s">
        <v>183</v>
      </c>
      <c r="BF125" s="11"/>
      <c r="BG125" s="11"/>
      <c r="BH125" s="11"/>
      <c r="BI125" s="11" t="s">
        <v>183</v>
      </c>
      <c r="BJ125" s="11" t="s">
        <v>183</v>
      </c>
      <c r="BK125" s="11" t="s">
        <v>183</v>
      </c>
      <c r="BL125" s="11" t="s">
        <v>183</v>
      </c>
      <c r="BM125" s="11" t="s">
        <v>183</v>
      </c>
      <c r="BN125" s="11" t="s">
        <v>183</v>
      </c>
      <c r="BO125" s="11" t="s">
        <v>183</v>
      </c>
      <c r="BP125" s="11" t="s">
        <v>183</v>
      </c>
      <c r="BQ125" s="11" t="s">
        <v>183</v>
      </c>
      <c r="BR125" s="11" t="s">
        <v>183</v>
      </c>
      <c r="BS125" s="11" t="s">
        <v>183</v>
      </c>
      <c r="BT125" s="11" t="s">
        <v>183</v>
      </c>
      <c r="BU125" s="11"/>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6"/>
      <c r="DC125" s="16"/>
      <c r="DD125" s="16"/>
      <c r="DE125" s="16"/>
      <c r="DF125" s="17"/>
      <c r="DG125" s="16"/>
      <c r="DH125" s="16"/>
      <c r="DI125" s="16"/>
      <c r="DJ125" s="16"/>
      <c r="DK125" s="16"/>
      <c r="DL125" s="16"/>
      <c r="DM125" s="128"/>
      <c r="DN125" s="16"/>
      <c r="DO125" s="16"/>
      <c r="DP125" s="16"/>
      <c r="DQ125" s="16"/>
      <c r="DR125" s="16"/>
      <c r="DS125" s="16"/>
      <c r="DT125" s="16"/>
      <c r="DU125" s="16"/>
      <c r="DV125" s="16"/>
      <c r="DW125" s="138"/>
      <c r="DX125" s="137"/>
      <c r="DY125" s="137"/>
      <c r="DZ125" s="17"/>
      <c r="EA125" s="15"/>
      <c r="EB125" s="15"/>
      <c r="EC125" s="15"/>
      <c r="ED125" s="15"/>
    </row>
    <row r="126" spans="1:134" ht="15" hidden="1" customHeight="1" x14ac:dyDescent="0.3">
      <c r="A126" s="123"/>
      <c r="B126" s="221"/>
      <c r="C126" s="553"/>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8"/>
      <c r="AK126" s="143"/>
      <c r="AL126" s="143"/>
      <c r="AM126" s="144"/>
      <c r="AN126" s="145"/>
      <c r="AO126" s="145"/>
      <c r="AP126" s="145"/>
      <c r="AQ126" s="162"/>
      <c r="AR126" s="234"/>
      <c r="AS126" s="164"/>
      <c r="AT126" s="224"/>
      <c r="AU126" s="224"/>
      <c r="AV126" s="12"/>
      <c r="AW126" s="12"/>
      <c r="AX126" s="12"/>
      <c r="AY126" s="12"/>
      <c r="AZ126" s="12"/>
      <c r="BA126" s="12"/>
      <c r="BB126" s="14"/>
      <c r="BC126" s="14"/>
      <c r="BD126" s="15"/>
      <c r="BE126" s="137"/>
      <c r="BF126" s="11"/>
      <c r="BG126" s="11"/>
      <c r="BH126" s="11"/>
      <c r="BI126" s="11"/>
      <c r="BJ126" s="11"/>
      <c r="BK126" s="11"/>
      <c r="BL126" s="11"/>
      <c r="BM126" s="11"/>
      <c r="BN126" s="11"/>
      <c r="BO126" s="11"/>
      <c r="BP126" s="11"/>
      <c r="BQ126" s="11"/>
      <c r="BR126" s="11"/>
      <c r="BS126" s="11"/>
      <c r="BT126" s="11"/>
      <c r="BU126" s="11"/>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6"/>
      <c r="DC126" s="16"/>
      <c r="DD126" s="16"/>
      <c r="DE126" s="16"/>
      <c r="DF126" s="17"/>
      <c r="DG126" s="16"/>
      <c r="DH126" s="16"/>
      <c r="DI126" s="16"/>
      <c r="DJ126" s="16"/>
      <c r="DK126" s="16"/>
      <c r="DL126" s="16"/>
      <c r="DM126" s="128"/>
      <c r="DN126" s="16"/>
      <c r="DO126" s="16"/>
      <c r="DP126" s="16"/>
      <c r="DQ126" s="16"/>
      <c r="DR126" s="16"/>
      <c r="DS126" s="16"/>
      <c r="DT126" s="16"/>
      <c r="DU126" s="16"/>
      <c r="DV126" s="16"/>
      <c r="DW126" s="138"/>
      <c r="DX126" s="137"/>
      <c r="DY126" s="137"/>
      <c r="DZ126" s="17"/>
      <c r="EA126" s="15"/>
      <c r="EB126" s="15"/>
      <c r="EC126" s="15"/>
      <c r="ED126" s="15"/>
    </row>
    <row r="127" spans="1:134" ht="15" hidden="1" customHeight="1" x14ac:dyDescent="0.3">
      <c r="A127" s="123"/>
      <c r="B127" s="221"/>
      <c r="C127" s="554" t="s">
        <v>339</v>
      </c>
      <c r="D127" s="235"/>
      <c r="E127" s="235"/>
      <c r="F127" s="235"/>
      <c r="G127" s="205"/>
      <c r="H127" s="235"/>
      <c r="I127" s="205"/>
      <c r="J127" s="205"/>
      <c r="K127" s="235"/>
      <c r="L127" s="235"/>
      <c r="M127" s="235"/>
      <c r="N127" s="235"/>
      <c r="O127" s="235"/>
      <c r="P127" s="235"/>
      <c r="Q127" s="235"/>
      <c r="R127" s="235"/>
      <c r="S127" s="235"/>
      <c r="T127" s="235"/>
      <c r="U127" s="235"/>
      <c r="V127" s="235"/>
      <c r="W127" s="235"/>
      <c r="X127" s="235"/>
      <c r="Y127" s="235"/>
      <c r="Z127" s="235"/>
      <c r="AA127" s="235"/>
      <c r="AB127" s="235"/>
      <c r="AC127" s="235"/>
      <c r="AD127" s="235"/>
      <c r="AE127" s="235"/>
      <c r="AF127" s="235"/>
      <c r="AG127" s="235"/>
      <c r="AH127" s="235"/>
      <c r="AI127" s="235"/>
      <c r="AJ127" s="158">
        <f>IF($DM127=0,0,(IF(_xlfn.BITAND($DM127, 128),"8,", "") &amp; IF(_xlfn.BITAND($DM127,64),"7,", "") &amp; IF(_xlfn.BITAND($DM127,7), _xlfn.BITAND($DM127,7) &amp; ",", "") &amp; IF(_xlfn.BITAND($DM127, 56), _xlfn.BITAND($DM127, 56)/8, "")))</f>
        <v>0</v>
      </c>
      <c r="AK127" s="159">
        <v>0</v>
      </c>
      <c r="AL127" s="159">
        <v>14</v>
      </c>
      <c r="AM127" s="160" t="s">
        <v>165</v>
      </c>
      <c r="AN127" s="161" t="s">
        <v>340</v>
      </c>
      <c r="AO127" s="161" t="s">
        <v>167</v>
      </c>
      <c r="AP127" s="161" t="s">
        <v>340</v>
      </c>
      <c r="AQ127" s="162"/>
      <c r="AR127" s="234"/>
      <c r="AS127" s="164"/>
      <c r="AT127" s="209">
        <v>1</v>
      </c>
      <c r="AU127" s="209">
        <v>1</v>
      </c>
      <c r="AV127" s="11" t="s">
        <v>259</v>
      </c>
      <c r="AW127" s="166">
        <v>0</v>
      </c>
      <c r="AX127" s="166">
        <v>0</v>
      </c>
      <c r="AY127" s="166">
        <v>0</v>
      </c>
      <c r="AZ127" s="166">
        <v>0</v>
      </c>
      <c r="BA127" s="166">
        <v>0</v>
      </c>
      <c r="BB127" s="136"/>
      <c r="BC127" s="136"/>
      <c r="BD127" s="15"/>
      <c r="BE127" s="137" t="str">
        <f>IF(C127="","",C127)</f>
        <v>Boost target MAT derate active</v>
      </c>
      <c r="BF127" s="11"/>
      <c r="BG127" s="11"/>
      <c r="BH127" s="11"/>
      <c r="BI127" s="11"/>
      <c r="BJ127" s="11"/>
      <c r="BK127" s="11"/>
      <c r="BL127" s="11"/>
      <c r="BM127" s="11"/>
      <c r="BN127" s="11"/>
      <c r="BO127" s="11"/>
      <c r="BP127" s="11"/>
      <c r="BQ127" s="11"/>
      <c r="BR127" s="11"/>
      <c r="BS127" s="11"/>
      <c r="BT127" s="11"/>
      <c r="BU127" s="11"/>
      <c r="BV127" s="15">
        <f>IF(UPPER(TRIM(D127))="X",1,0)</f>
        <v>0</v>
      </c>
      <c r="BW127" s="15">
        <f>IF(UPPER(TRIM(E127))="X",1,0)</f>
        <v>0</v>
      </c>
      <c r="BX127" s="15">
        <f>IF(UPPER(TRIM(F127))="X",1,0)</f>
        <v>0</v>
      </c>
      <c r="BY127" s="15">
        <f>IF(UPPER(TRIM(G127))="X",1,0)</f>
        <v>0</v>
      </c>
      <c r="BZ127" s="15">
        <f>IF(UPPER(TRIM(H127))="X",1,0)</f>
        <v>0</v>
      </c>
      <c r="CA127" s="15">
        <f>IF(UPPER(TRIM(J127))="X",1,0)</f>
        <v>0</v>
      </c>
      <c r="CB127" s="15">
        <f>IF(UPPER(TRIM(L127))="X",1,0)</f>
        <v>0</v>
      </c>
      <c r="CC127" s="15">
        <f>IF(UPPER(TRIM(M127))="X",1,0)</f>
        <v>0</v>
      </c>
      <c r="CD127" s="15">
        <f>IF(UPPER(TRIM(I127))="X",1,0)</f>
        <v>0</v>
      </c>
      <c r="CE127" s="15">
        <f>IF(UPPER(TRIM(K127))="X",1,0)</f>
        <v>0</v>
      </c>
      <c r="CF127" s="15">
        <f t="shared" ref="CF127:CX127" si="24">IF(UPPER(TRIM(N127))="X",1,0)</f>
        <v>0</v>
      </c>
      <c r="CG127" s="15">
        <f t="shared" si="24"/>
        <v>0</v>
      </c>
      <c r="CH127" s="15">
        <f t="shared" si="24"/>
        <v>0</v>
      </c>
      <c r="CI127" s="15">
        <f t="shared" si="24"/>
        <v>0</v>
      </c>
      <c r="CJ127" s="15">
        <f t="shared" si="24"/>
        <v>0</v>
      </c>
      <c r="CK127" s="15">
        <f t="shared" si="24"/>
        <v>0</v>
      </c>
      <c r="CL127" s="15">
        <f t="shared" si="24"/>
        <v>0</v>
      </c>
      <c r="CM127" s="15">
        <f t="shared" si="24"/>
        <v>0</v>
      </c>
      <c r="CN127" s="15">
        <f t="shared" si="24"/>
        <v>0</v>
      </c>
      <c r="CO127" s="15">
        <f t="shared" si="24"/>
        <v>0</v>
      </c>
      <c r="CP127" s="15">
        <f t="shared" si="24"/>
        <v>0</v>
      </c>
      <c r="CQ127" s="15">
        <f t="shared" si="24"/>
        <v>0</v>
      </c>
      <c r="CR127" s="15">
        <f t="shared" si="24"/>
        <v>0</v>
      </c>
      <c r="CS127" s="15">
        <f t="shared" si="24"/>
        <v>0</v>
      </c>
      <c r="CT127" s="15">
        <f t="shared" si="24"/>
        <v>0</v>
      </c>
      <c r="CU127" s="15">
        <f t="shared" si="24"/>
        <v>0</v>
      </c>
      <c r="CV127" s="15">
        <f t="shared" si="24"/>
        <v>0</v>
      </c>
      <c r="CW127" s="15">
        <f t="shared" si="24"/>
        <v>0</v>
      </c>
      <c r="CX127" s="15">
        <f t="shared" si="24"/>
        <v>0</v>
      </c>
      <c r="CY127" s="15">
        <v>0</v>
      </c>
      <c r="CZ127" s="15">
        <f>IF(UPPER(TRIM(AH127))="X",1,0)</f>
        <v>0</v>
      </c>
      <c r="DA127" s="15">
        <v>0</v>
      </c>
      <c r="DB127" s="16">
        <f>IF(UPPER(TRIM(AM127))="P", 0, IF(UPPER(TRIM(AM127))="C", 16384, IF(UPPER(TRIM(AM127))="B", 32768, IF(UPPER(TRIM(AM127))="U", 49152, -1))))</f>
        <v>0</v>
      </c>
      <c r="DC127" s="16">
        <f>HEX2DEC(AN127)</f>
        <v>12375</v>
      </c>
      <c r="DD127" s="16">
        <f>IF(UPPER(TRIM(BB127))="",0,IF(UPPER(TRIM(BB127))="M",32,IF(UPPER(TRIM(BB127))="H",64,IF(UPPER(TRIM(BB127))="I",128,-1))))</f>
        <v>0</v>
      </c>
      <c r="DE127" s="16">
        <f>IF(UPPER(TRIM(BC127))="",0, IF(UPPER(TRIM(BC127))="U",1,IF(UPPER(TRIM(BC127))="A",2,IF(UPPER(TRIM(BC127))="B1",4,IF(UPPER(TRIM(BC127))="B2",8,IF(UPPER(TRIM(BC127))="C",16,-1))))))</f>
        <v>0</v>
      </c>
      <c r="DF127" s="17"/>
      <c r="DG127" s="16">
        <v>811</v>
      </c>
      <c r="DH127" s="16">
        <f>AK127</f>
        <v>0</v>
      </c>
      <c r="DI127" s="16">
        <f>AL127</f>
        <v>14</v>
      </c>
      <c r="DJ127" s="16">
        <f>DB127 + DC127</f>
        <v>12375</v>
      </c>
      <c r="DK127" s="16">
        <f>HEX2DEC(AO127)</f>
        <v>0</v>
      </c>
      <c r="DL127" s="16">
        <f>HEX2DEC(AP127)</f>
        <v>12375</v>
      </c>
      <c r="DM127" s="158">
        <v>0</v>
      </c>
      <c r="DN127" s="16">
        <v>638</v>
      </c>
      <c r="DO127" s="16">
        <f>BV127*2^15+BW127*2^14+BX127*2^13+BY127*2^12+BZ127*2^11+CA127*2^10+CB127*2^9+CC127*2^8+CD127*2^7+CE127*2^6+CF127*2^5+CG127*2^4+CH127*2^3+CI127*2^2+CJ127*2^1+CK127*2^0</f>
        <v>0</v>
      </c>
      <c r="DP127" s="16">
        <f>CL127*2^15+CM127*2^14+CN127*2^13+CO127*2^12+CP127*2^11+CQ127*2^10+CR127*2^9+CS127*2^8+CT127*2^7+CU127*2^6+CV127*2^5+CW127*2^4+CX127*2^3+CY127*2^2+CZ127*2^1+DA127*2^0</f>
        <v>0</v>
      </c>
      <c r="DQ127" s="16">
        <f>IF(DS127=2,AT127*1000,AT127)</f>
        <v>1000</v>
      </c>
      <c r="DR127" s="16">
        <f>IF(DT127=2,AU127*1000,AU127)</f>
        <v>1000</v>
      </c>
      <c r="DS127" s="16">
        <v>2</v>
      </c>
      <c r="DT127" s="16">
        <v>2</v>
      </c>
      <c r="DU127" s="16">
        <f>MAX(0,MIN(AX127,3))*2^14+MAX(0,MIN(AY127,3))*2^12+MAX(0,MIN(AZ127,3))*2^10+MAX(0,MIN(BA127,3))*2^8+IF(AW127&lt;0,31,IF(AW127&gt;30,30,AW127))</f>
        <v>0</v>
      </c>
      <c r="DV127" s="16">
        <f>DD127 + DE127</f>
        <v>0</v>
      </c>
      <c r="DW127" s="138"/>
      <c r="DX127" s="137"/>
      <c r="DY127" s="137"/>
      <c r="DZ127" s="17"/>
      <c r="EA127" s="15"/>
      <c r="EB127" s="15"/>
      <c r="EC127" s="15"/>
      <c r="ED127" s="15"/>
    </row>
    <row r="128" spans="1:134" ht="15" hidden="1" customHeight="1" x14ac:dyDescent="0.3">
      <c r="A128" s="212"/>
      <c r="B128" s="213"/>
      <c r="C128" s="214"/>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15"/>
      <c r="AK128" s="214"/>
      <c r="AL128" s="214"/>
      <c r="AM128" s="216"/>
      <c r="AN128" s="217"/>
      <c r="AO128" s="217"/>
      <c r="AP128" s="217"/>
      <c r="AQ128" s="214"/>
      <c r="AR128" s="214"/>
      <c r="AS128" s="214"/>
      <c r="AT128" s="214"/>
      <c r="AU128" s="214"/>
      <c r="AV128" s="214"/>
      <c r="AW128" s="214"/>
      <c r="AX128" s="214"/>
      <c r="AY128" s="214"/>
      <c r="AZ128" s="214"/>
      <c r="BA128" s="214"/>
      <c r="BB128" s="218"/>
      <c r="BC128" s="218"/>
      <c r="BD128" s="15"/>
      <c r="BE128" s="137" t="s">
        <v>183</v>
      </c>
      <c r="BF128" s="11"/>
      <c r="BG128" s="11"/>
      <c r="BH128" s="11"/>
      <c r="BI128" s="11" t="s">
        <v>183</v>
      </c>
      <c r="BJ128" s="11" t="s">
        <v>183</v>
      </c>
      <c r="BK128" s="11" t="s">
        <v>183</v>
      </c>
      <c r="BL128" s="11" t="s">
        <v>183</v>
      </c>
      <c r="BM128" s="11" t="s">
        <v>183</v>
      </c>
      <c r="BN128" s="11" t="s">
        <v>183</v>
      </c>
      <c r="BO128" s="11" t="s">
        <v>183</v>
      </c>
      <c r="BP128" s="11" t="s">
        <v>183</v>
      </c>
      <c r="BQ128" s="11" t="s">
        <v>183</v>
      </c>
      <c r="BR128" s="11" t="s">
        <v>183</v>
      </c>
      <c r="BS128" s="11" t="s">
        <v>183</v>
      </c>
      <c r="BT128" s="11" t="s">
        <v>183</v>
      </c>
      <c r="BU128" s="11"/>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6"/>
      <c r="DC128" s="16"/>
      <c r="DD128" s="16"/>
      <c r="DE128" s="16"/>
      <c r="DF128" s="17"/>
      <c r="DG128" s="16"/>
      <c r="DH128" s="16"/>
      <c r="DI128" s="16"/>
      <c r="DJ128" s="16"/>
      <c r="DK128" s="16"/>
      <c r="DL128" s="16"/>
      <c r="DM128" s="219"/>
      <c r="DN128" s="16"/>
      <c r="DO128" s="16"/>
      <c r="DP128" s="16"/>
      <c r="DQ128" s="16"/>
      <c r="DR128" s="16"/>
      <c r="DS128" s="16"/>
      <c r="DT128" s="16"/>
      <c r="DU128" s="16"/>
      <c r="DV128" s="16"/>
      <c r="DW128" s="138"/>
      <c r="DX128" s="137"/>
      <c r="DY128" s="137"/>
      <c r="DZ128" s="17"/>
      <c r="EA128" s="15"/>
      <c r="EB128" s="15"/>
      <c r="EC128" s="15"/>
      <c r="ED128" s="15"/>
    </row>
    <row r="129" spans="1:134" ht="15" customHeight="1" x14ac:dyDescent="0.3">
      <c r="A129" s="220"/>
      <c r="B129" s="221"/>
      <c r="C129" s="553" t="s">
        <v>341</v>
      </c>
      <c r="D129" s="193" t="s">
        <v>184</v>
      </c>
      <c r="E129" s="237"/>
      <c r="F129" s="238"/>
      <c r="G129" s="193" t="s">
        <v>184</v>
      </c>
      <c r="H129" s="238"/>
      <c r="I129" s="193"/>
      <c r="J129" s="193" t="s">
        <v>184</v>
      </c>
      <c r="K129" s="239"/>
      <c r="L129" s="238"/>
      <c r="M129" s="240"/>
      <c r="N129" s="238"/>
      <c r="O129" s="237"/>
      <c r="P129" s="238"/>
      <c r="Q129" s="238"/>
      <c r="R129" s="239"/>
      <c r="S129" s="238"/>
      <c r="T129" s="237"/>
      <c r="U129" s="238"/>
      <c r="V129" s="238"/>
      <c r="W129" s="238"/>
      <c r="X129" s="238"/>
      <c r="Y129" s="238"/>
      <c r="Z129" s="238"/>
      <c r="AA129" s="238"/>
      <c r="AB129" s="238"/>
      <c r="AC129" s="238"/>
      <c r="AD129" s="238"/>
      <c r="AE129" s="238"/>
      <c r="AF129" s="238"/>
      <c r="AG129" s="238"/>
      <c r="AH129" s="238"/>
      <c r="AI129" s="238"/>
      <c r="AJ129" s="128">
        <f>IF($DM129=0,0,(IF(_xlfn.BITAND($DM129, 128),"8,", "") &amp; IF(_xlfn.BITAND($DM129,64),"7,", "") &amp; IF(_xlfn.BITAND($DM129,7), _xlfn.BITAND($DM129,7) &amp; ",", "") &amp; IF(_xlfn.BITAND($DM129, 56), _xlfn.BITAND($DM129, 56)/8, "")))</f>
        <v>0</v>
      </c>
      <c r="AK129" s="129">
        <v>110</v>
      </c>
      <c r="AL129" s="129">
        <v>3</v>
      </c>
      <c r="AM129" s="130" t="s">
        <v>165</v>
      </c>
      <c r="AN129" s="131" t="s">
        <v>342</v>
      </c>
      <c r="AO129" s="131" t="s">
        <v>343</v>
      </c>
      <c r="AP129" s="131" t="s">
        <v>344</v>
      </c>
      <c r="AQ129" s="132" t="s">
        <v>345</v>
      </c>
      <c r="AR129" s="198">
        <v>4.94997861681329</v>
      </c>
      <c r="AS129" s="12" t="s">
        <v>346</v>
      </c>
      <c r="AT129" s="198">
        <v>1</v>
      </c>
      <c r="AU129" s="198">
        <v>2</v>
      </c>
      <c r="AV129" s="12" t="s">
        <v>259</v>
      </c>
      <c r="AW129" s="135">
        <v>0</v>
      </c>
      <c r="AX129" s="135">
        <v>0</v>
      </c>
      <c r="AY129" s="135">
        <v>0</v>
      </c>
      <c r="AZ129" s="135">
        <v>0</v>
      </c>
      <c r="BA129" s="135">
        <v>0</v>
      </c>
      <c r="BB129" s="136"/>
      <c r="BC129" s="136"/>
      <c r="BD129" s="15"/>
      <c r="BE129" s="137" t="str">
        <f>IF(C129="","",C129)</f>
        <v>ECT / CHT high voltage</v>
      </c>
      <c r="BF129" s="11" t="s">
        <v>264</v>
      </c>
      <c r="BG129" s="11" t="s">
        <v>265</v>
      </c>
      <c r="BH129" s="11" t="s">
        <v>266</v>
      </c>
      <c r="BI129" s="11" t="s">
        <v>347</v>
      </c>
      <c r="BJ129" s="11" t="s">
        <v>348</v>
      </c>
      <c r="BK129" s="11" t="s">
        <v>349</v>
      </c>
      <c r="BL129" s="11" t="s">
        <v>350</v>
      </c>
      <c r="BM129" s="11" t="s">
        <v>179</v>
      </c>
      <c r="BN129" s="11" t="s">
        <v>182</v>
      </c>
      <c r="BO129" s="11" t="s">
        <v>182</v>
      </c>
      <c r="BP129" s="11" t="s">
        <v>183</v>
      </c>
      <c r="BQ129" s="11" t="s">
        <v>182</v>
      </c>
      <c r="BR129" s="11" t="s">
        <v>182</v>
      </c>
      <c r="BS129" s="11" t="s">
        <v>183</v>
      </c>
      <c r="BT129" s="11" t="s">
        <v>182</v>
      </c>
      <c r="BU129" s="11"/>
      <c r="BV129" s="15">
        <f t="shared" ref="BV129:BZ130" si="25">IF(UPPER(TRIM(D129))="X",1,0)</f>
        <v>1</v>
      </c>
      <c r="BW129" s="15">
        <f t="shared" si="25"/>
        <v>0</v>
      </c>
      <c r="BX129" s="15">
        <f t="shared" si="25"/>
        <v>0</v>
      </c>
      <c r="BY129" s="15">
        <f t="shared" si="25"/>
        <v>1</v>
      </c>
      <c r="BZ129" s="15">
        <f t="shared" si="25"/>
        <v>0</v>
      </c>
      <c r="CA129" s="15">
        <f>IF(UPPER(TRIM(J129))="X",1,0)</f>
        <v>1</v>
      </c>
      <c r="CB129" s="15">
        <f>IF(UPPER(TRIM(L129))="X",1,0)</f>
        <v>0</v>
      </c>
      <c r="CC129" s="15">
        <f>IF(UPPER(TRIM(M129))="X",1,0)</f>
        <v>0</v>
      </c>
      <c r="CD129" s="15">
        <f>IF(UPPER(TRIM(I129))="X",1,0)</f>
        <v>0</v>
      </c>
      <c r="CE129" s="15">
        <f>IF(UPPER(TRIM(K129))="X",1,0)</f>
        <v>0</v>
      </c>
      <c r="CF129" s="15">
        <f t="shared" ref="CF129:CU130" si="26">IF(UPPER(TRIM(N129))="X",1,0)</f>
        <v>0</v>
      </c>
      <c r="CG129" s="15">
        <f t="shared" si="26"/>
        <v>0</v>
      </c>
      <c r="CH129" s="15">
        <f t="shared" si="26"/>
        <v>0</v>
      </c>
      <c r="CI129" s="15">
        <f t="shared" si="26"/>
        <v>0</v>
      </c>
      <c r="CJ129" s="15">
        <f t="shared" si="26"/>
        <v>0</v>
      </c>
      <c r="CK129" s="15">
        <f t="shared" si="26"/>
        <v>0</v>
      </c>
      <c r="CL129" s="15">
        <f t="shared" si="26"/>
        <v>0</v>
      </c>
      <c r="CM129" s="15">
        <f t="shared" si="26"/>
        <v>0</v>
      </c>
      <c r="CN129" s="15">
        <f t="shared" si="26"/>
        <v>0</v>
      </c>
      <c r="CO129" s="15">
        <f t="shared" si="26"/>
        <v>0</v>
      </c>
      <c r="CP129" s="15">
        <f t="shared" si="26"/>
        <v>0</v>
      </c>
      <c r="CQ129" s="15">
        <f t="shared" si="26"/>
        <v>0</v>
      </c>
      <c r="CR129" s="15">
        <f t="shared" si="26"/>
        <v>0</v>
      </c>
      <c r="CS129" s="15">
        <f t="shared" si="26"/>
        <v>0</v>
      </c>
      <c r="CT129" s="15">
        <f t="shared" si="26"/>
        <v>0</v>
      </c>
      <c r="CU129" s="15">
        <f t="shared" si="26"/>
        <v>0</v>
      </c>
      <c r="CV129" s="15">
        <f t="shared" ref="CP129:DA130" si="27">IF(UPPER(TRIM(AD129))="X",1,0)</f>
        <v>0</v>
      </c>
      <c r="CW129" s="15">
        <f t="shared" si="27"/>
        <v>0</v>
      </c>
      <c r="CX129" s="15">
        <f t="shared" si="27"/>
        <v>0</v>
      </c>
      <c r="CY129" s="15">
        <f t="shared" si="27"/>
        <v>0</v>
      </c>
      <c r="CZ129" s="15">
        <f t="shared" si="27"/>
        <v>0</v>
      </c>
      <c r="DA129" s="15">
        <f t="shared" si="27"/>
        <v>0</v>
      </c>
      <c r="DB129" s="16">
        <f>IF(UPPER(TRIM(AM129))="P", 0, IF(UPPER(TRIM(AM129))="C", 16384, IF(UPPER(TRIM(AM129))="B", 32768, IF(UPPER(TRIM(AM129))="U", 49152, -1))))</f>
        <v>0</v>
      </c>
      <c r="DC129" s="16">
        <f>HEX2DEC(AN129)</f>
        <v>277</v>
      </c>
      <c r="DD129" s="16">
        <f>IF(UPPER(TRIM(BB129))="",0,IF(UPPER(TRIM(BB129))="M",32,IF(UPPER(TRIM(BB129))="H",64,IF(UPPER(TRIM(BB129))="I",128,-1))))</f>
        <v>0</v>
      </c>
      <c r="DE129" s="16">
        <f>IF(UPPER(TRIM(BC129))="",0, IF(UPPER(TRIM(BC129))="U",1,IF(UPPER(TRIM(BC129))="A",2,IF(UPPER(TRIM(BC129))="B1",4,IF(UPPER(TRIM(BC129))="B2",8,IF(UPPER(TRIM(BC129))="C",16,-1))))))</f>
        <v>0</v>
      </c>
      <c r="DF129" s="17"/>
      <c r="DG129" s="16">
        <v>2</v>
      </c>
      <c r="DH129" s="16">
        <f>AK129</f>
        <v>110</v>
      </c>
      <c r="DI129" s="16">
        <f>AL129</f>
        <v>3</v>
      </c>
      <c r="DJ129" s="16">
        <f>DB129 + DC129</f>
        <v>277</v>
      </c>
      <c r="DK129" s="16">
        <f>HEX2DEC(AO129)</f>
        <v>18</v>
      </c>
      <c r="DL129" s="16">
        <f>HEX2DEC(AP129)</f>
        <v>289</v>
      </c>
      <c r="DM129" s="128">
        <v>0</v>
      </c>
      <c r="DN129" s="16">
        <v>2</v>
      </c>
      <c r="DO129" s="16">
        <f>BV129*2^15+BW129*2^14+BX129*2^13+BY129*2^12+BZ129*2^11+CA129*2^10+CB129*2^9+CC129*2^8+CD129*2^7+CE129*2^6+CF129*2^5+CG129*2^4+CH129*2^3+CI129*2^2+CJ129*2^1+CK129*2^0</f>
        <v>37888</v>
      </c>
      <c r="DP129" s="16">
        <f>CL129*2^15+CM129*2^14+CN129*2^13+CO129*2^12+CP129*2^11+CQ129*2^10+CR129*2^9+CS129*2^8+CT129*2^7+CU129*2^6+CV129*2^5+CW129*2^4+CX129*2^3+CY129*2^2+CZ129*2^1+DA129*2^0</f>
        <v>0</v>
      </c>
      <c r="DQ129" s="16">
        <f>IF(DS129=2,AT129*1000,IF(DS129&gt;2,AT129,HEX2DEC("40000000")))</f>
        <v>1000</v>
      </c>
      <c r="DR129" s="16">
        <f>IF(DT129=2,AU129*1000,IF(DT129&gt;2,AU129,HEX2DEC("40000000")))</f>
        <v>2000</v>
      </c>
      <c r="DS129" s="16">
        <v>2</v>
      </c>
      <c r="DT129" s="16">
        <v>2</v>
      </c>
      <c r="DU129" s="16">
        <f>MAX(0,MIN(AX129,3))*2^14+MAX(0,MIN(AY129,3))*2^12+MAX(0,MIN(AZ129,3))*2^10+MAX(0,MIN(BA129,3))*2^8+IF(AW129&lt;0,31,IF(AW129&gt;30,30,AW129))</f>
        <v>0</v>
      </c>
      <c r="DV129" s="16">
        <f>DD129 + DE129</f>
        <v>0</v>
      </c>
      <c r="DW129" s="138"/>
      <c r="DX129" s="137"/>
      <c r="DY129" s="137"/>
      <c r="DZ129" s="17"/>
      <c r="EA129" s="15"/>
      <c r="EB129" s="15"/>
      <c r="EC129" s="15"/>
      <c r="ED129" s="15"/>
    </row>
    <row r="130" spans="1:134" ht="15" customHeight="1" x14ac:dyDescent="0.3">
      <c r="A130" s="123"/>
      <c r="B130" s="221"/>
      <c r="C130" s="553" t="s">
        <v>351</v>
      </c>
      <c r="D130" s="151" t="s">
        <v>184</v>
      </c>
      <c r="E130" s="228"/>
      <c r="F130" s="152"/>
      <c r="G130" s="151" t="s">
        <v>184</v>
      </c>
      <c r="H130" s="152"/>
      <c r="I130" s="151"/>
      <c r="J130" s="151" t="s">
        <v>184</v>
      </c>
      <c r="K130" s="241"/>
      <c r="L130" s="152"/>
      <c r="M130" s="242"/>
      <c r="N130" s="152"/>
      <c r="O130" s="228"/>
      <c r="P130" s="152"/>
      <c r="Q130" s="152"/>
      <c r="R130" s="241"/>
      <c r="S130" s="152"/>
      <c r="T130" s="228"/>
      <c r="U130" s="152"/>
      <c r="V130" s="152"/>
      <c r="W130" s="152"/>
      <c r="X130" s="152"/>
      <c r="Y130" s="152"/>
      <c r="Z130" s="152"/>
      <c r="AA130" s="152"/>
      <c r="AB130" s="152"/>
      <c r="AC130" s="152"/>
      <c r="AD130" s="152"/>
      <c r="AE130" s="152"/>
      <c r="AF130" s="152"/>
      <c r="AG130" s="152"/>
      <c r="AH130" s="152"/>
      <c r="AI130" s="152"/>
      <c r="AJ130" s="128">
        <f>IF($DM130=0,0,(IF(_xlfn.BITAND($DM130, 128),"8,", "") &amp; IF(_xlfn.BITAND($DM130,64),"7,", "") &amp; IF(_xlfn.BITAND($DM130,7), _xlfn.BITAND($DM130,7) &amp; ",", "") &amp; IF(_xlfn.BITAND($DM130, 56), _xlfn.BITAND($DM130, 56)/8, "")))</f>
        <v>0</v>
      </c>
      <c r="AK130" s="129">
        <v>110</v>
      </c>
      <c r="AL130" s="129">
        <v>4</v>
      </c>
      <c r="AM130" s="130" t="s">
        <v>165</v>
      </c>
      <c r="AN130" s="131" t="s">
        <v>342</v>
      </c>
      <c r="AO130" s="131" t="s">
        <v>352</v>
      </c>
      <c r="AP130" s="131" t="s">
        <v>353</v>
      </c>
      <c r="AQ130" s="132" t="s">
        <v>354</v>
      </c>
      <c r="AR130" s="198">
        <v>5.0021383186705702E-2</v>
      </c>
      <c r="AS130" s="12" t="s">
        <v>346</v>
      </c>
      <c r="AT130" s="198">
        <v>1</v>
      </c>
      <c r="AU130" s="198">
        <v>2</v>
      </c>
      <c r="AV130" s="12" t="s">
        <v>259</v>
      </c>
      <c r="AW130" s="135">
        <v>0</v>
      </c>
      <c r="AX130" s="135">
        <v>0</v>
      </c>
      <c r="AY130" s="135">
        <v>0</v>
      </c>
      <c r="AZ130" s="135">
        <v>0</v>
      </c>
      <c r="BA130" s="135">
        <v>0</v>
      </c>
      <c r="BB130" s="136"/>
      <c r="BC130" s="136"/>
      <c r="BD130" s="15"/>
      <c r="BE130" s="137" t="str">
        <f>IF(C130="","",C130)</f>
        <v>ECT / CHT low voltage</v>
      </c>
      <c r="BF130" s="11" t="s">
        <v>264</v>
      </c>
      <c r="BG130" s="11" t="s">
        <v>265</v>
      </c>
      <c r="BH130" s="11" t="s">
        <v>266</v>
      </c>
      <c r="BI130" s="11" t="s">
        <v>347</v>
      </c>
      <c r="BJ130" s="11" t="s">
        <v>348</v>
      </c>
      <c r="BK130" s="11" t="s">
        <v>349</v>
      </c>
      <c r="BL130" s="11" t="s">
        <v>350</v>
      </c>
      <c r="BM130" s="11" t="s">
        <v>179</v>
      </c>
      <c r="BN130" s="11" t="s">
        <v>182</v>
      </c>
      <c r="BO130" s="11" t="s">
        <v>182</v>
      </c>
      <c r="BP130" s="11" t="s">
        <v>183</v>
      </c>
      <c r="BQ130" s="11" t="s">
        <v>182</v>
      </c>
      <c r="BR130" s="11" t="s">
        <v>182</v>
      </c>
      <c r="BS130" s="11" t="s">
        <v>183</v>
      </c>
      <c r="BT130" s="11" t="s">
        <v>182</v>
      </c>
      <c r="BU130" s="11"/>
      <c r="BV130" s="15">
        <f t="shared" si="25"/>
        <v>1</v>
      </c>
      <c r="BW130" s="15">
        <f t="shared" si="25"/>
        <v>0</v>
      </c>
      <c r="BX130" s="15">
        <f t="shared" si="25"/>
        <v>0</v>
      </c>
      <c r="BY130" s="15">
        <f t="shared" si="25"/>
        <v>1</v>
      </c>
      <c r="BZ130" s="15">
        <f t="shared" si="25"/>
        <v>0</v>
      </c>
      <c r="CA130" s="15">
        <f>IF(UPPER(TRIM(J130))="X",1,0)</f>
        <v>1</v>
      </c>
      <c r="CB130" s="15">
        <f>IF(UPPER(TRIM(L130))="X",1,0)</f>
        <v>0</v>
      </c>
      <c r="CC130" s="15">
        <f>IF(UPPER(TRIM(M130))="X",1,0)</f>
        <v>0</v>
      </c>
      <c r="CD130" s="15">
        <f>IF(UPPER(TRIM(I130))="X",1,0)</f>
        <v>0</v>
      </c>
      <c r="CE130" s="15">
        <f>IF(UPPER(TRIM(K130))="X",1,0)</f>
        <v>0</v>
      </c>
      <c r="CF130" s="15">
        <f t="shared" si="26"/>
        <v>0</v>
      </c>
      <c r="CG130" s="15">
        <f t="shared" si="26"/>
        <v>0</v>
      </c>
      <c r="CH130" s="15">
        <f t="shared" si="26"/>
        <v>0</v>
      </c>
      <c r="CI130" s="15">
        <f t="shared" si="26"/>
        <v>0</v>
      </c>
      <c r="CJ130" s="15">
        <f t="shared" si="26"/>
        <v>0</v>
      </c>
      <c r="CK130" s="15">
        <f t="shared" si="26"/>
        <v>0</v>
      </c>
      <c r="CL130" s="15">
        <f t="shared" si="26"/>
        <v>0</v>
      </c>
      <c r="CM130" s="15">
        <f t="shared" si="26"/>
        <v>0</v>
      </c>
      <c r="CN130" s="15">
        <f t="shared" si="26"/>
        <v>0</v>
      </c>
      <c r="CO130" s="15">
        <f t="shared" si="26"/>
        <v>0</v>
      </c>
      <c r="CP130" s="15">
        <f t="shared" si="27"/>
        <v>0</v>
      </c>
      <c r="CQ130" s="15">
        <f t="shared" si="27"/>
        <v>0</v>
      </c>
      <c r="CR130" s="15">
        <f t="shared" si="27"/>
        <v>0</v>
      </c>
      <c r="CS130" s="15">
        <f t="shared" si="27"/>
        <v>0</v>
      </c>
      <c r="CT130" s="15">
        <f t="shared" si="27"/>
        <v>0</v>
      </c>
      <c r="CU130" s="15">
        <f t="shared" si="27"/>
        <v>0</v>
      </c>
      <c r="CV130" s="15">
        <f t="shared" si="27"/>
        <v>0</v>
      </c>
      <c r="CW130" s="15">
        <f t="shared" si="27"/>
        <v>0</v>
      </c>
      <c r="CX130" s="15">
        <f t="shared" si="27"/>
        <v>0</v>
      </c>
      <c r="CY130" s="15">
        <f t="shared" si="27"/>
        <v>0</v>
      </c>
      <c r="CZ130" s="15">
        <f t="shared" si="27"/>
        <v>0</v>
      </c>
      <c r="DA130" s="15">
        <f t="shared" si="27"/>
        <v>0</v>
      </c>
      <c r="DB130" s="16">
        <f>IF(UPPER(TRIM(AM130))="P", 0, IF(UPPER(TRIM(AM130))="C", 16384, IF(UPPER(TRIM(AM130))="B", 32768, IF(UPPER(TRIM(AM130))="U", 49152, -1))))</f>
        <v>0</v>
      </c>
      <c r="DC130" s="16">
        <f>HEX2DEC(AN130)</f>
        <v>277</v>
      </c>
      <c r="DD130" s="16">
        <f>IF(UPPER(TRIM(BB130))="",0,IF(UPPER(TRIM(BB130))="M",32,IF(UPPER(TRIM(BB130))="H",64,IF(UPPER(TRIM(BB130))="I",128,-1))))</f>
        <v>0</v>
      </c>
      <c r="DE130" s="16">
        <f>IF(UPPER(TRIM(BC130))="",0, IF(UPPER(TRIM(BC130))="U",1,IF(UPPER(TRIM(BC130))="A",2,IF(UPPER(TRIM(BC130))="B1",4,IF(UPPER(TRIM(BC130))="B2",8,IF(UPPER(TRIM(BC130))="C",16,-1))))))</f>
        <v>0</v>
      </c>
      <c r="DF130" s="17"/>
      <c r="DG130" s="16">
        <v>3</v>
      </c>
      <c r="DH130" s="16">
        <f>AK130</f>
        <v>110</v>
      </c>
      <c r="DI130" s="16">
        <f>AL130</f>
        <v>4</v>
      </c>
      <c r="DJ130" s="16">
        <f>DB130 + DC130</f>
        <v>277</v>
      </c>
      <c r="DK130" s="16">
        <f>HEX2DEC(AO130)</f>
        <v>17</v>
      </c>
      <c r="DL130" s="16">
        <f>HEX2DEC(AP130)</f>
        <v>290</v>
      </c>
      <c r="DM130" s="128">
        <v>0</v>
      </c>
      <c r="DN130" s="16">
        <v>3</v>
      </c>
      <c r="DO130" s="16">
        <f>BV130*2^15+BW130*2^14+BX130*2^13+BY130*2^12+BZ130*2^11+CA130*2^10+CB130*2^9+CC130*2^8+CD130*2^7+CE130*2^6+CF130*2^5+CG130*2^4+CH130*2^3+CI130*2^2+CJ130*2^1+CK130*2^0</f>
        <v>37888</v>
      </c>
      <c r="DP130" s="16">
        <f>CL130*2^15+CM130*2^14+CN130*2^13+CO130*2^12+CP130*2^11+CQ130*2^10+CR130*2^9+CS130*2^8+CT130*2^7+CU130*2^6+CV130*2^5+CW130*2^4+CX130*2^3+CY130*2^2+CZ130*2^1+DA130*2^0</f>
        <v>0</v>
      </c>
      <c r="DQ130" s="16">
        <f>IF(DS130=2,AT130*1000,IF(DS130&gt;2,AT130,HEX2DEC("40000000")))</f>
        <v>1000</v>
      </c>
      <c r="DR130" s="16">
        <f>IF(DT130=2,AU130*1000,IF(DT130&gt;2,AU130,HEX2DEC("40000000")))</f>
        <v>2000</v>
      </c>
      <c r="DS130" s="16">
        <v>2</v>
      </c>
      <c r="DT130" s="16">
        <v>2</v>
      </c>
      <c r="DU130" s="16">
        <f>MAX(0,MIN(AX130,3))*2^14+MAX(0,MIN(AY130,3))*2^12+MAX(0,MIN(AZ130,3))*2^10+MAX(0,MIN(BA130,3))*2^8+IF(AW130&lt;0,31,IF(AW130&gt;30,30,AW130))</f>
        <v>0</v>
      </c>
      <c r="DV130" s="16">
        <f>DD130 + DE130</f>
        <v>0</v>
      </c>
      <c r="DW130" s="138"/>
      <c r="DX130" s="137"/>
      <c r="DY130" s="137"/>
      <c r="DZ130" s="17"/>
      <c r="EA130" s="15"/>
      <c r="EB130" s="15"/>
      <c r="EC130" s="15"/>
      <c r="ED130" s="15"/>
    </row>
    <row r="131" spans="1:134" ht="15" hidden="1" customHeight="1" x14ac:dyDescent="0.3">
      <c r="A131" s="123"/>
      <c r="B131" s="221"/>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48"/>
      <c r="AK131" s="12"/>
      <c r="AL131" s="12"/>
      <c r="AM131" s="149"/>
      <c r="AN131" s="150"/>
      <c r="AO131" s="150"/>
      <c r="AP131" s="150"/>
      <c r="AQ131" s="12"/>
      <c r="AR131" s="12"/>
      <c r="AS131" s="12"/>
      <c r="AT131" s="12"/>
      <c r="AU131" s="12"/>
      <c r="AV131" s="12"/>
      <c r="AW131" s="12"/>
      <c r="AX131" s="12"/>
      <c r="AY131" s="12"/>
      <c r="AZ131" s="12"/>
      <c r="BA131" s="12"/>
      <c r="BB131" s="14"/>
      <c r="BC131" s="14"/>
      <c r="BD131" s="15"/>
      <c r="BE131" s="137" t="s">
        <v>183</v>
      </c>
      <c r="BF131" s="146"/>
      <c r="BG131" s="146"/>
      <c r="BH131" s="146"/>
      <c r="BI131" s="11" t="s">
        <v>183</v>
      </c>
      <c r="BJ131" s="11" t="s">
        <v>183</v>
      </c>
      <c r="BK131" s="11" t="s">
        <v>183</v>
      </c>
      <c r="BL131" s="11" t="s">
        <v>183</v>
      </c>
      <c r="BM131" s="11" t="s">
        <v>183</v>
      </c>
      <c r="BN131" s="11" t="s">
        <v>183</v>
      </c>
      <c r="BO131" s="11" t="s">
        <v>183</v>
      </c>
      <c r="BP131" s="11" t="s">
        <v>183</v>
      </c>
      <c r="BQ131" s="11" t="s">
        <v>183</v>
      </c>
      <c r="BR131" s="11" t="s">
        <v>183</v>
      </c>
      <c r="BS131" s="11" t="s">
        <v>183</v>
      </c>
      <c r="BT131" s="11" t="s">
        <v>183</v>
      </c>
      <c r="BU131" s="11"/>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6"/>
      <c r="DC131" s="16"/>
      <c r="DD131" s="16"/>
      <c r="DE131" s="16"/>
      <c r="DF131" s="17"/>
      <c r="DG131" s="16"/>
      <c r="DH131" s="16"/>
      <c r="DI131" s="16"/>
      <c r="DJ131" s="16"/>
      <c r="DK131" s="16"/>
      <c r="DL131" s="16"/>
      <c r="DM131" s="13"/>
      <c r="DN131" s="16"/>
      <c r="DO131" s="16"/>
      <c r="DP131" s="16"/>
      <c r="DQ131" s="16"/>
      <c r="DR131" s="16"/>
      <c r="DS131" s="16"/>
      <c r="DT131" s="16"/>
      <c r="DU131" s="16"/>
      <c r="DV131" s="16"/>
      <c r="DW131" s="138"/>
      <c r="DX131" s="137"/>
      <c r="DY131" s="137"/>
      <c r="DZ131" s="17"/>
      <c r="EA131" s="15"/>
      <c r="EB131" s="15"/>
      <c r="EC131" s="15"/>
      <c r="ED131" s="15"/>
    </row>
    <row r="132" spans="1:134" ht="15" customHeight="1" x14ac:dyDescent="0.3">
      <c r="A132" s="123"/>
      <c r="B132" s="221"/>
      <c r="C132" s="553" t="s">
        <v>355</v>
      </c>
      <c r="D132" s="152" t="s">
        <v>184</v>
      </c>
      <c r="E132" s="228"/>
      <c r="F132" s="241"/>
      <c r="G132" s="152" t="s">
        <v>184</v>
      </c>
      <c r="H132" s="228"/>
      <c r="I132" s="241"/>
      <c r="J132" s="152" t="s">
        <v>184</v>
      </c>
      <c r="K132" s="242"/>
      <c r="L132" s="152"/>
      <c r="M132" s="228"/>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28">
        <f>IF($DM132=0,0,(IF(_xlfn.BITAND($DM132, 128),"8,", "") &amp; IF(_xlfn.BITAND($DM132,64),"7,", "") &amp; IF(_xlfn.BITAND($DM132,7), _xlfn.BITAND($DM132,7) &amp; ",", "") &amp; IF(_xlfn.BITAND($DM132, 56), _xlfn.BITAND($DM132, 56)/8, "")))</f>
        <v>0</v>
      </c>
      <c r="AK132" s="129">
        <v>110</v>
      </c>
      <c r="AL132" s="129">
        <v>15</v>
      </c>
      <c r="AM132" s="130" t="s">
        <v>165</v>
      </c>
      <c r="AN132" s="131" t="s">
        <v>342</v>
      </c>
      <c r="AO132" s="131" t="s">
        <v>356</v>
      </c>
      <c r="AP132" s="131" t="s">
        <v>357</v>
      </c>
      <c r="AQ132" s="132" t="s">
        <v>358</v>
      </c>
      <c r="AR132" s="135">
        <v>220</v>
      </c>
      <c r="AS132" s="12" t="s">
        <v>311</v>
      </c>
      <c r="AT132" s="198">
        <v>30</v>
      </c>
      <c r="AU132" s="198">
        <v>15</v>
      </c>
      <c r="AV132" s="12" t="s">
        <v>259</v>
      </c>
      <c r="AW132" s="135">
        <v>0</v>
      </c>
      <c r="AX132" s="135">
        <v>0</v>
      </c>
      <c r="AY132" s="135">
        <v>0</v>
      </c>
      <c r="AZ132" s="135">
        <v>0</v>
      </c>
      <c r="BA132" s="135">
        <v>0</v>
      </c>
      <c r="BB132" s="136"/>
      <c r="BC132" s="136"/>
      <c r="BD132" s="15"/>
      <c r="BE132" s="137" t="str">
        <f>IF(C132="","",C132)</f>
        <v>ECT higher than expected 1</v>
      </c>
      <c r="BF132" s="11" t="s">
        <v>264</v>
      </c>
      <c r="BG132" s="11" t="s">
        <v>265</v>
      </c>
      <c r="BH132" s="11" t="s">
        <v>266</v>
      </c>
      <c r="BI132" s="11" t="s">
        <v>347</v>
      </c>
      <c r="BJ132" s="11" t="s">
        <v>348</v>
      </c>
      <c r="BK132" s="11" t="s">
        <v>349</v>
      </c>
      <c r="BL132" s="11" t="s">
        <v>350</v>
      </c>
      <c r="BM132" s="11" t="s">
        <v>179</v>
      </c>
      <c r="BN132" s="11" t="s">
        <v>182</v>
      </c>
      <c r="BO132" s="11" t="s">
        <v>182</v>
      </c>
      <c r="BP132" s="11" t="s">
        <v>183</v>
      </c>
      <c r="BQ132" s="11" t="s">
        <v>182</v>
      </c>
      <c r="BR132" s="11" t="s">
        <v>182</v>
      </c>
      <c r="BS132" s="11" t="s">
        <v>183</v>
      </c>
      <c r="BT132" s="11" t="s">
        <v>182</v>
      </c>
      <c r="BU132" s="11"/>
      <c r="BV132" s="15">
        <f>IF(UPPER(TRIM(D132))="X",1,0)</f>
        <v>1</v>
      </c>
      <c r="BW132" s="15">
        <f>IF(UPPER(TRIM(E132))="X",1,0)</f>
        <v>0</v>
      </c>
      <c r="BX132" s="15">
        <f>IF(UPPER(TRIM(F132))="X",1,0)</f>
        <v>0</v>
      </c>
      <c r="BY132" s="15">
        <f>IF(UPPER(TRIM(G132))="X",1,0)</f>
        <v>1</v>
      </c>
      <c r="BZ132" s="15">
        <f>IF(UPPER(TRIM(H132))="X",1,0)</f>
        <v>0</v>
      </c>
      <c r="CA132" s="15">
        <f>IF(UPPER(TRIM(J132))="X",1,0)</f>
        <v>1</v>
      </c>
      <c r="CB132" s="15">
        <f>IF(UPPER(TRIM(L132))="X",1,0)</f>
        <v>0</v>
      </c>
      <c r="CC132" s="15">
        <f>IF(UPPER(TRIM(M132))="X",1,0)</f>
        <v>0</v>
      </c>
      <c r="CD132" s="15">
        <f>IF(UPPER(TRIM(I132))="X",1,0)</f>
        <v>0</v>
      </c>
      <c r="CE132" s="15">
        <f>IF(UPPER(TRIM(K132))="X",1,0)</f>
        <v>0</v>
      </c>
      <c r="CF132" s="15">
        <f t="shared" ref="CF132:CX132" si="28">IF(UPPER(TRIM(N132))="X",1,0)</f>
        <v>0</v>
      </c>
      <c r="CG132" s="15">
        <f t="shared" si="28"/>
        <v>0</v>
      </c>
      <c r="CH132" s="15">
        <f t="shared" si="28"/>
        <v>0</v>
      </c>
      <c r="CI132" s="15">
        <f t="shared" si="28"/>
        <v>0</v>
      </c>
      <c r="CJ132" s="15">
        <f t="shared" si="28"/>
        <v>0</v>
      </c>
      <c r="CK132" s="15">
        <f t="shared" si="28"/>
        <v>0</v>
      </c>
      <c r="CL132" s="15">
        <f t="shared" si="28"/>
        <v>0</v>
      </c>
      <c r="CM132" s="15">
        <f t="shared" si="28"/>
        <v>0</v>
      </c>
      <c r="CN132" s="15">
        <f t="shared" si="28"/>
        <v>0</v>
      </c>
      <c r="CO132" s="15">
        <f t="shared" si="28"/>
        <v>0</v>
      </c>
      <c r="CP132" s="15">
        <f t="shared" si="28"/>
        <v>0</v>
      </c>
      <c r="CQ132" s="15">
        <f t="shared" si="28"/>
        <v>0</v>
      </c>
      <c r="CR132" s="15">
        <f t="shared" si="28"/>
        <v>0</v>
      </c>
      <c r="CS132" s="15">
        <f t="shared" si="28"/>
        <v>0</v>
      </c>
      <c r="CT132" s="15">
        <f t="shared" si="28"/>
        <v>0</v>
      </c>
      <c r="CU132" s="15">
        <f t="shared" si="28"/>
        <v>0</v>
      </c>
      <c r="CV132" s="15">
        <f t="shared" si="28"/>
        <v>0</v>
      </c>
      <c r="CW132" s="15">
        <f t="shared" si="28"/>
        <v>0</v>
      </c>
      <c r="CX132" s="15">
        <f t="shared" si="28"/>
        <v>0</v>
      </c>
      <c r="CY132" s="15">
        <v>0</v>
      </c>
      <c r="CZ132" s="15">
        <f>IF(UPPER(TRIM(AH132))="X",1,0)</f>
        <v>0</v>
      </c>
      <c r="DA132" s="15">
        <v>0</v>
      </c>
      <c r="DB132" s="16">
        <f>IF(UPPER(TRIM(AM132))="P", 0, IF(UPPER(TRIM(AM132))="C", 16384, IF(UPPER(TRIM(AM132))="B", 32768, IF(UPPER(TRIM(AM132))="U", 49152, -1))))</f>
        <v>0</v>
      </c>
      <c r="DC132" s="16">
        <f>HEX2DEC(AN132)</f>
        <v>277</v>
      </c>
      <c r="DD132" s="16">
        <f>IF(UPPER(TRIM(BB132))="",0,IF(UPPER(TRIM(BB132))="M",32,IF(UPPER(TRIM(BB132))="H",64,IF(UPPER(TRIM(BB132))="I",128,-1))))</f>
        <v>0</v>
      </c>
      <c r="DE132" s="16">
        <f>IF(UPPER(TRIM(BC132))="",0, IF(UPPER(TRIM(BC132))="U",1,IF(UPPER(TRIM(BC132))="A",2,IF(UPPER(TRIM(BC132))="B1",4,IF(UPPER(TRIM(BC132))="B2",8,IF(UPPER(TRIM(BC132))="C",16,-1))))))</f>
        <v>0</v>
      </c>
      <c r="DF132" s="17"/>
      <c r="DG132" s="16">
        <v>4</v>
      </c>
      <c r="DH132" s="16">
        <f>AK132</f>
        <v>110</v>
      </c>
      <c r="DI132" s="16">
        <f>AL132</f>
        <v>15</v>
      </c>
      <c r="DJ132" s="16">
        <f>DB132 + DC132</f>
        <v>277</v>
      </c>
      <c r="DK132" s="16">
        <f>HEX2DEC(AO132)</f>
        <v>28</v>
      </c>
      <c r="DL132" s="16">
        <f>HEX2DEC(AP132)</f>
        <v>291</v>
      </c>
      <c r="DM132" s="128">
        <v>0</v>
      </c>
      <c r="DN132" s="16">
        <v>4</v>
      </c>
      <c r="DO132" s="16">
        <f>BV132*2^15+BW132*2^14+BX132*2^13+BY132*2^12+BZ132*2^11+CA132*2^10+CB132*2^9+CC132*2^8+CD132*2^7+CE132*2^6+CF132*2^5+CG132*2^4+CH132*2^3+CI132*2^2+CJ132*2^1+CK132*2^0</f>
        <v>37888</v>
      </c>
      <c r="DP132" s="16">
        <f>CL132*2^15+CM132*2^14+CN132*2^13+CO132*2^12+CP132*2^11+CQ132*2^10+CR132*2^9+CS132*2^8+CT132*2^7+CU132*2^6+CV132*2^5+CW132*2^4+CX132*2^3+CY132*2^2+CZ132*2^1+DA132*2^0</f>
        <v>0</v>
      </c>
      <c r="DQ132" s="16">
        <f>IF(DS132=2,AT132*1000,AT132)</f>
        <v>30000</v>
      </c>
      <c r="DR132" s="16">
        <f>IF(DT132=2,AU132*1000,AU132)</f>
        <v>15000</v>
      </c>
      <c r="DS132" s="16">
        <v>2</v>
      </c>
      <c r="DT132" s="16">
        <v>2</v>
      </c>
      <c r="DU132" s="16">
        <f>MAX(0,MIN(AX132,3))*2^14+MAX(0,MIN(AY132,3))*2^12+MAX(0,MIN(AZ132,3))*2^10+MAX(0,MIN(BA132,3))*2^8+IF(AW132&lt;0,31,IF(AW132&gt;30,30,AW132))</f>
        <v>0</v>
      </c>
      <c r="DV132" s="16">
        <f>DD132 + DE132</f>
        <v>0</v>
      </c>
      <c r="DW132" s="138"/>
      <c r="DX132" s="137"/>
      <c r="DY132" s="137"/>
      <c r="DZ132" s="17"/>
      <c r="EA132" s="15"/>
      <c r="EB132" s="15"/>
      <c r="EC132" s="15"/>
      <c r="ED132" s="15"/>
    </row>
    <row r="133" spans="1:134" ht="15" hidden="1" customHeight="1" x14ac:dyDescent="0.3">
      <c r="A133" s="123"/>
      <c r="B133" s="221"/>
      <c r="C133" s="553"/>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c r="AC133" s="125"/>
      <c r="AD133" s="125"/>
      <c r="AE133" s="125"/>
      <c r="AF133" s="125"/>
      <c r="AG133" s="125"/>
      <c r="AH133" s="125"/>
      <c r="AI133" s="125"/>
      <c r="AJ133" s="128"/>
      <c r="AK133" s="143"/>
      <c r="AL133" s="143"/>
      <c r="AM133" s="144"/>
      <c r="AN133" s="145"/>
      <c r="AO133" s="145"/>
      <c r="AP133" s="145"/>
      <c r="AQ133" s="132" t="s">
        <v>308</v>
      </c>
      <c r="AR133" s="134">
        <v>50</v>
      </c>
      <c r="AS133" s="12" t="s">
        <v>191</v>
      </c>
      <c r="AT133" s="224"/>
      <c r="AU133" s="224"/>
      <c r="AV133" s="12"/>
      <c r="AW133" s="12"/>
      <c r="AX133" s="12"/>
      <c r="AY133" s="12"/>
      <c r="AZ133" s="12"/>
      <c r="BA133" s="12"/>
      <c r="BB133" s="14"/>
      <c r="BC133" s="14"/>
      <c r="BD133" s="15"/>
      <c r="BE133" s="137" t="s">
        <v>183</v>
      </c>
      <c r="BF133" s="146"/>
      <c r="BG133" s="146"/>
      <c r="BH133" s="146"/>
      <c r="BI133" s="11" t="s">
        <v>183</v>
      </c>
      <c r="BJ133" s="11" t="s">
        <v>183</v>
      </c>
      <c r="BK133" s="11" t="s">
        <v>183</v>
      </c>
      <c r="BL133" s="11" t="s">
        <v>183</v>
      </c>
      <c r="BM133" s="11" t="s">
        <v>183</v>
      </c>
      <c r="BN133" s="11" t="s">
        <v>183</v>
      </c>
      <c r="BO133" s="11" t="s">
        <v>183</v>
      </c>
      <c r="BP133" s="11" t="s">
        <v>183</v>
      </c>
      <c r="BQ133" s="11" t="s">
        <v>183</v>
      </c>
      <c r="BR133" s="11" t="s">
        <v>183</v>
      </c>
      <c r="BS133" s="11" t="s">
        <v>183</v>
      </c>
      <c r="BT133" s="11" t="s">
        <v>183</v>
      </c>
      <c r="BU133" s="11"/>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6"/>
      <c r="DC133" s="16"/>
      <c r="DD133" s="16"/>
      <c r="DE133" s="16"/>
      <c r="DF133" s="17"/>
      <c r="DG133" s="16"/>
      <c r="DH133" s="16"/>
      <c r="DI133" s="16"/>
      <c r="DJ133" s="16"/>
      <c r="DK133" s="16"/>
      <c r="DL133" s="16"/>
      <c r="DM133" s="128"/>
      <c r="DN133" s="16"/>
      <c r="DO133" s="16"/>
      <c r="DP133" s="16"/>
      <c r="DQ133" s="16"/>
      <c r="DR133" s="16"/>
      <c r="DS133" s="16"/>
      <c r="DT133" s="16"/>
      <c r="DU133" s="16"/>
      <c r="DV133" s="16"/>
      <c r="DW133" s="138"/>
      <c r="DX133" s="137"/>
      <c r="DY133" s="137"/>
      <c r="DZ133" s="17"/>
      <c r="EA133" s="15"/>
      <c r="EB133" s="15"/>
      <c r="EC133" s="15"/>
      <c r="ED133" s="15"/>
    </row>
    <row r="134" spans="1:134" ht="15" hidden="1" customHeight="1" x14ac:dyDescent="0.3">
      <c r="A134" s="123"/>
      <c r="B134" s="221"/>
      <c r="C134" s="553"/>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c r="AC134" s="125"/>
      <c r="AD134" s="125"/>
      <c r="AE134" s="125"/>
      <c r="AF134" s="125"/>
      <c r="AG134" s="125"/>
      <c r="AH134" s="125"/>
      <c r="AI134" s="125"/>
      <c r="AJ134" s="128"/>
      <c r="AK134" s="143"/>
      <c r="AL134" s="143"/>
      <c r="AM134" s="144"/>
      <c r="AN134" s="145"/>
      <c r="AO134" s="145"/>
      <c r="AP134" s="145"/>
      <c r="AQ134" s="132" t="s">
        <v>359</v>
      </c>
      <c r="AR134" s="133">
        <v>0</v>
      </c>
      <c r="AS134" s="12" t="s">
        <v>194</v>
      </c>
      <c r="AT134" s="224"/>
      <c r="AU134" s="224"/>
      <c r="AV134" s="12"/>
      <c r="AW134" s="12"/>
      <c r="AX134" s="12"/>
      <c r="AY134" s="12"/>
      <c r="AZ134" s="12"/>
      <c r="BA134" s="12"/>
      <c r="BB134" s="14"/>
      <c r="BC134" s="14"/>
      <c r="BD134" s="15"/>
      <c r="BE134" s="137" t="s">
        <v>183</v>
      </c>
      <c r="BF134" s="146"/>
      <c r="BG134" s="146"/>
      <c r="BH134" s="146"/>
      <c r="BI134" s="11" t="s">
        <v>183</v>
      </c>
      <c r="BJ134" s="11" t="s">
        <v>183</v>
      </c>
      <c r="BK134" s="11" t="s">
        <v>183</v>
      </c>
      <c r="BL134" s="11" t="s">
        <v>183</v>
      </c>
      <c r="BM134" s="11" t="s">
        <v>183</v>
      </c>
      <c r="BN134" s="11" t="s">
        <v>183</v>
      </c>
      <c r="BO134" s="11" t="s">
        <v>183</v>
      </c>
      <c r="BP134" s="11" t="s">
        <v>183</v>
      </c>
      <c r="BQ134" s="11" t="s">
        <v>183</v>
      </c>
      <c r="BR134" s="11" t="s">
        <v>183</v>
      </c>
      <c r="BS134" s="11" t="s">
        <v>183</v>
      </c>
      <c r="BT134" s="11" t="s">
        <v>183</v>
      </c>
      <c r="BU134" s="11"/>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6"/>
      <c r="DC134" s="16"/>
      <c r="DD134" s="16"/>
      <c r="DE134" s="16"/>
      <c r="DF134" s="17"/>
      <c r="DG134" s="16"/>
      <c r="DH134" s="16"/>
      <c r="DI134" s="16"/>
      <c r="DJ134" s="16"/>
      <c r="DK134" s="16"/>
      <c r="DL134" s="16"/>
      <c r="DM134" s="128"/>
      <c r="DN134" s="16"/>
      <c r="DO134" s="16"/>
      <c r="DP134" s="16"/>
      <c r="DQ134" s="16"/>
      <c r="DR134" s="16"/>
      <c r="DS134" s="16"/>
      <c r="DT134" s="16"/>
      <c r="DU134" s="16"/>
      <c r="DV134" s="16"/>
      <c r="DW134" s="138"/>
      <c r="DX134" s="137"/>
      <c r="DY134" s="137"/>
      <c r="DZ134" s="17"/>
      <c r="EA134" s="15"/>
      <c r="EB134" s="15"/>
      <c r="EC134" s="15"/>
      <c r="ED134" s="15"/>
    </row>
    <row r="135" spans="1:134" ht="15" hidden="1" customHeight="1" x14ac:dyDescent="0.3">
      <c r="A135" s="123"/>
      <c r="B135" s="221"/>
      <c r="C135" s="553"/>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25"/>
      <c r="AI135" s="125"/>
      <c r="AJ135" s="128"/>
      <c r="AK135" s="143"/>
      <c r="AL135" s="143"/>
      <c r="AM135" s="144"/>
      <c r="AN135" s="145"/>
      <c r="AO135" s="145"/>
      <c r="AP135" s="145"/>
      <c r="AQ135" s="132" t="s">
        <v>360</v>
      </c>
      <c r="AR135" s="133">
        <v>15</v>
      </c>
      <c r="AS135" s="12" t="s">
        <v>259</v>
      </c>
      <c r="AT135" s="224"/>
      <c r="AU135" s="224"/>
      <c r="AV135" s="12"/>
      <c r="AW135" s="12"/>
      <c r="AX135" s="12"/>
      <c r="AY135" s="12"/>
      <c r="AZ135" s="12"/>
      <c r="BA135" s="12"/>
      <c r="BB135" s="14"/>
      <c r="BC135" s="14"/>
      <c r="BD135" s="15"/>
      <c r="BE135" s="137" t="s">
        <v>183</v>
      </c>
      <c r="BF135" s="146"/>
      <c r="BG135" s="146"/>
      <c r="BH135" s="146"/>
      <c r="BI135" s="11" t="s">
        <v>183</v>
      </c>
      <c r="BJ135" s="11" t="s">
        <v>183</v>
      </c>
      <c r="BK135" s="11" t="s">
        <v>183</v>
      </c>
      <c r="BL135" s="11" t="s">
        <v>183</v>
      </c>
      <c r="BM135" s="11" t="s">
        <v>183</v>
      </c>
      <c r="BN135" s="11" t="s">
        <v>183</v>
      </c>
      <c r="BO135" s="11" t="s">
        <v>183</v>
      </c>
      <c r="BP135" s="11" t="s">
        <v>183</v>
      </c>
      <c r="BQ135" s="11" t="s">
        <v>183</v>
      </c>
      <c r="BR135" s="11" t="s">
        <v>183</v>
      </c>
      <c r="BS135" s="11" t="s">
        <v>183</v>
      </c>
      <c r="BT135" s="11" t="s">
        <v>183</v>
      </c>
      <c r="BU135" s="11"/>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6"/>
      <c r="DC135" s="16"/>
      <c r="DD135" s="16"/>
      <c r="DE135" s="16"/>
      <c r="DF135" s="17"/>
      <c r="DG135" s="16"/>
      <c r="DH135" s="16"/>
      <c r="DI135" s="16"/>
      <c r="DJ135" s="16"/>
      <c r="DK135" s="16"/>
      <c r="DL135" s="16"/>
      <c r="DM135" s="128"/>
      <c r="DN135" s="16"/>
      <c r="DO135" s="16"/>
      <c r="DP135" s="16"/>
      <c r="DQ135" s="16"/>
      <c r="DR135" s="16"/>
      <c r="DS135" s="16"/>
      <c r="DT135" s="16"/>
      <c r="DU135" s="16"/>
      <c r="DV135" s="16"/>
      <c r="DW135" s="138"/>
      <c r="DX135" s="137"/>
      <c r="DY135" s="137"/>
      <c r="DZ135" s="17"/>
      <c r="EA135" s="15"/>
      <c r="EB135" s="15"/>
      <c r="EC135" s="15"/>
      <c r="ED135" s="15"/>
    </row>
    <row r="136" spans="1:134" ht="15" customHeight="1" x14ac:dyDescent="0.3">
      <c r="A136" s="123"/>
      <c r="B136" s="221"/>
      <c r="C136" s="553" t="s">
        <v>361</v>
      </c>
      <c r="D136" s="151" t="s">
        <v>184</v>
      </c>
      <c r="E136" s="200" t="s">
        <v>184</v>
      </c>
      <c r="F136" s="243"/>
      <c r="G136" s="151" t="s">
        <v>184</v>
      </c>
      <c r="H136" s="200"/>
      <c r="I136" s="243"/>
      <c r="J136" s="151"/>
      <c r="K136" s="200"/>
      <c r="L136" s="243"/>
      <c r="M136" s="151"/>
      <c r="N136" s="244"/>
      <c r="O136" s="151"/>
      <c r="P136" s="200"/>
      <c r="Q136" s="151"/>
      <c r="R136" s="151"/>
      <c r="S136" s="151"/>
      <c r="T136" s="151"/>
      <c r="U136" s="151"/>
      <c r="V136" s="151"/>
      <c r="W136" s="151"/>
      <c r="X136" s="151"/>
      <c r="Y136" s="151"/>
      <c r="Z136" s="151"/>
      <c r="AA136" s="151"/>
      <c r="AB136" s="151"/>
      <c r="AC136" s="151"/>
      <c r="AD136" s="151"/>
      <c r="AE136" s="151"/>
      <c r="AF136" s="151"/>
      <c r="AG136" s="151"/>
      <c r="AH136" s="151"/>
      <c r="AI136" s="151"/>
      <c r="AJ136" s="128">
        <f>IF($DM136=0,0,(IF(_xlfn.BITAND($DM136, 128),"8,", "") &amp; IF(_xlfn.BITAND($DM136,64),"7,", "") &amp; IF(_xlfn.BITAND($DM136,7), _xlfn.BITAND($DM136,7) &amp; ",", "") &amp; IF(_xlfn.BITAND($DM136, 56), _xlfn.BITAND($DM136, 56)/8, "")))</f>
        <v>0</v>
      </c>
      <c r="AK136" s="129">
        <v>110</v>
      </c>
      <c r="AL136" s="129">
        <v>0</v>
      </c>
      <c r="AM136" s="130" t="s">
        <v>165</v>
      </c>
      <c r="AN136" s="131" t="s">
        <v>362</v>
      </c>
      <c r="AO136" s="131" t="s">
        <v>167</v>
      </c>
      <c r="AP136" s="131" t="s">
        <v>363</v>
      </c>
      <c r="AQ136" s="132" t="s">
        <v>358</v>
      </c>
      <c r="AR136" s="135">
        <v>230</v>
      </c>
      <c r="AS136" s="12" t="s">
        <v>311</v>
      </c>
      <c r="AT136" s="198">
        <v>10</v>
      </c>
      <c r="AU136" s="198">
        <v>15</v>
      </c>
      <c r="AV136" s="12" t="s">
        <v>259</v>
      </c>
      <c r="AW136" s="135">
        <v>0</v>
      </c>
      <c r="AX136" s="135">
        <v>0</v>
      </c>
      <c r="AY136" s="135">
        <v>0</v>
      </c>
      <c r="AZ136" s="135">
        <v>0</v>
      </c>
      <c r="BA136" s="135">
        <v>0</v>
      </c>
      <c r="BB136" s="136"/>
      <c r="BC136" s="136"/>
      <c r="BD136" s="15"/>
      <c r="BE136" s="137" t="str">
        <f>IF(C136="","",C136)</f>
        <v>ECT higher than expected 2</v>
      </c>
      <c r="BF136" s="11" t="s">
        <v>264</v>
      </c>
      <c r="BG136" s="11" t="s">
        <v>265</v>
      </c>
      <c r="BH136" s="11" t="s">
        <v>266</v>
      </c>
      <c r="BI136" s="11" t="s">
        <v>347</v>
      </c>
      <c r="BJ136" s="11" t="s">
        <v>348</v>
      </c>
      <c r="BK136" s="11" t="s">
        <v>349</v>
      </c>
      <c r="BL136" s="11" t="s">
        <v>350</v>
      </c>
      <c r="BM136" s="11" t="s">
        <v>179</v>
      </c>
      <c r="BN136" s="11" t="s">
        <v>182</v>
      </c>
      <c r="BO136" s="11" t="s">
        <v>182</v>
      </c>
      <c r="BP136" s="11" t="s">
        <v>183</v>
      </c>
      <c r="BQ136" s="11" t="s">
        <v>182</v>
      </c>
      <c r="BR136" s="11" t="s">
        <v>182</v>
      </c>
      <c r="BS136" s="11" t="s">
        <v>183</v>
      </c>
      <c r="BT136" s="11" t="s">
        <v>182</v>
      </c>
      <c r="BU136" s="11"/>
      <c r="BV136" s="15">
        <f>IF(UPPER(TRIM(D136))="X",1,0)</f>
        <v>1</v>
      </c>
      <c r="BW136" s="15">
        <f>IF(UPPER(TRIM(E136))="X",1,0)</f>
        <v>1</v>
      </c>
      <c r="BX136" s="15">
        <f>IF(UPPER(TRIM(F136))="X",1,0)</f>
        <v>0</v>
      </c>
      <c r="BY136" s="15">
        <f>IF(UPPER(TRIM(G136))="X",1,0)</f>
        <v>1</v>
      </c>
      <c r="BZ136" s="15">
        <f>IF(UPPER(TRIM(H136))="X",1,0)</f>
        <v>0</v>
      </c>
      <c r="CA136" s="15">
        <f>IF(UPPER(TRIM(J136))="X",1,0)</f>
        <v>0</v>
      </c>
      <c r="CB136" s="15">
        <f>IF(UPPER(TRIM(L136))="X",1,0)</f>
        <v>0</v>
      </c>
      <c r="CC136" s="15">
        <f>IF(UPPER(TRIM(M136))="X",1,0)</f>
        <v>0</v>
      </c>
      <c r="CD136" s="15">
        <f>IF(UPPER(TRIM(I136))="X",1,0)</f>
        <v>0</v>
      </c>
      <c r="CE136" s="15">
        <f>IF(UPPER(TRIM(K136))="X",1,0)</f>
        <v>0</v>
      </c>
      <c r="CF136" s="15">
        <f t="shared" ref="CF136:CX136" si="29">IF(UPPER(TRIM(N136))="X",1,0)</f>
        <v>0</v>
      </c>
      <c r="CG136" s="15">
        <f t="shared" si="29"/>
        <v>0</v>
      </c>
      <c r="CH136" s="15">
        <f t="shared" si="29"/>
        <v>0</v>
      </c>
      <c r="CI136" s="15">
        <f t="shared" si="29"/>
        <v>0</v>
      </c>
      <c r="CJ136" s="15">
        <f t="shared" si="29"/>
        <v>0</v>
      </c>
      <c r="CK136" s="15">
        <f t="shared" si="29"/>
        <v>0</v>
      </c>
      <c r="CL136" s="15">
        <f t="shared" si="29"/>
        <v>0</v>
      </c>
      <c r="CM136" s="15">
        <f t="shared" si="29"/>
        <v>0</v>
      </c>
      <c r="CN136" s="15">
        <f t="shared" si="29"/>
        <v>0</v>
      </c>
      <c r="CO136" s="15">
        <f t="shared" si="29"/>
        <v>0</v>
      </c>
      <c r="CP136" s="15">
        <f t="shared" si="29"/>
        <v>0</v>
      </c>
      <c r="CQ136" s="15">
        <f t="shared" si="29"/>
        <v>0</v>
      </c>
      <c r="CR136" s="15">
        <f t="shared" si="29"/>
        <v>0</v>
      </c>
      <c r="CS136" s="15">
        <f t="shared" si="29"/>
        <v>0</v>
      </c>
      <c r="CT136" s="15">
        <f t="shared" si="29"/>
        <v>0</v>
      </c>
      <c r="CU136" s="15">
        <f t="shared" si="29"/>
        <v>0</v>
      </c>
      <c r="CV136" s="15">
        <f t="shared" si="29"/>
        <v>0</v>
      </c>
      <c r="CW136" s="15">
        <f t="shared" si="29"/>
        <v>0</v>
      </c>
      <c r="CX136" s="15">
        <f t="shared" si="29"/>
        <v>0</v>
      </c>
      <c r="CY136" s="15">
        <v>0</v>
      </c>
      <c r="CZ136" s="15">
        <f>IF(UPPER(TRIM(AH136))="X",1,0)</f>
        <v>0</v>
      </c>
      <c r="DA136" s="15">
        <v>0</v>
      </c>
      <c r="DB136" s="16">
        <f>IF(UPPER(TRIM(AM136))="P", 0, IF(UPPER(TRIM(AM136))="C", 16384, IF(UPPER(TRIM(AM136))="B", 32768, IF(UPPER(TRIM(AM136))="U", 49152, -1))))</f>
        <v>0</v>
      </c>
      <c r="DC136" s="16">
        <f>HEX2DEC(AN136)</f>
        <v>535</v>
      </c>
      <c r="DD136" s="16">
        <f>IF(UPPER(TRIM(BB136))="",0,IF(UPPER(TRIM(BB136))="M",32,IF(UPPER(TRIM(BB136))="H",64,IF(UPPER(TRIM(BB136))="I",128,-1))))</f>
        <v>0</v>
      </c>
      <c r="DE136" s="16">
        <f>IF(UPPER(TRIM(BC136))="",0, IF(UPPER(TRIM(BC136))="U",1,IF(UPPER(TRIM(BC136))="A",2,IF(UPPER(TRIM(BC136))="B1",4,IF(UPPER(TRIM(BC136))="B2",8,IF(UPPER(TRIM(BC136))="C",16,-1))))))</f>
        <v>0</v>
      </c>
      <c r="DF136" s="17"/>
      <c r="DG136" s="16">
        <v>86</v>
      </c>
      <c r="DH136" s="16">
        <f>AK136</f>
        <v>110</v>
      </c>
      <c r="DI136" s="16">
        <f>AL136</f>
        <v>0</v>
      </c>
      <c r="DJ136" s="16">
        <f>DB136 + DC136</f>
        <v>535</v>
      </c>
      <c r="DK136" s="16">
        <f>HEX2DEC(AO136)</f>
        <v>0</v>
      </c>
      <c r="DL136" s="16">
        <f>HEX2DEC(AP136)</f>
        <v>292</v>
      </c>
      <c r="DM136" s="128">
        <v>0</v>
      </c>
      <c r="DN136" s="16">
        <v>5</v>
      </c>
      <c r="DO136" s="16">
        <f>BV136*2^15+BW136*2^14+BX136*2^13+BY136*2^12+BZ136*2^11+CA136*2^10+CB136*2^9+CC136*2^8+CD136*2^7+CE136*2^6+CF136*2^5+CG136*2^4+CH136*2^3+CI136*2^2+CJ136*2^1+CK136*2^0</f>
        <v>53248</v>
      </c>
      <c r="DP136" s="16">
        <f>CL136*2^15+CM136*2^14+CN136*2^13+CO136*2^12+CP136*2^11+CQ136*2^10+CR136*2^9+CS136*2^8+CT136*2^7+CU136*2^6+CV136*2^5+CW136*2^4+CX136*2^3+CY136*2^2+CZ136*2^1+DA136*2^0</f>
        <v>0</v>
      </c>
      <c r="DQ136" s="16">
        <f>IF(DS136=2,AT136*1000,AT136)</f>
        <v>10000</v>
      </c>
      <c r="DR136" s="16">
        <f>IF(DT136=2,AU136*1000,AU136)</f>
        <v>15000</v>
      </c>
      <c r="DS136" s="16">
        <v>2</v>
      </c>
      <c r="DT136" s="16">
        <v>2</v>
      </c>
      <c r="DU136" s="16">
        <f>MAX(0,MIN(AX136,3))*2^14+MAX(0,MIN(AY136,3))*2^12+MAX(0,MIN(AZ136,3))*2^10+MAX(0,MIN(BA136,3))*2^8+IF(AW136&lt;0,31,IF(AW136&gt;30,30,AW136))</f>
        <v>0</v>
      </c>
      <c r="DV136" s="16">
        <f>DD136 + DE136</f>
        <v>0</v>
      </c>
      <c r="DW136" s="138"/>
      <c r="DX136" s="137"/>
      <c r="DY136" s="137"/>
      <c r="DZ136" s="17"/>
      <c r="EA136" s="15"/>
      <c r="EB136" s="15"/>
      <c r="EC136" s="15"/>
      <c r="ED136" s="15"/>
    </row>
    <row r="137" spans="1:134" ht="15" hidden="1" customHeight="1" x14ac:dyDescent="0.3">
      <c r="A137" s="123"/>
      <c r="B137" s="221"/>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48"/>
      <c r="AK137" s="12"/>
      <c r="AL137" s="12"/>
      <c r="AM137" s="149"/>
      <c r="AN137" s="150"/>
      <c r="AO137" s="150"/>
      <c r="AP137" s="150"/>
      <c r="AQ137" s="132" t="s">
        <v>308</v>
      </c>
      <c r="AR137" s="134">
        <v>50</v>
      </c>
      <c r="AS137" s="12" t="s">
        <v>191</v>
      </c>
      <c r="AT137" s="12"/>
      <c r="AU137" s="12"/>
      <c r="AV137" s="12"/>
      <c r="AW137" s="12"/>
      <c r="AX137" s="12"/>
      <c r="AY137" s="12"/>
      <c r="AZ137" s="12"/>
      <c r="BA137" s="12"/>
      <c r="BB137" s="14"/>
      <c r="BC137" s="14"/>
      <c r="BD137" s="15"/>
      <c r="BE137" s="137" t="s">
        <v>183</v>
      </c>
      <c r="BF137" s="11"/>
      <c r="BG137" s="11"/>
      <c r="BH137" s="11"/>
      <c r="BI137" s="11" t="s">
        <v>183</v>
      </c>
      <c r="BJ137" s="11" t="s">
        <v>183</v>
      </c>
      <c r="BK137" s="11" t="s">
        <v>183</v>
      </c>
      <c r="BL137" s="11" t="s">
        <v>183</v>
      </c>
      <c r="BM137" s="11" t="s">
        <v>183</v>
      </c>
      <c r="BN137" s="11" t="s">
        <v>183</v>
      </c>
      <c r="BO137" s="11" t="s">
        <v>183</v>
      </c>
      <c r="BP137" s="11" t="s">
        <v>183</v>
      </c>
      <c r="BQ137" s="11" t="s">
        <v>183</v>
      </c>
      <c r="BR137" s="11" t="s">
        <v>183</v>
      </c>
      <c r="BS137" s="11" t="s">
        <v>183</v>
      </c>
      <c r="BT137" s="11" t="s">
        <v>183</v>
      </c>
      <c r="BU137" s="11"/>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6"/>
      <c r="DC137" s="16"/>
      <c r="DD137" s="16"/>
      <c r="DE137" s="16"/>
      <c r="DF137" s="17"/>
      <c r="DG137" s="16"/>
      <c r="DH137" s="16"/>
      <c r="DI137" s="16"/>
      <c r="DJ137" s="16"/>
      <c r="DK137" s="16"/>
      <c r="DL137" s="16"/>
      <c r="DM137" s="13"/>
      <c r="DN137" s="16"/>
      <c r="DO137" s="16"/>
      <c r="DP137" s="16"/>
      <c r="DQ137" s="16"/>
      <c r="DR137" s="16"/>
      <c r="DS137" s="16"/>
      <c r="DT137" s="16"/>
      <c r="DU137" s="16"/>
      <c r="DV137" s="16"/>
      <c r="DW137" s="138"/>
      <c r="DX137" s="137"/>
      <c r="DY137" s="137"/>
      <c r="DZ137" s="17"/>
      <c r="EA137" s="15"/>
      <c r="EB137" s="15"/>
      <c r="EC137" s="15"/>
      <c r="ED137" s="15"/>
    </row>
    <row r="138" spans="1:134" ht="15" hidden="1" customHeight="1" x14ac:dyDescent="0.3">
      <c r="A138" s="123"/>
      <c r="B138" s="221"/>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48"/>
      <c r="AK138" s="12"/>
      <c r="AL138" s="12"/>
      <c r="AM138" s="149"/>
      <c r="AN138" s="150"/>
      <c r="AO138" s="150"/>
      <c r="AP138" s="150"/>
      <c r="AQ138" s="132" t="s">
        <v>359</v>
      </c>
      <c r="AR138" s="133">
        <v>0</v>
      </c>
      <c r="AS138" s="12" t="s">
        <v>194</v>
      </c>
      <c r="AT138" s="12"/>
      <c r="AU138" s="12"/>
      <c r="AV138" s="12"/>
      <c r="AW138" s="12"/>
      <c r="AX138" s="12"/>
      <c r="AY138" s="12"/>
      <c r="AZ138" s="12"/>
      <c r="BA138" s="12"/>
      <c r="BB138" s="14"/>
      <c r="BC138" s="14"/>
      <c r="BD138" s="15"/>
      <c r="BE138" s="137" t="s">
        <v>183</v>
      </c>
      <c r="BF138" s="11"/>
      <c r="BG138" s="11"/>
      <c r="BH138" s="11"/>
      <c r="BI138" s="11" t="s">
        <v>183</v>
      </c>
      <c r="BJ138" s="11" t="s">
        <v>183</v>
      </c>
      <c r="BK138" s="11" t="s">
        <v>183</v>
      </c>
      <c r="BL138" s="11" t="s">
        <v>183</v>
      </c>
      <c r="BM138" s="11" t="s">
        <v>183</v>
      </c>
      <c r="BN138" s="11" t="s">
        <v>183</v>
      </c>
      <c r="BO138" s="11" t="s">
        <v>183</v>
      </c>
      <c r="BP138" s="11" t="s">
        <v>183</v>
      </c>
      <c r="BQ138" s="11" t="s">
        <v>183</v>
      </c>
      <c r="BR138" s="11" t="s">
        <v>183</v>
      </c>
      <c r="BS138" s="11" t="s">
        <v>183</v>
      </c>
      <c r="BT138" s="11" t="s">
        <v>183</v>
      </c>
      <c r="BU138" s="11"/>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6"/>
      <c r="DC138" s="16"/>
      <c r="DD138" s="16"/>
      <c r="DE138" s="16"/>
      <c r="DF138" s="17"/>
      <c r="DG138" s="16"/>
      <c r="DH138" s="16"/>
      <c r="DI138" s="16"/>
      <c r="DJ138" s="16"/>
      <c r="DK138" s="16"/>
      <c r="DL138" s="16"/>
      <c r="DM138" s="13"/>
      <c r="DN138" s="16"/>
      <c r="DO138" s="16"/>
      <c r="DP138" s="16"/>
      <c r="DQ138" s="16"/>
      <c r="DR138" s="16"/>
      <c r="DS138" s="16"/>
      <c r="DT138" s="16"/>
      <c r="DU138" s="16"/>
      <c r="DV138" s="16"/>
      <c r="DW138" s="138"/>
      <c r="DX138" s="137"/>
      <c r="DY138" s="137"/>
      <c r="DZ138" s="17"/>
      <c r="EA138" s="15"/>
      <c r="EB138" s="15"/>
      <c r="EC138" s="15"/>
      <c r="ED138" s="15"/>
    </row>
    <row r="139" spans="1:134" ht="15" hidden="1" customHeight="1" x14ac:dyDescent="0.3">
      <c r="A139" s="123"/>
      <c r="B139" s="221"/>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48"/>
      <c r="AK139" s="12"/>
      <c r="AL139" s="12"/>
      <c r="AM139" s="149"/>
      <c r="AN139" s="150"/>
      <c r="AO139" s="150"/>
      <c r="AP139" s="150"/>
      <c r="AQ139" s="132" t="s">
        <v>360</v>
      </c>
      <c r="AR139" s="133">
        <v>15</v>
      </c>
      <c r="AS139" s="12" t="s">
        <v>259</v>
      </c>
      <c r="AT139" s="12"/>
      <c r="AU139" s="12"/>
      <c r="AV139" s="12"/>
      <c r="AW139" s="12"/>
      <c r="AX139" s="12"/>
      <c r="AY139" s="12"/>
      <c r="AZ139" s="12"/>
      <c r="BA139" s="12"/>
      <c r="BB139" s="14"/>
      <c r="BC139" s="14"/>
      <c r="BD139" s="15"/>
      <c r="BE139" s="137" t="s">
        <v>183</v>
      </c>
      <c r="BF139" s="11"/>
      <c r="BG139" s="11"/>
      <c r="BH139" s="11"/>
      <c r="BI139" s="11" t="s">
        <v>183</v>
      </c>
      <c r="BJ139" s="11" t="s">
        <v>183</v>
      </c>
      <c r="BK139" s="11" t="s">
        <v>183</v>
      </c>
      <c r="BL139" s="11" t="s">
        <v>183</v>
      </c>
      <c r="BM139" s="11" t="s">
        <v>183</v>
      </c>
      <c r="BN139" s="11" t="s">
        <v>183</v>
      </c>
      <c r="BO139" s="11" t="s">
        <v>183</v>
      </c>
      <c r="BP139" s="11" t="s">
        <v>183</v>
      </c>
      <c r="BQ139" s="11" t="s">
        <v>183</v>
      </c>
      <c r="BR139" s="11" t="s">
        <v>183</v>
      </c>
      <c r="BS139" s="11" t="s">
        <v>183</v>
      </c>
      <c r="BT139" s="11" t="s">
        <v>183</v>
      </c>
      <c r="BU139" s="11"/>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6"/>
      <c r="DC139" s="16"/>
      <c r="DD139" s="16"/>
      <c r="DE139" s="16"/>
      <c r="DF139" s="17"/>
      <c r="DG139" s="16"/>
      <c r="DH139" s="16"/>
      <c r="DI139" s="16"/>
      <c r="DJ139" s="16"/>
      <c r="DK139" s="16"/>
      <c r="DL139" s="16"/>
      <c r="DM139" s="13"/>
      <c r="DN139" s="16"/>
      <c r="DO139" s="16"/>
      <c r="DP139" s="16"/>
      <c r="DQ139" s="16"/>
      <c r="DR139" s="16"/>
      <c r="DS139" s="16"/>
      <c r="DT139" s="16"/>
      <c r="DU139" s="16"/>
      <c r="DV139" s="16"/>
      <c r="DW139" s="138"/>
      <c r="DX139" s="137"/>
      <c r="DY139" s="137"/>
      <c r="DZ139" s="17"/>
      <c r="EA139" s="15"/>
      <c r="EB139" s="15"/>
      <c r="EC139" s="15"/>
      <c r="ED139" s="15"/>
    </row>
    <row r="140" spans="1:134" ht="15" hidden="1" customHeight="1" x14ac:dyDescent="0.3">
      <c r="A140" s="123"/>
      <c r="B140" s="221"/>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48"/>
      <c r="AK140" s="12"/>
      <c r="AL140" s="12"/>
      <c r="AM140" s="149"/>
      <c r="AN140" s="150"/>
      <c r="AO140" s="150"/>
      <c r="AP140" s="150"/>
      <c r="AQ140" s="132"/>
      <c r="AR140" s="13"/>
      <c r="AS140" s="12"/>
      <c r="AT140" s="12"/>
      <c r="AU140" s="12"/>
      <c r="AV140" s="12"/>
      <c r="AW140" s="12"/>
      <c r="AX140" s="12"/>
      <c r="AY140" s="12"/>
      <c r="AZ140" s="12"/>
      <c r="BA140" s="12"/>
      <c r="BB140" s="14"/>
      <c r="BC140" s="14"/>
      <c r="BD140" s="15"/>
      <c r="BE140" s="137"/>
      <c r="BF140" s="11"/>
      <c r="BG140" s="11"/>
      <c r="BH140" s="11"/>
      <c r="BI140" s="11" t="s">
        <v>183</v>
      </c>
      <c r="BJ140" s="11" t="s">
        <v>183</v>
      </c>
      <c r="BK140" s="11" t="s">
        <v>183</v>
      </c>
      <c r="BL140" s="11" t="s">
        <v>183</v>
      </c>
      <c r="BM140" s="11" t="s">
        <v>183</v>
      </c>
      <c r="BN140" s="11" t="s">
        <v>183</v>
      </c>
      <c r="BO140" s="11" t="s">
        <v>183</v>
      </c>
      <c r="BP140" s="11" t="s">
        <v>183</v>
      </c>
      <c r="BQ140" s="11" t="s">
        <v>183</v>
      </c>
      <c r="BR140" s="11" t="s">
        <v>183</v>
      </c>
      <c r="BS140" s="11" t="s">
        <v>183</v>
      </c>
      <c r="BT140" s="11" t="s">
        <v>183</v>
      </c>
      <c r="BU140" s="11"/>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6"/>
      <c r="DC140" s="16"/>
      <c r="DD140" s="16"/>
      <c r="DE140" s="16"/>
      <c r="DF140" s="17"/>
      <c r="DG140" s="16"/>
      <c r="DH140" s="16"/>
      <c r="DI140" s="16"/>
      <c r="DJ140" s="16"/>
      <c r="DK140" s="16"/>
      <c r="DL140" s="16"/>
      <c r="DM140" s="13"/>
      <c r="DN140" s="16"/>
      <c r="DO140" s="16"/>
      <c r="DP140" s="16"/>
      <c r="DQ140" s="16"/>
      <c r="DR140" s="16"/>
      <c r="DS140" s="16"/>
      <c r="DT140" s="16"/>
      <c r="DU140" s="16"/>
      <c r="DV140" s="16"/>
      <c r="DW140" s="138"/>
      <c r="DX140" s="137"/>
      <c r="DY140" s="137"/>
      <c r="DZ140" s="17"/>
      <c r="EA140" s="15"/>
      <c r="EB140" s="15"/>
      <c r="EC140" s="15"/>
      <c r="ED140" s="15"/>
    </row>
    <row r="141" spans="1:134" ht="15" hidden="1" customHeight="1" x14ac:dyDescent="0.3">
      <c r="A141" s="123"/>
      <c r="B141" s="221"/>
      <c r="C141" s="553" t="s">
        <v>364</v>
      </c>
      <c r="D141" s="151"/>
      <c r="E141" s="200"/>
      <c r="F141" s="151"/>
      <c r="G141" s="151"/>
      <c r="H141" s="151"/>
      <c r="I141" s="243"/>
      <c r="J141" s="151"/>
      <c r="K141" s="244"/>
      <c r="L141" s="151"/>
      <c r="M141" s="200"/>
      <c r="N141" s="151"/>
      <c r="O141" s="151"/>
      <c r="P141" s="151"/>
      <c r="Q141" s="151"/>
      <c r="R141" s="151"/>
      <c r="S141" s="243"/>
      <c r="T141" s="243"/>
      <c r="U141" s="243"/>
      <c r="V141" s="243"/>
      <c r="W141" s="243"/>
      <c r="X141" s="243"/>
      <c r="Y141" s="243"/>
      <c r="Z141" s="243"/>
      <c r="AA141" s="243"/>
      <c r="AB141" s="243"/>
      <c r="AC141" s="243"/>
      <c r="AD141" s="243"/>
      <c r="AE141" s="243"/>
      <c r="AF141" s="243"/>
      <c r="AG141" s="243"/>
      <c r="AH141" s="243"/>
      <c r="AI141" s="243"/>
      <c r="AJ141" s="148">
        <f>IF($DM141=0,0,(IF(_xlfn.BITAND($DM141, 128),"8,", "") &amp; IF(_xlfn.BITAND($DM141,64),"7,", "") &amp; IF(_xlfn.BITAND($DM141,7), _xlfn.BITAND($DM141,7) &amp; ",", "") &amp; IF(_xlfn.BITAND($DM141, 56), _xlfn.BITAND($DM141, 56)/8, "")))</f>
        <v>0</v>
      </c>
      <c r="AK141" s="135">
        <v>110</v>
      </c>
      <c r="AL141" s="135">
        <v>16</v>
      </c>
      <c r="AM141" s="194" t="s">
        <v>165</v>
      </c>
      <c r="AN141" s="195" t="s">
        <v>365</v>
      </c>
      <c r="AO141" s="195" t="s">
        <v>167</v>
      </c>
      <c r="AP141" s="196" t="s">
        <v>357</v>
      </c>
      <c r="AQ141" s="132" t="s">
        <v>366</v>
      </c>
      <c r="AR141" s="135">
        <v>240</v>
      </c>
      <c r="AS141" s="12" t="s">
        <v>311</v>
      </c>
      <c r="AT141" s="198">
        <v>20</v>
      </c>
      <c r="AU141" s="198">
        <v>15</v>
      </c>
      <c r="AV141" s="12" t="s">
        <v>259</v>
      </c>
      <c r="AW141" s="135">
        <v>0</v>
      </c>
      <c r="AX141" s="135">
        <v>0</v>
      </c>
      <c r="AY141" s="135">
        <v>0</v>
      </c>
      <c r="AZ141" s="135">
        <v>0</v>
      </c>
      <c r="BA141" s="135">
        <v>0</v>
      </c>
      <c r="BB141" s="136"/>
      <c r="BC141" s="136"/>
      <c r="BD141" s="15"/>
      <c r="BE141" s="137" t="str">
        <f>IF(C141="","",C141)</f>
        <v>CHT higher than expected 1</v>
      </c>
      <c r="BF141" s="146"/>
      <c r="BG141" s="146"/>
      <c r="BH141" s="146"/>
      <c r="BI141" s="11" t="s">
        <v>183</v>
      </c>
      <c r="BJ141" s="11" t="s">
        <v>183</v>
      </c>
      <c r="BK141" s="11" t="s">
        <v>183</v>
      </c>
      <c r="BL141" s="11" t="s">
        <v>183</v>
      </c>
      <c r="BM141" s="11" t="s">
        <v>183</v>
      </c>
      <c r="BN141" s="11" t="s">
        <v>183</v>
      </c>
      <c r="BO141" s="11" t="s">
        <v>183</v>
      </c>
      <c r="BP141" s="11" t="s">
        <v>183</v>
      </c>
      <c r="BQ141" s="11" t="s">
        <v>183</v>
      </c>
      <c r="BR141" s="11" t="s">
        <v>183</v>
      </c>
      <c r="BS141" s="11" t="s">
        <v>183</v>
      </c>
      <c r="BT141" s="11" t="s">
        <v>183</v>
      </c>
      <c r="BU141" s="11"/>
      <c r="BV141" s="15">
        <f>IF(UPPER(TRIM(D141))="X",1,0)</f>
        <v>0</v>
      </c>
      <c r="BW141" s="15">
        <f>IF(UPPER(TRIM(E141))="X",1,0)</f>
        <v>0</v>
      </c>
      <c r="BX141" s="15">
        <f>IF(UPPER(TRIM(F141))="X",1,0)</f>
        <v>0</v>
      </c>
      <c r="BY141" s="15">
        <f>IF(UPPER(TRIM(G141))="X",1,0)</f>
        <v>0</v>
      </c>
      <c r="BZ141" s="15">
        <f>IF(UPPER(TRIM(H141))="X",1,0)</f>
        <v>0</v>
      </c>
      <c r="CA141" s="15">
        <f>IF(UPPER(TRIM(J141))="X",1,0)</f>
        <v>0</v>
      </c>
      <c r="CB141" s="15">
        <f>IF(UPPER(TRIM(L141))="X",1,0)</f>
        <v>0</v>
      </c>
      <c r="CC141" s="15">
        <f>IF(UPPER(TRIM(M141))="X",1,0)</f>
        <v>0</v>
      </c>
      <c r="CD141" s="15">
        <f>IF(UPPER(TRIM(I141))="X",1,0)</f>
        <v>0</v>
      </c>
      <c r="CE141" s="15">
        <f>IF(UPPER(TRIM(K141))="X",1,0)</f>
        <v>0</v>
      </c>
      <c r="CF141" s="15">
        <f t="shared" ref="CF141:DA141" si="30">IF(UPPER(TRIM(N141))="X",1,0)</f>
        <v>0</v>
      </c>
      <c r="CG141" s="15">
        <f t="shared" si="30"/>
        <v>0</v>
      </c>
      <c r="CH141" s="15">
        <f t="shared" si="30"/>
        <v>0</v>
      </c>
      <c r="CI141" s="15">
        <f t="shared" si="30"/>
        <v>0</v>
      </c>
      <c r="CJ141" s="15">
        <f t="shared" si="30"/>
        <v>0</v>
      </c>
      <c r="CK141" s="15">
        <f t="shared" si="30"/>
        <v>0</v>
      </c>
      <c r="CL141" s="15">
        <f t="shared" si="30"/>
        <v>0</v>
      </c>
      <c r="CM141" s="15">
        <f t="shared" si="30"/>
        <v>0</v>
      </c>
      <c r="CN141" s="15">
        <f t="shared" si="30"/>
        <v>0</v>
      </c>
      <c r="CO141" s="15">
        <f t="shared" si="30"/>
        <v>0</v>
      </c>
      <c r="CP141" s="15">
        <f t="shared" si="30"/>
        <v>0</v>
      </c>
      <c r="CQ141" s="15">
        <f t="shared" si="30"/>
        <v>0</v>
      </c>
      <c r="CR141" s="15">
        <f t="shared" si="30"/>
        <v>0</v>
      </c>
      <c r="CS141" s="15">
        <f t="shared" si="30"/>
        <v>0</v>
      </c>
      <c r="CT141" s="15">
        <f t="shared" si="30"/>
        <v>0</v>
      </c>
      <c r="CU141" s="15">
        <f t="shared" si="30"/>
        <v>0</v>
      </c>
      <c r="CV141" s="15">
        <f t="shared" si="30"/>
        <v>0</v>
      </c>
      <c r="CW141" s="15">
        <f t="shared" si="30"/>
        <v>0</v>
      </c>
      <c r="CX141" s="15">
        <f t="shared" si="30"/>
        <v>0</v>
      </c>
      <c r="CY141" s="15">
        <f t="shared" si="30"/>
        <v>0</v>
      </c>
      <c r="CZ141" s="15">
        <f t="shared" si="30"/>
        <v>0</v>
      </c>
      <c r="DA141" s="15">
        <f t="shared" si="30"/>
        <v>0</v>
      </c>
      <c r="DB141" s="16">
        <f>IF(UPPER(TRIM(AM141))="P", 0, IF(UPPER(TRIM(AM141))="C", 16384, IF(UPPER(TRIM(AM141))="B", 32768, IF(UPPER(TRIM(AM141))="U", 49152, -1))))</f>
        <v>0</v>
      </c>
      <c r="DC141" s="16">
        <f>HEX2DEC(AN141)</f>
        <v>5409</v>
      </c>
      <c r="DD141" s="16">
        <f>IF(UPPER(TRIM(BB141))="",0,IF(UPPER(TRIM(BB141))="M",32,IF(UPPER(TRIM(BB141))="H",64,IF(UPPER(TRIM(BB141))="I",128,-1))))</f>
        <v>0</v>
      </c>
      <c r="DE141" s="16">
        <f>IF(UPPER(TRIM(BC141))="",0, IF(UPPER(TRIM(BC141))="U",1,IF(UPPER(TRIM(BC141))="A",2,IF(UPPER(TRIM(BC141))="B1",4,IF(UPPER(TRIM(BC141))="B2",8,IF(UPPER(TRIM(BC141))="C",16,-1))))))</f>
        <v>0</v>
      </c>
      <c r="DF141" s="17"/>
      <c r="DG141" s="16">
        <v>114</v>
      </c>
      <c r="DH141" s="16">
        <f>AK141</f>
        <v>110</v>
      </c>
      <c r="DI141" s="16">
        <f>AL141</f>
        <v>16</v>
      </c>
      <c r="DJ141" s="16">
        <f>DB141 + DC141</f>
        <v>5409</v>
      </c>
      <c r="DK141" s="16">
        <f>HEX2DEC(AO141)</f>
        <v>0</v>
      </c>
      <c r="DL141" s="16">
        <f>HEX2DEC(AP141)</f>
        <v>291</v>
      </c>
      <c r="DM141" s="13">
        <v>0</v>
      </c>
      <c r="DN141" s="16">
        <v>73</v>
      </c>
      <c r="DO141" s="16">
        <f>BV141*2^15+BW141*2^14+BX141*2^13+BY141*2^12+BZ141*2^11+CA141*2^10+CB141*2^9+CC141*2^8+CD141*2^7+CE141*2^6+CF141*2^5+CG141*2^4+CH141*2^3+CI141*2^2+CJ141*2^1+CK141*2^0</f>
        <v>0</v>
      </c>
      <c r="DP141" s="16">
        <f>CL141*2^15+CM141*2^14+CN141*2^13+CO141*2^12+CP141*2^11+CQ141*2^10+CR141*2^9+CS141*2^8+CT141*2^7+CU141*2^6+CV141*2^5+CW141*2^4+CX141*2^3+CY141*2^2+CZ141*2^1+DA141*2^0</f>
        <v>0</v>
      </c>
      <c r="DQ141" s="16">
        <f>IF(DS141=2,AT141*1000,IF(DS141&gt;2,AT141,HEX2DEC("40000000")))</f>
        <v>20000</v>
      </c>
      <c r="DR141" s="16">
        <f>IF(DT141=2,AU141*1000,IF(DT141&gt;2,AU141,HEX2DEC("40000000")))</f>
        <v>15000</v>
      </c>
      <c r="DS141" s="16">
        <v>2</v>
      </c>
      <c r="DT141" s="16">
        <v>2</v>
      </c>
      <c r="DU141" s="16">
        <f>MAX(0,MIN(AX141,3))*2^14+MAX(0,MIN(AY141,3))*2^12+MAX(0,MIN(AZ141,3))*2^10+MAX(0,MIN(BA141,3))*2^8+IF(AW141&lt;0,31,IF(AW141&gt;30,30,AW141))</f>
        <v>0</v>
      </c>
      <c r="DV141" s="16">
        <f>DD141 + DE141</f>
        <v>0</v>
      </c>
      <c r="DW141" s="138"/>
      <c r="DX141" s="137"/>
      <c r="DY141" s="137"/>
      <c r="DZ141" s="17"/>
      <c r="EA141" s="15"/>
      <c r="EB141" s="15"/>
      <c r="EC141" s="15"/>
      <c r="ED141" s="15"/>
    </row>
    <row r="142" spans="1:134" ht="15" hidden="1" customHeight="1" x14ac:dyDescent="0.3">
      <c r="A142" s="123"/>
      <c r="B142" s="221"/>
      <c r="C142" s="553"/>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48"/>
      <c r="AK142" s="12"/>
      <c r="AL142" s="12"/>
      <c r="AM142" s="149"/>
      <c r="AN142" s="150"/>
      <c r="AO142" s="150"/>
      <c r="AP142" s="150"/>
      <c r="AQ142" s="132" t="s">
        <v>308</v>
      </c>
      <c r="AR142" s="134">
        <v>650</v>
      </c>
      <c r="AS142" s="12" t="s">
        <v>191</v>
      </c>
      <c r="AT142" s="12"/>
      <c r="AU142" s="12"/>
      <c r="AV142" s="12"/>
      <c r="AW142" s="12"/>
      <c r="AX142" s="12"/>
      <c r="AY142" s="12"/>
      <c r="AZ142" s="12"/>
      <c r="BA142" s="12"/>
      <c r="BB142" s="14"/>
      <c r="BC142" s="14"/>
      <c r="BD142" s="15"/>
      <c r="BE142" s="137" t="s">
        <v>183</v>
      </c>
      <c r="BF142" s="11"/>
      <c r="BG142" s="11"/>
      <c r="BH142" s="11"/>
      <c r="BI142" s="11" t="s">
        <v>183</v>
      </c>
      <c r="BJ142" s="11" t="s">
        <v>183</v>
      </c>
      <c r="BK142" s="11" t="s">
        <v>183</v>
      </c>
      <c r="BL142" s="11" t="s">
        <v>183</v>
      </c>
      <c r="BM142" s="11" t="s">
        <v>183</v>
      </c>
      <c r="BN142" s="11" t="s">
        <v>183</v>
      </c>
      <c r="BO142" s="11" t="s">
        <v>183</v>
      </c>
      <c r="BP142" s="11" t="s">
        <v>183</v>
      </c>
      <c r="BQ142" s="11" t="s">
        <v>183</v>
      </c>
      <c r="BR142" s="11" t="s">
        <v>183</v>
      </c>
      <c r="BS142" s="11" t="s">
        <v>183</v>
      </c>
      <c r="BT142" s="11" t="s">
        <v>183</v>
      </c>
      <c r="BU142" s="11"/>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6"/>
      <c r="DC142" s="16"/>
      <c r="DD142" s="16"/>
      <c r="DE142" s="16"/>
      <c r="DF142" s="17"/>
      <c r="DG142" s="16"/>
      <c r="DH142" s="16"/>
      <c r="DI142" s="16"/>
      <c r="DJ142" s="16"/>
      <c r="DK142" s="16"/>
      <c r="DL142" s="16"/>
      <c r="DM142" s="13"/>
      <c r="DN142" s="16"/>
      <c r="DO142" s="16"/>
      <c r="DP142" s="16"/>
      <c r="DQ142" s="16"/>
      <c r="DR142" s="16"/>
      <c r="DS142" s="16"/>
      <c r="DT142" s="16"/>
      <c r="DU142" s="16"/>
      <c r="DV142" s="16"/>
      <c r="DW142" s="138"/>
      <c r="DX142" s="137"/>
      <c r="DY142" s="137"/>
      <c r="DZ142" s="17"/>
      <c r="EA142" s="15"/>
      <c r="EB142" s="15"/>
      <c r="EC142" s="15"/>
      <c r="ED142" s="15"/>
    </row>
    <row r="143" spans="1:134" ht="15" hidden="1" customHeight="1" x14ac:dyDescent="0.3">
      <c r="A143" s="123"/>
      <c r="B143" s="221"/>
      <c r="C143" s="553"/>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48"/>
      <c r="AK143" s="12"/>
      <c r="AL143" s="12"/>
      <c r="AM143" s="149"/>
      <c r="AN143" s="150"/>
      <c r="AO143" s="150"/>
      <c r="AP143" s="150"/>
      <c r="AQ143" s="132" t="s">
        <v>360</v>
      </c>
      <c r="AR143" s="133">
        <v>0</v>
      </c>
      <c r="AS143" s="12" t="s">
        <v>259</v>
      </c>
      <c r="AT143" s="12"/>
      <c r="AU143" s="12"/>
      <c r="AV143" s="12"/>
      <c r="AW143" s="12"/>
      <c r="AX143" s="12"/>
      <c r="AY143" s="12"/>
      <c r="AZ143" s="12"/>
      <c r="BA143" s="12"/>
      <c r="BB143" s="14"/>
      <c r="BC143" s="14"/>
      <c r="BD143" s="15"/>
      <c r="BE143" s="137" t="s">
        <v>183</v>
      </c>
      <c r="BF143" s="11"/>
      <c r="BG143" s="11"/>
      <c r="BH143" s="11"/>
      <c r="BI143" s="11" t="s">
        <v>183</v>
      </c>
      <c r="BJ143" s="11" t="s">
        <v>183</v>
      </c>
      <c r="BK143" s="11" t="s">
        <v>183</v>
      </c>
      <c r="BL143" s="11" t="s">
        <v>183</v>
      </c>
      <c r="BM143" s="11" t="s">
        <v>183</v>
      </c>
      <c r="BN143" s="11" t="s">
        <v>183</v>
      </c>
      <c r="BO143" s="11" t="s">
        <v>183</v>
      </c>
      <c r="BP143" s="11" t="s">
        <v>183</v>
      </c>
      <c r="BQ143" s="11" t="s">
        <v>183</v>
      </c>
      <c r="BR143" s="11" t="s">
        <v>183</v>
      </c>
      <c r="BS143" s="11" t="s">
        <v>183</v>
      </c>
      <c r="BT143" s="11" t="s">
        <v>183</v>
      </c>
      <c r="BU143" s="11"/>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6"/>
      <c r="DC143" s="16"/>
      <c r="DD143" s="16"/>
      <c r="DE143" s="16"/>
      <c r="DF143" s="17"/>
      <c r="DG143" s="16"/>
      <c r="DH143" s="16"/>
      <c r="DI143" s="16"/>
      <c r="DJ143" s="16"/>
      <c r="DK143" s="16"/>
      <c r="DL143" s="16"/>
      <c r="DM143" s="13"/>
      <c r="DN143" s="16"/>
      <c r="DO143" s="16"/>
      <c r="DP143" s="16"/>
      <c r="DQ143" s="16"/>
      <c r="DR143" s="16"/>
      <c r="DS143" s="16"/>
      <c r="DT143" s="16"/>
      <c r="DU143" s="16"/>
      <c r="DV143" s="16"/>
      <c r="DW143" s="138"/>
      <c r="DX143" s="137"/>
      <c r="DY143" s="137"/>
      <c r="DZ143" s="17"/>
      <c r="EA143" s="15"/>
      <c r="EB143" s="15"/>
      <c r="EC143" s="15"/>
      <c r="ED143" s="15"/>
    </row>
    <row r="144" spans="1:134" ht="15" hidden="1" customHeight="1" x14ac:dyDescent="0.3">
      <c r="A144" s="123"/>
      <c r="B144" s="221"/>
      <c r="C144" s="553" t="s">
        <v>367</v>
      </c>
      <c r="D144" s="151"/>
      <c r="E144" s="151"/>
      <c r="F144" s="244"/>
      <c r="G144" s="151"/>
      <c r="H144" s="200"/>
      <c r="I144" s="151"/>
      <c r="J144" s="151"/>
      <c r="K144" s="151"/>
      <c r="L144" s="151"/>
      <c r="M144" s="151"/>
      <c r="N144" s="151"/>
      <c r="O144" s="151"/>
      <c r="P144" s="151"/>
      <c r="Q144" s="151"/>
      <c r="R144" s="151"/>
      <c r="S144" s="243"/>
      <c r="T144" s="243"/>
      <c r="U144" s="243"/>
      <c r="V144" s="243"/>
      <c r="W144" s="243"/>
      <c r="X144" s="243"/>
      <c r="Y144" s="243"/>
      <c r="Z144" s="243"/>
      <c r="AA144" s="243"/>
      <c r="AB144" s="243"/>
      <c r="AC144" s="243"/>
      <c r="AD144" s="243"/>
      <c r="AE144" s="243"/>
      <c r="AF144" s="243"/>
      <c r="AG144" s="243"/>
      <c r="AH144" s="243"/>
      <c r="AI144" s="243"/>
      <c r="AJ144" s="148">
        <f>IF($DM144=0,0,(IF(_xlfn.BITAND($DM144, 128),"8,", "") &amp; IF(_xlfn.BITAND($DM144,64),"7,", "") &amp; IF(_xlfn.BITAND($DM144,7), _xlfn.BITAND($DM144,7) &amp; ",", "") &amp; IF(_xlfn.BITAND($DM144, 56), _xlfn.BITAND($DM144, 56)/8, "")))</f>
        <v>0</v>
      </c>
      <c r="AK144" s="135">
        <v>110</v>
      </c>
      <c r="AL144" s="135">
        <v>0</v>
      </c>
      <c r="AM144" s="194" t="s">
        <v>165</v>
      </c>
      <c r="AN144" s="195" t="s">
        <v>368</v>
      </c>
      <c r="AO144" s="195" t="s">
        <v>167</v>
      </c>
      <c r="AP144" s="196" t="s">
        <v>363</v>
      </c>
      <c r="AQ144" s="132" t="s">
        <v>366</v>
      </c>
      <c r="AR144" s="135">
        <v>250</v>
      </c>
      <c r="AS144" s="12" t="s">
        <v>311</v>
      </c>
      <c r="AT144" s="198">
        <v>10</v>
      </c>
      <c r="AU144" s="198">
        <v>15</v>
      </c>
      <c r="AV144" s="12" t="s">
        <v>259</v>
      </c>
      <c r="AW144" s="135">
        <v>0</v>
      </c>
      <c r="AX144" s="135">
        <v>0</v>
      </c>
      <c r="AY144" s="135">
        <v>0</v>
      </c>
      <c r="AZ144" s="135">
        <v>0</v>
      </c>
      <c r="BA144" s="135">
        <v>0</v>
      </c>
      <c r="BB144" s="136"/>
      <c r="BC144" s="136"/>
      <c r="BD144" s="15"/>
      <c r="BE144" s="137" t="str">
        <f>IF(C144="","",C144)</f>
        <v>CHT higher than expected 2</v>
      </c>
      <c r="BF144" s="146"/>
      <c r="BG144" s="146"/>
      <c r="BH144" s="146"/>
      <c r="BI144" s="11" t="s">
        <v>183</v>
      </c>
      <c r="BJ144" s="11" t="s">
        <v>183</v>
      </c>
      <c r="BK144" s="11" t="s">
        <v>183</v>
      </c>
      <c r="BL144" s="11" t="s">
        <v>183</v>
      </c>
      <c r="BM144" s="11" t="s">
        <v>183</v>
      </c>
      <c r="BN144" s="11" t="s">
        <v>183</v>
      </c>
      <c r="BO144" s="11" t="s">
        <v>183</v>
      </c>
      <c r="BP144" s="11" t="s">
        <v>183</v>
      </c>
      <c r="BQ144" s="11" t="s">
        <v>183</v>
      </c>
      <c r="BR144" s="11" t="s">
        <v>183</v>
      </c>
      <c r="BS144" s="11" t="s">
        <v>183</v>
      </c>
      <c r="BT144" s="11" t="s">
        <v>183</v>
      </c>
      <c r="BU144" s="11"/>
      <c r="BV144" s="15">
        <f>IF(UPPER(TRIM(D144))="X",1,0)</f>
        <v>0</v>
      </c>
      <c r="BW144" s="15">
        <f>IF(UPPER(TRIM(E144))="X",1,0)</f>
        <v>0</v>
      </c>
      <c r="BX144" s="15">
        <f>IF(UPPER(TRIM(F144))="X",1,0)</f>
        <v>0</v>
      </c>
      <c r="BY144" s="15">
        <f>IF(UPPER(TRIM(G144))="X",1,0)</f>
        <v>0</v>
      </c>
      <c r="BZ144" s="15">
        <f>IF(UPPER(TRIM(H144))="X",1,0)</f>
        <v>0</v>
      </c>
      <c r="CA144" s="15">
        <f>IF(UPPER(TRIM(J144))="X",1,0)</f>
        <v>0</v>
      </c>
      <c r="CB144" s="15">
        <f>IF(UPPER(TRIM(L144))="X",1,0)</f>
        <v>0</v>
      </c>
      <c r="CC144" s="15">
        <f>IF(UPPER(TRIM(M144))="X",1,0)</f>
        <v>0</v>
      </c>
      <c r="CD144" s="15">
        <f>IF(UPPER(TRIM(I144))="X",1,0)</f>
        <v>0</v>
      </c>
      <c r="CE144" s="15">
        <f>IF(UPPER(TRIM(K144))="X",1,0)</f>
        <v>0</v>
      </c>
      <c r="CF144" s="15">
        <f t="shared" ref="CF144:DA144" si="31">IF(UPPER(TRIM(N144))="X",1,0)</f>
        <v>0</v>
      </c>
      <c r="CG144" s="15">
        <f t="shared" si="31"/>
        <v>0</v>
      </c>
      <c r="CH144" s="15">
        <f t="shared" si="31"/>
        <v>0</v>
      </c>
      <c r="CI144" s="15">
        <f t="shared" si="31"/>
        <v>0</v>
      </c>
      <c r="CJ144" s="15">
        <f t="shared" si="31"/>
        <v>0</v>
      </c>
      <c r="CK144" s="15">
        <f t="shared" si="31"/>
        <v>0</v>
      </c>
      <c r="CL144" s="15">
        <f t="shared" si="31"/>
        <v>0</v>
      </c>
      <c r="CM144" s="15">
        <f t="shared" si="31"/>
        <v>0</v>
      </c>
      <c r="CN144" s="15">
        <f t="shared" si="31"/>
        <v>0</v>
      </c>
      <c r="CO144" s="15">
        <f t="shared" si="31"/>
        <v>0</v>
      </c>
      <c r="CP144" s="15">
        <f t="shared" si="31"/>
        <v>0</v>
      </c>
      <c r="CQ144" s="15">
        <f t="shared" si="31"/>
        <v>0</v>
      </c>
      <c r="CR144" s="15">
        <f t="shared" si="31"/>
        <v>0</v>
      </c>
      <c r="CS144" s="15">
        <f t="shared" si="31"/>
        <v>0</v>
      </c>
      <c r="CT144" s="15">
        <f t="shared" si="31"/>
        <v>0</v>
      </c>
      <c r="CU144" s="15">
        <f t="shared" si="31"/>
        <v>0</v>
      </c>
      <c r="CV144" s="15">
        <f t="shared" si="31"/>
        <v>0</v>
      </c>
      <c r="CW144" s="15">
        <f t="shared" si="31"/>
        <v>0</v>
      </c>
      <c r="CX144" s="15">
        <f t="shared" si="31"/>
        <v>0</v>
      </c>
      <c r="CY144" s="15">
        <f t="shared" si="31"/>
        <v>0</v>
      </c>
      <c r="CZ144" s="15">
        <f t="shared" si="31"/>
        <v>0</v>
      </c>
      <c r="DA144" s="15">
        <f t="shared" si="31"/>
        <v>0</v>
      </c>
      <c r="DB144" s="16">
        <f>IF(UPPER(TRIM(AM144))="P", 0, IF(UPPER(TRIM(AM144))="C", 16384, IF(UPPER(TRIM(AM144))="B", 32768, IF(UPPER(TRIM(AM144))="U", 49152, -1))))</f>
        <v>0</v>
      </c>
      <c r="DC144" s="16">
        <f>HEX2DEC(AN144)</f>
        <v>5410</v>
      </c>
      <c r="DD144" s="16">
        <f>IF(UPPER(TRIM(BB144))="",0,IF(UPPER(TRIM(BB144))="M",32,IF(UPPER(TRIM(BB144))="H",64,IF(UPPER(TRIM(BB144))="I",128,-1))))</f>
        <v>0</v>
      </c>
      <c r="DE144" s="16">
        <f>IF(UPPER(TRIM(BC144))="",0, IF(UPPER(TRIM(BC144))="U",1,IF(UPPER(TRIM(BC144))="A",2,IF(UPPER(TRIM(BC144))="B1",4,IF(UPPER(TRIM(BC144))="B2",8,IF(UPPER(TRIM(BC144))="C",16,-1))))))</f>
        <v>0</v>
      </c>
      <c r="DF144" s="17"/>
      <c r="DG144" s="16">
        <v>115</v>
      </c>
      <c r="DH144" s="16">
        <f>AK144</f>
        <v>110</v>
      </c>
      <c r="DI144" s="16">
        <f>AL144</f>
        <v>0</v>
      </c>
      <c r="DJ144" s="16">
        <f>DB144 + DC144</f>
        <v>5410</v>
      </c>
      <c r="DK144" s="16">
        <f>HEX2DEC(AO144)</f>
        <v>0</v>
      </c>
      <c r="DL144" s="16">
        <f>HEX2DEC(AP144)</f>
        <v>292</v>
      </c>
      <c r="DM144" s="13">
        <v>0</v>
      </c>
      <c r="DN144" s="16">
        <v>74</v>
      </c>
      <c r="DO144" s="16">
        <f>BV144*2^15+BW144*2^14+BX144*2^13+BY144*2^12+BZ144*2^11+CA144*2^10+CB144*2^9+CC144*2^8+CD144*2^7+CE144*2^6+CF144*2^5+CG144*2^4+CH144*2^3+CI144*2^2+CJ144*2^1+CK144*2^0</f>
        <v>0</v>
      </c>
      <c r="DP144" s="16">
        <f>CL144*2^15+CM144*2^14+CN144*2^13+CO144*2^12+CP144*2^11+CQ144*2^10+CR144*2^9+CS144*2^8+CT144*2^7+CU144*2^6+CV144*2^5+CW144*2^4+CX144*2^3+CY144*2^2+CZ144*2^1+DA144*2^0</f>
        <v>0</v>
      </c>
      <c r="DQ144" s="16">
        <f>IF(DS144=2,AT144*1000,AT144)</f>
        <v>10000</v>
      </c>
      <c r="DR144" s="16">
        <f>IF(DT144=2,AU144*1000,AU144)</f>
        <v>15000</v>
      </c>
      <c r="DS144" s="16">
        <v>2</v>
      </c>
      <c r="DT144" s="16">
        <v>2</v>
      </c>
      <c r="DU144" s="16">
        <f>MAX(0,MIN(AX144,3))*2^14+MAX(0,MIN(AY144,3))*2^12+MAX(0,MIN(AZ144,3))*2^10+MAX(0,MIN(BA144,3))*2^8+IF(AW144&lt;0,31,IF(AW144&gt;30,30,AW144))</f>
        <v>0</v>
      </c>
      <c r="DV144" s="16">
        <f>DD144 + DE144</f>
        <v>0</v>
      </c>
      <c r="DW144" s="138"/>
      <c r="DX144" s="137"/>
      <c r="DY144" s="137"/>
      <c r="DZ144" s="17"/>
      <c r="EA144" s="15"/>
      <c r="EB144" s="15"/>
      <c r="EC144" s="15"/>
      <c r="ED144" s="15"/>
    </row>
    <row r="145" spans="1:134" ht="15" hidden="1" customHeight="1" x14ac:dyDescent="0.3">
      <c r="A145" s="123"/>
      <c r="B145" s="221"/>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48"/>
      <c r="AK145" s="12"/>
      <c r="AL145" s="12"/>
      <c r="AM145" s="149"/>
      <c r="AN145" s="150"/>
      <c r="AO145" s="150"/>
      <c r="AP145" s="150"/>
      <c r="AQ145" s="132" t="s">
        <v>308</v>
      </c>
      <c r="AR145" s="134">
        <v>650</v>
      </c>
      <c r="AS145" s="12" t="s">
        <v>191</v>
      </c>
      <c r="AT145" s="12"/>
      <c r="AU145" s="12"/>
      <c r="AV145" s="12"/>
      <c r="AW145" s="12"/>
      <c r="AX145" s="12"/>
      <c r="AY145" s="12"/>
      <c r="AZ145" s="12"/>
      <c r="BA145" s="12"/>
      <c r="BB145" s="14"/>
      <c r="BC145" s="14"/>
      <c r="BD145" s="15"/>
      <c r="BE145" s="137" t="s">
        <v>183</v>
      </c>
      <c r="BF145" s="11"/>
      <c r="BG145" s="11"/>
      <c r="BH145" s="11"/>
      <c r="BI145" s="11" t="s">
        <v>183</v>
      </c>
      <c r="BJ145" s="11" t="s">
        <v>183</v>
      </c>
      <c r="BK145" s="11" t="s">
        <v>183</v>
      </c>
      <c r="BL145" s="11" t="s">
        <v>183</v>
      </c>
      <c r="BM145" s="11" t="s">
        <v>183</v>
      </c>
      <c r="BN145" s="11" t="s">
        <v>183</v>
      </c>
      <c r="BO145" s="11" t="s">
        <v>183</v>
      </c>
      <c r="BP145" s="11" t="s">
        <v>183</v>
      </c>
      <c r="BQ145" s="11" t="s">
        <v>183</v>
      </c>
      <c r="BR145" s="11" t="s">
        <v>183</v>
      </c>
      <c r="BS145" s="11" t="s">
        <v>183</v>
      </c>
      <c r="BT145" s="11" t="s">
        <v>183</v>
      </c>
      <c r="BU145" s="11"/>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6"/>
      <c r="DC145" s="16"/>
      <c r="DD145" s="16"/>
      <c r="DE145" s="16"/>
      <c r="DF145" s="17"/>
      <c r="DG145" s="16"/>
      <c r="DH145" s="16"/>
      <c r="DI145" s="16"/>
      <c r="DJ145" s="16"/>
      <c r="DK145" s="16"/>
      <c r="DL145" s="16"/>
      <c r="DM145" s="13"/>
      <c r="DN145" s="16"/>
      <c r="DO145" s="16"/>
      <c r="DP145" s="16"/>
      <c r="DQ145" s="16"/>
      <c r="DR145" s="16"/>
      <c r="DS145" s="16"/>
      <c r="DT145" s="16"/>
      <c r="DU145" s="16"/>
      <c r="DV145" s="16"/>
      <c r="DW145" s="138"/>
      <c r="DX145" s="137"/>
      <c r="DY145" s="137"/>
      <c r="DZ145" s="17"/>
      <c r="EA145" s="15"/>
      <c r="EB145" s="15"/>
      <c r="EC145" s="15"/>
      <c r="ED145" s="15"/>
    </row>
    <row r="146" spans="1:134" ht="15" hidden="1" customHeight="1" x14ac:dyDescent="0.3">
      <c r="A146" s="123"/>
      <c r="B146" s="221"/>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48"/>
      <c r="AK146" s="12"/>
      <c r="AL146" s="12"/>
      <c r="AM146" s="149"/>
      <c r="AN146" s="150"/>
      <c r="AO146" s="150"/>
      <c r="AP146" s="150"/>
      <c r="AQ146" s="132" t="s">
        <v>360</v>
      </c>
      <c r="AR146" s="133">
        <v>0</v>
      </c>
      <c r="AS146" s="12" t="s">
        <v>259</v>
      </c>
      <c r="AT146" s="12"/>
      <c r="AU146" s="12"/>
      <c r="AV146" s="12"/>
      <c r="AW146" s="12"/>
      <c r="AX146" s="12"/>
      <c r="AY146" s="12"/>
      <c r="AZ146" s="12"/>
      <c r="BA146" s="12"/>
      <c r="BB146" s="14"/>
      <c r="BC146" s="14"/>
      <c r="BD146" s="15"/>
      <c r="BE146" s="137" t="s">
        <v>183</v>
      </c>
      <c r="BF146" s="11"/>
      <c r="BG146" s="11"/>
      <c r="BH146" s="11"/>
      <c r="BI146" s="11" t="s">
        <v>183</v>
      </c>
      <c r="BJ146" s="11" t="s">
        <v>183</v>
      </c>
      <c r="BK146" s="11" t="s">
        <v>183</v>
      </c>
      <c r="BL146" s="11" t="s">
        <v>183</v>
      </c>
      <c r="BM146" s="11" t="s">
        <v>183</v>
      </c>
      <c r="BN146" s="11" t="s">
        <v>183</v>
      </c>
      <c r="BO146" s="11" t="s">
        <v>183</v>
      </c>
      <c r="BP146" s="11" t="s">
        <v>183</v>
      </c>
      <c r="BQ146" s="11" t="s">
        <v>183</v>
      </c>
      <c r="BR146" s="11" t="s">
        <v>183</v>
      </c>
      <c r="BS146" s="11" t="s">
        <v>183</v>
      </c>
      <c r="BT146" s="11" t="s">
        <v>183</v>
      </c>
      <c r="BU146" s="11"/>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6"/>
      <c r="DC146" s="16"/>
      <c r="DD146" s="16"/>
      <c r="DE146" s="16"/>
      <c r="DF146" s="17"/>
      <c r="DG146" s="16"/>
      <c r="DH146" s="16"/>
      <c r="DI146" s="16"/>
      <c r="DJ146" s="16"/>
      <c r="DK146" s="16"/>
      <c r="DL146" s="16"/>
      <c r="DM146" s="13"/>
      <c r="DN146" s="16"/>
      <c r="DO146" s="16"/>
      <c r="DP146" s="16"/>
      <c r="DQ146" s="16"/>
      <c r="DR146" s="16"/>
      <c r="DS146" s="16"/>
      <c r="DT146" s="16"/>
      <c r="DU146" s="16"/>
      <c r="DV146" s="16"/>
      <c r="DW146" s="138"/>
      <c r="DX146" s="137"/>
      <c r="DY146" s="137"/>
      <c r="DZ146" s="17"/>
      <c r="EA146" s="15"/>
      <c r="EB146" s="15"/>
      <c r="EC146" s="15"/>
      <c r="ED146" s="15"/>
    </row>
    <row r="147" spans="1:134" ht="15" hidden="1" customHeight="1" x14ac:dyDescent="0.3">
      <c r="A147" s="123"/>
      <c r="B147" s="221"/>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48"/>
      <c r="AK147" s="12"/>
      <c r="AL147" s="12"/>
      <c r="AM147" s="149"/>
      <c r="AN147" s="150"/>
      <c r="AO147" s="150"/>
      <c r="AP147" s="150"/>
      <c r="AQ147" s="132"/>
      <c r="AR147" s="197"/>
      <c r="AS147" s="12"/>
      <c r="AT147" s="12"/>
      <c r="AU147" s="12"/>
      <c r="AV147" s="12"/>
      <c r="AW147" s="12"/>
      <c r="AX147" s="12"/>
      <c r="AY147" s="12"/>
      <c r="AZ147" s="12"/>
      <c r="BA147" s="12"/>
      <c r="BB147" s="14"/>
      <c r="BC147" s="14"/>
      <c r="BD147" s="15"/>
      <c r="BE147" s="137" t="s">
        <v>183</v>
      </c>
      <c r="BF147" s="11"/>
      <c r="BG147" s="11"/>
      <c r="BH147" s="11"/>
      <c r="BI147" s="11" t="s">
        <v>183</v>
      </c>
      <c r="BJ147" s="11" t="s">
        <v>183</v>
      </c>
      <c r="BK147" s="11" t="s">
        <v>183</v>
      </c>
      <c r="BL147" s="11" t="s">
        <v>183</v>
      </c>
      <c r="BM147" s="11" t="s">
        <v>183</v>
      </c>
      <c r="BN147" s="11" t="s">
        <v>183</v>
      </c>
      <c r="BO147" s="11" t="s">
        <v>183</v>
      </c>
      <c r="BP147" s="11" t="s">
        <v>183</v>
      </c>
      <c r="BQ147" s="11" t="s">
        <v>183</v>
      </c>
      <c r="BR147" s="11" t="s">
        <v>183</v>
      </c>
      <c r="BS147" s="11" t="s">
        <v>183</v>
      </c>
      <c r="BT147" s="11" t="s">
        <v>183</v>
      </c>
      <c r="BU147" s="11"/>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6"/>
      <c r="DC147" s="16"/>
      <c r="DD147" s="16"/>
      <c r="DE147" s="16"/>
      <c r="DF147" s="17"/>
      <c r="DG147" s="16"/>
      <c r="DH147" s="16"/>
      <c r="DI147" s="16"/>
      <c r="DJ147" s="16"/>
      <c r="DK147" s="16"/>
      <c r="DL147" s="16"/>
      <c r="DM147" s="13"/>
      <c r="DN147" s="16"/>
      <c r="DO147" s="16"/>
      <c r="DP147" s="16"/>
      <c r="DQ147" s="16"/>
      <c r="DR147" s="16"/>
      <c r="DS147" s="16"/>
      <c r="DT147" s="16"/>
      <c r="DU147" s="16"/>
      <c r="DV147" s="16"/>
      <c r="DW147" s="138"/>
      <c r="DX147" s="137"/>
      <c r="DY147" s="137"/>
      <c r="DZ147" s="17"/>
      <c r="EA147" s="15"/>
      <c r="EB147" s="15"/>
      <c r="EC147" s="15"/>
      <c r="ED147" s="15"/>
    </row>
    <row r="148" spans="1:134" ht="15" hidden="1" customHeight="1" x14ac:dyDescent="0.3">
      <c r="A148" s="123"/>
      <c r="B148" s="221"/>
      <c r="C148" s="554" t="s">
        <v>369</v>
      </c>
      <c r="D148" s="156"/>
      <c r="E148" s="245"/>
      <c r="F148" s="156"/>
      <c r="G148" s="156"/>
      <c r="H148" s="156"/>
      <c r="I148" s="156"/>
      <c r="J148" s="156"/>
      <c r="K148" s="156"/>
      <c r="L148" s="156"/>
      <c r="M148" s="156"/>
      <c r="N148" s="156"/>
      <c r="O148" s="156"/>
      <c r="P148" s="156"/>
      <c r="Q148" s="156"/>
      <c r="R148" s="156"/>
      <c r="S148" s="156"/>
      <c r="T148" s="156"/>
      <c r="U148" s="156"/>
      <c r="V148" s="156"/>
      <c r="W148" s="156"/>
      <c r="X148" s="156"/>
      <c r="Y148" s="156"/>
      <c r="Z148" s="156"/>
      <c r="AA148" s="156"/>
      <c r="AB148" s="156"/>
      <c r="AC148" s="156"/>
      <c r="AD148" s="156"/>
      <c r="AE148" s="156"/>
      <c r="AF148" s="156"/>
      <c r="AG148" s="156"/>
      <c r="AH148" s="156"/>
      <c r="AI148" s="156"/>
      <c r="AJ148" s="158">
        <f>IF($DM148=0,0,(IF(_xlfn.BITAND($DM148, 128),"8,", "") &amp; IF(_xlfn.BITAND($DM148,64),"7,", "") &amp; IF(_xlfn.BITAND($DM148,7), _xlfn.BITAND($DM148,7) &amp; ",", "") &amp; IF(_xlfn.BITAND($DM148, 56), _xlfn.BITAND($DM148, 56)/8, "")))</f>
        <v>0</v>
      </c>
      <c r="AK148" s="159">
        <v>110</v>
      </c>
      <c r="AL148" s="159">
        <v>17</v>
      </c>
      <c r="AM148" s="160" t="s">
        <v>165</v>
      </c>
      <c r="AN148" s="161" t="s">
        <v>370</v>
      </c>
      <c r="AO148" s="161" t="s">
        <v>167</v>
      </c>
      <c r="AP148" s="161" t="s">
        <v>370</v>
      </c>
      <c r="AQ148" s="162" t="s">
        <v>371</v>
      </c>
      <c r="AR148" s="166">
        <v>160</v>
      </c>
      <c r="AS148" s="11" t="s">
        <v>311</v>
      </c>
      <c r="AT148" s="209">
        <v>20</v>
      </c>
      <c r="AU148" s="209">
        <v>15</v>
      </c>
      <c r="AV148" s="11" t="s">
        <v>259</v>
      </c>
      <c r="AW148" s="166">
        <v>0</v>
      </c>
      <c r="AX148" s="166">
        <v>0</v>
      </c>
      <c r="AY148" s="166">
        <v>0</v>
      </c>
      <c r="AZ148" s="166">
        <v>0</v>
      </c>
      <c r="BA148" s="166">
        <v>0</v>
      </c>
      <c r="BB148" s="167"/>
      <c r="BC148" s="167"/>
      <c r="BD148" s="15"/>
      <c r="BE148" s="137" t="str">
        <f>IF(C148="","",C148)</f>
        <v>ECT lower than expected 1</v>
      </c>
      <c r="BF148" s="11" t="s">
        <v>264</v>
      </c>
      <c r="BG148" s="11" t="s">
        <v>265</v>
      </c>
      <c r="BH148" s="11" t="s">
        <v>266</v>
      </c>
      <c r="BI148" s="11" t="s">
        <v>347</v>
      </c>
      <c r="BJ148" s="11" t="s">
        <v>348</v>
      </c>
      <c r="BK148" s="11" t="s">
        <v>349</v>
      </c>
      <c r="BL148" s="11" t="s">
        <v>350</v>
      </c>
      <c r="BM148" s="11" t="s">
        <v>179</v>
      </c>
      <c r="BN148" s="11" t="s">
        <v>182</v>
      </c>
      <c r="BO148" s="11" t="s">
        <v>182</v>
      </c>
      <c r="BP148" s="11" t="s">
        <v>183</v>
      </c>
      <c r="BQ148" s="11" t="s">
        <v>182</v>
      </c>
      <c r="BR148" s="11" t="s">
        <v>182</v>
      </c>
      <c r="BS148" s="11" t="s">
        <v>183</v>
      </c>
      <c r="BT148" s="11" t="s">
        <v>182</v>
      </c>
      <c r="BU148" s="11"/>
      <c r="BV148" s="15">
        <f>IF(UPPER(TRIM(D148))="X",1,0)</f>
        <v>0</v>
      </c>
      <c r="BW148" s="15">
        <f>IF(UPPER(TRIM(E148))="X",1,0)</f>
        <v>0</v>
      </c>
      <c r="BX148" s="15">
        <f>IF(UPPER(TRIM(F148))="X",1,0)</f>
        <v>0</v>
      </c>
      <c r="BY148" s="15">
        <f>IF(UPPER(TRIM(G148))="X",1,0)</f>
        <v>0</v>
      </c>
      <c r="BZ148" s="15">
        <f>IF(UPPER(TRIM(H148))="X",1,0)</f>
        <v>0</v>
      </c>
      <c r="CA148" s="15">
        <f>IF(UPPER(TRIM(J148))="X",1,0)</f>
        <v>0</v>
      </c>
      <c r="CB148" s="15">
        <f>IF(UPPER(TRIM(L148))="X",1,0)</f>
        <v>0</v>
      </c>
      <c r="CC148" s="15">
        <f>IF(UPPER(TRIM(M148))="X",1,0)</f>
        <v>0</v>
      </c>
      <c r="CD148" s="15">
        <f>IF(UPPER(TRIM(I148))="X",1,0)</f>
        <v>0</v>
      </c>
      <c r="CE148" s="15">
        <f>IF(UPPER(TRIM(K148))="X",1,0)</f>
        <v>0</v>
      </c>
      <c r="CF148" s="15">
        <f t="shared" ref="CF148:CX148" si="32">IF(UPPER(TRIM(N148))="X",1,0)</f>
        <v>0</v>
      </c>
      <c r="CG148" s="15">
        <f t="shared" si="32"/>
        <v>0</v>
      </c>
      <c r="CH148" s="15">
        <f t="shared" si="32"/>
        <v>0</v>
      </c>
      <c r="CI148" s="15">
        <f t="shared" si="32"/>
        <v>0</v>
      </c>
      <c r="CJ148" s="15">
        <f t="shared" si="32"/>
        <v>0</v>
      </c>
      <c r="CK148" s="15">
        <f t="shared" si="32"/>
        <v>0</v>
      </c>
      <c r="CL148" s="15">
        <f t="shared" si="32"/>
        <v>0</v>
      </c>
      <c r="CM148" s="15">
        <f t="shared" si="32"/>
        <v>0</v>
      </c>
      <c r="CN148" s="15">
        <f t="shared" si="32"/>
        <v>0</v>
      </c>
      <c r="CO148" s="15">
        <f t="shared" si="32"/>
        <v>0</v>
      </c>
      <c r="CP148" s="15">
        <f t="shared" si="32"/>
        <v>0</v>
      </c>
      <c r="CQ148" s="15">
        <f t="shared" si="32"/>
        <v>0</v>
      </c>
      <c r="CR148" s="15">
        <f t="shared" si="32"/>
        <v>0</v>
      </c>
      <c r="CS148" s="15">
        <f t="shared" si="32"/>
        <v>0</v>
      </c>
      <c r="CT148" s="15">
        <f t="shared" si="32"/>
        <v>0</v>
      </c>
      <c r="CU148" s="15">
        <f t="shared" si="32"/>
        <v>0</v>
      </c>
      <c r="CV148" s="15">
        <f t="shared" si="32"/>
        <v>0</v>
      </c>
      <c r="CW148" s="15">
        <f t="shared" si="32"/>
        <v>0</v>
      </c>
      <c r="CX148" s="15">
        <f t="shared" si="32"/>
        <v>0</v>
      </c>
      <c r="CY148" s="15">
        <v>0</v>
      </c>
      <c r="CZ148" s="15">
        <f>IF(UPPER(TRIM(AH148))="X",1,0)</f>
        <v>0</v>
      </c>
      <c r="DA148" s="15">
        <v>0</v>
      </c>
      <c r="DB148" s="16">
        <f>IF(UPPER(TRIM(AM148))="P", 0, IF(UPPER(TRIM(AM148))="C", 16384, IF(UPPER(TRIM(AM148))="B", 32768, IF(UPPER(TRIM(AM148))="U", 49152, -1))))</f>
        <v>0</v>
      </c>
      <c r="DC148" s="16">
        <f>HEX2DEC(AN148)</f>
        <v>6144</v>
      </c>
      <c r="DD148" s="16">
        <f>IF(UPPER(TRIM(BB148))="",0,IF(UPPER(TRIM(BB148))="M",32,IF(UPPER(TRIM(BB148))="H",64,IF(UPPER(TRIM(BB148))="I",128,-1))))</f>
        <v>0</v>
      </c>
      <c r="DE148" s="16">
        <f>IF(UPPER(TRIM(BC148))="",0, IF(UPPER(TRIM(BC148))="U",1,IF(UPPER(TRIM(BC148))="A",2,IF(UPPER(TRIM(BC148))="B1",4,IF(UPPER(TRIM(BC148))="B2",8,IF(UPPER(TRIM(BC148))="C",16,-1))))))</f>
        <v>0</v>
      </c>
      <c r="DF148" s="17"/>
      <c r="DG148" s="16">
        <v>648</v>
      </c>
      <c r="DH148" s="16">
        <f>AK148</f>
        <v>110</v>
      </c>
      <c r="DI148" s="16">
        <f>AL148</f>
        <v>17</v>
      </c>
      <c r="DJ148" s="16">
        <f>DB148 + DC148</f>
        <v>6144</v>
      </c>
      <c r="DK148" s="16">
        <f>HEX2DEC(AO148)</f>
        <v>0</v>
      </c>
      <c r="DL148" s="16">
        <f>HEX2DEC(AP148)</f>
        <v>6144</v>
      </c>
      <c r="DM148" s="158">
        <v>0</v>
      </c>
      <c r="DN148" s="16">
        <v>478</v>
      </c>
      <c r="DO148" s="16">
        <f>BV148*2^15+BW148*2^14+BX148*2^13+BY148*2^12+BZ148*2^11+CA148*2^10+CB148*2^9+CC148*2^8+CD148*2^7+CE148*2^6+CF148*2^5+CG148*2^4+CH148*2^3+CI148*2^2+CJ148*2^1+CK148*2^0</f>
        <v>0</v>
      </c>
      <c r="DP148" s="16">
        <f>CL148*2^15+CM148*2^14+CN148*2^13+CO148*2^12+CP148*2^11+CQ148*2^10+CR148*2^9+CS148*2^8+CT148*2^7+CU148*2^6+CV148*2^5+CW148*2^4+CX148*2^3+CY148*2^2+CZ148*2^1+DA148*2^0</f>
        <v>0</v>
      </c>
      <c r="DQ148" s="16">
        <f>IF(DS148=2,AT148*1000,AT148)</f>
        <v>20000</v>
      </c>
      <c r="DR148" s="16">
        <f>IF(DT148=2,AU148*1000,AU148)</f>
        <v>15000</v>
      </c>
      <c r="DS148" s="16">
        <v>2</v>
      </c>
      <c r="DT148" s="16">
        <v>2</v>
      </c>
      <c r="DU148" s="16">
        <f>MAX(0,MIN(AX148,3))*2^14+MAX(0,MIN(AY148,3))*2^12+MAX(0,MIN(AZ148,3))*2^10+MAX(0,MIN(BA148,3))*2^8+IF(AW148&lt;0,31,IF(AW148&gt;30,30,AW148))</f>
        <v>0</v>
      </c>
      <c r="DV148" s="16">
        <f>DD148 + DE148</f>
        <v>0</v>
      </c>
      <c r="DW148" s="138"/>
      <c r="DX148" s="137"/>
      <c r="DY148" s="137"/>
      <c r="DZ148" s="17"/>
      <c r="EA148" s="15"/>
      <c r="EB148" s="15"/>
      <c r="EC148" s="15"/>
      <c r="ED148" s="15"/>
    </row>
    <row r="149" spans="1:134" ht="15" hidden="1" customHeight="1" x14ac:dyDescent="0.3">
      <c r="A149" s="123"/>
      <c r="B149" s="221"/>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48"/>
      <c r="AK149" s="12"/>
      <c r="AL149" s="12"/>
      <c r="AM149" s="149"/>
      <c r="AN149" s="150"/>
      <c r="AO149" s="150"/>
      <c r="AP149" s="150"/>
      <c r="AQ149" s="162" t="s">
        <v>308</v>
      </c>
      <c r="AR149" s="165">
        <v>1200</v>
      </c>
      <c r="AS149" s="11" t="s">
        <v>191</v>
      </c>
      <c r="AT149" s="12"/>
      <c r="AU149" s="12"/>
      <c r="AV149" s="12"/>
      <c r="AW149" s="12"/>
      <c r="AX149" s="12"/>
      <c r="AY149" s="12"/>
      <c r="AZ149" s="12"/>
      <c r="BA149" s="12"/>
      <c r="BB149" s="14"/>
      <c r="BC149" s="14"/>
      <c r="BD149" s="15"/>
      <c r="BE149" s="137" t="s">
        <v>183</v>
      </c>
      <c r="BF149" s="11"/>
      <c r="BG149" s="11"/>
      <c r="BH149" s="11"/>
      <c r="BI149" s="11" t="s">
        <v>183</v>
      </c>
      <c r="BJ149" s="11" t="s">
        <v>183</v>
      </c>
      <c r="BK149" s="11" t="s">
        <v>183</v>
      </c>
      <c r="BL149" s="11" t="s">
        <v>183</v>
      </c>
      <c r="BM149" s="11" t="s">
        <v>183</v>
      </c>
      <c r="BN149" s="11" t="s">
        <v>183</v>
      </c>
      <c r="BO149" s="11" t="s">
        <v>183</v>
      </c>
      <c r="BP149" s="11" t="s">
        <v>183</v>
      </c>
      <c r="BQ149" s="11" t="s">
        <v>183</v>
      </c>
      <c r="BR149" s="11" t="s">
        <v>183</v>
      </c>
      <c r="BS149" s="11" t="s">
        <v>183</v>
      </c>
      <c r="BT149" s="11" t="s">
        <v>183</v>
      </c>
      <c r="BU149" s="11"/>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6"/>
      <c r="DC149" s="16"/>
      <c r="DD149" s="16"/>
      <c r="DE149" s="16"/>
      <c r="DF149" s="17"/>
      <c r="DG149" s="16"/>
      <c r="DH149" s="16"/>
      <c r="DI149" s="16"/>
      <c r="DJ149" s="16"/>
      <c r="DK149" s="16"/>
      <c r="DL149" s="16"/>
      <c r="DM149" s="13"/>
      <c r="DN149" s="16"/>
      <c r="DO149" s="16"/>
      <c r="DP149" s="16"/>
      <c r="DQ149" s="16"/>
      <c r="DR149" s="16"/>
      <c r="DS149" s="16"/>
      <c r="DT149" s="16"/>
      <c r="DU149" s="16"/>
      <c r="DV149" s="16"/>
      <c r="DW149" s="138"/>
      <c r="DX149" s="137"/>
      <c r="DY149" s="137"/>
      <c r="DZ149" s="17"/>
      <c r="EA149" s="15"/>
      <c r="EB149" s="15"/>
      <c r="EC149" s="15"/>
      <c r="ED149" s="15"/>
    </row>
    <row r="150" spans="1:134" ht="15" hidden="1" customHeight="1" x14ac:dyDescent="0.3">
      <c r="A150" s="123"/>
      <c r="B150" s="221"/>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48"/>
      <c r="AK150" s="12"/>
      <c r="AL150" s="12"/>
      <c r="AM150" s="149"/>
      <c r="AN150" s="150"/>
      <c r="AO150" s="150"/>
      <c r="AP150" s="150"/>
      <c r="AQ150" s="162" t="s">
        <v>359</v>
      </c>
      <c r="AR150" s="246">
        <v>8</v>
      </c>
      <c r="AS150" s="11" t="s">
        <v>194</v>
      </c>
      <c r="AT150" s="12"/>
      <c r="AU150" s="12"/>
      <c r="AV150" s="12"/>
      <c r="AW150" s="12"/>
      <c r="AX150" s="12"/>
      <c r="AY150" s="12"/>
      <c r="AZ150" s="12"/>
      <c r="BA150" s="12"/>
      <c r="BB150" s="14"/>
      <c r="BC150" s="14"/>
      <c r="BD150" s="15"/>
      <c r="BE150" s="137" t="s">
        <v>183</v>
      </c>
      <c r="BF150" s="11"/>
      <c r="BG150" s="11"/>
      <c r="BH150" s="11"/>
      <c r="BI150" s="11" t="s">
        <v>183</v>
      </c>
      <c r="BJ150" s="11" t="s">
        <v>183</v>
      </c>
      <c r="BK150" s="11" t="s">
        <v>183</v>
      </c>
      <c r="BL150" s="11" t="s">
        <v>183</v>
      </c>
      <c r="BM150" s="11" t="s">
        <v>183</v>
      </c>
      <c r="BN150" s="11" t="s">
        <v>183</v>
      </c>
      <c r="BO150" s="11" t="s">
        <v>183</v>
      </c>
      <c r="BP150" s="11" t="s">
        <v>183</v>
      </c>
      <c r="BQ150" s="11" t="s">
        <v>183</v>
      </c>
      <c r="BR150" s="11" t="s">
        <v>183</v>
      </c>
      <c r="BS150" s="11" t="s">
        <v>183</v>
      </c>
      <c r="BT150" s="11" t="s">
        <v>183</v>
      </c>
      <c r="BU150" s="11"/>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6"/>
      <c r="DC150" s="16"/>
      <c r="DD150" s="16"/>
      <c r="DE150" s="16"/>
      <c r="DF150" s="17"/>
      <c r="DG150" s="16"/>
      <c r="DH150" s="16"/>
      <c r="DI150" s="16"/>
      <c r="DJ150" s="16"/>
      <c r="DK150" s="16"/>
      <c r="DL150" s="16"/>
      <c r="DM150" s="13"/>
      <c r="DN150" s="16"/>
      <c r="DO150" s="16"/>
      <c r="DP150" s="16"/>
      <c r="DQ150" s="16"/>
      <c r="DR150" s="16"/>
      <c r="DS150" s="16"/>
      <c r="DT150" s="16"/>
      <c r="DU150" s="16"/>
      <c r="DV150" s="16"/>
      <c r="DW150" s="138"/>
      <c r="DX150" s="137"/>
      <c r="DY150" s="137"/>
      <c r="DZ150" s="17"/>
      <c r="EA150" s="15"/>
      <c r="EB150" s="15"/>
      <c r="EC150" s="15"/>
      <c r="ED150" s="15"/>
    </row>
    <row r="151" spans="1:134" ht="15" hidden="1" customHeight="1" x14ac:dyDescent="0.3">
      <c r="A151" s="123"/>
      <c r="B151" s="221"/>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48"/>
      <c r="AK151" s="12"/>
      <c r="AL151" s="12"/>
      <c r="AM151" s="149"/>
      <c r="AN151" s="150"/>
      <c r="AO151" s="150"/>
      <c r="AP151" s="150"/>
      <c r="AQ151" s="162" t="s">
        <v>360</v>
      </c>
      <c r="AR151" s="246">
        <v>300</v>
      </c>
      <c r="AS151" s="11" t="s">
        <v>259</v>
      </c>
      <c r="AT151" s="12"/>
      <c r="AU151" s="12"/>
      <c r="AV151" s="12"/>
      <c r="AW151" s="12"/>
      <c r="AX151" s="12"/>
      <c r="AY151" s="12"/>
      <c r="AZ151" s="12"/>
      <c r="BA151" s="12"/>
      <c r="BB151" s="14"/>
      <c r="BC151" s="14"/>
      <c r="BD151" s="15"/>
      <c r="BE151" s="137" t="s">
        <v>183</v>
      </c>
      <c r="BF151" s="11"/>
      <c r="BG151" s="11"/>
      <c r="BH151" s="11"/>
      <c r="BI151" s="11" t="s">
        <v>183</v>
      </c>
      <c r="BJ151" s="11" t="s">
        <v>183</v>
      </c>
      <c r="BK151" s="11" t="s">
        <v>183</v>
      </c>
      <c r="BL151" s="11" t="s">
        <v>183</v>
      </c>
      <c r="BM151" s="11" t="s">
        <v>183</v>
      </c>
      <c r="BN151" s="11" t="s">
        <v>183</v>
      </c>
      <c r="BO151" s="11" t="s">
        <v>183</v>
      </c>
      <c r="BP151" s="11" t="s">
        <v>183</v>
      </c>
      <c r="BQ151" s="11" t="s">
        <v>183</v>
      </c>
      <c r="BR151" s="11" t="s">
        <v>183</v>
      </c>
      <c r="BS151" s="11" t="s">
        <v>183</v>
      </c>
      <c r="BT151" s="11" t="s">
        <v>183</v>
      </c>
      <c r="BU151" s="11"/>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6"/>
      <c r="DC151" s="16"/>
      <c r="DD151" s="16"/>
      <c r="DE151" s="16"/>
      <c r="DF151" s="17"/>
      <c r="DG151" s="16"/>
      <c r="DH151" s="16"/>
      <c r="DI151" s="16"/>
      <c r="DJ151" s="16"/>
      <c r="DK151" s="16"/>
      <c r="DL151" s="16"/>
      <c r="DM151" s="13"/>
      <c r="DN151" s="16"/>
      <c r="DO151" s="16"/>
      <c r="DP151" s="16"/>
      <c r="DQ151" s="16"/>
      <c r="DR151" s="16"/>
      <c r="DS151" s="16"/>
      <c r="DT151" s="16"/>
      <c r="DU151" s="16"/>
      <c r="DV151" s="16"/>
      <c r="DW151" s="138"/>
      <c r="DX151" s="137"/>
      <c r="DY151" s="137"/>
      <c r="DZ151" s="17"/>
      <c r="EA151" s="15"/>
      <c r="EB151" s="15"/>
      <c r="EC151" s="15"/>
      <c r="ED151" s="15"/>
    </row>
    <row r="152" spans="1:134" ht="15" hidden="1" customHeight="1" x14ac:dyDescent="0.3">
      <c r="A152" s="123"/>
      <c r="B152" s="221"/>
      <c r="C152" s="554" t="s">
        <v>372</v>
      </c>
      <c r="D152" s="156"/>
      <c r="E152" s="245"/>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c r="AC152" s="156"/>
      <c r="AD152" s="156"/>
      <c r="AE152" s="156"/>
      <c r="AF152" s="156"/>
      <c r="AG152" s="156"/>
      <c r="AH152" s="156"/>
      <c r="AI152" s="156"/>
      <c r="AJ152" s="158">
        <f>IF($DM152=0,0,(IF(_xlfn.BITAND($DM152, 128),"8,", "") &amp; IF(_xlfn.BITAND($DM152,64),"7,", "") &amp; IF(_xlfn.BITAND($DM152,7), _xlfn.BITAND($DM152,7) &amp; ",", "") &amp; IF(_xlfn.BITAND($DM152, 56), _xlfn.BITAND($DM152, 56)/8, "")))</f>
        <v>0</v>
      </c>
      <c r="AK152" s="159">
        <v>110</v>
      </c>
      <c r="AL152" s="159">
        <v>1</v>
      </c>
      <c r="AM152" s="160" t="s">
        <v>165</v>
      </c>
      <c r="AN152" s="161" t="s">
        <v>373</v>
      </c>
      <c r="AO152" s="161" t="s">
        <v>167</v>
      </c>
      <c r="AP152" s="161" t="s">
        <v>373</v>
      </c>
      <c r="AQ152" s="162" t="s">
        <v>371</v>
      </c>
      <c r="AR152" s="166">
        <v>140</v>
      </c>
      <c r="AS152" s="11" t="s">
        <v>311</v>
      </c>
      <c r="AT152" s="209">
        <v>10</v>
      </c>
      <c r="AU152" s="209">
        <v>15</v>
      </c>
      <c r="AV152" s="11" t="s">
        <v>259</v>
      </c>
      <c r="AW152" s="166">
        <v>0</v>
      </c>
      <c r="AX152" s="166">
        <v>0</v>
      </c>
      <c r="AY152" s="166">
        <v>0</v>
      </c>
      <c r="AZ152" s="166">
        <v>0</v>
      </c>
      <c r="BA152" s="166">
        <v>0</v>
      </c>
      <c r="BB152" s="167"/>
      <c r="BC152" s="167"/>
      <c r="BD152" s="15"/>
      <c r="BE152" s="137" t="str">
        <f>IF(C152="","",C152)</f>
        <v>ECT lower than expected 2</v>
      </c>
      <c r="BF152" s="11" t="s">
        <v>264</v>
      </c>
      <c r="BG152" s="11" t="s">
        <v>265</v>
      </c>
      <c r="BH152" s="11" t="s">
        <v>266</v>
      </c>
      <c r="BI152" s="11" t="s">
        <v>347</v>
      </c>
      <c r="BJ152" s="11" t="s">
        <v>348</v>
      </c>
      <c r="BK152" s="11" t="s">
        <v>349</v>
      </c>
      <c r="BL152" s="11" t="s">
        <v>350</v>
      </c>
      <c r="BM152" s="11" t="s">
        <v>179</v>
      </c>
      <c r="BN152" s="11" t="s">
        <v>182</v>
      </c>
      <c r="BO152" s="11" t="s">
        <v>182</v>
      </c>
      <c r="BP152" s="11" t="s">
        <v>183</v>
      </c>
      <c r="BQ152" s="11" t="s">
        <v>182</v>
      </c>
      <c r="BR152" s="11" t="s">
        <v>182</v>
      </c>
      <c r="BS152" s="11" t="s">
        <v>183</v>
      </c>
      <c r="BT152" s="11" t="s">
        <v>182</v>
      </c>
      <c r="BU152" s="11"/>
      <c r="BV152" s="15">
        <f>IF(UPPER(TRIM(D152))="X",1,0)</f>
        <v>0</v>
      </c>
      <c r="BW152" s="15">
        <f>IF(UPPER(TRIM(E152))="X",1,0)</f>
        <v>0</v>
      </c>
      <c r="BX152" s="15">
        <f>IF(UPPER(TRIM(F152))="X",1,0)</f>
        <v>0</v>
      </c>
      <c r="BY152" s="15">
        <f>IF(UPPER(TRIM(G152))="X",1,0)</f>
        <v>0</v>
      </c>
      <c r="BZ152" s="15">
        <f>IF(UPPER(TRIM(H152))="X",1,0)</f>
        <v>0</v>
      </c>
      <c r="CA152" s="15">
        <f>IF(UPPER(TRIM(J152))="X",1,0)</f>
        <v>0</v>
      </c>
      <c r="CB152" s="15">
        <f>IF(UPPER(TRIM(L152))="X",1,0)</f>
        <v>0</v>
      </c>
      <c r="CC152" s="15">
        <f>IF(UPPER(TRIM(M152))="X",1,0)</f>
        <v>0</v>
      </c>
      <c r="CD152" s="15">
        <f>IF(UPPER(TRIM(I152))="X",1,0)</f>
        <v>0</v>
      </c>
      <c r="CE152" s="15">
        <f>IF(UPPER(TRIM(K152))="X",1,0)</f>
        <v>0</v>
      </c>
      <c r="CF152" s="15">
        <f t="shared" ref="CF152:CX152" si="33">IF(UPPER(TRIM(N152))="X",1,0)</f>
        <v>0</v>
      </c>
      <c r="CG152" s="15">
        <f t="shared" si="33"/>
        <v>0</v>
      </c>
      <c r="CH152" s="15">
        <f t="shared" si="33"/>
        <v>0</v>
      </c>
      <c r="CI152" s="15">
        <f t="shared" si="33"/>
        <v>0</v>
      </c>
      <c r="CJ152" s="15">
        <f t="shared" si="33"/>
        <v>0</v>
      </c>
      <c r="CK152" s="15">
        <f t="shared" si="33"/>
        <v>0</v>
      </c>
      <c r="CL152" s="15">
        <f t="shared" si="33"/>
        <v>0</v>
      </c>
      <c r="CM152" s="15">
        <f t="shared" si="33"/>
        <v>0</v>
      </c>
      <c r="CN152" s="15">
        <f t="shared" si="33"/>
        <v>0</v>
      </c>
      <c r="CO152" s="15">
        <f t="shared" si="33"/>
        <v>0</v>
      </c>
      <c r="CP152" s="15">
        <f t="shared" si="33"/>
        <v>0</v>
      </c>
      <c r="CQ152" s="15">
        <f t="shared" si="33"/>
        <v>0</v>
      </c>
      <c r="CR152" s="15">
        <f t="shared" si="33"/>
        <v>0</v>
      </c>
      <c r="CS152" s="15">
        <f t="shared" si="33"/>
        <v>0</v>
      </c>
      <c r="CT152" s="15">
        <f t="shared" si="33"/>
        <v>0</v>
      </c>
      <c r="CU152" s="15">
        <f t="shared" si="33"/>
        <v>0</v>
      </c>
      <c r="CV152" s="15">
        <f t="shared" si="33"/>
        <v>0</v>
      </c>
      <c r="CW152" s="15">
        <f t="shared" si="33"/>
        <v>0</v>
      </c>
      <c r="CX152" s="15">
        <f t="shared" si="33"/>
        <v>0</v>
      </c>
      <c r="CY152" s="15">
        <v>0</v>
      </c>
      <c r="CZ152" s="15">
        <f>IF(UPPER(TRIM(AH152))="X",1,0)</f>
        <v>0</v>
      </c>
      <c r="DA152" s="15">
        <v>0</v>
      </c>
      <c r="DB152" s="16">
        <f>IF(UPPER(TRIM(AM152))="P", 0, IF(UPPER(TRIM(AM152))="C", 16384, IF(UPPER(TRIM(AM152))="B", 32768, IF(UPPER(TRIM(AM152))="U", 49152, -1))))</f>
        <v>0</v>
      </c>
      <c r="DC152" s="16">
        <f>HEX2DEC(AN152)</f>
        <v>6145</v>
      </c>
      <c r="DD152" s="16">
        <f>IF(UPPER(TRIM(BB152))="",0,IF(UPPER(TRIM(BB152))="M",32,IF(UPPER(TRIM(BB152))="H",64,IF(UPPER(TRIM(BB152))="I",128,-1))))</f>
        <v>0</v>
      </c>
      <c r="DE152" s="16">
        <f>IF(UPPER(TRIM(BC152))="",0, IF(UPPER(TRIM(BC152))="U",1,IF(UPPER(TRIM(BC152))="A",2,IF(UPPER(TRIM(BC152))="B1",4,IF(UPPER(TRIM(BC152))="B2",8,IF(UPPER(TRIM(BC152))="C",16,-1))))))</f>
        <v>0</v>
      </c>
      <c r="DF152" s="17"/>
      <c r="DG152" s="16">
        <v>649</v>
      </c>
      <c r="DH152" s="16">
        <f>AK152</f>
        <v>110</v>
      </c>
      <c r="DI152" s="16">
        <f>AL152</f>
        <v>1</v>
      </c>
      <c r="DJ152" s="16">
        <f>DB152 + DC152</f>
        <v>6145</v>
      </c>
      <c r="DK152" s="16">
        <f>HEX2DEC(AO152)</f>
        <v>0</v>
      </c>
      <c r="DL152" s="16">
        <f>HEX2DEC(AP152)</f>
        <v>6145</v>
      </c>
      <c r="DM152" s="158">
        <v>0</v>
      </c>
      <c r="DN152" s="16">
        <v>479</v>
      </c>
      <c r="DO152" s="16">
        <f>BV152*2^15+BW152*2^14+BX152*2^13+BY152*2^12+BZ152*2^11+CA152*2^10+CB152*2^9+CC152*2^8+CD152*2^7+CE152*2^6+CF152*2^5+CG152*2^4+CH152*2^3+CI152*2^2+CJ152*2^1+CK152*2^0</f>
        <v>0</v>
      </c>
      <c r="DP152" s="16">
        <f>CL152*2^15+CM152*2^14+CN152*2^13+CO152*2^12+CP152*2^11+CQ152*2^10+CR152*2^9+CS152*2^8+CT152*2^7+CU152*2^6+CV152*2^5+CW152*2^4+CX152*2^3+CY152*2^2+CZ152*2^1+DA152*2^0</f>
        <v>0</v>
      </c>
      <c r="DQ152" s="16">
        <f>IF(DS152=2,AT152*1000,AT152)</f>
        <v>10000</v>
      </c>
      <c r="DR152" s="16">
        <f>IF(DT152=2,AU152*1000,AU152)</f>
        <v>15000</v>
      </c>
      <c r="DS152" s="16">
        <v>2</v>
      </c>
      <c r="DT152" s="16">
        <v>2</v>
      </c>
      <c r="DU152" s="16">
        <f>MAX(0,MIN(AX152,3))*2^14+MAX(0,MIN(AY152,3))*2^12+MAX(0,MIN(AZ152,3))*2^10+MAX(0,MIN(BA152,3))*2^8+IF(AW152&lt;0,31,IF(AW152&gt;30,30,AW152))</f>
        <v>0</v>
      </c>
      <c r="DV152" s="16">
        <f>DD152 + DE152</f>
        <v>0</v>
      </c>
      <c r="DW152" s="138"/>
      <c r="DX152" s="137"/>
      <c r="DY152" s="137"/>
      <c r="DZ152" s="17"/>
      <c r="EA152" s="15"/>
      <c r="EB152" s="15"/>
      <c r="EC152" s="15"/>
      <c r="ED152" s="15"/>
    </row>
    <row r="153" spans="1:134" ht="15" hidden="1" customHeight="1" x14ac:dyDescent="0.3">
      <c r="A153" s="123"/>
      <c r="B153" s="221"/>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48"/>
      <c r="AK153" s="12"/>
      <c r="AL153" s="12"/>
      <c r="AM153" s="149"/>
      <c r="AN153" s="150"/>
      <c r="AO153" s="150"/>
      <c r="AP153" s="150"/>
      <c r="AQ153" s="162" t="s">
        <v>308</v>
      </c>
      <c r="AR153" s="165">
        <v>1200</v>
      </c>
      <c r="AS153" s="11" t="s">
        <v>191</v>
      </c>
      <c r="AT153" s="12"/>
      <c r="AU153" s="12"/>
      <c r="AV153" s="12"/>
      <c r="AW153" s="12"/>
      <c r="AX153" s="12"/>
      <c r="AY153" s="12"/>
      <c r="AZ153" s="12"/>
      <c r="BA153" s="12"/>
      <c r="BB153" s="14"/>
      <c r="BC153" s="14"/>
      <c r="BD153" s="15"/>
      <c r="BE153" s="137" t="s">
        <v>183</v>
      </c>
      <c r="BF153" s="11"/>
      <c r="BG153" s="11"/>
      <c r="BH153" s="11"/>
      <c r="BI153" s="11" t="s">
        <v>183</v>
      </c>
      <c r="BJ153" s="11" t="s">
        <v>183</v>
      </c>
      <c r="BK153" s="11" t="s">
        <v>183</v>
      </c>
      <c r="BL153" s="11" t="s">
        <v>183</v>
      </c>
      <c r="BM153" s="11" t="s">
        <v>183</v>
      </c>
      <c r="BN153" s="11" t="s">
        <v>183</v>
      </c>
      <c r="BO153" s="11" t="s">
        <v>183</v>
      </c>
      <c r="BP153" s="11" t="s">
        <v>183</v>
      </c>
      <c r="BQ153" s="11" t="s">
        <v>183</v>
      </c>
      <c r="BR153" s="11" t="s">
        <v>183</v>
      </c>
      <c r="BS153" s="11" t="s">
        <v>183</v>
      </c>
      <c r="BT153" s="11" t="s">
        <v>183</v>
      </c>
      <c r="BU153" s="11"/>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6"/>
      <c r="DC153" s="16"/>
      <c r="DD153" s="16"/>
      <c r="DE153" s="16"/>
      <c r="DF153" s="17"/>
      <c r="DG153" s="16"/>
      <c r="DH153" s="16"/>
      <c r="DI153" s="16"/>
      <c r="DJ153" s="16"/>
      <c r="DK153" s="16"/>
      <c r="DL153" s="16"/>
      <c r="DM153" s="13"/>
      <c r="DN153" s="16"/>
      <c r="DO153" s="16"/>
      <c r="DP153" s="16"/>
      <c r="DQ153" s="16"/>
      <c r="DR153" s="16"/>
      <c r="DS153" s="16"/>
      <c r="DT153" s="16"/>
      <c r="DU153" s="16"/>
      <c r="DV153" s="16"/>
      <c r="DW153" s="138"/>
      <c r="DX153" s="137"/>
      <c r="DY153" s="137"/>
      <c r="DZ153" s="17"/>
      <c r="EA153" s="15"/>
      <c r="EB153" s="15"/>
      <c r="EC153" s="15"/>
      <c r="ED153" s="15"/>
    </row>
    <row r="154" spans="1:134" ht="15" hidden="1" customHeight="1" x14ac:dyDescent="0.3">
      <c r="A154" s="230" t="s">
        <v>374</v>
      </c>
      <c r="B154" s="229"/>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48"/>
      <c r="AK154" s="12"/>
      <c r="AL154" s="12"/>
      <c r="AM154" s="149"/>
      <c r="AN154" s="150"/>
      <c r="AO154" s="150"/>
      <c r="AP154" s="150"/>
      <c r="AQ154" s="162" t="s">
        <v>359</v>
      </c>
      <c r="AR154" s="246">
        <v>8</v>
      </c>
      <c r="AS154" s="11" t="s">
        <v>194</v>
      </c>
      <c r="AT154" s="12"/>
      <c r="AU154" s="12"/>
      <c r="AV154" s="12"/>
      <c r="AW154" s="12"/>
      <c r="AX154" s="12"/>
      <c r="AY154" s="12"/>
      <c r="AZ154" s="12"/>
      <c r="BA154" s="12"/>
      <c r="BB154" s="14"/>
      <c r="BC154" s="14"/>
      <c r="BD154" s="15"/>
      <c r="BE154" s="137" t="s">
        <v>183</v>
      </c>
      <c r="BF154" s="11"/>
      <c r="BG154" s="11"/>
      <c r="BH154" s="11"/>
      <c r="BI154" s="11" t="s">
        <v>183</v>
      </c>
      <c r="BJ154" s="11" t="s">
        <v>183</v>
      </c>
      <c r="BK154" s="11" t="s">
        <v>183</v>
      </c>
      <c r="BL154" s="11" t="s">
        <v>183</v>
      </c>
      <c r="BM154" s="11" t="s">
        <v>183</v>
      </c>
      <c r="BN154" s="11" t="s">
        <v>183</v>
      </c>
      <c r="BO154" s="11" t="s">
        <v>183</v>
      </c>
      <c r="BP154" s="11" t="s">
        <v>183</v>
      </c>
      <c r="BQ154" s="11" t="s">
        <v>183</v>
      </c>
      <c r="BR154" s="11" t="s">
        <v>183</v>
      </c>
      <c r="BS154" s="11" t="s">
        <v>183</v>
      </c>
      <c r="BT154" s="11" t="s">
        <v>183</v>
      </c>
      <c r="BU154" s="11"/>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6"/>
      <c r="DC154" s="16"/>
      <c r="DD154" s="16"/>
      <c r="DE154" s="16"/>
      <c r="DF154" s="17"/>
      <c r="DG154" s="16"/>
      <c r="DH154" s="16"/>
      <c r="DI154" s="16"/>
      <c r="DJ154" s="16"/>
      <c r="DK154" s="16"/>
      <c r="DL154" s="16"/>
      <c r="DM154" s="13"/>
      <c r="DN154" s="16"/>
      <c r="DO154" s="16"/>
      <c r="DP154" s="16"/>
      <c r="DQ154" s="16"/>
      <c r="DR154" s="16"/>
      <c r="DS154" s="16"/>
      <c r="DT154" s="16"/>
      <c r="DU154" s="16"/>
      <c r="DV154" s="16"/>
      <c r="DW154" s="138"/>
      <c r="DX154" s="137"/>
      <c r="DY154" s="137"/>
      <c r="DZ154" s="17"/>
      <c r="EA154" s="15"/>
      <c r="EB154" s="15"/>
      <c r="EC154" s="15"/>
      <c r="ED154" s="15"/>
    </row>
    <row r="155" spans="1:134" ht="15" hidden="1" customHeight="1" x14ac:dyDescent="0.3">
      <c r="A155" s="123"/>
      <c r="B155" s="221"/>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48"/>
      <c r="AK155" s="12"/>
      <c r="AL155" s="12"/>
      <c r="AM155" s="149"/>
      <c r="AN155" s="150"/>
      <c r="AO155" s="150"/>
      <c r="AP155" s="150"/>
      <c r="AQ155" s="162" t="s">
        <v>360</v>
      </c>
      <c r="AR155" s="246">
        <v>300</v>
      </c>
      <c r="AS155" s="11" t="s">
        <v>259</v>
      </c>
      <c r="AT155" s="12"/>
      <c r="AU155" s="12"/>
      <c r="AV155" s="12"/>
      <c r="AW155" s="12"/>
      <c r="AX155" s="12"/>
      <c r="AY155" s="12"/>
      <c r="AZ155" s="12"/>
      <c r="BA155" s="12"/>
      <c r="BB155" s="14"/>
      <c r="BC155" s="14"/>
      <c r="BD155" s="15"/>
      <c r="BE155" s="137" t="s">
        <v>183</v>
      </c>
      <c r="BF155" s="11"/>
      <c r="BG155" s="11"/>
      <c r="BH155" s="11"/>
      <c r="BI155" s="11" t="s">
        <v>183</v>
      </c>
      <c r="BJ155" s="11" t="s">
        <v>183</v>
      </c>
      <c r="BK155" s="11" t="s">
        <v>183</v>
      </c>
      <c r="BL155" s="11" t="s">
        <v>183</v>
      </c>
      <c r="BM155" s="11" t="s">
        <v>183</v>
      </c>
      <c r="BN155" s="11" t="s">
        <v>183</v>
      </c>
      <c r="BO155" s="11" t="s">
        <v>183</v>
      </c>
      <c r="BP155" s="11" t="s">
        <v>183</v>
      </c>
      <c r="BQ155" s="11" t="s">
        <v>183</v>
      </c>
      <c r="BR155" s="11" t="s">
        <v>183</v>
      </c>
      <c r="BS155" s="11" t="s">
        <v>183</v>
      </c>
      <c r="BT155" s="11" t="s">
        <v>183</v>
      </c>
      <c r="BU155" s="11"/>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6"/>
      <c r="DC155" s="16"/>
      <c r="DD155" s="16"/>
      <c r="DE155" s="16"/>
      <c r="DF155" s="17"/>
      <c r="DG155" s="16"/>
      <c r="DH155" s="16"/>
      <c r="DI155" s="16"/>
      <c r="DJ155" s="16"/>
      <c r="DK155" s="16"/>
      <c r="DL155" s="16"/>
      <c r="DM155" s="13"/>
      <c r="DN155" s="16"/>
      <c r="DO155" s="16"/>
      <c r="DP155" s="16"/>
      <c r="DQ155" s="16"/>
      <c r="DR155" s="16"/>
      <c r="DS155" s="16"/>
      <c r="DT155" s="16"/>
      <c r="DU155" s="16"/>
      <c r="DV155" s="16"/>
      <c r="DW155" s="138"/>
      <c r="DX155" s="137"/>
      <c r="DY155" s="137"/>
      <c r="DZ155" s="17"/>
      <c r="EA155" s="15"/>
      <c r="EB155" s="15"/>
      <c r="EC155" s="15"/>
      <c r="ED155" s="15"/>
    </row>
    <row r="156" spans="1:134" ht="15" hidden="1" customHeight="1" x14ac:dyDescent="0.3">
      <c r="A156" s="123"/>
      <c r="B156" s="221"/>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48"/>
      <c r="AK156" s="12"/>
      <c r="AL156" s="12"/>
      <c r="AM156" s="149"/>
      <c r="AN156" s="150"/>
      <c r="AO156" s="150"/>
      <c r="AP156" s="150"/>
      <c r="AQ156" s="162"/>
      <c r="AR156" s="247"/>
      <c r="AS156" s="11"/>
      <c r="AT156" s="12"/>
      <c r="AU156" s="12"/>
      <c r="AV156" s="12"/>
      <c r="AW156" s="12"/>
      <c r="AX156" s="12"/>
      <c r="AY156" s="12"/>
      <c r="AZ156" s="12"/>
      <c r="BA156" s="12"/>
      <c r="BB156" s="14"/>
      <c r="BC156" s="14"/>
      <c r="BD156" s="15"/>
      <c r="BE156" s="137" t="s">
        <v>183</v>
      </c>
      <c r="BF156" s="11"/>
      <c r="BG156" s="11"/>
      <c r="BH156" s="11"/>
      <c r="BI156" s="11" t="s">
        <v>183</v>
      </c>
      <c r="BJ156" s="11" t="s">
        <v>183</v>
      </c>
      <c r="BK156" s="11" t="s">
        <v>183</v>
      </c>
      <c r="BL156" s="11" t="s">
        <v>183</v>
      </c>
      <c r="BM156" s="11" t="s">
        <v>183</v>
      </c>
      <c r="BN156" s="11" t="s">
        <v>183</v>
      </c>
      <c r="BO156" s="11" t="s">
        <v>183</v>
      </c>
      <c r="BP156" s="11" t="s">
        <v>183</v>
      </c>
      <c r="BQ156" s="11" t="s">
        <v>183</v>
      </c>
      <c r="BR156" s="11" t="s">
        <v>183</v>
      </c>
      <c r="BS156" s="11" t="s">
        <v>183</v>
      </c>
      <c r="BT156" s="11" t="s">
        <v>183</v>
      </c>
      <c r="BU156" s="11"/>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6"/>
      <c r="DC156" s="16"/>
      <c r="DD156" s="16"/>
      <c r="DE156" s="16"/>
      <c r="DF156" s="17"/>
      <c r="DG156" s="16"/>
      <c r="DH156" s="16"/>
      <c r="DI156" s="16"/>
      <c r="DJ156" s="16"/>
      <c r="DK156" s="16"/>
      <c r="DL156" s="16"/>
      <c r="DM156" s="13"/>
      <c r="DN156" s="16"/>
      <c r="DO156" s="16"/>
      <c r="DP156" s="16"/>
      <c r="DQ156" s="16"/>
      <c r="DR156" s="16"/>
      <c r="DS156" s="16"/>
      <c r="DT156" s="16"/>
      <c r="DU156" s="16"/>
      <c r="DV156" s="16"/>
      <c r="DW156" s="138"/>
      <c r="DX156" s="137"/>
      <c r="DY156" s="137"/>
      <c r="DZ156" s="17"/>
      <c r="EA156" s="15"/>
      <c r="EB156" s="15"/>
      <c r="EC156" s="15"/>
      <c r="ED156" s="15"/>
    </row>
    <row r="157" spans="1:134" ht="15" hidden="1" customHeight="1" x14ac:dyDescent="0.3">
      <c r="A157" s="123"/>
      <c r="B157" s="221"/>
      <c r="C157" s="560" t="s">
        <v>375</v>
      </c>
      <c r="D157" s="156"/>
      <c r="E157" s="245"/>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c r="AC157" s="156"/>
      <c r="AD157" s="156"/>
      <c r="AE157" s="156"/>
      <c r="AF157" s="156"/>
      <c r="AG157" s="156"/>
      <c r="AH157" s="156"/>
      <c r="AI157" s="156"/>
      <c r="AJ157" s="158">
        <f>IF($DM157=0,0,(IF(_xlfn.BITAND($DM157, 128),"8,", "") &amp; IF(_xlfn.BITAND($DM157,64),"7,", "") &amp; IF(_xlfn.BITAND($DM157,7), _xlfn.BITAND($DM157,7) &amp; ",", "") &amp; IF(_xlfn.BITAND($DM157, 56), _xlfn.BITAND($DM157, 56)/8, "")))</f>
        <v>0</v>
      </c>
      <c r="AK157" s="159">
        <v>110</v>
      </c>
      <c r="AL157" s="159">
        <v>17</v>
      </c>
      <c r="AM157" s="160" t="s">
        <v>165</v>
      </c>
      <c r="AN157" s="161" t="s">
        <v>376</v>
      </c>
      <c r="AO157" s="161" t="s">
        <v>167</v>
      </c>
      <c r="AP157" s="161" t="s">
        <v>376</v>
      </c>
      <c r="AQ157" s="162"/>
      <c r="AR157" s="162"/>
      <c r="AS157" s="162" t="s">
        <v>377</v>
      </c>
      <c r="AT157" s="209">
        <v>20</v>
      </c>
      <c r="AU157" s="209">
        <v>5</v>
      </c>
      <c r="AV157" s="11" t="s">
        <v>259</v>
      </c>
      <c r="AW157" s="166">
        <v>0</v>
      </c>
      <c r="AX157" s="166">
        <v>0</v>
      </c>
      <c r="AY157" s="166">
        <v>0</v>
      </c>
      <c r="AZ157" s="166">
        <v>0</v>
      </c>
      <c r="BA157" s="166">
        <v>0</v>
      </c>
      <c r="BB157" s="167"/>
      <c r="BC157" s="167"/>
      <c r="BD157" s="15"/>
      <c r="BE157" s="137" t="str">
        <f>IF(C157="","",C157)</f>
        <v>Failed to reach closed loop temperature</v>
      </c>
      <c r="BF157" s="11" t="s">
        <v>378</v>
      </c>
      <c r="BG157" s="11" t="s">
        <v>379</v>
      </c>
      <c r="BH157" s="11" t="s">
        <v>330</v>
      </c>
      <c r="BI157" s="11" t="s">
        <v>380</v>
      </c>
      <c r="BJ157" s="11" t="s">
        <v>348</v>
      </c>
      <c r="BK157" s="11" t="s">
        <v>349</v>
      </c>
      <c r="BL157" s="11" t="s">
        <v>381</v>
      </c>
      <c r="BM157" s="11" t="s">
        <v>382</v>
      </c>
      <c r="BN157" s="11" t="s">
        <v>182</v>
      </c>
      <c r="BO157" s="11" t="s">
        <v>182</v>
      </c>
      <c r="BP157" s="11" t="s">
        <v>183</v>
      </c>
      <c r="BQ157" s="11" t="s">
        <v>182</v>
      </c>
      <c r="BR157" s="11" t="s">
        <v>182</v>
      </c>
      <c r="BS157" s="11" t="s">
        <v>183</v>
      </c>
      <c r="BT157" s="11" t="s">
        <v>182</v>
      </c>
      <c r="BU157" s="11"/>
      <c r="BV157" s="15">
        <f>IF(UPPER(TRIM(D157))="X",1,0)</f>
        <v>0</v>
      </c>
      <c r="BW157" s="15">
        <f>IF(UPPER(TRIM(E157))="X",1,0)</f>
        <v>0</v>
      </c>
      <c r="BX157" s="15">
        <f>IF(UPPER(TRIM(F157))="X",1,0)</f>
        <v>0</v>
      </c>
      <c r="BY157" s="15">
        <f>IF(UPPER(TRIM(G157))="X",1,0)</f>
        <v>0</v>
      </c>
      <c r="BZ157" s="15">
        <f>IF(UPPER(TRIM(H157))="X",1,0)</f>
        <v>0</v>
      </c>
      <c r="CA157" s="15">
        <f>IF(UPPER(TRIM(J157))="X",1,0)</f>
        <v>0</v>
      </c>
      <c r="CB157" s="15">
        <f>IF(UPPER(TRIM(L157))="X",1,0)</f>
        <v>0</v>
      </c>
      <c r="CC157" s="15">
        <f>IF(UPPER(TRIM(M157))="X",1,0)</f>
        <v>0</v>
      </c>
      <c r="CD157" s="15">
        <f>IF(UPPER(TRIM(I157))="X",1,0)</f>
        <v>0</v>
      </c>
      <c r="CE157" s="15">
        <f>IF(UPPER(TRIM(K157))="X",1,0)</f>
        <v>0</v>
      </c>
      <c r="CF157" s="15">
        <f t="shared" ref="CF157:CX157" si="34">IF(UPPER(TRIM(N157))="X",1,0)</f>
        <v>0</v>
      </c>
      <c r="CG157" s="15">
        <f t="shared" si="34"/>
        <v>0</v>
      </c>
      <c r="CH157" s="15">
        <f t="shared" si="34"/>
        <v>0</v>
      </c>
      <c r="CI157" s="15">
        <f t="shared" si="34"/>
        <v>0</v>
      </c>
      <c r="CJ157" s="15">
        <f t="shared" si="34"/>
        <v>0</v>
      </c>
      <c r="CK157" s="15">
        <f t="shared" si="34"/>
        <v>0</v>
      </c>
      <c r="CL157" s="15">
        <f t="shared" si="34"/>
        <v>0</v>
      </c>
      <c r="CM157" s="15">
        <f t="shared" si="34"/>
        <v>0</v>
      </c>
      <c r="CN157" s="15">
        <f t="shared" si="34"/>
        <v>0</v>
      </c>
      <c r="CO157" s="15">
        <f t="shared" si="34"/>
        <v>0</v>
      </c>
      <c r="CP157" s="15">
        <f t="shared" si="34"/>
        <v>0</v>
      </c>
      <c r="CQ157" s="15">
        <f t="shared" si="34"/>
        <v>0</v>
      </c>
      <c r="CR157" s="15">
        <f t="shared" si="34"/>
        <v>0</v>
      </c>
      <c r="CS157" s="15">
        <f t="shared" si="34"/>
        <v>0</v>
      </c>
      <c r="CT157" s="15">
        <f t="shared" si="34"/>
        <v>0</v>
      </c>
      <c r="CU157" s="15">
        <f t="shared" si="34"/>
        <v>0</v>
      </c>
      <c r="CV157" s="15">
        <f t="shared" si="34"/>
        <v>0</v>
      </c>
      <c r="CW157" s="15">
        <f t="shared" si="34"/>
        <v>0</v>
      </c>
      <c r="CX157" s="15">
        <f t="shared" si="34"/>
        <v>0</v>
      </c>
      <c r="CY157" s="15">
        <v>0</v>
      </c>
      <c r="CZ157" s="15">
        <f>IF(UPPER(TRIM(AH157))="X",1,0)</f>
        <v>0</v>
      </c>
      <c r="DA157" s="15">
        <v>0</v>
      </c>
      <c r="DB157" s="16">
        <f>IF(UPPER(TRIM(AM157))="P", 0, IF(UPPER(TRIM(AM157))="C", 16384, IF(UPPER(TRIM(AM157))="B", 32768, IF(UPPER(TRIM(AM157))="U", 49152, -1))))</f>
        <v>0</v>
      </c>
      <c r="DC157" s="16">
        <f>HEX2DEC(AN157)</f>
        <v>293</v>
      </c>
      <c r="DD157" s="16">
        <f>IF(UPPER(TRIM(BB157))="",0,IF(UPPER(TRIM(BB157))="M",32,IF(UPPER(TRIM(BB157))="H",64,IF(UPPER(TRIM(BB157))="I",128,-1))))</f>
        <v>0</v>
      </c>
      <c r="DE157" s="16">
        <f>IF(UPPER(TRIM(BC157))="",0, IF(UPPER(TRIM(BC157))="U",1,IF(UPPER(TRIM(BC157))="A",2,IF(UPPER(TRIM(BC157))="B1",4,IF(UPPER(TRIM(BC157))="B2",8,IF(UPPER(TRIM(BC157))="C",16,-1))))))</f>
        <v>0</v>
      </c>
      <c r="DF157" s="17"/>
      <c r="DG157" s="16">
        <v>650</v>
      </c>
      <c r="DH157" s="16">
        <f>AK157</f>
        <v>110</v>
      </c>
      <c r="DI157" s="16">
        <f>AL157</f>
        <v>17</v>
      </c>
      <c r="DJ157" s="16">
        <f>DB157 + DC157</f>
        <v>293</v>
      </c>
      <c r="DK157" s="16">
        <f>HEX2DEC(AO157)</f>
        <v>0</v>
      </c>
      <c r="DL157" s="16">
        <f>HEX2DEC(AP157)</f>
        <v>293</v>
      </c>
      <c r="DM157" s="158">
        <v>0</v>
      </c>
      <c r="DN157" s="16">
        <v>480</v>
      </c>
      <c r="DO157" s="16">
        <f>BV157*2^15+BW157*2^14+BX157*2^13+BY157*2^12+BZ157*2^11+CA157*2^10+CB157*2^9+CC157*2^8+CD157*2^7+CE157*2^6+CF157*2^5+CG157*2^4+CH157*2^3+CI157*2^2+CJ157*2^1+CK157*2^0</f>
        <v>0</v>
      </c>
      <c r="DP157" s="16">
        <f>CL157*2^15+CM157*2^14+CN157*2^13+CO157*2^12+CP157*2^11+CQ157*2^10+CR157*2^9+CS157*2^8+CT157*2^7+CU157*2^6+CV157*2^5+CW157*2^4+CX157*2^3+CY157*2^2+CZ157*2^1+DA157*2^0</f>
        <v>0</v>
      </c>
      <c r="DQ157" s="16">
        <f>IF(DS157=2,AT157*1000,AT157)</f>
        <v>20000</v>
      </c>
      <c r="DR157" s="16">
        <f>IF(DT157=2,AU157*1000,AU157)</f>
        <v>5000</v>
      </c>
      <c r="DS157" s="16">
        <v>2</v>
      </c>
      <c r="DT157" s="16">
        <v>2</v>
      </c>
      <c r="DU157" s="16">
        <f>MAX(0,MIN(AX157,3))*2^14+MAX(0,MIN(AY157,3))*2^12+MAX(0,MIN(AZ157,3))*2^10+MAX(0,MIN(BA157,3))*2^8+IF(AW157&lt;0,31,IF(AW157&gt;30,30,AW157))</f>
        <v>0</v>
      </c>
      <c r="DV157" s="16">
        <f>DD157 + DE157</f>
        <v>0</v>
      </c>
      <c r="DW157" s="138"/>
      <c r="DX157" s="137"/>
      <c r="DY157" s="137"/>
      <c r="DZ157" s="17"/>
      <c r="EA157" s="15"/>
      <c r="EB157" s="15"/>
      <c r="EC157" s="15"/>
      <c r="ED157" s="15"/>
    </row>
    <row r="158" spans="1:134" ht="15" hidden="1" customHeight="1" x14ac:dyDescent="0.3">
      <c r="A158" s="123"/>
      <c r="B158" s="221"/>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48"/>
      <c r="AK158" s="12"/>
      <c r="AL158" s="12"/>
      <c r="AM158" s="149"/>
      <c r="AN158" s="150"/>
      <c r="AO158" s="150"/>
      <c r="AP158" s="150"/>
      <c r="AQ158" s="162" t="s">
        <v>308</v>
      </c>
      <c r="AR158" s="165">
        <v>1200</v>
      </c>
      <c r="AS158" s="11" t="s">
        <v>191</v>
      </c>
      <c r="AT158" s="12"/>
      <c r="AU158" s="12"/>
      <c r="AV158" s="12"/>
      <c r="AW158" s="12"/>
      <c r="AX158" s="12"/>
      <c r="AY158" s="12"/>
      <c r="AZ158" s="12"/>
      <c r="BA158" s="12"/>
      <c r="BB158" s="14"/>
      <c r="BC158" s="14"/>
      <c r="BD158" s="15"/>
      <c r="BE158" s="137" t="s">
        <v>183</v>
      </c>
      <c r="BF158" s="11"/>
      <c r="BG158" s="11"/>
      <c r="BH158" s="11"/>
      <c r="BI158" s="11" t="s">
        <v>183</v>
      </c>
      <c r="BJ158" s="11" t="s">
        <v>183</v>
      </c>
      <c r="BK158" s="11" t="s">
        <v>183</v>
      </c>
      <c r="BL158" s="11" t="s">
        <v>183</v>
      </c>
      <c r="BM158" s="11" t="s">
        <v>183</v>
      </c>
      <c r="BN158" s="11" t="s">
        <v>183</v>
      </c>
      <c r="BO158" s="11" t="s">
        <v>183</v>
      </c>
      <c r="BP158" s="11" t="s">
        <v>183</v>
      </c>
      <c r="BQ158" s="11" t="s">
        <v>183</v>
      </c>
      <c r="BR158" s="11" t="s">
        <v>183</v>
      </c>
      <c r="BS158" s="11" t="s">
        <v>183</v>
      </c>
      <c r="BT158" s="11" t="s">
        <v>183</v>
      </c>
      <c r="BU158" s="11"/>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6"/>
      <c r="DC158" s="16"/>
      <c r="DD158" s="16"/>
      <c r="DE158" s="16"/>
      <c r="DF158" s="17"/>
      <c r="DG158" s="16"/>
      <c r="DH158" s="16"/>
      <c r="DI158" s="16"/>
      <c r="DJ158" s="16"/>
      <c r="DK158" s="16"/>
      <c r="DL158" s="16"/>
      <c r="DM158" s="13"/>
      <c r="DN158" s="16"/>
      <c r="DO158" s="16"/>
      <c r="DP158" s="16"/>
      <c r="DQ158" s="16"/>
      <c r="DR158" s="16"/>
      <c r="DS158" s="16"/>
      <c r="DT158" s="16"/>
      <c r="DU158" s="16"/>
      <c r="DV158" s="16"/>
      <c r="DW158" s="138"/>
      <c r="DX158" s="137"/>
      <c r="DY158" s="137"/>
      <c r="DZ158" s="17"/>
      <c r="EA158" s="15"/>
      <c r="EB158" s="15"/>
      <c r="EC158" s="15"/>
      <c r="ED158" s="15"/>
    </row>
    <row r="159" spans="1:134" ht="15" hidden="1" customHeight="1" x14ac:dyDescent="0.3">
      <c r="A159" s="123"/>
      <c r="B159" s="221"/>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48"/>
      <c r="AK159" s="12"/>
      <c r="AL159" s="12"/>
      <c r="AM159" s="149"/>
      <c r="AN159" s="150"/>
      <c r="AO159" s="150"/>
      <c r="AP159" s="150"/>
      <c r="AQ159" s="162" t="s">
        <v>359</v>
      </c>
      <c r="AR159" s="246">
        <v>8</v>
      </c>
      <c r="AS159" s="11" t="s">
        <v>194</v>
      </c>
      <c r="AT159" s="12"/>
      <c r="AU159" s="12"/>
      <c r="AV159" s="12"/>
      <c r="AW159" s="12"/>
      <c r="AX159" s="12"/>
      <c r="AY159" s="12"/>
      <c r="AZ159" s="12"/>
      <c r="BA159" s="12"/>
      <c r="BB159" s="14"/>
      <c r="BC159" s="14"/>
      <c r="BD159" s="15"/>
      <c r="BE159" s="137" t="s">
        <v>183</v>
      </c>
      <c r="BF159" s="11"/>
      <c r="BG159" s="11"/>
      <c r="BH159" s="11"/>
      <c r="BI159" s="11" t="s">
        <v>183</v>
      </c>
      <c r="BJ159" s="11" t="s">
        <v>183</v>
      </c>
      <c r="BK159" s="11" t="s">
        <v>183</v>
      </c>
      <c r="BL159" s="11" t="s">
        <v>183</v>
      </c>
      <c r="BM159" s="11" t="s">
        <v>183</v>
      </c>
      <c r="BN159" s="11" t="s">
        <v>183</v>
      </c>
      <c r="BO159" s="11" t="s">
        <v>183</v>
      </c>
      <c r="BP159" s="11" t="s">
        <v>183</v>
      </c>
      <c r="BQ159" s="11" t="s">
        <v>183</v>
      </c>
      <c r="BR159" s="11" t="s">
        <v>183</v>
      </c>
      <c r="BS159" s="11" t="s">
        <v>183</v>
      </c>
      <c r="BT159" s="11" t="s">
        <v>183</v>
      </c>
      <c r="BU159" s="11"/>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6"/>
      <c r="DC159" s="16"/>
      <c r="DD159" s="16"/>
      <c r="DE159" s="16"/>
      <c r="DF159" s="17"/>
      <c r="DG159" s="16"/>
      <c r="DH159" s="16"/>
      <c r="DI159" s="16"/>
      <c r="DJ159" s="16"/>
      <c r="DK159" s="16"/>
      <c r="DL159" s="16"/>
      <c r="DM159" s="13"/>
      <c r="DN159" s="16"/>
      <c r="DO159" s="16"/>
      <c r="DP159" s="16"/>
      <c r="DQ159" s="16"/>
      <c r="DR159" s="16"/>
      <c r="DS159" s="16"/>
      <c r="DT159" s="16"/>
      <c r="DU159" s="16"/>
      <c r="DV159" s="16"/>
      <c r="DW159" s="138"/>
      <c r="DX159" s="137"/>
      <c r="DY159" s="137"/>
      <c r="DZ159" s="17"/>
      <c r="EA159" s="15"/>
      <c r="EB159" s="15"/>
      <c r="EC159" s="15"/>
      <c r="ED159" s="15"/>
    </row>
    <row r="160" spans="1:134" ht="15" hidden="1" customHeight="1" x14ac:dyDescent="0.3">
      <c r="A160" s="123"/>
      <c r="B160" s="221"/>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48"/>
      <c r="AK160" s="12"/>
      <c r="AL160" s="12"/>
      <c r="AM160" s="149"/>
      <c r="AN160" s="150"/>
      <c r="AO160" s="150"/>
      <c r="AP160" s="150"/>
      <c r="AQ160" s="162" t="s">
        <v>383</v>
      </c>
      <c r="AR160" s="248"/>
      <c r="AS160" s="11"/>
      <c r="AT160" s="12"/>
      <c r="AU160" s="12"/>
      <c r="AV160" s="12"/>
      <c r="AW160" s="12"/>
      <c r="AX160" s="12"/>
      <c r="AY160" s="12"/>
      <c r="AZ160" s="12"/>
      <c r="BA160" s="12"/>
      <c r="BB160" s="14"/>
      <c r="BC160" s="14"/>
      <c r="BD160" s="15"/>
      <c r="BE160" s="137"/>
      <c r="BF160" s="11"/>
      <c r="BG160" s="11"/>
      <c r="BH160" s="11"/>
      <c r="BI160" s="11"/>
      <c r="BJ160" s="11"/>
      <c r="BK160" s="11"/>
      <c r="BL160" s="11"/>
      <c r="BM160" s="11"/>
      <c r="BN160" s="11"/>
      <c r="BO160" s="11"/>
      <c r="BP160" s="11"/>
      <c r="BQ160" s="11"/>
      <c r="BR160" s="11"/>
      <c r="BS160" s="11"/>
      <c r="BT160" s="11"/>
      <c r="BU160" s="11"/>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6"/>
      <c r="DC160" s="16"/>
      <c r="DD160" s="16"/>
      <c r="DE160" s="16"/>
      <c r="DF160" s="17"/>
      <c r="DG160" s="16"/>
      <c r="DH160" s="16"/>
      <c r="DI160" s="16"/>
      <c r="DJ160" s="16"/>
      <c r="DK160" s="16"/>
      <c r="DL160" s="16"/>
      <c r="DM160" s="13"/>
      <c r="DN160" s="16"/>
      <c r="DO160" s="16"/>
      <c r="DP160" s="16"/>
      <c r="DQ160" s="16"/>
      <c r="DR160" s="16"/>
      <c r="DS160" s="16"/>
      <c r="DT160" s="16"/>
      <c r="DU160" s="16"/>
      <c r="DV160" s="16"/>
      <c r="DW160" s="138"/>
      <c r="DX160" s="137"/>
      <c r="DY160" s="137"/>
      <c r="DZ160" s="17"/>
      <c r="EA160" s="15"/>
      <c r="EB160" s="15"/>
      <c r="EC160" s="15"/>
      <c r="ED160" s="15"/>
    </row>
    <row r="161" spans="1:134" ht="15" hidden="1" customHeight="1" x14ac:dyDescent="0.3">
      <c r="A161" s="123"/>
      <c r="B161" s="221"/>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48"/>
      <c r="AK161" s="12"/>
      <c r="AL161" s="12"/>
      <c r="AM161" s="149"/>
      <c r="AN161" s="150"/>
      <c r="AO161" s="150"/>
      <c r="AP161" s="150"/>
      <c r="AQ161" s="162" t="s">
        <v>384</v>
      </c>
      <c r="AR161" s="248" t="s">
        <v>385</v>
      </c>
      <c r="AS161" s="249"/>
      <c r="AT161" s="12"/>
      <c r="AU161" s="12"/>
      <c r="AV161" s="12"/>
      <c r="AW161" s="12"/>
      <c r="AX161" s="12"/>
      <c r="AY161" s="12"/>
      <c r="AZ161" s="12"/>
      <c r="BA161" s="12"/>
      <c r="BB161" s="14"/>
      <c r="BC161" s="14"/>
      <c r="BD161" s="15"/>
      <c r="BE161" s="137" t="s">
        <v>183</v>
      </c>
      <c r="BF161" s="11"/>
      <c r="BG161" s="11"/>
      <c r="BH161" s="11"/>
      <c r="BI161" s="11" t="s">
        <v>183</v>
      </c>
      <c r="BJ161" s="11" t="s">
        <v>183</v>
      </c>
      <c r="BK161" s="11" t="s">
        <v>183</v>
      </c>
      <c r="BL161" s="11" t="s">
        <v>183</v>
      </c>
      <c r="BM161" s="11" t="s">
        <v>183</v>
      </c>
      <c r="BN161" s="11" t="s">
        <v>183</v>
      </c>
      <c r="BO161" s="11" t="s">
        <v>183</v>
      </c>
      <c r="BP161" s="11" t="s">
        <v>183</v>
      </c>
      <c r="BQ161" s="11" t="s">
        <v>183</v>
      </c>
      <c r="BR161" s="11" t="s">
        <v>183</v>
      </c>
      <c r="BS161" s="11" t="s">
        <v>183</v>
      </c>
      <c r="BT161" s="11" t="s">
        <v>183</v>
      </c>
      <c r="BU161" s="11"/>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6"/>
      <c r="DC161" s="16"/>
      <c r="DD161" s="16"/>
      <c r="DE161" s="16"/>
      <c r="DF161" s="17"/>
      <c r="DG161" s="16"/>
      <c r="DH161" s="16"/>
      <c r="DI161" s="16"/>
      <c r="DJ161" s="16"/>
      <c r="DK161" s="16"/>
      <c r="DL161" s="16"/>
      <c r="DM161" s="13"/>
      <c r="DN161" s="16"/>
      <c r="DO161" s="16"/>
      <c r="DP161" s="16"/>
      <c r="DQ161" s="16"/>
      <c r="DR161" s="16"/>
      <c r="DS161" s="16"/>
      <c r="DT161" s="16"/>
      <c r="DU161" s="16"/>
      <c r="DV161" s="16"/>
      <c r="DW161" s="138"/>
      <c r="DX161" s="137"/>
      <c r="DY161" s="137"/>
      <c r="DZ161" s="17"/>
      <c r="EA161" s="15"/>
      <c r="EB161" s="15"/>
      <c r="EC161" s="15"/>
      <c r="ED161" s="15"/>
    </row>
    <row r="162" spans="1:134" ht="15" hidden="1" customHeight="1" x14ac:dyDescent="0.3">
      <c r="A162" s="123"/>
      <c r="B162" s="221"/>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48"/>
      <c r="AK162" s="12"/>
      <c r="AL162" s="12"/>
      <c r="AM162" s="149"/>
      <c r="AN162" s="150"/>
      <c r="AO162" s="150"/>
      <c r="AP162" s="150"/>
      <c r="AQ162" s="162"/>
      <c r="AR162" s="247"/>
      <c r="AS162" s="11"/>
      <c r="AT162" s="12"/>
      <c r="AU162" s="12"/>
      <c r="AV162" s="12"/>
      <c r="AW162" s="12"/>
      <c r="AX162" s="12"/>
      <c r="AY162" s="12"/>
      <c r="AZ162" s="12"/>
      <c r="BA162" s="12"/>
      <c r="BB162" s="14"/>
      <c r="BC162" s="14"/>
      <c r="BD162" s="15"/>
      <c r="BE162" s="137" t="s">
        <v>183</v>
      </c>
      <c r="BF162" s="11"/>
      <c r="BG162" s="11"/>
      <c r="BH162" s="11"/>
      <c r="BI162" s="11" t="s">
        <v>183</v>
      </c>
      <c r="BJ162" s="11" t="s">
        <v>183</v>
      </c>
      <c r="BK162" s="11" t="s">
        <v>183</v>
      </c>
      <c r="BL162" s="11" t="s">
        <v>183</v>
      </c>
      <c r="BM162" s="11" t="s">
        <v>183</v>
      </c>
      <c r="BN162" s="11" t="s">
        <v>183</v>
      </c>
      <c r="BO162" s="11" t="s">
        <v>183</v>
      </c>
      <c r="BP162" s="11" t="s">
        <v>183</v>
      </c>
      <c r="BQ162" s="11" t="s">
        <v>183</v>
      </c>
      <c r="BR162" s="11" t="s">
        <v>183</v>
      </c>
      <c r="BS162" s="11" t="s">
        <v>183</v>
      </c>
      <c r="BT162" s="11" t="s">
        <v>183</v>
      </c>
      <c r="BU162" s="11"/>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6"/>
      <c r="DC162" s="16"/>
      <c r="DD162" s="16"/>
      <c r="DE162" s="16"/>
      <c r="DF162" s="17"/>
      <c r="DG162" s="16"/>
      <c r="DH162" s="16"/>
      <c r="DI162" s="16"/>
      <c r="DJ162" s="16"/>
      <c r="DK162" s="16"/>
      <c r="DL162" s="16"/>
      <c r="DM162" s="13"/>
      <c r="DN162" s="16"/>
      <c r="DO162" s="16"/>
      <c r="DP162" s="16"/>
      <c r="DQ162" s="16"/>
      <c r="DR162" s="16"/>
      <c r="DS162" s="16"/>
      <c r="DT162" s="16"/>
      <c r="DU162" s="16"/>
      <c r="DV162" s="16"/>
      <c r="DW162" s="138"/>
      <c r="DX162" s="137"/>
      <c r="DY162" s="137"/>
      <c r="DZ162" s="17"/>
      <c r="EA162" s="15"/>
      <c r="EB162" s="15"/>
      <c r="EC162" s="15"/>
      <c r="ED162" s="15"/>
    </row>
    <row r="163" spans="1:134" ht="15" hidden="1" customHeight="1" x14ac:dyDescent="0.3">
      <c r="A163" s="123"/>
      <c r="B163" s="221"/>
      <c r="C163" s="560" t="s">
        <v>386</v>
      </c>
      <c r="D163" s="156"/>
      <c r="E163" s="245"/>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c r="AB163" s="156"/>
      <c r="AC163" s="156"/>
      <c r="AD163" s="156"/>
      <c r="AE163" s="156"/>
      <c r="AF163" s="156"/>
      <c r="AG163" s="156"/>
      <c r="AH163" s="156"/>
      <c r="AI163" s="156"/>
      <c r="AJ163" s="158">
        <f>IF($DM163=0,0,(IF(_xlfn.BITAND($DM163, 128),"8,", "") &amp; IF(_xlfn.BITAND($DM163,64),"7,", "") &amp; IF(_xlfn.BITAND($DM163,7), _xlfn.BITAND($DM163,7) &amp; ",", "") &amp; IF(_xlfn.BITAND($DM163, 56), _xlfn.BITAND($DM163, 56)/8, "")))</f>
        <v>0</v>
      </c>
      <c r="AK163" s="159">
        <v>110</v>
      </c>
      <c r="AL163" s="159">
        <v>17</v>
      </c>
      <c r="AM163" s="160" t="s">
        <v>165</v>
      </c>
      <c r="AN163" s="161" t="s">
        <v>387</v>
      </c>
      <c r="AO163" s="161" t="s">
        <v>167</v>
      </c>
      <c r="AP163" s="161" t="s">
        <v>387</v>
      </c>
      <c r="AQ163" s="162"/>
      <c r="AR163" s="162"/>
      <c r="AS163" s="162" t="s">
        <v>388</v>
      </c>
      <c r="AT163" s="209">
        <v>20</v>
      </c>
      <c r="AU163" s="209">
        <v>5</v>
      </c>
      <c r="AV163" s="11" t="s">
        <v>259</v>
      </c>
      <c r="AW163" s="166">
        <v>0</v>
      </c>
      <c r="AX163" s="166">
        <v>0</v>
      </c>
      <c r="AY163" s="166">
        <v>0</v>
      </c>
      <c r="AZ163" s="166">
        <v>0</v>
      </c>
      <c r="BA163" s="166">
        <v>0</v>
      </c>
      <c r="BB163" s="167"/>
      <c r="BC163" s="167"/>
      <c r="BD163" s="15"/>
      <c r="BE163" s="137" t="str">
        <f>IF(C163="","",C163)</f>
        <v>Failed to reach diagnostics temperature</v>
      </c>
      <c r="BF163" s="11" t="s">
        <v>378</v>
      </c>
      <c r="BG163" s="11" t="s">
        <v>379</v>
      </c>
      <c r="BH163" s="11" t="s">
        <v>330</v>
      </c>
      <c r="BI163" s="11" t="s">
        <v>389</v>
      </c>
      <c r="BJ163" s="11" t="s">
        <v>348</v>
      </c>
      <c r="BK163" s="11" t="s">
        <v>349</v>
      </c>
      <c r="BL163" s="11" t="s">
        <v>390</v>
      </c>
      <c r="BM163" s="11" t="s">
        <v>271</v>
      </c>
      <c r="BN163" s="11" t="s">
        <v>182</v>
      </c>
      <c r="BO163" s="11" t="s">
        <v>182</v>
      </c>
      <c r="BP163" s="11" t="s">
        <v>183</v>
      </c>
      <c r="BQ163" s="11" t="s">
        <v>180</v>
      </c>
      <c r="BR163" s="11" t="s">
        <v>182</v>
      </c>
      <c r="BS163" s="11" t="s">
        <v>183</v>
      </c>
      <c r="BT163" s="11" t="s">
        <v>182</v>
      </c>
      <c r="BU163" s="11"/>
      <c r="BV163" s="15">
        <f>IF(UPPER(TRIM(D163))="X",1,0)</f>
        <v>0</v>
      </c>
      <c r="BW163" s="15">
        <f>IF(UPPER(TRIM(E163))="X",1,0)</f>
        <v>0</v>
      </c>
      <c r="BX163" s="15">
        <f>IF(UPPER(TRIM(F163))="X",1,0)</f>
        <v>0</v>
      </c>
      <c r="BY163" s="15">
        <f>IF(UPPER(TRIM(G163))="X",1,0)</f>
        <v>0</v>
      </c>
      <c r="BZ163" s="15">
        <f>IF(UPPER(TRIM(H163))="X",1,0)</f>
        <v>0</v>
      </c>
      <c r="CA163" s="15">
        <f>IF(UPPER(TRIM(J163))="X",1,0)</f>
        <v>0</v>
      </c>
      <c r="CB163" s="15">
        <f>IF(UPPER(TRIM(L163))="X",1,0)</f>
        <v>0</v>
      </c>
      <c r="CC163" s="15">
        <f>IF(UPPER(TRIM(M163))="X",1,0)</f>
        <v>0</v>
      </c>
      <c r="CD163" s="15">
        <f>IF(UPPER(TRIM(I163))="X",1,0)</f>
        <v>0</v>
      </c>
      <c r="CE163" s="15">
        <f>IF(UPPER(TRIM(K163))="X",1,0)</f>
        <v>0</v>
      </c>
      <c r="CF163" s="15">
        <f t="shared" ref="CF163:CX163" si="35">IF(UPPER(TRIM(N163))="X",1,0)</f>
        <v>0</v>
      </c>
      <c r="CG163" s="15">
        <f t="shared" si="35"/>
        <v>0</v>
      </c>
      <c r="CH163" s="15">
        <f t="shared" si="35"/>
        <v>0</v>
      </c>
      <c r="CI163" s="15">
        <f t="shared" si="35"/>
        <v>0</v>
      </c>
      <c r="CJ163" s="15">
        <f t="shared" si="35"/>
        <v>0</v>
      </c>
      <c r="CK163" s="15">
        <f t="shared" si="35"/>
        <v>0</v>
      </c>
      <c r="CL163" s="15">
        <f t="shared" si="35"/>
        <v>0</v>
      </c>
      <c r="CM163" s="15">
        <f t="shared" si="35"/>
        <v>0</v>
      </c>
      <c r="CN163" s="15">
        <f t="shared" si="35"/>
        <v>0</v>
      </c>
      <c r="CO163" s="15">
        <f t="shared" si="35"/>
        <v>0</v>
      </c>
      <c r="CP163" s="15">
        <f t="shared" si="35"/>
        <v>0</v>
      </c>
      <c r="CQ163" s="15">
        <f t="shared" si="35"/>
        <v>0</v>
      </c>
      <c r="CR163" s="15">
        <f t="shared" si="35"/>
        <v>0</v>
      </c>
      <c r="CS163" s="15">
        <f t="shared" si="35"/>
        <v>0</v>
      </c>
      <c r="CT163" s="15">
        <f t="shared" si="35"/>
        <v>0</v>
      </c>
      <c r="CU163" s="15">
        <f t="shared" si="35"/>
        <v>0</v>
      </c>
      <c r="CV163" s="15">
        <f t="shared" si="35"/>
        <v>0</v>
      </c>
      <c r="CW163" s="15">
        <f t="shared" si="35"/>
        <v>0</v>
      </c>
      <c r="CX163" s="15">
        <f t="shared" si="35"/>
        <v>0</v>
      </c>
      <c r="CY163" s="15">
        <v>0</v>
      </c>
      <c r="CZ163" s="15">
        <f>IF(UPPER(TRIM(AH163))="X",1,0)</f>
        <v>0</v>
      </c>
      <c r="DA163" s="15">
        <v>0</v>
      </c>
      <c r="DB163" s="16">
        <f>IF(UPPER(TRIM(AM163))="P", 0, IF(UPPER(TRIM(AM163))="C", 16384, IF(UPPER(TRIM(AM163))="B", 32768, IF(UPPER(TRIM(AM163))="U", 49152, -1))))</f>
        <v>0</v>
      </c>
      <c r="DC163" s="16">
        <f>HEX2DEC(AN163)</f>
        <v>294</v>
      </c>
      <c r="DD163" s="16">
        <f>IF(UPPER(TRIM(BB163))="",0,IF(UPPER(TRIM(BB163))="M",32,IF(UPPER(TRIM(BB163))="H",64,IF(UPPER(TRIM(BB163))="I",128,-1))))</f>
        <v>0</v>
      </c>
      <c r="DE163" s="16">
        <f>IF(UPPER(TRIM(BC163))="",0, IF(UPPER(TRIM(BC163))="U",1,IF(UPPER(TRIM(BC163))="A",2,IF(UPPER(TRIM(BC163))="B1",4,IF(UPPER(TRIM(BC163))="B2",8,IF(UPPER(TRIM(BC163))="C",16,-1))))))</f>
        <v>0</v>
      </c>
      <c r="DF163" s="17"/>
      <c r="DG163" s="16">
        <v>651</v>
      </c>
      <c r="DH163" s="16">
        <f>AK163</f>
        <v>110</v>
      </c>
      <c r="DI163" s="16">
        <f>AL163</f>
        <v>17</v>
      </c>
      <c r="DJ163" s="16">
        <f>DB163 + DC163</f>
        <v>294</v>
      </c>
      <c r="DK163" s="16">
        <f>HEX2DEC(AO163)</f>
        <v>0</v>
      </c>
      <c r="DL163" s="16">
        <f>HEX2DEC(AP163)</f>
        <v>294</v>
      </c>
      <c r="DM163" s="158">
        <v>0</v>
      </c>
      <c r="DN163" s="16">
        <v>481</v>
      </c>
      <c r="DO163" s="16">
        <f>BV163*2^15+BW163*2^14+BX163*2^13+BY163*2^12+BZ163*2^11+CA163*2^10+CB163*2^9+CC163*2^8+CD163*2^7+CE163*2^6+CF163*2^5+CG163*2^4+CH163*2^3+CI163*2^2+CJ163*2^1+CK163*2^0</f>
        <v>0</v>
      </c>
      <c r="DP163" s="16">
        <f>CL163*2^15+CM163*2^14+CN163*2^13+CO163*2^12+CP163*2^11+CQ163*2^10+CR163*2^9+CS163*2^8+CT163*2^7+CU163*2^6+CV163*2^5+CW163*2^4+CX163*2^3+CY163*2^2+CZ163*2^1+DA163*2^0</f>
        <v>0</v>
      </c>
      <c r="DQ163" s="16">
        <f>IF(DS163=2,AT163*1000,AT163)</f>
        <v>20000</v>
      </c>
      <c r="DR163" s="16">
        <f>IF(DT163=2,AU163*1000,AU163)</f>
        <v>5000</v>
      </c>
      <c r="DS163" s="16">
        <v>2</v>
      </c>
      <c r="DT163" s="16">
        <v>2</v>
      </c>
      <c r="DU163" s="16">
        <f>MAX(0,MIN(AX163,3))*2^14+MAX(0,MIN(AY163,3))*2^12+MAX(0,MIN(AZ163,3))*2^10+MAX(0,MIN(BA163,3))*2^8+IF(AW163&lt;0,31,IF(AW163&gt;30,30,AW163))</f>
        <v>0</v>
      </c>
      <c r="DV163" s="16">
        <f>DD163 + DE163</f>
        <v>0</v>
      </c>
      <c r="DW163" s="138"/>
      <c r="DX163" s="137"/>
      <c r="DY163" s="137"/>
      <c r="DZ163" s="17"/>
      <c r="EA163" s="15"/>
      <c r="EB163" s="15"/>
      <c r="EC163" s="15"/>
      <c r="ED163" s="15"/>
    </row>
    <row r="164" spans="1:134" ht="15" hidden="1" customHeight="1" x14ac:dyDescent="0.3">
      <c r="A164" s="123"/>
      <c r="B164" s="221"/>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48"/>
      <c r="AK164" s="12"/>
      <c r="AL164" s="12"/>
      <c r="AM164" s="149"/>
      <c r="AN164" s="150"/>
      <c r="AO164" s="150"/>
      <c r="AP164" s="150"/>
      <c r="AQ164" s="162" t="s">
        <v>308</v>
      </c>
      <c r="AR164" s="165">
        <v>1200</v>
      </c>
      <c r="AS164" s="11" t="s">
        <v>191</v>
      </c>
      <c r="AT164" s="12"/>
      <c r="AU164" s="12"/>
      <c r="AV164" s="12"/>
      <c r="AW164" s="12"/>
      <c r="AX164" s="12"/>
      <c r="AY164" s="12"/>
      <c r="AZ164" s="12"/>
      <c r="BA164" s="12"/>
      <c r="BB164" s="14"/>
      <c r="BC164" s="14"/>
      <c r="BD164" s="15"/>
      <c r="BE164" s="137"/>
      <c r="BF164" s="11"/>
      <c r="BG164" s="11"/>
      <c r="BH164" s="11"/>
      <c r="BI164" s="11" t="s">
        <v>183</v>
      </c>
      <c r="BJ164" s="11" t="s">
        <v>183</v>
      </c>
      <c r="BK164" s="11" t="s">
        <v>183</v>
      </c>
      <c r="BL164" s="11" t="s">
        <v>183</v>
      </c>
      <c r="BM164" s="11" t="s">
        <v>183</v>
      </c>
      <c r="BN164" s="11" t="s">
        <v>183</v>
      </c>
      <c r="BO164" s="11" t="s">
        <v>183</v>
      </c>
      <c r="BP164" s="11" t="s">
        <v>183</v>
      </c>
      <c r="BQ164" s="11" t="s">
        <v>183</v>
      </c>
      <c r="BR164" s="11" t="s">
        <v>183</v>
      </c>
      <c r="BS164" s="11" t="s">
        <v>183</v>
      </c>
      <c r="BT164" s="11" t="s">
        <v>183</v>
      </c>
      <c r="BU164" s="11"/>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6"/>
      <c r="DC164" s="16"/>
      <c r="DD164" s="16"/>
      <c r="DE164" s="16"/>
      <c r="DF164" s="17"/>
      <c r="DG164" s="16"/>
      <c r="DH164" s="16"/>
      <c r="DI164" s="16"/>
      <c r="DJ164" s="16"/>
      <c r="DK164" s="16"/>
      <c r="DL164" s="16"/>
      <c r="DM164" s="13"/>
      <c r="DN164" s="16"/>
      <c r="DO164" s="16"/>
      <c r="DP164" s="16"/>
      <c r="DQ164" s="16"/>
      <c r="DR164" s="16"/>
      <c r="DS164" s="16"/>
      <c r="DT164" s="16"/>
      <c r="DU164" s="16"/>
      <c r="DV164" s="16"/>
      <c r="DW164" s="138"/>
      <c r="DX164" s="137"/>
      <c r="DY164" s="137"/>
      <c r="DZ164" s="17"/>
      <c r="EA164" s="15"/>
      <c r="EB164" s="15"/>
      <c r="EC164" s="15"/>
      <c r="ED164" s="15"/>
    </row>
    <row r="165" spans="1:134" ht="15" hidden="1" customHeight="1" x14ac:dyDescent="0.3">
      <c r="A165" s="123"/>
      <c r="B165" s="221"/>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48"/>
      <c r="AK165" s="12"/>
      <c r="AL165" s="12"/>
      <c r="AM165" s="149"/>
      <c r="AN165" s="150"/>
      <c r="AO165" s="150"/>
      <c r="AP165" s="150"/>
      <c r="AQ165" s="162" t="s">
        <v>359</v>
      </c>
      <c r="AR165" s="246">
        <v>8</v>
      </c>
      <c r="AS165" s="11" t="s">
        <v>194</v>
      </c>
      <c r="AT165" s="12"/>
      <c r="AU165" s="12"/>
      <c r="AV165" s="12"/>
      <c r="AW165" s="12"/>
      <c r="AX165" s="12"/>
      <c r="AY165" s="12"/>
      <c r="AZ165" s="12"/>
      <c r="BA165" s="12"/>
      <c r="BB165" s="14"/>
      <c r="BC165" s="14"/>
      <c r="BD165" s="15"/>
      <c r="BE165" s="137" t="s">
        <v>183</v>
      </c>
      <c r="BF165" s="11"/>
      <c r="BG165" s="11"/>
      <c r="BH165" s="11"/>
      <c r="BI165" s="11" t="s">
        <v>183</v>
      </c>
      <c r="BJ165" s="11" t="s">
        <v>183</v>
      </c>
      <c r="BK165" s="11" t="s">
        <v>183</v>
      </c>
      <c r="BL165" s="11" t="s">
        <v>183</v>
      </c>
      <c r="BM165" s="11" t="s">
        <v>183</v>
      </c>
      <c r="BN165" s="11" t="s">
        <v>183</v>
      </c>
      <c r="BO165" s="11" t="s">
        <v>183</v>
      </c>
      <c r="BP165" s="11" t="s">
        <v>183</v>
      </c>
      <c r="BQ165" s="11" t="s">
        <v>183</v>
      </c>
      <c r="BR165" s="11" t="s">
        <v>183</v>
      </c>
      <c r="BS165" s="11" t="s">
        <v>183</v>
      </c>
      <c r="BT165" s="11" t="s">
        <v>183</v>
      </c>
      <c r="BU165" s="11"/>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6"/>
      <c r="DC165" s="16"/>
      <c r="DD165" s="16"/>
      <c r="DE165" s="16"/>
      <c r="DF165" s="17"/>
      <c r="DG165" s="16"/>
      <c r="DH165" s="16"/>
      <c r="DI165" s="16"/>
      <c r="DJ165" s="16"/>
      <c r="DK165" s="16"/>
      <c r="DL165" s="16"/>
      <c r="DM165" s="13"/>
      <c r="DN165" s="16"/>
      <c r="DO165" s="16"/>
      <c r="DP165" s="16"/>
      <c r="DQ165" s="16"/>
      <c r="DR165" s="16"/>
      <c r="DS165" s="16"/>
      <c r="DT165" s="16"/>
      <c r="DU165" s="16"/>
      <c r="DV165" s="16"/>
      <c r="DW165" s="138"/>
      <c r="DX165" s="137"/>
      <c r="DY165" s="137"/>
      <c r="DZ165" s="17"/>
      <c r="EA165" s="15"/>
      <c r="EB165" s="15"/>
      <c r="EC165" s="15"/>
      <c r="ED165" s="15"/>
    </row>
    <row r="166" spans="1:134" ht="15" hidden="1" customHeight="1" x14ac:dyDescent="0.3">
      <c r="A166" s="123"/>
      <c r="B166" s="221"/>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48"/>
      <c r="AK166" s="12"/>
      <c r="AL166" s="12"/>
      <c r="AM166" s="149"/>
      <c r="AN166" s="150"/>
      <c r="AO166" s="150"/>
      <c r="AP166" s="150"/>
      <c r="AQ166" s="162" t="s">
        <v>383</v>
      </c>
      <c r="AR166" s="248"/>
      <c r="AS166" s="11"/>
      <c r="AT166" s="12"/>
      <c r="AU166" s="12"/>
      <c r="AV166" s="12"/>
      <c r="AW166" s="12"/>
      <c r="AX166" s="12"/>
      <c r="AY166" s="12"/>
      <c r="AZ166" s="12"/>
      <c r="BA166" s="12"/>
      <c r="BB166" s="14"/>
      <c r="BC166" s="14"/>
      <c r="BD166" s="15"/>
      <c r="BE166" s="137"/>
      <c r="BF166" s="11"/>
      <c r="BG166" s="11"/>
      <c r="BH166" s="11"/>
      <c r="BI166" s="11"/>
      <c r="BJ166" s="11"/>
      <c r="BK166" s="11"/>
      <c r="BL166" s="11"/>
      <c r="BM166" s="11"/>
      <c r="BN166" s="11"/>
      <c r="BO166" s="11"/>
      <c r="BP166" s="11"/>
      <c r="BQ166" s="11"/>
      <c r="BR166" s="11"/>
      <c r="BS166" s="11"/>
      <c r="BT166" s="11"/>
      <c r="BU166" s="11"/>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6"/>
      <c r="DC166" s="16"/>
      <c r="DD166" s="16"/>
      <c r="DE166" s="16"/>
      <c r="DF166" s="17"/>
      <c r="DG166" s="16"/>
      <c r="DH166" s="16"/>
      <c r="DI166" s="16"/>
      <c r="DJ166" s="16"/>
      <c r="DK166" s="16"/>
      <c r="DL166" s="16"/>
      <c r="DM166" s="13"/>
      <c r="DN166" s="16"/>
      <c r="DO166" s="16"/>
      <c r="DP166" s="16"/>
      <c r="DQ166" s="16"/>
      <c r="DR166" s="16"/>
      <c r="DS166" s="16"/>
      <c r="DT166" s="16"/>
      <c r="DU166" s="16"/>
      <c r="DV166" s="16"/>
      <c r="DW166" s="138"/>
      <c r="DX166" s="137"/>
      <c r="DY166" s="137"/>
      <c r="DZ166" s="17"/>
      <c r="EA166" s="15"/>
      <c r="EB166" s="15"/>
      <c r="EC166" s="15"/>
      <c r="ED166" s="15"/>
    </row>
    <row r="167" spans="1:134" ht="15" hidden="1" customHeight="1" x14ac:dyDescent="0.3">
      <c r="A167" s="123"/>
      <c r="B167" s="221"/>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48"/>
      <c r="AK167" s="12"/>
      <c r="AL167" s="12"/>
      <c r="AM167" s="149"/>
      <c r="AN167" s="150"/>
      <c r="AO167" s="150"/>
      <c r="AP167" s="150"/>
      <c r="AQ167" s="162" t="s">
        <v>384</v>
      </c>
      <c r="AR167" s="248" t="s">
        <v>385</v>
      </c>
      <c r="AS167" s="11"/>
      <c r="AT167" s="12"/>
      <c r="AU167" s="12"/>
      <c r="AV167" s="12"/>
      <c r="AW167" s="12"/>
      <c r="AX167" s="12"/>
      <c r="AY167" s="12"/>
      <c r="AZ167" s="12"/>
      <c r="BA167" s="12"/>
      <c r="BB167" s="14"/>
      <c r="BC167" s="14"/>
      <c r="BD167" s="15"/>
      <c r="BE167" s="137" t="s">
        <v>183</v>
      </c>
      <c r="BF167" s="11"/>
      <c r="BG167" s="11"/>
      <c r="BH167" s="11"/>
      <c r="BI167" s="11" t="s">
        <v>183</v>
      </c>
      <c r="BJ167" s="11" t="s">
        <v>183</v>
      </c>
      <c r="BK167" s="11" t="s">
        <v>183</v>
      </c>
      <c r="BL167" s="11" t="s">
        <v>183</v>
      </c>
      <c r="BM167" s="11" t="s">
        <v>183</v>
      </c>
      <c r="BN167" s="11" t="s">
        <v>183</v>
      </c>
      <c r="BO167" s="11" t="s">
        <v>183</v>
      </c>
      <c r="BP167" s="11" t="s">
        <v>183</v>
      </c>
      <c r="BQ167" s="11" t="s">
        <v>183</v>
      </c>
      <c r="BR167" s="11" t="s">
        <v>183</v>
      </c>
      <c r="BS167" s="11" t="s">
        <v>183</v>
      </c>
      <c r="BT167" s="11" t="s">
        <v>183</v>
      </c>
      <c r="BU167" s="11"/>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6"/>
      <c r="DC167" s="16"/>
      <c r="DD167" s="16"/>
      <c r="DE167" s="16"/>
      <c r="DF167" s="17"/>
      <c r="DG167" s="16"/>
      <c r="DH167" s="16"/>
      <c r="DI167" s="16"/>
      <c r="DJ167" s="16"/>
      <c r="DK167" s="16"/>
      <c r="DL167" s="16"/>
      <c r="DM167" s="13"/>
      <c r="DN167" s="16"/>
      <c r="DO167" s="16"/>
      <c r="DP167" s="16"/>
      <c r="DQ167" s="16"/>
      <c r="DR167" s="16"/>
      <c r="DS167" s="16"/>
      <c r="DT167" s="16"/>
      <c r="DU167" s="16"/>
      <c r="DV167" s="16"/>
      <c r="DW167" s="138"/>
      <c r="DX167" s="137"/>
      <c r="DY167" s="137"/>
      <c r="DZ167" s="17"/>
      <c r="EA167" s="15"/>
      <c r="EB167" s="15"/>
      <c r="EC167" s="15"/>
      <c r="ED167" s="15"/>
    </row>
    <row r="168" spans="1:134" ht="15" hidden="1" customHeight="1" x14ac:dyDescent="0.3">
      <c r="A168" s="123"/>
      <c r="B168" s="221"/>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48"/>
      <c r="AK168" s="12"/>
      <c r="AL168" s="12"/>
      <c r="AM168" s="149"/>
      <c r="AN168" s="150"/>
      <c r="AO168" s="150"/>
      <c r="AP168" s="150"/>
      <c r="AQ168" s="162"/>
      <c r="AR168" s="248"/>
      <c r="AS168" s="11"/>
      <c r="AT168" s="12"/>
      <c r="AU168" s="12"/>
      <c r="AV168" s="12"/>
      <c r="AW168" s="12"/>
      <c r="AX168" s="12"/>
      <c r="AY168" s="12"/>
      <c r="AZ168" s="12"/>
      <c r="BA168" s="12"/>
      <c r="BB168" s="14"/>
      <c r="BC168" s="14"/>
      <c r="BD168" s="15"/>
      <c r="BE168" s="137" t="s">
        <v>183</v>
      </c>
      <c r="BF168" s="11"/>
      <c r="BG168" s="11"/>
      <c r="BH168" s="11"/>
      <c r="BI168" s="11" t="s">
        <v>183</v>
      </c>
      <c r="BJ168" s="11" t="s">
        <v>183</v>
      </c>
      <c r="BK168" s="11" t="s">
        <v>183</v>
      </c>
      <c r="BL168" s="11" t="s">
        <v>183</v>
      </c>
      <c r="BM168" s="11" t="s">
        <v>183</v>
      </c>
      <c r="BN168" s="11" t="s">
        <v>183</v>
      </c>
      <c r="BO168" s="11" t="s">
        <v>183</v>
      </c>
      <c r="BP168" s="11" t="s">
        <v>183</v>
      </c>
      <c r="BQ168" s="11" t="s">
        <v>183</v>
      </c>
      <c r="BR168" s="11" t="s">
        <v>183</v>
      </c>
      <c r="BS168" s="11" t="s">
        <v>183</v>
      </c>
      <c r="BT168" s="11" t="s">
        <v>183</v>
      </c>
      <c r="BU168" s="11"/>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6"/>
      <c r="DC168" s="16"/>
      <c r="DD168" s="16"/>
      <c r="DE168" s="16"/>
      <c r="DF168" s="17"/>
      <c r="DG168" s="16"/>
      <c r="DH168" s="16"/>
      <c r="DI168" s="16"/>
      <c r="DJ168" s="16"/>
      <c r="DK168" s="16"/>
      <c r="DL168" s="16"/>
      <c r="DM168" s="13"/>
      <c r="DN168" s="16"/>
      <c r="DO168" s="16"/>
      <c r="DP168" s="16"/>
      <c r="DQ168" s="16"/>
      <c r="DR168" s="16"/>
      <c r="DS168" s="16"/>
      <c r="DT168" s="16"/>
      <c r="DU168" s="16"/>
      <c r="DV168" s="16"/>
      <c r="DW168" s="138"/>
      <c r="DX168" s="137"/>
      <c r="DY168" s="137"/>
      <c r="DZ168" s="17"/>
      <c r="EA168" s="15"/>
      <c r="EB168" s="15"/>
      <c r="EC168" s="15"/>
      <c r="ED168" s="15"/>
    </row>
    <row r="169" spans="1:134" ht="15" hidden="1" customHeight="1" x14ac:dyDescent="0.3">
      <c r="A169" s="123"/>
      <c r="B169" s="221"/>
      <c r="C169" s="560" t="s">
        <v>391</v>
      </c>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c r="AB169" s="156"/>
      <c r="AC169" s="156"/>
      <c r="AD169" s="156"/>
      <c r="AE169" s="156"/>
      <c r="AF169" s="156"/>
      <c r="AG169" s="156"/>
      <c r="AH169" s="156"/>
      <c r="AI169" s="156"/>
      <c r="AJ169" s="158">
        <f>IF($DM169=0,0,(IF(_xlfn.BITAND($DM169, 128),"8,", "") &amp; IF(_xlfn.BITAND($DM169,64),"7,", "") &amp; IF(_xlfn.BITAND($DM169,7), _xlfn.BITAND($DM169,7) &amp; ",", "") &amp; IF(_xlfn.BITAND($DM169, 56), _xlfn.BITAND($DM169, 56)/8, "")))</f>
        <v>0</v>
      </c>
      <c r="AK169" s="159">
        <v>110</v>
      </c>
      <c r="AL169" s="159">
        <v>16</v>
      </c>
      <c r="AM169" s="160" t="s">
        <v>165</v>
      </c>
      <c r="AN169" s="161" t="s">
        <v>392</v>
      </c>
      <c r="AO169" s="161" t="s">
        <v>167</v>
      </c>
      <c r="AP169" s="161" t="s">
        <v>392</v>
      </c>
      <c r="AQ169" s="162"/>
      <c r="AR169" s="162"/>
      <c r="AS169" s="162" t="s">
        <v>393</v>
      </c>
      <c r="AT169" s="209">
        <v>5</v>
      </c>
      <c r="AU169" s="209">
        <v>10</v>
      </c>
      <c r="AV169" s="11" t="s">
        <v>259</v>
      </c>
      <c r="AW169" s="166">
        <v>0</v>
      </c>
      <c r="AX169" s="166">
        <v>0</v>
      </c>
      <c r="AY169" s="166">
        <v>0</v>
      </c>
      <c r="AZ169" s="166">
        <v>0</v>
      </c>
      <c r="BA169" s="166">
        <v>0</v>
      </c>
      <c r="BB169" s="167"/>
      <c r="BC169" s="167"/>
      <c r="BD169" s="15"/>
      <c r="BE169" s="137" t="str">
        <f>IF(C169="","",C169)</f>
        <v>ECT too high to enable diagnostics</v>
      </c>
      <c r="BF169" s="11"/>
      <c r="BG169" s="11"/>
      <c r="BH169" s="11"/>
      <c r="BI169" s="11" t="s">
        <v>394</v>
      </c>
      <c r="BJ169" s="11" t="s">
        <v>348</v>
      </c>
      <c r="BK169" s="11" t="s">
        <v>349</v>
      </c>
      <c r="BL169" s="11" t="s">
        <v>395</v>
      </c>
      <c r="BM169" s="11" t="s">
        <v>271</v>
      </c>
      <c r="BN169" s="11" t="s">
        <v>182</v>
      </c>
      <c r="BO169" s="11" t="s">
        <v>182</v>
      </c>
      <c r="BP169" s="11" t="s">
        <v>183</v>
      </c>
      <c r="BQ169" s="11" t="s">
        <v>180</v>
      </c>
      <c r="BR169" s="11" t="s">
        <v>182</v>
      </c>
      <c r="BS169" s="11" t="s">
        <v>183</v>
      </c>
      <c r="BT169" s="11" t="s">
        <v>182</v>
      </c>
      <c r="BU169" s="11"/>
      <c r="BV169" s="15">
        <f>IF(UPPER(TRIM(D169))="X",1,0)</f>
        <v>0</v>
      </c>
      <c r="BW169" s="15">
        <f>IF(UPPER(TRIM(E169))="X",1,0)</f>
        <v>0</v>
      </c>
      <c r="BX169" s="15">
        <f>IF(UPPER(TRIM(F169))="X",1,0)</f>
        <v>0</v>
      </c>
      <c r="BY169" s="15">
        <f>IF(UPPER(TRIM(G169))="X",1,0)</f>
        <v>0</v>
      </c>
      <c r="BZ169" s="15">
        <f>IF(UPPER(TRIM(H169))="X",1,0)</f>
        <v>0</v>
      </c>
      <c r="CA169" s="15">
        <f>IF(UPPER(TRIM(J169))="X",1,0)</f>
        <v>0</v>
      </c>
      <c r="CB169" s="15">
        <f>IF(UPPER(TRIM(L169))="X",1,0)</f>
        <v>0</v>
      </c>
      <c r="CC169" s="15">
        <f>IF(UPPER(TRIM(M169))="X",1,0)</f>
        <v>0</v>
      </c>
      <c r="CD169" s="15">
        <f>IF(UPPER(TRIM(I169))="X",1,0)</f>
        <v>0</v>
      </c>
      <c r="CE169" s="15">
        <f>IF(UPPER(TRIM(K169))="X",1,0)</f>
        <v>0</v>
      </c>
      <c r="CF169" s="15">
        <f t="shared" ref="CF169:CX169" si="36">IF(UPPER(TRIM(N169))="X",1,0)</f>
        <v>0</v>
      </c>
      <c r="CG169" s="15">
        <f t="shared" si="36"/>
        <v>0</v>
      </c>
      <c r="CH169" s="15">
        <f t="shared" si="36"/>
        <v>0</v>
      </c>
      <c r="CI169" s="15">
        <f t="shared" si="36"/>
        <v>0</v>
      </c>
      <c r="CJ169" s="15">
        <f t="shared" si="36"/>
        <v>0</v>
      </c>
      <c r="CK169" s="15">
        <f t="shared" si="36"/>
        <v>0</v>
      </c>
      <c r="CL169" s="15">
        <f t="shared" si="36"/>
        <v>0</v>
      </c>
      <c r="CM169" s="15">
        <f t="shared" si="36"/>
        <v>0</v>
      </c>
      <c r="CN169" s="15">
        <f t="shared" si="36"/>
        <v>0</v>
      </c>
      <c r="CO169" s="15">
        <f t="shared" si="36"/>
        <v>0</v>
      </c>
      <c r="CP169" s="15">
        <f t="shared" si="36"/>
        <v>0</v>
      </c>
      <c r="CQ169" s="15">
        <f t="shared" si="36"/>
        <v>0</v>
      </c>
      <c r="CR169" s="15">
        <f t="shared" si="36"/>
        <v>0</v>
      </c>
      <c r="CS169" s="15">
        <f t="shared" si="36"/>
        <v>0</v>
      </c>
      <c r="CT169" s="15">
        <f t="shared" si="36"/>
        <v>0</v>
      </c>
      <c r="CU169" s="15">
        <f t="shared" si="36"/>
        <v>0</v>
      </c>
      <c r="CV169" s="15">
        <f t="shared" si="36"/>
        <v>0</v>
      </c>
      <c r="CW169" s="15">
        <f t="shared" si="36"/>
        <v>0</v>
      </c>
      <c r="CX169" s="15">
        <f t="shared" si="36"/>
        <v>0</v>
      </c>
      <c r="CY169" s="15">
        <v>0</v>
      </c>
      <c r="CZ169" s="15">
        <f>IF(UPPER(TRIM(AH169))="X",1,0)</f>
        <v>0</v>
      </c>
      <c r="DA169" s="15">
        <v>0</v>
      </c>
      <c r="DB169" s="16">
        <f>IF(UPPER(TRIM(AM169))="P", 0, IF(UPPER(TRIM(AM169))="C", 16384, IF(UPPER(TRIM(AM169))="B", 32768, IF(UPPER(TRIM(AM169))="U", 49152, -1))))</f>
        <v>0</v>
      </c>
      <c r="DC169" s="16">
        <f>HEX2DEC(AN169)</f>
        <v>6146</v>
      </c>
      <c r="DD169" s="16">
        <f>IF(UPPER(TRIM(BB169))="",0,IF(UPPER(TRIM(BB169))="M",32,IF(UPPER(TRIM(BB169))="H",64,IF(UPPER(TRIM(BB169))="I",128,-1))))</f>
        <v>0</v>
      </c>
      <c r="DE169" s="16">
        <f>IF(UPPER(TRIM(BC169))="",0, IF(UPPER(TRIM(BC169))="U",1,IF(UPPER(TRIM(BC169))="A",2,IF(UPPER(TRIM(BC169))="B1",4,IF(UPPER(TRIM(BC169))="B2",8,IF(UPPER(TRIM(BC169))="C",16,-1))))))</f>
        <v>0</v>
      </c>
      <c r="DF169" s="17"/>
      <c r="DG169" s="16">
        <v>652</v>
      </c>
      <c r="DH169" s="16">
        <f>AK169</f>
        <v>110</v>
      </c>
      <c r="DI169" s="16">
        <f>AL169</f>
        <v>16</v>
      </c>
      <c r="DJ169" s="16">
        <f>DB169 + DC169</f>
        <v>6146</v>
      </c>
      <c r="DK169" s="16">
        <f>HEX2DEC(AO169)</f>
        <v>0</v>
      </c>
      <c r="DL169" s="16">
        <f>HEX2DEC(AP169)</f>
        <v>6146</v>
      </c>
      <c r="DM169" s="158">
        <v>0</v>
      </c>
      <c r="DN169" s="16">
        <v>482</v>
      </c>
      <c r="DO169" s="16">
        <f>BV169*2^15+BW169*2^14+BX169*2^13+BY169*2^12+BZ169*2^11+CA169*2^10+CB169*2^9+CC169*2^8+CD169*2^7+CE169*2^6+CF169*2^5+CG169*2^4+CH169*2^3+CI169*2^2+CJ169*2^1+CK169*2^0</f>
        <v>0</v>
      </c>
      <c r="DP169" s="16">
        <f>CL169*2^15+CM169*2^14+CN169*2^13+CO169*2^12+CP169*2^11+CQ169*2^10+CR169*2^9+CS169*2^8+CT169*2^7+CU169*2^6+CV169*2^5+CW169*2^4+CX169*2^3+CY169*2^2+CZ169*2^1+DA169*2^0</f>
        <v>0</v>
      </c>
      <c r="DQ169" s="16">
        <f>IF(DS169=2,AT169*1000,AT169)</f>
        <v>5000</v>
      </c>
      <c r="DR169" s="16">
        <f>IF(DT169=2,AU169*1000,AU169)</f>
        <v>10000</v>
      </c>
      <c r="DS169" s="16">
        <v>2</v>
      </c>
      <c r="DT169" s="16">
        <v>2</v>
      </c>
      <c r="DU169" s="16">
        <f>MAX(0,MIN(AX169,3))*2^14+MAX(0,MIN(AY169,3))*2^12+MAX(0,MIN(AZ169,3))*2^10+MAX(0,MIN(BA169,3))*2^8+IF(AW169&lt;0,31,IF(AW169&gt;30,30,AW169))</f>
        <v>0</v>
      </c>
      <c r="DV169" s="16">
        <f>DD169 + DE169</f>
        <v>0</v>
      </c>
      <c r="DW169" s="138"/>
      <c r="DX169" s="137"/>
      <c r="DY169" s="137"/>
      <c r="DZ169" s="17"/>
      <c r="EA169" s="15"/>
      <c r="EB169" s="15"/>
      <c r="EC169" s="15"/>
      <c r="ED169" s="15"/>
    </row>
    <row r="170" spans="1:134" ht="15" hidden="1" customHeight="1" x14ac:dyDescent="0.3">
      <c r="A170" s="123"/>
      <c r="B170" s="221"/>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48"/>
      <c r="AK170" s="12"/>
      <c r="AL170" s="12"/>
      <c r="AM170" s="149"/>
      <c r="AN170" s="150"/>
      <c r="AO170" s="150"/>
      <c r="AP170" s="150"/>
      <c r="AQ170" s="162" t="s">
        <v>360</v>
      </c>
      <c r="AR170" s="246">
        <v>0</v>
      </c>
      <c r="AS170" s="11" t="s">
        <v>259</v>
      </c>
      <c r="AT170" s="12"/>
      <c r="AU170" s="12"/>
      <c r="AV170" s="12"/>
      <c r="AW170" s="12"/>
      <c r="AX170" s="12"/>
      <c r="AY170" s="12"/>
      <c r="AZ170" s="12"/>
      <c r="BA170" s="12"/>
      <c r="BB170" s="14"/>
      <c r="BC170" s="14"/>
      <c r="BD170" s="15"/>
      <c r="BE170" s="137" t="s">
        <v>183</v>
      </c>
      <c r="BF170" s="11"/>
      <c r="BG170" s="11"/>
      <c r="BH170" s="11"/>
      <c r="BI170" s="11" t="s">
        <v>183</v>
      </c>
      <c r="BJ170" s="11" t="s">
        <v>183</v>
      </c>
      <c r="BK170" s="11" t="s">
        <v>183</v>
      </c>
      <c r="BL170" s="11" t="s">
        <v>183</v>
      </c>
      <c r="BM170" s="11" t="s">
        <v>183</v>
      </c>
      <c r="BN170" s="11" t="s">
        <v>183</v>
      </c>
      <c r="BO170" s="11" t="s">
        <v>183</v>
      </c>
      <c r="BP170" s="11" t="s">
        <v>183</v>
      </c>
      <c r="BQ170" s="11" t="s">
        <v>183</v>
      </c>
      <c r="BR170" s="11" t="s">
        <v>183</v>
      </c>
      <c r="BS170" s="11" t="s">
        <v>183</v>
      </c>
      <c r="BT170" s="11" t="s">
        <v>183</v>
      </c>
      <c r="BU170" s="11"/>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6"/>
      <c r="DC170" s="16"/>
      <c r="DD170" s="16"/>
      <c r="DE170" s="16"/>
      <c r="DF170" s="17"/>
      <c r="DG170" s="16"/>
      <c r="DH170" s="16"/>
      <c r="DI170" s="16"/>
      <c r="DJ170" s="16"/>
      <c r="DK170" s="16"/>
      <c r="DL170" s="16"/>
      <c r="DM170" s="13"/>
      <c r="DN170" s="16"/>
      <c r="DO170" s="16"/>
      <c r="DP170" s="16"/>
      <c r="DQ170" s="16"/>
      <c r="DR170" s="16"/>
      <c r="DS170" s="16"/>
      <c r="DT170" s="16"/>
      <c r="DU170" s="16"/>
      <c r="DV170" s="16"/>
      <c r="DW170" s="138"/>
      <c r="DX170" s="137"/>
      <c r="DY170" s="137"/>
      <c r="DZ170" s="17"/>
      <c r="EA170" s="15"/>
      <c r="EB170" s="15"/>
      <c r="EC170" s="15"/>
      <c r="ED170" s="15"/>
    </row>
    <row r="171" spans="1:134" ht="15" hidden="1" customHeight="1" x14ac:dyDescent="0.3">
      <c r="A171" s="123"/>
      <c r="B171" s="221"/>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48"/>
      <c r="AK171" s="12"/>
      <c r="AL171" s="12"/>
      <c r="AM171" s="149"/>
      <c r="AN171" s="150"/>
      <c r="AO171" s="150"/>
      <c r="AP171" s="150"/>
      <c r="AQ171" s="162"/>
      <c r="AR171" s="248"/>
      <c r="AS171" s="11"/>
      <c r="AT171" s="12"/>
      <c r="AU171" s="12"/>
      <c r="AV171" s="12"/>
      <c r="AW171" s="12"/>
      <c r="AX171" s="12"/>
      <c r="AY171" s="12"/>
      <c r="AZ171" s="12"/>
      <c r="BA171" s="12"/>
      <c r="BB171" s="14"/>
      <c r="BC171" s="14"/>
      <c r="BD171" s="15"/>
      <c r="BE171" s="137" t="s">
        <v>183</v>
      </c>
      <c r="BF171" s="11"/>
      <c r="BG171" s="11"/>
      <c r="BH171" s="11"/>
      <c r="BI171" s="11" t="s">
        <v>183</v>
      </c>
      <c r="BJ171" s="11" t="s">
        <v>183</v>
      </c>
      <c r="BK171" s="11" t="s">
        <v>183</v>
      </c>
      <c r="BL171" s="11" t="s">
        <v>183</v>
      </c>
      <c r="BM171" s="11" t="s">
        <v>183</v>
      </c>
      <c r="BN171" s="11" t="s">
        <v>183</v>
      </c>
      <c r="BO171" s="11" t="s">
        <v>183</v>
      </c>
      <c r="BP171" s="11" t="s">
        <v>183</v>
      </c>
      <c r="BQ171" s="11" t="s">
        <v>183</v>
      </c>
      <c r="BR171" s="11" t="s">
        <v>183</v>
      </c>
      <c r="BS171" s="11" t="s">
        <v>183</v>
      </c>
      <c r="BT171" s="11" t="s">
        <v>183</v>
      </c>
      <c r="BU171" s="11"/>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6"/>
      <c r="DC171" s="16"/>
      <c r="DD171" s="16"/>
      <c r="DE171" s="16"/>
      <c r="DF171" s="17"/>
      <c r="DG171" s="16"/>
      <c r="DH171" s="16"/>
      <c r="DI171" s="16"/>
      <c r="DJ171" s="16"/>
      <c r="DK171" s="16"/>
      <c r="DL171" s="16"/>
      <c r="DM171" s="13"/>
      <c r="DN171" s="16"/>
      <c r="DO171" s="16"/>
      <c r="DP171" s="16"/>
      <c r="DQ171" s="16"/>
      <c r="DR171" s="16"/>
      <c r="DS171" s="16"/>
      <c r="DT171" s="16"/>
      <c r="DU171" s="16"/>
      <c r="DV171" s="16"/>
      <c r="DW171" s="138"/>
      <c r="DX171" s="137"/>
      <c r="DY171" s="137"/>
      <c r="DZ171" s="17"/>
      <c r="EA171" s="15"/>
      <c r="EB171" s="15"/>
      <c r="EC171" s="15"/>
      <c r="ED171" s="15"/>
    </row>
    <row r="172" spans="1:134" ht="15" hidden="1" customHeight="1" x14ac:dyDescent="0.3">
      <c r="A172" s="123"/>
      <c r="B172" s="221"/>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48"/>
      <c r="AK172" s="12"/>
      <c r="AL172" s="12"/>
      <c r="AM172" s="149"/>
      <c r="AN172" s="150"/>
      <c r="AO172" s="150"/>
      <c r="AP172" s="150"/>
      <c r="AQ172" s="162"/>
      <c r="AR172" s="211"/>
      <c r="AS172" s="250" t="s">
        <v>396</v>
      </c>
      <c r="AT172" s="12"/>
      <c r="AU172" s="12"/>
      <c r="AV172" s="12"/>
      <c r="AW172" s="12"/>
      <c r="AX172" s="12"/>
      <c r="AY172" s="12"/>
      <c r="AZ172" s="12"/>
      <c r="BA172" s="12"/>
      <c r="BB172" s="14"/>
      <c r="BC172" s="14"/>
      <c r="BD172" s="15"/>
      <c r="BE172" s="137" t="s">
        <v>183</v>
      </c>
      <c r="BF172" s="11"/>
      <c r="BG172" s="11"/>
      <c r="BH172" s="11"/>
      <c r="BI172" s="11" t="s">
        <v>183</v>
      </c>
      <c r="BJ172" s="11" t="s">
        <v>183</v>
      </c>
      <c r="BK172" s="11" t="s">
        <v>183</v>
      </c>
      <c r="BL172" s="11" t="s">
        <v>183</v>
      </c>
      <c r="BM172" s="11" t="s">
        <v>183</v>
      </c>
      <c r="BN172" s="11" t="s">
        <v>183</v>
      </c>
      <c r="BO172" s="11" t="s">
        <v>183</v>
      </c>
      <c r="BP172" s="11" t="s">
        <v>183</v>
      </c>
      <c r="BQ172" s="11" t="s">
        <v>183</v>
      </c>
      <c r="BR172" s="11" t="s">
        <v>183</v>
      </c>
      <c r="BS172" s="11" t="s">
        <v>183</v>
      </c>
      <c r="BT172" s="11" t="s">
        <v>183</v>
      </c>
      <c r="BU172" s="11"/>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6"/>
      <c r="DC172" s="16"/>
      <c r="DD172" s="16"/>
      <c r="DE172" s="16"/>
      <c r="DF172" s="17"/>
      <c r="DG172" s="16"/>
      <c r="DH172" s="16"/>
      <c r="DI172" s="16"/>
      <c r="DJ172" s="16"/>
      <c r="DK172" s="16"/>
      <c r="DL172" s="16"/>
      <c r="DM172" s="13"/>
      <c r="DN172" s="16"/>
      <c r="DO172" s="16"/>
      <c r="DP172" s="16"/>
      <c r="DQ172" s="16"/>
      <c r="DR172" s="16"/>
      <c r="DS172" s="16"/>
      <c r="DT172" s="16"/>
      <c r="DU172" s="16"/>
      <c r="DV172" s="16"/>
      <c r="DW172" s="138"/>
      <c r="DX172" s="137"/>
      <c r="DY172" s="137"/>
      <c r="DZ172" s="17"/>
      <c r="EA172" s="15"/>
      <c r="EB172" s="15"/>
      <c r="EC172" s="15"/>
      <c r="ED172" s="15"/>
    </row>
    <row r="173" spans="1:134" ht="15" hidden="1" customHeight="1" x14ac:dyDescent="0.3">
      <c r="A173" s="123"/>
      <c r="B173" s="221"/>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48"/>
      <c r="AK173" s="12"/>
      <c r="AL173" s="12"/>
      <c r="AM173" s="149"/>
      <c r="AN173" s="150"/>
      <c r="AO173" s="150"/>
      <c r="AP173" s="150"/>
      <c r="AQ173" s="162" t="s">
        <v>397</v>
      </c>
      <c r="AR173" s="166">
        <v>170</v>
      </c>
      <c r="AS173" s="11" t="s">
        <v>311</v>
      </c>
      <c r="AT173" s="12"/>
      <c r="AU173" s="12"/>
      <c r="AV173" s="12"/>
      <c r="AW173" s="12"/>
      <c r="AX173" s="12"/>
      <c r="AY173" s="12"/>
      <c r="AZ173" s="12"/>
      <c r="BA173" s="12"/>
      <c r="BB173" s="14"/>
      <c r="BC173" s="14"/>
      <c r="BD173" s="15"/>
      <c r="BE173" s="137" t="s">
        <v>183</v>
      </c>
      <c r="BF173" s="11"/>
      <c r="BG173" s="11"/>
      <c r="BH173" s="11"/>
      <c r="BI173" s="11" t="s">
        <v>183</v>
      </c>
      <c r="BJ173" s="11" t="s">
        <v>183</v>
      </c>
      <c r="BK173" s="11" t="s">
        <v>183</v>
      </c>
      <c r="BL173" s="11" t="s">
        <v>183</v>
      </c>
      <c r="BM173" s="11" t="s">
        <v>183</v>
      </c>
      <c r="BN173" s="11" t="s">
        <v>183</v>
      </c>
      <c r="BO173" s="11" t="s">
        <v>183</v>
      </c>
      <c r="BP173" s="11" t="s">
        <v>183</v>
      </c>
      <c r="BQ173" s="11" t="s">
        <v>183</v>
      </c>
      <c r="BR173" s="11" t="s">
        <v>183</v>
      </c>
      <c r="BS173" s="11" t="s">
        <v>183</v>
      </c>
      <c r="BT173" s="11" t="s">
        <v>183</v>
      </c>
      <c r="BU173" s="11"/>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6"/>
      <c r="DC173" s="16"/>
      <c r="DD173" s="16"/>
      <c r="DE173" s="16"/>
      <c r="DF173" s="17"/>
      <c r="DG173" s="16"/>
      <c r="DH173" s="16"/>
      <c r="DI173" s="16"/>
      <c r="DJ173" s="16"/>
      <c r="DK173" s="16"/>
      <c r="DL173" s="16"/>
      <c r="DM173" s="13"/>
      <c r="DN173" s="16"/>
      <c r="DO173" s="16"/>
      <c r="DP173" s="16"/>
      <c r="DQ173" s="16"/>
      <c r="DR173" s="16"/>
      <c r="DS173" s="16"/>
      <c r="DT173" s="16"/>
      <c r="DU173" s="16"/>
      <c r="DV173" s="16"/>
      <c r="DW173" s="138"/>
      <c r="DX173" s="137"/>
      <c r="DY173" s="137"/>
      <c r="DZ173" s="17"/>
      <c r="EA173" s="15"/>
      <c r="EB173" s="15"/>
      <c r="EC173" s="15"/>
      <c r="ED173" s="15"/>
    </row>
    <row r="174" spans="1:134" ht="15" hidden="1" customHeight="1" x14ac:dyDescent="0.3">
      <c r="A174" s="123"/>
      <c r="B174" s="221"/>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48"/>
      <c r="AK174" s="12"/>
      <c r="AL174" s="12"/>
      <c r="AM174" s="149"/>
      <c r="AN174" s="150"/>
      <c r="AO174" s="150"/>
      <c r="AP174" s="150"/>
      <c r="AQ174" s="162" t="s">
        <v>308</v>
      </c>
      <c r="AR174" s="165">
        <v>1200</v>
      </c>
      <c r="AS174" s="11" t="s">
        <v>191</v>
      </c>
      <c r="AT174" s="12"/>
      <c r="AU174" s="12"/>
      <c r="AV174" s="12"/>
      <c r="AW174" s="12"/>
      <c r="AX174" s="12"/>
      <c r="AY174" s="12"/>
      <c r="AZ174" s="12"/>
      <c r="BA174" s="12"/>
      <c r="BB174" s="14"/>
      <c r="BC174" s="14"/>
      <c r="BD174" s="15"/>
      <c r="BE174" s="137" t="s">
        <v>183</v>
      </c>
      <c r="BF174" s="11"/>
      <c r="BG174" s="11"/>
      <c r="BH174" s="11"/>
      <c r="BI174" s="11" t="s">
        <v>183</v>
      </c>
      <c r="BJ174" s="11" t="s">
        <v>183</v>
      </c>
      <c r="BK174" s="11" t="s">
        <v>183</v>
      </c>
      <c r="BL174" s="11" t="s">
        <v>183</v>
      </c>
      <c r="BM174" s="11" t="s">
        <v>183</v>
      </c>
      <c r="BN174" s="11" t="s">
        <v>183</v>
      </c>
      <c r="BO174" s="11" t="s">
        <v>183</v>
      </c>
      <c r="BP174" s="11" t="s">
        <v>183</v>
      </c>
      <c r="BQ174" s="11" t="s">
        <v>183</v>
      </c>
      <c r="BR174" s="11" t="s">
        <v>183</v>
      </c>
      <c r="BS174" s="11" t="s">
        <v>183</v>
      </c>
      <c r="BT174" s="11" t="s">
        <v>183</v>
      </c>
      <c r="BU174" s="11"/>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6"/>
      <c r="DC174" s="16"/>
      <c r="DD174" s="16"/>
      <c r="DE174" s="16"/>
      <c r="DF174" s="17"/>
      <c r="DG174" s="16"/>
      <c r="DH174" s="16"/>
      <c r="DI174" s="16"/>
      <c r="DJ174" s="16"/>
      <c r="DK174" s="16"/>
      <c r="DL174" s="16"/>
      <c r="DM174" s="13"/>
      <c r="DN174" s="16"/>
      <c r="DO174" s="16"/>
      <c r="DP174" s="16"/>
      <c r="DQ174" s="16"/>
      <c r="DR174" s="16"/>
      <c r="DS174" s="16"/>
      <c r="DT174" s="16"/>
      <c r="DU174" s="16"/>
      <c r="DV174" s="16"/>
      <c r="DW174" s="138"/>
      <c r="DX174" s="137"/>
      <c r="DY174" s="137"/>
      <c r="DZ174" s="17"/>
      <c r="EA174" s="15"/>
      <c r="EB174" s="15"/>
      <c r="EC174" s="15"/>
      <c r="ED174" s="15"/>
    </row>
    <row r="175" spans="1:134" ht="15" hidden="1" customHeight="1" x14ac:dyDescent="0.3">
      <c r="A175" s="123"/>
      <c r="B175" s="221"/>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48"/>
      <c r="AK175" s="12"/>
      <c r="AL175" s="12"/>
      <c r="AM175" s="149"/>
      <c r="AN175" s="150"/>
      <c r="AO175" s="150"/>
      <c r="AP175" s="150"/>
      <c r="AQ175" s="162" t="s">
        <v>359</v>
      </c>
      <c r="AR175" s="246">
        <v>8</v>
      </c>
      <c r="AS175" s="11" t="s">
        <v>194</v>
      </c>
      <c r="AT175" s="12"/>
      <c r="AU175" s="12"/>
      <c r="AV175" s="12"/>
      <c r="AW175" s="12"/>
      <c r="AX175" s="12"/>
      <c r="AY175" s="12"/>
      <c r="AZ175" s="12"/>
      <c r="BA175" s="12"/>
      <c r="BB175" s="14"/>
      <c r="BC175" s="14"/>
      <c r="BD175" s="15"/>
      <c r="BE175" s="137" t="s">
        <v>183</v>
      </c>
      <c r="BF175" s="11"/>
      <c r="BG175" s="11"/>
      <c r="BH175" s="11"/>
      <c r="BI175" s="11" t="s">
        <v>183</v>
      </c>
      <c r="BJ175" s="11" t="s">
        <v>183</v>
      </c>
      <c r="BK175" s="11" t="s">
        <v>183</v>
      </c>
      <c r="BL175" s="11" t="s">
        <v>183</v>
      </c>
      <c r="BM175" s="11" t="s">
        <v>183</v>
      </c>
      <c r="BN175" s="11" t="s">
        <v>183</v>
      </c>
      <c r="BO175" s="11" t="s">
        <v>183</v>
      </c>
      <c r="BP175" s="11" t="s">
        <v>183</v>
      </c>
      <c r="BQ175" s="11" t="s">
        <v>183</v>
      </c>
      <c r="BR175" s="11" t="s">
        <v>183</v>
      </c>
      <c r="BS175" s="11" t="s">
        <v>183</v>
      </c>
      <c r="BT175" s="11" t="s">
        <v>183</v>
      </c>
      <c r="BU175" s="11"/>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6"/>
      <c r="DC175" s="16"/>
      <c r="DD175" s="16"/>
      <c r="DE175" s="16"/>
      <c r="DF175" s="17"/>
      <c r="DG175" s="16"/>
      <c r="DH175" s="16"/>
      <c r="DI175" s="16"/>
      <c r="DJ175" s="16"/>
      <c r="DK175" s="16"/>
      <c r="DL175" s="16"/>
      <c r="DM175" s="13"/>
      <c r="DN175" s="16"/>
      <c r="DO175" s="16"/>
      <c r="DP175" s="16"/>
      <c r="DQ175" s="16"/>
      <c r="DR175" s="16"/>
      <c r="DS175" s="16"/>
      <c r="DT175" s="16"/>
      <c r="DU175" s="16"/>
      <c r="DV175" s="16"/>
      <c r="DW175" s="138"/>
      <c r="DX175" s="137"/>
      <c r="DY175" s="137"/>
      <c r="DZ175" s="17"/>
      <c r="EA175" s="15"/>
      <c r="EB175" s="15"/>
      <c r="EC175" s="15"/>
      <c r="ED175" s="15"/>
    </row>
    <row r="176" spans="1:134" ht="15" hidden="1" customHeight="1" x14ac:dyDescent="0.3">
      <c r="A176" s="123"/>
      <c r="B176" s="221"/>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48"/>
      <c r="AK176" s="12"/>
      <c r="AL176" s="12"/>
      <c r="AM176" s="149"/>
      <c r="AN176" s="150"/>
      <c r="AO176" s="150"/>
      <c r="AP176" s="150"/>
      <c r="AQ176" s="162" t="s">
        <v>383</v>
      </c>
      <c r="AR176" s="248"/>
      <c r="AS176" s="11"/>
      <c r="AT176" s="12"/>
      <c r="AU176" s="12"/>
      <c r="AV176" s="12"/>
      <c r="AW176" s="12"/>
      <c r="AX176" s="12"/>
      <c r="AY176" s="12"/>
      <c r="AZ176" s="12"/>
      <c r="BA176" s="12"/>
      <c r="BB176" s="14"/>
      <c r="BC176" s="14"/>
      <c r="BD176" s="15"/>
      <c r="BE176" s="137"/>
      <c r="BF176" s="11"/>
      <c r="BG176" s="11"/>
      <c r="BH176" s="11"/>
      <c r="BI176" s="11"/>
      <c r="BJ176" s="11"/>
      <c r="BK176" s="11"/>
      <c r="BL176" s="11"/>
      <c r="BM176" s="11"/>
      <c r="BN176" s="11"/>
      <c r="BO176" s="11"/>
      <c r="BP176" s="11"/>
      <c r="BQ176" s="11"/>
      <c r="BR176" s="11"/>
      <c r="BS176" s="11"/>
      <c r="BT176" s="11"/>
      <c r="BU176" s="11"/>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6"/>
      <c r="DC176" s="16"/>
      <c r="DD176" s="16"/>
      <c r="DE176" s="16"/>
      <c r="DF176" s="17"/>
      <c r="DG176" s="16"/>
      <c r="DH176" s="16"/>
      <c r="DI176" s="16"/>
      <c r="DJ176" s="16"/>
      <c r="DK176" s="16"/>
      <c r="DL176" s="16"/>
      <c r="DM176" s="13"/>
      <c r="DN176" s="16"/>
      <c r="DO176" s="16"/>
      <c r="DP176" s="16"/>
      <c r="DQ176" s="16"/>
      <c r="DR176" s="16"/>
      <c r="DS176" s="16"/>
      <c r="DT176" s="16"/>
      <c r="DU176" s="16"/>
      <c r="DV176" s="16"/>
      <c r="DW176" s="138"/>
      <c r="DX176" s="137"/>
      <c r="DY176" s="137"/>
      <c r="DZ176" s="17"/>
      <c r="EA176" s="15"/>
      <c r="EB176" s="15"/>
      <c r="EC176" s="15"/>
      <c r="ED176" s="15"/>
    </row>
    <row r="177" spans="1:134" ht="15" hidden="1" customHeight="1" x14ac:dyDescent="0.3">
      <c r="A177" s="123"/>
      <c r="B177" s="221"/>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48"/>
      <c r="AK177" s="12"/>
      <c r="AL177" s="12"/>
      <c r="AM177" s="149"/>
      <c r="AN177" s="150"/>
      <c r="AO177" s="150"/>
      <c r="AP177" s="150"/>
      <c r="AQ177" s="162" t="s">
        <v>398</v>
      </c>
      <c r="AR177" s="248" t="s">
        <v>385</v>
      </c>
      <c r="AS177" s="11"/>
      <c r="AT177" s="12"/>
      <c r="AU177" s="12"/>
      <c r="AV177" s="12"/>
      <c r="AW177" s="12"/>
      <c r="AX177" s="12"/>
      <c r="AY177" s="12"/>
      <c r="AZ177" s="12"/>
      <c r="BA177" s="12"/>
      <c r="BB177" s="14"/>
      <c r="BC177" s="14"/>
      <c r="BD177" s="15"/>
      <c r="BE177" s="137" t="s">
        <v>183</v>
      </c>
      <c r="BF177" s="11"/>
      <c r="BG177" s="11"/>
      <c r="BH177" s="11"/>
      <c r="BI177" s="11" t="s">
        <v>183</v>
      </c>
      <c r="BJ177" s="11" t="s">
        <v>183</v>
      </c>
      <c r="BK177" s="11" t="s">
        <v>183</v>
      </c>
      <c r="BL177" s="11" t="s">
        <v>183</v>
      </c>
      <c r="BM177" s="11" t="s">
        <v>183</v>
      </c>
      <c r="BN177" s="11" t="s">
        <v>183</v>
      </c>
      <c r="BO177" s="11" t="s">
        <v>183</v>
      </c>
      <c r="BP177" s="11" t="s">
        <v>183</v>
      </c>
      <c r="BQ177" s="11" t="s">
        <v>183</v>
      </c>
      <c r="BR177" s="11" t="s">
        <v>183</v>
      </c>
      <c r="BS177" s="11" t="s">
        <v>183</v>
      </c>
      <c r="BT177" s="11" t="s">
        <v>183</v>
      </c>
      <c r="BU177" s="11"/>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6"/>
      <c r="DC177" s="16"/>
      <c r="DD177" s="16"/>
      <c r="DE177" s="16"/>
      <c r="DF177" s="17"/>
      <c r="DG177" s="16"/>
      <c r="DH177" s="16"/>
      <c r="DI177" s="16"/>
      <c r="DJ177" s="16"/>
      <c r="DK177" s="16"/>
      <c r="DL177" s="16"/>
      <c r="DM177" s="13"/>
      <c r="DN177" s="16"/>
      <c r="DO177" s="16"/>
      <c r="DP177" s="16"/>
      <c r="DQ177" s="16"/>
      <c r="DR177" s="16"/>
      <c r="DS177" s="16"/>
      <c r="DT177" s="16"/>
      <c r="DU177" s="16"/>
      <c r="DV177" s="16"/>
      <c r="DW177" s="138"/>
      <c r="DX177" s="137"/>
      <c r="DY177" s="137"/>
      <c r="DZ177" s="17"/>
      <c r="EA177" s="15"/>
      <c r="EB177" s="15"/>
      <c r="EC177" s="15"/>
      <c r="ED177" s="15"/>
    </row>
    <row r="178" spans="1:134" ht="15" hidden="1" customHeight="1" x14ac:dyDescent="0.3">
      <c r="A178" s="123"/>
      <c r="B178" s="221"/>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48"/>
      <c r="AK178" s="12"/>
      <c r="AL178" s="12"/>
      <c r="AM178" s="149"/>
      <c r="AN178" s="150"/>
      <c r="AO178" s="150"/>
      <c r="AP178" s="150"/>
      <c r="AQ178" s="132"/>
      <c r="AR178" s="197"/>
      <c r="AS178" s="12"/>
      <c r="AT178" s="12"/>
      <c r="AU178" s="12"/>
      <c r="AV178" s="12"/>
      <c r="AW178" s="12"/>
      <c r="AX178" s="12"/>
      <c r="AY178" s="12"/>
      <c r="AZ178" s="12"/>
      <c r="BA178" s="12"/>
      <c r="BB178" s="14"/>
      <c r="BC178" s="14"/>
      <c r="BD178" s="15"/>
      <c r="BE178" s="137" t="s">
        <v>183</v>
      </c>
      <c r="BF178" s="11"/>
      <c r="BG178" s="11"/>
      <c r="BH178" s="11"/>
      <c r="BI178" s="11" t="s">
        <v>183</v>
      </c>
      <c r="BJ178" s="11" t="s">
        <v>183</v>
      </c>
      <c r="BK178" s="11" t="s">
        <v>183</v>
      </c>
      <c r="BL178" s="11" t="s">
        <v>183</v>
      </c>
      <c r="BM178" s="11" t="s">
        <v>183</v>
      </c>
      <c r="BN178" s="11" t="s">
        <v>183</v>
      </c>
      <c r="BO178" s="11" t="s">
        <v>183</v>
      </c>
      <c r="BP178" s="11" t="s">
        <v>183</v>
      </c>
      <c r="BQ178" s="11" t="s">
        <v>183</v>
      </c>
      <c r="BR178" s="11" t="s">
        <v>183</v>
      </c>
      <c r="BS178" s="11" t="s">
        <v>183</v>
      </c>
      <c r="BT178" s="11" t="s">
        <v>183</v>
      </c>
      <c r="BU178" s="11"/>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6"/>
      <c r="DC178" s="16"/>
      <c r="DD178" s="16"/>
      <c r="DE178" s="16"/>
      <c r="DF178" s="17"/>
      <c r="DG178" s="16"/>
      <c r="DH178" s="16"/>
      <c r="DI178" s="16"/>
      <c r="DJ178" s="16"/>
      <c r="DK178" s="16"/>
      <c r="DL178" s="16"/>
      <c r="DM178" s="13"/>
      <c r="DN178" s="16"/>
      <c r="DO178" s="16"/>
      <c r="DP178" s="16"/>
      <c r="DQ178" s="16"/>
      <c r="DR178" s="16"/>
      <c r="DS178" s="16"/>
      <c r="DT178" s="16"/>
      <c r="DU178" s="16"/>
      <c r="DV178" s="16"/>
      <c r="DW178" s="138"/>
      <c r="DX178" s="137"/>
      <c r="DY178" s="137"/>
      <c r="DZ178" s="17"/>
      <c r="EA178" s="15"/>
      <c r="EB178" s="15"/>
      <c r="EC178" s="15"/>
      <c r="ED178" s="15"/>
    </row>
    <row r="179" spans="1:134" ht="15" hidden="1" customHeight="1" x14ac:dyDescent="0.3">
      <c r="A179" s="123"/>
      <c r="B179" s="221"/>
      <c r="C179" s="561" t="s">
        <v>399</v>
      </c>
      <c r="D179" s="151"/>
      <c r="E179" s="200"/>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c r="AH179" s="151"/>
      <c r="AI179" s="151"/>
      <c r="AJ179" s="148">
        <f>IF($DM179=0,0,(IF(_xlfn.BITAND($DM179, 128),"8,", "") &amp; IF(_xlfn.BITAND($DM179,64),"7,", "") &amp; IF(_xlfn.BITAND($DM179,7), _xlfn.BITAND($DM179,7) &amp; ",", "") &amp; IF(_xlfn.BITAND($DM179, 56), _xlfn.BITAND($DM179, 56)/8, "")))</f>
        <v>0</v>
      </c>
      <c r="AK179" s="135">
        <v>110</v>
      </c>
      <c r="AL179" s="135">
        <v>17</v>
      </c>
      <c r="AM179" s="194" t="s">
        <v>165</v>
      </c>
      <c r="AN179" s="195" t="s">
        <v>400</v>
      </c>
      <c r="AO179" s="195" t="s">
        <v>167</v>
      </c>
      <c r="AP179" s="195" t="s">
        <v>400</v>
      </c>
      <c r="AQ179" s="251"/>
      <c r="AR179" s="251"/>
      <c r="AS179" s="251" t="s">
        <v>401</v>
      </c>
      <c r="AT179" s="198">
        <v>20</v>
      </c>
      <c r="AU179" s="198">
        <v>5</v>
      </c>
      <c r="AV179" s="12" t="s">
        <v>259</v>
      </c>
      <c r="AW179" s="135">
        <v>0</v>
      </c>
      <c r="AX179" s="135">
        <v>0</v>
      </c>
      <c r="AY179" s="135">
        <v>0</v>
      </c>
      <c r="AZ179" s="135">
        <v>0</v>
      </c>
      <c r="BA179" s="135">
        <v>0</v>
      </c>
      <c r="BB179" s="136"/>
      <c r="BC179" s="136"/>
      <c r="BD179" s="15"/>
      <c r="BE179" s="137" t="str">
        <f>IF(C179="","",C179)</f>
        <v>Failed to reach operating temperature</v>
      </c>
      <c r="BF179" s="11"/>
      <c r="BG179" s="11"/>
      <c r="BH179" s="11"/>
      <c r="BI179" s="11" t="s">
        <v>402</v>
      </c>
      <c r="BJ179" s="11" t="s">
        <v>348</v>
      </c>
      <c r="BK179" s="11" t="s">
        <v>403</v>
      </c>
      <c r="BL179" s="11" t="s">
        <v>404</v>
      </c>
      <c r="BM179" s="11" t="s">
        <v>382</v>
      </c>
      <c r="BN179" s="11" t="s">
        <v>182</v>
      </c>
      <c r="BO179" s="11" t="s">
        <v>182</v>
      </c>
      <c r="BP179" s="11" t="s">
        <v>183</v>
      </c>
      <c r="BQ179" s="11" t="s">
        <v>182</v>
      </c>
      <c r="BR179" s="11" t="s">
        <v>182</v>
      </c>
      <c r="BS179" s="11" t="s">
        <v>183</v>
      </c>
      <c r="BT179" s="11" t="s">
        <v>182</v>
      </c>
      <c r="BU179" s="11"/>
      <c r="BV179" s="15">
        <f>IF(UPPER(TRIM(D179))="X",1,0)</f>
        <v>0</v>
      </c>
      <c r="BW179" s="15">
        <f>IF(UPPER(TRIM(E179))="X",1,0)</f>
        <v>0</v>
      </c>
      <c r="BX179" s="15">
        <f>IF(UPPER(TRIM(F179))="X",1,0)</f>
        <v>0</v>
      </c>
      <c r="BY179" s="15">
        <f>IF(UPPER(TRIM(G179))="X",1,0)</f>
        <v>0</v>
      </c>
      <c r="BZ179" s="15">
        <f>IF(UPPER(TRIM(H179))="X",1,0)</f>
        <v>0</v>
      </c>
      <c r="CA179" s="15">
        <f>IF(UPPER(TRIM(J179))="X",1,0)</f>
        <v>0</v>
      </c>
      <c r="CB179" s="15">
        <f>IF(UPPER(TRIM(L179))="X",1,0)</f>
        <v>0</v>
      </c>
      <c r="CC179" s="15">
        <f>IF(UPPER(TRIM(M179))="X",1,0)</f>
        <v>0</v>
      </c>
      <c r="CD179" s="15">
        <f>IF(UPPER(TRIM(I179))="X",1,0)</f>
        <v>0</v>
      </c>
      <c r="CE179" s="15">
        <f>IF(UPPER(TRIM(K179))="X",1,0)</f>
        <v>0</v>
      </c>
      <c r="CF179" s="15">
        <f t="shared" ref="CF179:CX179" si="37">IF(UPPER(TRIM(N179))="X",1,0)</f>
        <v>0</v>
      </c>
      <c r="CG179" s="15">
        <f t="shared" si="37"/>
        <v>0</v>
      </c>
      <c r="CH179" s="15">
        <f t="shared" si="37"/>
        <v>0</v>
      </c>
      <c r="CI179" s="15">
        <f t="shared" si="37"/>
        <v>0</v>
      </c>
      <c r="CJ179" s="15">
        <f t="shared" si="37"/>
        <v>0</v>
      </c>
      <c r="CK179" s="15">
        <f t="shared" si="37"/>
        <v>0</v>
      </c>
      <c r="CL179" s="15">
        <f t="shared" si="37"/>
        <v>0</v>
      </c>
      <c r="CM179" s="15">
        <f t="shared" si="37"/>
        <v>0</v>
      </c>
      <c r="CN179" s="15">
        <f t="shared" si="37"/>
        <v>0</v>
      </c>
      <c r="CO179" s="15">
        <f t="shared" si="37"/>
        <v>0</v>
      </c>
      <c r="CP179" s="15">
        <f t="shared" si="37"/>
        <v>0</v>
      </c>
      <c r="CQ179" s="15">
        <f t="shared" si="37"/>
        <v>0</v>
      </c>
      <c r="CR179" s="15">
        <f t="shared" si="37"/>
        <v>0</v>
      </c>
      <c r="CS179" s="15">
        <f t="shared" si="37"/>
        <v>0</v>
      </c>
      <c r="CT179" s="15">
        <f t="shared" si="37"/>
        <v>0</v>
      </c>
      <c r="CU179" s="15">
        <f t="shared" si="37"/>
        <v>0</v>
      </c>
      <c r="CV179" s="15">
        <f t="shared" si="37"/>
        <v>0</v>
      </c>
      <c r="CW179" s="15">
        <f t="shared" si="37"/>
        <v>0</v>
      </c>
      <c r="CX179" s="15">
        <f t="shared" si="37"/>
        <v>0</v>
      </c>
      <c r="CY179" s="15">
        <v>0</v>
      </c>
      <c r="CZ179" s="15">
        <f>IF(UPPER(TRIM(AH179))="X",1,0)</f>
        <v>0</v>
      </c>
      <c r="DA179" s="15">
        <v>0</v>
      </c>
      <c r="DB179" s="16">
        <f>IF(UPPER(TRIM(AM179))="P", 0, IF(UPPER(TRIM(AM179))="C", 16384, IF(UPPER(TRIM(AM179))="B", 32768, IF(UPPER(TRIM(AM179))="U", 49152, -1))))</f>
        <v>0</v>
      </c>
      <c r="DC179" s="16">
        <f>HEX2DEC(AN179)</f>
        <v>296</v>
      </c>
      <c r="DD179" s="16">
        <f>IF(UPPER(TRIM(BB179))="",0,IF(UPPER(TRIM(BB179))="M",32,IF(UPPER(TRIM(BB179))="H",64,IF(UPPER(TRIM(BB179))="I",128,-1))))</f>
        <v>0</v>
      </c>
      <c r="DE179" s="16">
        <f>IF(UPPER(TRIM(BC179))="",0, IF(UPPER(TRIM(BC179))="U",1,IF(UPPER(TRIM(BC179))="A",2,IF(UPPER(TRIM(BC179))="B1",4,IF(UPPER(TRIM(BC179))="B2",8,IF(UPPER(TRIM(BC179))="C",16,-1))))))</f>
        <v>0</v>
      </c>
      <c r="DF179" s="17"/>
      <c r="DG179" s="16">
        <v>407</v>
      </c>
      <c r="DH179" s="16">
        <f>AK179</f>
        <v>110</v>
      </c>
      <c r="DI179" s="16">
        <f>AL179</f>
        <v>17</v>
      </c>
      <c r="DJ179" s="16">
        <f>DB179 + DC179</f>
        <v>296</v>
      </c>
      <c r="DK179" s="16">
        <f>HEX2DEC(AO179)</f>
        <v>0</v>
      </c>
      <c r="DL179" s="16">
        <f>HEX2DEC(AP179)</f>
        <v>296</v>
      </c>
      <c r="DM179" s="13">
        <v>0</v>
      </c>
      <c r="DN179" s="16">
        <v>316</v>
      </c>
      <c r="DO179" s="16">
        <f>BV179*2^15+BW179*2^14+BX179*2^13+BY179*2^12+BZ179*2^11+CA179*2^10+CB179*2^9+CC179*2^8+CD179*2^7+CE179*2^6+CF179*2^5+CG179*2^4+CH179*2^3+CI179*2^2+CJ179*2^1+CK179*2^0</f>
        <v>0</v>
      </c>
      <c r="DP179" s="16">
        <f>CL179*2^15+CM179*2^14+CN179*2^13+CO179*2^12+CP179*2^11+CQ179*2^10+CR179*2^9+CS179*2^8+CT179*2^7+CU179*2^6+CV179*2^5+CW179*2^4+CX179*2^3+CY179*2^2+CZ179*2^1+DA179*2^0</f>
        <v>0</v>
      </c>
      <c r="DQ179" s="16">
        <f>IF(DS179=2,AT179*1000,AT179)</f>
        <v>20000</v>
      </c>
      <c r="DR179" s="16">
        <f>IF(DT179=2,AU179*1000,AU179)</f>
        <v>5000</v>
      </c>
      <c r="DS179" s="16">
        <v>2</v>
      </c>
      <c r="DT179" s="16">
        <v>2</v>
      </c>
      <c r="DU179" s="16">
        <f>MAX(0,MIN(AX179,3))*2^14+MAX(0,MIN(AY179,3))*2^12+MAX(0,MIN(AZ179,3))*2^10+MAX(0,MIN(BA179,3))*2^8+IF(AW179&lt;0,31,IF(AW179&gt;30,30,AW179))</f>
        <v>0</v>
      </c>
      <c r="DV179" s="16">
        <f>DD179 + DE179</f>
        <v>0</v>
      </c>
      <c r="DW179" s="138"/>
      <c r="DX179" s="137"/>
      <c r="DY179" s="137"/>
      <c r="DZ179" s="17"/>
      <c r="EA179" s="15"/>
      <c r="EB179" s="15"/>
      <c r="EC179" s="15"/>
      <c r="ED179" s="15"/>
    </row>
    <row r="180" spans="1:134" ht="15" hidden="1" customHeight="1" x14ac:dyDescent="0.3">
      <c r="A180" s="123"/>
      <c r="B180" s="221"/>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48"/>
      <c r="AK180" s="12"/>
      <c r="AL180" s="12"/>
      <c r="AM180" s="149"/>
      <c r="AN180" s="150"/>
      <c r="AO180" s="150"/>
      <c r="AP180" s="150"/>
      <c r="AQ180" s="132"/>
      <c r="AR180" s="13"/>
      <c r="AS180" s="12"/>
      <c r="AT180" s="12"/>
      <c r="AU180" s="12"/>
      <c r="AV180" s="12"/>
      <c r="AW180" s="12"/>
      <c r="AX180" s="12"/>
      <c r="AY180" s="12"/>
      <c r="AZ180" s="12"/>
      <c r="BA180" s="12"/>
      <c r="BB180" s="14"/>
      <c r="BC180" s="14"/>
      <c r="BD180" s="15"/>
      <c r="BE180" s="137" t="s">
        <v>183</v>
      </c>
      <c r="BF180" s="11"/>
      <c r="BG180" s="11"/>
      <c r="BH180" s="11"/>
      <c r="BI180" s="11" t="s">
        <v>183</v>
      </c>
      <c r="BJ180" s="11" t="s">
        <v>183</v>
      </c>
      <c r="BK180" s="11" t="s">
        <v>183</v>
      </c>
      <c r="BL180" s="11" t="s">
        <v>183</v>
      </c>
      <c r="BM180" s="11" t="s">
        <v>183</v>
      </c>
      <c r="BN180" s="11" t="s">
        <v>183</v>
      </c>
      <c r="BO180" s="11" t="s">
        <v>183</v>
      </c>
      <c r="BP180" s="11" t="s">
        <v>183</v>
      </c>
      <c r="BQ180" s="11" t="s">
        <v>183</v>
      </c>
      <c r="BR180" s="11" t="s">
        <v>183</v>
      </c>
      <c r="BS180" s="11" t="s">
        <v>183</v>
      </c>
      <c r="BT180" s="11" t="s">
        <v>183</v>
      </c>
      <c r="BU180" s="11"/>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6"/>
      <c r="DC180" s="16"/>
      <c r="DD180" s="16"/>
      <c r="DE180" s="16"/>
      <c r="DF180" s="17"/>
      <c r="DG180" s="16"/>
      <c r="DH180" s="16"/>
      <c r="DI180" s="16"/>
      <c r="DJ180" s="16"/>
      <c r="DK180" s="16"/>
      <c r="DL180" s="16"/>
      <c r="DM180" s="13"/>
      <c r="DN180" s="16"/>
      <c r="DO180" s="16"/>
      <c r="DP180" s="16"/>
      <c r="DQ180" s="16"/>
      <c r="DR180" s="16"/>
      <c r="DS180" s="16"/>
      <c r="DT180" s="16"/>
      <c r="DU180" s="16"/>
      <c r="DV180" s="16"/>
      <c r="DW180" s="138"/>
      <c r="DX180" s="137"/>
      <c r="DY180" s="137"/>
      <c r="DZ180" s="17"/>
      <c r="EA180" s="15"/>
      <c r="EB180" s="15"/>
      <c r="EC180" s="15"/>
      <c r="ED180" s="15"/>
    </row>
    <row r="181" spans="1:134" ht="15" hidden="1" customHeight="1" x14ac:dyDescent="0.3">
      <c r="A181" s="123"/>
      <c r="B181" s="221"/>
      <c r="C181" s="560" t="s">
        <v>405</v>
      </c>
      <c r="D181" s="156"/>
      <c r="E181" s="245"/>
      <c r="F181" s="156"/>
      <c r="G181" s="156"/>
      <c r="H181" s="156"/>
      <c r="I181" s="156"/>
      <c r="J181" s="156"/>
      <c r="K181" s="156"/>
      <c r="L181" s="156"/>
      <c r="M181" s="156"/>
      <c r="N181" s="156"/>
      <c r="O181" s="156"/>
      <c r="P181" s="156"/>
      <c r="Q181" s="156"/>
      <c r="R181" s="156"/>
      <c r="S181" s="156"/>
      <c r="T181" s="156"/>
      <c r="U181" s="156"/>
      <c r="V181" s="156"/>
      <c r="W181" s="156"/>
      <c r="X181" s="156"/>
      <c r="Y181" s="156"/>
      <c r="Z181" s="156"/>
      <c r="AA181" s="156"/>
      <c r="AB181" s="156"/>
      <c r="AC181" s="156"/>
      <c r="AD181" s="156"/>
      <c r="AE181" s="156"/>
      <c r="AF181" s="156"/>
      <c r="AG181" s="156"/>
      <c r="AH181" s="156"/>
      <c r="AI181" s="156"/>
      <c r="AJ181" s="158">
        <f>IF($DM181=0,0,(IF(_xlfn.BITAND($DM181, 128),"8,", "") &amp; IF(_xlfn.BITAND($DM181,64),"7,", "") &amp; IF(_xlfn.BITAND($DM181,7), _xlfn.BITAND($DM181,7) &amp; ",", "") &amp; IF(_xlfn.BITAND($DM181, 56), _xlfn.BITAND($DM181, 56)/8, "")))</f>
        <v>0</v>
      </c>
      <c r="AK181" s="159">
        <v>110</v>
      </c>
      <c r="AL181" s="159">
        <v>18</v>
      </c>
      <c r="AM181" s="160" t="s">
        <v>165</v>
      </c>
      <c r="AN181" s="161" t="s">
        <v>406</v>
      </c>
      <c r="AO181" s="161" t="s">
        <v>167</v>
      </c>
      <c r="AP181" s="161" t="s">
        <v>406</v>
      </c>
      <c r="AQ181" s="251"/>
      <c r="AR181" s="251"/>
      <c r="AS181" s="251" t="s">
        <v>407</v>
      </c>
      <c r="AT181" s="209">
        <v>20</v>
      </c>
      <c r="AU181" s="209">
        <v>5</v>
      </c>
      <c r="AV181" s="11" t="s">
        <v>259</v>
      </c>
      <c r="AW181" s="166">
        <v>0</v>
      </c>
      <c r="AX181" s="166">
        <v>0</v>
      </c>
      <c r="AY181" s="166">
        <v>0</v>
      </c>
      <c r="AZ181" s="166">
        <v>0</v>
      </c>
      <c r="BA181" s="166">
        <v>0</v>
      </c>
      <c r="BB181" s="167"/>
      <c r="BC181" s="167"/>
      <c r="BD181" s="15"/>
      <c r="BE181" s="137" t="str">
        <f>IF(C181="","",C181)</f>
        <v>ECT dropped below diagnostics temperature</v>
      </c>
      <c r="BF181" s="11"/>
      <c r="BG181" s="11"/>
      <c r="BH181" s="11"/>
      <c r="BI181" s="11" t="s">
        <v>408</v>
      </c>
      <c r="BJ181" s="11" t="s">
        <v>348</v>
      </c>
      <c r="BK181" s="11" t="s">
        <v>403</v>
      </c>
      <c r="BL181" s="11" t="s">
        <v>409</v>
      </c>
      <c r="BM181" s="11" t="s">
        <v>323</v>
      </c>
      <c r="BN181" s="11" t="s">
        <v>182</v>
      </c>
      <c r="BO181" s="11" t="s">
        <v>182</v>
      </c>
      <c r="BP181" s="11" t="s">
        <v>183</v>
      </c>
      <c r="BQ181" s="11" t="s">
        <v>182</v>
      </c>
      <c r="BR181" s="11" t="s">
        <v>182</v>
      </c>
      <c r="BS181" s="11" t="s">
        <v>183</v>
      </c>
      <c r="BT181" s="11" t="s">
        <v>182</v>
      </c>
      <c r="BU181" s="11"/>
      <c r="BV181" s="15">
        <f>IF(UPPER(TRIM(D181))="X",1,0)</f>
        <v>0</v>
      </c>
      <c r="BW181" s="15">
        <f>IF(UPPER(TRIM(E181))="X",1,0)</f>
        <v>0</v>
      </c>
      <c r="BX181" s="15">
        <f>IF(UPPER(TRIM(F181))="X",1,0)</f>
        <v>0</v>
      </c>
      <c r="BY181" s="15">
        <f>IF(UPPER(TRIM(G181))="X",1,0)</f>
        <v>0</v>
      </c>
      <c r="BZ181" s="15">
        <f>IF(UPPER(TRIM(H181))="X",1,0)</f>
        <v>0</v>
      </c>
      <c r="CA181" s="15">
        <f>IF(UPPER(TRIM(J181))="X",1,0)</f>
        <v>0</v>
      </c>
      <c r="CB181" s="15">
        <f>IF(UPPER(TRIM(L181))="X",1,0)</f>
        <v>0</v>
      </c>
      <c r="CC181" s="15">
        <f>IF(UPPER(TRIM(M181))="X",1,0)</f>
        <v>0</v>
      </c>
      <c r="CD181" s="15">
        <f>IF(UPPER(TRIM(I181))="X",1,0)</f>
        <v>0</v>
      </c>
      <c r="CE181" s="15">
        <f>IF(UPPER(TRIM(K181))="X",1,0)</f>
        <v>0</v>
      </c>
      <c r="CF181" s="15">
        <f t="shared" ref="CF181:CX181" si="38">IF(UPPER(TRIM(N181))="X",1,0)</f>
        <v>0</v>
      </c>
      <c r="CG181" s="15">
        <f t="shared" si="38"/>
        <v>0</v>
      </c>
      <c r="CH181" s="15">
        <f t="shared" si="38"/>
        <v>0</v>
      </c>
      <c r="CI181" s="15">
        <f t="shared" si="38"/>
        <v>0</v>
      </c>
      <c r="CJ181" s="15">
        <f t="shared" si="38"/>
        <v>0</v>
      </c>
      <c r="CK181" s="15">
        <f t="shared" si="38"/>
        <v>0</v>
      </c>
      <c r="CL181" s="15">
        <f t="shared" si="38"/>
        <v>0</v>
      </c>
      <c r="CM181" s="15">
        <f t="shared" si="38"/>
        <v>0</v>
      </c>
      <c r="CN181" s="15">
        <f t="shared" si="38"/>
        <v>0</v>
      </c>
      <c r="CO181" s="15">
        <f t="shared" si="38"/>
        <v>0</v>
      </c>
      <c r="CP181" s="15">
        <f t="shared" si="38"/>
        <v>0</v>
      </c>
      <c r="CQ181" s="15">
        <f t="shared" si="38"/>
        <v>0</v>
      </c>
      <c r="CR181" s="15">
        <f t="shared" si="38"/>
        <v>0</v>
      </c>
      <c r="CS181" s="15">
        <f t="shared" si="38"/>
        <v>0</v>
      </c>
      <c r="CT181" s="15">
        <f t="shared" si="38"/>
        <v>0</v>
      </c>
      <c r="CU181" s="15">
        <f t="shared" si="38"/>
        <v>0</v>
      </c>
      <c r="CV181" s="15">
        <f t="shared" si="38"/>
        <v>0</v>
      </c>
      <c r="CW181" s="15">
        <f t="shared" si="38"/>
        <v>0</v>
      </c>
      <c r="CX181" s="15">
        <f t="shared" si="38"/>
        <v>0</v>
      </c>
      <c r="CY181" s="15">
        <v>0</v>
      </c>
      <c r="CZ181" s="15">
        <f>IF(UPPER(TRIM(AH181))="X",1,0)</f>
        <v>0</v>
      </c>
      <c r="DA181" s="15">
        <v>0</v>
      </c>
      <c r="DB181" s="16">
        <f>IF(UPPER(TRIM(AM181))="P", 0, IF(UPPER(TRIM(AM181))="C", 16384, IF(UPPER(TRIM(AM181))="B", 32768, IF(UPPER(TRIM(AM181))="U", 49152, -1))))</f>
        <v>0</v>
      </c>
      <c r="DC181" s="16">
        <f>HEX2DEC(AN181)</f>
        <v>496</v>
      </c>
      <c r="DD181" s="16">
        <f>IF(UPPER(TRIM(BB181))="",0,IF(UPPER(TRIM(BB181))="M",32,IF(UPPER(TRIM(BB181))="H",64,IF(UPPER(TRIM(BB181))="I",128,-1))))</f>
        <v>0</v>
      </c>
      <c r="DE181" s="16">
        <f>IF(UPPER(TRIM(BC181))="",0, IF(UPPER(TRIM(BC181))="U",1,IF(UPPER(TRIM(BC181))="A",2,IF(UPPER(TRIM(BC181))="B1",4,IF(UPPER(TRIM(BC181))="B2",8,IF(UPPER(TRIM(BC181))="C",16,-1))))))</f>
        <v>0</v>
      </c>
      <c r="DF181" s="17"/>
      <c r="DG181" s="16">
        <v>653</v>
      </c>
      <c r="DH181" s="16">
        <f>AK181</f>
        <v>110</v>
      </c>
      <c r="DI181" s="16">
        <f>AL181</f>
        <v>18</v>
      </c>
      <c r="DJ181" s="16">
        <f>DB181 + DC181</f>
        <v>496</v>
      </c>
      <c r="DK181" s="16">
        <f>HEX2DEC(AO181)</f>
        <v>0</v>
      </c>
      <c r="DL181" s="16">
        <f>HEX2DEC(AP181)</f>
        <v>496</v>
      </c>
      <c r="DM181" s="158">
        <v>0</v>
      </c>
      <c r="DN181" s="16">
        <v>483</v>
      </c>
      <c r="DO181" s="16">
        <f>BV181*2^15+BW181*2^14+BX181*2^13+BY181*2^12+BZ181*2^11+CA181*2^10+CB181*2^9+CC181*2^8+CD181*2^7+CE181*2^6+CF181*2^5+CG181*2^4+CH181*2^3+CI181*2^2+CJ181*2^1+CK181*2^0</f>
        <v>0</v>
      </c>
      <c r="DP181" s="16">
        <f>CL181*2^15+CM181*2^14+CN181*2^13+CO181*2^12+CP181*2^11+CQ181*2^10+CR181*2^9+CS181*2^8+CT181*2^7+CU181*2^6+CV181*2^5+CW181*2^4+CX181*2^3+CY181*2^2+CZ181*2^1+DA181*2^0</f>
        <v>0</v>
      </c>
      <c r="DQ181" s="16">
        <f>IF(DS181=2,AT181*1000,AT181)</f>
        <v>20000</v>
      </c>
      <c r="DR181" s="16">
        <f>IF(DT181=2,AU181*1000,AU181)</f>
        <v>5000</v>
      </c>
      <c r="DS181" s="16">
        <v>2</v>
      </c>
      <c r="DT181" s="16">
        <v>2</v>
      </c>
      <c r="DU181" s="16">
        <f>MAX(0,MIN(AX181,3))*2^14+MAX(0,MIN(AY181,3))*2^12+MAX(0,MIN(AZ181,3))*2^10+MAX(0,MIN(BA181,3))*2^8+IF(AW181&lt;0,31,IF(AW181&gt;30,30,AW181))</f>
        <v>0</v>
      </c>
      <c r="DV181" s="16">
        <f>DD181 + DE181</f>
        <v>0</v>
      </c>
      <c r="DW181" s="138"/>
      <c r="DX181" s="137"/>
      <c r="DY181" s="137"/>
      <c r="DZ181" s="17"/>
      <c r="EA181" s="15"/>
      <c r="EB181" s="15"/>
      <c r="EC181" s="15"/>
      <c r="ED181" s="15"/>
    </row>
    <row r="182" spans="1:134" ht="15" hidden="1" customHeight="1" x14ac:dyDescent="0.3">
      <c r="A182" s="123"/>
      <c r="B182" s="221"/>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48"/>
      <c r="AK182" s="12"/>
      <c r="AL182" s="12"/>
      <c r="AM182" s="149"/>
      <c r="AN182" s="150"/>
      <c r="AO182" s="150"/>
      <c r="AP182" s="150"/>
      <c r="AQ182" s="162"/>
      <c r="AR182" s="162"/>
      <c r="AS182" s="162" t="s">
        <v>388</v>
      </c>
      <c r="AT182" s="12"/>
      <c r="AU182" s="12"/>
      <c r="AV182" s="12"/>
      <c r="AW182" s="12"/>
      <c r="AX182" s="12"/>
      <c r="AY182" s="12"/>
      <c r="AZ182" s="12"/>
      <c r="BA182" s="12"/>
      <c r="BB182" s="14"/>
      <c r="BC182" s="14"/>
      <c r="BD182" s="15"/>
      <c r="BE182" s="137"/>
      <c r="BF182" s="11"/>
      <c r="BG182" s="11"/>
      <c r="BH182" s="11"/>
      <c r="BI182" s="11" t="s">
        <v>183</v>
      </c>
      <c r="BJ182" s="11" t="s">
        <v>183</v>
      </c>
      <c r="BK182" s="11" t="s">
        <v>183</v>
      </c>
      <c r="BL182" s="11" t="s">
        <v>183</v>
      </c>
      <c r="BM182" s="11" t="s">
        <v>183</v>
      </c>
      <c r="BN182" s="11" t="s">
        <v>183</v>
      </c>
      <c r="BO182" s="11" t="s">
        <v>183</v>
      </c>
      <c r="BP182" s="11" t="s">
        <v>183</v>
      </c>
      <c r="BQ182" s="11" t="s">
        <v>183</v>
      </c>
      <c r="BR182" s="11" t="s">
        <v>183</v>
      </c>
      <c r="BS182" s="11" t="s">
        <v>183</v>
      </c>
      <c r="BT182" s="11" t="s">
        <v>183</v>
      </c>
      <c r="BU182" s="11"/>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6"/>
      <c r="DC182" s="16"/>
      <c r="DD182" s="16"/>
      <c r="DE182" s="16"/>
      <c r="DF182" s="17"/>
      <c r="DG182" s="16"/>
      <c r="DH182" s="16"/>
      <c r="DI182" s="16"/>
      <c r="DJ182" s="16"/>
      <c r="DK182" s="16"/>
      <c r="DL182" s="16"/>
      <c r="DM182" s="13"/>
      <c r="DN182" s="16"/>
      <c r="DO182" s="16"/>
      <c r="DP182" s="16"/>
      <c r="DQ182" s="16"/>
      <c r="DR182" s="16"/>
      <c r="DS182" s="16"/>
      <c r="DT182" s="16"/>
      <c r="DU182" s="16"/>
      <c r="DV182" s="16"/>
      <c r="DW182" s="138"/>
      <c r="DX182" s="137"/>
      <c r="DY182" s="137"/>
      <c r="DZ182" s="17"/>
      <c r="EA182" s="15"/>
      <c r="EB182" s="15"/>
      <c r="EC182" s="15"/>
      <c r="ED182" s="15"/>
    </row>
    <row r="183" spans="1:134" ht="15" hidden="1" customHeight="1" x14ac:dyDescent="0.3">
      <c r="A183" s="123"/>
      <c r="B183" s="221"/>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48"/>
      <c r="AK183" s="12"/>
      <c r="AL183" s="12"/>
      <c r="AM183" s="149"/>
      <c r="AN183" s="150"/>
      <c r="AO183" s="150"/>
      <c r="AP183" s="150"/>
      <c r="AQ183" s="162"/>
      <c r="AR183" s="162"/>
      <c r="AS183" s="162"/>
      <c r="AT183" s="12"/>
      <c r="AU183" s="12"/>
      <c r="AV183" s="12"/>
      <c r="AW183" s="12"/>
      <c r="AX183" s="12"/>
      <c r="AY183" s="12"/>
      <c r="AZ183" s="12"/>
      <c r="BA183" s="12"/>
      <c r="BB183" s="14"/>
      <c r="BC183" s="14"/>
      <c r="BD183" s="15"/>
      <c r="BE183" s="137"/>
      <c r="BF183" s="11"/>
      <c r="BG183" s="11"/>
      <c r="BH183" s="11"/>
      <c r="BI183" s="11"/>
      <c r="BJ183" s="11"/>
      <c r="BK183" s="11"/>
      <c r="BL183" s="11"/>
      <c r="BM183" s="11"/>
      <c r="BN183" s="11"/>
      <c r="BO183" s="11"/>
      <c r="BP183" s="11"/>
      <c r="BQ183" s="11"/>
      <c r="BR183" s="11"/>
      <c r="BS183" s="11"/>
      <c r="BT183" s="11"/>
      <c r="BU183" s="11"/>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6"/>
      <c r="DC183" s="16"/>
      <c r="DD183" s="16"/>
      <c r="DE183" s="16"/>
      <c r="DF183" s="17"/>
      <c r="DG183" s="16"/>
      <c r="DH183" s="16"/>
      <c r="DI183" s="16"/>
      <c r="DJ183" s="16"/>
      <c r="DK183" s="16"/>
      <c r="DL183" s="16"/>
      <c r="DM183" s="13"/>
      <c r="DN183" s="16"/>
      <c r="DO183" s="16"/>
      <c r="DP183" s="16"/>
      <c r="DQ183" s="16"/>
      <c r="DR183" s="16"/>
      <c r="DS183" s="16"/>
      <c r="DT183" s="16"/>
      <c r="DU183" s="16"/>
      <c r="DV183" s="16"/>
      <c r="DW183" s="138"/>
      <c r="DX183" s="137"/>
      <c r="DY183" s="137"/>
      <c r="DZ183" s="17"/>
      <c r="EA183" s="15"/>
      <c r="EB183" s="15"/>
      <c r="EC183" s="15"/>
      <c r="ED183" s="15"/>
    </row>
    <row r="184" spans="1:134" ht="15" hidden="1" customHeight="1" x14ac:dyDescent="0.3">
      <c r="A184" s="123"/>
      <c r="B184" s="221"/>
      <c r="C184" s="560" t="s">
        <v>410</v>
      </c>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c r="AC184" s="156"/>
      <c r="AD184" s="156"/>
      <c r="AE184" s="156"/>
      <c r="AF184" s="156"/>
      <c r="AG184" s="156"/>
      <c r="AH184" s="156"/>
      <c r="AI184" s="156"/>
      <c r="AJ184" s="158">
        <f>IF($DM184=0,0,(IF(_xlfn.BITAND($DM184, 128),"8,", "") &amp; IF(_xlfn.BITAND($DM184,64),"7,", "") &amp; IF(_xlfn.BITAND($DM184,7), _xlfn.BITAND($DM184,7) &amp; ",", "") &amp; IF(_xlfn.BITAND($DM184, 56), _xlfn.BITAND($DM184, 56)/8, "")))</f>
        <v>0</v>
      </c>
      <c r="AK184" s="159">
        <v>111</v>
      </c>
      <c r="AL184" s="159">
        <v>1</v>
      </c>
      <c r="AM184" s="160" t="s">
        <v>165</v>
      </c>
      <c r="AN184" s="161" t="s">
        <v>411</v>
      </c>
      <c r="AO184" s="161" t="s">
        <v>412</v>
      </c>
      <c r="AP184" s="161" t="s">
        <v>411</v>
      </c>
      <c r="AQ184" s="251"/>
      <c r="AR184" s="251"/>
      <c r="AS184" s="251"/>
      <c r="AT184" s="209">
        <v>5</v>
      </c>
      <c r="AU184" s="209">
        <v>5</v>
      </c>
      <c r="AV184" s="11" t="s">
        <v>259</v>
      </c>
      <c r="AW184" s="166">
        <v>0</v>
      </c>
      <c r="AX184" s="166">
        <v>0</v>
      </c>
      <c r="AY184" s="166">
        <v>0</v>
      </c>
      <c r="AZ184" s="166">
        <v>0</v>
      </c>
      <c r="BA184" s="166">
        <v>0</v>
      </c>
      <c r="BB184" s="167"/>
      <c r="BC184" s="167"/>
      <c r="BD184" s="15"/>
      <c r="BE184" s="137" t="str">
        <f>IF(C184="","",C184)</f>
        <v>Engine coolant level low</v>
      </c>
      <c r="BF184" s="11"/>
      <c r="BG184" s="11"/>
      <c r="BH184" s="11"/>
      <c r="BI184" s="11"/>
      <c r="BJ184" s="11"/>
      <c r="BK184" s="11"/>
      <c r="BL184" s="11"/>
      <c r="BM184" s="11"/>
      <c r="BN184" s="11"/>
      <c r="BO184" s="11"/>
      <c r="BP184" s="11"/>
      <c r="BQ184" s="11"/>
      <c r="BR184" s="11"/>
      <c r="BS184" s="11"/>
      <c r="BT184" s="11"/>
      <c r="BU184" s="11"/>
      <c r="BV184" s="15">
        <f>IF(UPPER(TRIM(D184))="X",1,0)</f>
        <v>0</v>
      </c>
      <c r="BW184" s="15">
        <f>IF(UPPER(TRIM(E184))="X",1,0)</f>
        <v>0</v>
      </c>
      <c r="BX184" s="15">
        <f>IF(UPPER(TRIM(F184))="X",1,0)</f>
        <v>0</v>
      </c>
      <c r="BY184" s="15">
        <f>IF(UPPER(TRIM(G184))="X",1,0)</f>
        <v>0</v>
      </c>
      <c r="BZ184" s="15">
        <f>IF(UPPER(TRIM(H184))="X",1,0)</f>
        <v>0</v>
      </c>
      <c r="CA184" s="15">
        <f>IF(UPPER(TRIM(J184))="X",1,0)</f>
        <v>0</v>
      </c>
      <c r="CB184" s="15">
        <f>IF(UPPER(TRIM(L184))="X",1,0)</f>
        <v>0</v>
      </c>
      <c r="CC184" s="15">
        <f>IF(UPPER(TRIM(M184))="X",1,0)</f>
        <v>0</v>
      </c>
      <c r="CD184" s="15">
        <f>IF(UPPER(TRIM(I184))="X",1,0)</f>
        <v>0</v>
      </c>
      <c r="CE184" s="15">
        <f>IF(UPPER(TRIM(K184))="X",1,0)</f>
        <v>0</v>
      </c>
      <c r="CF184" s="15">
        <f t="shared" ref="CF184:CX184" si="39">IF(UPPER(TRIM(N184))="X",1,0)</f>
        <v>0</v>
      </c>
      <c r="CG184" s="15">
        <f t="shared" si="39"/>
        <v>0</v>
      </c>
      <c r="CH184" s="15">
        <f t="shared" si="39"/>
        <v>0</v>
      </c>
      <c r="CI184" s="15">
        <f t="shared" si="39"/>
        <v>0</v>
      </c>
      <c r="CJ184" s="15">
        <f t="shared" si="39"/>
        <v>0</v>
      </c>
      <c r="CK184" s="15">
        <f t="shared" si="39"/>
        <v>0</v>
      </c>
      <c r="CL184" s="15">
        <f t="shared" si="39"/>
        <v>0</v>
      </c>
      <c r="CM184" s="15">
        <f t="shared" si="39"/>
        <v>0</v>
      </c>
      <c r="CN184" s="15">
        <f t="shared" si="39"/>
        <v>0</v>
      </c>
      <c r="CO184" s="15">
        <f t="shared" si="39"/>
        <v>0</v>
      </c>
      <c r="CP184" s="15">
        <f t="shared" si="39"/>
        <v>0</v>
      </c>
      <c r="CQ184" s="15">
        <f t="shared" si="39"/>
        <v>0</v>
      </c>
      <c r="CR184" s="15">
        <f t="shared" si="39"/>
        <v>0</v>
      </c>
      <c r="CS184" s="15">
        <f t="shared" si="39"/>
        <v>0</v>
      </c>
      <c r="CT184" s="15">
        <f t="shared" si="39"/>
        <v>0</v>
      </c>
      <c r="CU184" s="15">
        <f t="shared" si="39"/>
        <v>0</v>
      </c>
      <c r="CV184" s="15">
        <f t="shared" si="39"/>
        <v>0</v>
      </c>
      <c r="CW184" s="15">
        <f t="shared" si="39"/>
        <v>0</v>
      </c>
      <c r="CX184" s="15">
        <f t="shared" si="39"/>
        <v>0</v>
      </c>
      <c r="CY184" s="15">
        <v>0</v>
      </c>
      <c r="CZ184" s="15">
        <f>IF(UPPER(TRIM(AH184))="X",1,0)</f>
        <v>0</v>
      </c>
      <c r="DA184" s="15">
        <v>0</v>
      </c>
      <c r="DB184" s="16">
        <f>IF(UPPER(TRIM(AM184))="P", 0, IF(UPPER(TRIM(AM184))="C", 16384, IF(UPPER(TRIM(AM184))="B", 32768, IF(UPPER(TRIM(AM184))="U", 49152, -1))))</f>
        <v>0</v>
      </c>
      <c r="DC184" s="16">
        <f>HEX2DEC(AN184)</f>
        <v>9568</v>
      </c>
      <c r="DD184" s="16">
        <f>IF(UPPER(TRIM(BB184))="",0,IF(UPPER(TRIM(BB184))="M",32,IF(UPPER(TRIM(BB184))="H",64,IF(UPPER(TRIM(BB184))="I",128,-1))))</f>
        <v>0</v>
      </c>
      <c r="DE184" s="16">
        <f>IF(UPPER(TRIM(BC184))="",0, IF(UPPER(TRIM(BC184))="U",1,IF(UPPER(TRIM(BC184))="A",2,IF(UPPER(TRIM(BC184))="B1",4,IF(UPPER(TRIM(BC184))="B2",8,IF(UPPER(TRIM(BC184))="C",16,-1))))))</f>
        <v>0</v>
      </c>
      <c r="DF184" s="17"/>
      <c r="DG184" s="16">
        <v>733</v>
      </c>
      <c r="DH184" s="16">
        <f>AK184</f>
        <v>111</v>
      </c>
      <c r="DI184" s="16">
        <f>AL184</f>
        <v>1</v>
      </c>
      <c r="DJ184" s="16">
        <f>DB184 + DC184</f>
        <v>9568</v>
      </c>
      <c r="DK184" s="16">
        <f>HEX2DEC(AO184)</f>
        <v>123</v>
      </c>
      <c r="DL184" s="16">
        <f>HEX2DEC(AP184)</f>
        <v>9568</v>
      </c>
      <c r="DM184" s="158">
        <v>0</v>
      </c>
      <c r="DN184" s="16">
        <v>563</v>
      </c>
      <c r="DO184" s="16">
        <f>BV184*2^15+BW184*2^14+BX184*2^13+BY184*2^12+BZ184*2^11+CA184*2^10+CB184*2^9+CC184*2^8+CD184*2^7+CE184*2^6+CF184*2^5+CG184*2^4+CH184*2^3+CI184*2^2+CJ184*2^1+CK184*2^0</f>
        <v>0</v>
      </c>
      <c r="DP184" s="16">
        <f>CL184*2^15+CM184*2^14+CN184*2^13+CO184*2^12+CP184*2^11+CQ184*2^10+CR184*2^9+CS184*2^8+CT184*2^7+CU184*2^6+CV184*2^5+CW184*2^4+CX184*2^3+CY184*2^2+CZ184*2^1+DA184*2^0</f>
        <v>0</v>
      </c>
      <c r="DQ184" s="16">
        <f>IF(DS184=2,AT184*1000,AT184)</f>
        <v>5000</v>
      </c>
      <c r="DR184" s="16">
        <f>IF(DT184=2,AU184*1000,AU184)</f>
        <v>5000</v>
      </c>
      <c r="DS184" s="16">
        <v>2</v>
      </c>
      <c r="DT184" s="16">
        <v>2</v>
      </c>
      <c r="DU184" s="16">
        <f>MAX(0,MIN(AX184,3))*2^14+MAX(0,MIN(AY184,3))*2^12+MAX(0,MIN(AZ184,3))*2^10+MAX(0,MIN(BA184,3))*2^8+IF(AW184&lt;0,31,IF(AW184&gt;30,30,AW184))</f>
        <v>0</v>
      </c>
      <c r="DV184" s="16">
        <f>DD184 + DE184</f>
        <v>0</v>
      </c>
      <c r="DW184" s="138"/>
      <c r="DX184" s="137"/>
      <c r="DY184" s="137"/>
      <c r="DZ184" s="17"/>
      <c r="EA184" s="15"/>
      <c r="EB184" s="15"/>
      <c r="EC184" s="15"/>
      <c r="ED184" s="15"/>
    </row>
    <row r="185" spans="1:134" ht="15" hidden="1" customHeight="1" x14ac:dyDescent="0.3">
      <c r="A185" s="123"/>
      <c r="B185" s="221"/>
      <c r="C185" s="560"/>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c r="AA185" s="252"/>
      <c r="AB185" s="252"/>
      <c r="AC185" s="252"/>
      <c r="AD185" s="252"/>
      <c r="AE185" s="252"/>
      <c r="AF185" s="252"/>
      <c r="AG185" s="252"/>
      <c r="AH185" s="252"/>
      <c r="AI185" s="252"/>
      <c r="AJ185" s="158"/>
      <c r="AK185" s="173"/>
      <c r="AL185" s="173"/>
      <c r="AM185" s="174"/>
      <c r="AN185" s="175"/>
      <c r="AO185" s="175"/>
      <c r="AP185" s="175"/>
      <c r="AQ185" s="251"/>
      <c r="AR185" s="251"/>
      <c r="AS185" s="251"/>
      <c r="AT185" s="253"/>
      <c r="AU185" s="253"/>
      <c r="AV185" s="11"/>
      <c r="AW185" s="11"/>
      <c r="AX185" s="11"/>
      <c r="AY185" s="11"/>
      <c r="AZ185" s="11"/>
      <c r="BA185" s="11"/>
      <c r="BB185" s="254"/>
      <c r="BC185" s="254"/>
      <c r="BD185" s="15"/>
      <c r="BE185" s="137"/>
      <c r="BF185" s="11"/>
      <c r="BG185" s="11"/>
      <c r="BH185" s="11"/>
      <c r="BI185" s="11"/>
      <c r="BJ185" s="11"/>
      <c r="BK185" s="11"/>
      <c r="BL185" s="11"/>
      <c r="BM185" s="11"/>
      <c r="BN185" s="11"/>
      <c r="BO185" s="11"/>
      <c r="BP185" s="11"/>
      <c r="BQ185" s="11"/>
      <c r="BR185" s="11"/>
      <c r="BS185" s="11"/>
      <c r="BT185" s="11"/>
      <c r="BU185" s="11"/>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6"/>
      <c r="DC185" s="16"/>
      <c r="DD185" s="16"/>
      <c r="DE185" s="16"/>
      <c r="DF185" s="17"/>
      <c r="DG185" s="16"/>
      <c r="DH185" s="16"/>
      <c r="DI185" s="16"/>
      <c r="DJ185" s="16"/>
      <c r="DK185" s="16"/>
      <c r="DL185" s="16"/>
      <c r="DM185" s="158"/>
      <c r="DN185" s="16"/>
      <c r="DO185" s="16"/>
      <c r="DP185" s="16"/>
      <c r="DQ185" s="16"/>
      <c r="DR185" s="16"/>
      <c r="DS185" s="16"/>
      <c r="DT185" s="16"/>
      <c r="DU185" s="16"/>
      <c r="DV185" s="16"/>
      <c r="DW185" s="138"/>
      <c r="DX185" s="137"/>
      <c r="DY185" s="137"/>
      <c r="DZ185" s="17"/>
      <c r="EA185" s="15"/>
      <c r="EB185" s="15"/>
      <c r="EC185" s="15"/>
      <c r="ED185" s="15"/>
    </row>
    <row r="186" spans="1:134" ht="15" hidden="1" customHeight="1" x14ac:dyDescent="0.3">
      <c r="A186" s="123"/>
      <c r="B186" s="221"/>
      <c r="C186" s="553" t="s">
        <v>413</v>
      </c>
      <c r="D186" s="152"/>
      <c r="E186" s="151"/>
      <c r="F186" s="152"/>
      <c r="G186" s="151" t="s">
        <v>184</v>
      </c>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c r="AD186" s="152"/>
      <c r="AE186" s="152"/>
      <c r="AF186" s="152"/>
      <c r="AG186" s="152"/>
      <c r="AH186" s="152"/>
      <c r="AI186" s="152"/>
      <c r="AJ186" s="158">
        <f>IF($DM186=0,0,(IF(_xlfn.BITAND($DM186, 128),"8,", "") &amp; IF(_xlfn.BITAND($DM186,64),"7,", "") &amp; IF(_xlfn.BITAND($DM186,7), _xlfn.BITAND($DM186,7) &amp; ",", "") &amp; IF(_xlfn.BITAND($DM186, 56), _xlfn.BITAND($DM186, 56)/8, "")))</f>
        <v>0</v>
      </c>
      <c r="AK186" s="129">
        <v>109</v>
      </c>
      <c r="AL186" s="129">
        <v>1</v>
      </c>
      <c r="AM186" s="130" t="s">
        <v>165</v>
      </c>
      <c r="AN186" s="131" t="s">
        <v>414</v>
      </c>
      <c r="AO186" s="131" t="s">
        <v>167</v>
      </c>
      <c r="AP186" s="131" t="s">
        <v>414</v>
      </c>
      <c r="AQ186" s="140" t="s">
        <v>415</v>
      </c>
      <c r="AR186" s="134">
        <v>600</v>
      </c>
      <c r="AS186" s="12" t="s">
        <v>191</v>
      </c>
      <c r="AT186" s="198">
        <v>1</v>
      </c>
      <c r="AU186" s="198">
        <v>2</v>
      </c>
      <c r="AV186" s="12" t="s">
        <v>259</v>
      </c>
      <c r="AW186" s="135">
        <v>0</v>
      </c>
      <c r="AX186" s="135">
        <v>0</v>
      </c>
      <c r="AY186" s="135">
        <v>0</v>
      </c>
      <c r="AZ186" s="135">
        <v>0</v>
      </c>
      <c r="BA186" s="135">
        <v>0</v>
      </c>
      <c r="BB186" s="136"/>
      <c r="BC186" s="136"/>
      <c r="BD186" s="15"/>
      <c r="BE186" s="137" t="str">
        <f>IF(C186="","",C186)</f>
        <v>Engine coolant pressure low</v>
      </c>
      <c r="BF186" s="11"/>
      <c r="BG186" s="11"/>
      <c r="BH186" s="11"/>
      <c r="BI186" s="11"/>
      <c r="BJ186" s="11"/>
      <c r="BK186" s="11"/>
      <c r="BL186" s="11"/>
      <c r="BM186" s="11"/>
      <c r="BN186" s="11"/>
      <c r="BO186" s="11"/>
      <c r="BP186" s="11"/>
      <c r="BQ186" s="11"/>
      <c r="BR186" s="11"/>
      <c r="BS186" s="11"/>
      <c r="BT186" s="11"/>
      <c r="BU186" s="11"/>
      <c r="BV186" s="15">
        <f>IF(UPPER(TRIM(D186))="X",1,0)</f>
        <v>0</v>
      </c>
      <c r="BW186" s="15">
        <f>IF(UPPER(TRIM(E186))="X",1,0)</f>
        <v>0</v>
      </c>
      <c r="BX186" s="15">
        <f>IF(UPPER(TRIM(F186))="X",1,0)</f>
        <v>0</v>
      </c>
      <c r="BY186" s="15">
        <f>IF(UPPER(TRIM(G186))="X",1,0)</f>
        <v>1</v>
      </c>
      <c r="BZ186" s="15">
        <f>IF(UPPER(TRIM(H186))="X",1,0)</f>
        <v>0</v>
      </c>
      <c r="CA186" s="15">
        <f>IF(UPPER(TRIM(J186))="X",1,0)</f>
        <v>0</v>
      </c>
      <c r="CB186" s="15">
        <f>IF(UPPER(TRIM(L186))="X",1,0)</f>
        <v>0</v>
      </c>
      <c r="CC186" s="15">
        <f>IF(UPPER(TRIM(M186))="X",1,0)</f>
        <v>0</v>
      </c>
      <c r="CD186" s="15">
        <f>IF(UPPER(TRIM(I186))="X",1,0)</f>
        <v>0</v>
      </c>
      <c r="CE186" s="15">
        <f>IF(UPPER(TRIM(K186))="X",1,0)</f>
        <v>0</v>
      </c>
      <c r="CF186" s="15">
        <f t="shared" ref="CF186:CX186" si="40">IF(UPPER(TRIM(N186))="X",1,0)</f>
        <v>0</v>
      </c>
      <c r="CG186" s="15">
        <f t="shared" si="40"/>
        <v>0</v>
      </c>
      <c r="CH186" s="15">
        <f t="shared" si="40"/>
        <v>0</v>
      </c>
      <c r="CI186" s="15">
        <f t="shared" si="40"/>
        <v>0</v>
      </c>
      <c r="CJ186" s="15">
        <f t="shared" si="40"/>
        <v>0</v>
      </c>
      <c r="CK186" s="15">
        <f t="shared" si="40"/>
        <v>0</v>
      </c>
      <c r="CL186" s="15">
        <f t="shared" si="40"/>
        <v>0</v>
      </c>
      <c r="CM186" s="15">
        <f t="shared" si="40"/>
        <v>0</v>
      </c>
      <c r="CN186" s="15">
        <f t="shared" si="40"/>
        <v>0</v>
      </c>
      <c r="CO186" s="15">
        <f t="shared" si="40"/>
        <v>0</v>
      </c>
      <c r="CP186" s="15">
        <f t="shared" si="40"/>
        <v>0</v>
      </c>
      <c r="CQ186" s="15">
        <f t="shared" si="40"/>
        <v>0</v>
      </c>
      <c r="CR186" s="15">
        <f t="shared" si="40"/>
        <v>0</v>
      </c>
      <c r="CS186" s="15">
        <f t="shared" si="40"/>
        <v>0</v>
      </c>
      <c r="CT186" s="15">
        <f t="shared" si="40"/>
        <v>0</v>
      </c>
      <c r="CU186" s="15">
        <f t="shared" si="40"/>
        <v>0</v>
      </c>
      <c r="CV186" s="15">
        <f t="shared" si="40"/>
        <v>0</v>
      </c>
      <c r="CW186" s="15">
        <f t="shared" si="40"/>
        <v>0</v>
      </c>
      <c r="CX186" s="15">
        <f t="shared" si="40"/>
        <v>0</v>
      </c>
      <c r="CY186" s="15">
        <v>0</v>
      </c>
      <c r="CZ186" s="15">
        <f>IF(UPPER(TRIM(AH186))="X",1,0)</f>
        <v>0</v>
      </c>
      <c r="DA186" s="15">
        <v>0</v>
      </c>
      <c r="DB186" s="16">
        <f>IF(UPPER(TRIM(AM186))="P", 0, IF(UPPER(TRIM(AM186))="C", 16384, IF(UPPER(TRIM(AM186))="B", 32768, IF(UPPER(TRIM(AM186))="U", 49152, -1))))</f>
        <v>0</v>
      </c>
      <c r="DC186" s="16">
        <f>HEX2DEC(AN186)</f>
        <v>4353</v>
      </c>
      <c r="DD186" s="16">
        <f>IF(UPPER(TRIM(BB186))="",0,IF(UPPER(TRIM(BB186))="M",32,IF(UPPER(TRIM(BB186))="H",64,IF(UPPER(TRIM(BB186))="I",128,-1))))</f>
        <v>0</v>
      </c>
      <c r="DE186" s="16">
        <f>IF(UPPER(TRIM(BC186))="",0, IF(UPPER(TRIM(BC186))="U",1,IF(UPPER(TRIM(BC186))="A",2,IF(UPPER(TRIM(BC186))="B1",4,IF(UPPER(TRIM(BC186))="B2",8,IF(UPPER(TRIM(BC186))="C",16,-1))))))</f>
        <v>0</v>
      </c>
      <c r="DF186" s="17"/>
      <c r="DG186" s="16">
        <v>1043</v>
      </c>
      <c r="DH186" s="16">
        <f>AK186</f>
        <v>109</v>
      </c>
      <c r="DI186" s="16">
        <f>AL186</f>
        <v>1</v>
      </c>
      <c r="DJ186" s="16">
        <f>DB186 + DC186</f>
        <v>4353</v>
      </c>
      <c r="DK186" s="16">
        <f>HEX2DEC(AO186)</f>
        <v>0</v>
      </c>
      <c r="DL186" s="16">
        <f>HEX2DEC(AP186)</f>
        <v>4353</v>
      </c>
      <c r="DM186" s="13"/>
      <c r="DN186" s="16">
        <v>719</v>
      </c>
      <c r="DO186" s="16">
        <f>BV186*2^15+BW186*2^14+BX186*2^13+BY186*2^12+BZ186*2^11+CA186*2^10+CB186*2^9+CC186*2^8+CD186*2^7+CE186*2^6+CF186*2^5+CG186*2^4+CH186*2^3+CI186*2^2+CJ186*2^1+CK186*2^0</f>
        <v>4096</v>
      </c>
      <c r="DP186" s="16">
        <f>CL186*2^15+CM186*2^14+CN186*2^13+CO186*2^12+CP186*2^11+CQ186*2^10+CR186*2^9+CS186*2^8+CT186*2^7+CU186*2^6+CV186*2^5+CW186*2^4+CX186*2^3+CY186*2^2+CZ186*2^1+DA186*2^0</f>
        <v>0</v>
      </c>
      <c r="DQ186" s="16">
        <f>IF(DS186=2,AT186*1000,AT186)</f>
        <v>1000</v>
      </c>
      <c r="DR186" s="16">
        <f>IF(DT186=2,AU186*1000,AU186)</f>
        <v>2000</v>
      </c>
      <c r="DS186" s="16">
        <v>2</v>
      </c>
      <c r="DT186" s="16">
        <v>2</v>
      </c>
      <c r="DU186" s="16">
        <f>MAX(0,MIN(AX186,3))*2^14+MAX(0,MIN(AY186,3))*2^12+MAX(0,MIN(AZ186,3))*2^10+MAX(0,MIN(BA186,3))*2^8+IF(AW186&lt;0,31,IF(AW186&gt;30,30,AW186))</f>
        <v>0</v>
      </c>
      <c r="DV186" s="16">
        <f>DD186 + DE186</f>
        <v>0</v>
      </c>
      <c r="DW186" s="138"/>
      <c r="DX186" s="137"/>
      <c r="DY186" s="137"/>
      <c r="DZ186" s="17"/>
      <c r="EA186" s="15"/>
      <c r="EB186" s="15"/>
      <c r="EC186" s="15"/>
      <c r="ED186" s="15"/>
    </row>
    <row r="187" spans="1:134" ht="15" hidden="1" customHeight="1" x14ac:dyDescent="0.3">
      <c r="A187" s="123"/>
      <c r="B187" s="221"/>
      <c r="C187" s="553"/>
      <c r="D187" s="255"/>
      <c r="E187" s="256"/>
      <c r="F187" s="255"/>
      <c r="G187" s="256"/>
      <c r="H187" s="255"/>
      <c r="I187" s="255"/>
      <c r="J187" s="255"/>
      <c r="K187" s="255"/>
      <c r="L187" s="255"/>
      <c r="M187" s="255"/>
      <c r="N187" s="255"/>
      <c r="O187" s="255"/>
      <c r="P187" s="255"/>
      <c r="Q187" s="255"/>
      <c r="R187" s="255"/>
      <c r="S187" s="255"/>
      <c r="T187" s="255"/>
      <c r="U187" s="255"/>
      <c r="V187" s="255"/>
      <c r="W187" s="255"/>
      <c r="X187" s="255"/>
      <c r="Y187" s="255"/>
      <c r="Z187" s="255"/>
      <c r="AA187" s="255"/>
      <c r="AB187" s="255"/>
      <c r="AC187" s="255"/>
      <c r="AD187" s="255"/>
      <c r="AE187" s="255"/>
      <c r="AF187" s="255"/>
      <c r="AG187" s="255"/>
      <c r="AH187" s="255"/>
      <c r="AI187" s="255"/>
      <c r="AJ187" s="128"/>
      <c r="AK187" s="143"/>
      <c r="AL187" s="143"/>
      <c r="AM187" s="144"/>
      <c r="AN187" s="145"/>
      <c r="AO187" s="145"/>
      <c r="AP187" s="145"/>
      <c r="AQ187" s="140" t="s">
        <v>416</v>
      </c>
      <c r="AR187" s="133">
        <v>10</v>
      </c>
      <c r="AS187" s="12" t="s">
        <v>417</v>
      </c>
      <c r="AT187" s="224"/>
      <c r="AU187" s="224"/>
      <c r="AV187" s="12"/>
      <c r="AW187" s="12"/>
      <c r="AX187" s="12"/>
      <c r="AY187" s="12"/>
      <c r="AZ187" s="12"/>
      <c r="BA187" s="12"/>
      <c r="BB187" s="14"/>
      <c r="BC187" s="14"/>
      <c r="BD187" s="15"/>
      <c r="BE187" s="137"/>
      <c r="BF187" s="11"/>
      <c r="BG187" s="11"/>
      <c r="BH187" s="11"/>
      <c r="BI187" s="11"/>
      <c r="BJ187" s="11"/>
      <c r="BK187" s="11"/>
      <c r="BL187" s="11"/>
      <c r="BM187" s="11"/>
      <c r="BN187" s="11"/>
      <c r="BO187" s="11"/>
      <c r="BP187" s="11"/>
      <c r="BQ187" s="11"/>
      <c r="BR187" s="11"/>
      <c r="BS187" s="11"/>
      <c r="BT187" s="11"/>
      <c r="BU187" s="11"/>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6"/>
      <c r="DC187" s="16"/>
      <c r="DD187" s="16"/>
      <c r="DE187" s="16"/>
      <c r="DF187" s="17"/>
      <c r="DG187" s="16"/>
      <c r="DH187" s="16"/>
      <c r="DI187" s="16"/>
      <c r="DJ187" s="16"/>
      <c r="DK187" s="16"/>
      <c r="DL187" s="16"/>
      <c r="DM187" s="158"/>
      <c r="DN187" s="16"/>
      <c r="DO187" s="16"/>
      <c r="DP187" s="16"/>
      <c r="DQ187" s="16"/>
      <c r="DR187" s="16"/>
      <c r="DS187" s="16"/>
      <c r="DT187" s="16"/>
      <c r="DU187" s="16"/>
      <c r="DV187" s="16"/>
      <c r="DW187" s="138"/>
      <c r="DX187" s="137"/>
      <c r="DY187" s="137"/>
      <c r="DZ187" s="17"/>
      <c r="EA187" s="15"/>
      <c r="EB187" s="15"/>
      <c r="EC187" s="15"/>
      <c r="ED187" s="15"/>
    </row>
    <row r="188" spans="1:134" ht="15" hidden="1" customHeight="1" x14ac:dyDescent="0.3">
      <c r="A188" s="123"/>
      <c r="B188" s="221"/>
      <c r="C188" s="553"/>
      <c r="D188" s="255"/>
      <c r="E188" s="256"/>
      <c r="F188" s="255"/>
      <c r="G188" s="256"/>
      <c r="H188" s="255"/>
      <c r="I188" s="255"/>
      <c r="J188" s="255"/>
      <c r="K188" s="255"/>
      <c r="L188" s="255"/>
      <c r="M188" s="255"/>
      <c r="N188" s="255"/>
      <c r="O188" s="255"/>
      <c r="P188" s="255"/>
      <c r="Q188" s="255"/>
      <c r="R188" s="255"/>
      <c r="S188" s="255"/>
      <c r="T188" s="255"/>
      <c r="U188" s="255"/>
      <c r="V188" s="255"/>
      <c r="W188" s="255"/>
      <c r="X188" s="255"/>
      <c r="Y188" s="255"/>
      <c r="Z188" s="255"/>
      <c r="AA188" s="255"/>
      <c r="AB188" s="255"/>
      <c r="AC188" s="255"/>
      <c r="AD188" s="255"/>
      <c r="AE188" s="255"/>
      <c r="AF188" s="255"/>
      <c r="AG188" s="255"/>
      <c r="AH188" s="255"/>
      <c r="AI188" s="255"/>
      <c r="AJ188" s="128"/>
      <c r="AK188" s="143"/>
      <c r="AL188" s="143"/>
      <c r="AM188" s="144"/>
      <c r="AN188" s="145"/>
      <c r="AO188" s="145"/>
      <c r="AP188" s="145"/>
      <c r="AQ188" s="140" t="s">
        <v>418</v>
      </c>
      <c r="AR188" s="134">
        <v>2000</v>
      </c>
      <c r="AS188" s="12" t="s">
        <v>191</v>
      </c>
      <c r="AT188" s="224"/>
      <c r="AU188" s="224"/>
      <c r="AV188" s="12"/>
      <c r="AW188" s="12"/>
      <c r="AX188" s="12"/>
      <c r="AY188" s="12"/>
      <c r="AZ188" s="12"/>
      <c r="BA188" s="12"/>
      <c r="BB188" s="14"/>
      <c r="BC188" s="14"/>
      <c r="BD188" s="15"/>
      <c r="BE188" s="137"/>
      <c r="BF188" s="11"/>
      <c r="BG188" s="11"/>
      <c r="BH188" s="11"/>
      <c r="BI188" s="11"/>
      <c r="BJ188" s="11"/>
      <c r="BK188" s="11"/>
      <c r="BL188" s="11"/>
      <c r="BM188" s="11"/>
      <c r="BN188" s="11"/>
      <c r="BO188" s="11"/>
      <c r="BP188" s="11"/>
      <c r="BQ188" s="11"/>
      <c r="BR188" s="11"/>
      <c r="BS188" s="11"/>
      <c r="BT188" s="11"/>
      <c r="BU188" s="11"/>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6"/>
      <c r="DC188" s="16"/>
      <c r="DD188" s="16"/>
      <c r="DE188" s="16"/>
      <c r="DF188" s="17"/>
      <c r="DG188" s="16"/>
      <c r="DH188" s="16"/>
      <c r="DI188" s="16"/>
      <c r="DJ188" s="16"/>
      <c r="DK188" s="16"/>
      <c r="DL188" s="16"/>
      <c r="DM188" s="158"/>
      <c r="DN188" s="16"/>
      <c r="DO188" s="16"/>
      <c r="DP188" s="16"/>
      <c r="DQ188" s="16"/>
      <c r="DR188" s="16"/>
      <c r="DS188" s="16"/>
      <c r="DT188" s="16"/>
      <c r="DU188" s="16"/>
      <c r="DV188" s="16"/>
      <c r="DW188" s="138"/>
      <c r="DX188" s="137"/>
      <c r="DY188" s="137"/>
      <c r="DZ188" s="17"/>
      <c r="EA188" s="15"/>
      <c r="EB188" s="15"/>
      <c r="EC188" s="15"/>
      <c r="ED188" s="15"/>
    </row>
    <row r="189" spans="1:134" ht="15" hidden="1" customHeight="1" x14ac:dyDescent="0.3">
      <c r="A189" s="123"/>
      <c r="B189" s="221"/>
      <c r="C189" s="553"/>
      <c r="D189" s="255"/>
      <c r="E189" s="256"/>
      <c r="F189" s="255"/>
      <c r="G189" s="256"/>
      <c r="H189" s="255"/>
      <c r="I189" s="255"/>
      <c r="J189" s="255"/>
      <c r="K189" s="255"/>
      <c r="L189" s="255"/>
      <c r="M189" s="255"/>
      <c r="N189" s="255"/>
      <c r="O189" s="255"/>
      <c r="P189" s="255"/>
      <c r="Q189" s="255"/>
      <c r="R189" s="255"/>
      <c r="S189" s="255"/>
      <c r="T189" s="255"/>
      <c r="U189" s="255"/>
      <c r="V189" s="255"/>
      <c r="W189" s="255"/>
      <c r="X189" s="255"/>
      <c r="Y189" s="255"/>
      <c r="Z189" s="255"/>
      <c r="AA189" s="255"/>
      <c r="AB189" s="255"/>
      <c r="AC189" s="255"/>
      <c r="AD189" s="255"/>
      <c r="AE189" s="255"/>
      <c r="AF189" s="255"/>
      <c r="AG189" s="255"/>
      <c r="AH189" s="255"/>
      <c r="AI189" s="255"/>
      <c r="AJ189" s="128"/>
      <c r="AK189" s="143"/>
      <c r="AL189" s="143"/>
      <c r="AM189" s="144"/>
      <c r="AN189" s="145"/>
      <c r="AO189" s="145"/>
      <c r="AP189" s="145"/>
      <c r="AQ189" s="140" t="s">
        <v>416</v>
      </c>
      <c r="AR189" s="133">
        <v>30</v>
      </c>
      <c r="AS189" s="12" t="s">
        <v>417</v>
      </c>
      <c r="AT189" s="224"/>
      <c r="AU189" s="224"/>
      <c r="AV189" s="12"/>
      <c r="AW189" s="12"/>
      <c r="AX189" s="12"/>
      <c r="AY189" s="12"/>
      <c r="AZ189" s="12"/>
      <c r="BA189" s="12"/>
      <c r="BB189" s="14"/>
      <c r="BC189" s="14"/>
      <c r="BD189" s="15"/>
      <c r="BE189" s="137"/>
      <c r="BF189" s="11"/>
      <c r="BG189" s="11"/>
      <c r="BH189" s="11"/>
      <c r="BI189" s="11"/>
      <c r="BJ189" s="11"/>
      <c r="BK189" s="11"/>
      <c r="BL189" s="11"/>
      <c r="BM189" s="11"/>
      <c r="BN189" s="11"/>
      <c r="BO189" s="11"/>
      <c r="BP189" s="11"/>
      <c r="BQ189" s="11"/>
      <c r="BR189" s="11"/>
      <c r="BS189" s="11"/>
      <c r="BT189" s="11"/>
      <c r="BU189" s="11"/>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6"/>
      <c r="DC189" s="16"/>
      <c r="DD189" s="16"/>
      <c r="DE189" s="16"/>
      <c r="DF189" s="17"/>
      <c r="DG189" s="16"/>
      <c r="DH189" s="16"/>
      <c r="DI189" s="16"/>
      <c r="DJ189" s="16"/>
      <c r="DK189" s="16"/>
      <c r="DL189" s="16"/>
      <c r="DM189" s="158"/>
      <c r="DN189" s="16"/>
      <c r="DO189" s="16"/>
      <c r="DP189" s="16"/>
      <c r="DQ189" s="16"/>
      <c r="DR189" s="16"/>
      <c r="DS189" s="16"/>
      <c r="DT189" s="16"/>
      <c r="DU189" s="16"/>
      <c r="DV189" s="16"/>
      <c r="DW189" s="138"/>
      <c r="DX189" s="137"/>
      <c r="DY189" s="137"/>
      <c r="DZ189" s="17"/>
      <c r="EA189" s="15"/>
      <c r="EB189" s="15"/>
      <c r="EC189" s="15"/>
      <c r="ED189" s="15"/>
    </row>
    <row r="190" spans="1:134" ht="15" hidden="1" customHeight="1" x14ac:dyDescent="0.3">
      <c r="A190" s="123"/>
      <c r="B190" s="221"/>
      <c r="C190" s="553"/>
      <c r="D190" s="257"/>
      <c r="E190" s="204"/>
      <c r="F190" s="257"/>
      <c r="G190" s="204"/>
      <c r="H190" s="257"/>
      <c r="I190" s="257"/>
      <c r="J190" s="257"/>
      <c r="K190" s="257"/>
      <c r="L190" s="257"/>
      <c r="M190" s="257"/>
      <c r="N190" s="257"/>
      <c r="O190" s="257"/>
      <c r="P190" s="257"/>
      <c r="Q190" s="257"/>
      <c r="R190" s="257"/>
      <c r="S190" s="257"/>
      <c r="T190" s="257"/>
      <c r="U190" s="257"/>
      <c r="V190" s="257"/>
      <c r="W190" s="257"/>
      <c r="X190" s="257"/>
      <c r="Y190" s="257"/>
      <c r="Z190" s="257"/>
      <c r="AA190" s="257"/>
      <c r="AB190" s="257"/>
      <c r="AC190" s="257"/>
      <c r="AD190" s="257"/>
      <c r="AE190" s="257"/>
      <c r="AF190" s="257"/>
      <c r="AG190" s="257"/>
      <c r="AH190" s="257"/>
      <c r="AI190" s="257"/>
      <c r="AJ190" s="128"/>
      <c r="AK190" s="143"/>
      <c r="AL190" s="143"/>
      <c r="AM190" s="144"/>
      <c r="AN190" s="145"/>
      <c r="AO190" s="145"/>
      <c r="AP190" s="145"/>
      <c r="AQ190" s="132"/>
      <c r="AR190" s="224"/>
      <c r="AS190" s="12"/>
      <c r="AT190" s="224"/>
      <c r="AU190" s="224"/>
      <c r="AV190" s="12"/>
      <c r="AW190" s="12"/>
      <c r="AX190" s="12"/>
      <c r="AY190" s="12"/>
      <c r="AZ190" s="12"/>
      <c r="BA190" s="12"/>
      <c r="BB190" s="14"/>
      <c r="BC190" s="14"/>
      <c r="BD190" s="15"/>
      <c r="BE190" s="137"/>
      <c r="BF190" s="11"/>
      <c r="BG190" s="11"/>
      <c r="BH190" s="11"/>
      <c r="BI190" s="11"/>
      <c r="BJ190" s="11"/>
      <c r="BK190" s="11"/>
      <c r="BL190" s="11"/>
      <c r="BM190" s="11"/>
      <c r="BN190" s="11"/>
      <c r="BO190" s="11"/>
      <c r="BP190" s="11"/>
      <c r="BQ190" s="11"/>
      <c r="BR190" s="11"/>
      <c r="BS190" s="11"/>
      <c r="BT190" s="11"/>
      <c r="BU190" s="11"/>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6"/>
      <c r="DC190" s="16"/>
      <c r="DD190" s="16"/>
      <c r="DE190" s="16"/>
      <c r="DF190" s="17"/>
      <c r="DG190" s="16"/>
      <c r="DH190" s="16"/>
      <c r="DI190" s="16"/>
      <c r="DJ190" s="16"/>
      <c r="DK190" s="16"/>
      <c r="DL190" s="16"/>
      <c r="DM190" s="158"/>
      <c r="DN190" s="16"/>
      <c r="DO190" s="16"/>
      <c r="DP190" s="16"/>
      <c r="DQ190" s="16"/>
      <c r="DR190" s="16"/>
      <c r="DS190" s="16"/>
      <c r="DT190" s="16"/>
      <c r="DU190" s="16"/>
      <c r="DV190" s="16"/>
      <c r="DW190" s="138"/>
      <c r="DX190" s="137"/>
      <c r="DY190" s="137"/>
      <c r="DZ190" s="17"/>
      <c r="EA190" s="15"/>
      <c r="EB190" s="15"/>
      <c r="EC190" s="15"/>
      <c r="ED190" s="15"/>
    </row>
    <row r="191" spans="1:134" ht="15" hidden="1" customHeight="1" x14ac:dyDescent="0.3">
      <c r="A191" s="123"/>
      <c r="B191" s="221"/>
      <c r="C191" s="562" t="s">
        <v>419</v>
      </c>
      <c r="D191" s="152"/>
      <c r="E191" s="151"/>
      <c r="F191" s="152"/>
      <c r="G191" s="151" t="s">
        <v>184</v>
      </c>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c r="AD191" s="152"/>
      <c r="AE191" s="152"/>
      <c r="AF191" s="152"/>
      <c r="AG191" s="152"/>
      <c r="AH191" s="152"/>
      <c r="AI191" s="152"/>
      <c r="AJ191" s="158">
        <f>IF($DM191=0,0,(IF(_xlfn.BITAND($DM191, 128),"8,", "") &amp; IF(_xlfn.BITAND($DM191,64),"7,", "") &amp; IF(_xlfn.BITAND($DM191,7), _xlfn.BITAND($DM191,7) &amp; ",", "") &amp; IF(_xlfn.BITAND($DM191, 56), _xlfn.BITAND($DM191, 56)/8, "")))</f>
        <v>0</v>
      </c>
      <c r="AK191" s="129">
        <v>109</v>
      </c>
      <c r="AL191" s="129">
        <v>0</v>
      </c>
      <c r="AM191" s="130" t="s">
        <v>165</v>
      </c>
      <c r="AN191" s="131" t="s">
        <v>420</v>
      </c>
      <c r="AO191" s="131" t="s">
        <v>167</v>
      </c>
      <c r="AP191" s="131" t="s">
        <v>420</v>
      </c>
      <c r="AQ191" s="140" t="s">
        <v>421</v>
      </c>
      <c r="AR191" s="133">
        <v>80</v>
      </c>
      <c r="AS191" s="12" t="s">
        <v>417</v>
      </c>
      <c r="AT191" s="198">
        <v>1</v>
      </c>
      <c r="AU191" s="198">
        <v>2</v>
      </c>
      <c r="AV191" s="12" t="s">
        <v>259</v>
      </c>
      <c r="AW191" s="135">
        <v>0</v>
      </c>
      <c r="AX191" s="135">
        <v>0</v>
      </c>
      <c r="AY191" s="135">
        <v>0</v>
      </c>
      <c r="AZ191" s="135">
        <v>0</v>
      </c>
      <c r="BA191" s="135">
        <v>0</v>
      </c>
      <c r="BB191" s="136"/>
      <c r="BC191" s="136"/>
      <c r="BD191" s="15"/>
      <c r="BE191" s="137" t="str">
        <f>IF(C191="","",C191)</f>
        <v>Engine coolant pressure high</v>
      </c>
      <c r="BF191" s="11"/>
      <c r="BG191" s="11"/>
      <c r="BH191" s="11"/>
      <c r="BI191" s="11"/>
      <c r="BJ191" s="11"/>
      <c r="BK191" s="11"/>
      <c r="BL191" s="11"/>
      <c r="BM191" s="11"/>
      <c r="BN191" s="11"/>
      <c r="BO191" s="11"/>
      <c r="BP191" s="11"/>
      <c r="BQ191" s="11"/>
      <c r="BR191" s="11"/>
      <c r="BS191" s="11"/>
      <c r="BT191" s="11"/>
      <c r="BU191" s="11"/>
      <c r="BV191" s="15">
        <f>IF(UPPER(TRIM(D191))="X",1,0)</f>
        <v>0</v>
      </c>
      <c r="BW191" s="15">
        <f>IF(UPPER(TRIM(E191))="X",1,0)</f>
        <v>0</v>
      </c>
      <c r="BX191" s="15">
        <f>IF(UPPER(TRIM(F191))="X",1,0)</f>
        <v>0</v>
      </c>
      <c r="BY191" s="15">
        <f>IF(UPPER(TRIM(G191))="X",1,0)</f>
        <v>1</v>
      </c>
      <c r="BZ191" s="15">
        <f>IF(UPPER(TRIM(H191))="X",1,0)</f>
        <v>0</v>
      </c>
      <c r="CA191" s="15">
        <f>IF(UPPER(TRIM(J191))="X",1,0)</f>
        <v>0</v>
      </c>
      <c r="CB191" s="15">
        <f>IF(UPPER(TRIM(L191))="X",1,0)</f>
        <v>0</v>
      </c>
      <c r="CC191" s="15">
        <f>IF(UPPER(TRIM(M191))="X",1,0)</f>
        <v>0</v>
      </c>
      <c r="CD191" s="15">
        <f>IF(UPPER(TRIM(I191))="X",1,0)</f>
        <v>0</v>
      </c>
      <c r="CE191" s="15">
        <f>IF(UPPER(TRIM(K191))="X",1,0)</f>
        <v>0</v>
      </c>
      <c r="CF191" s="15">
        <f t="shared" ref="CF191:CX191" si="41">IF(UPPER(TRIM(N191))="X",1,0)</f>
        <v>0</v>
      </c>
      <c r="CG191" s="15">
        <f t="shared" si="41"/>
        <v>0</v>
      </c>
      <c r="CH191" s="15">
        <f t="shared" si="41"/>
        <v>0</v>
      </c>
      <c r="CI191" s="15">
        <f t="shared" si="41"/>
        <v>0</v>
      </c>
      <c r="CJ191" s="15">
        <f t="shared" si="41"/>
        <v>0</v>
      </c>
      <c r="CK191" s="15">
        <f t="shared" si="41"/>
        <v>0</v>
      </c>
      <c r="CL191" s="15">
        <f t="shared" si="41"/>
        <v>0</v>
      </c>
      <c r="CM191" s="15">
        <f t="shared" si="41"/>
        <v>0</v>
      </c>
      <c r="CN191" s="15">
        <f t="shared" si="41"/>
        <v>0</v>
      </c>
      <c r="CO191" s="15">
        <f t="shared" si="41"/>
        <v>0</v>
      </c>
      <c r="CP191" s="15">
        <f t="shared" si="41"/>
        <v>0</v>
      </c>
      <c r="CQ191" s="15">
        <f t="shared" si="41"/>
        <v>0</v>
      </c>
      <c r="CR191" s="15">
        <f t="shared" si="41"/>
        <v>0</v>
      </c>
      <c r="CS191" s="15">
        <f t="shared" si="41"/>
        <v>0</v>
      </c>
      <c r="CT191" s="15">
        <f t="shared" si="41"/>
        <v>0</v>
      </c>
      <c r="CU191" s="15">
        <f t="shared" si="41"/>
        <v>0</v>
      </c>
      <c r="CV191" s="15">
        <f t="shared" si="41"/>
        <v>0</v>
      </c>
      <c r="CW191" s="15">
        <f t="shared" si="41"/>
        <v>0</v>
      </c>
      <c r="CX191" s="15">
        <f t="shared" si="41"/>
        <v>0</v>
      </c>
      <c r="CY191" s="15">
        <v>0</v>
      </c>
      <c r="CZ191" s="15">
        <f>IF(UPPER(TRIM(AH191))="X",1,0)</f>
        <v>0</v>
      </c>
      <c r="DA191" s="15">
        <v>0</v>
      </c>
      <c r="DB191" s="16">
        <f>IF(UPPER(TRIM(AM191))="P", 0, IF(UPPER(TRIM(AM191))="C", 16384, IF(UPPER(TRIM(AM191))="B", 32768, IF(UPPER(TRIM(AM191))="U", 49152, -1))))</f>
        <v>0</v>
      </c>
      <c r="DC191" s="16">
        <f>HEX2DEC(AN191)</f>
        <v>4354</v>
      </c>
      <c r="DD191" s="16">
        <f>IF(UPPER(TRIM(BB191))="",0,IF(UPPER(TRIM(BB191))="M",32,IF(UPPER(TRIM(BB191))="H",64,IF(UPPER(TRIM(BB191))="I",128,-1))))</f>
        <v>0</v>
      </c>
      <c r="DE191" s="16">
        <f>IF(UPPER(TRIM(BC191))="",0, IF(UPPER(TRIM(BC191))="U",1,IF(UPPER(TRIM(BC191))="A",2,IF(UPPER(TRIM(BC191))="B1",4,IF(UPPER(TRIM(BC191))="B2",8,IF(UPPER(TRIM(BC191))="C",16,-1))))))</f>
        <v>0</v>
      </c>
      <c r="DF191" s="17"/>
      <c r="DG191" s="16">
        <v>1044</v>
      </c>
      <c r="DH191" s="16">
        <f>AK191</f>
        <v>109</v>
      </c>
      <c r="DI191" s="16">
        <f>AL191</f>
        <v>0</v>
      </c>
      <c r="DJ191" s="16">
        <f>DB191 + DC191</f>
        <v>4354</v>
      </c>
      <c r="DK191" s="16">
        <f>HEX2DEC(AO191)</f>
        <v>0</v>
      </c>
      <c r="DL191" s="16">
        <f>HEX2DEC(AP191)</f>
        <v>4354</v>
      </c>
      <c r="DM191" s="13"/>
      <c r="DN191" s="16">
        <v>720</v>
      </c>
      <c r="DO191" s="16">
        <f>BV191*2^15+BW191*2^14+BX191*2^13+BY191*2^12+BZ191*2^11+CA191*2^10+CB191*2^9+CC191*2^8+CD191*2^7+CE191*2^6+CF191*2^5+CG191*2^4+CH191*2^3+CI191*2^2+CJ191*2^1+CK191*2^0</f>
        <v>4096</v>
      </c>
      <c r="DP191" s="16">
        <f>CL191*2^15+CM191*2^14+CN191*2^13+CO191*2^12+CP191*2^11+CQ191*2^10+CR191*2^9+CS191*2^8+CT191*2^7+CU191*2^6+CV191*2^5+CW191*2^4+CX191*2^3+CY191*2^2+CZ191*2^1+DA191*2^0</f>
        <v>0</v>
      </c>
      <c r="DQ191" s="16">
        <f>IF(DS191=2,AT191*1000,AT191)</f>
        <v>1000</v>
      </c>
      <c r="DR191" s="16">
        <f>IF(DT191=2,AU191*1000,AU191)</f>
        <v>2000</v>
      </c>
      <c r="DS191" s="16">
        <v>2</v>
      </c>
      <c r="DT191" s="16">
        <v>2</v>
      </c>
      <c r="DU191" s="16">
        <f>MAX(0,MIN(AX191,3))*2^14+MAX(0,MIN(AY191,3))*2^12+MAX(0,MIN(AZ191,3))*2^10+MAX(0,MIN(BA191,3))*2^8+IF(AW191&lt;0,31,IF(AW191&gt;30,30,AW191))</f>
        <v>0</v>
      </c>
      <c r="DV191" s="16">
        <f>DD191 + DE191</f>
        <v>0</v>
      </c>
      <c r="DW191" s="138"/>
      <c r="DX191" s="137"/>
      <c r="DY191" s="137"/>
      <c r="DZ191" s="17"/>
      <c r="EA191" s="15"/>
      <c r="EB191" s="15"/>
      <c r="EC191" s="15"/>
      <c r="ED191" s="15"/>
    </row>
    <row r="192" spans="1:134" ht="15" hidden="1" customHeight="1" x14ac:dyDescent="0.3">
      <c r="A192" s="123"/>
      <c r="B192" s="221"/>
      <c r="C192" s="560"/>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c r="AA192" s="252"/>
      <c r="AB192" s="252"/>
      <c r="AC192" s="252"/>
      <c r="AD192" s="252"/>
      <c r="AE192" s="252"/>
      <c r="AF192" s="252"/>
      <c r="AG192" s="252"/>
      <c r="AH192" s="252"/>
      <c r="AI192" s="252"/>
      <c r="AJ192" s="158"/>
      <c r="AK192" s="173"/>
      <c r="AL192" s="173"/>
      <c r="AM192" s="174"/>
      <c r="AN192" s="175"/>
      <c r="AO192" s="175"/>
      <c r="AP192" s="175"/>
      <c r="AQ192" s="251"/>
      <c r="AR192" s="251"/>
      <c r="AS192" s="251"/>
      <c r="AT192" s="253"/>
      <c r="AU192" s="253"/>
      <c r="AV192" s="11"/>
      <c r="AW192" s="11"/>
      <c r="AX192" s="11"/>
      <c r="AY192" s="11"/>
      <c r="AZ192" s="11"/>
      <c r="BA192" s="11"/>
      <c r="BB192" s="254"/>
      <c r="BC192" s="254"/>
      <c r="BD192" s="15"/>
      <c r="BE192" s="137"/>
      <c r="BF192" s="11"/>
      <c r="BG192" s="11"/>
      <c r="BH192" s="11"/>
      <c r="BI192" s="11"/>
      <c r="BJ192" s="11"/>
      <c r="BK192" s="11"/>
      <c r="BL192" s="11"/>
      <c r="BM192" s="11"/>
      <c r="BN192" s="11"/>
      <c r="BO192" s="11"/>
      <c r="BP192" s="11"/>
      <c r="BQ192" s="11"/>
      <c r="BR192" s="11"/>
      <c r="BS192" s="11"/>
      <c r="BT192" s="11"/>
      <c r="BU192" s="11"/>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6"/>
      <c r="DC192" s="16"/>
      <c r="DD192" s="16"/>
      <c r="DE192" s="16"/>
      <c r="DF192" s="17"/>
      <c r="DG192" s="16"/>
      <c r="DH192" s="16"/>
      <c r="DI192" s="16"/>
      <c r="DJ192" s="16"/>
      <c r="DK192" s="16"/>
      <c r="DL192" s="16"/>
      <c r="DM192" s="158"/>
      <c r="DN192" s="16"/>
      <c r="DO192" s="16"/>
      <c r="DP192" s="16"/>
      <c r="DQ192" s="16"/>
      <c r="DR192" s="16"/>
      <c r="DS192" s="16"/>
      <c r="DT192" s="16"/>
      <c r="DU192" s="16"/>
      <c r="DV192" s="16"/>
      <c r="DW192" s="138"/>
      <c r="DX192" s="137"/>
      <c r="DY192" s="137"/>
      <c r="DZ192" s="17"/>
      <c r="EA192" s="15"/>
      <c r="EB192" s="15"/>
      <c r="EC192" s="15"/>
      <c r="ED192" s="15"/>
    </row>
    <row r="193" spans="1:134" ht="15" hidden="1" customHeight="1" x14ac:dyDescent="0.3">
      <c r="A193" s="123"/>
      <c r="B193" s="221"/>
      <c r="C193" s="560" t="s">
        <v>422</v>
      </c>
      <c r="D193" s="156"/>
      <c r="E193" s="156"/>
      <c r="F193" s="156"/>
      <c r="G193" s="156"/>
      <c r="H193" s="156"/>
      <c r="I193" s="156"/>
      <c r="J193" s="156"/>
      <c r="K193" s="156"/>
      <c r="L193" s="156"/>
      <c r="M193" s="156"/>
      <c r="N193" s="156"/>
      <c r="O193" s="156"/>
      <c r="P193" s="156"/>
      <c r="Q193" s="156"/>
      <c r="R193" s="156"/>
      <c r="S193" s="156"/>
      <c r="T193" s="156"/>
      <c r="U193" s="156"/>
      <c r="V193" s="156"/>
      <c r="W193" s="258"/>
      <c r="X193" s="156"/>
      <c r="Y193" s="156"/>
      <c r="Z193" s="205"/>
      <c r="AA193" s="205"/>
      <c r="AB193" s="205"/>
      <c r="AC193" s="205"/>
      <c r="AD193" s="205"/>
      <c r="AE193" s="205"/>
      <c r="AF193" s="205"/>
      <c r="AG193" s="205"/>
      <c r="AH193" s="205"/>
      <c r="AI193" s="205"/>
      <c r="AJ193" s="158">
        <f>IF($DM193=0,0,(IF(_xlfn.BITAND($DM193, 128),"8,", "") &amp; IF(_xlfn.BITAND($DM193,64),"7,", "") &amp; IF(_xlfn.BITAND($DM193,7), _xlfn.BITAND($DM193,7) &amp; ",", "") &amp; IF(_xlfn.BITAND($DM193, 56), _xlfn.BITAND($DM193, 56)/8, "")))</f>
        <v>0</v>
      </c>
      <c r="AK193" s="159">
        <v>110</v>
      </c>
      <c r="AL193" s="159">
        <v>14</v>
      </c>
      <c r="AM193" s="160" t="s">
        <v>165</v>
      </c>
      <c r="AN193" s="161" t="s">
        <v>423</v>
      </c>
      <c r="AO193" s="161" t="s">
        <v>167</v>
      </c>
      <c r="AP193" s="161" t="s">
        <v>423</v>
      </c>
      <c r="AQ193" s="162"/>
      <c r="AR193" s="162"/>
      <c r="AS193" s="162"/>
      <c r="AT193" s="209">
        <v>1</v>
      </c>
      <c r="AU193" s="209">
        <v>1</v>
      </c>
      <c r="AV193" s="11" t="s">
        <v>259</v>
      </c>
      <c r="AW193" s="166">
        <v>0</v>
      </c>
      <c r="AX193" s="166">
        <v>0</v>
      </c>
      <c r="AY193" s="166">
        <v>0</v>
      </c>
      <c r="AZ193" s="166">
        <v>0</v>
      </c>
      <c r="BA193" s="166">
        <v>0</v>
      </c>
      <c r="BB193" s="167"/>
      <c r="BC193" s="167"/>
      <c r="BD193" s="15"/>
      <c r="BE193" s="137" t="str">
        <f>IF(C193="","",C193)</f>
        <v>ECT-based derate active</v>
      </c>
      <c r="BF193" s="11"/>
      <c r="BG193" s="11"/>
      <c r="BH193" s="11"/>
      <c r="BI193" s="11"/>
      <c r="BJ193" s="11"/>
      <c r="BK193" s="11"/>
      <c r="BL193" s="11"/>
      <c r="BM193" s="11"/>
      <c r="BN193" s="11"/>
      <c r="BO193" s="11"/>
      <c r="BP193" s="11"/>
      <c r="BQ193" s="11"/>
      <c r="BR193" s="11"/>
      <c r="BS193" s="11"/>
      <c r="BT193" s="11"/>
      <c r="BU193" s="11"/>
      <c r="BV193" s="15">
        <f>IF(UPPER(TRIM(D193))="X",1,0)</f>
        <v>0</v>
      </c>
      <c r="BW193" s="15">
        <f>IF(UPPER(TRIM(E193))="X",1,0)</f>
        <v>0</v>
      </c>
      <c r="BX193" s="15">
        <f>IF(UPPER(TRIM(F193))="X",1,0)</f>
        <v>0</v>
      </c>
      <c r="BY193" s="15">
        <f>IF(UPPER(TRIM(G193))="X",1,0)</f>
        <v>0</v>
      </c>
      <c r="BZ193" s="15">
        <f>IF(UPPER(TRIM(H193))="X",1,0)</f>
        <v>0</v>
      </c>
      <c r="CA193" s="15">
        <f>IF(UPPER(TRIM(J193))="X",1,0)</f>
        <v>0</v>
      </c>
      <c r="CB193" s="15">
        <f>IF(UPPER(TRIM(L193))="X",1,0)</f>
        <v>0</v>
      </c>
      <c r="CC193" s="15">
        <f>IF(UPPER(TRIM(M193))="X",1,0)</f>
        <v>0</v>
      </c>
      <c r="CD193" s="15">
        <f>IF(UPPER(TRIM(I193))="X",1,0)</f>
        <v>0</v>
      </c>
      <c r="CE193" s="15">
        <f>IF(UPPER(TRIM(K193))="X",1,0)</f>
        <v>0</v>
      </c>
      <c r="CF193" s="15">
        <f t="shared" ref="CF193:CX193" si="42">IF(UPPER(TRIM(N193))="X",1,0)</f>
        <v>0</v>
      </c>
      <c r="CG193" s="15">
        <f t="shared" si="42"/>
        <v>0</v>
      </c>
      <c r="CH193" s="15">
        <f t="shared" si="42"/>
        <v>0</v>
      </c>
      <c r="CI193" s="15">
        <f t="shared" si="42"/>
        <v>0</v>
      </c>
      <c r="CJ193" s="15">
        <f t="shared" si="42"/>
        <v>0</v>
      </c>
      <c r="CK193" s="15">
        <f t="shared" si="42"/>
        <v>0</v>
      </c>
      <c r="CL193" s="15">
        <f t="shared" si="42"/>
        <v>0</v>
      </c>
      <c r="CM193" s="15">
        <f t="shared" si="42"/>
        <v>0</v>
      </c>
      <c r="CN193" s="15">
        <f t="shared" si="42"/>
        <v>0</v>
      </c>
      <c r="CO193" s="15">
        <f t="shared" si="42"/>
        <v>0</v>
      </c>
      <c r="CP193" s="15">
        <f t="shared" si="42"/>
        <v>0</v>
      </c>
      <c r="CQ193" s="15">
        <f t="shared" si="42"/>
        <v>0</v>
      </c>
      <c r="CR193" s="15">
        <f t="shared" si="42"/>
        <v>0</v>
      </c>
      <c r="CS193" s="15">
        <f t="shared" si="42"/>
        <v>0</v>
      </c>
      <c r="CT193" s="15">
        <f t="shared" si="42"/>
        <v>0</v>
      </c>
      <c r="CU193" s="15">
        <f t="shared" si="42"/>
        <v>0</v>
      </c>
      <c r="CV193" s="15">
        <f t="shared" si="42"/>
        <v>0</v>
      </c>
      <c r="CW193" s="15">
        <f t="shared" si="42"/>
        <v>0</v>
      </c>
      <c r="CX193" s="15">
        <f t="shared" si="42"/>
        <v>0</v>
      </c>
      <c r="CY193" s="15">
        <v>0</v>
      </c>
      <c r="CZ193" s="15">
        <f>IF(UPPER(TRIM(AH193))="X",1,0)</f>
        <v>0</v>
      </c>
      <c r="DA193" s="15">
        <v>0</v>
      </c>
      <c r="DB193" s="16">
        <f>IF(UPPER(TRIM(AM193))="P", 0, IF(UPPER(TRIM(AM193))="C", 16384, IF(UPPER(TRIM(AM193))="B", 32768, IF(UPPER(TRIM(AM193))="U", 49152, -1))))</f>
        <v>0</v>
      </c>
      <c r="DC193" s="16">
        <f>HEX2DEC(AN193)</f>
        <v>12378</v>
      </c>
      <c r="DD193" s="16">
        <f>IF(UPPER(TRIM(BB193))="",0,IF(UPPER(TRIM(BB193))="M",32,IF(UPPER(TRIM(BB193))="H",64,IF(UPPER(TRIM(BB193))="I",128,-1))))</f>
        <v>0</v>
      </c>
      <c r="DE193" s="16">
        <f>IF(UPPER(TRIM(BC193))="",0, IF(UPPER(TRIM(BC193))="U",1,IF(UPPER(TRIM(BC193))="A",2,IF(UPPER(TRIM(BC193))="B1",4,IF(UPPER(TRIM(BC193))="B2",8,IF(UPPER(TRIM(BC193))="C",16,-1))))))</f>
        <v>0</v>
      </c>
      <c r="DF193" s="17"/>
      <c r="DG193" s="16">
        <v>828</v>
      </c>
      <c r="DH193" s="16">
        <f>AK193</f>
        <v>110</v>
      </c>
      <c r="DI193" s="16">
        <f>AL193</f>
        <v>14</v>
      </c>
      <c r="DJ193" s="16">
        <f>DB193 + DC193</f>
        <v>12378</v>
      </c>
      <c r="DK193" s="16">
        <f>HEX2DEC(AO193)</f>
        <v>0</v>
      </c>
      <c r="DL193" s="16">
        <f>HEX2DEC(AP193)</f>
        <v>12378</v>
      </c>
      <c r="DM193" s="158">
        <v>0</v>
      </c>
      <c r="DN193" s="16">
        <v>655</v>
      </c>
      <c r="DO193" s="16">
        <f>BV193*2^15+BW193*2^14+BX193*2^13+BY193*2^12+BZ193*2^11+CA193*2^10+CB193*2^9+CC193*2^8+CD193*2^7+CE193*2^6+CF193*2^5+CG193*2^4+CH193*2^3+CI193*2^2+CJ193*2^1+CK193*2^0</f>
        <v>0</v>
      </c>
      <c r="DP193" s="16">
        <f>CL193*2^15+CM193*2^14+CN193*2^13+CO193*2^12+CP193*2^11+CQ193*2^10+CR193*2^9+CS193*2^8+CT193*2^7+CU193*2^6+CV193*2^5+CW193*2^4+CX193*2^3+CY193*2^2+CZ193*2^1+DA193*2^0</f>
        <v>0</v>
      </c>
      <c r="DQ193" s="16">
        <f>IF(DS193=2,AT193*1000,AT193)</f>
        <v>1000</v>
      </c>
      <c r="DR193" s="16">
        <f>IF(DT193=2,AU193*1000,AU193)</f>
        <v>1000</v>
      </c>
      <c r="DS193" s="16">
        <v>2</v>
      </c>
      <c r="DT193" s="16">
        <v>2</v>
      </c>
      <c r="DU193" s="16">
        <f>MAX(0,MIN(AX193,3))*2^14+MAX(0,MIN(AY193,3))*2^12+MAX(0,MIN(AZ193,3))*2^10+MAX(0,MIN(BA193,3))*2^8+IF(AW193&lt;0,31,IF(AW193&gt;30,30,AW193))</f>
        <v>0</v>
      </c>
      <c r="DV193" s="16">
        <f>DD193 + DE193</f>
        <v>0</v>
      </c>
      <c r="DW193" s="138"/>
      <c r="DX193" s="137"/>
      <c r="DY193" s="137"/>
      <c r="DZ193" s="17"/>
      <c r="EA193" s="15"/>
      <c r="EB193" s="15"/>
      <c r="EC193" s="15"/>
      <c r="ED193" s="15"/>
    </row>
    <row r="194" spans="1:134" ht="15" hidden="1" customHeight="1" x14ac:dyDescent="0.3">
      <c r="A194" s="212"/>
      <c r="B194" s="213"/>
      <c r="C194" s="214"/>
      <c r="D194" s="214"/>
      <c r="E194" s="214"/>
      <c r="F194" s="214"/>
      <c r="G194" s="214"/>
      <c r="H194" s="214"/>
      <c r="I194" s="214"/>
      <c r="J194" s="214"/>
      <c r="K194" s="214"/>
      <c r="L194" s="214"/>
      <c r="M194" s="214"/>
      <c r="N194" s="214"/>
      <c r="O194" s="214"/>
      <c r="P194" s="214"/>
      <c r="Q194" s="214"/>
      <c r="R194" s="214"/>
      <c r="S194" s="214"/>
      <c r="T194" s="214"/>
      <c r="U194" s="214"/>
      <c r="V194" s="214"/>
      <c r="W194" s="236"/>
      <c r="X194" s="214"/>
      <c r="Y194" s="214"/>
      <c r="Z194" s="236"/>
      <c r="AA194" s="236"/>
      <c r="AB194" s="236"/>
      <c r="AC194" s="236"/>
      <c r="AD194" s="236"/>
      <c r="AE194" s="236"/>
      <c r="AF194" s="236"/>
      <c r="AG194" s="236"/>
      <c r="AH194" s="236"/>
      <c r="AI194" s="236"/>
      <c r="AJ194" s="215"/>
      <c r="AK194" s="214"/>
      <c r="AL194" s="214"/>
      <c r="AM194" s="216"/>
      <c r="AN194" s="217"/>
      <c r="AO194" s="217"/>
      <c r="AP194" s="217"/>
      <c r="AQ194" s="214"/>
      <c r="AR194" s="214"/>
      <c r="AS194" s="214"/>
      <c r="AT194" s="214"/>
      <c r="AU194" s="214"/>
      <c r="AV194" s="214"/>
      <c r="AW194" s="214"/>
      <c r="AX194" s="214"/>
      <c r="AY194" s="214"/>
      <c r="AZ194" s="214"/>
      <c r="BA194" s="214"/>
      <c r="BB194" s="218"/>
      <c r="BC194" s="218"/>
      <c r="BD194" s="15"/>
      <c r="BE194" s="137" t="s">
        <v>183</v>
      </c>
      <c r="BF194" s="11"/>
      <c r="BG194" s="11"/>
      <c r="BH194" s="11"/>
      <c r="BI194" s="11" t="s">
        <v>183</v>
      </c>
      <c r="BJ194" s="11" t="s">
        <v>183</v>
      </c>
      <c r="BK194" s="11" t="s">
        <v>183</v>
      </c>
      <c r="BL194" s="11" t="s">
        <v>183</v>
      </c>
      <c r="BM194" s="11" t="s">
        <v>183</v>
      </c>
      <c r="BN194" s="11" t="s">
        <v>183</v>
      </c>
      <c r="BO194" s="11" t="s">
        <v>183</v>
      </c>
      <c r="BP194" s="11" t="s">
        <v>183</v>
      </c>
      <c r="BQ194" s="11" t="s">
        <v>183</v>
      </c>
      <c r="BR194" s="11" t="s">
        <v>183</v>
      </c>
      <c r="BS194" s="11" t="s">
        <v>183</v>
      </c>
      <c r="BT194" s="11" t="s">
        <v>183</v>
      </c>
      <c r="BU194" s="11"/>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6"/>
      <c r="DC194" s="16"/>
      <c r="DD194" s="16"/>
      <c r="DE194" s="16"/>
      <c r="DF194" s="17"/>
      <c r="DG194" s="16"/>
      <c r="DH194" s="16"/>
      <c r="DI194" s="16"/>
      <c r="DJ194" s="16"/>
      <c r="DK194" s="16"/>
      <c r="DL194" s="16"/>
      <c r="DM194" s="219"/>
      <c r="DN194" s="16"/>
      <c r="DO194" s="16"/>
      <c r="DP194" s="16"/>
      <c r="DQ194" s="16"/>
      <c r="DR194" s="16"/>
      <c r="DS194" s="16"/>
      <c r="DT194" s="16"/>
      <c r="DU194" s="16"/>
      <c r="DV194" s="16"/>
      <c r="DW194" s="138"/>
      <c r="DX194" s="137"/>
      <c r="DY194" s="137"/>
      <c r="DZ194" s="17"/>
      <c r="EA194" s="15"/>
      <c r="EB194" s="15"/>
      <c r="EC194" s="15"/>
      <c r="ED194" s="15"/>
    </row>
    <row r="195" spans="1:134" ht="15" hidden="1" customHeight="1" x14ac:dyDescent="0.3">
      <c r="A195" s="220"/>
      <c r="B195" s="221"/>
      <c r="C195" s="12"/>
      <c r="D195" s="259"/>
      <c r="E195" s="259"/>
      <c r="F195" s="259"/>
      <c r="G195" s="259"/>
      <c r="H195" s="259"/>
      <c r="I195" s="259"/>
      <c r="J195" s="259"/>
      <c r="K195" s="259"/>
      <c r="L195" s="259"/>
      <c r="M195" s="259"/>
      <c r="N195" s="259"/>
      <c r="O195" s="259"/>
      <c r="P195" s="259"/>
      <c r="Q195" s="259"/>
      <c r="R195" s="259"/>
      <c r="S195" s="259"/>
      <c r="T195" s="259"/>
      <c r="U195" s="259"/>
      <c r="V195" s="259"/>
      <c r="W195" s="260"/>
      <c r="X195" s="259"/>
      <c r="Y195" s="259"/>
      <c r="Z195" s="260"/>
      <c r="AA195" s="260"/>
      <c r="AB195" s="260"/>
      <c r="AC195" s="260"/>
      <c r="AD195" s="260"/>
      <c r="AE195" s="260"/>
      <c r="AF195" s="260"/>
      <c r="AG195" s="260"/>
      <c r="AH195" s="260"/>
      <c r="AI195" s="260"/>
      <c r="AJ195" s="148"/>
      <c r="AK195" s="12"/>
      <c r="AL195" s="12"/>
      <c r="AM195" s="149"/>
      <c r="AN195" s="150"/>
      <c r="AO195" s="150"/>
      <c r="AP195" s="150"/>
      <c r="AQ195" s="12"/>
      <c r="AR195" s="132" t="s">
        <v>424</v>
      </c>
      <c r="AS195" s="12"/>
      <c r="AT195" s="12"/>
      <c r="AU195" s="12"/>
      <c r="AV195" s="12"/>
      <c r="AW195" s="12"/>
      <c r="AX195" s="12"/>
      <c r="AY195" s="12"/>
      <c r="AZ195" s="12"/>
      <c r="BA195" s="12"/>
      <c r="BB195" s="14"/>
      <c r="BC195" s="14"/>
      <c r="BD195" s="15"/>
      <c r="BE195" s="137"/>
      <c r="BF195" s="11"/>
      <c r="BG195" s="11"/>
      <c r="BH195" s="11"/>
      <c r="BI195" s="11"/>
      <c r="BJ195" s="11"/>
      <c r="BK195" s="11"/>
      <c r="BL195" s="11"/>
      <c r="BM195" s="11"/>
      <c r="BN195" s="11"/>
      <c r="BO195" s="11"/>
      <c r="BP195" s="11"/>
      <c r="BQ195" s="11"/>
      <c r="BR195" s="11"/>
      <c r="BS195" s="11"/>
      <c r="BT195" s="11"/>
      <c r="BU195" s="11"/>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6"/>
      <c r="DC195" s="16"/>
      <c r="DD195" s="16"/>
      <c r="DE195" s="16"/>
      <c r="DF195" s="17"/>
      <c r="DG195" s="16"/>
      <c r="DH195" s="16"/>
      <c r="DI195" s="16"/>
      <c r="DJ195" s="16"/>
      <c r="DK195" s="16"/>
      <c r="DL195" s="16"/>
      <c r="DM195" s="13"/>
      <c r="DN195" s="16"/>
      <c r="DO195" s="16"/>
      <c r="DP195" s="16"/>
      <c r="DQ195" s="16"/>
      <c r="DR195" s="16"/>
      <c r="DS195" s="16"/>
      <c r="DT195" s="16"/>
      <c r="DU195" s="16"/>
      <c r="DV195" s="16"/>
      <c r="DW195" s="138"/>
      <c r="DX195" s="137"/>
      <c r="DY195" s="137"/>
      <c r="DZ195" s="17"/>
      <c r="EA195" s="15"/>
      <c r="EB195" s="15"/>
      <c r="EC195" s="15"/>
      <c r="ED195" s="15"/>
    </row>
    <row r="196" spans="1:134" ht="15" hidden="1" customHeight="1" x14ac:dyDescent="0.3">
      <c r="A196" s="220"/>
      <c r="B196" s="221"/>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260"/>
      <c r="AA196" s="260"/>
      <c r="AB196" s="260"/>
      <c r="AC196" s="260"/>
      <c r="AD196" s="260"/>
      <c r="AE196" s="260"/>
      <c r="AF196" s="260"/>
      <c r="AG196" s="260"/>
      <c r="AH196" s="260"/>
      <c r="AI196" s="260"/>
      <c r="AJ196" s="148"/>
      <c r="AK196" s="12"/>
      <c r="AL196" s="12"/>
      <c r="AM196" s="149"/>
      <c r="AN196" s="150"/>
      <c r="AO196" s="150"/>
      <c r="AP196" s="150"/>
      <c r="AQ196" s="132" t="s">
        <v>425</v>
      </c>
      <c r="AR196" s="261">
        <v>0</v>
      </c>
      <c r="AS196" s="11" t="s">
        <v>426</v>
      </c>
      <c r="AT196" s="12"/>
      <c r="AU196" s="12"/>
      <c r="AV196" s="12"/>
      <c r="AW196" s="12"/>
      <c r="AX196" s="12"/>
      <c r="AY196" s="12"/>
      <c r="AZ196" s="12"/>
      <c r="BA196" s="12"/>
      <c r="BB196" s="14"/>
      <c r="BC196" s="14"/>
      <c r="BD196" s="15"/>
      <c r="BE196" s="137"/>
      <c r="BF196" s="11"/>
      <c r="BG196" s="11"/>
      <c r="BH196" s="11"/>
      <c r="BI196" s="11"/>
      <c r="BJ196" s="11"/>
      <c r="BK196" s="11"/>
      <c r="BL196" s="11"/>
      <c r="BM196" s="11"/>
      <c r="BN196" s="11"/>
      <c r="BO196" s="11"/>
      <c r="BP196" s="11"/>
      <c r="BQ196" s="11"/>
      <c r="BR196" s="11"/>
      <c r="BS196" s="11"/>
      <c r="BT196" s="11"/>
      <c r="BU196" s="11"/>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6"/>
      <c r="DC196" s="16"/>
      <c r="DD196" s="16"/>
      <c r="DE196" s="16"/>
      <c r="DF196" s="17"/>
      <c r="DG196" s="16"/>
      <c r="DH196" s="16"/>
      <c r="DI196" s="16"/>
      <c r="DJ196" s="16"/>
      <c r="DK196" s="16"/>
      <c r="DL196" s="16"/>
      <c r="DM196" s="13"/>
      <c r="DN196" s="16"/>
      <c r="DO196" s="16"/>
      <c r="DP196" s="16"/>
      <c r="DQ196" s="16"/>
      <c r="DR196" s="16"/>
      <c r="DS196" s="16"/>
      <c r="DT196" s="16"/>
      <c r="DU196" s="16"/>
      <c r="DV196" s="16"/>
      <c r="DW196" s="138"/>
      <c r="DX196" s="137"/>
      <c r="DY196" s="137"/>
      <c r="DZ196" s="17"/>
      <c r="EA196" s="15"/>
      <c r="EB196" s="15"/>
      <c r="EC196" s="15"/>
      <c r="ED196" s="15"/>
    </row>
    <row r="197" spans="1:134" ht="15" hidden="1" customHeight="1" x14ac:dyDescent="0.3">
      <c r="A197" s="220"/>
      <c r="B197" s="221"/>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260"/>
      <c r="AA197" s="260"/>
      <c r="AB197" s="260"/>
      <c r="AC197" s="260"/>
      <c r="AD197" s="260"/>
      <c r="AE197" s="260"/>
      <c r="AF197" s="260"/>
      <c r="AG197" s="260"/>
      <c r="AH197" s="260"/>
      <c r="AI197" s="260"/>
      <c r="AJ197" s="148"/>
      <c r="AK197" s="12"/>
      <c r="AL197" s="12"/>
      <c r="AM197" s="149"/>
      <c r="AN197" s="150"/>
      <c r="AO197" s="150"/>
      <c r="AP197" s="150"/>
      <c r="AQ197" s="132" t="s">
        <v>427</v>
      </c>
      <c r="AR197" s="133">
        <v>0</v>
      </c>
      <c r="AS197" s="12" t="s">
        <v>259</v>
      </c>
      <c r="AT197" s="12"/>
      <c r="AU197" s="12"/>
      <c r="AV197" s="12"/>
      <c r="AW197" s="12"/>
      <c r="AX197" s="12"/>
      <c r="AY197" s="12"/>
      <c r="AZ197" s="12"/>
      <c r="BA197" s="12"/>
      <c r="BB197" s="14"/>
      <c r="BC197" s="14"/>
      <c r="BD197" s="15"/>
      <c r="BE197" s="137"/>
      <c r="BF197" s="11"/>
      <c r="BG197" s="11"/>
      <c r="BH197" s="11"/>
      <c r="BI197" s="11"/>
      <c r="BJ197" s="11"/>
      <c r="BK197" s="11"/>
      <c r="BL197" s="11"/>
      <c r="BM197" s="11"/>
      <c r="BN197" s="11"/>
      <c r="BO197" s="11"/>
      <c r="BP197" s="11"/>
      <c r="BQ197" s="11"/>
      <c r="BR197" s="11"/>
      <c r="BS197" s="11"/>
      <c r="BT197" s="11"/>
      <c r="BU197" s="11"/>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6"/>
      <c r="DC197" s="16"/>
      <c r="DD197" s="16"/>
      <c r="DE197" s="16"/>
      <c r="DF197" s="17"/>
      <c r="DG197" s="16"/>
      <c r="DH197" s="16"/>
      <c r="DI197" s="16"/>
      <c r="DJ197" s="16"/>
      <c r="DK197" s="16"/>
      <c r="DL197" s="16"/>
      <c r="DM197" s="13"/>
      <c r="DN197" s="16"/>
      <c r="DO197" s="16"/>
      <c r="DP197" s="16"/>
      <c r="DQ197" s="16"/>
      <c r="DR197" s="16"/>
      <c r="DS197" s="16"/>
      <c r="DT197" s="16"/>
      <c r="DU197" s="16"/>
      <c r="DV197" s="16"/>
      <c r="DW197" s="138"/>
      <c r="DX197" s="137"/>
      <c r="DY197" s="137"/>
      <c r="DZ197" s="17"/>
      <c r="EA197" s="15"/>
      <c r="EB197" s="15"/>
      <c r="EC197" s="15"/>
      <c r="ED197" s="15"/>
    </row>
    <row r="198" spans="1:134" ht="15" hidden="1" customHeight="1" x14ac:dyDescent="0.3">
      <c r="A198" s="220"/>
      <c r="B198" s="221"/>
      <c r="C198" s="12"/>
      <c r="D198" s="262"/>
      <c r="E198" s="262"/>
      <c r="F198" s="262"/>
      <c r="G198" s="262"/>
      <c r="H198" s="262"/>
      <c r="I198" s="262"/>
      <c r="J198" s="262"/>
      <c r="K198" s="262"/>
      <c r="L198" s="262"/>
      <c r="M198" s="262"/>
      <c r="N198" s="262"/>
      <c r="O198" s="262"/>
      <c r="P198" s="262"/>
      <c r="Q198" s="262"/>
      <c r="R198" s="262"/>
      <c r="S198" s="262"/>
      <c r="T198" s="262"/>
      <c r="U198" s="262"/>
      <c r="V198" s="262"/>
      <c r="W198" s="12"/>
      <c r="X198" s="262"/>
      <c r="Y198" s="262"/>
      <c r="Z198" s="260"/>
      <c r="AA198" s="260"/>
      <c r="AB198" s="260"/>
      <c r="AC198" s="260"/>
      <c r="AD198" s="260"/>
      <c r="AE198" s="260"/>
      <c r="AF198" s="260"/>
      <c r="AG198" s="260"/>
      <c r="AH198" s="260"/>
      <c r="AI198" s="260"/>
      <c r="AJ198" s="148"/>
      <c r="AK198" s="12"/>
      <c r="AL198" s="12"/>
      <c r="AM198" s="149"/>
      <c r="AN198" s="150"/>
      <c r="AO198" s="150"/>
      <c r="AP198" s="150"/>
      <c r="AQ198" s="12"/>
      <c r="AR198" s="12"/>
      <c r="AS198" s="12"/>
      <c r="AT198" s="12"/>
      <c r="AU198" s="12"/>
      <c r="AV198" s="12"/>
      <c r="AW198" s="12"/>
      <c r="AX198" s="12"/>
      <c r="AY198" s="12"/>
      <c r="AZ198" s="12"/>
      <c r="BA198" s="12"/>
      <c r="BB198" s="14"/>
      <c r="BC198" s="14"/>
      <c r="BD198" s="15"/>
      <c r="BE198" s="137"/>
      <c r="BF198" s="11"/>
      <c r="BG198" s="11"/>
      <c r="BH198" s="11"/>
      <c r="BI198" s="11"/>
      <c r="BJ198" s="11"/>
      <c r="BK198" s="11"/>
      <c r="BL198" s="11"/>
      <c r="BM198" s="11"/>
      <c r="BN198" s="11"/>
      <c r="BO198" s="11"/>
      <c r="BP198" s="11"/>
      <c r="BQ198" s="11"/>
      <c r="BR198" s="11"/>
      <c r="BS198" s="11"/>
      <c r="BT198" s="11"/>
      <c r="BU198" s="11"/>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6"/>
      <c r="DC198" s="16"/>
      <c r="DD198" s="16"/>
      <c r="DE198" s="16"/>
      <c r="DF198" s="17"/>
      <c r="DG198" s="16"/>
      <c r="DH198" s="16"/>
      <c r="DI198" s="16"/>
      <c r="DJ198" s="16"/>
      <c r="DK198" s="16"/>
      <c r="DL198" s="16"/>
      <c r="DM198" s="13"/>
      <c r="DN198" s="16"/>
      <c r="DO198" s="16"/>
      <c r="DP198" s="16"/>
      <c r="DQ198" s="16"/>
      <c r="DR198" s="16"/>
      <c r="DS198" s="16"/>
      <c r="DT198" s="16"/>
      <c r="DU198" s="16"/>
      <c r="DV198" s="16"/>
      <c r="DW198" s="138"/>
      <c r="DX198" s="137"/>
      <c r="DY198" s="137"/>
      <c r="DZ198" s="17"/>
      <c r="EA198" s="15"/>
      <c r="EB198" s="15"/>
      <c r="EC198" s="15"/>
      <c r="ED198" s="15"/>
    </row>
    <row r="199" spans="1:134" ht="15" hidden="1" customHeight="1" x14ac:dyDescent="0.3">
      <c r="A199" s="220"/>
      <c r="B199" s="221"/>
      <c r="C199" s="561" t="s">
        <v>428</v>
      </c>
      <c r="D199" s="238"/>
      <c r="E199" s="238"/>
      <c r="F199" s="238"/>
      <c r="G199" s="238"/>
      <c r="H199" s="238"/>
      <c r="I199" s="238"/>
      <c r="J199" s="238"/>
      <c r="K199" s="238"/>
      <c r="L199" s="238"/>
      <c r="M199" s="238"/>
      <c r="N199" s="238"/>
      <c r="O199" s="238"/>
      <c r="P199" s="238"/>
      <c r="Q199" s="238"/>
      <c r="R199" s="238"/>
      <c r="S199" s="238"/>
      <c r="T199" s="238"/>
      <c r="U199" s="238"/>
      <c r="V199" s="238"/>
      <c r="W199" s="156"/>
      <c r="X199" s="238"/>
      <c r="Y199" s="238"/>
      <c r="Z199" s="222"/>
      <c r="AA199" s="222"/>
      <c r="AB199" s="222"/>
      <c r="AC199" s="222"/>
      <c r="AD199" s="222"/>
      <c r="AE199" s="222"/>
      <c r="AF199" s="222"/>
      <c r="AG199" s="222"/>
      <c r="AH199" s="222"/>
      <c r="AI199" s="222"/>
      <c r="AJ199" s="148">
        <f>IF($DM199=0,0,(IF(_xlfn.BITAND($DM199, 128),"8,", "") &amp; IF(_xlfn.BITAND($DM199,64),"7,", "") &amp; IF(_xlfn.BITAND($DM199,7), _xlfn.BITAND($DM199,7) &amp; ",", "") &amp; IF(_xlfn.BITAND($DM199, 56), _xlfn.BITAND($DM199, 56)/8, "")))</f>
        <v>0</v>
      </c>
      <c r="AK199" s="135">
        <v>2659</v>
      </c>
      <c r="AL199" s="135">
        <v>17</v>
      </c>
      <c r="AM199" s="194" t="s">
        <v>165</v>
      </c>
      <c r="AN199" s="195" t="s">
        <v>429</v>
      </c>
      <c r="AO199" s="195" t="s">
        <v>430</v>
      </c>
      <c r="AP199" s="195" t="s">
        <v>431</v>
      </c>
      <c r="AQ199" s="132" t="s">
        <v>432</v>
      </c>
      <c r="AR199" s="261">
        <v>2.5</v>
      </c>
      <c r="AS199" s="12" t="s">
        <v>328</v>
      </c>
      <c r="AT199" s="198">
        <v>20</v>
      </c>
      <c r="AU199" s="198">
        <v>2</v>
      </c>
      <c r="AV199" s="12" t="s">
        <v>259</v>
      </c>
      <c r="AW199" s="135">
        <v>0</v>
      </c>
      <c r="AX199" s="135">
        <v>0</v>
      </c>
      <c r="AY199" s="135">
        <v>0</v>
      </c>
      <c r="AZ199" s="135">
        <v>0</v>
      </c>
      <c r="BA199" s="135">
        <v>0</v>
      </c>
      <c r="BB199" s="136"/>
      <c r="BC199" s="136"/>
      <c r="BD199" s="15"/>
      <c r="BE199" s="137" t="str">
        <f>IF(C199="","",C199)</f>
        <v>EGR flow lower than expected 1</v>
      </c>
      <c r="BF199" s="11" t="s">
        <v>433</v>
      </c>
      <c r="BG199" s="11" t="s">
        <v>434</v>
      </c>
      <c r="BH199" s="11" t="s">
        <v>174</v>
      </c>
      <c r="BI199" s="11" t="s">
        <v>435</v>
      </c>
      <c r="BJ199" s="11" t="s">
        <v>436</v>
      </c>
      <c r="BK199" s="11" t="s">
        <v>437</v>
      </c>
      <c r="BL199" s="11" t="s">
        <v>438</v>
      </c>
      <c r="BM199" s="11" t="s">
        <v>179</v>
      </c>
      <c r="BN199" s="11" t="s">
        <v>182</v>
      </c>
      <c r="BO199" s="11" t="s">
        <v>180</v>
      </c>
      <c r="BP199" s="11" t="s">
        <v>439</v>
      </c>
      <c r="BQ199" s="11" t="s">
        <v>180</v>
      </c>
      <c r="BR199" s="11" t="s">
        <v>180</v>
      </c>
      <c r="BS199" s="11" t="s">
        <v>439</v>
      </c>
      <c r="BT199" s="11" t="s">
        <v>180</v>
      </c>
      <c r="BU199" s="11"/>
      <c r="BV199" s="15">
        <f>IF(UPPER(TRIM(D199))="X",1,0)</f>
        <v>0</v>
      </c>
      <c r="BW199" s="15">
        <f>IF(UPPER(TRIM(E199))="X",1,0)</f>
        <v>0</v>
      </c>
      <c r="BX199" s="15">
        <f>IF(UPPER(TRIM(F199))="X",1,0)</f>
        <v>0</v>
      </c>
      <c r="BY199" s="15">
        <f>IF(UPPER(TRIM(G199))="X",1,0)</f>
        <v>0</v>
      </c>
      <c r="BZ199" s="15">
        <f>IF(UPPER(TRIM(H199))="X",1,0)</f>
        <v>0</v>
      </c>
      <c r="CA199" s="15">
        <f>IF(UPPER(TRIM(J199))="X",1,0)</f>
        <v>0</v>
      </c>
      <c r="CB199" s="15">
        <f>IF(UPPER(TRIM(L199))="X",1,0)</f>
        <v>0</v>
      </c>
      <c r="CC199" s="15">
        <f>IF(UPPER(TRIM(M199))="X",1,0)</f>
        <v>0</v>
      </c>
      <c r="CD199" s="15">
        <f>IF(UPPER(TRIM(I199))="X",1,0)</f>
        <v>0</v>
      </c>
      <c r="CE199" s="15">
        <f>IF(UPPER(TRIM(K199))="X",1,0)</f>
        <v>0</v>
      </c>
      <c r="CF199" s="15">
        <f t="shared" ref="CF199:CX199" si="43">IF(UPPER(TRIM(N199))="X",1,0)</f>
        <v>0</v>
      </c>
      <c r="CG199" s="15">
        <f t="shared" si="43"/>
        <v>0</v>
      </c>
      <c r="CH199" s="15">
        <f t="shared" si="43"/>
        <v>0</v>
      </c>
      <c r="CI199" s="15">
        <f t="shared" si="43"/>
        <v>0</v>
      </c>
      <c r="CJ199" s="15">
        <f t="shared" si="43"/>
        <v>0</v>
      </c>
      <c r="CK199" s="15">
        <f t="shared" si="43"/>
        <v>0</v>
      </c>
      <c r="CL199" s="15">
        <f t="shared" si="43"/>
        <v>0</v>
      </c>
      <c r="CM199" s="15">
        <f t="shared" si="43"/>
        <v>0</v>
      </c>
      <c r="CN199" s="15">
        <f t="shared" si="43"/>
        <v>0</v>
      </c>
      <c r="CO199" s="15">
        <f t="shared" si="43"/>
        <v>0</v>
      </c>
      <c r="CP199" s="15">
        <f t="shared" si="43"/>
        <v>0</v>
      </c>
      <c r="CQ199" s="15">
        <f t="shared" si="43"/>
        <v>0</v>
      </c>
      <c r="CR199" s="15">
        <f t="shared" si="43"/>
        <v>0</v>
      </c>
      <c r="CS199" s="15">
        <f t="shared" si="43"/>
        <v>0</v>
      </c>
      <c r="CT199" s="15">
        <f t="shared" si="43"/>
        <v>0</v>
      </c>
      <c r="CU199" s="15">
        <f t="shared" si="43"/>
        <v>0</v>
      </c>
      <c r="CV199" s="15">
        <f t="shared" si="43"/>
        <v>0</v>
      </c>
      <c r="CW199" s="15">
        <f t="shared" si="43"/>
        <v>0</v>
      </c>
      <c r="CX199" s="15">
        <f t="shared" si="43"/>
        <v>0</v>
      </c>
      <c r="CY199" s="15">
        <v>0</v>
      </c>
      <c r="CZ199" s="15">
        <f>IF(UPPER(TRIM(AH199))="X",1,0)</f>
        <v>0</v>
      </c>
      <c r="DA199" s="15">
        <v>0</v>
      </c>
      <c r="DB199" s="16">
        <f>IF(UPPER(TRIM(AM199))="P", 0, IF(UPPER(TRIM(AM199))="C", 16384, IF(UPPER(TRIM(AM199))="B", 32768, IF(UPPER(TRIM(AM199))="U", 49152, -1))))</f>
        <v>0</v>
      </c>
      <c r="DC199" s="16">
        <f>HEX2DEC(AN199)</f>
        <v>1024</v>
      </c>
      <c r="DD199" s="16">
        <f>IF(UPPER(TRIM(BB199))="",0,IF(UPPER(TRIM(BB199))="M",32,IF(UPPER(TRIM(BB199))="H",64,IF(UPPER(TRIM(BB199))="I",128,-1))))</f>
        <v>0</v>
      </c>
      <c r="DE199" s="16">
        <f>IF(UPPER(TRIM(BC199))="",0, IF(UPPER(TRIM(BC199))="U",1,IF(UPPER(TRIM(BC199))="A",2,IF(UPPER(TRIM(BC199))="B1",4,IF(UPPER(TRIM(BC199))="B2",8,IF(UPPER(TRIM(BC199))="C",16,-1))))))</f>
        <v>0</v>
      </c>
      <c r="DF199" s="17"/>
      <c r="DG199" s="16">
        <v>596</v>
      </c>
      <c r="DH199" s="16">
        <f>AK199</f>
        <v>2659</v>
      </c>
      <c r="DI199" s="16">
        <f>AL199</f>
        <v>17</v>
      </c>
      <c r="DJ199" s="16">
        <f>DB199 + DC199</f>
        <v>1024</v>
      </c>
      <c r="DK199" s="16">
        <f>HEX2DEC(AO199)</f>
        <v>156</v>
      </c>
      <c r="DL199" s="16">
        <f>HEX2DEC(AP199)</f>
        <v>1025</v>
      </c>
      <c r="DM199" s="13">
        <v>0</v>
      </c>
      <c r="DN199" s="16">
        <v>450</v>
      </c>
      <c r="DO199" s="16">
        <f>BV199*2^15+BW199*2^14+BX199*2^13+BY199*2^12+BZ199*2^11+CA199*2^10+CB199*2^9+CC199*2^8+CD199*2^7+CE199*2^6+CF199*2^5+CG199*2^4+CH199*2^3+CI199*2^2+CJ199*2^1+CK199*2^0</f>
        <v>0</v>
      </c>
      <c r="DP199" s="16">
        <f>CL199*2^15+CM199*2^14+CN199*2^13+CO199*2^12+CP199*2^11+CQ199*2^10+CR199*2^9+CS199*2^8+CT199*2^7+CU199*2^6+CV199*2^5+CW199*2^4+CX199*2^3+CY199*2^2+CZ199*2^1+DA199*2^0</f>
        <v>0</v>
      </c>
      <c r="DQ199" s="16">
        <f>IF(DS199=2,AT199*1000,AT199)</f>
        <v>20000</v>
      </c>
      <c r="DR199" s="16">
        <f>IF(DT199=2,AU199*1000,AU199)</f>
        <v>2000</v>
      </c>
      <c r="DS199" s="16">
        <v>2</v>
      </c>
      <c r="DT199" s="16">
        <v>2</v>
      </c>
      <c r="DU199" s="16">
        <f>MAX(0,MIN(AX199,3))*2^14+MAX(0,MIN(AY199,3))*2^12+MAX(0,MIN(AZ199,3))*2^10+MAX(0,MIN(BA199,3))*2^8+IF(AW199&lt;0,31,IF(AW199&gt;30,30,AW199))</f>
        <v>0</v>
      </c>
      <c r="DV199" s="16">
        <f>DD199 + DE199</f>
        <v>0</v>
      </c>
      <c r="DW199" s="138" t="s">
        <v>184</v>
      </c>
      <c r="DX199" s="137" t="s">
        <v>440</v>
      </c>
      <c r="DY199" s="137" t="s">
        <v>441</v>
      </c>
      <c r="DZ199" s="17"/>
      <c r="EA199" s="15"/>
      <c r="EB199" s="15"/>
      <c r="EC199" s="15"/>
      <c r="ED199" s="15"/>
    </row>
    <row r="200" spans="1:134" ht="15" hidden="1" customHeight="1" x14ac:dyDescent="0.3">
      <c r="A200" s="123"/>
      <c r="B200" s="221"/>
      <c r="C200" s="561"/>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c r="AE200" s="125"/>
      <c r="AF200" s="125"/>
      <c r="AG200" s="125"/>
      <c r="AH200" s="125"/>
      <c r="AI200" s="125"/>
      <c r="AJ200" s="148"/>
      <c r="AK200" s="12"/>
      <c r="AL200" s="12"/>
      <c r="AM200" s="149"/>
      <c r="AN200" s="150"/>
      <c r="AO200" s="150"/>
      <c r="AP200" s="150"/>
      <c r="AQ200" s="132" t="s">
        <v>442</v>
      </c>
      <c r="AR200" s="133">
        <v>5</v>
      </c>
      <c r="AS200" s="12" t="s">
        <v>443</v>
      </c>
      <c r="AT200" s="12"/>
      <c r="AU200" s="12"/>
      <c r="AV200" s="12"/>
      <c r="AW200" s="12"/>
      <c r="AX200" s="12"/>
      <c r="AY200" s="12"/>
      <c r="AZ200" s="12"/>
      <c r="BA200" s="12"/>
      <c r="BB200" s="14"/>
      <c r="BC200" s="14"/>
      <c r="BD200" s="15"/>
      <c r="BE200" s="137" t="s">
        <v>183</v>
      </c>
      <c r="BF200" s="11"/>
      <c r="BG200" s="11"/>
      <c r="BH200" s="11"/>
      <c r="BI200" s="11" t="s">
        <v>183</v>
      </c>
      <c r="BJ200" s="11" t="s">
        <v>183</v>
      </c>
      <c r="BK200" s="11" t="s">
        <v>183</v>
      </c>
      <c r="BL200" s="11" t="s">
        <v>183</v>
      </c>
      <c r="BM200" s="11" t="s">
        <v>183</v>
      </c>
      <c r="BN200" s="11" t="s">
        <v>183</v>
      </c>
      <c r="BO200" s="11" t="s">
        <v>183</v>
      </c>
      <c r="BP200" s="11" t="s">
        <v>183</v>
      </c>
      <c r="BQ200" s="11" t="s">
        <v>183</v>
      </c>
      <c r="BR200" s="11" t="s">
        <v>183</v>
      </c>
      <c r="BS200" s="11" t="s">
        <v>183</v>
      </c>
      <c r="BT200" s="11" t="s">
        <v>183</v>
      </c>
      <c r="BU200" s="11"/>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6"/>
      <c r="DC200" s="16"/>
      <c r="DD200" s="16"/>
      <c r="DE200" s="16"/>
      <c r="DF200" s="17"/>
      <c r="DG200" s="16"/>
      <c r="DH200" s="16"/>
      <c r="DI200" s="16"/>
      <c r="DJ200" s="16"/>
      <c r="DK200" s="16"/>
      <c r="DL200" s="16"/>
      <c r="DM200" s="13"/>
      <c r="DN200" s="16"/>
      <c r="DO200" s="16"/>
      <c r="DP200" s="16"/>
      <c r="DQ200" s="16"/>
      <c r="DR200" s="16"/>
      <c r="DS200" s="16"/>
      <c r="DT200" s="16"/>
      <c r="DU200" s="16"/>
      <c r="DV200" s="16"/>
      <c r="DW200" s="138"/>
      <c r="DX200" s="137"/>
      <c r="DY200" s="137"/>
      <c r="DZ200" s="17"/>
      <c r="EA200" s="15"/>
      <c r="EB200" s="15"/>
      <c r="EC200" s="15"/>
      <c r="ED200" s="15"/>
    </row>
    <row r="201" spans="1:134" ht="15" hidden="1" customHeight="1" x14ac:dyDescent="0.3">
      <c r="A201" s="123"/>
      <c r="B201" s="221"/>
      <c r="C201" s="561"/>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c r="AB201" s="125"/>
      <c r="AC201" s="125"/>
      <c r="AD201" s="125"/>
      <c r="AE201" s="125"/>
      <c r="AF201" s="125"/>
      <c r="AG201" s="125"/>
      <c r="AH201" s="125"/>
      <c r="AI201" s="125"/>
      <c r="AJ201" s="148"/>
      <c r="AK201" s="12"/>
      <c r="AL201" s="12"/>
      <c r="AM201" s="149"/>
      <c r="AN201" s="150"/>
      <c r="AO201" s="150"/>
      <c r="AP201" s="150"/>
      <c r="AQ201" s="132" t="s">
        <v>444</v>
      </c>
      <c r="AR201" s="133">
        <v>2</v>
      </c>
      <c r="AS201" s="12" t="s">
        <v>443</v>
      </c>
      <c r="AT201" s="12"/>
      <c r="AU201" s="12"/>
      <c r="AV201" s="12"/>
      <c r="AW201" s="12"/>
      <c r="AX201" s="12"/>
      <c r="AY201" s="12"/>
      <c r="AZ201" s="12"/>
      <c r="BA201" s="12"/>
      <c r="BB201" s="14"/>
      <c r="BC201" s="14"/>
      <c r="BD201" s="15"/>
      <c r="BE201" s="137" t="s">
        <v>183</v>
      </c>
      <c r="BF201" s="11"/>
      <c r="BG201" s="11"/>
      <c r="BH201" s="11"/>
      <c r="BI201" s="11" t="s">
        <v>183</v>
      </c>
      <c r="BJ201" s="11" t="s">
        <v>183</v>
      </c>
      <c r="BK201" s="11" t="s">
        <v>183</v>
      </c>
      <c r="BL201" s="11" t="s">
        <v>183</v>
      </c>
      <c r="BM201" s="11" t="s">
        <v>183</v>
      </c>
      <c r="BN201" s="11" t="s">
        <v>183</v>
      </c>
      <c r="BO201" s="11" t="s">
        <v>183</v>
      </c>
      <c r="BP201" s="11" t="s">
        <v>183</v>
      </c>
      <c r="BQ201" s="11" t="s">
        <v>183</v>
      </c>
      <c r="BR201" s="11" t="s">
        <v>183</v>
      </c>
      <c r="BS201" s="11" t="s">
        <v>183</v>
      </c>
      <c r="BT201" s="11" t="s">
        <v>183</v>
      </c>
      <c r="BU201" s="11"/>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6"/>
      <c r="DC201" s="16"/>
      <c r="DD201" s="16"/>
      <c r="DE201" s="16"/>
      <c r="DF201" s="17"/>
      <c r="DG201" s="16"/>
      <c r="DH201" s="16"/>
      <c r="DI201" s="16"/>
      <c r="DJ201" s="16"/>
      <c r="DK201" s="16"/>
      <c r="DL201" s="16"/>
      <c r="DM201" s="13"/>
      <c r="DN201" s="16"/>
      <c r="DO201" s="16"/>
      <c r="DP201" s="16"/>
      <c r="DQ201" s="16"/>
      <c r="DR201" s="16"/>
      <c r="DS201" s="16"/>
      <c r="DT201" s="16"/>
      <c r="DU201" s="16"/>
      <c r="DV201" s="16"/>
      <c r="DW201" s="138"/>
      <c r="DX201" s="137"/>
      <c r="DY201" s="137"/>
      <c r="DZ201" s="17"/>
      <c r="EA201" s="15"/>
      <c r="EB201" s="15"/>
      <c r="EC201" s="15"/>
      <c r="ED201" s="15"/>
    </row>
    <row r="202" spans="1:134" ht="15" hidden="1" customHeight="1" x14ac:dyDescent="0.3">
      <c r="A202" s="123"/>
      <c r="B202" s="221"/>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48"/>
      <c r="AK202" s="12"/>
      <c r="AL202" s="12"/>
      <c r="AM202" s="149"/>
      <c r="AN202" s="150"/>
      <c r="AO202" s="150"/>
      <c r="AP202" s="150"/>
      <c r="AQ202" s="12"/>
      <c r="AR202" s="12"/>
      <c r="AS202" s="12"/>
      <c r="AT202" s="12"/>
      <c r="AU202" s="12"/>
      <c r="AV202" s="12"/>
      <c r="AW202" s="12"/>
      <c r="AX202" s="12"/>
      <c r="AY202" s="12"/>
      <c r="AZ202" s="12"/>
      <c r="BA202" s="12"/>
      <c r="BB202" s="14"/>
      <c r="BC202" s="14"/>
      <c r="BD202" s="15"/>
      <c r="BE202" s="137" t="s">
        <v>183</v>
      </c>
      <c r="BF202" s="11"/>
      <c r="BG202" s="11"/>
      <c r="BH202" s="11"/>
      <c r="BI202" s="11" t="s">
        <v>183</v>
      </c>
      <c r="BJ202" s="11" t="s">
        <v>183</v>
      </c>
      <c r="BK202" s="11" t="s">
        <v>183</v>
      </c>
      <c r="BL202" s="11" t="s">
        <v>183</v>
      </c>
      <c r="BM202" s="11" t="s">
        <v>183</v>
      </c>
      <c r="BN202" s="11" t="s">
        <v>183</v>
      </c>
      <c r="BO202" s="11" t="s">
        <v>183</v>
      </c>
      <c r="BP202" s="11" t="s">
        <v>183</v>
      </c>
      <c r="BQ202" s="11" t="s">
        <v>183</v>
      </c>
      <c r="BR202" s="11" t="s">
        <v>183</v>
      </c>
      <c r="BS202" s="11" t="s">
        <v>183</v>
      </c>
      <c r="BT202" s="11" t="s">
        <v>183</v>
      </c>
      <c r="BU202" s="11"/>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6"/>
      <c r="DC202" s="16"/>
      <c r="DD202" s="16"/>
      <c r="DE202" s="16"/>
      <c r="DF202" s="17"/>
      <c r="DG202" s="16"/>
      <c r="DH202" s="16"/>
      <c r="DI202" s="16"/>
      <c r="DJ202" s="16"/>
      <c r="DK202" s="16"/>
      <c r="DL202" s="16"/>
      <c r="DM202" s="13"/>
      <c r="DN202" s="16"/>
      <c r="DO202" s="16"/>
      <c r="DP202" s="16"/>
      <c r="DQ202" s="16"/>
      <c r="DR202" s="16"/>
      <c r="DS202" s="16"/>
      <c r="DT202" s="16"/>
      <c r="DU202" s="16"/>
      <c r="DV202" s="16"/>
      <c r="DW202" s="138"/>
      <c r="DX202" s="137"/>
      <c r="DY202" s="137"/>
      <c r="DZ202" s="17"/>
      <c r="EA202" s="15"/>
      <c r="EB202" s="15"/>
      <c r="EC202" s="15"/>
      <c r="ED202" s="15"/>
    </row>
    <row r="203" spans="1:134" ht="15" hidden="1" customHeight="1" x14ac:dyDescent="0.3">
      <c r="A203" s="123"/>
      <c r="B203" s="221"/>
      <c r="C203" s="561" t="s">
        <v>445</v>
      </c>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151"/>
      <c r="AH203" s="151"/>
      <c r="AI203" s="151"/>
      <c r="AJ203" s="148">
        <f>IF($DM203=0,0,(IF(_xlfn.BITAND($DM203, 128),"8,", "") &amp; IF(_xlfn.BITAND($DM203,64),"7,", "") &amp; IF(_xlfn.BITAND($DM203,7), _xlfn.BITAND($DM203,7) &amp; ",", "") &amp; IF(_xlfn.BITAND($DM203, 56), _xlfn.BITAND($DM203, 56)/8, "")))</f>
        <v>0</v>
      </c>
      <c r="AK203" s="135">
        <v>2659</v>
      </c>
      <c r="AL203" s="135">
        <v>1</v>
      </c>
      <c r="AM203" s="194" t="s">
        <v>165</v>
      </c>
      <c r="AN203" s="195" t="s">
        <v>446</v>
      </c>
      <c r="AO203" s="195" t="s">
        <v>167</v>
      </c>
      <c r="AP203" s="195" t="s">
        <v>446</v>
      </c>
      <c r="AQ203" s="132" t="s">
        <v>432</v>
      </c>
      <c r="AR203" s="261">
        <v>2.5</v>
      </c>
      <c r="AS203" s="12" t="s">
        <v>328</v>
      </c>
      <c r="AT203" s="198">
        <v>5</v>
      </c>
      <c r="AU203" s="198">
        <v>1</v>
      </c>
      <c r="AV203" s="12" t="s">
        <v>259</v>
      </c>
      <c r="AW203" s="135">
        <v>0</v>
      </c>
      <c r="AX203" s="135">
        <v>0</v>
      </c>
      <c r="AY203" s="135">
        <v>0</v>
      </c>
      <c r="AZ203" s="135">
        <v>0</v>
      </c>
      <c r="BA203" s="135">
        <v>0</v>
      </c>
      <c r="BB203" s="136"/>
      <c r="BC203" s="136"/>
      <c r="BD203" s="15"/>
      <c r="BE203" s="137" t="str">
        <f>IF(C203="","",C203)</f>
        <v>EGR flow lower than expected 2</v>
      </c>
      <c r="BF203" s="11" t="s">
        <v>447</v>
      </c>
      <c r="BG203" s="11" t="s">
        <v>434</v>
      </c>
      <c r="BH203" s="11" t="s">
        <v>315</v>
      </c>
      <c r="BI203" s="11" t="s">
        <v>435</v>
      </c>
      <c r="BJ203" s="11" t="s">
        <v>436</v>
      </c>
      <c r="BK203" s="11" t="s">
        <v>437</v>
      </c>
      <c r="BL203" s="11" t="s">
        <v>438</v>
      </c>
      <c r="BM203" s="11" t="s">
        <v>179</v>
      </c>
      <c r="BN203" s="11" t="s">
        <v>182</v>
      </c>
      <c r="BO203" s="11" t="s">
        <v>180</v>
      </c>
      <c r="BP203" s="11" t="s">
        <v>439</v>
      </c>
      <c r="BQ203" s="11" t="s">
        <v>180</v>
      </c>
      <c r="BR203" s="11" t="s">
        <v>180</v>
      </c>
      <c r="BS203" s="11" t="s">
        <v>439</v>
      </c>
      <c r="BT203" s="11" t="s">
        <v>180</v>
      </c>
      <c r="BU203" s="11"/>
      <c r="BV203" s="15">
        <f>IF(UPPER(TRIM(D203))="X",1,0)</f>
        <v>0</v>
      </c>
      <c r="BW203" s="15">
        <f>IF(UPPER(TRIM(E203))="X",1,0)</f>
        <v>0</v>
      </c>
      <c r="BX203" s="15">
        <f>IF(UPPER(TRIM(F203))="X",1,0)</f>
        <v>0</v>
      </c>
      <c r="BY203" s="15">
        <f>IF(UPPER(TRIM(G203))="X",1,0)</f>
        <v>0</v>
      </c>
      <c r="BZ203" s="15">
        <f>IF(UPPER(TRIM(H203))="X",1,0)</f>
        <v>0</v>
      </c>
      <c r="CA203" s="15">
        <f>IF(UPPER(TRIM(J203))="X",1,0)</f>
        <v>0</v>
      </c>
      <c r="CB203" s="15">
        <f>IF(UPPER(TRIM(L203))="X",1,0)</f>
        <v>0</v>
      </c>
      <c r="CC203" s="15">
        <f>IF(UPPER(TRIM(M203))="X",1,0)</f>
        <v>0</v>
      </c>
      <c r="CD203" s="15">
        <f>IF(UPPER(TRIM(I203))="X",1,0)</f>
        <v>0</v>
      </c>
      <c r="CE203" s="15">
        <f>IF(UPPER(TRIM(K203))="X",1,0)</f>
        <v>0</v>
      </c>
      <c r="CF203" s="15">
        <f t="shared" ref="CF203:CX203" si="44">IF(UPPER(TRIM(N203))="X",1,0)</f>
        <v>0</v>
      </c>
      <c r="CG203" s="15">
        <f t="shared" si="44"/>
        <v>0</v>
      </c>
      <c r="CH203" s="15">
        <f t="shared" si="44"/>
        <v>0</v>
      </c>
      <c r="CI203" s="15">
        <f t="shared" si="44"/>
        <v>0</v>
      </c>
      <c r="CJ203" s="15">
        <f t="shared" si="44"/>
        <v>0</v>
      </c>
      <c r="CK203" s="15">
        <f t="shared" si="44"/>
        <v>0</v>
      </c>
      <c r="CL203" s="15">
        <f t="shared" si="44"/>
        <v>0</v>
      </c>
      <c r="CM203" s="15">
        <f t="shared" si="44"/>
        <v>0</v>
      </c>
      <c r="CN203" s="15">
        <f t="shared" si="44"/>
        <v>0</v>
      </c>
      <c r="CO203" s="15">
        <f t="shared" si="44"/>
        <v>0</v>
      </c>
      <c r="CP203" s="15">
        <f t="shared" si="44"/>
        <v>0</v>
      </c>
      <c r="CQ203" s="15">
        <f t="shared" si="44"/>
        <v>0</v>
      </c>
      <c r="CR203" s="15">
        <f t="shared" si="44"/>
        <v>0</v>
      </c>
      <c r="CS203" s="15">
        <f t="shared" si="44"/>
        <v>0</v>
      </c>
      <c r="CT203" s="15">
        <f t="shared" si="44"/>
        <v>0</v>
      </c>
      <c r="CU203" s="15">
        <f t="shared" si="44"/>
        <v>0</v>
      </c>
      <c r="CV203" s="15">
        <f t="shared" si="44"/>
        <v>0</v>
      </c>
      <c r="CW203" s="15">
        <f t="shared" si="44"/>
        <v>0</v>
      </c>
      <c r="CX203" s="15">
        <f t="shared" si="44"/>
        <v>0</v>
      </c>
      <c r="CY203" s="15">
        <v>0</v>
      </c>
      <c r="CZ203" s="15">
        <f>IF(UPPER(TRIM(AH203))="X",1,0)</f>
        <v>0</v>
      </c>
      <c r="DA203" s="15">
        <v>0</v>
      </c>
      <c r="DB203" s="16">
        <f>IF(UPPER(TRIM(AM203))="P", 0, IF(UPPER(TRIM(AM203))="C", 16384, IF(UPPER(TRIM(AM203))="B", 32768, IF(UPPER(TRIM(AM203))="U", 49152, -1))))</f>
        <v>0</v>
      </c>
      <c r="DC203" s="16">
        <f>HEX2DEC(AN203)</f>
        <v>4102</v>
      </c>
      <c r="DD203" s="16">
        <f>IF(UPPER(TRIM(BB203))="",0,IF(UPPER(TRIM(BB203))="M",32,IF(UPPER(TRIM(BB203))="H",64,IF(UPPER(TRIM(BB203))="I",128,-1))))</f>
        <v>0</v>
      </c>
      <c r="DE203" s="16">
        <f>IF(UPPER(TRIM(BC203))="",0, IF(UPPER(TRIM(BC203))="U",1,IF(UPPER(TRIM(BC203))="A",2,IF(UPPER(TRIM(BC203))="B1",4,IF(UPPER(TRIM(BC203))="B2",8,IF(UPPER(TRIM(BC203))="C",16,-1))))))</f>
        <v>0</v>
      </c>
      <c r="DF203" s="17"/>
      <c r="DG203" s="16">
        <v>684</v>
      </c>
      <c r="DH203" s="16">
        <f>AK203</f>
        <v>2659</v>
      </c>
      <c r="DI203" s="16">
        <f>AL203</f>
        <v>1</v>
      </c>
      <c r="DJ203" s="16">
        <f>DB203 + DC203</f>
        <v>4102</v>
      </c>
      <c r="DK203" s="16">
        <f>HEX2DEC(AO203)</f>
        <v>0</v>
      </c>
      <c r="DL203" s="16">
        <f>HEX2DEC(AP203)</f>
        <v>4102</v>
      </c>
      <c r="DM203" s="13">
        <v>0</v>
      </c>
      <c r="DN203" s="16">
        <v>514</v>
      </c>
      <c r="DO203" s="16">
        <f>BV203*2^15+BW203*2^14+BX203*2^13+BY203*2^12+BZ203*2^11+CA203*2^10+CB203*2^9+CC203*2^8+CD203*2^7+CE203*2^6+CF203*2^5+CG203*2^4+CH203*2^3+CI203*2^2+CJ203*2^1+CK203*2^0</f>
        <v>0</v>
      </c>
      <c r="DP203" s="16">
        <f>CL203*2^15+CM203*2^14+CN203*2^13+CO203*2^12+CP203*2^11+CQ203*2^10+CR203*2^9+CS203*2^8+CT203*2^7+CU203*2^6+CV203*2^5+CW203*2^4+CX203*2^3+CY203*2^2+CZ203*2^1+DA203*2^0</f>
        <v>0</v>
      </c>
      <c r="DQ203" s="16">
        <f>IF(DS203=2,AT203*1000,AT203)</f>
        <v>5000</v>
      </c>
      <c r="DR203" s="16">
        <f>IF(DT203=2,AU203*1000,AU203)</f>
        <v>1000</v>
      </c>
      <c r="DS203" s="16">
        <v>2</v>
      </c>
      <c r="DT203" s="16">
        <v>2</v>
      </c>
      <c r="DU203" s="16">
        <f>MAX(0,MIN(AX203,3))*2^14+MAX(0,MIN(AY203,3))*2^12+MAX(0,MIN(AZ203,3))*2^10+MAX(0,MIN(BA203,3))*2^8+IF(AW203&lt;0,31,IF(AW203&gt;30,30,AW203))</f>
        <v>0</v>
      </c>
      <c r="DV203" s="16">
        <f>DD203 + DE203</f>
        <v>0</v>
      </c>
      <c r="DW203" s="138" t="s">
        <v>184</v>
      </c>
      <c r="DX203" s="137" t="s">
        <v>440</v>
      </c>
      <c r="DY203" s="137" t="s">
        <v>441</v>
      </c>
      <c r="DZ203" s="17"/>
      <c r="EA203" s="15"/>
      <c r="EB203" s="15"/>
      <c r="EC203" s="15"/>
      <c r="ED203" s="15"/>
    </row>
    <row r="204" spans="1:134" ht="15" hidden="1" customHeight="1" x14ac:dyDescent="0.3">
      <c r="A204" s="123"/>
      <c r="B204" s="221"/>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48"/>
      <c r="AK204" s="12"/>
      <c r="AL204" s="12"/>
      <c r="AM204" s="149"/>
      <c r="AN204" s="150"/>
      <c r="AO204" s="150"/>
      <c r="AP204" s="150"/>
      <c r="AQ204" s="132" t="s">
        <v>442</v>
      </c>
      <c r="AR204" s="133">
        <v>5</v>
      </c>
      <c r="AS204" s="12" t="s">
        <v>443</v>
      </c>
      <c r="AT204" s="12"/>
      <c r="AU204" s="12"/>
      <c r="AV204" s="12"/>
      <c r="AW204" s="12"/>
      <c r="AX204" s="12"/>
      <c r="AY204" s="12"/>
      <c r="AZ204" s="12"/>
      <c r="BA204" s="12"/>
      <c r="BB204" s="14"/>
      <c r="BC204" s="14"/>
      <c r="BD204" s="15"/>
      <c r="BE204" s="137" t="s">
        <v>183</v>
      </c>
      <c r="BF204" s="11"/>
      <c r="BG204" s="11"/>
      <c r="BH204" s="11"/>
      <c r="BI204" s="11" t="s">
        <v>183</v>
      </c>
      <c r="BJ204" s="11" t="s">
        <v>183</v>
      </c>
      <c r="BK204" s="11" t="s">
        <v>183</v>
      </c>
      <c r="BL204" s="11" t="s">
        <v>183</v>
      </c>
      <c r="BM204" s="11" t="s">
        <v>183</v>
      </c>
      <c r="BN204" s="11" t="s">
        <v>183</v>
      </c>
      <c r="BO204" s="11" t="s">
        <v>183</v>
      </c>
      <c r="BP204" s="11" t="s">
        <v>183</v>
      </c>
      <c r="BQ204" s="11" t="s">
        <v>183</v>
      </c>
      <c r="BR204" s="11" t="s">
        <v>183</v>
      </c>
      <c r="BS204" s="11" t="s">
        <v>183</v>
      </c>
      <c r="BT204" s="11" t="s">
        <v>183</v>
      </c>
      <c r="BU204" s="11"/>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6"/>
      <c r="DC204" s="16"/>
      <c r="DD204" s="16"/>
      <c r="DE204" s="16"/>
      <c r="DF204" s="17"/>
      <c r="DG204" s="16"/>
      <c r="DH204" s="16"/>
      <c r="DI204" s="16"/>
      <c r="DJ204" s="16"/>
      <c r="DK204" s="16"/>
      <c r="DL204" s="16"/>
      <c r="DM204" s="13"/>
      <c r="DN204" s="16"/>
      <c r="DO204" s="16"/>
      <c r="DP204" s="16"/>
      <c r="DQ204" s="16"/>
      <c r="DR204" s="16"/>
      <c r="DS204" s="16"/>
      <c r="DT204" s="16"/>
      <c r="DU204" s="16"/>
      <c r="DV204" s="16"/>
      <c r="DW204" s="138"/>
      <c r="DX204" s="137"/>
      <c r="DY204" s="137"/>
      <c r="DZ204" s="17"/>
      <c r="EA204" s="15"/>
      <c r="EB204" s="15"/>
      <c r="EC204" s="15"/>
      <c r="ED204" s="15"/>
    </row>
    <row r="205" spans="1:134" ht="15" hidden="1" customHeight="1" x14ac:dyDescent="0.3">
      <c r="A205" s="123"/>
      <c r="B205" s="221"/>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48"/>
      <c r="AK205" s="12"/>
      <c r="AL205" s="12"/>
      <c r="AM205" s="149"/>
      <c r="AN205" s="150"/>
      <c r="AO205" s="150"/>
      <c r="AP205" s="150"/>
      <c r="AQ205" s="132" t="s">
        <v>444</v>
      </c>
      <c r="AR205" s="133">
        <v>10</v>
      </c>
      <c r="AS205" s="12" t="s">
        <v>443</v>
      </c>
      <c r="AT205" s="12"/>
      <c r="AU205" s="12"/>
      <c r="AV205" s="12"/>
      <c r="AW205" s="12"/>
      <c r="AX205" s="12"/>
      <c r="AY205" s="12"/>
      <c r="AZ205" s="12"/>
      <c r="BA205" s="12"/>
      <c r="BB205" s="14"/>
      <c r="BC205" s="14"/>
      <c r="BD205" s="15"/>
      <c r="BE205" s="137" t="s">
        <v>183</v>
      </c>
      <c r="BF205" s="11"/>
      <c r="BG205" s="11"/>
      <c r="BH205" s="11"/>
      <c r="BI205" s="11" t="s">
        <v>183</v>
      </c>
      <c r="BJ205" s="11" t="s">
        <v>183</v>
      </c>
      <c r="BK205" s="11" t="s">
        <v>183</v>
      </c>
      <c r="BL205" s="11" t="s">
        <v>183</v>
      </c>
      <c r="BM205" s="11" t="s">
        <v>183</v>
      </c>
      <c r="BN205" s="11" t="s">
        <v>183</v>
      </c>
      <c r="BO205" s="11" t="s">
        <v>183</v>
      </c>
      <c r="BP205" s="11" t="s">
        <v>183</v>
      </c>
      <c r="BQ205" s="11" t="s">
        <v>183</v>
      </c>
      <c r="BR205" s="11" t="s">
        <v>183</v>
      </c>
      <c r="BS205" s="11" t="s">
        <v>183</v>
      </c>
      <c r="BT205" s="11" t="s">
        <v>183</v>
      </c>
      <c r="BU205" s="11"/>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6"/>
      <c r="DC205" s="16"/>
      <c r="DD205" s="16"/>
      <c r="DE205" s="16"/>
      <c r="DF205" s="17"/>
      <c r="DG205" s="16"/>
      <c r="DH205" s="16"/>
      <c r="DI205" s="16"/>
      <c r="DJ205" s="16"/>
      <c r="DK205" s="16"/>
      <c r="DL205" s="16"/>
      <c r="DM205" s="13"/>
      <c r="DN205" s="16"/>
      <c r="DO205" s="16"/>
      <c r="DP205" s="16"/>
      <c r="DQ205" s="16"/>
      <c r="DR205" s="16"/>
      <c r="DS205" s="16"/>
      <c r="DT205" s="16"/>
      <c r="DU205" s="16"/>
      <c r="DV205" s="16"/>
      <c r="DW205" s="138"/>
      <c r="DX205" s="137"/>
      <c r="DY205" s="137"/>
      <c r="DZ205" s="17"/>
      <c r="EA205" s="15"/>
      <c r="EB205" s="15"/>
      <c r="EC205" s="15"/>
      <c r="ED205" s="15"/>
    </row>
    <row r="206" spans="1:134" ht="15" hidden="1" customHeight="1" x14ac:dyDescent="0.3">
      <c r="A206" s="123"/>
      <c r="B206" s="221"/>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48"/>
      <c r="AK206" s="12"/>
      <c r="AL206" s="12"/>
      <c r="AM206" s="149"/>
      <c r="AN206" s="150"/>
      <c r="AO206" s="150"/>
      <c r="AP206" s="150"/>
      <c r="AQ206" s="12"/>
      <c r="AR206" s="12"/>
      <c r="AS206" s="12"/>
      <c r="AT206" s="12"/>
      <c r="AU206" s="12"/>
      <c r="AV206" s="12"/>
      <c r="AW206" s="12"/>
      <c r="AX206" s="12"/>
      <c r="AY206" s="12"/>
      <c r="AZ206" s="12"/>
      <c r="BA206" s="12"/>
      <c r="BB206" s="14"/>
      <c r="BC206" s="14"/>
      <c r="BD206" s="15"/>
      <c r="BE206" s="137" t="s">
        <v>183</v>
      </c>
      <c r="BF206" s="11"/>
      <c r="BG206" s="11"/>
      <c r="BH206" s="11"/>
      <c r="BI206" s="11" t="s">
        <v>183</v>
      </c>
      <c r="BJ206" s="11" t="s">
        <v>183</v>
      </c>
      <c r="BK206" s="11" t="s">
        <v>183</v>
      </c>
      <c r="BL206" s="11" t="s">
        <v>183</v>
      </c>
      <c r="BM206" s="11" t="s">
        <v>183</v>
      </c>
      <c r="BN206" s="11" t="s">
        <v>183</v>
      </c>
      <c r="BO206" s="11" t="s">
        <v>183</v>
      </c>
      <c r="BP206" s="11" t="s">
        <v>183</v>
      </c>
      <c r="BQ206" s="11" t="s">
        <v>183</v>
      </c>
      <c r="BR206" s="11" t="s">
        <v>183</v>
      </c>
      <c r="BS206" s="11" t="s">
        <v>183</v>
      </c>
      <c r="BT206" s="11" t="s">
        <v>183</v>
      </c>
      <c r="BU206" s="11"/>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6"/>
      <c r="DC206" s="16"/>
      <c r="DD206" s="16"/>
      <c r="DE206" s="16"/>
      <c r="DF206" s="17"/>
      <c r="DG206" s="16"/>
      <c r="DH206" s="16"/>
      <c r="DI206" s="16"/>
      <c r="DJ206" s="16"/>
      <c r="DK206" s="16"/>
      <c r="DL206" s="16"/>
      <c r="DM206" s="13"/>
      <c r="DN206" s="16"/>
      <c r="DO206" s="16"/>
      <c r="DP206" s="16"/>
      <c r="DQ206" s="16"/>
      <c r="DR206" s="16"/>
      <c r="DS206" s="16"/>
      <c r="DT206" s="16"/>
      <c r="DU206" s="16"/>
      <c r="DV206" s="16"/>
      <c r="DW206" s="138"/>
      <c r="DX206" s="137"/>
      <c r="DY206" s="137"/>
      <c r="DZ206" s="17"/>
      <c r="EA206" s="15"/>
      <c r="EB206" s="15"/>
      <c r="EC206" s="15"/>
      <c r="ED206" s="15"/>
    </row>
    <row r="207" spans="1:134" ht="15" hidden="1" customHeight="1" x14ac:dyDescent="0.3">
      <c r="A207" s="123"/>
      <c r="B207" s="221"/>
      <c r="C207" s="561" t="s">
        <v>448</v>
      </c>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c r="AB207" s="152"/>
      <c r="AC207" s="152"/>
      <c r="AD207" s="152"/>
      <c r="AE207" s="152"/>
      <c r="AF207" s="152"/>
      <c r="AG207" s="152"/>
      <c r="AH207" s="152"/>
      <c r="AI207" s="152"/>
      <c r="AJ207" s="148">
        <f>IF($DM207=0,0,(IF(_xlfn.BITAND($DM207, 128),"8,", "") &amp; IF(_xlfn.BITAND($DM207,64),"7,", "") &amp; IF(_xlfn.BITAND($DM207,7), _xlfn.BITAND($DM207,7) &amp; ",", "") &amp; IF(_xlfn.BITAND($DM207, 56), _xlfn.BITAND($DM207, 56)/8, "")))</f>
        <v>0</v>
      </c>
      <c r="AK207" s="135">
        <v>2659</v>
      </c>
      <c r="AL207" s="135">
        <v>0</v>
      </c>
      <c r="AM207" s="194" t="s">
        <v>165</v>
      </c>
      <c r="AN207" s="195" t="s">
        <v>429</v>
      </c>
      <c r="AO207" s="195" t="s">
        <v>449</v>
      </c>
      <c r="AP207" s="195" t="s">
        <v>450</v>
      </c>
      <c r="AQ207" s="132" t="s">
        <v>432</v>
      </c>
      <c r="AR207" s="261">
        <v>2.5</v>
      </c>
      <c r="AS207" s="12" t="s">
        <v>328</v>
      </c>
      <c r="AT207" s="198">
        <v>20</v>
      </c>
      <c r="AU207" s="198">
        <v>2</v>
      </c>
      <c r="AV207" s="12" t="s">
        <v>259</v>
      </c>
      <c r="AW207" s="135">
        <v>0</v>
      </c>
      <c r="AX207" s="135">
        <v>0</v>
      </c>
      <c r="AY207" s="135">
        <v>0</v>
      </c>
      <c r="AZ207" s="135">
        <v>0</v>
      </c>
      <c r="BA207" s="135">
        <v>0</v>
      </c>
      <c r="BB207" s="136"/>
      <c r="BC207" s="136"/>
      <c r="BD207" s="15"/>
      <c r="BE207" s="137" t="str">
        <f>IF(C207="","",C207)</f>
        <v>EGR flow higher than expected</v>
      </c>
      <c r="BF207" s="11" t="s">
        <v>433</v>
      </c>
      <c r="BG207" s="11" t="s">
        <v>434</v>
      </c>
      <c r="BH207" s="11" t="s">
        <v>174</v>
      </c>
      <c r="BI207" s="11" t="s">
        <v>451</v>
      </c>
      <c r="BJ207" s="11" t="s">
        <v>436</v>
      </c>
      <c r="BK207" s="11" t="s">
        <v>437</v>
      </c>
      <c r="BL207" s="11" t="s">
        <v>452</v>
      </c>
      <c r="BM207" s="11" t="s">
        <v>179</v>
      </c>
      <c r="BN207" s="11" t="s">
        <v>182</v>
      </c>
      <c r="BO207" s="11" t="s">
        <v>180</v>
      </c>
      <c r="BP207" s="11" t="s">
        <v>439</v>
      </c>
      <c r="BQ207" s="11" t="s">
        <v>180</v>
      </c>
      <c r="BR207" s="11" t="s">
        <v>180</v>
      </c>
      <c r="BS207" s="11" t="s">
        <v>439</v>
      </c>
      <c r="BT207" s="11" t="s">
        <v>180</v>
      </c>
      <c r="BU207" s="11"/>
      <c r="BV207" s="15">
        <f>IF(UPPER(TRIM(D207))="X",1,0)</f>
        <v>0</v>
      </c>
      <c r="BW207" s="15">
        <f>IF(UPPER(TRIM(E207))="X",1,0)</f>
        <v>0</v>
      </c>
      <c r="BX207" s="15">
        <f>IF(UPPER(TRIM(F207))="X",1,0)</f>
        <v>0</v>
      </c>
      <c r="BY207" s="15">
        <f>IF(UPPER(TRIM(G207))="X",1,0)</f>
        <v>0</v>
      </c>
      <c r="BZ207" s="15">
        <f>IF(UPPER(TRIM(H207))="X",1,0)</f>
        <v>0</v>
      </c>
      <c r="CA207" s="15">
        <f>IF(UPPER(TRIM(J207))="X",1,0)</f>
        <v>0</v>
      </c>
      <c r="CB207" s="15">
        <f>IF(UPPER(TRIM(L207))="X",1,0)</f>
        <v>0</v>
      </c>
      <c r="CC207" s="15">
        <f>IF(UPPER(TRIM(M207))="X",1,0)</f>
        <v>0</v>
      </c>
      <c r="CD207" s="15">
        <f>IF(UPPER(TRIM(I207))="X",1,0)</f>
        <v>0</v>
      </c>
      <c r="CE207" s="15">
        <f>IF(UPPER(TRIM(K207))="X",1,0)</f>
        <v>0</v>
      </c>
      <c r="CF207" s="15">
        <f t="shared" ref="CF207:CX207" si="45">IF(UPPER(TRIM(N207))="X",1,0)</f>
        <v>0</v>
      </c>
      <c r="CG207" s="15">
        <f t="shared" si="45"/>
        <v>0</v>
      </c>
      <c r="CH207" s="15">
        <f t="shared" si="45"/>
        <v>0</v>
      </c>
      <c r="CI207" s="15">
        <f t="shared" si="45"/>
        <v>0</v>
      </c>
      <c r="CJ207" s="15">
        <f t="shared" si="45"/>
        <v>0</v>
      </c>
      <c r="CK207" s="15">
        <f t="shared" si="45"/>
        <v>0</v>
      </c>
      <c r="CL207" s="15">
        <f t="shared" si="45"/>
        <v>0</v>
      </c>
      <c r="CM207" s="15">
        <f t="shared" si="45"/>
        <v>0</v>
      </c>
      <c r="CN207" s="15">
        <f t="shared" si="45"/>
        <v>0</v>
      </c>
      <c r="CO207" s="15">
        <f t="shared" si="45"/>
        <v>0</v>
      </c>
      <c r="CP207" s="15">
        <f t="shared" si="45"/>
        <v>0</v>
      </c>
      <c r="CQ207" s="15">
        <f t="shared" si="45"/>
        <v>0</v>
      </c>
      <c r="CR207" s="15">
        <f t="shared" si="45"/>
        <v>0</v>
      </c>
      <c r="CS207" s="15">
        <f t="shared" si="45"/>
        <v>0</v>
      </c>
      <c r="CT207" s="15">
        <f t="shared" si="45"/>
        <v>0</v>
      </c>
      <c r="CU207" s="15">
        <f t="shared" si="45"/>
        <v>0</v>
      </c>
      <c r="CV207" s="15">
        <f t="shared" si="45"/>
        <v>0</v>
      </c>
      <c r="CW207" s="15">
        <f t="shared" si="45"/>
        <v>0</v>
      </c>
      <c r="CX207" s="15">
        <f t="shared" si="45"/>
        <v>0</v>
      </c>
      <c r="CY207" s="15">
        <v>0</v>
      </c>
      <c r="CZ207" s="15">
        <f>IF(UPPER(TRIM(AH207))="X",1,0)</f>
        <v>0</v>
      </c>
      <c r="DA207" s="15">
        <v>0</v>
      </c>
      <c r="DB207" s="16">
        <f>IF(UPPER(TRIM(AM207))="P", 0, IF(UPPER(TRIM(AM207))="C", 16384, IF(UPPER(TRIM(AM207))="B", 32768, IF(UPPER(TRIM(AM207))="U", 49152, -1))))</f>
        <v>0</v>
      </c>
      <c r="DC207" s="16">
        <f>HEX2DEC(AN207)</f>
        <v>1024</v>
      </c>
      <c r="DD207" s="16">
        <f>IF(UPPER(TRIM(BB207))="",0,IF(UPPER(TRIM(BB207))="M",32,IF(UPPER(TRIM(BB207))="H",64,IF(UPPER(TRIM(BB207))="I",128,-1))))</f>
        <v>0</v>
      </c>
      <c r="DE207" s="16">
        <f>IF(UPPER(TRIM(BC207))="",0, IF(UPPER(TRIM(BC207))="U",1,IF(UPPER(TRIM(BC207))="A",2,IF(UPPER(TRIM(BC207))="B1",4,IF(UPPER(TRIM(BC207))="B2",8,IF(UPPER(TRIM(BC207))="C",16,-1))))))</f>
        <v>0</v>
      </c>
      <c r="DF207" s="17"/>
      <c r="DG207" s="16">
        <v>597</v>
      </c>
      <c r="DH207" s="16">
        <f>AK207</f>
        <v>2659</v>
      </c>
      <c r="DI207" s="16">
        <f>AL207</f>
        <v>0</v>
      </c>
      <c r="DJ207" s="16">
        <f>DB207 + DC207</f>
        <v>1024</v>
      </c>
      <c r="DK207" s="16">
        <f>HEX2DEC(AO207)</f>
        <v>155</v>
      </c>
      <c r="DL207" s="16">
        <f>HEX2DEC(AP207)</f>
        <v>1026</v>
      </c>
      <c r="DM207" s="13">
        <v>0</v>
      </c>
      <c r="DN207" s="16">
        <v>451</v>
      </c>
      <c r="DO207" s="16">
        <f>BV207*2^15+BW207*2^14+BX207*2^13+BY207*2^12+BZ207*2^11+CA207*2^10+CB207*2^9+CC207*2^8+CD207*2^7+CE207*2^6+CF207*2^5+CG207*2^4+CH207*2^3+CI207*2^2+CJ207*2^1+CK207*2^0</f>
        <v>0</v>
      </c>
      <c r="DP207" s="16">
        <f>CL207*2^15+CM207*2^14+CN207*2^13+CO207*2^12+CP207*2^11+CQ207*2^10+CR207*2^9+CS207*2^8+CT207*2^7+CU207*2^6+CV207*2^5+CW207*2^4+CX207*2^3+CY207*2^2+CZ207*2^1+DA207*2^0</f>
        <v>0</v>
      </c>
      <c r="DQ207" s="16">
        <f>IF(DS207=2,AT207*1000,AT207)</f>
        <v>20000</v>
      </c>
      <c r="DR207" s="16">
        <f>IF(DT207=2,AU207*1000,AU207)</f>
        <v>2000</v>
      </c>
      <c r="DS207" s="16">
        <v>2</v>
      </c>
      <c r="DT207" s="16">
        <v>2</v>
      </c>
      <c r="DU207" s="16">
        <f>MAX(0,MIN(AX207,3))*2^14+MAX(0,MIN(AY207,3))*2^12+MAX(0,MIN(AZ207,3))*2^10+MAX(0,MIN(BA207,3))*2^8+IF(AW207&lt;0,31,IF(AW207&gt;30,30,AW207))</f>
        <v>0</v>
      </c>
      <c r="DV207" s="16">
        <f>DD207 + DE207</f>
        <v>0</v>
      </c>
      <c r="DW207" s="138" t="s">
        <v>184</v>
      </c>
      <c r="DX207" s="137" t="s">
        <v>440</v>
      </c>
      <c r="DY207" s="137" t="s">
        <v>441</v>
      </c>
      <c r="DZ207" s="17"/>
      <c r="EA207" s="15"/>
      <c r="EB207" s="15"/>
      <c r="EC207" s="15"/>
      <c r="ED207" s="15"/>
    </row>
    <row r="208" spans="1:134" ht="15" hidden="1" customHeight="1" x14ac:dyDescent="0.3">
      <c r="A208" s="123"/>
      <c r="B208" s="221"/>
      <c r="C208" s="561"/>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48"/>
      <c r="AK208" s="12"/>
      <c r="AL208" s="12"/>
      <c r="AM208" s="149"/>
      <c r="AN208" s="150"/>
      <c r="AO208" s="150"/>
      <c r="AP208" s="150"/>
      <c r="AQ208" s="132" t="s">
        <v>442</v>
      </c>
      <c r="AR208" s="133">
        <v>5</v>
      </c>
      <c r="AS208" s="12" t="s">
        <v>443</v>
      </c>
      <c r="AT208" s="12"/>
      <c r="AU208" s="12"/>
      <c r="AV208" s="12"/>
      <c r="AW208" s="12"/>
      <c r="AX208" s="12"/>
      <c r="AY208" s="12"/>
      <c r="AZ208" s="12"/>
      <c r="BA208" s="12"/>
      <c r="BB208" s="14"/>
      <c r="BC208" s="14"/>
      <c r="BD208" s="15"/>
      <c r="BE208" s="137" t="s">
        <v>183</v>
      </c>
      <c r="BF208" s="11"/>
      <c r="BG208" s="11"/>
      <c r="BH208" s="11"/>
      <c r="BI208" s="11" t="s">
        <v>183</v>
      </c>
      <c r="BJ208" s="11" t="s">
        <v>183</v>
      </c>
      <c r="BK208" s="11" t="s">
        <v>183</v>
      </c>
      <c r="BL208" s="11" t="s">
        <v>183</v>
      </c>
      <c r="BM208" s="11" t="s">
        <v>183</v>
      </c>
      <c r="BN208" s="11" t="s">
        <v>183</v>
      </c>
      <c r="BO208" s="11" t="s">
        <v>183</v>
      </c>
      <c r="BP208" s="11" t="s">
        <v>183</v>
      </c>
      <c r="BQ208" s="11" t="s">
        <v>183</v>
      </c>
      <c r="BR208" s="11" t="s">
        <v>183</v>
      </c>
      <c r="BS208" s="11" t="s">
        <v>183</v>
      </c>
      <c r="BT208" s="11" t="s">
        <v>183</v>
      </c>
      <c r="BU208" s="11"/>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6"/>
      <c r="DC208" s="16"/>
      <c r="DD208" s="16"/>
      <c r="DE208" s="16"/>
      <c r="DF208" s="17"/>
      <c r="DG208" s="16"/>
      <c r="DH208" s="16"/>
      <c r="DI208" s="16"/>
      <c r="DJ208" s="16"/>
      <c r="DK208" s="16"/>
      <c r="DL208" s="16"/>
      <c r="DM208" s="13"/>
      <c r="DN208" s="16"/>
      <c r="DO208" s="16"/>
      <c r="DP208" s="16"/>
      <c r="DQ208" s="16"/>
      <c r="DR208" s="16"/>
      <c r="DS208" s="16"/>
      <c r="DT208" s="16"/>
      <c r="DU208" s="16"/>
      <c r="DV208" s="16"/>
      <c r="DW208" s="138"/>
      <c r="DX208" s="137"/>
      <c r="DY208" s="137"/>
      <c r="DZ208" s="17"/>
      <c r="EA208" s="15"/>
      <c r="EB208" s="15"/>
      <c r="EC208" s="15"/>
      <c r="ED208" s="15"/>
    </row>
    <row r="209" spans="1:134" ht="15" hidden="1" customHeight="1" x14ac:dyDescent="0.3">
      <c r="A209" s="123"/>
      <c r="B209" s="221"/>
      <c r="C209" s="561"/>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c r="AC209" s="125"/>
      <c r="AD209" s="125"/>
      <c r="AE209" s="125"/>
      <c r="AF209" s="125"/>
      <c r="AG209" s="125"/>
      <c r="AH209" s="125"/>
      <c r="AI209" s="125"/>
      <c r="AJ209" s="148"/>
      <c r="AK209" s="12"/>
      <c r="AL209" s="12"/>
      <c r="AM209" s="149"/>
      <c r="AN209" s="150"/>
      <c r="AO209" s="150"/>
      <c r="AP209" s="150"/>
      <c r="AQ209" s="132" t="s">
        <v>453</v>
      </c>
      <c r="AR209" s="133">
        <v>2</v>
      </c>
      <c r="AS209" s="12" t="s">
        <v>443</v>
      </c>
      <c r="AT209" s="12"/>
      <c r="AU209" s="12"/>
      <c r="AV209" s="12"/>
      <c r="AW209" s="12"/>
      <c r="AX209" s="12"/>
      <c r="AY209" s="12"/>
      <c r="AZ209" s="12"/>
      <c r="BA209" s="12"/>
      <c r="BB209" s="14"/>
      <c r="BC209" s="14"/>
      <c r="BD209" s="15"/>
      <c r="BE209" s="137" t="s">
        <v>183</v>
      </c>
      <c r="BF209" s="11"/>
      <c r="BG209" s="11"/>
      <c r="BH209" s="11"/>
      <c r="BI209" s="11" t="s">
        <v>183</v>
      </c>
      <c r="BJ209" s="11" t="s">
        <v>183</v>
      </c>
      <c r="BK209" s="11" t="s">
        <v>183</v>
      </c>
      <c r="BL209" s="11" t="s">
        <v>183</v>
      </c>
      <c r="BM209" s="11" t="s">
        <v>183</v>
      </c>
      <c r="BN209" s="11" t="s">
        <v>183</v>
      </c>
      <c r="BO209" s="11" t="s">
        <v>183</v>
      </c>
      <c r="BP209" s="11" t="s">
        <v>183</v>
      </c>
      <c r="BQ209" s="11" t="s">
        <v>183</v>
      </c>
      <c r="BR209" s="11" t="s">
        <v>183</v>
      </c>
      <c r="BS209" s="11" t="s">
        <v>183</v>
      </c>
      <c r="BT209" s="11" t="s">
        <v>183</v>
      </c>
      <c r="BU209" s="11"/>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6"/>
      <c r="DC209" s="16"/>
      <c r="DD209" s="16"/>
      <c r="DE209" s="16"/>
      <c r="DF209" s="17"/>
      <c r="DG209" s="16"/>
      <c r="DH209" s="16"/>
      <c r="DI209" s="16"/>
      <c r="DJ209" s="16"/>
      <c r="DK209" s="16"/>
      <c r="DL209" s="16"/>
      <c r="DM209" s="13"/>
      <c r="DN209" s="16"/>
      <c r="DO209" s="16"/>
      <c r="DP209" s="16"/>
      <c r="DQ209" s="16"/>
      <c r="DR209" s="16"/>
      <c r="DS209" s="16"/>
      <c r="DT209" s="16"/>
      <c r="DU209" s="16"/>
      <c r="DV209" s="16"/>
      <c r="DW209" s="138"/>
      <c r="DX209" s="137"/>
      <c r="DY209" s="137"/>
      <c r="DZ209" s="17"/>
      <c r="EA209" s="15"/>
      <c r="EB209" s="15"/>
      <c r="EC209" s="15"/>
      <c r="ED209" s="15"/>
    </row>
    <row r="210" spans="1:134" ht="15" hidden="1" customHeight="1" x14ac:dyDescent="0.3">
      <c r="A210" s="123"/>
      <c r="B210" s="221"/>
      <c r="C210" s="561"/>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c r="AC210" s="125"/>
      <c r="AD210" s="125"/>
      <c r="AE210" s="125"/>
      <c r="AF210" s="125"/>
      <c r="AG210" s="125"/>
      <c r="AH210" s="125"/>
      <c r="AI210" s="125"/>
      <c r="AJ210" s="148"/>
      <c r="AK210" s="12"/>
      <c r="AL210" s="12"/>
      <c r="AM210" s="149"/>
      <c r="AN210" s="150"/>
      <c r="AO210" s="150"/>
      <c r="AP210" s="150"/>
      <c r="AQ210" s="132"/>
      <c r="AR210" s="197"/>
      <c r="AS210" s="12"/>
      <c r="AT210" s="12"/>
      <c r="AU210" s="12"/>
      <c r="AV210" s="12"/>
      <c r="AW210" s="12"/>
      <c r="AX210" s="12"/>
      <c r="AY210" s="12"/>
      <c r="AZ210" s="12"/>
      <c r="BA210" s="12"/>
      <c r="BB210" s="14"/>
      <c r="BC210" s="14"/>
      <c r="BD210" s="15"/>
      <c r="BE210" s="137" t="s">
        <v>183</v>
      </c>
      <c r="BF210" s="11"/>
      <c r="BG210" s="11"/>
      <c r="BH210" s="11"/>
      <c r="BI210" s="11" t="s">
        <v>183</v>
      </c>
      <c r="BJ210" s="11" t="s">
        <v>183</v>
      </c>
      <c r="BK210" s="11" t="s">
        <v>183</v>
      </c>
      <c r="BL210" s="11" t="s">
        <v>183</v>
      </c>
      <c r="BM210" s="11" t="s">
        <v>183</v>
      </c>
      <c r="BN210" s="11" t="s">
        <v>183</v>
      </c>
      <c r="BO210" s="11" t="s">
        <v>183</v>
      </c>
      <c r="BP210" s="11" t="s">
        <v>183</v>
      </c>
      <c r="BQ210" s="11" t="s">
        <v>183</v>
      </c>
      <c r="BR210" s="11" t="s">
        <v>183</v>
      </c>
      <c r="BS210" s="11" t="s">
        <v>183</v>
      </c>
      <c r="BT210" s="11" t="s">
        <v>183</v>
      </c>
      <c r="BU210" s="11"/>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6"/>
      <c r="DC210" s="16"/>
      <c r="DD210" s="16"/>
      <c r="DE210" s="16"/>
      <c r="DF210" s="17"/>
      <c r="DG210" s="16"/>
      <c r="DH210" s="16"/>
      <c r="DI210" s="16"/>
      <c r="DJ210" s="16"/>
      <c r="DK210" s="16"/>
      <c r="DL210" s="16"/>
      <c r="DM210" s="13"/>
      <c r="DN210" s="16"/>
      <c r="DO210" s="16"/>
      <c r="DP210" s="16"/>
      <c r="DQ210" s="16"/>
      <c r="DR210" s="16"/>
      <c r="DS210" s="16"/>
      <c r="DT210" s="16"/>
      <c r="DU210" s="16"/>
      <c r="DV210" s="16"/>
      <c r="DW210" s="138"/>
      <c r="DX210" s="137"/>
      <c r="DY210" s="137"/>
      <c r="DZ210" s="17"/>
      <c r="EA210" s="15"/>
      <c r="EB210" s="15"/>
      <c r="EC210" s="15"/>
      <c r="ED210" s="15"/>
    </row>
    <row r="211" spans="1:134" ht="15" hidden="1" customHeight="1" x14ac:dyDescent="0.3">
      <c r="A211" s="123"/>
      <c r="B211" s="221"/>
      <c r="C211" s="561"/>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c r="AD211" s="125"/>
      <c r="AE211" s="125"/>
      <c r="AF211" s="125"/>
      <c r="AG211" s="125"/>
      <c r="AH211" s="125"/>
      <c r="AI211" s="125"/>
      <c r="AJ211" s="148"/>
      <c r="AK211" s="12"/>
      <c r="AL211" s="12"/>
      <c r="AM211" s="149"/>
      <c r="AN211" s="150"/>
      <c r="AO211" s="150"/>
      <c r="AP211" s="150"/>
      <c r="AQ211" s="12"/>
      <c r="AR211" s="132" t="s">
        <v>454</v>
      </c>
      <c r="AS211" s="12"/>
      <c r="AT211" s="12"/>
      <c r="AU211" s="12"/>
      <c r="AV211" s="12"/>
      <c r="AW211" s="12"/>
      <c r="AX211" s="12"/>
      <c r="AY211" s="12"/>
      <c r="AZ211" s="12"/>
      <c r="BA211" s="12"/>
      <c r="BB211" s="14"/>
      <c r="BC211" s="14"/>
      <c r="BD211" s="15"/>
      <c r="BE211" s="137" t="s">
        <v>183</v>
      </c>
      <c r="BF211" s="11"/>
      <c r="BG211" s="11"/>
      <c r="BH211" s="11"/>
      <c r="BI211" s="11" t="s">
        <v>183</v>
      </c>
      <c r="BJ211" s="11" t="s">
        <v>183</v>
      </c>
      <c r="BK211" s="11" t="s">
        <v>183</v>
      </c>
      <c r="BL211" s="11" t="s">
        <v>183</v>
      </c>
      <c r="BM211" s="11" t="s">
        <v>183</v>
      </c>
      <c r="BN211" s="11" t="s">
        <v>183</v>
      </c>
      <c r="BO211" s="11" t="s">
        <v>183</v>
      </c>
      <c r="BP211" s="11" t="s">
        <v>183</v>
      </c>
      <c r="BQ211" s="11" t="s">
        <v>183</v>
      </c>
      <c r="BR211" s="11" t="s">
        <v>183</v>
      </c>
      <c r="BS211" s="11" t="s">
        <v>183</v>
      </c>
      <c r="BT211" s="11" t="s">
        <v>183</v>
      </c>
      <c r="BU211" s="11"/>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6"/>
      <c r="DC211" s="16"/>
      <c r="DD211" s="16"/>
      <c r="DE211" s="16"/>
      <c r="DF211" s="17"/>
      <c r="DG211" s="16"/>
      <c r="DH211" s="16"/>
      <c r="DI211" s="16"/>
      <c r="DJ211" s="16"/>
      <c r="DK211" s="16"/>
      <c r="DL211" s="16"/>
      <c r="DM211" s="13"/>
      <c r="DN211" s="16"/>
      <c r="DO211" s="16"/>
      <c r="DP211" s="16"/>
      <c r="DQ211" s="16"/>
      <c r="DR211" s="16"/>
      <c r="DS211" s="16"/>
      <c r="DT211" s="16"/>
      <c r="DU211" s="16"/>
      <c r="DV211" s="16"/>
      <c r="DW211" s="138"/>
      <c r="DX211" s="137"/>
      <c r="DY211" s="137"/>
      <c r="DZ211" s="17"/>
      <c r="EA211" s="15"/>
      <c r="EB211" s="15"/>
      <c r="EC211" s="15"/>
      <c r="ED211" s="15"/>
    </row>
    <row r="212" spans="1:134" ht="15" hidden="1" customHeight="1" x14ac:dyDescent="0.3">
      <c r="A212" s="123"/>
      <c r="B212" s="221"/>
      <c r="C212" s="561"/>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c r="AC212" s="125"/>
      <c r="AD212" s="125"/>
      <c r="AE212" s="125"/>
      <c r="AF212" s="125"/>
      <c r="AG212" s="125"/>
      <c r="AH212" s="125"/>
      <c r="AI212" s="125"/>
      <c r="AJ212" s="148"/>
      <c r="AK212" s="12"/>
      <c r="AL212" s="12"/>
      <c r="AM212" s="149"/>
      <c r="AN212" s="150"/>
      <c r="AO212" s="150"/>
      <c r="AP212" s="150"/>
      <c r="AQ212" s="132" t="s">
        <v>455</v>
      </c>
      <c r="AR212" s="198">
        <v>0.96</v>
      </c>
      <c r="AS212" s="12" t="s">
        <v>456</v>
      </c>
      <c r="AT212" s="12"/>
      <c r="AU212" s="12"/>
      <c r="AV212" s="12"/>
      <c r="AW212" s="12"/>
      <c r="AX212" s="12"/>
      <c r="AY212" s="12"/>
      <c r="AZ212" s="12"/>
      <c r="BA212" s="12"/>
      <c r="BB212" s="14"/>
      <c r="BC212" s="14"/>
      <c r="BD212" s="15"/>
      <c r="BE212" s="137" t="s">
        <v>183</v>
      </c>
      <c r="BF212" s="11"/>
      <c r="BG212" s="11"/>
      <c r="BH212" s="11"/>
      <c r="BI212" s="11" t="s">
        <v>183</v>
      </c>
      <c r="BJ212" s="11" t="s">
        <v>183</v>
      </c>
      <c r="BK212" s="11" t="s">
        <v>183</v>
      </c>
      <c r="BL212" s="11" t="s">
        <v>183</v>
      </c>
      <c r="BM212" s="11" t="s">
        <v>183</v>
      </c>
      <c r="BN212" s="11" t="s">
        <v>183</v>
      </c>
      <c r="BO212" s="11" t="s">
        <v>183</v>
      </c>
      <c r="BP212" s="11" t="s">
        <v>183</v>
      </c>
      <c r="BQ212" s="11" t="s">
        <v>183</v>
      </c>
      <c r="BR212" s="11" t="s">
        <v>183</v>
      </c>
      <c r="BS212" s="11" t="s">
        <v>183</v>
      </c>
      <c r="BT212" s="11" t="s">
        <v>183</v>
      </c>
      <c r="BU212" s="11"/>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6"/>
      <c r="DC212" s="16"/>
      <c r="DD212" s="16"/>
      <c r="DE212" s="16"/>
      <c r="DF212" s="17"/>
      <c r="DG212" s="16"/>
      <c r="DH212" s="16"/>
      <c r="DI212" s="16"/>
      <c r="DJ212" s="16"/>
      <c r="DK212" s="16"/>
      <c r="DL212" s="16"/>
      <c r="DM212" s="13"/>
      <c r="DN212" s="16"/>
      <c r="DO212" s="16"/>
      <c r="DP212" s="16"/>
      <c r="DQ212" s="16"/>
      <c r="DR212" s="16"/>
      <c r="DS212" s="16"/>
      <c r="DT212" s="16"/>
      <c r="DU212" s="16"/>
      <c r="DV212" s="16"/>
      <c r="DW212" s="138"/>
      <c r="DX212" s="137"/>
      <c r="DY212" s="137"/>
      <c r="DZ212" s="17"/>
      <c r="EA212" s="15"/>
      <c r="EB212" s="15"/>
      <c r="EC212" s="15"/>
      <c r="ED212" s="15"/>
    </row>
    <row r="213" spans="1:134" ht="15" hidden="1" customHeight="1" x14ac:dyDescent="0.3">
      <c r="A213" s="123"/>
      <c r="B213" s="221"/>
      <c r="C213" s="561"/>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c r="AC213" s="125"/>
      <c r="AD213" s="125"/>
      <c r="AE213" s="125"/>
      <c r="AF213" s="125"/>
      <c r="AG213" s="125"/>
      <c r="AH213" s="125"/>
      <c r="AI213" s="125"/>
      <c r="AJ213" s="148"/>
      <c r="AK213" s="12"/>
      <c r="AL213" s="12"/>
      <c r="AM213" s="149"/>
      <c r="AN213" s="150"/>
      <c r="AO213" s="150"/>
      <c r="AP213" s="150"/>
      <c r="AQ213" s="132"/>
      <c r="AR213" s="224"/>
      <c r="AS213" s="12"/>
      <c r="AT213" s="12"/>
      <c r="AU213" s="12"/>
      <c r="AV213" s="12"/>
      <c r="AW213" s="12"/>
      <c r="AX213" s="12"/>
      <c r="AY213" s="12"/>
      <c r="AZ213" s="12"/>
      <c r="BA213" s="12"/>
      <c r="BB213" s="14"/>
      <c r="BC213" s="14"/>
      <c r="BD213" s="15"/>
      <c r="BE213" s="137" t="s">
        <v>183</v>
      </c>
      <c r="BF213" s="11"/>
      <c r="BG213" s="11"/>
      <c r="BH213" s="11"/>
      <c r="BI213" s="11" t="s">
        <v>183</v>
      </c>
      <c r="BJ213" s="11" t="s">
        <v>183</v>
      </c>
      <c r="BK213" s="11" t="s">
        <v>183</v>
      </c>
      <c r="BL213" s="11" t="s">
        <v>183</v>
      </c>
      <c r="BM213" s="11" t="s">
        <v>183</v>
      </c>
      <c r="BN213" s="11" t="s">
        <v>183</v>
      </c>
      <c r="BO213" s="11" t="s">
        <v>183</v>
      </c>
      <c r="BP213" s="11" t="s">
        <v>183</v>
      </c>
      <c r="BQ213" s="11" t="s">
        <v>183</v>
      </c>
      <c r="BR213" s="11" t="s">
        <v>183</v>
      </c>
      <c r="BS213" s="11" t="s">
        <v>183</v>
      </c>
      <c r="BT213" s="11" t="s">
        <v>183</v>
      </c>
      <c r="BU213" s="11"/>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6"/>
      <c r="DC213" s="16"/>
      <c r="DD213" s="16"/>
      <c r="DE213" s="16"/>
      <c r="DF213" s="17"/>
      <c r="DG213" s="16"/>
      <c r="DH213" s="16"/>
      <c r="DI213" s="16"/>
      <c r="DJ213" s="16"/>
      <c r="DK213" s="16"/>
      <c r="DL213" s="16"/>
      <c r="DM213" s="13"/>
      <c r="DN213" s="16"/>
      <c r="DO213" s="16"/>
      <c r="DP213" s="16"/>
      <c r="DQ213" s="16"/>
      <c r="DR213" s="16"/>
      <c r="DS213" s="16"/>
      <c r="DT213" s="16"/>
      <c r="DU213" s="16"/>
      <c r="DV213" s="16"/>
      <c r="DW213" s="138"/>
      <c r="DX213" s="137"/>
      <c r="DY213" s="137"/>
      <c r="DZ213" s="17"/>
      <c r="EA213" s="15"/>
      <c r="EB213" s="15"/>
      <c r="EC213" s="15"/>
      <c r="ED213" s="15"/>
    </row>
    <row r="214" spans="1:134" ht="15" hidden="1" customHeight="1" x14ac:dyDescent="0.3">
      <c r="A214" s="123"/>
      <c r="B214" s="221"/>
      <c r="C214" s="553" t="s">
        <v>457</v>
      </c>
      <c r="D214" s="152"/>
      <c r="E214" s="228"/>
      <c r="F214" s="152"/>
      <c r="G214" s="151"/>
      <c r="H214" s="152"/>
      <c r="I214" s="151"/>
      <c r="J214" s="151"/>
      <c r="K214" s="152"/>
      <c r="L214" s="241"/>
      <c r="M214" s="152"/>
      <c r="N214" s="228"/>
      <c r="O214" s="152"/>
      <c r="P214" s="152"/>
      <c r="Q214" s="152"/>
      <c r="R214" s="152"/>
      <c r="S214" s="152"/>
      <c r="T214" s="152"/>
      <c r="U214" s="152"/>
      <c r="V214" s="152"/>
      <c r="W214" s="152"/>
      <c r="X214" s="152"/>
      <c r="Y214" s="152"/>
      <c r="Z214" s="152"/>
      <c r="AA214" s="152"/>
      <c r="AB214" s="152"/>
      <c r="AC214" s="152"/>
      <c r="AD214" s="152"/>
      <c r="AE214" s="152"/>
      <c r="AF214" s="152"/>
      <c r="AG214" s="152"/>
      <c r="AH214" s="152"/>
      <c r="AI214" s="152"/>
      <c r="AJ214" s="148">
        <f>IF($DM214=0,0,(IF(_xlfn.BITAND($DM214, 128),"8,", "") &amp; IF(_xlfn.BITAND($DM214,64),"7,", "") &amp; IF(_xlfn.BITAND($DM214,7), _xlfn.BITAND($DM214,7) &amp; ",", "") &amp; IF(_xlfn.BITAND($DM214, 56), _xlfn.BITAND($DM214, 56)/8, "")))</f>
        <v>0</v>
      </c>
      <c r="AK214" s="135">
        <v>2659</v>
      </c>
      <c r="AL214" s="135">
        <v>7</v>
      </c>
      <c r="AM214" s="194" t="s">
        <v>165</v>
      </c>
      <c r="AN214" s="195" t="s">
        <v>458</v>
      </c>
      <c r="AO214" s="195" t="s">
        <v>459</v>
      </c>
      <c r="AP214" s="195" t="s">
        <v>460</v>
      </c>
      <c r="AQ214" s="132" t="s">
        <v>461</v>
      </c>
      <c r="AR214" s="133">
        <v>3</v>
      </c>
      <c r="AS214" s="12" t="s">
        <v>170</v>
      </c>
      <c r="AT214" s="263">
        <v>1</v>
      </c>
      <c r="AU214" s="198">
        <v>0.1</v>
      </c>
      <c r="AV214" s="12" t="s">
        <v>259</v>
      </c>
      <c r="AW214" s="135">
        <v>0</v>
      </c>
      <c r="AX214" s="135">
        <v>0</v>
      </c>
      <c r="AY214" s="135">
        <v>0</v>
      </c>
      <c r="AZ214" s="135">
        <v>0</v>
      </c>
      <c r="BA214" s="135">
        <v>0</v>
      </c>
      <c r="BB214" s="136"/>
      <c r="BC214" s="136"/>
      <c r="BD214" s="15"/>
      <c r="BE214" s="137" t="str">
        <f>IF(C214="","",C214)</f>
        <v>EGR flow slow to increase / stuck closed</v>
      </c>
      <c r="BF214" s="11" t="s">
        <v>462</v>
      </c>
      <c r="BG214" s="11" t="s">
        <v>434</v>
      </c>
      <c r="BH214" s="11" t="s">
        <v>174</v>
      </c>
      <c r="BI214" s="11" t="s">
        <v>463</v>
      </c>
      <c r="BJ214" s="11" t="s">
        <v>436</v>
      </c>
      <c r="BK214" s="11" t="s">
        <v>437</v>
      </c>
      <c r="BL214" s="11" t="s">
        <v>322</v>
      </c>
      <c r="BM214" s="11" t="s">
        <v>323</v>
      </c>
      <c r="BN214" s="11" t="s">
        <v>182</v>
      </c>
      <c r="BO214" s="11" t="s">
        <v>180</v>
      </c>
      <c r="BP214" s="11" t="s">
        <v>439</v>
      </c>
      <c r="BQ214" s="11" t="s">
        <v>180</v>
      </c>
      <c r="BR214" s="11" t="s">
        <v>180</v>
      </c>
      <c r="BS214" s="11" t="s">
        <v>439</v>
      </c>
      <c r="BT214" s="11" t="s">
        <v>180</v>
      </c>
      <c r="BU214" s="11"/>
      <c r="BV214" s="15">
        <f>IF(UPPER(TRIM(D214))="X",1,0)</f>
        <v>0</v>
      </c>
      <c r="BW214" s="15">
        <f>IF(UPPER(TRIM(E214))="X",1,0)</f>
        <v>0</v>
      </c>
      <c r="BX214" s="15">
        <f>IF(UPPER(TRIM(F214))="X",1,0)</f>
        <v>0</v>
      </c>
      <c r="BY214" s="15">
        <f>IF(UPPER(TRIM(G214))="X",1,0)</f>
        <v>0</v>
      </c>
      <c r="BZ214" s="15">
        <f>IF(UPPER(TRIM(H214))="X",1,0)</f>
        <v>0</v>
      </c>
      <c r="CA214" s="15">
        <f>IF(UPPER(TRIM(J214))="X",1,0)</f>
        <v>0</v>
      </c>
      <c r="CB214" s="15">
        <f>IF(UPPER(TRIM(L214))="X",1,0)</f>
        <v>0</v>
      </c>
      <c r="CC214" s="15">
        <f>IF(UPPER(TRIM(M214))="X",1,0)</f>
        <v>0</v>
      </c>
      <c r="CD214" s="15">
        <f>IF(UPPER(TRIM(I214))="X",1,0)</f>
        <v>0</v>
      </c>
      <c r="CE214" s="15">
        <f>IF(UPPER(TRIM(K214))="X",1,0)</f>
        <v>0</v>
      </c>
      <c r="CF214" s="15">
        <f t="shared" ref="CF214:CX214" si="46">IF(UPPER(TRIM(N214))="X",1,0)</f>
        <v>0</v>
      </c>
      <c r="CG214" s="15">
        <f t="shared" si="46"/>
        <v>0</v>
      </c>
      <c r="CH214" s="15">
        <f t="shared" si="46"/>
        <v>0</v>
      </c>
      <c r="CI214" s="15">
        <f t="shared" si="46"/>
        <v>0</v>
      </c>
      <c r="CJ214" s="15">
        <f t="shared" si="46"/>
        <v>0</v>
      </c>
      <c r="CK214" s="15">
        <f t="shared" si="46"/>
        <v>0</v>
      </c>
      <c r="CL214" s="15">
        <f t="shared" si="46"/>
        <v>0</v>
      </c>
      <c r="CM214" s="15">
        <f t="shared" si="46"/>
        <v>0</v>
      </c>
      <c r="CN214" s="15">
        <f t="shared" si="46"/>
        <v>0</v>
      </c>
      <c r="CO214" s="15">
        <f t="shared" si="46"/>
        <v>0</v>
      </c>
      <c r="CP214" s="15">
        <f t="shared" si="46"/>
        <v>0</v>
      </c>
      <c r="CQ214" s="15">
        <f t="shared" si="46"/>
        <v>0</v>
      </c>
      <c r="CR214" s="15">
        <f t="shared" si="46"/>
        <v>0</v>
      </c>
      <c r="CS214" s="15">
        <f t="shared" si="46"/>
        <v>0</v>
      </c>
      <c r="CT214" s="15">
        <f t="shared" si="46"/>
        <v>0</v>
      </c>
      <c r="CU214" s="15">
        <f t="shared" si="46"/>
        <v>0</v>
      </c>
      <c r="CV214" s="15">
        <f t="shared" si="46"/>
        <v>0</v>
      </c>
      <c r="CW214" s="15">
        <f t="shared" si="46"/>
        <v>0</v>
      </c>
      <c r="CX214" s="15">
        <f t="shared" si="46"/>
        <v>0</v>
      </c>
      <c r="CY214" s="15">
        <v>0</v>
      </c>
      <c r="CZ214" s="15">
        <f>IF(UPPER(TRIM(AH214))="X",1,0)</f>
        <v>0</v>
      </c>
      <c r="DA214" s="15">
        <v>0</v>
      </c>
      <c r="DB214" s="16">
        <f>IF(UPPER(TRIM(AM214))="P", 0, IF(UPPER(TRIM(AM214))="C", 16384, IF(UPPER(TRIM(AM214))="B", 32768, IF(UPPER(TRIM(AM214))="U", 49152, -1))))</f>
        <v>0</v>
      </c>
      <c r="DC214" s="16">
        <f>HEX2DEC(AN214)</f>
        <v>1027</v>
      </c>
      <c r="DD214" s="16">
        <f>IF(UPPER(TRIM(BB214))="",0,IF(UPPER(TRIM(BB214))="M",32,IF(UPPER(TRIM(BB214))="H",64,IF(UPPER(TRIM(BB214))="I",128,-1))))</f>
        <v>0</v>
      </c>
      <c r="DE214" s="16">
        <f>IF(UPPER(TRIM(BC214))="",0, IF(UPPER(TRIM(BC214))="U",1,IF(UPPER(TRIM(BC214))="A",2,IF(UPPER(TRIM(BC214))="B1",4,IF(UPPER(TRIM(BC214))="B2",8,IF(UPPER(TRIM(BC214))="C",16,-1))))))</f>
        <v>0</v>
      </c>
      <c r="DF214" s="17"/>
      <c r="DG214" s="16">
        <v>659</v>
      </c>
      <c r="DH214" s="16">
        <f>AK214</f>
        <v>2659</v>
      </c>
      <c r="DI214" s="16">
        <f>AL214</f>
        <v>7</v>
      </c>
      <c r="DJ214" s="16">
        <f>DB214 + DC214</f>
        <v>1027</v>
      </c>
      <c r="DK214" s="16">
        <f>HEX2DEC(AO214)</f>
        <v>115</v>
      </c>
      <c r="DL214" s="16">
        <f>HEX2DEC(AP214)</f>
        <v>1071</v>
      </c>
      <c r="DM214" s="13">
        <v>0</v>
      </c>
      <c r="DN214" s="16">
        <v>489</v>
      </c>
      <c r="DO214" s="16">
        <f>BV214*2^15+BW214*2^14+BX214*2^13+BY214*2^12+BZ214*2^11+CA214*2^10+CB214*2^9+CC214*2^8+CD214*2^7+CE214*2^6+CF214*2^5+CG214*2^4+CH214*2^3+CI214*2^2+CJ214*2^1+CK214*2^0</f>
        <v>0</v>
      </c>
      <c r="DP214" s="16">
        <f>CL214*2^15+CM214*2^14+CN214*2^13+CO214*2^12+CP214*2^11+CQ214*2^10+CR214*2^9+CS214*2^8+CT214*2^7+CU214*2^6+CV214*2^5+CW214*2^4+CX214*2^3+CY214*2^2+CZ214*2^1+DA214*2^0</f>
        <v>0</v>
      </c>
      <c r="DQ214" s="16">
        <f>IF(DS214=2,AT214*1000,AT214)</f>
        <v>1000</v>
      </c>
      <c r="DR214" s="16">
        <f>IF(DT214=2,AU214*1000,AU214)</f>
        <v>100</v>
      </c>
      <c r="DS214" s="16">
        <v>2</v>
      </c>
      <c r="DT214" s="16">
        <v>2</v>
      </c>
      <c r="DU214" s="16">
        <f>MAX(0,MIN(AX214,3))*2^14+MAX(0,MIN(AY214,3))*2^12+MAX(0,MIN(AZ214,3))*2^10+MAX(0,MIN(BA214,3))*2^8+IF(AW214&lt;0,31,IF(AW214&gt;30,30,AW214))</f>
        <v>0</v>
      </c>
      <c r="DV214" s="16">
        <f>DD214 + DE214</f>
        <v>0</v>
      </c>
      <c r="DW214" s="138" t="s">
        <v>184</v>
      </c>
      <c r="DX214" s="137" t="s">
        <v>440</v>
      </c>
      <c r="DY214" s="137" t="s">
        <v>441</v>
      </c>
      <c r="DZ214" s="17"/>
      <c r="EA214" s="15"/>
      <c r="EB214" s="15"/>
      <c r="EC214" s="15"/>
      <c r="ED214" s="15"/>
    </row>
    <row r="215" spans="1:134" ht="15" hidden="1" customHeight="1" x14ac:dyDescent="0.3">
      <c r="A215" s="123"/>
      <c r="B215" s="221"/>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3"/>
      <c r="AK215" s="12"/>
      <c r="AL215" s="12"/>
      <c r="AM215" s="149"/>
      <c r="AN215" s="264"/>
      <c r="AO215" s="264"/>
      <c r="AP215" s="264"/>
      <c r="AQ215" s="132" t="s">
        <v>464</v>
      </c>
      <c r="AR215" s="133">
        <v>0</v>
      </c>
      <c r="AS215" s="12" t="s">
        <v>170</v>
      </c>
      <c r="AT215" s="12"/>
      <c r="AU215" s="12"/>
      <c r="AV215" s="12"/>
      <c r="AW215" s="12"/>
      <c r="AX215" s="12"/>
      <c r="AY215" s="12"/>
      <c r="AZ215" s="12"/>
      <c r="BA215" s="12"/>
      <c r="BB215" s="14"/>
      <c r="BC215" s="14"/>
      <c r="BD215" s="15"/>
      <c r="BE215" s="137"/>
      <c r="BF215" s="11"/>
      <c r="BG215" s="11"/>
      <c r="BH215" s="11"/>
      <c r="BI215" s="11"/>
      <c r="BJ215" s="11"/>
      <c r="BK215" s="11"/>
      <c r="BL215" s="11"/>
      <c r="BM215" s="11"/>
      <c r="BN215" s="11"/>
      <c r="BO215" s="11"/>
      <c r="BP215" s="11"/>
      <c r="BQ215" s="11"/>
      <c r="BR215" s="11"/>
      <c r="BS215" s="11"/>
      <c r="BT215" s="11"/>
      <c r="BU215" s="11"/>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6"/>
      <c r="DC215" s="16"/>
      <c r="DD215" s="16"/>
      <c r="DE215" s="16"/>
      <c r="DF215" s="17"/>
      <c r="DG215" s="16"/>
      <c r="DH215" s="16"/>
      <c r="DI215" s="16"/>
      <c r="DJ215" s="16"/>
      <c r="DK215" s="16"/>
      <c r="DL215" s="16"/>
      <c r="DM215" s="13"/>
      <c r="DN215" s="16"/>
      <c r="DO215" s="16"/>
      <c r="DP215" s="16"/>
      <c r="DQ215" s="16"/>
      <c r="DR215" s="16"/>
      <c r="DS215" s="16"/>
      <c r="DT215" s="16"/>
      <c r="DU215" s="16"/>
      <c r="DV215" s="16"/>
      <c r="DW215" s="138"/>
      <c r="DX215" s="137"/>
      <c r="DY215" s="137"/>
      <c r="DZ215" s="17"/>
      <c r="EA215" s="15"/>
      <c r="EB215" s="15"/>
      <c r="EC215" s="15"/>
      <c r="ED215" s="15"/>
    </row>
    <row r="216" spans="1:134" ht="15" hidden="1" customHeight="1" x14ac:dyDescent="0.3">
      <c r="A216" s="123"/>
      <c r="B216" s="221"/>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3"/>
      <c r="AK216" s="12"/>
      <c r="AL216" s="12"/>
      <c r="AM216" s="149"/>
      <c r="AN216" s="264"/>
      <c r="AO216" s="264"/>
      <c r="AP216" s="264"/>
      <c r="AQ216" s="132" t="s">
        <v>465</v>
      </c>
      <c r="AR216" s="12"/>
      <c r="AS216" s="12"/>
      <c r="AT216" s="12"/>
      <c r="AU216" s="12"/>
      <c r="AV216" s="12"/>
      <c r="AW216" s="12"/>
      <c r="AX216" s="12"/>
      <c r="AY216" s="12"/>
      <c r="AZ216" s="12"/>
      <c r="BA216" s="12"/>
      <c r="BB216" s="12"/>
      <c r="BC216" s="12"/>
      <c r="BD216" s="15"/>
      <c r="BE216" s="137" t="s">
        <v>183</v>
      </c>
      <c r="BF216" s="11"/>
      <c r="BG216" s="11"/>
      <c r="BH216" s="11"/>
      <c r="BI216" s="11" t="s">
        <v>183</v>
      </c>
      <c r="BJ216" s="11" t="s">
        <v>183</v>
      </c>
      <c r="BK216" s="11" t="s">
        <v>183</v>
      </c>
      <c r="BL216" s="11" t="s">
        <v>183</v>
      </c>
      <c r="BM216" s="11" t="s">
        <v>183</v>
      </c>
      <c r="BN216" s="11" t="s">
        <v>183</v>
      </c>
      <c r="BO216" s="11" t="s">
        <v>183</v>
      </c>
      <c r="BP216" s="11" t="s">
        <v>183</v>
      </c>
      <c r="BQ216" s="11" t="s">
        <v>183</v>
      </c>
      <c r="BR216" s="11" t="s">
        <v>183</v>
      </c>
      <c r="BS216" s="11" t="s">
        <v>183</v>
      </c>
      <c r="BT216" s="11" t="s">
        <v>183</v>
      </c>
      <c r="BU216" s="11"/>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6"/>
      <c r="DC216" s="16"/>
      <c r="DD216" s="16"/>
      <c r="DE216" s="16"/>
      <c r="DF216" s="17"/>
      <c r="DG216" s="16"/>
      <c r="DH216" s="16"/>
      <c r="DI216" s="16"/>
      <c r="DJ216" s="16"/>
      <c r="DK216" s="16"/>
      <c r="DL216" s="16"/>
      <c r="DM216" s="13"/>
      <c r="DN216" s="16"/>
      <c r="DO216" s="16"/>
      <c r="DP216" s="16"/>
      <c r="DQ216" s="16"/>
      <c r="DR216" s="16"/>
      <c r="DS216" s="16"/>
      <c r="DT216" s="16"/>
      <c r="DU216" s="16"/>
      <c r="DV216" s="16"/>
      <c r="DW216" s="138"/>
      <c r="DX216" s="137"/>
      <c r="DY216" s="137"/>
      <c r="DZ216" s="17"/>
      <c r="EA216" s="15"/>
      <c r="EB216" s="15"/>
      <c r="EC216" s="15"/>
      <c r="ED216" s="15"/>
    </row>
    <row r="217" spans="1:134" ht="15" hidden="1" customHeight="1" x14ac:dyDescent="0.3">
      <c r="A217" s="123"/>
      <c r="B217" s="221"/>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3"/>
      <c r="AK217" s="12"/>
      <c r="AL217" s="12"/>
      <c r="AM217" s="149"/>
      <c r="AN217" s="264"/>
      <c r="AO217" s="264"/>
      <c r="AP217" s="264"/>
      <c r="AQ217" s="132" t="s">
        <v>466</v>
      </c>
      <c r="AR217" s="12"/>
      <c r="AS217" s="12"/>
      <c r="AT217" s="12"/>
      <c r="AU217" s="12"/>
      <c r="AV217" s="12"/>
      <c r="AW217" s="12"/>
      <c r="AX217" s="12"/>
      <c r="AY217" s="12"/>
      <c r="AZ217" s="12"/>
      <c r="BA217" s="12"/>
      <c r="BB217" s="14"/>
      <c r="BC217" s="14"/>
      <c r="BD217" s="15"/>
      <c r="BE217" s="137" t="s">
        <v>183</v>
      </c>
      <c r="BF217" s="11"/>
      <c r="BG217" s="11"/>
      <c r="BH217" s="11"/>
      <c r="BI217" s="11" t="s">
        <v>183</v>
      </c>
      <c r="BJ217" s="11" t="s">
        <v>183</v>
      </c>
      <c r="BK217" s="11" t="s">
        <v>183</v>
      </c>
      <c r="BL217" s="11" t="s">
        <v>183</v>
      </c>
      <c r="BM217" s="11" t="s">
        <v>183</v>
      </c>
      <c r="BN217" s="11" t="s">
        <v>183</v>
      </c>
      <c r="BO217" s="11" t="s">
        <v>183</v>
      </c>
      <c r="BP217" s="11" t="s">
        <v>183</v>
      </c>
      <c r="BQ217" s="11" t="s">
        <v>183</v>
      </c>
      <c r="BR217" s="11" t="s">
        <v>183</v>
      </c>
      <c r="BS217" s="11" t="s">
        <v>183</v>
      </c>
      <c r="BT217" s="11" t="s">
        <v>183</v>
      </c>
      <c r="BU217" s="11"/>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6"/>
      <c r="DC217" s="16"/>
      <c r="DD217" s="16"/>
      <c r="DE217" s="16"/>
      <c r="DF217" s="17"/>
      <c r="DG217" s="16"/>
      <c r="DH217" s="16"/>
      <c r="DI217" s="16"/>
      <c r="DJ217" s="16"/>
      <c r="DK217" s="16"/>
      <c r="DL217" s="16"/>
      <c r="DM217" s="13"/>
      <c r="DN217" s="16"/>
      <c r="DO217" s="16"/>
      <c r="DP217" s="16"/>
      <c r="DQ217" s="16"/>
      <c r="DR217" s="16"/>
      <c r="DS217" s="16"/>
      <c r="DT217" s="16"/>
      <c r="DU217" s="16"/>
      <c r="DV217" s="16"/>
      <c r="DW217" s="138"/>
      <c r="DX217" s="137"/>
      <c r="DY217" s="137"/>
      <c r="DZ217" s="17"/>
      <c r="EA217" s="15"/>
      <c r="EB217" s="15"/>
      <c r="EC217" s="15"/>
      <c r="ED217" s="15"/>
    </row>
    <row r="218" spans="1:134" ht="15" hidden="1" customHeight="1" x14ac:dyDescent="0.3">
      <c r="A218" s="123"/>
      <c r="B218" s="221"/>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3"/>
      <c r="AK218" s="12"/>
      <c r="AL218" s="12"/>
      <c r="AM218" s="149"/>
      <c r="AN218" s="264"/>
      <c r="AO218" s="264"/>
      <c r="AP218" s="264"/>
      <c r="AQ218" s="12"/>
      <c r="AR218" s="12"/>
      <c r="AS218" s="12"/>
      <c r="AT218" s="12"/>
      <c r="AU218" s="12"/>
      <c r="AV218" s="12"/>
      <c r="AW218" s="12"/>
      <c r="AX218" s="12"/>
      <c r="AY218" s="12"/>
      <c r="AZ218" s="12"/>
      <c r="BA218" s="12"/>
      <c r="BB218" s="14"/>
      <c r="BC218" s="14"/>
      <c r="BD218" s="15"/>
      <c r="BE218" s="137" t="s">
        <v>183</v>
      </c>
      <c r="BF218" s="11"/>
      <c r="BG218" s="11"/>
      <c r="BH218" s="11"/>
      <c r="BI218" s="11" t="s">
        <v>183</v>
      </c>
      <c r="BJ218" s="11" t="s">
        <v>183</v>
      </c>
      <c r="BK218" s="11" t="s">
        <v>183</v>
      </c>
      <c r="BL218" s="11" t="s">
        <v>183</v>
      </c>
      <c r="BM218" s="11" t="s">
        <v>183</v>
      </c>
      <c r="BN218" s="11" t="s">
        <v>183</v>
      </c>
      <c r="BO218" s="11" t="s">
        <v>183</v>
      </c>
      <c r="BP218" s="11" t="s">
        <v>183</v>
      </c>
      <c r="BQ218" s="11" t="s">
        <v>183</v>
      </c>
      <c r="BR218" s="11" t="s">
        <v>183</v>
      </c>
      <c r="BS218" s="11" t="s">
        <v>183</v>
      </c>
      <c r="BT218" s="11" t="s">
        <v>183</v>
      </c>
      <c r="BU218" s="11"/>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6"/>
      <c r="DC218" s="16"/>
      <c r="DD218" s="16"/>
      <c r="DE218" s="16"/>
      <c r="DF218" s="17"/>
      <c r="DG218" s="16"/>
      <c r="DH218" s="16"/>
      <c r="DI218" s="16"/>
      <c r="DJ218" s="16"/>
      <c r="DK218" s="16"/>
      <c r="DL218" s="16"/>
      <c r="DM218" s="13"/>
      <c r="DN218" s="16"/>
      <c r="DO218" s="16"/>
      <c r="DP218" s="16"/>
      <c r="DQ218" s="16"/>
      <c r="DR218" s="16"/>
      <c r="DS218" s="16"/>
      <c r="DT218" s="16"/>
      <c r="DU218" s="16"/>
      <c r="DV218" s="16"/>
      <c r="DW218" s="138"/>
      <c r="DX218" s="137"/>
      <c r="DY218" s="137"/>
      <c r="DZ218" s="17"/>
      <c r="EA218" s="15"/>
      <c r="EB218" s="15"/>
      <c r="EC218" s="15"/>
      <c r="ED218" s="15"/>
    </row>
    <row r="219" spans="1:134" ht="15" hidden="1" customHeight="1" x14ac:dyDescent="0.3">
      <c r="A219" s="123"/>
      <c r="B219" s="221"/>
      <c r="C219" s="553" t="s">
        <v>467</v>
      </c>
      <c r="D219" s="152"/>
      <c r="E219" s="228"/>
      <c r="F219" s="152"/>
      <c r="G219" s="151"/>
      <c r="H219" s="152"/>
      <c r="I219" s="151"/>
      <c r="J219" s="151"/>
      <c r="K219" s="152"/>
      <c r="L219" s="241"/>
      <c r="M219" s="152"/>
      <c r="N219" s="228"/>
      <c r="O219" s="152"/>
      <c r="P219" s="152"/>
      <c r="Q219" s="152"/>
      <c r="R219" s="152"/>
      <c r="S219" s="152"/>
      <c r="T219" s="152"/>
      <c r="U219" s="152"/>
      <c r="V219" s="152"/>
      <c r="W219" s="152"/>
      <c r="X219" s="152"/>
      <c r="Y219" s="152"/>
      <c r="Z219" s="152"/>
      <c r="AA219" s="152"/>
      <c r="AB219" s="152"/>
      <c r="AC219" s="152"/>
      <c r="AD219" s="152"/>
      <c r="AE219" s="152"/>
      <c r="AF219" s="152"/>
      <c r="AG219" s="152"/>
      <c r="AH219" s="152"/>
      <c r="AI219" s="152"/>
      <c r="AJ219" s="148">
        <f>IF($DM219=0,0,(IF(_xlfn.BITAND($DM219, 128),"8,", "") &amp; IF(_xlfn.BITAND($DM219,64),"7,", "") &amp; IF(_xlfn.BITAND($DM219,7), _xlfn.BITAND($DM219,7) &amp; ",", "") &amp; IF(_xlfn.BITAND($DM219, 56), _xlfn.BITAND($DM219, 56)/8, "")))</f>
        <v>0</v>
      </c>
      <c r="AK219" s="135">
        <v>2659</v>
      </c>
      <c r="AL219" s="135">
        <v>7</v>
      </c>
      <c r="AM219" s="194" t="s">
        <v>165</v>
      </c>
      <c r="AN219" s="195" t="s">
        <v>458</v>
      </c>
      <c r="AO219" s="195" t="s">
        <v>468</v>
      </c>
      <c r="AP219" s="195" t="s">
        <v>469</v>
      </c>
      <c r="AQ219" s="132" t="s">
        <v>470</v>
      </c>
      <c r="AR219" s="133">
        <v>3</v>
      </c>
      <c r="AS219" s="12" t="s">
        <v>170</v>
      </c>
      <c r="AT219" s="263">
        <v>1</v>
      </c>
      <c r="AU219" s="198">
        <v>0.1</v>
      </c>
      <c r="AV219" s="12" t="s">
        <v>259</v>
      </c>
      <c r="AW219" s="135">
        <v>0</v>
      </c>
      <c r="AX219" s="135">
        <v>0</v>
      </c>
      <c r="AY219" s="135">
        <v>0</v>
      </c>
      <c r="AZ219" s="135">
        <v>0</v>
      </c>
      <c r="BA219" s="135">
        <v>0</v>
      </c>
      <c r="BB219" s="136"/>
      <c r="BC219" s="136"/>
      <c r="BD219" s="15"/>
      <c r="BE219" s="137" t="str">
        <f>IF(C219="","",C219)</f>
        <v>EGR flow slow to decrease / stuck open</v>
      </c>
      <c r="BF219" s="11" t="s">
        <v>462</v>
      </c>
      <c r="BG219" s="11" t="s">
        <v>434</v>
      </c>
      <c r="BH219" s="11" t="s">
        <v>174</v>
      </c>
      <c r="BI219" s="11" t="s">
        <v>463</v>
      </c>
      <c r="BJ219" s="11" t="s">
        <v>436</v>
      </c>
      <c r="BK219" s="11" t="s">
        <v>437</v>
      </c>
      <c r="BL219" s="11" t="s">
        <v>322</v>
      </c>
      <c r="BM219" s="11" t="s">
        <v>323</v>
      </c>
      <c r="BN219" s="11" t="s">
        <v>182</v>
      </c>
      <c r="BO219" s="11" t="s">
        <v>180</v>
      </c>
      <c r="BP219" s="11" t="s">
        <v>439</v>
      </c>
      <c r="BQ219" s="11" t="s">
        <v>180</v>
      </c>
      <c r="BR219" s="11" t="s">
        <v>180</v>
      </c>
      <c r="BS219" s="11" t="s">
        <v>439</v>
      </c>
      <c r="BT219" s="11" t="s">
        <v>180</v>
      </c>
      <c r="BU219" s="11"/>
      <c r="BV219" s="15">
        <f>IF(UPPER(TRIM(D219))="X",1,0)</f>
        <v>0</v>
      </c>
      <c r="BW219" s="15">
        <f>IF(UPPER(TRIM(E219))="X",1,0)</f>
        <v>0</v>
      </c>
      <c r="BX219" s="15">
        <f>IF(UPPER(TRIM(F219))="X",1,0)</f>
        <v>0</v>
      </c>
      <c r="BY219" s="15">
        <f>IF(UPPER(TRIM(G219))="X",1,0)</f>
        <v>0</v>
      </c>
      <c r="BZ219" s="15">
        <f>IF(UPPER(TRIM(H219))="X",1,0)</f>
        <v>0</v>
      </c>
      <c r="CA219" s="15">
        <f>IF(UPPER(TRIM(J219))="X",1,0)</f>
        <v>0</v>
      </c>
      <c r="CB219" s="15">
        <f>IF(UPPER(TRIM(L219))="X",1,0)</f>
        <v>0</v>
      </c>
      <c r="CC219" s="15">
        <f>IF(UPPER(TRIM(M219))="X",1,0)</f>
        <v>0</v>
      </c>
      <c r="CD219" s="15">
        <f>IF(UPPER(TRIM(I219))="X",1,0)</f>
        <v>0</v>
      </c>
      <c r="CE219" s="15">
        <f>IF(UPPER(TRIM(K219))="X",1,0)</f>
        <v>0</v>
      </c>
      <c r="CF219" s="15">
        <f t="shared" ref="CF219:CX219" si="47">IF(UPPER(TRIM(N219))="X",1,0)</f>
        <v>0</v>
      </c>
      <c r="CG219" s="15">
        <f t="shared" si="47"/>
        <v>0</v>
      </c>
      <c r="CH219" s="15">
        <f t="shared" si="47"/>
        <v>0</v>
      </c>
      <c r="CI219" s="15">
        <f t="shared" si="47"/>
        <v>0</v>
      </c>
      <c r="CJ219" s="15">
        <f t="shared" si="47"/>
        <v>0</v>
      </c>
      <c r="CK219" s="15">
        <f t="shared" si="47"/>
        <v>0</v>
      </c>
      <c r="CL219" s="15">
        <f t="shared" si="47"/>
        <v>0</v>
      </c>
      <c r="CM219" s="15">
        <f t="shared" si="47"/>
        <v>0</v>
      </c>
      <c r="CN219" s="15">
        <f t="shared" si="47"/>
        <v>0</v>
      </c>
      <c r="CO219" s="15">
        <f t="shared" si="47"/>
        <v>0</v>
      </c>
      <c r="CP219" s="15">
        <f t="shared" si="47"/>
        <v>0</v>
      </c>
      <c r="CQ219" s="15">
        <f t="shared" si="47"/>
        <v>0</v>
      </c>
      <c r="CR219" s="15">
        <f t="shared" si="47"/>
        <v>0</v>
      </c>
      <c r="CS219" s="15">
        <f t="shared" si="47"/>
        <v>0</v>
      </c>
      <c r="CT219" s="15">
        <f t="shared" si="47"/>
        <v>0</v>
      </c>
      <c r="CU219" s="15">
        <f t="shared" si="47"/>
        <v>0</v>
      </c>
      <c r="CV219" s="15">
        <f t="shared" si="47"/>
        <v>0</v>
      </c>
      <c r="CW219" s="15">
        <f t="shared" si="47"/>
        <v>0</v>
      </c>
      <c r="CX219" s="15">
        <f t="shared" si="47"/>
        <v>0</v>
      </c>
      <c r="CY219" s="15">
        <v>0</v>
      </c>
      <c r="CZ219" s="15">
        <f>IF(UPPER(TRIM(AH219))="X",1,0)</f>
        <v>0</v>
      </c>
      <c r="DA219" s="15">
        <v>0</v>
      </c>
      <c r="DB219" s="16">
        <f>IF(UPPER(TRIM(AM219))="P", 0, IF(UPPER(TRIM(AM219))="C", 16384, IF(UPPER(TRIM(AM219))="B", 32768, IF(UPPER(TRIM(AM219))="U", 49152, -1))))</f>
        <v>0</v>
      </c>
      <c r="DC219" s="16">
        <f>HEX2DEC(AN219)</f>
        <v>1027</v>
      </c>
      <c r="DD219" s="16">
        <f>IF(UPPER(TRIM(BB219))="",0,IF(UPPER(TRIM(BB219))="M",32,IF(UPPER(TRIM(BB219))="H",64,IF(UPPER(TRIM(BB219))="I",128,-1))))</f>
        <v>0</v>
      </c>
      <c r="DE219" s="16">
        <f>IF(UPPER(TRIM(BC219))="",0, IF(UPPER(TRIM(BC219))="U",1,IF(UPPER(TRIM(BC219))="A",2,IF(UPPER(TRIM(BC219))="B1",4,IF(UPPER(TRIM(BC219))="B2",8,IF(UPPER(TRIM(BC219))="C",16,-1))))))</f>
        <v>0</v>
      </c>
      <c r="DF219" s="17"/>
      <c r="DG219" s="16">
        <v>660</v>
      </c>
      <c r="DH219" s="16">
        <f>AK219</f>
        <v>2659</v>
      </c>
      <c r="DI219" s="16">
        <f>AL219</f>
        <v>7</v>
      </c>
      <c r="DJ219" s="16">
        <f>DB219 + DC219</f>
        <v>1027</v>
      </c>
      <c r="DK219" s="16">
        <f>HEX2DEC(AO219)</f>
        <v>114</v>
      </c>
      <c r="DL219" s="16">
        <f>HEX2DEC(AP219)</f>
        <v>1070</v>
      </c>
      <c r="DM219" s="13">
        <v>0</v>
      </c>
      <c r="DN219" s="16">
        <v>490</v>
      </c>
      <c r="DO219" s="16">
        <f>BV219*2^15+BW219*2^14+BX219*2^13+BY219*2^12+BZ219*2^11+CA219*2^10+CB219*2^9+CC219*2^8+CD219*2^7+CE219*2^6+CF219*2^5+CG219*2^4+CH219*2^3+CI219*2^2+CJ219*2^1+CK219*2^0</f>
        <v>0</v>
      </c>
      <c r="DP219" s="16">
        <f>CL219*2^15+CM219*2^14+CN219*2^13+CO219*2^12+CP219*2^11+CQ219*2^10+CR219*2^9+CS219*2^8+CT219*2^7+CU219*2^6+CV219*2^5+CW219*2^4+CX219*2^3+CY219*2^2+CZ219*2^1+DA219*2^0</f>
        <v>0</v>
      </c>
      <c r="DQ219" s="16">
        <f>IF(DS219=2,AT219*1000,AT219)</f>
        <v>1000</v>
      </c>
      <c r="DR219" s="16">
        <f>IF(DT219=2,AU219*1000,AU219)</f>
        <v>100</v>
      </c>
      <c r="DS219" s="16">
        <v>2</v>
      </c>
      <c r="DT219" s="16">
        <v>2</v>
      </c>
      <c r="DU219" s="16">
        <f>MAX(0,MIN(AX219,3))*2^14+MAX(0,MIN(AY219,3))*2^12+MAX(0,MIN(AZ219,3))*2^10+MAX(0,MIN(BA219,3))*2^8+IF(AW219&lt;0,31,IF(AW219&gt;30,30,AW219))</f>
        <v>0</v>
      </c>
      <c r="DV219" s="16">
        <f>DD219 + DE219</f>
        <v>0</v>
      </c>
      <c r="DW219" s="138" t="s">
        <v>184</v>
      </c>
      <c r="DX219" s="137" t="s">
        <v>440</v>
      </c>
      <c r="DY219" s="137" t="s">
        <v>441</v>
      </c>
      <c r="DZ219" s="17"/>
      <c r="EA219" s="15"/>
      <c r="EB219" s="15"/>
      <c r="EC219" s="15"/>
      <c r="ED219" s="15"/>
    </row>
    <row r="220" spans="1:134" ht="15" hidden="1" customHeight="1" x14ac:dyDescent="0.3">
      <c r="A220" s="123"/>
      <c r="B220" s="221"/>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3"/>
      <c r="AK220" s="12"/>
      <c r="AL220" s="12"/>
      <c r="AM220" s="149"/>
      <c r="AN220" s="264"/>
      <c r="AO220" s="264"/>
      <c r="AP220" s="264"/>
      <c r="AQ220" s="132" t="s">
        <v>471</v>
      </c>
      <c r="AR220" s="133">
        <v>0</v>
      </c>
      <c r="AS220" s="12" t="s">
        <v>170</v>
      </c>
      <c r="AT220" s="12"/>
      <c r="AU220" s="12"/>
      <c r="AV220" s="12"/>
      <c r="AW220" s="12"/>
      <c r="AX220" s="12"/>
      <c r="AY220" s="12"/>
      <c r="AZ220" s="12"/>
      <c r="BA220" s="12"/>
      <c r="BB220" s="14"/>
      <c r="BC220" s="14"/>
      <c r="BD220" s="15"/>
      <c r="BE220" s="137"/>
      <c r="BF220" s="11"/>
      <c r="BG220" s="11"/>
      <c r="BH220" s="11"/>
      <c r="BI220" s="11"/>
      <c r="BJ220" s="11"/>
      <c r="BK220" s="11"/>
      <c r="BL220" s="11"/>
      <c r="BM220" s="11"/>
      <c r="BN220" s="11"/>
      <c r="BO220" s="11"/>
      <c r="BP220" s="11"/>
      <c r="BQ220" s="11"/>
      <c r="BR220" s="11"/>
      <c r="BS220" s="11"/>
      <c r="BT220" s="11"/>
      <c r="BU220" s="11"/>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6"/>
      <c r="DC220" s="16"/>
      <c r="DD220" s="16"/>
      <c r="DE220" s="16"/>
      <c r="DF220" s="17"/>
      <c r="DG220" s="16"/>
      <c r="DH220" s="16"/>
      <c r="DI220" s="16"/>
      <c r="DJ220" s="16"/>
      <c r="DK220" s="16"/>
      <c r="DL220" s="16"/>
      <c r="DM220" s="13"/>
      <c r="DN220" s="16"/>
      <c r="DO220" s="16"/>
      <c r="DP220" s="16"/>
      <c r="DQ220" s="16"/>
      <c r="DR220" s="16"/>
      <c r="DS220" s="16"/>
      <c r="DT220" s="16"/>
      <c r="DU220" s="16"/>
      <c r="DV220" s="16"/>
      <c r="DW220" s="138"/>
      <c r="DX220" s="137"/>
      <c r="DY220" s="137"/>
      <c r="DZ220" s="17"/>
      <c r="EA220" s="15"/>
      <c r="EB220" s="15"/>
      <c r="EC220" s="15"/>
      <c r="ED220" s="15"/>
    </row>
    <row r="221" spans="1:134" ht="15" hidden="1" customHeight="1" x14ac:dyDescent="0.3">
      <c r="A221" s="123"/>
      <c r="B221" s="221"/>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3"/>
      <c r="AK221" s="12"/>
      <c r="AL221" s="12"/>
      <c r="AM221" s="149"/>
      <c r="AN221" s="264"/>
      <c r="AO221" s="264"/>
      <c r="AP221" s="264"/>
      <c r="AQ221" s="132" t="s">
        <v>472</v>
      </c>
      <c r="AR221" s="12"/>
      <c r="AS221" s="12"/>
      <c r="AT221" s="12"/>
      <c r="AU221" s="12"/>
      <c r="AV221" s="12"/>
      <c r="AW221" s="12"/>
      <c r="AX221" s="12"/>
      <c r="AY221" s="12"/>
      <c r="AZ221" s="12"/>
      <c r="BA221" s="12"/>
      <c r="BB221" s="12"/>
      <c r="BC221" s="12"/>
      <c r="BD221" s="15"/>
      <c r="BE221" s="137" t="s">
        <v>183</v>
      </c>
      <c r="BF221" s="11"/>
      <c r="BG221" s="11"/>
      <c r="BH221" s="11"/>
      <c r="BI221" s="11" t="s">
        <v>183</v>
      </c>
      <c r="BJ221" s="11" t="s">
        <v>183</v>
      </c>
      <c r="BK221" s="11" t="s">
        <v>183</v>
      </c>
      <c r="BL221" s="11" t="s">
        <v>183</v>
      </c>
      <c r="BM221" s="11" t="s">
        <v>183</v>
      </c>
      <c r="BN221" s="11" t="s">
        <v>183</v>
      </c>
      <c r="BO221" s="11" t="s">
        <v>183</v>
      </c>
      <c r="BP221" s="11" t="s">
        <v>183</v>
      </c>
      <c r="BQ221" s="11" t="s">
        <v>183</v>
      </c>
      <c r="BR221" s="11" t="s">
        <v>183</v>
      </c>
      <c r="BS221" s="11" t="s">
        <v>183</v>
      </c>
      <c r="BT221" s="11" t="s">
        <v>183</v>
      </c>
      <c r="BU221" s="11"/>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6"/>
      <c r="DC221" s="16"/>
      <c r="DD221" s="16"/>
      <c r="DE221" s="16"/>
      <c r="DF221" s="17"/>
      <c r="DG221" s="16"/>
      <c r="DH221" s="16"/>
      <c r="DI221" s="16"/>
      <c r="DJ221" s="16"/>
      <c r="DK221" s="16"/>
      <c r="DL221" s="16"/>
      <c r="DM221" s="13"/>
      <c r="DN221" s="16"/>
      <c r="DO221" s="16"/>
      <c r="DP221" s="16"/>
      <c r="DQ221" s="16"/>
      <c r="DR221" s="16"/>
      <c r="DS221" s="16"/>
      <c r="DT221" s="16"/>
      <c r="DU221" s="16"/>
      <c r="DV221" s="16"/>
      <c r="DW221" s="138"/>
      <c r="DX221" s="137"/>
      <c r="DY221" s="137"/>
      <c r="DZ221" s="17"/>
      <c r="EA221" s="15"/>
      <c r="EB221" s="15"/>
      <c r="EC221" s="15"/>
      <c r="ED221" s="15"/>
    </row>
    <row r="222" spans="1:134" ht="15" hidden="1" customHeight="1" x14ac:dyDescent="0.3">
      <c r="A222" s="123"/>
      <c r="B222" s="221"/>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3"/>
      <c r="AK222" s="12"/>
      <c r="AL222" s="12"/>
      <c r="AM222" s="149"/>
      <c r="AN222" s="264"/>
      <c r="AO222" s="264"/>
      <c r="AP222" s="264"/>
      <c r="AQ222" s="132" t="s">
        <v>466</v>
      </c>
      <c r="AR222" s="12"/>
      <c r="AS222" s="12"/>
      <c r="AT222" s="12"/>
      <c r="AU222" s="12"/>
      <c r="AV222" s="12"/>
      <c r="AW222" s="12"/>
      <c r="AX222" s="12"/>
      <c r="AY222" s="12"/>
      <c r="AZ222" s="12"/>
      <c r="BA222" s="12"/>
      <c r="BB222" s="12"/>
      <c r="BC222" s="12"/>
      <c r="BD222" s="15"/>
      <c r="BE222" s="137" t="s">
        <v>183</v>
      </c>
      <c r="BF222" s="11"/>
      <c r="BG222" s="11"/>
      <c r="BH222" s="11"/>
      <c r="BI222" s="11" t="s">
        <v>183</v>
      </c>
      <c r="BJ222" s="11" t="s">
        <v>183</v>
      </c>
      <c r="BK222" s="11" t="s">
        <v>183</v>
      </c>
      <c r="BL222" s="11" t="s">
        <v>183</v>
      </c>
      <c r="BM222" s="11" t="s">
        <v>183</v>
      </c>
      <c r="BN222" s="11" t="s">
        <v>183</v>
      </c>
      <c r="BO222" s="11" t="s">
        <v>183</v>
      </c>
      <c r="BP222" s="11" t="s">
        <v>183</v>
      </c>
      <c r="BQ222" s="11" t="s">
        <v>183</v>
      </c>
      <c r="BR222" s="11" t="s">
        <v>183</v>
      </c>
      <c r="BS222" s="11" t="s">
        <v>183</v>
      </c>
      <c r="BT222" s="11" t="s">
        <v>183</v>
      </c>
      <c r="BU222" s="11"/>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6"/>
      <c r="DC222" s="16"/>
      <c r="DD222" s="16"/>
      <c r="DE222" s="16"/>
      <c r="DF222" s="17"/>
      <c r="DG222" s="16"/>
      <c r="DH222" s="16"/>
      <c r="DI222" s="16"/>
      <c r="DJ222" s="16"/>
      <c r="DK222" s="16"/>
      <c r="DL222" s="16"/>
      <c r="DM222" s="13"/>
      <c r="DN222" s="16"/>
      <c r="DO222" s="16"/>
      <c r="DP222" s="16"/>
      <c r="DQ222" s="16"/>
      <c r="DR222" s="16"/>
      <c r="DS222" s="16"/>
      <c r="DT222" s="16"/>
      <c r="DU222" s="16"/>
      <c r="DV222" s="16"/>
      <c r="DW222" s="138"/>
      <c r="DX222" s="137"/>
      <c r="DY222" s="137"/>
      <c r="DZ222" s="17"/>
      <c r="EA222" s="15"/>
      <c r="EB222" s="15"/>
      <c r="EC222" s="15"/>
      <c r="ED222" s="15"/>
    </row>
    <row r="223" spans="1:134" ht="15" hidden="1" customHeight="1" x14ac:dyDescent="0.3">
      <c r="A223" s="123"/>
      <c r="B223" s="221"/>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3"/>
      <c r="AK223" s="12"/>
      <c r="AL223" s="12"/>
      <c r="AM223" s="149"/>
      <c r="AN223" s="264"/>
      <c r="AO223" s="264"/>
      <c r="AP223" s="264"/>
      <c r="AQ223" s="12"/>
      <c r="AR223" s="12"/>
      <c r="AS223" s="12"/>
      <c r="AT223" s="12"/>
      <c r="AU223" s="12"/>
      <c r="AV223" s="12"/>
      <c r="AW223" s="12"/>
      <c r="AX223" s="12"/>
      <c r="AY223" s="12"/>
      <c r="AZ223" s="12"/>
      <c r="BA223" s="12"/>
      <c r="BB223" s="14"/>
      <c r="BC223" s="14"/>
      <c r="BD223" s="15"/>
      <c r="BE223" s="137" t="s">
        <v>183</v>
      </c>
      <c r="BF223" s="11"/>
      <c r="BG223" s="11"/>
      <c r="BH223" s="11"/>
      <c r="BI223" s="11" t="s">
        <v>183</v>
      </c>
      <c r="BJ223" s="11" t="s">
        <v>183</v>
      </c>
      <c r="BK223" s="11" t="s">
        <v>183</v>
      </c>
      <c r="BL223" s="11" t="s">
        <v>183</v>
      </c>
      <c r="BM223" s="11" t="s">
        <v>183</v>
      </c>
      <c r="BN223" s="11" t="s">
        <v>183</v>
      </c>
      <c r="BO223" s="11" t="s">
        <v>183</v>
      </c>
      <c r="BP223" s="11" t="s">
        <v>183</v>
      </c>
      <c r="BQ223" s="11" t="s">
        <v>183</v>
      </c>
      <c r="BR223" s="11" t="s">
        <v>183</v>
      </c>
      <c r="BS223" s="11" t="s">
        <v>183</v>
      </c>
      <c r="BT223" s="11" t="s">
        <v>183</v>
      </c>
      <c r="BU223" s="11"/>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6"/>
      <c r="DC223" s="16"/>
      <c r="DD223" s="16"/>
      <c r="DE223" s="16"/>
      <c r="DF223" s="17"/>
      <c r="DG223" s="16"/>
      <c r="DH223" s="16"/>
      <c r="DI223" s="16"/>
      <c r="DJ223" s="16"/>
      <c r="DK223" s="16"/>
      <c r="DL223" s="16"/>
      <c r="DM223" s="13"/>
      <c r="DN223" s="16"/>
      <c r="DO223" s="16"/>
      <c r="DP223" s="16"/>
      <c r="DQ223" s="16"/>
      <c r="DR223" s="16"/>
      <c r="DS223" s="16"/>
      <c r="DT223" s="16"/>
      <c r="DU223" s="16"/>
      <c r="DV223" s="16"/>
      <c r="DW223" s="138"/>
      <c r="DX223" s="137"/>
      <c r="DY223" s="137"/>
      <c r="DZ223" s="17"/>
      <c r="EA223" s="15"/>
      <c r="EB223" s="15"/>
      <c r="EC223" s="15"/>
      <c r="ED223" s="15"/>
    </row>
    <row r="224" spans="1:134" ht="15" hidden="1" customHeight="1" x14ac:dyDescent="0.3">
      <c r="A224" s="123"/>
      <c r="B224" s="221"/>
      <c r="C224" s="553" t="s">
        <v>473</v>
      </c>
      <c r="D224" s="152"/>
      <c r="E224" s="228"/>
      <c r="F224" s="152"/>
      <c r="G224" s="151"/>
      <c r="H224" s="152"/>
      <c r="I224" s="151"/>
      <c r="J224" s="151"/>
      <c r="K224" s="152"/>
      <c r="L224" s="241"/>
      <c r="M224" s="152"/>
      <c r="N224" s="228"/>
      <c r="O224" s="152"/>
      <c r="P224" s="152"/>
      <c r="Q224" s="152"/>
      <c r="R224" s="152"/>
      <c r="S224" s="152"/>
      <c r="T224" s="152"/>
      <c r="U224" s="152"/>
      <c r="V224" s="152"/>
      <c r="W224" s="152"/>
      <c r="X224" s="152"/>
      <c r="Y224" s="152"/>
      <c r="Z224" s="152"/>
      <c r="AA224" s="152"/>
      <c r="AB224" s="152"/>
      <c r="AC224" s="152"/>
      <c r="AD224" s="152"/>
      <c r="AE224" s="152"/>
      <c r="AF224" s="152"/>
      <c r="AG224" s="152"/>
      <c r="AH224" s="152"/>
      <c r="AI224" s="152"/>
      <c r="AJ224" s="148">
        <f>IF($DM224=0,0,(IF(_xlfn.BITAND($DM224, 128),"8,", "") &amp; IF(_xlfn.BITAND($DM224,64),"7,", "") &amp; IF(_xlfn.BITAND($DM224,7), _xlfn.BITAND($DM224,7) &amp; ",", "") &amp; IF(_xlfn.BITAND($DM224, 56), _xlfn.BITAND($DM224, 56)/8, "")))</f>
        <v>0</v>
      </c>
      <c r="AK224" s="135">
        <v>0</v>
      </c>
      <c r="AL224" s="135">
        <v>31</v>
      </c>
      <c r="AM224" s="194" t="s">
        <v>165</v>
      </c>
      <c r="AN224" s="195" t="s">
        <v>474</v>
      </c>
      <c r="AO224" s="195" t="s">
        <v>167</v>
      </c>
      <c r="AP224" s="195" t="s">
        <v>474</v>
      </c>
      <c r="AQ224" s="140" t="s">
        <v>461</v>
      </c>
      <c r="AR224" s="133">
        <v>2</v>
      </c>
      <c r="AS224" s="12" t="s">
        <v>170</v>
      </c>
      <c r="AT224" s="263">
        <v>5</v>
      </c>
      <c r="AU224" s="198">
        <v>1</v>
      </c>
      <c r="AV224" s="12" t="s">
        <v>259</v>
      </c>
      <c r="AW224" s="135">
        <v>0</v>
      </c>
      <c r="AX224" s="135">
        <v>0</v>
      </c>
      <c r="AY224" s="135">
        <v>0</v>
      </c>
      <c r="AZ224" s="135">
        <v>0</v>
      </c>
      <c r="BA224" s="135">
        <v>0</v>
      </c>
      <c r="BB224" s="136"/>
      <c r="BC224" s="136"/>
      <c r="BD224" s="15"/>
      <c r="BE224" s="137" t="str">
        <f>IF(C224="","",C224)</f>
        <v>EGR system out-of-authority high</v>
      </c>
      <c r="BF224" s="11" t="s">
        <v>264</v>
      </c>
      <c r="BG224" s="11" t="s">
        <v>265</v>
      </c>
      <c r="BH224" s="11" t="s">
        <v>266</v>
      </c>
      <c r="BI224" s="11" t="s">
        <v>475</v>
      </c>
      <c r="BJ224" s="11" t="s">
        <v>436</v>
      </c>
      <c r="BK224" s="11" t="s">
        <v>437</v>
      </c>
      <c r="BL224" s="11" t="s">
        <v>476</v>
      </c>
      <c r="BM224" s="11" t="s">
        <v>179</v>
      </c>
      <c r="BN224" s="11" t="s">
        <v>182</v>
      </c>
      <c r="BO224" s="11" t="s">
        <v>182</v>
      </c>
      <c r="BP224" s="11" t="s">
        <v>183</v>
      </c>
      <c r="BQ224" s="11" t="s">
        <v>182</v>
      </c>
      <c r="BR224" s="11" t="s">
        <v>182</v>
      </c>
      <c r="BS224" s="11" t="s">
        <v>183</v>
      </c>
      <c r="BT224" s="11" t="s">
        <v>182</v>
      </c>
      <c r="BU224" s="11"/>
      <c r="BV224" s="15">
        <f>IF(UPPER(TRIM(D224))="X",1,0)</f>
        <v>0</v>
      </c>
      <c r="BW224" s="15">
        <f>IF(UPPER(TRIM(E224))="X",1,0)</f>
        <v>0</v>
      </c>
      <c r="BX224" s="15">
        <f>IF(UPPER(TRIM(F224))="X",1,0)</f>
        <v>0</v>
      </c>
      <c r="BY224" s="15">
        <f>IF(UPPER(TRIM(G224))="X",1,0)</f>
        <v>0</v>
      </c>
      <c r="BZ224" s="15">
        <f>IF(UPPER(TRIM(H224))="X",1,0)</f>
        <v>0</v>
      </c>
      <c r="CA224" s="15">
        <f>IF(UPPER(TRIM(J224))="X",1,0)</f>
        <v>0</v>
      </c>
      <c r="CB224" s="15">
        <f>IF(UPPER(TRIM(L224))="X",1,0)</f>
        <v>0</v>
      </c>
      <c r="CC224" s="15">
        <f>IF(UPPER(TRIM(M224))="X",1,0)</f>
        <v>0</v>
      </c>
      <c r="CD224" s="15">
        <f>IF(UPPER(TRIM(I224))="X",1,0)</f>
        <v>0</v>
      </c>
      <c r="CE224" s="15">
        <f>IF(UPPER(TRIM(K224))="X",1,0)</f>
        <v>0</v>
      </c>
      <c r="CF224" s="15">
        <f t="shared" ref="CF224:CX224" si="48">IF(UPPER(TRIM(N224))="X",1,0)</f>
        <v>0</v>
      </c>
      <c r="CG224" s="15">
        <f t="shared" si="48"/>
        <v>0</v>
      </c>
      <c r="CH224" s="15">
        <f t="shared" si="48"/>
        <v>0</v>
      </c>
      <c r="CI224" s="15">
        <f t="shared" si="48"/>
        <v>0</v>
      </c>
      <c r="CJ224" s="15">
        <f t="shared" si="48"/>
        <v>0</v>
      </c>
      <c r="CK224" s="15">
        <f t="shared" si="48"/>
        <v>0</v>
      </c>
      <c r="CL224" s="15">
        <f t="shared" si="48"/>
        <v>0</v>
      </c>
      <c r="CM224" s="15">
        <f t="shared" si="48"/>
        <v>0</v>
      </c>
      <c r="CN224" s="15">
        <f t="shared" si="48"/>
        <v>0</v>
      </c>
      <c r="CO224" s="15">
        <f t="shared" si="48"/>
        <v>0</v>
      </c>
      <c r="CP224" s="15">
        <f t="shared" si="48"/>
        <v>0</v>
      </c>
      <c r="CQ224" s="15">
        <f t="shared" si="48"/>
        <v>0</v>
      </c>
      <c r="CR224" s="15">
        <f t="shared" si="48"/>
        <v>0</v>
      </c>
      <c r="CS224" s="15">
        <f t="shared" si="48"/>
        <v>0</v>
      </c>
      <c r="CT224" s="15">
        <f t="shared" si="48"/>
        <v>0</v>
      </c>
      <c r="CU224" s="15">
        <f t="shared" si="48"/>
        <v>0</v>
      </c>
      <c r="CV224" s="15">
        <f t="shared" si="48"/>
        <v>0</v>
      </c>
      <c r="CW224" s="15">
        <f t="shared" si="48"/>
        <v>0</v>
      </c>
      <c r="CX224" s="15">
        <f t="shared" si="48"/>
        <v>0</v>
      </c>
      <c r="CY224" s="15">
        <v>0</v>
      </c>
      <c r="CZ224" s="15">
        <f>IF(UPPER(TRIM(AH224))="X",1,0)</f>
        <v>0</v>
      </c>
      <c r="DA224" s="15">
        <v>0</v>
      </c>
      <c r="DB224" s="16">
        <f>IF(UPPER(TRIM(AM224))="P", 0, IF(UPPER(TRIM(AM224))="C", 16384, IF(UPPER(TRIM(AM224))="B", 32768, IF(UPPER(TRIM(AM224))="U", 49152, -1))))</f>
        <v>0</v>
      </c>
      <c r="DC224" s="16">
        <f>HEX2DEC(AN224)</f>
        <v>1242</v>
      </c>
      <c r="DD224" s="16">
        <f>IF(UPPER(TRIM(BB224))="",0,IF(UPPER(TRIM(BB224))="M",32,IF(UPPER(TRIM(BB224))="H",64,IF(UPPER(TRIM(BB224))="I",128,-1))))</f>
        <v>0</v>
      </c>
      <c r="DE224" s="16">
        <f>IF(UPPER(TRIM(BC224))="",0, IF(UPPER(TRIM(BC224))="U",1,IF(UPPER(TRIM(BC224))="A",2,IF(UPPER(TRIM(BC224))="B1",4,IF(UPPER(TRIM(BC224))="B2",8,IF(UPPER(TRIM(BC224))="C",16,-1))))))</f>
        <v>0</v>
      </c>
      <c r="DF224" s="17"/>
      <c r="DG224" s="16">
        <v>661</v>
      </c>
      <c r="DH224" s="16">
        <f>AK224</f>
        <v>0</v>
      </c>
      <c r="DI224" s="16">
        <f>AL224</f>
        <v>31</v>
      </c>
      <c r="DJ224" s="16">
        <f>DB224 + DC224</f>
        <v>1242</v>
      </c>
      <c r="DK224" s="16">
        <f>HEX2DEC(AO224)</f>
        <v>0</v>
      </c>
      <c r="DL224" s="16">
        <f>HEX2DEC(AP224)</f>
        <v>1242</v>
      </c>
      <c r="DM224" s="13">
        <v>0</v>
      </c>
      <c r="DN224" s="16">
        <v>491</v>
      </c>
      <c r="DO224" s="16">
        <f>BV224*2^15+BW224*2^14+BX224*2^13+BY224*2^12+BZ224*2^11+CA224*2^10+CB224*2^9+CC224*2^8+CD224*2^7+CE224*2^6+CF224*2^5+CG224*2^4+CH224*2^3+CI224*2^2+CJ224*2^1+CK224*2^0</f>
        <v>0</v>
      </c>
      <c r="DP224" s="16">
        <f>CL224*2^15+CM224*2^14+CN224*2^13+CO224*2^12+CP224*2^11+CQ224*2^10+CR224*2^9+CS224*2^8+CT224*2^7+CU224*2^6+CV224*2^5+CW224*2^4+CX224*2^3+CY224*2^2+CZ224*2^1+DA224*2^0</f>
        <v>0</v>
      </c>
      <c r="DQ224" s="16">
        <f>IF(DS224=2,AT224*1000,AT224)</f>
        <v>5000</v>
      </c>
      <c r="DR224" s="16">
        <f>IF(DT224=2,AU224*1000,AU224)</f>
        <v>1000</v>
      </c>
      <c r="DS224" s="16">
        <v>2</v>
      </c>
      <c r="DT224" s="16">
        <v>2</v>
      </c>
      <c r="DU224" s="16">
        <f>MAX(0,MIN(AX224,3))*2^14+MAX(0,MIN(AY224,3))*2^12+MAX(0,MIN(AZ224,3))*2^10+MAX(0,MIN(BA224,3))*2^8+IF(AW224&lt;0,31,IF(AW224&gt;30,30,AW224))</f>
        <v>0</v>
      </c>
      <c r="DV224" s="16">
        <f>DD224 + DE224</f>
        <v>0</v>
      </c>
      <c r="DW224" s="138"/>
      <c r="DX224" s="137"/>
      <c r="DY224" s="137"/>
      <c r="DZ224" s="17"/>
      <c r="EA224" s="15"/>
      <c r="EB224" s="15"/>
      <c r="EC224" s="15"/>
      <c r="ED224" s="15"/>
    </row>
    <row r="225" spans="1:134" ht="15" hidden="1" customHeight="1" x14ac:dyDescent="0.3">
      <c r="A225" s="123"/>
      <c r="B225" s="221"/>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3"/>
      <c r="AK225" s="12"/>
      <c r="AL225" s="12"/>
      <c r="AM225" s="149"/>
      <c r="AN225" s="264"/>
      <c r="AO225" s="264"/>
      <c r="AP225" s="264"/>
      <c r="AQ225" s="132" t="s">
        <v>464</v>
      </c>
      <c r="AR225" s="133">
        <v>0</v>
      </c>
      <c r="AS225" s="12" t="s">
        <v>170</v>
      </c>
      <c r="AT225" s="12"/>
      <c r="AU225" s="12"/>
      <c r="AV225" s="12"/>
      <c r="AW225" s="12"/>
      <c r="AX225" s="12"/>
      <c r="AY225" s="12"/>
      <c r="AZ225" s="12"/>
      <c r="BA225" s="12"/>
      <c r="BB225" s="14"/>
      <c r="BC225" s="14"/>
      <c r="BD225" s="15"/>
      <c r="BE225" s="137"/>
      <c r="BF225" s="11"/>
      <c r="BG225" s="11"/>
      <c r="BH225" s="11"/>
      <c r="BI225" s="11"/>
      <c r="BJ225" s="11"/>
      <c r="BK225" s="11"/>
      <c r="BL225" s="11"/>
      <c r="BM225" s="11"/>
      <c r="BN225" s="11"/>
      <c r="BO225" s="11"/>
      <c r="BP225" s="11"/>
      <c r="BQ225" s="11"/>
      <c r="BR225" s="11"/>
      <c r="BS225" s="11"/>
      <c r="BT225" s="11"/>
      <c r="BU225" s="11"/>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6"/>
      <c r="DC225" s="16"/>
      <c r="DD225" s="16"/>
      <c r="DE225" s="16"/>
      <c r="DF225" s="17"/>
      <c r="DG225" s="16"/>
      <c r="DH225" s="16"/>
      <c r="DI225" s="16"/>
      <c r="DJ225" s="16"/>
      <c r="DK225" s="16"/>
      <c r="DL225" s="16"/>
      <c r="DM225" s="13"/>
      <c r="DN225" s="16"/>
      <c r="DO225" s="16"/>
      <c r="DP225" s="16"/>
      <c r="DQ225" s="16"/>
      <c r="DR225" s="16"/>
      <c r="DS225" s="16"/>
      <c r="DT225" s="16"/>
      <c r="DU225" s="16"/>
      <c r="DV225" s="16"/>
      <c r="DW225" s="138"/>
      <c r="DX225" s="137"/>
      <c r="DY225" s="137"/>
      <c r="DZ225" s="17"/>
      <c r="EA225" s="15"/>
      <c r="EB225" s="15"/>
      <c r="EC225" s="15"/>
      <c r="ED225" s="15"/>
    </row>
    <row r="226" spans="1:134" ht="15" hidden="1" customHeight="1" x14ac:dyDescent="0.3">
      <c r="A226" s="123"/>
      <c r="B226" s="221"/>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3"/>
      <c r="AK226" s="12"/>
      <c r="AL226" s="12"/>
      <c r="AM226" s="149"/>
      <c r="AN226" s="264"/>
      <c r="AO226" s="264"/>
      <c r="AP226" s="264"/>
      <c r="AQ226" s="140" t="s">
        <v>477</v>
      </c>
      <c r="AR226" s="12"/>
      <c r="AS226" s="12"/>
      <c r="AT226" s="12"/>
      <c r="AU226" s="12"/>
      <c r="AV226" s="12"/>
      <c r="AW226" s="12"/>
      <c r="AX226" s="12"/>
      <c r="AY226" s="12"/>
      <c r="AZ226" s="12"/>
      <c r="BA226" s="12"/>
      <c r="BB226" s="12"/>
      <c r="BC226" s="12"/>
      <c r="BD226" s="15"/>
      <c r="BE226" s="137" t="s">
        <v>183</v>
      </c>
      <c r="BF226" s="11"/>
      <c r="BG226" s="11"/>
      <c r="BH226" s="11"/>
      <c r="BI226" s="11" t="s">
        <v>183</v>
      </c>
      <c r="BJ226" s="11" t="s">
        <v>183</v>
      </c>
      <c r="BK226" s="11" t="s">
        <v>183</v>
      </c>
      <c r="BL226" s="11" t="s">
        <v>183</v>
      </c>
      <c r="BM226" s="11" t="s">
        <v>183</v>
      </c>
      <c r="BN226" s="11" t="s">
        <v>183</v>
      </c>
      <c r="BO226" s="11" t="s">
        <v>183</v>
      </c>
      <c r="BP226" s="11" t="s">
        <v>183</v>
      </c>
      <c r="BQ226" s="11" t="s">
        <v>183</v>
      </c>
      <c r="BR226" s="11" t="s">
        <v>183</v>
      </c>
      <c r="BS226" s="11" t="s">
        <v>183</v>
      </c>
      <c r="BT226" s="11" t="s">
        <v>183</v>
      </c>
      <c r="BU226" s="11"/>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6"/>
      <c r="DC226" s="16"/>
      <c r="DD226" s="16"/>
      <c r="DE226" s="16"/>
      <c r="DF226" s="17"/>
      <c r="DG226" s="16"/>
      <c r="DH226" s="16"/>
      <c r="DI226" s="16"/>
      <c r="DJ226" s="16"/>
      <c r="DK226" s="16"/>
      <c r="DL226" s="16"/>
      <c r="DM226" s="13"/>
      <c r="DN226" s="16"/>
      <c r="DO226" s="16"/>
      <c r="DP226" s="16"/>
      <c r="DQ226" s="16"/>
      <c r="DR226" s="16"/>
      <c r="DS226" s="16"/>
      <c r="DT226" s="16"/>
      <c r="DU226" s="16"/>
      <c r="DV226" s="16"/>
      <c r="DW226" s="138"/>
      <c r="DX226" s="137"/>
      <c r="DY226" s="137"/>
      <c r="DZ226" s="17"/>
      <c r="EA226" s="15"/>
      <c r="EB226" s="15"/>
      <c r="EC226" s="15"/>
      <c r="ED226" s="15"/>
    </row>
    <row r="227" spans="1:134" ht="15" hidden="1" customHeight="1" x14ac:dyDescent="0.3">
      <c r="A227" s="123"/>
      <c r="B227" s="221"/>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3"/>
      <c r="AK227" s="12"/>
      <c r="AL227" s="12"/>
      <c r="AM227" s="149"/>
      <c r="AN227" s="264"/>
      <c r="AO227" s="264"/>
      <c r="AP227" s="264"/>
      <c r="AQ227" s="132" t="s">
        <v>466</v>
      </c>
      <c r="AR227" s="12"/>
      <c r="AS227" s="12"/>
      <c r="AT227" s="12"/>
      <c r="AU227" s="12"/>
      <c r="AV227" s="12"/>
      <c r="AW227" s="12"/>
      <c r="AX227" s="12"/>
      <c r="AY227" s="12"/>
      <c r="AZ227" s="12"/>
      <c r="BA227" s="12"/>
      <c r="BB227" s="12"/>
      <c r="BC227" s="12"/>
      <c r="BD227" s="15"/>
      <c r="BE227" s="137" t="s">
        <v>183</v>
      </c>
      <c r="BF227" s="11"/>
      <c r="BG227" s="11"/>
      <c r="BH227" s="11"/>
      <c r="BI227" s="11" t="s">
        <v>183</v>
      </c>
      <c r="BJ227" s="11" t="s">
        <v>183</v>
      </c>
      <c r="BK227" s="11" t="s">
        <v>183</v>
      </c>
      <c r="BL227" s="11" t="s">
        <v>183</v>
      </c>
      <c r="BM227" s="11" t="s">
        <v>183</v>
      </c>
      <c r="BN227" s="11" t="s">
        <v>183</v>
      </c>
      <c r="BO227" s="11" t="s">
        <v>183</v>
      </c>
      <c r="BP227" s="11" t="s">
        <v>183</v>
      </c>
      <c r="BQ227" s="11" t="s">
        <v>183</v>
      </c>
      <c r="BR227" s="11" t="s">
        <v>183</v>
      </c>
      <c r="BS227" s="11" t="s">
        <v>183</v>
      </c>
      <c r="BT227" s="11" t="s">
        <v>183</v>
      </c>
      <c r="BU227" s="11"/>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6"/>
      <c r="DC227" s="16"/>
      <c r="DD227" s="16"/>
      <c r="DE227" s="16"/>
      <c r="DF227" s="17"/>
      <c r="DG227" s="16"/>
      <c r="DH227" s="16"/>
      <c r="DI227" s="16"/>
      <c r="DJ227" s="16"/>
      <c r="DK227" s="16"/>
      <c r="DL227" s="16"/>
      <c r="DM227" s="13"/>
      <c r="DN227" s="16"/>
      <c r="DO227" s="16"/>
      <c r="DP227" s="16"/>
      <c r="DQ227" s="16"/>
      <c r="DR227" s="16"/>
      <c r="DS227" s="16"/>
      <c r="DT227" s="16"/>
      <c r="DU227" s="16"/>
      <c r="DV227" s="16"/>
      <c r="DW227" s="138"/>
      <c r="DX227" s="137"/>
      <c r="DY227" s="137"/>
      <c r="DZ227" s="17"/>
      <c r="EA227" s="15"/>
      <c r="EB227" s="15"/>
      <c r="EC227" s="15"/>
      <c r="ED227" s="15"/>
    </row>
    <row r="228" spans="1:134" ht="15" hidden="1" customHeight="1" x14ac:dyDescent="0.3">
      <c r="A228" s="123"/>
      <c r="B228" s="221"/>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3"/>
      <c r="AK228" s="12"/>
      <c r="AL228" s="12"/>
      <c r="AM228" s="149"/>
      <c r="AN228" s="264"/>
      <c r="AO228" s="264"/>
      <c r="AP228" s="264"/>
      <c r="AQ228" s="12"/>
      <c r="AR228" s="12"/>
      <c r="AS228" s="12"/>
      <c r="AT228" s="12"/>
      <c r="AU228" s="12"/>
      <c r="AV228" s="12"/>
      <c r="AW228" s="12"/>
      <c r="AX228" s="12"/>
      <c r="AY228" s="12"/>
      <c r="AZ228" s="12"/>
      <c r="BA228" s="12"/>
      <c r="BB228" s="14"/>
      <c r="BC228" s="14"/>
      <c r="BD228" s="15"/>
      <c r="BE228" s="137" t="s">
        <v>183</v>
      </c>
      <c r="BF228" s="11"/>
      <c r="BG228" s="11"/>
      <c r="BH228" s="11"/>
      <c r="BI228" s="11" t="s">
        <v>183</v>
      </c>
      <c r="BJ228" s="11" t="s">
        <v>183</v>
      </c>
      <c r="BK228" s="11" t="s">
        <v>183</v>
      </c>
      <c r="BL228" s="11" t="s">
        <v>183</v>
      </c>
      <c r="BM228" s="11" t="s">
        <v>183</v>
      </c>
      <c r="BN228" s="11" t="s">
        <v>183</v>
      </c>
      <c r="BO228" s="11" t="s">
        <v>183</v>
      </c>
      <c r="BP228" s="11" t="s">
        <v>183</v>
      </c>
      <c r="BQ228" s="11" t="s">
        <v>183</v>
      </c>
      <c r="BR228" s="11" t="s">
        <v>183</v>
      </c>
      <c r="BS228" s="11" t="s">
        <v>183</v>
      </c>
      <c r="BT228" s="11" t="s">
        <v>183</v>
      </c>
      <c r="BU228" s="11"/>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6"/>
      <c r="DC228" s="16"/>
      <c r="DD228" s="16"/>
      <c r="DE228" s="16"/>
      <c r="DF228" s="17"/>
      <c r="DG228" s="16"/>
      <c r="DH228" s="16"/>
      <c r="DI228" s="16"/>
      <c r="DJ228" s="16"/>
      <c r="DK228" s="16"/>
      <c r="DL228" s="16"/>
      <c r="DM228" s="13"/>
      <c r="DN228" s="16"/>
      <c r="DO228" s="16"/>
      <c r="DP228" s="16"/>
      <c r="DQ228" s="16"/>
      <c r="DR228" s="16"/>
      <c r="DS228" s="16"/>
      <c r="DT228" s="16"/>
      <c r="DU228" s="16"/>
      <c r="DV228" s="16"/>
      <c r="DW228" s="138"/>
      <c r="DX228" s="137"/>
      <c r="DY228" s="137"/>
      <c r="DZ228" s="17"/>
      <c r="EA228" s="15"/>
      <c r="EB228" s="15"/>
      <c r="EC228" s="15"/>
      <c r="ED228" s="15"/>
    </row>
    <row r="229" spans="1:134" ht="15" hidden="1" customHeight="1" x14ac:dyDescent="0.3">
      <c r="A229" s="123"/>
      <c r="B229" s="221"/>
      <c r="C229" s="553" t="s">
        <v>478</v>
      </c>
      <c r="D229" s="152"/>
      <c r="E229" s="228"/>
      <c r="F229" s="152"/>
      <c r="G229" s="151"/>
      <c r="H229" s="152"/>
      <c r="I229" s="151"/>
      <c r="J229" s="151"/>
      <c r="K229" s="152"/>
      <c r="L229" s="241"/>
      <c r="M229" s="152"/>
      <c r="N229" s="228"/>
      <c r="O229" s="152"/>
      <c r="P229" s="152"/>
      <c r="Q229" s="152"/>
      <c r="R229" s="152"/>
      <c r="S229" s="152"/>
      <c r="T229" s="152"/>
      <c r="U229" s="152"/>
      <c r="V229" s="152"/>
      <c r="W229" s="152"/>
      <c r="X229" s="152"/>
      <c r="Y229" s="152"/>
      <c r="Z229" s="152"/>
      <c r="AA229" s="152"/>
      <c r="AB229" s="152"/>
      <c r="AC229" s="152"/>
      <c r="AD229" s="152"/>
      <c r="AE229" s="152"/>
      <c r="AF229" s="152"/>
      <c r="AG229" s="152"/>
      <c r="AH229" s="152"/>
      <c r="AI229" s="152"/>
      <c r="AJ229" s="148">
        <f>IF($DM229=0,0,(IF(_xlfn.BITAND($DM229, 128),"8,", "") &amp; IF(_xlfn.BITAND($DM229,64),"7,", "") &amp; IF(_xlfn.BITAND($DM229,7), _xlfn.BITAND($DM229,7) &amp; ",", "") &amp; IF(_xlfn.BITAND($DM229, 56), _xlfn.BITAND($DM229, 56)/8, "")))</f>
        <v>0</v>
      </c>
      <c r="AK229" s="135">
        <v>0</v>
      </c>
      <c r="AL229" s="135">
        <v>31</v>
      </c>
      <c r="AM229" s="194" t="s">
        <v>165</v>
      </c>
      <c r="AN229" s="195" t="s">
        <v>479</v>
      </c>
      <c r="AO229" s="195" t="s">
        <v>167</v>
      </c>
      <c r="AP229" s="195" t="s">
        <v>479</v>
      </c>
      <c r="AQ229" s="132" t="s">
        <v>470</v>
      </c>
      <c r="AR229" s="133">
        <v>2</v>
      </c>
      <c r="AS229" s="12" t="s">
        <v>170</v>
      </c>
      <c r="AT229" s="263">
        <v>5</v>
      </c>
      <c r="AU229" s="198">
        <v>1</v>
      </c>
      <c r="AV229" s="12" t="s">
        <v>259</v>
      </c>
      <c r="AW229" s="135">
        <v>0</v>
      </c>
      <c r="AX229" s="135">
        <v>0</v>
      </c>
      <c r="AY229" s="135">
        <v>0</v>
      </c>
      <c r="AZ229" s="135">
        <v>0</v>
      </c>
      <c r="BA229" s="135">
        <v>0</v>
      </c>
      <c r="BB229" s="136"/>
      <c r="BC229" s="136"/>
      <c r="BD229" s="15"/>
      <c r="BE229" s="137" t="str">
        <f>IF(C229="","",C229)</f>
        <v>EGR system out-of-authority low</v>
      </c>
      <c r="BF229" s="11" t="s">
        <v>264</v>
      </c>
      <c r="BG229" s="11" t="s">
        <v>265</v>
      </c>
      <c r="BH229" s="11" t="s">
        <v>266</v>
      </c>
      <c r="BI229" s="11" t="s">
        <v>475</v>
      </c>
      <c r="BJ229" s="11" t="s">
        <v>436</v>
      </c>
      <c r="BK229" s="11" t="s">
        <v>437</v>
      </c>
      <c r="BL229" s="11" t="s">
        <v>476</v>
      </c>
      <c r="BM229" s="11" t="s">
        <v>179</v>
      </c>
      <c r="BN229" s="11" t="s">
        <v>182</v>
      </c>
      <c r="BO229" s="11" t="s">
        <v>182</v>
      </c>
      <c r="BP229" s="11" t="s">
        <v>183</v>
      </c>
      <c r="BQ229" s="11" t="s">
        <v>182</v>
      </c>
      <c r="BR229" s="11" t="s">
        <v>182</v>
      </c>
      <c r="BS229" s="11" t="s">
        <v>183</v>
      </c>
      <c r="BT229" s="11" t="s">
        <v>182</v>
      </c>
      <c r="BU229" s="11"/>
      <c r="BV229" s="15">
        <f>IF(UPPER(TRIM(D229))="X",1,0)</f>
        <v>0</v>
      </c>
      <c r="BW229" s="15">
        <f>IF(UPPER(TRIM(E229))="X",1,0)</f>
        <v>0</v>
      </c>
      <c r="BX229" s="15">
        <f>IF(UPPER(TRIM(F229))="X",1,0)</f>
        <v>0</v>
      </c>
      <c r="BY229" s="15">
        <f>IF(UPPER(TRIM(G229))="X",1,0)</f>
        <v>0</v>
      </c>
      <c r="BZ229" s="15">
        <f>IF(UPPER(TRIM(H229))="X",1,0)</f>
        <v>0</v>
      </c>
      <c r="CA229" s="15">
        <f>IF(UPPER(TRIM(J229))="X",1,0)</f>
        <v>0</v>
      </c>
      <c r="CB229" s="15">
        <f>IF(UPPER(TRIM(L229))="X",1,0)</f>
        <v>0</v>
      </c>
      <c r="CC229" s="15">
        <f>IF(UPPER(TRIM(M229))="X",1,0)</f>
        <v>0</v>
      </c>
      <c r="CD229" s="15">
        <f>IF(UPPER(TRIM(I229))="X",1,0)</f>
        <v>0</v>
      </c>
      <c r="CE229" s="15">
        <f>IF(UPPER(TRIM(K229))="X",1,0)</f>
        <v>0</v>
      </c>
      <c r="CF229" s="15">
        <f t="shared" ref="CF229:CX229" si="49">IF(UPPER(TRIM(N229))="X",1,0)</f>
        <v>0</v>
      </c>
      <c r="CG229" s="15">
        <f t="shared" si="49"/>
        <v>0</v>
      </c>
      <c r="CH229" s="15">
        <f t="shared" si="49"/>
        <v>0</v>
      </c>
      <c r="CI229" s="15">
        <f t="shared" si="49"/>
        <v>0</v>
      </c>
      <c r="CJ229" s="15">
        <f t="shared" si="49"/>
        <v>0</v>
      </c>
      <c r="CK229" s="15">
        <f t="shared" si="49"/>
        <v>0</v>
      </c>
      <c r="CL229" s="15">
        <f t="shared" si="49"/>
        <v>0</v>
      </c>
      <c r="CM229" s="15">
        <f t="shared" si="49"/>
        <v>0</v>
      </c>
      <c r="CN229" s="15">
        <f t="shared" si="49"/>
        <v>0</v>
      </c>
      <c r="CO229" s="15">
        <f t="shared" si="49"/>
        <v>0</v>
      </c>
      <c r="CP229" s="15">
        <f t="shared" si="49"/>
        <v>0</v>
      </c>
      <c r="CQ229" s="15">
        <f t="shared" si="49"/>
        <v>0</v>
      </c>
      <c r="CR229" s="15">
        <f t="shared" si="49"/>
        <v>0</v>
      </c>
      <c r="CS229" s="15">
        <f t="shared" si="49"/>
        <v>0</v>
      </c>
      <c r="CT229" s="15">
        <f t="shared" si="49"/>
        <v>0</v>
      </c>
      <c r="CU229" s="15">
        <f t="shared" si="49"/>
        <v>0</v>
      </c>
      <c r="CV229" s="15">
        <f t="shared" si="49"/>
        <v>0</v>
      </c>
      <c r="CW229" s="15">
        <f t="shared" si="49"/>
        <v>0</v>
      </c>
      <c r="CX229" s="15">
        <f t="shared" si="49"/>
        <v>0</v>
      </c>
      <c r="CY229" s="15">
        <v>0</v>
      </c>
      <c r="CZ229" s="15">
        <f>IF(UPPER(TRIM(AH229))="X",1,0)</f>
        <v>0</v>
      </c>
      <c r="DA229" s="15">
        <v>0</v>
      </c>
      <c r="DB229" s="16">
        <f>IF(UPPER(TRIM(AM229))="P", 0, IF(UPPER(TRIM(AM229))="C", 16384, IF(UPPER(TRIM(AM229))="B", 32768, IF(UPPER(TRIM(AM229))="U", 49152, -1))))</f>
        <v>0</v>
      </c>
      <c r="DC229" s="16">
        <f>HEX2DEC(AN229)</f>
        <v>1241</v>
      </c>
      <c r="DD229" s="16">
        <f>IF(UPPER(TRIM(BB229))="",0,IF(UPPER(TRIM(BB229))="M",32,IF(UPPER(TRIM(BB229))="H",64,IF(UPPER(TRIM(BB229))="I",128,-1))))</f>
        <v>0</v>
      </c>
      <c r="DE229" s="16">
        <f>IF(UPPER(TRIM(BC229))="",0, IF(UPPER(TRIM(BC229))="U",1,IF(UPPER(TRIM(BC229))="A",2,IF(UPPER(TRIM(BC229))="B1",4,IF(UPPER(TRIM(BC229))="B2",8,IF(UPPER(TRIM(BC229))="C",16,-1))))))</f>
        <v>0</v>
      </c>
      <c r="DF229" s="17"/>
      <c r="DG229" s="16">
        <v>662</v>
      </c>
      <c r="DH229" s="16">
        <f>AK229</f>
        <v>0</v>
      </c>
      <c r="DI229" s="16">
        <f>AL229</f>
        <v>31</v>
      </c>
      <c r="DJ229" s="16">
        <f>DB229 + DC229</f>
        <v>1241</v>
      </c>
      <c r="DK229" s="16">
        <f>HEX2DEC(AO229)</f>
        <v>0</v>
      </c>
      <c r="DL229" s="16">
        <f>HEX2DEC(AP229)</f>
        <v>1241</v>
      </c>
      <c r="DM229" s="13">
        <v>0</v>
      </c>
      <c r="DN229" s="16">
        <v>492</v>
      </c>
      <c r="DO229" s="16">
        <f>BV229*2^15+BW229*2^14+BX229*2^13+BY229*2^12+BZ229*2^11+CA229*2^10+CB229*2^9+CC229*2^8+CD229*2^7+CE229*2^6+CF229*2^5+CG229*2^4+CH229*2^3+CI229*2^2+CJ229*2^1+CK229*2^0</f>
        <v>0</v>
      </c>
      <c r="DP229" s="16">
        <f>CL229*2^15+CM229*2^14+CN229*2^13+CO229*2^12+CP229*2^11+CQ229*2^10+CR229*2^9+CS229*2^8+CT229*2^7+CU229*2^6+CV229*2^5+CW229*2^4+CX229*2^3+CY229*2^2+CZ229*2^1+DA229*2^0</f>
        <v>0</v>
      </c>
      <c r="DQ229" s="16">
        <f>IF(DS229=2,AT229*1000,AT229)</f>
        <v>5000</v>
      </c>
      <c r="DR229" s="16">
        <f>IF(DT229=2,AU229*1000,AU229)</f>
        <v>1000</v>
      </c>
      <c r="DS229" s="16">
        <v>2</v>
      </c>
      <c r="DT229" s="16">
        <v>2</v>
      </c>
      <c r="DU229" s="16">
        <f>MAX(0,MIN(AX229,3))*2^14+MAX(0,MIN(AY229,3))*2^12+MAX(0,MIN(AZ229,3))*2^10+MAX(0,MIN(BA229,3))*2^8+IF(AW229&lt;0,31,IF(AW229&gt;30,30,AW229))</f>
        <v>0</v>
      </c>
      <c r="DV229" s="16">
        <f>DD229 + DE229</f>
        <v>0</v>
      </c>
      <c r="DW229" s="138"/>
      <c r="DX229" s="137"/>
      <c r="DY229" s="137"/>
      <c r="DZ229" s="17"/>
      <c r="EA229" s="15"/>
      <c r="EB229" s="15"/>
      <c r="EC229" s="15"/>
      <c r="ED229" s="15"/>
    </row>
    <row r="230" spans="1:134" ht="15" hidden="1" customHeight="1" x14ac:dyDescent="0.3">
      <c r="A230" s="123"/>
      <c r="B230" s="221"/>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3"/>
      <c r="AK230" s="12"/>
      <c r="AL230" s="12"/>
      <c r="AM230" s="149"/>
      <c r="AN230" s="264"/>
      <c r="AO230" s="264"/>
      <c r="AP230" s="264"/>
      <c r="AQ230" s="132" t="s">
        <v>471</v>
      </c>
      <c r="AR230" s="133">
        <v>0</v>
      </c>
      <c r="AS230" s="12" t="s">
        <v>170</v>
      </c>
      <c r="AT230" s="12"/>
      <c r="AU230" s="12"/>
      <c r="AV230" s="12"/>
      <c r="AW230" s="12"/>
      <c r="AX230" s="12"/>
      <c r="AY230" s="12"/>
      <c r="AZ230" s="12"/>
      <c r="BA230" s="12"/>
      <c r="BB230" s="14"/>
      <c r="BC230" s="14"/>
      <c r="BD230" s="15"/>
      <c r="BE230" s="137"/>
      <c r="BF230" s="11"/>
      <c r="BG230" s="11"/>
      <c r="BH230" s="11"/>
      <c r="BI230" s="11"/>
      <c r="BJ230" s="11"/>
      <c r="BK230" s="11"/>
      <c r="BL230" s="11"/>
      <c r="BM230" s="11"/>
      <c r="BN230" s="11"/>
      <c r="BO230" s="11"/>
      <c r="BP230" s="11"/>
      <c r="BQ230" s="11"/>
      <c r="BR230" s="11"/>
      <c r="BS230" s="11"/>
      <c r="BT230" s="11"/>
      <c r="BU230" s="11"/>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6"/>
      <c r="DC230" s="16"/>
      <c r="DD230" s="16"/>
      <c r="DE230" s="16"/>
      <c r="DF230" s="17"/>
      <c r="DG230" s="16"/>
      <c r="DH230" s="16"/>
      <c r="DI230" s="16"/>
      <c r="DJ230" s="16"/>
      <c r="DK230" s="16"/>
      <c r="DL230" s="16"/>
      <c r="DM230" s="13"/>
      <c r="DN230" s="16"/>
      <c r="DO230" s="16"/>
      <c r="DP230" s="16"/>
      <c r="DQ230" s="16"/>
      <c r="DR230" s="16"/>
      <c r="DS230" s="16"/>
      <c r="DT230" s="16"/>
      <c r="DU230" s="16"/>
      <c r="DV230" s="16"/>
      <c r="DW230" s="138"/>
      <c r="DX230" s="137"/>
      <c r="DY230" s="137"/>
      <c r="DZ230" s="17"/>
      <c r="EA230" s="15"/>
      <c r="EB230" s="15"/>
      <c r="EC230" s="15"/>
      <c r="ED230" s="15"/>
    </row>
    <row r="231" spans="1:134" ht="15" hidden="1" customHeight="1" x14ac:dyDescent="0.3">
      <c r="A231" s="230" t="s">
        <v>437</v>
      </c>
      <c r="B231" s="229"/>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3"/>
      <c r="AK231" s="12"/>
      <c r="AL231" s="12"/>
      <c r="AM231" s="149"/>
      <c r="AN231" s="264"/>
      <c r="AO231" s="264"/>
      <c r="AP231" s="264"/>
      <c r="AQ231" s="140" t="s">
        <v>480</v>
      </c>
      <c r="AR231" s="12"/>
      <c r="AS231" s="12"/>
      <c r="AT231" s="12"/>
      <c r="AU231" s="12"/>
      <c r="AV231" s="12"/>
      <c r="AW231" s="12"/>
      <c r="AX231" s="12"/>
      <c r="AY231" s="12"/>
      <c r="AZ231" s="12"/>
      <c r="BA231" s="12"/>
      <c r="BB231" s="12"/>
      <c r="BC231" s="12"/>
      <c r="BD231" s="15"/>
      <c r="BE231" s="137" t="s">
        <v>183</v>
      </c>
      <c r="BF231" s="11"/>
      <c r="BG231" s="11"/>
      <c r="BH231" s="11"/>
      <c r="BI231" s="11" t="s">
        <v>183</v>
      </c>
      <c r="BJ231" s="11" t="s">
        <v>183</v>
      </c>
      <c r="BK231" s="11" t="s">
        <v>183</v>
      </c>
      <c r="BL231" s="11" t="s">
        <v>183</v>
      </c>
      <c r="BM231" s="11" t="s">
        <v>183</v>
      </c>
      <c r="BN231" s="11" t="s">
        <v>183</v>
      </c>
      <c r="BO231" s="11" t="s">
        <v>183</v>
      </c>
      <c r="BP231" s="11" t="s">
        <v>183</v>
      </c>
      <c r="BQ231" s="11" t="s">
        <v>183</v>
      </c>
      <c r="BR231" s="11" t="s">
        <v>183</v>
      </c>
      <c r="BS231" s="11" t="s">
        <v>183</v>
      </c>
      <c r="BT231" s="11" t="s">
        <v>183</v>
      </c>
      <c r="BU231" s="11"/>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6"/>
      <c r="DC231" s="16"/>
      <c r="DD231" s="16"/>
      <c r="DE231" s="16"/>
      <c r="DF231" s="17"/>
      <c r="DG231" s="16"/>
      <c r="DH231" s="16"/>
      <c r="DI231" s="16"/>
      <c r="DJ231" s="16"/>
      <c r="DK231" s="16"/>
      <c r="DL231" s="16"/>
      <c r="DM231" s="13"/>
      <c r="DN231" s="16"/>
      <c r="DO231" s="16"/>
      <c r="DP231" s="16"/>
      <c r="DQ231" s="16"/>
      <c r="DR231" s="16"/>
      <c r="DS231" s="16"/>
      <c r="DT231" s="16"/>
      <c r="DU231" s="16"/>
      <c r="DV231" s="16"/>
      <c r="DW231" s="138"/>
      <c r="DX231" s="137"/>
      <c r="DY231" s="137"/>
      <c r="DZ231" s="17"/>
      <c r="EA231" s="15"/>
      <c r="EB231" s="15"/>
      <c r="EC231" s="15"/>
      <c r="ED231" s="15"/>
    </row>
    <row r="232" spans="1:134" ht="15" hidden="1" customHeight="1" x14ac:dyDescent="0.3">
      <c r="A232" s="230"/>
      <c r="B232" s="229"/>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3"/>
      <c r="AK232" s="12"/>
      <c r="AL232" s="12"/>
      <c r="AM232" s="149"/>
      <c r="AN232" s="264"/>
      <c r="AO232" s="264"/>
      <c r="AP232" s="264"/>
      <c r="AQ232" s="132" t="s">
        <v>466</v>
      </c>
      <c r="AR232" s="12"/>
      <c r="AS232" s="12"/>
      <c r="AT232" s="12"/>
      <c r="AU232" s="12"/>
      <c r="AV232" s="12"/>
      <c r="AW232" s="12"/>
      <c r="AX232" s="12"/>
      <c r="AY232" s="12"/>
      <c r="AZ232" s="12"/>
      <c r="BA232" s="12"/>
      <c r="BB232" s="12"/>
      <c r="BC232" s="12"/>
      <c r="BD232" s="15"/>
      <c r="BE232" s="137" t="s">
        <v>183</v>
      </c>
      <c r="BF232" s="11"/>
      <c r="BG232" s="11"/>
      <c r="BH232" s="11"/>
      <c r="BI232" s="11" t="s">
        <v>183</v>
      </c>
      <c r="BJ232" s="11" t="s">
        <v>183</v>
      </c>
      <c r="BK232" s="11" t="s">
        <v>183</v>
      </c>
      <c r="BL232" s="11" t="s">
        <v>183</v>
      </c>
      <c r="BM232" s="11" t="s">
        <v>183</v>
      </c>
      <c r="BN232" s="11" t="s">
        <v>183</v>
      </c>
      <c r="BO232" s="11" t="s">
        <v>183</v>
      </c>
      <c r="BP232" s="11" t="s">
        <v>183</v>
      </c>
      <c r="BQ232" s="11" t="s">
        <v>183</v>
      </c>
      <c r="BR232" s="11" t="s">
        <v>183</v>
      </c>
      <c r="BS232" s="11" t="s">
        <v>183</v>
      </c>
      <c r="BT232" s="11" t="s">
        <v>183</v>
      </c>
      <c r="BU232" s="11"/>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6"/>
      <c r="DC232" s="16"/>
      <c r="DD232" s="16"/>
      <c r="DE232" s="16"/>
      <c r="DF232" s="17"/>
      <c r="DG232" s="16"/>
      <c r="DH232" s="16"/>
      <c r="DI232" s="16"/>
      <c r="DJ232" s="16"/>
      <c r="DK232" s="16"/>
      <c r="DL232" s="16"/>
      <c r="DM232" s="13"/>
      <c r="DN232" s="16"/>
      <c r="DO232" s="16"/>
      <c r="DP232" s="16"/>
      <c r="DQ232" s="16"/>
      <c r="DR232" s="16"/>
      <c r="DS232" s="16"/>
      <c r="DT232" s="16"/>
      <c r="DU232" s="16"/>
      <c r="DV232" s="16"/>
      <c r="DW232" s="138"/>
      <c r="DX232" s="137"/>
      <c r="DY232" s="137"/>
      <c r="DZ232" s="17"/>
      <c r="EA232" s="15"/>
      <c r="EB232" s="15"/>
      <c r="EC232" s="15"/>
      <c r="ED232" s="15"/>
    </row>
    <row r="233" spans="1:134" ht="15" hidden="1" customHeight="1" x14ac:dyDescent="0.3">
      <c r="A233" s="123"/>
      <c r="B233" s="221"/>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3"/>
      <c r="AK233" s="12"/>
      <c r="AL233" s="12"/>
      <c r="AM233" s="149"/>
      <c r="AN233" s="264"/>
      <c r="AO233" s="264"/>
      <c r="AP233" s="264"/>
      <c r="AQ233" s="12"/>
      <c r="AR233" s="12"/>
      <c r="AS233" s="12"/>
      <c r="AT233" s="12"/>
      <c r="AU233" s="12"/>
      <c r="AV233" s="12"/>
      <c r="AW233" s="12"/>
      <c r="AX233" s="12"/>
      <c r="AY233" s="12"/>
      <c r="AZ233" s="12"/>
      <c r="BA233" s="12"/>
      <c r="BB233" s="12"/>
      <c r="BC233" s="12"/>
      <c r="BD233" s="15"/>
      <c r="BE233" s="137" t="s">
        <v>183</v>
      </c>
      <c r="BF233" s="11"/>
      <c r="BG233" s="11"/>
      <c r="BH233" s="11"/>
      <c r="BI233" s="11" t="s">
        <v>183</v>
      </c>
      <c r="BJ233" s="11" t="s">
        <v>183</v>
      </c>
      <c r="BK233" s="11" t="s">
        <v>183</v>
      </c>
      <c r="BL233" s="11" t="s">
        <v>183</v>
      </c>
      <c r="BM233" s="11" t="s">
        <v>183</v>
      </c>
      <c r="BN233" s="11" t="s">
        <v>183</v>
      </c>
      <c r="BO233" s="11" t="s">
        <v>183</v>
      </c>
      <c r="BP233" s="11" t="s">
        <v>183</v>
      </c>
      <c r="BQ233" s="11" t="s">
        <v>183</v>
      </c>
      <c r="BR233" s="11" t="s">
        <v>183</v>
      </c>
      <c r="BS233" s="11" t="s">
        <v>183</v>
      </c>
      <c r="BT233" s="11" t="s">
        <v>183</v>
      </c>
      <c r="BU233" s="11"/>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6"/>
      <c r="DC233" s="16"/>
      <c r="DD233" s="16"/>
      <c r="DE233" s="16"/>
      <c r="DF233" s="17"/>
      <c r="DG233" s="16"/>
      <c r="DH233" s="16"/>
      <c r="DI233" s="16"/>
      <c r="DJ233" s="16"/>
      <c r="DK233" s="16"/>
      <c r="DL233" s="16"/>
      <c r="DM233" s="13"/>
      <c r="DN233" s="16"/>
      <c r="DO233" s="16"/>
      <c r="DP233" s="16"/>
      <c r="DQ233" s="16"/>
      <c r="DR233" s="16"/>
      <c r="DS233" s="16"/>
      <c r="DT233" s="16"/>
      <c r="DU233" s="16"/>
      <c r="DV233" s="16"/>
      <c r="DW233" s="138"/>
      <c r="DX233" s="137"/>
      <c r="DY233" s="137"/>
      <c r="DZ233" s="17"/>
      <c r="EA233" s="15"/>
      <c r="EB233" s="15"/>
      <c r="EC233" s="15"/>
      <c r="ED233" s="15"/>
    </row>
    <row r="234" spans="1:134" ht="15" hidden="1" customHeight="1" x14ac:dyDescent="0.3">
      <c r="A234" s="123"/>
      <c r="B234" s="221"/>
      <c r="C234" s="553" t="s">
        <v>481</v>
      </c>
      <c r="D234" s="152"/>
      <c r="E234" s="228"/>
      <c r="F234" s="241"/>
      <c r="G234" s="151"/>
      <c r="H234" s="228"/>
      <c r="I234" s="151"/>
      <c r="J234" s="151"/>
      <c r="K234" s="152"/>
      <c r="L234" s="241"/>
      <c r="M234" s="152"/>
      <c r="N234" s="228"/>
      <c r="O234" s="152"/>
      <c r="P234" s="241"/>
      <c r="Q234" s="152"/>
      <c r="R234" s="228"/>
      <c r="S234" s="152"/>
      <c r="T234" s="152"/>
      <c r="U234" s="152"/>
      <c r="V234" s="152"/>
      <c r="W234" s="152"/>
      <c r="X234" s="152"/>
      <c r="Y234" s="152"/>
      <c r="Z234" s="152"/>
      <c r="AA234" s="152"/>
      <c r="AB234" s="152"/>
      <c r="AC234" s="152"/>
      <c r="AD234" s="152"/>
      <c r="AE234" s="152"/>
      <c r="AF234" s="152"/>
      <c r="AG234" s="152"/>
      <c r="AH234" s="152"/>
      <c r="AI234" s="152"/>
      <c r="AJ234" s="148">
        <f>IF($DM234=0,0,(IF(_xlfn.BITAND($DM234, 128),"8,", "") &amp; IF(_xlfn.BITAND($DM234,64),"7,", "") &amp; IF(_xlfn.BITAND($DM234,7), _xlfn.BITAND($DM234,7) &amp; ",", "") &amp; IF(_xlfn.BITAND($DM234, 56), _xlfn.BITAND($DM234, 56)/8, "")))</f>
        <v>0</v>
      </c>
      <c r="AK234" s="135">
        <v>0</v>
      </c>
      <c r="AL234" s="135">
        <v>31</v>
      </c>
      <c r="AM234" s="194" t="s">
        <v>165</v>
      </c>
      <c r="AN234" s="195" t="s">
        <v>482</v>
      </c>
      <c r="AO234" s="195" t="s">
        <v>167</v>
      </c>
      <c r="AP234" s="195" t="s">
        <v>482</v>
      </c>
      <c r="AQ234" s="132" t="s">
        <v>483</v>
      </c>
      <c r="AR234" s="133">
        <v>10</v>
      </c>
      <c r="AS234" s="12" t="s">
        <v>170</v>
      </c>
      <c r="AT234" s="263">
        <v>20</v>
      </c>
      <c r="AU234" s="198">
        <v>2</v>
      </c>
      <c r="AV234" s="12" t="s">
        <v>259</v>
      </c>
      <c r="AW234" s="135">
        <v>0</v>
      </c>
      <c r="AX234" s="135">
        <v>0</v>
      </c>
      <c r="AY234" s="135">
        <v>0</v>
      </c>
      <c r="AZ234" s="135">
        <v>0</v>
      </c>
      <c r="BA234" s="135">
        <v>0</v>
      </c>
      <c r="BB234" s="136"/>
      <c r="BC234" s="136"/>
      <c r="BD234" s="15"/>
      <c r="BE234" s="137" t="str">
        <f>IF(C234="","",C234)</f>
        <v>EGR UEGO - dP feedback mismatch high</v>
      </c>
      <c r="BF234" s="11" t="s">
        <v>264</v>
      </c>
      <c r="BG234" s="11" t="s">
        <v>265</v>
      </c>
      <c r="BH234" s="11" t="s">
        <v>266</v>
      </c>
      <c r="BI234" s="146" t="s">
        <v>484</v>
      </c>
      <c r="BJ234" s="11" t="s">
        <v>268</v>
      </c>
      <c r="BK234" s="146" t="s">
        <v>485</v>
      </c>
      <c r="BL234" s="146" t="s">
        <v>486</v>
      </c>
      <c r="BM234" s="146" t="s">
        <v>323</v>
      </c>
      <c r="BN234" s="11" t="s">
        <v>182</v>
      </c>
      <c r="BO234" s="265" t="s">
        <v>181</v>
      </c>
      <c r="BP234" s="11" t="s">
        <v>272</v>
      </c>
      <c r="BQ234" s="11" t="s">
        <v>180</v>
      </c>
      <c r="BR234" s="11" t="s">
        <v>182</v>
      </c>
      <c r="BS234" s="11" t="s">
        <v>183</v>
      </c>
      <c r="BT234" s="11" t="s">
        <v>182</v>
      </c>
      <c r="BU234" s="11"/>
      <c r="BV234" s="15">
        <f>IF(UPPER(TRIM(D234))="X",1,0)</f>
        <v>0</v>
      </c>
      <c r="BW234" s="15">
        <f>IF(UPPER(TRIM(E234))="X",1,0)</f>
        <v>0</v>
      </c>
      <c r="BX234" s="15">
        <f>IF(UPPER(TRIM(F234))="X",1,0)</f>
        <v>0</v>
      </c>
      <c r="BY234" s="15">
        <f>IF(UPPER(TRIM(G234))="X",1,0)</f>
        <v>0</v>
      </c>
      <c r="BZ234" s="15">
        <f>IF(UPPER(TRIM(H234))="X",1,0)</f>
        <v>0</v>
      </c>
      <c r="CA234" s="15">
        <f>IF(UPPER(TRIM(J234))="X",1,0)</f>
        <v>0</v>
      </c>
      <c r="CB234" s="15">
        <f>IF(UPPER(TRIM(L234))="X",1,0)</f>
        <v>0</v>
      </c>
      <c r="CC234" s="15">
        <f>IF(UPPER(TRIM(M234))="X",1,0)</f>
        <v>0</v>
      </c>
      <c r="CD234" s="15">
        <f>IF(UPPER(TRIM(I234))="X",1,0)</f>
        <v>0</v>
      </c>
      <c r="CE234" s="15">
        <f>IF(UPPER(TRIM(K234))="X",1,0)</f>
        <v>0</v>
      </c>
      <c r="CF234" s="15">
        <f t="shared" ref="CF234:CX234" si="50">IF(UPPER(TRIM(N234))="X",1,0)</f>
        <v>0</v>
      </c>
      <c r="CG234" s="15">
        <f t="shared" si="50"/>
        <v>0</v>
      </c>
      <c r="CH234" s="15">
        <f t="shared" si="50"/>
        <v>0</v>
      </c>
      <c r="CI234" s="15">
        <f t="shared" si="50"/>
        <v>0</v>
      </c>
      <c r="CJ234" s="15">
        <f t="shared" si="50"/>
        <v>0</v>
      </c>
      <c r="CK234" s="15">
        <f t="shared" si="50"/>
        <v>0</v>
      </c>
      <c r="CL234" s="15">
        <f t="shared" si="50"/>
        <v>0</v>
      </c>
      <c r="CM234" s="15">
        <f t="shared" si="50"/>
        <v>0</v>
      </c>
      <c r="CN234" s="15">
        <f t="shared" si="50"/>
        <v>0</v>
      </c>
      <c r="CO234" s="15">
        <f t="shared" si="50"/>
        <v>0</v>
      </c>
      <c r="CP234" s="15">
        <f t="shared" si="50"/>
        <v>0</v>
      </c>
      <c r="CQ234" s="15">
        <f t="shared" si="50"/>
        <v>0</v>
      </c>
      <c r="CR234" s="15">
        <f t="shared" si="50"/>
        <v>0</v>
      </c>
      <c r="CS234" s="15">
        <f t="shared" si="50"/>
        <v>0</v>
      </c>
      <c r="CT234" s="15">
        <f t="shared" si="50"/>
        <v>0</v>
      </c>
      <c r="CU234" s="15">
        <f t="shared" si="50"/>
        <v>0</v>
      </c>
      <c r="CV234" s="15">
        <f t="shared" si="50"/>
        <v>0</v>
      </c>
      <c r="CW234" s="15">
        <f t="shared" si="50"/>
        <v>0</v>
      </c>
      <c r="CX234" s="15">
        <f t="shared" si="50"/>
        <v>0</v>
      </c>
      <c r="CY234" s="15">
        <v>0</v>
      </c>
      <c r="CZ234" s="15">
        <f>IF(UPPER(TRIM(AH234))="X",1,0)</f>
        <v>0</v>
      </c>
      <c r="DA234" s="15">
        <v>0</v>
      </c>
      <c r="DB234" s="16">
        <f>IF(UPPER(TRIM(AM234))="P", 0, IF(UPPER(TRIM(AM234))="C", 16384, IF(UPPER(TRIM(AM234))="B", 32768, IF(UPPER(TRIM(AM234))="U", 49152, -1))))</f>
        <v>0</v>
      </c>
      <c r="DC234" s="16">
        <f>HEX2DEC(AN234)</f>
        <v>4096</v>
      </c>
      <c r="DD234" s="16">
        <f>IF(UPPER(TRIM(BB234))="",0,IF(UPPER(TRIM(BB234))="M",32,IF(UPPER(TRIM(BB234))="H",64,IF(UPPER(TRIM(BB234))="I",128,-1))))</f>
        <v>0</v>
      </c>
      <c r="DE234" s="16">
        <f>IF(UPPER(TRIM(BC234))="",0, IF(UPPER(TRIM(BC234))="U",1,IF(UPPER(TRIM(BC234))="A",2,IF(UPPER(TRIM(BC234))="B1",4,IF(UPPER(TRIM(BC234))="B2",8,IF(UPPER(TRIM(BC234))="C",16,-1))))))</f>
        <v>0</v>
      </c>
      <c r="DF234" s="17"/>
      <c r="DG234" s="16">
        <v>663</v>
      </c>
      <c r="DH234" s="16">
        <f>AK234</f>
        <v>0</v>
      </c>
      <c r="DI234" s="16">
        <f>AL234</f>
        <v>31</v>
      </c>
      <c r="DJ234" s="16">
        <f>DB234 + DC234</f>
        <v>4096</v>
      </c>
      <c r="DK234" s="16">
        <f>HEX2DEC(AO234)</f>
        <v>0</v>
      </c>
      <c r="DL234" s="16">
        <f>HEX2DEC(AP234)</f>
        <v>4096</v>
      </c>
      <c r="DM234" s="13">
        <v>0</v>
      </c>
      <c r="DN234" s="16">
        <v>493</v>
      </c>
      <c r="DO234" s="16">
        <f>BV234*2^15+BW234*2^14+BX234*2^13+BY234*2^12+BZ234*2^11+CA234*2^10+CB234*2^9+CC234*2^8+CD234*2^7+CE234*2^6+CF234*2^5+CG234*2^4+CH234*2^3+CI234*2^2+CJ234*2^1+CK234*2^0</f>
        <v>0</v>
      </c>
      <c r="DP234" s="16">
        <f>CL234*2^15+CM234*2^14+CN234*2^13+CO234*2^12+CP234*2^11+CQ234*2^10+CR234*2^9+CS234*2^8+CT234*2^7+CU234*2^6+CV234*2^5+CW234*2^4+CX234*2^3+CY234*2^2+CZ234*2^1+DA234*2^0</f>
        <v>0</v>
      </c>
      <c r="DQ234" s="16">
        <f>IF(DS234=2,AT234*1000,AT234)</f>
        <v>20000</v>
      </c>
      <c r="DR234" s="16">
        <f>IF(DT234=2,AU234*1000,AU234)</f>
        <v>2000</v>
      </c>
      <c r="DS234" s="16">
        <v>2</v>
      </c>
      <c r="DT234" s="16">
        <v>2</v>
      </c>
      <c r="DU234" s="16">
        <f>MAX(0,MIN(AX234,3))*2^14+MAX(0,MIN(AY234,3))*2^12+MAX(0,MIN(AZ234,3))*2^10+MAX(0,MIN(BA234,3))*2^8+IF(AW234&lt;0,31,IF(AW234&gt;30,30,AW234))</f>
        <v>0</v>
      </c>
      <c r="DV234" s="16">
        <f>DD234 + DE234</f>
        <v>0</v>
      </c>
      <c r="DW234" s="138" t="s">
        <v>184</v>
      </c>
      <c r="DX234" s="137" t="s">
        <v>273</v>
      </c>
      <c r="DY234" s="137" t="s">
        <v>186</v>
      </c>
      <c r="DZ234" s="17"/>
      <c r="EA234" s="15"/>
      <c r="EB234" s="15"/>
      <c r="EC234" s="15"/>
      <c r="ED234" s="15"/>
    </row>
    <row r="235" spans="1:134" ht="15" hidden="1" customHeight="1" x14ac:dyDescent="0.3">
      <c r="A235" s="123"/>
      <c r="B235" s="221"/>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3"/>
      <c r="AK235" s="12"/>
      <c r="AL235" s="12"/>
      <c r="AM235" s="149"/>
      <c r="AN235" s="264"/>
      <c r="AO235" s="264"/>
      <c r="AP235" s="264"/>
      <c r="AQ235" s="132" t="s">
        <v>487</v>
      </c>
      <c r="AR235" s="133">
        <v>5</v>
      </c>
      <c r="AS235" s="12" t="s">
        <v>170</v>
      </c>
      <c r="AT235" s="12"/>
      <c r="AU235" s="12"/>
      <c r="AV235" s="12"/>
      <c r="AW235" s="12"/>
      <c r="AX235" s="12"/>
      <c r="AY235" s="12"/>
      <c r="AZ235" s="12"/>
      <c r="BA235" s="12"/>
      <c r="BB235" s="14"/>
      <c r="BC235" s="14"/>
      <c r="BD235" s="15"/>
      <c r="BE235" s="137" t="s">
        <v>183</v>
      </c>
      <c r="BF235" s="11"/>
      <c r="BG235" s="11"/>
      <c r="BH235" s="11"/>
      <c r="BI235" s="11" t="s">
        <v>183</v>
      </c>
      <c r="BJ235" s="11" t="s">
        <v>183</v>
      </c>
      <c r="BK235" s="11" t="s">
        <v>183</v>
      </c>
      <c r="BL235" s="11" t="s">
        <v>183</v>
      </c>
      <c r="BM235" s="11" t="s">
        <v>183</v>
      </c>
      <c r="BN235" s="11" t="s">
        <v>183</v>
      </c>
      <c r="BO235" s="11" t="s">
        <v>183</v>
      </c>
      <c r="BP235" s="11" t="s">
        <v>183</v>
      </c>
      <c r="BQ235" s="11" t="s">
        <v>183</v>
      </c>
      <c r="BR235" s="11" t="s">
        <v>183</v>
      </c>
      <c r="BS235" s="11" t="s">
        <v>183</v>
      </c>
      <c r="BT235" s="11" t="s">
        <v>183</v>
      </c>
      <c r="BU235" s="11"/>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6"/>
      <c r="DC235" s="16"/>
      <c r="DD235" s="16"/>
      <c r="DE235" s="16"/>
      <c r="DF235" s="17"/>
      <c r="DG235" s="16"/>
      <c r="DH235" s="16"/>
      <c r="DI235" s="16"/>
      <c r="DJ235" s="16"/>
      <c r="DK235" s="16"/>
      <c r="DL235" s="16"/>
      <c r="DM235" s="13"/>
      <c r="DN235" s="16"/>
      <c r="DO235" s="16"/>
      <c r="DP235" s="16"/>
      <c r="DQ235" s="16"/>
      <c r="DR235" s="16"/>
      <c r="DS235" s="16"/>
      <c r="DT235" s="16"/>
      <c r="DU235" s="16"/>
      <c r="DV235" s="16"/>
      <c r="DW235" s="138"/>
      <c r="DX235" s="137"/>
      <c r="DY235" s="137"/>
      <c r="DZ235" s="17"/>
      <c r="EA235" s="15"/>
      <c r="EB235" s="15"/>
      <c r="EC235" s="15"/>
      <c r="ED235" s="15"/>
    </row>
    <row r="236" spans="1:134" ht="15" hidden="1" customHeight="1" x14ac:dyDescent="0.3">
      <c r="A236" s="123"/>
      <c r="B236" s="221"/>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3"/>
      <c r="AK236" s="12"/>
      <c r="AL236" s="12"/>
      <c r="AM236" s="149"/>
      <c r="AN236" s="264"/>
      <c r="AO236" s="264"/>
      <c r="AP236" s="264"/>
      <c r="AQ236" s="12"/>
      <c r="AR236" s="12"/>
      <c r="AS236" s="12"/>
      <c r="AT236" s="12"/>
      <c r="AU236" s="12"/>
      <c r="AV236" s="12"/>
      <c r="AW236" s="12"/>
      <c r="AX236" s="12"/>
      <c r="AY236" s="12"/>
      <c r="AZ236" s="12"/>
      <c r="BA236" s="12"/>
      <c r="BB236" s="14"/>
      <c r="BC236" s="14"/>
      <c r="BD236" s="15"/>
      <c r="BE236" s="137" t="s">
        <v>183</v>
      </c>
      <c r="BF236" s="11"/>
      <c r="BG236" s="11"/>
      <c r="BH236" s="11"/>
      <c r="BI236" s="11" t="s">
        <v>183</v>
      </c>
      <c r="BJ236" s="11" t="s">
        <v>183</v>
      </c>
      <c r="BK236" s="11" t="s">
        <v>183</v>
      </c>
      <c r="BL236" s="11" t="s">
        <v>183</v>
      </c>
      <c r="BM236" s="11" t="s">
        <v>183</v>
      </c>
      <c r="BN236" s="11" t="s">
        <v>183</v>
      </c>
      <c r="BO236" s="11" t="s">
        <v>183</v>
      </c>
      <c r="BP236" s="11" t="s">
        <v>183</v>
      </c>
      <c r="BQ236" s="11" t="s">
        <v>183</v>
      </c>
      <c r="BR236" s="11" t="s">
        <v>183</v>
      </c>
      <c r="BS236" s="11" t="s">
        <v>183</v>
      </c>
      <c r="BT236" s="11" t="s">
        <v>183</v>
      </c>
      <c r="BU236" s="11"/>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6"/>
      <c r="DC236" s="16"/>
      <c r="DD236" s="16"/>
      <c r="DE236" s="16"/>
      <c r="DF236" s="17"/>
      <c r="DG236" s="16"/>
      <c r="DH236" s="16"/>
      <c r="DI236" s="16"/>
      <c r="DJ236" s="16"/>
      <c r="DK236" s="16"/>
      <c r="DL236" s="16"/>
      <c r="DM236" s="13"/>
      <c r="DN236" s="16"/>
      <c r="DO236" s="16"/>
      <c r="DP236" s="16"/>
      <c r="DQ236" s="16"/>
      <c r="DR236" s="16"/>
      <c r="DS236" s="16"/>
      <c r="DT236" s="16"/>
      <c r="DU236" s="16"/>
      <c r="DV236" s="16"/>
      <c r="DW236" s="138"/>
      <c r="DX236" s="137"/>
      <c r="DY236" s="137"/>
      <c r="DZ236" s="17"/>
      <c r="EA236" s="15"/>
      <c r="EB236" s="15"/>
      <c r="EC236" s="15"/>
      <c r="ED236" s="15"/>
    </row>
    <row r="237" spans="1:134" ht="15" hidden="1" customHeight="1" x14ac:dyDescent="0.3">
      <c r="A237" s="123"/>
      <c r="B237" s="221"/>
      <c r="C237" s="553" t="s">
        <v>488</v>
      </c>
      <c r="D237" s="152"/>
      <c r="E237" s="228"/>
      <c r="F237" s="241"/>
      <c r="G237" s="151"/>
      <c r="H237" s="228"/>
      <c r="I237" s="151"/>
      <c r="J237" s="151"/>
      <c r="K237" s="152"/>
      <c r="L237" s="241"/>
      <c r="M237" s="152"/>
      <c r="N237" s="228"/>
      <c r="O237" s="152"/>
      <c r="P237" s="241"/>
      <c r="Q237" s="152"/>
      <c r="R237" s="228"/>
      <c r="S237" s="152"/>
      <c r="T237" s="152"/>
      <c r="U237" s="152"/>
      <c r="V237" s="152"/>
      <c r="W237" s="152"/>
      <c r="X237" s="152"/>
      <c r="Y237" s="152"/>
      <c r="Z237" s="152"/>
      <c r="AA237" s="152"/>
      <c r="AB237" s="152"/>
      <c r="AC237" s="152"/>
      <c r="AD237" s="152"/>
      <c r="AE237" s="152"/>
      <c r="AF237" s="152"/>
      <c r="AG237" s="152"/>
      <c r="AH237" s="152"/>
      <c r="AI237" s="152"/>
      <c r="AJ237" s="148">
        <f>IF($DM237=0,0,(IF(_xlfn.BITAND($DM237, 128),"8,", "") &amp; IF(_xlfn.BITAND($DM237,64),"7,", "") &amp; IF(_xlfn.BITAND($DM237,7), _xlfn.BITAND($DM237,7) &amp; ",", "") &amp; IF(_xlfn.BITAND($DM237, 56), _xlfn.BITAND($DM237, 56)/8, "")))</f>
        <v>0</v>
      </c>
      <c r="AK237" s="135">
        <v>0</v>
      </c>
      <c r="AL237" s="135">
        <v>31</v>
      </c>
      <c r="AM237" s="194" t="s">
        <v>165</v>
      </c>
      <c r="AN237" s="195" t="s">
        <v>489</v>
      </c>
      <c r="AO237" s="195" t="s">
        <v>167</v>
      </c>
      <c r="AP237" s="195" t="s">
        <v>489</v>
      </c>
      <c r="AQ237" s="132" t="s">
        <v>490</v>
      </c>
      <c r="AR237" s="133">
        <v>10</v>
      </c>
      <c r="AS237" s="12" t="s">
        <v>170</v>
      </c>
      <c r="AT237" s="263">
        <v>10</v>
      </c>
      <c r="AU237" s="198">
        <v>2</v>
      </c>
      <c r="AV237" s="12" t="s">
        <v>259</v>
      </c>
      <c r="AW237" s="135">
        <v>0</v>
      </c>
      <c r="AX237" s="135">
        <v>0</v>
      </c>
      <c r="AY237" s="135">
        <v>0</v>
      </c>
      <c r="AZ237" s="135">
        <v>0</v>
      </c>
      <c r="BA237" s="135">
        <v>0</v>
      </c>
      <c r="BB237" s="136"/>
      <c r="BC237" s="136"/>
      <c r="BD237" s="15"/>
      <c r="BE237" s="137" t="str">
        <f>IF(C237="","",C237)</f>
        <v>EGR UEGO - dP feedback mismatch low</v>
      </c>
      <c r="BF237" s="11" t="s">
        <v>264</v>
      </c>
      <c r="BG237" s="11" t="s">
        <v>265</v>
      </c>
      <c r="BH237" s="11" t="s">
        <v>266</v>
      </c>
      <c r="BI237" s="146" t="s">
        <v>484</v>
      </c>
      <c r="BJ237" s="11" t="s">
        <v>268</v>
      </c>
      <c r="BK237" s="146" t="s">
        <v>485</v>
      </c>
      <c r="BL237" s="146" t="s">
        <v>486</v>
      </c>
      <c r="BM237" s="146" t="s">
        <v>323</v>
      </c>
      <c r="BN237" s="11" t="s">
        <v>182</v>
      </c>
      <c r="BO237" s="265" t="s">
        <v>181</v>
      </c>
      <c r="BP237" s="11" t="s">
        <v>272</v>
      </c>
      <c r="BQ237" s="11" t="s">
        <v>180</v>
      </c>
      <c r="BR237" s="11" t="s">
        <v>182</v>
      </c>
      <c r="BS237" s="11" t="s">
        <v>183</v>
      </c>
      <c r="BT237" s="11" t="s">
        <v>182</v>
      </c>
      <c r="BU237" s="11"/>
      <c r="BV237" s="15">
        <f>IF(UPPER(TRIM(D237))="X",1,0)</f>
        <v>0</v>
      </c>
      <c r="BW237" s="15">
        <f>IF(UPPER(TRIM(E237))="X",1,0)</f>
        <v>0</v>
      </c>
      <c r="BX237" s="15">
        <f>IF(UPPER(TRIM(F237))="X",1,0)</f>
        <v>0</v>
      </c>
      <c r="BY237" s="15">
        <f>IF(UPPER(TRIM(G237))="X",1,0)</f>
        <v>0</v>
      </c>
      <c r="BZ237" s="15">
        <f>IF(UPPER(TRIM(H237))="X",1,0)</f>
        <v>0</v>
      </c>
      <c r="CA237" s="15">
        <f>IF(UPPER(TRIM(J237))="X",1,0)</f>
        <v>0</v>
      </c>
      <c r="CB237" s="15">
        <f>IF(UPPER(TRIM(L237))="X",1,0)</f>
        <v>0</v>
      </c>
      <c r="CC237" s="15">
        <f>IF(UPPER(TRIM(M237))="X",1,0)</f>
        <v>0</v>
      </c>
      <c r="CD237" s="15">
        <f>IF(UPPER(TRIM(I237))="X",1,0)</f>
        <v>0</v>
      </c>
      <c r="CE237" s="15">
        <f>IF(UPPER(TRIM(K237))="X",1,0)</f>
        <v>0</v>
      </c>
      <c r="CF237" s="15">
        <f t="shared" ref="CF237:CX237" si="51">IF(UPPER(TRIM(N237))="X",1,0)</f>
        <v>0</v>
      </c>
      <c r="CG237" s="15">
        <f t="shared" si="51"/>
        <v>0</v>
      </c>
      <c r="CH237" s="15">
        <f t="shared" si="51"/>
        <v>0</v>
      </c>
      <c r="CI237" s="15">
        <f t="shared" si="51"/>
        <v>0</v>
      </c>
      <c r="CJ237" s="15">
        <f t="shared" si="51"/>
        <v>0</v>
      </c>
      <c r="CK237" s="15">
        <f t="shared" si="51"/>
        <v>0</v>
      </c>
      <c r="CL237" s="15">
        <f t="shared" si="51"/>
        <v>0</v>
      </c>
      <c r="CM237" s="15">
        <f t="shared" si="51"/>
        <v>0</v>
      </c>
      <c r="CN237" s="15">
        <f t="shared" si="51"/>
        <v>0</v>
      </c>
      <c r="CO237" s="15">
        <f t="shared" si="51"/>
        <v>0</v>
      </c>
      <c r="CP237" s="15">
        <f t="shared" si="51"/>
        <v>0</v>
      </c>
      <c r="CQ237" s="15">
        <f t="shared" si="51"/>
        <v>0</v>
      </c>
      <c r="CR237" s="15">
        <f t="shared" si="51"/>
        <v>0</v>
      </c>
      <c r="CS237" s="15">
        <f t="shared" si="51"/>
        <v>0</v>
      </c>
      <c r="CT237" s="15">
        <f t="shared" si="51"/>
        <v>0</v>
      </c>
      <c r="CU237" s="15">
        <f t="shared" si="51"/>
        <v>0</v>
      </c>
      <c r="CV237" s="15">
        <f t="shared" si="51"/>
        <v>0</v>
      </c>
      <c r="CW237" s="15">
        <f t="shared" si="51"/>
        <v>0</v>
      </c>
      <c r="CX237" s="15">
        <f t="shared" si="51"/>
        <v>0</v>
      </c>
      <c r="CY237" s="15">
        <v>0</v>
      </c>
      <c r="CZ237" s="15">
        <f>IF(UPPER(TRIM(AH237))="X",1,0)</f>
        <v>0</v>
      </c>
      <c r="DA237" s="15">
        <v>0</v>
      </c>
      <c r="DB237" s="16">
        <f>IF(UPPER(TRIM(AM237))="P", 0, IF(UPPER(TRIM(AM237))="C", 16384, IF(UPPER(TRIM(AM237))="B", 32768, IF(UPPER(TRIM(AM237))="U", 49152, -1))))</f>
        <v>0</v>
      </c>
      <c r="DC237" s="16">
        <f>HEX2DEC(AN237)</f>
        <v>4097</v>
      </c>
      <c r="DD237" s="16">
        <f>IF(UPPER(TRIM(BB237))="",0,IF(UPPER(TRIM(BB237))="M",32,IF(UPPER(TRIM(BB237))="H",64,IF(UPPER(TRIM(BB237))="I",128,-1))))</f>
        <v>0</v>
      </c>
      <c r="DE237" s="16">
        <f>IF(UPPER(TRIM(BC237))="",0, IF(UPPER(TRIM(BC237))="U",1,IF(UPPER(TRIM(BC237))="A",2,IF(UPPER(TRIM(BC237))="B1",4,IF(UPPER(TRIM(BC237))="B2",8,IF(UPPER(TRIM(BC237))="C",16,-1))))))</f>
        <v>0</v>
      </c>
      <c r="DF237" s="17"/>
      <c r="DG237" s="16">
        <v>664</v>
      </c>
      <c r="DH237" s="16">
        <f>AK237</f>
        <v>0</v>
      </c>
      <c r="DI237" s="16">
        <f>AL237</f>
        <v>31</v>
      </c>
      <c r="DJ237" s="16">
        <f>DB237 + DC237</f>
        <v>4097</v>
      </c>
      <c r="DK237" s="16">
        <f>HEX2DEC(AO237)</f>
        <v>0</v>
      </c>
      <c r="DL237" s="16">
        <f>HEX2DEC(AP237)</f>
        <v>4097</v>
      </c>
      <c r="DM237" s="13">
        <v>0</v>
      </c>
      <c r="DN237" s="16">
        <v>494</v>
      </c>
      <c r="DO237" s="16">
        <f>BV237*2^15+BW237*2^14+BX237*2^13+BY237*2^12+BZ237*2^11+CA237*2^10+CB237*2^9+CC237*2^8+CD237*2^7+CE237*2^6+CF237*2^5+CG237*2^4+CH237*2^3+CI237*2^2+CJ237*2^1+CK237*2^0</f>
        <v>0</v>
      </c>
      <c r="DP237" s="16">
        <f>CL237*2^15+CM237*2^14+CN237*2^13+CO237*2^12+CP237*2^11+CQ237*2^10+CR237*2^9+CS237*2^8+CT237*2^7+CU237*2^6+CV237*2^5+CW237*2^4+CX237*2^3+CY237*2^2+CZ237*2^1+DA237*2^0</f>
        <v>0</v>
      </c>
      <c r="DQ237" s="16">
        <f>IF(DS237=2,AT237*1000,AT237)</f>
        <v>10000</v>
      </c>
      <c r="DR237" s="16">
        <f>IF(DT237=2,AU237*1000,AU237)</f>
        <v>2000</v>
      </c>
      <c r="DS237" s="16">
        <v>2</v>
      </c>
      <c r="DT237" s="16">
        <v>2</v>
      </c>
      <c r="DU237" s="16">
        <f>MAX(0,MIN(AX237,3))*2^14+MAX(0,MIN(AY237,3))*2^12+MAX(0,MIN(AZ237,3))*2^10+MAX(0,MIN(BA237,3))*2^8+IF(AW237&lt;0,31,IF(AW237&gt;30,30,AW237))</f>
        <v>0</v>
      </c>
      <c r="DV237" s="16">
        <f>DD237 + DE237</f>
        <v>0</v>
      </c>
      <c r="DW237" s="138" t="s">
        <v>184</v>
      </c>
      <c r="DX237" s="137" t="s">
        <v>273</v>
      </c>
      <c r="DY237" s="137" t="s">
        <v>186</v>
      </c>
      <c r="DZ237" s="17"/>
      <c r="EA237" s="15"/>
      <c r="EB237" s="15"/>
      <c r="EC237" s="15"/>
      <c r="ED237" s="15"/>
    </row>
    <row r="238" spans="1:134" ht="15" hidden="1" customHeight="1" x14ac:dyDescent="0.3">
      <c r="A238" s="123"/>
      <c r="B238" s="221"/>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3"/>
      <c r="AK238" s="12"/>
      <c r="AL238" s="12"/>
      <c r="AM238" s="149"/>
      <c r="AN238" s="264"/>
      <c r="AO238" s="264"/>
      <c r="AP238" s="264"/>
      <c r="AQ238" s="132" t="s">
        <v>491</v>
      </c>
      <c r="AR238" s="133">
        <v>5</v>
      </c>
      <c r="AS238" s="12" t="s">
        <v>170</v>
      </c>
      <c r="AT238" s="12"/>
      <c r="AU238" s="12"/>
      <c r="AV238" s="12"/>
      <c r="AW238" s="12"/>
      <c r="AX238" s="12"/>
      <c r="AY238" s="12"/>
      <c r="AZ238" s="12"/>
      <c r="BA238" s="12"/>
      <c r="BB238" s="12"/>
      <c r="BC238" s="12"/>
      <c r="BD238" s="15"/>
      <c r="BE238" s="137" t="s">
        <v>183</v>
      </c>
      <c r="BF238" s="11"/>
      <c r="BG238" s="11"/>
      <c r="BH238" s="11"/>
      <c r="BI238" s="11" t="s">
        <v>183</v>
      </c>
      <c r="BJ238" s="11" t="s">
        <v>183</v>
      </c>
      <c r="BK238" s="11" t="s">
        <v>183</v>
      </c>
      <c r="BL238" s="11" t="s">
        <v>183</v>
      </c>
      <c r="BM238" s="11" t="s">
        <v>183</v>
      </c>
      <c r="BN238" s="11" t="s">
        <v>183</v>
      </c>
      <c r="BO238" s="11" t="s">
        <v>183</v>
      </c>
      <c r="BP238" s="11" t="s">
        <v>183</v>
      </c>
      <c r="BQ238" s="11" t="s">
        <v>183</v>
      </c>
      <c r="BR238" s="11" t="s">
        <v>183</v>
      </c>
      <c r="BS238" s="11" t="s">
        <v>183</v>
      </c>
      <c r="BT238" s="11" t="s">
        <v>183</v>
      </c>
      <c r="BU238" s="11"/>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6"/>
      <c r="DC238" s="16"/>
      <c r="DD238" s="16"/>
      <c r="DE238" s="16"/>
      <c r="DF238" s="17"/>
      <c r="DG238" s="16"/>
      <c r="DH238" s="16"/>
      <c r="DI238" s="16"/>
      <c r="DJ238" s="16"/>
      <c r="DK238" s="16"/>
      <c r="DL238" s="16"/>
      <c r="DM238" s="13"/>
      <c r="DN238" s="16"/>
      <c r="DO238" s="16"/>
      <c r="DP238" s="16"/>
      <c r="DQ238" s="16"/>
      <c r="DR238" s="16"/>
      <c r="DS238" s="16"/>
      <c r="DT238" s="16"/>
      <c r="DU238" s="16"/>
      <c r="DV238" s="16"/>
      <c r="DW238" s="138"/>
      <c r="DX238" s="137"/>
      <c r="DY238" s="137"/>
      <c r="DZ238" s="17"/>
      <c r="EA238" s="15"/>
      <c r="EB238" s="15"/>
      <c r="EC238" s="15"/>
      <c r="ED238" s="15"/>
    </row>
    <row r="239" spans="1:134" ht="15" hidden="1" customHeight="1" x14ac:dyDescent="0.3">
      <c r="A239" s="123"/>
      <c r="B239" s="221"/>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3"/>
      <c r="AK239" s="12"/>
      <c r="AL239" s="12"/>
      <c r="AM239" s="149"/>
      <c r="AN239" s="264"/>
      <c r="AO239" s="264"/>
      <c r="AP239" s="264"/>
      <c r="AQ239" s="12"/>
      <c r="AR239" s="12"/>
      <c r="AS239" s="12"/>
      <c r="AT239" s="12"/>
      <c r="AU239" s="12"/>
      <c r="AV239" s="12"/>
      <c r="AW239" s="12"/>
      <c r="AX239" s="12"/>
      <c r="AY239" s="12"/>
      <c r="AZ239" s="12"/>
      <c r="BA239" s="12"/>
      <c r="BB239" s="12"/>
      <c r="BC239" s="12"/>
      <c r="BD239" s="15"/>
      <c r="BE239" s="137" t="s">
        <v>183</v>
      </c>
      <c r="BF239" s="11"/>
      <c r="BG239" s="11"/>
      <c r="BH239" s="11"/>
      <c r="BI239" s="11" t="s">
        <v>183</v>
      </c>
      <c r="BJ239" s="11" t="s">
        <v>183</v>
      </c>
      <c r="BK239" s="11" t="s">
        <v>183</v>
      </c>
      <c r="BL239" s="11" t="s">
        <v>183</v>
      </c>
      <c r="BM239" s="11" t="s">
        <v>183</v>
      </c>
      <c r="BN239" s="11" t="s">
        <v>183</v>
      </c>
      <c r="BO239" s="11" t="s">
        <v>183</v>
      </c>
      <c r="BP239" s="11" t="s">
        <v>183</v>
      </c>
      <c r="BQ239" s="11" t="s">
        <v>183</v>
      </c>
      <c r="BR239" s="11" t="s">
        <v>183</v>
      </c>
      <c r="BS239" s="11" t="s">
        <v>183</v>
      </c>
      <c r="BT239" s="11" t="s">
        <v>183</v>
      </c>
      <c r="BU239" s="11"/>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6"/>
      <c r="DC239" s="16"/>
      <c r="DD239" s="16"/>
      <c r="DE239" s="16"/>
      <c r="DF239" s="17"/>
      <c r="DG239" s="16"/>
      <c r="DH239" s="16"/>
      <c r="DI239" s="16"/>
      <c r="DJ239" s="16"/>
      <c r="DK239" s="16"/>
      <c r="DL239" s="16"/>
      <c r="DM239" s="13"/>
      <c r="DN239" s="16"/>
      <c r="DO239" s="16"/>
      <c r="DP239" s="16"/>
      <c r="DQ239" s="16"/>
      <c r="DR239" s="16"/>
      <c r="DS239" s="16"/>
      <c r="DT239" s="16"/>
      <c r="DU239" s="16"/>
      <c r="DV239" s="16"/>
      <c r="DW239" s="138"/>
      <c r="DX239" s="137"/>
      <c r="DY239" s="137"/>
      <c r="DZ239" s="17"/>
      <c r="EA239" s="15"/>
      <c r="EB239" s="15"/>
      <c r="EC239" s="15"/>
      <c r="ED239" s="15"/>
    </row>
    <row r="240" spans="1:134" ht="15" hidden="1" customHeight="1" x14ac:dyDescent="0.3">
      <c r="A240" s="123"/>
      <c r="B240" s="221"/>
      <c r="C240" s="553" t="s">
        <v>492</v>
      </c>
      <c r="D240" s="152"/>
      <c r="E240" s="228"/>
      <c r="F240" s="152"/>
      <c r="G240" s="151"/>
      <c r="H240" s="152"/>
      <c r="I240" s="151"/>
      <c r="J240" s="151"/>
      <c r="K240" s="152"/>
      <c r="L240" s="241"/>
      <c r="M240" s="152"/>
      <c r="N240" s="228"/>
      <c r="O240" s="152"/>
      <c r="P240" s="241"/>
      <c r="Q240" s="152"/>
      <c r="R240" s="228"/>
      <c r="S240" s="152"/>
      <c r="T240" s="152"/>
      <c r="U240" s="152"/>
      <c r="V240" s="152"/>
      <c r="W240" s="152"/>
      <c r="X240" s="152"/>
      <c r="Y240" s="152"/>
      <c r="Z240" s="152"/>
      <c r="AA240" s="152"/>
      <c r="AB240" s="152"/>
      <c r="AC240" s="152"/>
      <c r="AD240" s="152"/>
      <c r="AE240" s="152"/>
      <c r="AF240" s="152"/>
      <c r="AG240" s="152"/>
      <c r="AH240" s="152"/>
      <c r="AI240" s="152"/>
      <c r="AJ240" s="148">
        <f>IF($DM240=0,0,(IF(_xlfn.BITAND($DM240, 128),"8,", "") &amp; IF(_xlfn.BITAND($DM240,64),"7,", "") &amp; IF(_xlfn.BITAND($DM240,7), _xlfn.BITAND($DM240,7) &amp; ",", "") &amp; IF(_xlfn.BITAND($DM240, 56), _xlfn.BITAND($DM240, 56)/8, "")))</f>
        <v>0</v>
      </c>
      <c r="AK240" s="135">
        <v>0</v>
      </c>
      <c r="AL240" s="135">
        <v>31</v>
      </c>
      <c r="AM240" s="194" t="s">
        <v>165</v>
      </c>
      <c r="AN240" s="195" t="s">
        <v>493</v>
      </c>
      <c r="AO240" s="195" t="s">
        <v>167</v>
      </c>
      <c r="AP240" s="195" t="s">
        <v>493</v>
      </c>
      <c r="AQ240" s="132" t="s">
        <v>494</v>
      </c>
      <c r="AR240" s="133">
        <v>3</v>
      </c>
      <c r="AS240" s="12" t="s">
        <v>170</v>
      </c>
      <c r="AT240" s="263">
        <v>30</v>
      </c>
      <c r="AU240" s="198">
        <v>3</v>
      </c>
      <c r="AV240" s="12" t="s">
        <v>259</v>
      </c>
      <c r="AW240" s="135">
        <v>0</v>
      </c>
      <c r="AX240" s="135">
        <v>0</v>
      </c>
      <c r="AY240" s="135">
        <v>0</v>
      </c>
      <c r="AZ240" s="135">
        <v>0</v>
      </c>
      <c r="BA240" s="135">
        <v>0</v>
      </c>
      <c r="BB240" s="136"/>
      <c r="BC240" s="136"/>
      <c r="BD240" s="15"/>
      <c r="BE240" s="137" t="str">
        <f>IF(C240="","",C240)</f>
        <v>EGR excessive off/min table operation</v>
      </c>
      <c r="BF240" s="11"/>
      <c r="BG240" s="11"/>
      <c r="BH240" s="11"/>
      <c r="BI240" s="11" t="s">
        <v>183</v>
      </c>
      <c r="BJ240" s="11" t="s">
        <v>183</v>
      </c>
      <c r="BK240" s="11" t="s">
        <v>183</v>
      </c>
      <c r="BL240" s="11" t="s">
        <v>183</v>
      </c>
      <c r="BM240" s="11" t="s">
        <v>183</v>
      </c>
      <c r="BN240" s="11" t="s">
        <v>183</v>
      </c>
      <c r="BO240" s="11" t="s">
        <v>183</v>
      </c>
      <c r="BP240" s="11" t="s">
        <v>183</v>
      </c>
      <c r="BQ240" s="11" t="s">
        <v>183</v>
      </c>
      <c r="BR240" s="11" t="s">
        <v>183</v>
      </c>
      <c r="BS240" s="11" t="s">
        <v>183</v>
      </c>
      <c r="BT240" s="11" t="s">
        <v>183</v>
      </c>
      <c r="BU240" s="11"/>
      <c r="BV240" s="15">
        <f>IF(UPPER(TRIM(D240))="X",1,0)</f>
        <v>0</v>
      </c>
      <c r="BW240" s="15">
        <f>IF(UPPER(TRIM(E240))="X",1,0)</f>
        <v>0</v>
      </c>
      <c r="BX240" s="15">
        <f>IF(UPPER(TRIM(F240))="X",1,0)</f>
        <v>0</v>
      </c>
      <c r="BY240" s="15">
        <f>IF(UPPER(TRIM(G240))="X",1,0)</f>
        <v>0</v>
      </c>
      <c r="BZ240" s="15">
        <f>IF(UPPER(TRIM(H240))="X",1,0)</f>
        <v>0</v>
      </c>
      <c r="CA240" s="15">
        <f>IF(UPPER(TRIM(J240))="X",1,0)</f>
        <v>0</v>
      </c>
      <c r="CB240" s="15">
        <f>IF(UPPER(TRIM(L240))="X",1,0)</f>
        <v>0</v>
      </c>
      <c r="CC240" s="15">
        <f>IF(UPPER(TRIM(M240))="X",1,0)</f>
        <v>0</v>
      </c>
      <c r="CD240" s="15">
        <f>IF(UPPER(TRIM(I240))="X",1,0)</f>
        <v>0</v>
      </c>
      <c r="CE240" s="15">
        <f>IF(UPPER(TRIM(K240))="X",1,0)</f>
        <v>0</v>
      </c>
      <c r="CF240" s="15">
        <f t="shared" ref="CF240:CX240" si="52">IF(UPPER(TRIM(N240))="X",1,0)</f>
        <v>0</v>
      </c>
      <c r="CG240" s="15">
        <f t="shared" si="52"/>
        <v>0</v>
      </c>
      <c r="CH240" s="15">
        <f t="shared" si="52"/>
        <v>0</v>
      </c>
      <c r="CI240" s="15">
        <f t="shared" si="52"/>
        <v>0</v>
      </c>
      <c r="CJ240" s="15">
        <f t="shared" si="52"/>
        <v>0</v>
      </c>
      <c r="CK240" s="15">
        <f t="shared" si="52"/>
        <v>0</v>
      </c>
      <c r="CL240" s="15">
        <f t="shared" si="52"/>
        <v>0</v>
      </c>
      <c r="CM240" s="15">
        <f t="shared" si="52"/>
        <v>0</v>
      </c>
      <c r="CN240" s="15">
        <f t="shared" si="52"/>
        <v>0</v>
      </c>
      <c r="CO240" s="15">
        <f t="shared" si="52"/>
        <v>0</v>
      </c>
      <c r="CP240" s="15">
        <f t="shared" si="52"/>
        <v>0</v>
      </c>
      <c r="CQ240" s="15">
        <f t="shared" si="52"/>
        <v>0</v>
      </c>
      <c r="CR240" s="15">
        <f t="shared" si="52"/>
        <v>0</v>
      </c>
      <c r="CS240" s="15">
        <f t="shared" si="52"/>
        <v>0</v>
      </c>
      <c r="CT240" s="15">
        <f t="shared" si="52"/>
        <v>0</v>
      </c>
      <c r="CU240" s="15">
        <f t="shared" si="52"/>
        <v>0</v>
      </c>
      <c r="CV240" s="15">
        <f t="shared" si="52"/>
        <v>0</v>
      </c>
      <c r="CW240" s="15">
        <f t="shared" si="52"/>
        <v>0</v>
      </c>
      <c r="CX240" s="15">
        <f t="shared" si="52"/>
        <v>0</v>
      </c>
      <c r="CY240" s="15">
        <v>0</v>
      </c>
      <c r="CZ240" s="15">
        <f>IF(UPPER(TRIM(AH240))="X",1,0)</f>
        <v>0</v>
      </c>
      <c r="DA240" s="15">
        <v>0</v>
      </c>
      <c r="DB240" s="16">
        <f>IF(UPPER(TRIM(AM240))="P", 0, IF(UPPER(TRIM(AM240))="C", 16384, IF(UPPER(TRIM(AM240))="B", 32768, IF(UPPER(TRIM(AM240))="U", 49152, -1))))</f>
        <v>0</v>
      </c>
      <c r="DC240" s="16">
        <f>HEX2DEC(AN240)</f>
        <v>4098</v>
      </c>
      <c r="DD240" s="16">
        <f>IF(UPPER(TRIM(BB240))="",0,IF(UPPER(TRIM(BB240))="M",32,IF(UPPER(TRIM(BB240))="H",64,IF(UPPER(TRIM(BB240))="I",128,-1))))</f>
        <v>0</v>
      </c>
      <c r="DE240" s="16">
        <f>IF(UPPER(TRIM(BC240))="",0, IF(UPPER(TRIM(BC240))="U",1,IF(UPPER(TRIM(BC240))="A",2,IF(UPPER(TRIM(BC240))="B1",4,IF(UPPER(TRIM(BC240))="B2",8,IF(UPPER(TRIM(BC240))="C",16,-1))))))</f>
        <v>0</v>
      </c>
      <c r="DF240" s="17"/>
      <c r="DG240" s="16">
        <v>665</v>
      </c>
      <c r="DH240" s="16">
        <f>AK240</f>
        <v>0</v>
      </c>
      <c r="DI240" s="16">
        <f>AL240</f>
        <v>31</v>
      </c>
      <c r="DJ240" s="16">
        <f>DB240 + DC240</f>
        <v>4098</v>
      </c>
      <c r="DK240" s="16">
        <f>HEX2DEC(AO240)</f>
        <v>0</v>
      </c>
      <c r="DL240" s="16">
        <f>HEX2DEC(AP240)</f>
        <v>4098</v>
      </c>
      <c r="DM240" s="13">
        <v>0</v>
      </c>
      <c r="DN240" s="16">
        <v>495</v>
      </c>
      <c r="DO240" s="16">
        <f>BV240*2^15+BW240*2^14+BX240*2^13+BY240*2^12+BZ240*2^11+CA240*2^10+CB240*2^9+CC240*2^8+CD240*2^7+CE240*2^6+CF240*2^5+CG240*2^4+CH240*2^3+CI240*2^2+CJ240*2^1+CK240*2^0</f>
        <v>0</v>
      </c>
      <c r="DP240" s="16">
        <f>CL240*2^15+CM240*2^14+CN240*2^13+CO240*2^12+CP240*2^11+CQ240*2^10+CR240*2^9+CS240*2^8+CT240*2^7+CU240*2^6+CV240*2^5+CW240*2^4+CX240*2^3+CY240*2^2+CZ240*2^1+DA240*2^0</f>
        <v>0</v>
      </c>
      <c r="DQ240" s="16">
        <f>IF(DS240=2,AT240*1000,AT240)</f>
        <v>30000</v>
      </c>
      <c r="DR240" s="16">
        <f>IF(DT240=2,AU240*1000,AU240)</f>
        <v>3000</v>
      </c>
      <c r="DS240" s="16">
        <v>2</v>
      </c>
      <c r="DT240" s="16">
        <v>2</v>
      </c>
      <c r="DU240" s="16">
        <f>MAX(0,MIN(AX240,3))*2^14+MAX(0,MIN(AY240,3))*2^12+MAX(0,MIN(AZ240,3))*2^10+MAX(0,MIN(BA240,3))*2^8+IF(AW240&lt;0,31,IF(AW240&gt;30,30,AW240))</f>
        <v>0</v>
      </c>
      <c r="DV240" s="16">
        <f>DD240 + DE240</f>
        <v>0</v>
      </c>
      <c r="DW240" s="138"/>
      <c r="DX240" s="137"/>
      <c r="DY240" s="137"/>
      <c r="DZ240" s="17"/>
      <c r="EA240" s="15"/>
      <c r="EB240" s="15"/>
      <c r="EC240" s="15"/>
      <c r="ED240" s="15"/>
    </row>
    <row r="241" spans="1:134" ht="15" hidden="1" customHeight="1" x14ac:dyDescent="0.3">
      <c r="A241" s="123"/>
      <c r="B241" s="221"/>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3"/>
      <c r="AK241" s="12"/>
      <c r="AL241" s="12"/>
      <c r="AM241" s="149"/>
      <c r="AN241" s="264"/>
      <c r="AO241" s="264"/>
      <c r="AP241" s="264"/>
      <c r="AQ241" s="132" t="s">
        <v>495</v>
      </c>
      <c r="AR241" s="133">
        <v>1</v>
      </c>
      <c r="AS241" s="12" t="s">
        <v>170</v>
      </c>
      <c r="AT241" s="12"/>
      <c r="AU241" s="12"/>
      <c r="AV241" s="12"/>
      <c r="AW241" s="12"/>
      <c r="AX241" s="12"/>
      <c r="AY241" s="12"/>
      <c r="AZ241" s="12"/>
      <c r="BA241" s="12"/>
      <c r="BB241" s="14"/>
      <c r="BC241" s="14"/>
      <c r="BD241" s="15"/>
      <c r="BE241" s="137" t="s">
        <v>183</v>
      </c>
      <c r="BF241" s="11"/>
      <c r="BG241" s="11"/>
      <c r="BH241" s="11"/>
      <c r="BI241" s="11" t="s">
        <v>183</v>
      </c>
      <c r="BJ241" s="11" t="s">
        <v>183</v>
      </c>
      <c r="BK241" s="11" t="s">
        <v>183</v>
      </c>
      <c r="BL241" s="11" t="s">
        <v>183</v>
      </c>
      <c r="BM241" s="11" t="s">
        <v>183</v>
      </c>
      <c r="BN241" s="11" t="s">
        <v>183</v>
      </c>
      <c r="BO241" s="11" t="s">
        <v>183</v>
      </c>
      <c r="BP241" s="11" t="s">
        <v>183</v>
      </c>
      <c r="BQ241" s="11" t="s">
        <v>183</v>
      </c>
      <c r="BR241" s="11" t="s">
        <v>183</v>
      </c>
      <c r="BS241" s="11" t="s">
        <v>183</v>
      </c>
      <c r="BT241" s="11" t="s">
        <v>183</v>
      </c>
      <c r="BU241" s="11"/>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6"/>
      <c r="DC241" s="16"/>
      <c r="DD241" s="16"/>
      <c r="DE241" s="16"/>
      <c r="DF241" s="17"/>
      <c r="DG241" s="16"/>
      <c r="DH241" s="16"/>
      <c r="DI241" s="16"/>
      <c r="DJ241" s="16"/>
      <c r="DK241" s="16"/>
      <c r="DL241" s="16"/>
      <c r="DM241" s="13"/>
      <c r="DN241" s="16"/>
      <c r="DO241" s="16"/>
      <c r="DP241" s="16"/>
      <c r="DQ241" s="16"/>
      <c r="DR241" s="16"/>
      <c r="DS241" s="16"/>
      <c r="DT241" s="16"/>
      <c r="DU241" s="16"/>
      <c r="DV241" s="16"/>
      <c r="DW241" s="138"/>
      <c r="DX241" s="137"/>
      <c r="DY241" s="137"/>
      <c r="DZ241" s="17"/>
      <c r="EA241" s="15"/>
      <c r="EB241" s="15"/>
      <c r="EC241" s="15"/>
      <c r="ED241" s="15"/>
    </row>
    <row r="242" spans="1:134" ht="15" hidden="1" customHeight="1" x14ac:dyDescent="0.3">
      <c r="A242" s="123"/>
      <c r="B242" s="221"/>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3"/>
      <c r="AK242" s="12"/>
      <c r="AL242" s="12"/>
      <c r="AM242" s="149"/>
      <c r="AN242" s="264"/>
      <c r="AO242" s="264"/>
      <c r="AP242" s="264"/>
      <c r="AQ242" s="132" t="s">
        <v>496</v>
      </c>
      <c r="AR242" s="261">
        <v>0.5</v>
      </c>
      <c r="AS242" s="12"/>
      <c r="AT242" s="12"/>
      <c r="AU242" s="12"/>
      <c r="AV242" s="12"/>
      <c r="AW242" s="12"/>
      <c r="AX242" s="12"/>
      <c r="AY242" s="12"/>
      <c r="AZ242" s="12"/>
      <c r="BA242" s="12"/>
      <c r="BB242" s="14"/>
      <c r="BC242" s="14"/>
      <c r="BD242" s="15"/>
      <c r="BE242" s="137" t="s">
        <v>183</v>
      </c>
      <c r="BF242" s="11"/>
      <c r="BG242" s="11"/>
      <c r="BH242" s="11"/>
      <c r="BI242" s="11" t="s">
        <v>183</v>
      </c>
      <c r="BJ242" s="11" t="s">
        <v>183</v>
      </c>
      <c r="BK242" s="11" t="s">
        <v>183</v>
      </c>
      <c r="BL242" s="11" t="s">
        <v>183</v>
      </c>
      <c r="BM242" s="11" t="s">
        <v>183</v>
      </c>
      <c r="BN242" s="11" t="s">
        <v>183</v>
      </c>
      <c r="BO242" s="11" t="s">
        <v>183</v>
      </c>
      <c r="BP242" s="11" t="s">
        <v>183</v>
      </c>
      <c r="BQ242" s="11" t="s">
        <v>183</v>
      </c>
      <c r="BR242" s="11" t="s">
        <v>183</v>
      </c>
      <c r="BS242" s="11" t="s">
        <v>183</v>
      </c>
      <c r="BT242" s="11" t="s">
        <v>183</v>
      </c>
      <c r="BU242" s="11"/>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6"/>
      <c r="DC242" s="16"/>
      <c r="DD242" s="16"/>
      <c r="DE242" s="16"/>
      <c r="DF242" s="17"/>
      <c r="DG242" s="16"/>
      <c r="DH242" s="16"/>
      <c r="DI242" s="16"/>
      <c r="DJ242" s="16"/>
      <c r="DK242" s="16"/>
      <c r="DL242" s="16"/>
      <c r="DM242" s="13"/>
      <c r="DN242" s="16"/>
      <c r="DO242" s="16"/>
      <c r="DP242" s="16"/>
      <c r="DQ242" s="16"/>
      <c r="DR242" s="16"/>
      <c r="DS242" s="16"/>
      <c r="DT242" s="16"/>
      <c r="DU242" s="16"/>
      <c r="DV242" s="16"/>
      <c r="DW242" s="138"/>
      <c r="DX242" s="137"/>
      <c r="DY242" s="137"/>
      <c r="DZ242" s="17"/>
      <c r="EA242" s="15"/>
      <c r="EB242" s="15"/>
      <c r="EC242" s="15"/>
      <c r="ED242" s="15"/>
    </row>
    <row r="243" spans="1:134" ht="15" hidden="1" customHeight="1" x14ac:dyDescent="0.3">
      <c r="A243" s="123"/>
      <c r="B243" s="221"/>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3"/>
      <c r="AK243" s="12"/>
      <c r="AL243" s="12"/>
      <c r="AM243" s="149"/>
      <c r="AN243" s="264"/>
      <c r="AO243" s="264"/>
      <c r="AP243" s="264"/>
      <c r="AQ243" s="132" t="s">
        <v>497</v>
      </c>
      <c r="AR243" s="12"/>
      <c r="AS243" s="12"/>
      <c r="AT243" s="12"/>
      <c r="AU243" s="12"/>
      <c r="AV243" s="12"/>
      <c r="AW243" s="12"/>
      <c r="AX243" s="12"/>
      <c r="AY243" s="12"/>
      <c r="AZ243" s="12"/>
      <c r="BA243" s="12"/>
      <c r="BB243" s="14"/>
      <c r="BC243" s="14"/>
      <c r="BD243" s="15"/>
      <c r="BE243" s="137" t="s">
        <v>183</v>
      </c>
      <c r="BF243" s="11"/>
      <c r="BG243" s="11"/>
      <c r="BH243" s="11"/>
      <c r="BI243" s="11" t="s">
        <v>183</v>
      </c>
      <c r="BJ243" s="11" t="s">
        <v>183</v>
      </c>
      <c r="BK243" s="11" t="s">
        <v>183</v>
      </c>
      <c r="BL243" s="11" t="s">
        <v>183</v>
      </c>
      <c r="BM243" s="11" t="s">
        <v>183</v>
      </c>
      <c r="BN243" s="11" t="s">
        <v>183</v>
      </c>
      <c r="BO243" s="11" t="s">
        <v>183</v>
      </c>
      <c r="BP243" s="11" t="s">
        <v>183</v>
      </c>
      <c r="BQ243" s="11" t="s">
        <v>183</v>
      </c>
      <c r="BR243" s="11" t="s">
        <v>183</v>
      </c>
      <c r="BS243" s="11" t="s">
        <v>183</v>
      </c>
      <c r="BT243" s="11" t="s">
        <v>183</v>
      </c>
      <c r="BU243" s="11"/>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6"/>
      <c r="DC243" s="16"/>
      <c r="DD243" s="16"/>
      <c r="DE243" s="16"/>
      <c r="DF243" s="17"/>
      <c r="DG243" s="16"/>
      <c r="DH243" s="16"/>
      <c r="DI243" s="16"/>
      <c r="DJ243" s="16"/>
      <c r="DK243" s="16"/>
      <c r="DL243" s="16"/>
      <c r="DM243" s="13"/>
      <c r="DN243" s="16"/>
      <c r="DO243" s="16"/>
      <c r="DP243" s="16"/>
      <c r="DQ243" s="16"/>
      <c r="DR243" s="16"/>
      <c r="DS243" s="16"/>
      <c r="DT243" s="16"/>
      <c r="DU243" s="16"/>
      <c r="DV243" s="16"/>
      <c r="DW243" s="138"/>
      <c r="DX243" s="137"/>
      <c r="DY243" s="137"/>
      <c r="DZ243" s="17"/>
      <c r="EA243" s="15"/>
      <c r="EB243" s="15"/>
      <c r="EC243" s="15"/>
      <c r="ED243" s="15"/>
    </row>
    <row r="244" spans="1:134" ht="15" hidden="1" customHeight="1" x14ac:dyDescent="0.3">
      <c r="A244" s="123"/>
      <c r="B244" s="221"/>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3"/>
      <c r="AK244" s="12"/>
      <c r="AL244" s="12"/>
      <c r="AM244" s="149"/>
      <c r="AN244" s="264"/>
      <c r="AO244" s="264"/>
      <c r="AP244" s="264"/>
      <c r="AQ244" s="143"/>
      <c r="AR244" s="12"/>
      <c r="AS244" s="12"/>
      <c r="AT244" s="12"/>
      <c r="AU244" s="12"/>
      <c r="AV244" s="12"/>
      <c r="AW244" s="12"/>
      <c r="AX244" s="12"/>
      <c r="AY244" s="12"/>
      <c r="AZ244" s="12"/>
      <c r="BA244" s="12"/>
      <c r="BB244" s="14"/>
      <c r="BC244" s="14"/>
      <c r="BD244" s="15"/>
      <c r="BE244" s="137" t="s">
        <v>183</v>
      </c>
      <c r="BF244" s="11"/>
      <c r="BG244" s="11"/>
      <c r="BH244" s="11"/>
      <c r="BI244" s="11" t="s">
        <v>183</v>
      </c>
      <c r="BJ244" s="11" t="s">
        <v>183</v>
      </c>
      <c r="BK244" s="11" t="s">
        <v>183</v>
      </c>
      <c r="BL244" s="11" t="s">
        <v>183</v>
      </c>
      <c r="BM244" s="11" t="s">
        <v>183</v>
      </c>
      <c r="BN244" s="11" t="s">
        <v>183</v>
      </c>
      <c r="BO244" s="11" t="s">
        <v>183</v>
      </c>
      <c r="BP244" s="11" t="s">
        <v>183</v>
      </c>
      <c r="BQ244" s="11" t="s">
        <v>183</v>
      </c>
      <c r="BR244" s="11" t="s">
        <v>183</v>
      </c>
      <c r="BS244" s="11" t="s">
        <v>183</v>
      </c>
      <c r="BT244" s="11" t="s">
        <v>183</v>
      </c>
      <c r="BU244" s="11"/>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6"/>
      <c r="DC244" s="16"/>
      <c r="DD244" s="16"/>
      <c r="DE244" s="16"/>
      <c r="DF244" s="17"/>
      <c r="DG244" s="16"/>
      <c r="DH244" s="16"/>
      <c r="DI244" s="16"/>
      <c r="DJ244" s="16"/>
      <c r="DK244" s="16"/>
      <c r="DL244" s="16"/>
      <c r="DM244" s="13"/>
      <c r="DN244" s="16"/>
      <c r="DO244" s="16"/>
      <c r="DP244" s="16"/>
      <c r="DQ244" s="16"/>
      <c r="DR244" s="16"/>
      <c r="DS244" s="16"/>
      <c r="DT244" s="16"/>
      <c r="DU244" s="16"/>
      <c r="DV244" s="16"/>
      <c r="DW244" s="138"/>
      <c r="DX244" s="137"/>
      <c r="DY244" s="137"/>
      <c r="DZ244" s="17"/>
      <c r="EA244" s="15"/>
      <c r="EB244" s="15"/>
      <c r="EC244" s="15"/>
      <c r="ED244" s="15"/>
    </row>
    <row r="245" spans="1:134" ht="15" hidden="1" customHeight="1" x14ac:dyDescent="0.3">
      <c r="A245" s="123"/>
      <c r="B245" s="221"/>
      <c r="C245" s="553" t="s">
        <v>498</v>
      </c>
      <c r="D245" s="152"/>
      <c r="E245" s="152"/>
      <c r="F245" s="152"/>
      <c r="G245" s="151"/>
      <c r="H245" s="152"/>
      <c r="I245" s="151"/>
      <c r="J245" s="151"/>
      <c r="K245" s="152"/>
      <c r="L245" s="152"/>
      <c r="M245" s="152"/>
      <c r="N245" s="152"/>
      <c r="O245" s="152"/>
      <c r="P245" s="152"/>
      <c r="Q245" s="152"/>
      <c r="R245" s="152"/>
      <c r="S245" s="152"/>
      <c r="T245" s="152"/>
      <c r="U245" s="152"/>
      <c r="V245" s="152"/>
      <c r="W245" s="152"/>
      <c r="X245" s="152"/>
      <c r="Y245" s="152"/>
      <c r="Z245" s="152"/>
      <c r="AA245" s="152"/>
      <c r="AB245" s="152"/>
      <c r="AC245" s="152"/>
      <c r="AD245" s="152"/>
      <c r="AE245" s="152"/>
      <c r="AF245" s="152"/>
      <c r="AG245" s="152"/>
      <c r="AH245" s="152"/>
      <c r="AI245" s="152"/>
      <c r="AJ245" s="148">
        <f>IF($DM245=0,0,(IF(_xlfn.BITAND($DM245, 128),"8,", "") &amp; IF(_xlfn.BITAND($DM245,64),"7,", "") &amp; IF(_xlfn.BITAND($DM245,7), _xlfn.BITAND($DM245,7) &amp; ",", "") &amp; IF(_xlfn.BITAND($DM245, 56), _xlfn.BITAND($DM245, 56)/8, "")))</f>
        <v>0</v>
      </c>
      <c r="AK245" s="135">
        <v>0</v>
      </c>
      <c r="AL245" s="135">
        <v>31</v>
      </c>
      <c r="AM245" s="194" t="s">
        <v>165</v>
      </c>
      <c r="AN245" s="195" t="s">
        <v>499</v>
      </c>
      <c r="AO245" s="195" t="s">
        <v>167</v>
      </c>
      <c r="AP245" s="195" t="s">
        <v>499</v>
      </c>
      <c r="AQ245" s="143"/>
      <c r="AR245" s="12"/>
      <c r="AS245" s="12"/>
      <c r="AT245" s="263">
        <v>3600</v>
      </c>
      <c r="AU245" s="198">
        <v>60</v>
      </c>
      <c r="AV245" s="12" t="s">
        <v>259</v>
      </c>
      <c r="AW245" s="135">
        <v>0</v>
      </c>
      <c r="AX245" s="135">
        <v>0</v>
      </c>
      <c r="AY245" s="135">
        <v>0</v>
      </c>
      <c r="AZ245" s="135">
        <v>0</v>
      </c>
      <c r="BA245" s="135">
        <v>0</v>
      </c>
      <c r="BB245" s="136"/>
      <c r="BC245" s="136"/>
      <c r="BD245" s="15"/>
      <c r="BE245" s="137" t="str">
        <f>IF(C245="","",C245)</f>
        <v>EGR excessive de-icing operation</v>
      </c>
      <c r="BF245" s="11"/>
      <c r="BG245" s="11"/>
      <c r="BH245" s="11"/>
      <c r="BI245" s="11" t="s">
        <v>183</v>
      </c>
      <c r="BJ245" s="11" t="s">
        <v>183</v>
      </c>
      <c r="BK245" s="11" t="s">
        <v>183</v>
      </c>
      <c r="BL245" s="11" t="s">
        <v>183</v>
      </c>
      <c r="BM245" s="11" t="s">
        <v>183</v>
      </c>
      <c r="BN245" s="11" t="s">
        <v>183</v>
      </c>
      <c r="BO245" s="11" t="s">
        <v>183</v>
      </c>
      <c r="BP245" s="11" t="s">
        <v>183</v>
      </c>
      <c r="BQ245" s="11" t="s">
        <v>183</v>
      </c>
      <c r="BR245" s="11" t="s">
        <v>183</v>
      </c>
      <c r="BS245" s="11" t="s">
        <v>183</v>
      </c>
      <c r="BT245" s="11" t="s">
        <v>183</v>
      </c>
      <c r="BU245" s="11"/>
      <c r="BV245" s="15">
        <f>IF(UPPER(TRIM(D245))="X",1,0)</f>
        <v>0</v>
      </c>
      <c r="BW245" s="15">
        <f>IF(UPPER(TRIM(E245))="X",1,0)</f>
        <v>0</v>
      </c>
      <c r="BX245" s="15">
        <f>IF(UPPER(TRIM(F245))="X",1,0)</f>
        <v>0</v>
      </c>
      <c r="BY245" s="15">
        <f>IF(UPPER(TRIM(G245))="X",1,0)</f>
        <v>0</v>
      </c>
      <c r="BZ245" s="15">
        <f>IF(UPPER(TRIM(H245))="X",1,0)</f>
        <v>0</v>
      </c>
      <c r="CA245" s="15">
        <f>IF(UPPER(TRIM(J245))="X",1,0)</f>
        <v>0</v>
      </c>
      <c r="CB245" s="15">
        <f>IF(UPPER(TRIM(L245))="X",1,0)</f>
        <v>0</v>
      </c>
      <c r="CC245" s="15">
        <f>IF(UPPER(TRIM(M245))="X",1,0)</f>
        <v>0</v>
      </c>
      <c r="CD245" s="15">
        <f>IF(UPPER(TRIM(I245))="X",1,0)</f>
        <v>0</v>
      </c>
      <c r="CE245" s="15">
        <f>IF(UPPER(TRIM(K245))="X",1,0)</f>
        <v>0</v>
      </c>
      <c r="CF245" s="15">
        <f t="shared" ref="CF245:CX245" si="53">IF(UPPER(TRIM(N245))="X",1,0)</f>
        <v>0</v>
      </c>
      <c r="CG245" s="15">
        <f t="shared" si="53"/>
        <v>0</v>
      </c>
      <c r="CH245" s="15">
        <f t="shared" si="53"/>
        <v>0</v>
      </c>
      <c r="CI245" s="15">
        <f t="shared" si="53"/>
        <v>0</v>
      </c>
      <c r="CJ245" s="15">
        <f t="shared" si="53"/>
        <v>0</v>
      </c>
      <c r="CK245" s="15">
        <f t="shared" si="53"/>
        <v>0</v>
      </c>
      <c r="CL245" s="15">
        <f t="shared" si="53"/>
        <v>0</v>
      </c>
      <c r="CM245" s="15">
        <f t="shared" si="53"/>
        <v>0</v>
      </c>
      <c r="CN245" s="15">
        <f t="shared" si="53"/>
        <v>0</v>
      </c>
      <c r="CO245" s="15">
        <f t="shared" si="53"/>
        <v>0</v>
      </c>
      <c r="CP245" s="15">
        <f t="shared" si="53"/>
        <v>0</v>
      </c>
      <c r="CQ245" s="15">
        <f t="shared" si="53"/>
        <v>0</v>
      </c>
      <c r="CR245" s="15">
        <f t="shared" si="53"/>
        <v>0</v>
      </c>
      <c r="CS245" s="15">
        <f t="shared" si="53"/>
        <v>0</v>
      </c>
      <c r="CT245" s="15">
        <f t="shared" si="53"/>
        <v>0</v>
      </c>
      <c r="CU245" s="15">
        <f t="shared" si="53"/>
        <v>0</v>
      </c>
      <c r="CV245" s="15">
        <f t="shared" si="53"/>
        <v>0</v>
      </c>
      <c r="CW245" s="15">
        <f t="shared" si="53"/>
        <v>0</v>
      </c>
      <c r="CX245" s="15">
        <f t="shared" si="53"/>
        <v>0</v>
      </c>
      <c r="CY245" s="15">
        <v>0</v>
      </c>
      <c r="CZ245" s="15">
        <f>IF(UPPER(TRIM(AH245))="X",1,0)</f>
        <v>0</v>
      </c>
      <c r="DA245" s="15">
        <v>0</v>
      </c>
      <c r="DB245" s="16">
        <f>IF(UPPER(TRIM(AM245))="P", 0, IF(UPPER(TRIM(AM245))="C", 16384, IF(UPPER(TRIM(AM245))="B", 32768, IF(UPPER(TRIM(AM245))="U", 49152, -1))))</f>
        <v>0</v>
      </c>
      <c r="DC245" s="16">
        <f>HEX2DEC(AN245)</f>
        <v>4116</v>
      </c>
      <c r="DD245" s="16">
        <f>IF(UPPER(TRIM(BB245))="",0,IF(UPPER(TRIM(BB245))="M",32,IF(UPPER(TRIM(BB245))="H",64,IF(UPPER(TRIM(BB245))="I",128,-1))))</f>
        <v>0</v>
      </c>
      <c r="DE245" s="16">
        <f>IF(UPPER(TRIM(BC245))="",0, IF(UPPER(TRIM(BC245))="U",1,IF(UPPER(TRIM(BC245))="A",2,IF(UPPER(TRIM(BC245))="B1",4,IF(UPPER(TRIM(BC245))="B2",8,IF(UPPER(TRIM(BC245))="C",16,-1))))))</f>
        <v>0</v>
      </c>
      <c r="DF245" s="17"/>
      <c r="DG245" s="16">
        <v>829</v>
      </c>
      <c r="DH245" s="16">
        <f>AK245</f>
        <v>0</v>
      </c>
      <c r="DI245" s="16">
        <f>AL245</f>
        <v>31</v>
      </c>
      <c r="DJ245" s="16">
        <f>DB245 + DC245</f>
        <v>4116</v>
      </c>
      <c r="DK245" s="16">
        <f>HEX2DEC(AO245)</f>
        <v>0</v>
      </c>
      <c r="DL245" s="16">
        <f>HEX2DEC(AP245)</f>
        <v>4116</v>
      </c>
      <c r="DM245" s="13">
        <v>0</v>
      </c>
      <c r="DN245" s="16">
        <v>656</v>
      </c>
      <c r="DO245" s="16">
        <f>BV245*2^15+BW245*2^14+BX245*2^13+BY245*2^12+BZ245*2^11+CA245*2^10+CB245*2^9+CC245*2^8+CD245*2^7+CE245*2^6+CF245*2^5+CG245*2^4+CH245*2^3+CI245*2^2+CJ245*2^1+CK245*2^0</f>
        <v>0</v>
      </c>
      <c r="DP245" s="16">
        <f>CL245*2^15+CM245*2^14+CN245*2^13+CO245*2^12+CP245*2^11+CQ245*2^10+CR245*2^9+CS245*2^8+CT245*2^7+CU245*2^6+CV245*2^5+CW245*2^4+CX245*2^3+CY245*2^2+CZ245*2^1+DA245*2^0</f>
        <v>0</v>
      </c>
      <c r="DQ245" s="16">
        <f>IF(DS245=2,AT245*1000,AT245)</f>
        <v>3600000</v>
      </c>
      <c r="DR245" s="16">
        <f>IF(DT245=2,AU245*1000,AU245)</f>
        <v>60000</v>
      </c>
      <c r="DS245" s="16">
        <v>2</v>
      </c>
      <c r="DT245" s="16">
        <v>2</v>
      </c>
      <c r="DU245" s="16">
        <f>MAX(0,MIN(AX245,3))*2^14+MAX(0,MIN(AY245,3))*2^12+MAX(0,MIN(AZ245,3))*2^10+MAX(0,MIN(BA245,3))*2^8+IF(AW245&lt;0,31,IF(AW245&gt;30,30,AW245))</f>
        <v>0</v>
      </c>
      <c r="DV245" s="16">
        <f>DD245 + DE245</f>
        <v>0</v>
      </c>
      <c r="DW245" s="138"/>
      <c r="DX245" s="137"/>
      <c r="DY245" s="137"/>
      <c r="DZ245" s="17"/>
      <c r="EA245" s="15"/>
      <c r="EB245" s="15"/>
      <c r="EC245" s="15"/>
      <c r="ED245" s="15"/>
    </row>
    <row r="246" spans="1:134" ht="15" hidden="1" customHeight="1" x14ac:dyDescent="0.3">
      <c r="A246" s="123"/>
      <c r="B246" s="221"/>
      <c r="C246" s="553"/>
      <c r="D246" s="257"/>
      <c r="E246" s="257"/>
      <c r="F246" s="257"/>
      <c r="G246" s="204"/>
      <c r="H246" s="257"/>
      <c r="I246" s="204"/>
      <c r="J246" s="204"/>
      <c r="K246" s="257"/>
      <c r="L246" s="257"/>
      <c r="M246" s="257"/>
      <c r="N246" s="257"/>
      <c r="O246" s="257"/>
      <c r="P246" s="257"/>
      <c r="Q246" s="257"/>
      <c r="R246" s="257"/>
      <c r="S246" s="257"/>
      <c r="T246" s="257"/>
      <c r="U246" s="257"/>
      <c r="V246" s="257"/>
      <c r="W246" s="257"/>
      <c r="X246" s="257"/>
      <c r="Y246" s="257"/>
      <c r="Z246" s="257"/>
      <c r="AA246" s="257"/>
      <c r="AB246" s="257"/>
      <c r="AC246" s="257"/>
      <c r="AD246" s="257"/>
      <c r="AE246" s="257"/>
      <c r="AF246" s="257"/>
      <c r="AG246" s="257"/>
      <c r="AH246" s="257"/>
      <c r="AI246" s="257"/>
      <c r="AJ246" s="148"/>
      <c r="AK246" s="12"/>
      <c r="AL246" s="12"/>
      <c r="AM246" s="149"/>
      <c r="AN246" s="150"/>
      <c r="AO246" s="150"/>
      <c r="AP246" s="150"/>
      <c r="AQ246" s="143"/>
      <c r="AR246" s="12"/>
      <c r="AS246" s="12"/>
      <c r="AT246" s="266"/>
      <c r="AU246" s="224"/>
      <c r="AV246" s="12"/>
      <c r="AW246" s="12"/>
      <c r="AX246" s="12"/>
      <c r="AY246" s="12"/>
      <c r="AZ246" s="12"/>
      <c r="BA246" s="12"/>
      <c r="BB246" s="14"/>
      <c r="BC246" s="14"/>
      <c r="BD246" s="15"/>
      <c r="BE246" s="137"/>
      <c r="BF246" s="11"/>
      <c r="BG246" s="11"/>
      <c r="BH246" s="11"/>
      <c r="BI246" s="11"/>
      <c r="BJ246" s="11"/>
      <c r="BK246" s="11"/>
      <c r="BL246" s="11"/>
      <c r="BM246" s="11"/>
      <c r="BN246" s="11"/>
      <c r="BO246" s="11"/>
      <c r="BP246" s="11"/>
      <c r="BQ246" s="11"/>
      <c r="BR246" s="11"/>
      <c r="BS246" s="11"/>
      <c r="BT246" s="11"/>
      <c r="BU246" s="11"/>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6"/>
      <c r="DC246" s="16"/>
      <c r="DD246" s="16"/>
      <c r="DE246" s="16"/>
      <c r="DF246" s="17"/>
      <c r="DG246" s="16"/>
      <c r="DH246" s="16"/>
      <c r="DI246" s="16"/>
      <c r="DJ246" s="16"/>
      <c r="DK246" s="16"/>
      <c r="DL246" s="16"/>
      <c r="DM246" s="13"/>
      <c r="DN246" s="16"/>
      <c r="DO246" s="16"/>
      <c r="DP246" s="16"/>
      <c r="DQ246" s="16"/>
      <c r="DR246" s="16"/>
      <c r="DS246" s="16"/>
      <c r="DT246" s="16"/>
      <c r="DU246" s="16"/>
      <c r="DV246" s="16"/>
      <c r="DW246" s="138"/>
      <c r="DX246" s="137"/>
      <c r="DY246" s="137"/>
      <c r="DZ246" s="17"/>
      <c r="EA246" s="15"/>
      <c r="EB246" s="15"/>
      <c r="EC246" s="15"/>
      <c r="ED246" s="15"/>
    </row>
    <row r="247" spans="1:134" ht="15" hidden="1" customHeight="1" x14ac:dyDescent="0.3">
      <c r="A247" s="123"/>
      <c r="B247" s="221"/>
      <c r="C247" s="553"/>
      <c r="D247" s="257"/>
      <c r="E247" s="257"/>
      <c r="F247" s="257"/>
      <c r="G247" s="204"/>
      <c r="H247" s="257"/>
      <c r="I247" s="204"/>
      <c r="J247" s="204"/>
      <c r="K247" s="257"/>
      <c r="L247" s="257"/>
      <c r="M247" s="257"/>
      <c r="N247" s="257"/>
      <c r="O247" s="257"/>
      <c r="P247" s="257"/>
      <c r="Q247" s="257"/>
      <c r="R247" s="257"/>
      <c r="S247" s="257"/>
      <c r="T247" s="257"/>
      <c r="U247" s="257"/>
      <c r="V247" s="257"/>
      <c r="W247" s="257"/>
      <c r="X247" s="257"/>
      <c r="Y247" s="257"/>
      <c r="Z247" s="257"/>
      <c r="AA247" s="257"/>
      <c r="AB247" s="257"/>
      <c r="AC247" s="257"/>
      <c r="AD247" s="257"/>
      <c r="AE247" s="257"/>
      <c r="AF247" s="257"/>
      <c r="AG247" s="257"/>
      <c r="AH247" s="257"/>
      <c r="AI247" s="257"/>
      <c r="AJ247" s="148"/>
      <c r="AK247" s="12"/>
      <c r="AL247" s="12"/>
      <c r="AM247" s="149"/>
      <c r="AN247" s="150"/>
      <c r="AO247" s="150"/>
      <c r="AP247" s="150"/>
      <c r="AQ247" s="143"/>
      <c r="AR247" s="140" t="s">
        <v>500</v>
      </c>
      <c r="AS247" s="12"/>
      <c r="AT247" s="266"/>
      <c r="AU247" s="224"/>
      <c r="AV247" s="12"/>
      <c r="AW247" s="12"/>
      <c r="AX247" s="12"/>
      <c r="AY247" s="12"/>
      <c r="AZ247" s="12"/>
      <c r="BA247" s="12"/>
      <c r="BB247" s="14"/>
      <c r="BC247" s="14"/>
      <c r="BD247" s="15"/>
      <c r="BE247" s="137"/>
      <c r="BF247" s="11"/>
      <c r="BG247" s="11"/>
      <c r="BH247" s="11"/>
      <c r="BI247" s="11"/>
      <c r="BJ247" s="11"/>
      <c r="BK247" s="11"/>
      <c r="BL247" s="11"/>
      <c r="BM247" s="11"/>
      <c r="BN247" s="11"/>
      <c r="BO247" s="11"/>
      <c r="BP247" s="11"/>
      <c r="BQ247" s="11"/>
      <c r="BR247" s="11"/>
      <c r="BS247" s="11"/>
      <c r="BT247" s="11"/>
      <c r="BU247" s="11"/>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6"/>
      <c r="DC247" s="16"/>
      <c r="DD247" s="16"/>
      <c r="DE247" s="16"/>
      <c r="DF247" s="17"/>
      <c r="DG247" s="16"/>
      <c r="DH247" s="16"/>
      <c r="DI247" s="16"/>
      <c r="DJ247" s="16"/>
      <c r="DK247" s="16"/>
      <c r="DL247" s="16"/>
      <c r="DM247" s="13"/>
      <c r="DN247" s="16"/>
      <c r="DO247" s="16"/>
      <c r="DP247" s="16"/>
      <c r="DQ247" s="16"/>
      <c r="DR247" s="16"/>
      <c r="DS247" s="16"/>
      <c r="DT247" s="16"/>
      <c r="DU247" s="16"/>
      <c r="DV247" s="16"/>
      <c r="DW247" s="138"/>
      <c r="DX247" s="137"/>
      <c r="DY247" s="137"/>
      <c r="DZ247" s="17"/>
      <c r="EA247" s="15"/>
      <c r="EB247" s="15"/>
      <c r="EC247" s="15"/>
      <c r="ED247" s="15"/>
    </row>
    <row r="248" spans="1:134" ht="15" hidden="1" customHeight="1" x14ac:dyDescent="0.3">
      <c r="A248" s="123"/>
      <c r="B248" s="221"/>
      <c r="C248" s="553"/>
      <c r="D248" s="257"/>
      <c r="E248" s="257"/>
      <c r="F248" s="257"/>
      <c r="G248" s="204"/>
      <c r="H248" s="257"/>
      <c r="I248" s="204"/>
      <c r="J248" s="204"/>
      <c r="K248" s="257"/>
      <c r="L248" s="257"/>
      <c r="M248" s="257"/>
      <c r="N248" s="257"/>
      <c r="O248" s="257"/>
      <c r="P248" s="257"/>
      <c r="Q248" s="257"/>
      <c r="R248" s="257"/>
      <c r="S248" s="257"/>
      <c r="T248" s="257"/>
      <c r="U248" s="257"/>
      <c r="V248" s="257"/>
      <c r="W248" s="257"/>
      <c r="X248" s="257"/>
      <c r="Y248" s="257"/>
      <c r="Z248" s="257"/>
      <c r="AA248" s="257"/>
      <c r="AB248" s="257"/>
      <c r="AC248" s="257"/>
      <c r="AD248" s="257"/>
      <c r="AE248" s="257"/>
      <c r="AF248" s="257"/>
      <c r="AG248" s="257"/>
      <c r="AH248" s="257"/>
      <c r="AI248" s="257"/>
      <c r="AJ248" s="148"/>
      <c r="AK248" s="12"/>
      <c r="AL248" s="12"/>
      <c r="AM248" s="149"/>
      <c r="AN248" s="150"/>
      <c r="AO248" s="150"/>
      <c r="AP248" s="150"/>
      <c r="AQ248" s="132" t="s">
        <v>501</v>
      </c>
      <c r="AR248" s="133">
        <v>0</v>
      </c>
      <c r="AS248" s="11" t="s">
        <v>328</v>
      </c>
      <c r="AT248" s="266"/>
      <c r="AU248" s="224"/>
      <c r="AV248" s="12"/>
      <c r="AW248" s="12"/>
      <c r="AX248" s="12"/>
      <c r="AY248" s="12"/>
      <c r="AZ248" s="12"/>
      <c r="BA248" s="12"/>
      <c r="BB248" s="14"/>
      <c r="BC248" s="14"/>
      <c r="BD248" s="15"/>
      <c r="BE248" s="137"/>
      <c r="BF248" s="11"/>
      <c r="BG248" s="11"/>
      <c r="BH248" s="11"/>
      <c r="BI248" s="11"/>
      <c r="BJ248" s="11"/>
      <c r="BK248" s="11"/>
      <c r="BL248" s="11"/>
      <c r="BM248" s="11"/>
      <c r="BN248" s="11"/>
      <c r="BO248" s="11"/>
      <c r="BP248" s="11"/>
      <c r="BQ248" s="11"/>
      <c r="BR248" s="11"/>
      <c r="BS248" s="11"/>
      <c r="BT248" s="11"/>
      <c r="BU248" s="11"/>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6"/>
      <c r="DC248" s="16"/>
      <c r="DD248" s="16"/>
      <c r="DE248" s="16"/>
      <c r="DF248" s="17"/>
      <c r="DG248" s="16"/>
      <c r="DH248" s="16"/>
      <c r="DI248" s="16"/>
      <c r="DJ248" s="16"/>
      <c r="DK248" s="16"/>
      <c r="DL248" s="16"/>
      <c r="DM248" s="13"/>
      <c r="DN248" s="16"/>
      <c r="DO248" s="16"/>
      <c r="DP248" s="16"/>
      <c r="DQ248" s="16"/>
      <c r="DR248" s="16"/>
      <c r="DS248" s="16"/>
      <c r="DT248" s="16"/>
      <c r="DU248" s="16"/>
      <c r="DV248" s="16"/>
      <c r="DW248" s="138"/>
      <c r="DX248" s="137"/>
      <c r="DY248" s="137"/>
      <c r="DZ248" s="17"/>
      <c r="EA248" s="15"/>
      <c r="EB248" s="15"/>
      <c r="EC248" s="15"/>
      <c r="ED248" s="15"/>
    </row>
    <row r="249" spans="1:134" ht="15" hidden="1" customHeight="1" x14ac:dyDescent="0.3">
      <c r="A249" s="123"/>
      <c r="B249" s="221"/>
      <c r="C249" s="553"/>
      <c r="D249" s="257"/>
      <c r="E249" s="257"/>
      <c r="F249" s="257"/>
      <c r="G249" s="204"/>
      <c r="H249" s="257"/>
      <c r="I249" s="204"/>
      <c r="J249" s="204"/>
      <c r="K249" s="257"/>
      <c r="L249" s="257"/>
      <c r="M249" s="257"/>
      <c r="N249" s="257"/>
      <c r="O249" s="257"/>
      <c r="P249" s="257"/>
      <c r="Q249" s="257"/>
      <c r="R249" s="257"/>
      <c r="S249" s="257"/>
      <c r="T249" s="257"/>
      <c r="U249" s="257"/>
      <c r="V249" s="257"/>
      <c r="W249" s="257"/>
      <c r="X249" s="257"/>
      <c r="Y249" s="257"/>
      <c r="Z249" s="257"/>
      <c r="AA249" s="257"/>
      <c r="AB249" s="257"/>
      <c r="AC249" s="257"/>
      <c r="AD249" s="257"/>
      <c r="AE249" s="257"/>
      <c r="AF249" s="257"/>
      <c r="AG249" s="257"/>
      <c r="AH249" s="257"/>
      <c r="AI249" s="257"/>
      <c r="AJ249" s="148"/>
      <c r="AK249" s="12"/>
      <c r="AL249" s="12"/>
      <c r="AM249" s="149"/>
      <c r="AN249" s="150"/>
      <c r="AO249" s="150"/>
      <c r="AP249" s="150"/>
      <c r="AQ249" s="132" t="s">
        <v>427</v>
      </c>
      <c r="AR249" s="133">
        <v>0</v>
      </c>
      <c r="AS249" s="12" t="s">
        <v>259</v>
      </c>
      <c r="AT249" s="266"/>
      <c r="AU249" s="224"/>
      <c r="AV249" s="12"/>
      <c r="AW249" s="12"/>
      <c r="AX249" s="12"/>
      <c r="AY249" s="12"/>
      <c r="AZ249" s="12"/>
      <c r="BA249" s="12"/>
      <c r="BB249" s="14"/>
      <c r="BC249" s="14"/>
      <c r="BD249" s="15"/>
      <c r="BE249" s="137"/>
      <c r="BF249" s="11"/>
      <c r="BG249" s="11"/>
      <c r="BH249" s="11"/>
      <c r="BI249" s="11"/>
      <c r="BJ249" s="11"/>
      <c r="BK249" s="11"/>
      <c r="BL249" s="11"/>
      <c r="BM249" s="11"/>
      <c r="BN249" s="11"/>
      <c r="BO249" s="11"/>
      <c r="BP249" s="11"/>
      <c r="BQ249" s="11"/>
      <c r="BR249" s="11"/>
      <c r="BS249" s="11"/>
      <c r="BT249" s="11"/>
      <c r="BU249" s="11"/>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6"/>
      <c r="DC249" s="16"/>
      <c r="DD249" s="16"/>
      <c r="DE249" s="16"/>
      <c r="DF249" s="17"/>
      <c r="DG249" s="16"/>
      <c r="DH249" s="16"/>
      <c r="DI249" s="16"/>
      <c r="DJ249" s="16"/>
      <c r="DK249" s="16"/>
      <c r="DL249" s="16"/>
      <c r="DM249" s="13"/>
      <c r="DN249" s="16"/>
      <c r="DO249" s="16"/>
      <c r="DP249" s="16"/>
      <c r="DQ249" s="16"/>
      <c r="DR249" s="16"/>
      <c r="DS249" s="16"/>
      <c r="DT249" s="16"/>
      <c r="DU249" s="16"/>
      <c r="DV249" s="16"/>
      <c r="DW249" s="138"/>
      <c r="DX249" s="137"/>
      <c r="DY249" s="137"/>
      <c r="DZ249" s="17"/>
      <c r="EA249" s="15"/>
      <c r="EB249" s="15"/>
      <c r="EC249" s="15"/>
      <c r="ED249" s="15"/>
    </row>
    <row r="250" spans="1:134" ht="15" hidden="1" customHeight="1" x14ac:dyDescent="0.3">
      <c r="A250" s="123"/>
      <c r="B250" s="221"/>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3"/>
      <c r="AK250" s="12"/>
      <c r="AL250" s="12"/>
      <c r="AM250" s="149"/>
      <c r="AN250" s="264"/>
      <c r="AO250" s="264"/>
      <c r="AP250" s="264"/>
      <c r="AQ250" s="143"/>
      <c r="AR250" s="12"/>
      <c r="AS250" s="12"/>
      <c r="AT250" s="12"/>
      <c r="AU250" s="12"/>
      <c r="AV250" s="12"/>
      <c r="AW250" s="12"/>
      <c r="AX250" s="12"/>
      <c r="AY250" s="12"/>
      <c r="AZ250" s="12"/>
      <c r="BA250" s="12"/>
      <c r="BB250" s="14"/>
      <c r="BC250" s="14"/>
      <c r="BD250" s="15"/>
      <c r="BE250" s="137"/>
      <c r="BF250" s="11"/>
      <c r="BG250" s="11"/>
      <c r="BH250" s="11"/>
      <c r="BI250" s="11"/>
      <c r="BJ250" s="11"/>
      <c r="BK250" s="11"/>
      <c r="BL250" s="11"/>
      <c r="BM250" s="11"/>
      <c r="BN250" s="11"/>
      <c r="BO250" s="11"/>
      <c r="BP250" s="11"/>
      <c r="BQ250" s="11"/>
      <c r="BR250" s="11"/>
      <c r="BS250" s="11"/>
      <c r="BT250" s="11"/>
      <c r="BU250" s="11"/>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6"/>
      <c r="DC250" s="16"/>
      <c r="DD250" s="16"/>
      <c r="DE250" s="16"/>
      <c r="DF250" s="17"/>
      <c r="DG250" s="16"/>
      <c r="DH250" s="16"/>
      <c r="DI250" s="16"/>
      <c r="DJ250" s="16"/>
      <c r="DK250" s="16"/>
      <c r="DL250" s="16"/>
      <c r="DM250" s="13"/>
      <c r="DN250" s="16"/>
      <c r="DO250" s="16"/>
      <c r="DP250" s="16"/>
      <c r="DQ250" s="16"/>
      <c r="DR250" s="16"/>
      <c r="DS250" s="16"/>
      <c r="DT250" s="16"/>
      <c r="DU250" s="16"/>
      <c r="DV250" s="16"/>
      <c r="DW250" s="138"/>
      <c r="DX250" s="137"/>
      <c r="DY250" s="137"/>
      <c r="DZ250" s="17"/>
      <c r="EA250" s="15"/>
      <c r="EB250" s="15"/>
      <c r="EC250" s="15"/>
      <c r="ED250" s="15"/>
    </row>
    <row r="251" spans="1:134" ht="15" hidden="1" customHeight="1" x14ac:dyDescent="0.3">
      <c r="A251" s="123"/>
      <c r="B251" s="221"/>
      <c r="C251" s="553" t="s">
        <v>502</v>
      </c>
      <c r="D251" s="152"/>
      <c r="E251" s="228"/>
      <c r="F251" s="152"/>
      <c r="G251" s="151"/>
      <c r="H251" s="152"/>
      <c r="I251" s="151"/>
      <c r="J251" s="151"/>
      <c r="K251" s="152"/>
      <c r="L251" s="152"/>
      <c r="M251" s="152"/>
      <c r="N251" s="152"/>
      <c r="O251" s="152"/>
      <c r="P251" s="152"/>
      <c r="Q251" s="152"/>
      <c r="R251" s="152"/>
      <c r="S251" s="152"/>
      <c r="T251" s="152"/>
      <c r="U251" s="152"/>
      <c r="V251" s="152"/>
      <c r="W251" s="152"/>
      <c r="X251" s="152"/>
      <c r="Y251" s="152"/>
      <c r="Z251" s="152"/>
      <c r="AA251" s="152"/>
      <c r="AB251" s="152"/>
      <c r="AC251" s="152"/>
      <c r="AD251" s="152"/>
      <c r="AE251" s="152"/>
      <c r="AF251" s="152"/>
      <c r="AG251" s="152"/>
      <c r="AH251" s="152"/>
      <c r="AI251" s="152"/>
      <c r="AJ251" s="148">
        <f>IF($DM251=0,0,(IF(_xlfn.BITAND($DM251, 128),"8,", "") &amp; IF(_xlfn.BITAND($DM251,64),"7,", "") &amp; IF(_xlfn.BITAND($DM251,7), _xlfn.BITAND($DM251,7) &amp; ",", "") &amp; IF(_xlfn.BITAND($DM251, 56), _xlfn.BITAND($DM251, 56)/8, "")))</f>
        <v>0</v>
      </c>
      <c r="AK251" s="135">
        <v>4752</v>
      </c>
      <c r="AL251" s="135">
        <v>17</v>
      </c>
      <c r="AM251" s="194" t="s">
        <v>165</v>
      </c>
      <c r="AN251" s="195" t="s">
        <v>503</v>
      </c>
      <c r="AO251" s="195" t="s">
        <v>167</v>
      </c>
      <c r="AP251" s="195" t="s">
        <v>503</v>
      </c>
      <c r="AQ251" s="132" t="s">
        <v>504</v>
      </c>
      <c r="AR251" s="133">
        <v>140</v>
      </c>
      <c r="AS251" s="12" t="s">
        <v>311</v>
      </c>
      <c r="AT251" s="263">
        <v>20</v>
      </c>
      <c r="AU251" s="198">
        <v>2</v>
      </c>
      <c r="AV251" s="12" t="s">
        <v>259</v>
      </c>
      <c r="AW251" s="135">
        <v>0</v>
      </c>
      <c r="AX251" s="135">
        <v>0</v>
      </c>
      <c r="AY251" s="135">
        <v>0</v>
      </c>
      <c r="AZ251" s="135">
        <v>0</v>
      </c>
      <c r="BA251" s="135">
        <v>0</v>
      </c>
      <c r="BB251" s="136"/>
      <c r="BC251" s="136"/>
      <c r="BD251" s="15"/>
      <c r="BE251" s="137" t="str">
        <f>IF(C251="","",C251)</f>
        <v>EGR cooler efficiency low 1</v>
      </c>
      <c r="BF251" s="11" t="s">
        <v>505</v>
      </c>
      <c r="BG251" s="11" t="s">
        <v>434</v>
      </c>
      <c r="BH251" s="11" t="s">
        <v>174</v>
      </c>
      <c r="BI251" s="11" t="s">
        <v>506</v>
      </c>
      <c r="BJ251" s="11" t="s">
        <v>436</v>
      </c>
      <c r="BK251" s="11" t="s">
        <v>507</v>
      </c>
      <c r="BL251" s="11" t="s">
        <v>333</v>
      </c>
      <c r="BM251" s="11" t="s">
        <v>271</v>
      </c>
      <c r="BN251" s="11" t="s">
        <v>182</v>
      </c>
      <c r="BO251" s="11" t="s">
        <v>180</v>
      </c>
      <c r="BP251" s="11" t="s">
        <v>439</v>
      </c>
      <c r="BQ251" s="11" t="s">
        <v>180</v>
      </c>
      <c r="BR251" s="11" t="s">
        <v>180</v>
      </c>
      <c r="BS251" s="11" t="s">
        <v>439</v>
      </c>
      <c r="BT251" s="11" t="s">
        <v>180</v>
      </c>
      <c r="BU251" s="11"/>
      <c r="BV251" s="15">
        <f>IF(UPPER(TRIM(D251))="X",1,0)</f>
        <v>0</v>
      </c>
      <c r="BW251" s="15">
        <f>IF(UPPER(TRIM(E251))="X",1,0)</f>
        <v>0</v>
      </c>
      <c r="BX251" s="15">
        <f>IF(UPPER(TRIM(F251))="X",1,0)</f>
        <v>0</v>
      </c>
      <c r="BY251" s="15">
        <f>IF(UPPER(TRIM(G251))="X",1,0)</f>
        <v>0</v>
      </c>
      <c r="BZ251" s="15">
        <f>IF(UPPER(TRIM(H251))="X",1,0)</f>
        <v>0</v>
      </c>
      <c r="CA251" s="15">
        <f>IF(UPPER(TRIM(J251))="X",1,0)</f>
        <v>0</v>
      </c>
      <c r="CB251" s="15">
        <f>IF(UPPER(TRIM(L251))="X",1,0)</f>
        <v>0</v>
      </c>
      <c r="CC251" s="15">
        <f>IF(UPPER(TRIM(M251))="X",1,0)</f>
        <v>0</v>
      </c>
      <c r="CD251" s="15">
        <f>IF(UPPER(TRIM(I251))="X",1,0)</f>
        <v>0</v>
      </c>
      <c r="CE251" s="15">
        <f>IF(UPPER(TRIM(K251))="X",1,0)</f>
        <v>0</v>
      </c>
      <c r="CF251" s="15">
        <f t="shared" ref="CF251:CX251" si="54">IF(UPPER(TRIM(N251))="X",1,0)</f>
        <v>0</v>
      </c>
      <c r="CG251" s="15">
        <f t="shared" si="54"/>
        <v>0</v>
      </c>
      <c r="CH251" s="15">
        <f t="shared" si="54"/>
        <v>0</v>
      </c>
      <c r="CI251" s="15">
        <f t="shared" si="54"/>
        <v>0</v>
      </c>
      <c r="CJ251" s="15">
        <f t="shared" si="54"/>
        <v>0</v>
      </c>
      <c r="CK251" s="15">
        <f t="shared" si="54"/>
        <v>0</v>
      </c>
      <c r="CL251" s="15">
        <f t="shared" si="54"/>
        <v>0</v>
      </c>
      <c r="CM251" s="15">
        <f t="shared" si="54"/>
        <v>0</v>
      </c>
      <c r="CN251" s="15">
        <f t="shared" si="54"/>
        <v>0</v>
      </c>
      <c r="CO251" s="15">
        <f t="shared" si="54"/>
        <v>0</v>
      </c>
      <c r="CP251" s="15">
        <f t="shared" si="54"/>
        <v>0</v>
      </c>
      <c r="CQ251" s="15">
        <f t="shared" si="54"/>
        <v>0</v>
      </c>
      <c r="CR251" s="15">
        <f t="shared" si="54"/>
        <v>0</v>
      </c>
      <c r="CS251" s="15">
        <f t="shared" si="54"/>
        <v>0</v>
      </c>
      <c r="CT251" s="15">
        <f t="shared" si="54"/>
        <v>0</v>
      </c>
      <c r="CU251" s="15">
        <f t="shared" si="54"/>
        <v>0</v>
      </c>
      <c r="CV251" s="15">
        <f t="shared" si="54"/>
        <v>0</v>
      </c>
      <c r="CW251" s="15">
        <f t="shared" si="54"/>
        <v>0</v>
      </c>
      <c r="CX251" s="15">
        <f t="shared" si="54"/>
        <v>0</v>
      </c>
      <c r="CY251" s="15">
        <v>0</v>
      </c>
      <c r="CZ251" s="15">
        <f>IF(UPPER(TRIM(AH251))="X",1,0)</f>
        <v>0</v>
      </c>
      <c r="DA251" s="15">
        <v>0</v>
      </c>
      <c r="DB251" s="16">
        <f>IF(UPPER(TRIM(AM251))="P", 0, IF(UPPER(TRIM(AM251))="C", 16384, IF(UPPER(TRIM(AM251))="B", 32768, IF(UPPER(TRIM(AM251))="U", 49152, -1))))</f>
        <v>0</v>
      </c>
      <c r="DC251" s="16">
        <f>HEX2DEC(AN251)</f>
        <v>9303</v>
      </c>
      <c r="DD251" s="16">
        <f>IF(UPPER(TRIM(BB251))="",0,IF(UPPER(TRIM(BB251))="M",32,IF(UPPER(TRIM(BB251))="H",64,IF(UPPER(TRIM(BB251))="I",128,-1))))</f>
        <v>0</v>
      </c>
      <c r="DE251" s="16">
        <f>IF(UPPER(TRIM(BC251))="",0, IF(UPPER(TRIM(BC251))="U",1,IF(UPPER(TRIM(BC251))="A",2,IF(UPPER(TRIM(BC251))="B1",4,IF(UPPER(TRIM(BC251))="B2",8,IF(UPPER(TRIM(BC251))="C",16,-1))))))</f>
        <v>0</v>
      </c>
      <c r="DF251" s="17"/>
      <c r="DG251" s="16">
        <v>666</v>
      </c>
      <c r="DH251" s="16">
        <f>AK251</f>
        <v>4752</v>
      </c>
      <c r="DI251" s="16">
        <f>AL251</f>
        <v>17</v>
      </c>
      <c r="DJ251" s="16">
        <f>DB251 + DC251</f>
        <v>9303</v>
      </c>
      <c r="DK251" s="16">
        <f>HEX2DEC(AO251)</f>
        <v>0</v>
      </c>
      <c r="DL251" s="16">
        <f>HEX2DEC(AP251)</f>
        <v>9303</v>
      </c>
      <c r="DM251" s="13">
        <v>0</v>
      </c>
      <c r="DN251" s="16">
        <v>496</v>
      </c>
      <c r="DO251" s="16">
        <f>BV251*2^15+BW251*2^14+BX251*2^13+BY251*2^12+BZ251*2^11+CA251*2^10+CB251*2^9+CC251*2^8+CD251*2^7+CE251*2^6+CF251*2^5+CG251*2^4+CH251*2^3+CI251*2^2+CJ251*2^1+CK251*2^0</f>
        <v>0</v>
      </c>
      <c r="DP251" s="16">
        <f>CL251*2^15+CM251*2^14+CN251*2^13+CO251*2^12+CP251*2^11+CQ251*2^10+CR251*2^9+CS251*2^8+CT251*2^7+CU251*2^6+CV251*2^5+CW251*2^4+CX251*2^3+CY251*2^2+CZ251*2^1+DA251*2^0</f>
        <v>0</v>
      </c>
      <c r="DQ251" s="16">
        <f>IF(DS251=2,AT251*1000,AT251)</f>
        <v>20000</v>
      </c>
      <c r="DR251" s="16">
        <f>IF(DT251=2,AU251*1000,AU251)</f>
        <v>2000</v>
      </c>
      <c r="DS251" s="16">
        <v>2</v>
      </c>
      <c r="DT251" s="16">
        <v>2</v>
      </c>
      <c r="DU251" s="16">
        <f>MAX(0,MIN(AX251,3))*2^14+MAX(0,MIN(AY251,3))*2^12+MAX(0,MIN(AZ251,3))*2^10+MAX(0,MIN(BA251,3))*2^8+IF(AW251&lt;0,31,IF(AW251&gt;30,30,AW251))</f>
        <v>0</v>
      </c>
      <c r="DV251" s="16">
        <f>DD251 + DE251</f>
        <v>0</v>
      </c>
      <c r="DW251" s="138" t="s">
        <v>184</v>
      </c>
      <c r="DX251" s="137" t="s">
        <v>440</v>
      </c>
      <c r="DY251" s="137" t="s">
        <v>441</v>
      </c>
      <c r="DZ251" s="17"/>
      <c r="EA251" s="15"/>
      <c r="EB251" s="15"/>
      <c r="EC251" s="15"/>
      <c r="ED251" s="15"/>
    </row>
    <row r="252" spans="1:134" ht="15" hidden="1" customHeight="1" x14ac:dyDescent="0.3">
      <c r="A252" s="123"/>
      <c r="B252" s="221"/>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3"/>
      <c r="AK252" s="12"/>
      <c r="AL252" s="12"/>
      <c r="AM252" s="149"/>
      <c r="AN252" s="264"/>
      <c r="AO252" s="264"/>
      <c r="AP252" s="264"/>
      <c r="AQ252" s="132" t="s">
        <v>508</v>
      </c>
      <c r="AR252" s="133">
        <v>200</v>
      </c>
      <c r="AS252" s="12" t="s">
        <v>311</v>
      </c>
      <c r="AT252" s="12"/>
      <c r="AU252" s="12"/>
      <c r="AV252" s="12"/>
      <c r="AW252" s="12"/>
      <c r="AX252" s="12"/>
      <c r="AY252" s="12"/>
      <c r="AZ252" s="12"/>
      <c r="BA252" s="12"/>
      <c r="BB252" s="14"/>
      <c r="BC252" s="14"/>
      <c r="BD252" s="15"/>
      <c r="BE252" s="137" t="s">
        <v>183</v>
      </c>
      <c r="BF252" s="11"/>
      <c r="BG252" s="11"/>
      <c r="BH252" s="11"/>
      <c r="BI252" s="11" t="s">
        <v>183</v>
      </c>
      <c r="BJ252" s="11" t="s">
        <v>183</v>
      </c>
      <c r="BK252" s="11" t="s">
        <v>183</v>
      </c>
      <c r="BL252" s="11" t="s">
        <v>183</v>
      </c>
      <c r="BM252" s="11" t="s">
        <v>183</v>
      </c>
      <c r="BN252" s="11" t="s">
        <v>183</v>
      </c>
      <c r="BO252" s="11" t="s">
        <v>183</v>
      </c>
      <c r="BP252" s="11" t="s">
        <v>183</v>
      </c>
      <c r="BQ252" s="11" t="s">
        <v>183</v>
      </c>
      <c r="BR252" s="11" t="s">
        <v>183</v>
      </c>
      <c r="BS252" s="11" t="s">
        <v>183</v>
      </c>
      <c r="BT252" s="11" t="s">
        <v>183</v>
      </c>
      <c r="BU252" s="11"/>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6"/>
      <c r="DC252" s="16"/>
      <c r="DD252" s="16"/>
      <c r="DE252" s="16"/>
      <c r="DF252" s="17"/>
      <c r="DG252" s="16"/>
      <c r="DH252" s="16"/>
      <c r="DI252" s="16"/>
      <c r="DJ252" s="16"/>
      <c r="DK252" s="16"/>
      <c r="DL252" s="16"/>
      <c r="DM252" s="13"/>
      <c r="DN252" s="16"/>
      <c r="DO252" s="16"/>
      <c r="DP252" s="16"/>
      <c r="DQ252" s="16"/>
      <c r="DR252" s="16"/>
      <c r="DS252" s="16"/>
      <c r="DT252" s="16"/>
      <c r="DU252" s="16"/>
      <c r="DV252" s="16"/>
      <c r="DW252" s="138"/>
      <c r="DX252" s="137"/>
      <c r="DY252" s="137"/>
      <c r="DZ252" s="17"/>
      <c r="EA252" s="15"/>
      <c r="EB252" s="15"/>
      <c r="EC252" s="15"/>
      <c r="ED252" s="15"/>
    </row>
    <row r="253" spans="1:134" ht="15" hidden="1" customHeight="1" x14ac:dyDescent="0.3">
      <c r="A253" s="123"/>
      <c r="B253" s="221"/>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3"/>
      <c r="AK253" s="12"/>
      <c r="AL253" s="12"/>
      <c r="AM253" s="149"/>
      <c r="AN253" s="264"/>
      <c r="AO253" s="264"/>
      <c r="AP253" s="264"/>
      <c r="AQ253" s="132" t="s">
        <v>509</v>
      </c>
      <c r="AR253" s="267"/>
      <c r="AS253" s="12"/>
      <c r="AT253" s="12"/>
      <c r="AU253" s="12"/>
      <c r="AV253" s="12"/>
      <c r="AW253" s="12"/>
      <c r="AX253" s="12"/>
      <c r="AY253" s="12"/>
      <c r="AZ253" s="12"/>
      <c r="BA253" s="12"/>
      <c r="BB253" s="14"/>
      <c r="BC253" s="14"/>
      <c r="BD253" s="15"/>
      <c r="BE253" s="137"/>
      <c r="BF253" s="11"/>
      <c r="BG253" s="11"/>
      <c r="BH253" s="11"/>
      <c r="BI253" s="11"/>
      <c r="BJ253" s="11"/>
      <c r="BK253" s="11"/>
      <c r="BL253" s="11"/>
      <c r="BM253" s="11"/>
      <c r="BN253" s="11"/>
      <c r="BO253" s="11"/>
      <c r="BP253" s="11"/>
      <c r="BQ253" s="11"/>
      <c r="BR253" s="11"/>
      <c r="BS253" s="11"/>
      <c r="BT253" s="11"/>
      <c r="BU253" s="11"/>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6"/>
      <c r="DC253" s="16"/>
      <c r="DD253" s="16"/>
      <c r="DE253" s="16"/>
      <c r="DF253" s="17"/>
      <c r="DG253" s="16"/>
      <c r="DH253" s="16"/>
      <c r="DI253" s="16"/>
      <c r="DJ253" s="16"/>
      <c r="DK253" s="16"/>
      <c r="DL253" s="16"/>
      <c r="DM253" s="13"/>
      <c r="DN253" s="16"/>
      <c r="DO253" s="16"/>
      <c r="DP253" s="16"/>
      <c r="DQ253" s="16"/>
      <c r="DR253" s="16"/>
      <c r="DS253" s="16"/>
      <c r="DT253" s="16"/>
      <c r="DU253" s="16"/>
      <c r="DV253" s="16"/>
      <c r="DW253" s="138"/>
      <c r="DX253" s="137"/>
      <c r="DY253" s="137"/>
      <c r="DZ253" s="17"/>
      <c r="EA253" s="15"/>
      <c r="EB253" s="15"/>
      <c r="EC253" s="15"/>
      <c r="ED253" s="15"/>
    </row>
    <row r="254" spans="1:134" ht="15" hidden="1" customHeight="1" x14ac:dyDescent="0.3">
      <c r="A254" s="123"/>
      <c r="B254" s="221"/>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3"/>
      <c r="AK254" s="12"/>
      <c r="AL254" s="12"/>
      <c r="AM254" s="149"/>
      <c r="AN254" s="264"/>
      <c r="AO254" s="264"/>
      <c r="AP254" s="264"/>
      <c r="AQ254" s="132" t="s">
        <v>510</v>
      </c>
      <c r="AR254" s="133">
        <v>90</v>
      </c>
      <c r="AS254" s="12" t="s">
        <v>311</v>
      </c>
      <c r="AT254" s="12"/>
      <c r="AU254" s="12"/>
      <c r="AV254" s="12"/>
      <c r="AW254" s="12"/>
      <c r="AX254" s="12"/>
      <c r="AY254" s="12"/>
      <c r="AZ254" s="12"/>
      <c r="BA254" s="12"/>
      <c r="BB254" s="14"/>
      <c r="BC254" s="14"/>
      <c r="BD254" s="15"/>
      <c r="BE254" s="137" t="s">
        <v>183</v>
      </c>
      <c r="BF254" s="11"/>
      <c r="BG254" s="11"/>
      <c r="BH254" s="11"/>
      <c r="BI254" s="11" t="s">
        <v>183</v>
      </c>
      <c r="BJ254" s="11" t="s">
        <v>183</v>
      </c>
      <c r="BK254" s="11" t="s">
        <v>183</v>
      </c>
      <c r="BL254" s="11" t="s">
        <v>183</v>
      </c>
      <c r="BM254" s="11" t="s">
        <v>183</v>
      </c>
      <c r="BN254" s="11" t="s">
        <v>183</v>
      </c>
      <c r="BO254" s="11" t="s">
        <v>183</v>
      </c>
      <c r="BP254" s="11" t="s">
        <v>183</v>
      </c>
      <c r="BQ254" s="11" t="s">
        <v>183</v>
      </c>
      <c r="BR254" s="11" t="s">
        <v>183</v>
      </c>
      <c r="BS254" s="11" t="s">
        <v>183</v>
      </c>
      <c r="BT254" s="11" t="s">
        <v>183</v>
      </c>
      <c r="BU254" s="11"/>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6"/>
      <c r="DC254" s="16"/>
      <c r="DD254" s="16"/>
      <c r="DE254" s="16"/>
      <c r="DF254" s="17"/>
      <c r="DG254" s="16"/>
      <c r="DH254" s="16"/>
      <c r="DI254" s="16"/>
      <c r="DJ254" s="16"/>
      <c r="DK254" s="16"/>
      <c r="DL254" s="16"/>
      <c r="DM254" s="13"/>
      <c r="DN254" s="16"/>
      <c r="DO254" s="16"/>
      <c r="DP254" s="16"/>
      <c r="DQ254" s="16"/>
      <c r="DR254" s="16"/>
      <c r="DS254" s="16"/>
      <c r="DT254" s="16"/>
      <c r="DU254" s="16"/>
      <c r="DV254" s="16"/>
      <c r="DW254" s="138"/>
      <c r="DX254" s="137"/>
      <c r="DY254" s="137"/>
      <c r="DZ254" s="17"/>
      <c r="EA254" s="15"/>
      <c r="EB254" s="15"/>
      <c r="EC254" s="15"/>
      <c r="ED254" s="15"/>
    </row>
    <row r="255" spans="1:134" ht="15" hidden="1" customHeight="1" x14ac:dyDescent="0.3">
      <c r="A255" s="123"/>
      <c r="B255" s="221"/>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3"/>
      <c r="AK255" s="12"/>
      <c r="AL255" s="12"/>
      <c r="AM255" s="149"/>
      <c r="AN255" s="264"/>
      <c r="AO255" s="264"/>
      <c r="AP255" s="264"/>
      <c r="AQ255" s="12"/>
      <c r="AR255" s="12"/>
      <c r="AS255" s="12"/>
      <c r="AT255" s="12"/>
      <c r="AU255" s="12"/>
      <c r="AV255" s="12"/>
      <c r="AW255" s="12"/>
      <c r="AX255" s="12"/>
      <c r="AY255" s="12"/>
      <c r="AZ255" s="12"/>
      <c r="BA255" s="12"/>
      <c r="BB255" s="14"/>
      <c r="BC255" s="14"/>
      <c r="BD255" s="15"/>
      <c r="BE255" s="137" t="s">
        <v>183</v>
      </c>
      <c r="BF255" s="11"/>
      <c r="BG255" s="11"/>
      <c r="BH255" s="11"/>
      <c r="BI255" s="11" t="s">
        <v>183</v>
      </c>
      <c r="BJ255" s="11" t="s">
        <v>183</v>
      </c>
      <c r="BK255" s="11" t="s">
        <v>183</v>
      </c>
      <c r="BL255" s="11" t="s">
        <v>183</v>
      </c>
      <c r="BM255" s="11" t="s">
        <v>183</v>
      </c>
      <c r="BN255" s="11" t="s">
        <v>183</v>
      </c>
      <c r="BO255" s="11" t="s">
        <v>183</v>
      </c>
      <c r="BP255" s="11" t="s">
        <v>183</v>
      </c>
      <c r="BQ255" s="11" t="s">
        <v>183</v>
      </c>
      <c r="BR255" s="11" t="s">
        <v>183</v>
      </c>
      <c r="BS255" s="11" t="s">
        <v>183</v>
      </c>
      <c r="BT255" s="11" t="s">
        <v>183</v>
      </c>
      <c r="BU255" s="11"/>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6"/>
      <c r="DC255" s="16"/>
      <c r="DD255" s="16"/>
      <c r="DE255" s="16"/>
      <c r="DF255" s="17"/>
      <c r="DG255" s="16"/>
      <c r="DH255" s="16"/>
      <c r="DI255" s="16"/>
      <c r="DJ255" s="16"/>
      <c r="DK255" s="16"/>
      <c r="DL255" s="16"/>
      <c r="DM255" s="13"/>
      <c r="DN255" s="16"/>
      <c r="DO255" s="16"/>
      <c r="DP255" s="16"/>
      <c r="DQ255" s="16"/>
      <c r="DR255" s="16"/>
      <c r="DS255" s="16"/>
      <c r="DT255" s="16"/>
      <c r="DU255" s="16"/>
      <c r="DV255" s="16"/>
      <c r="DW255" s="138"/>
      <c r="DX255" s="137"/>
      <c r="DY255" s="137"/>
      <c r="DZ255" s="17"/>
      <c r="EA255" s="15"/>
      <c r="EB255" s="15"/>
      <c r="EC255" s="15"/>
      <c r="ED255" s="15"/>
    </row>
    <row r="256" spans="1:134" ht="15" hidden="1" customHeight="1" x14ac:dyDescent="0.3">
      <c r="A256" s="123"/>
      <c r="B256" s="221"/>
      <c r="C256" s="553" t="s">
        <v>511</v>
      </c>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c r="AC256" s="151"/>
      <c r="AD256" s="151"/>
      <c r="AE256" s="151"/>
      <c r="AF256" s="151"/>
      <c r="AG256" s="151"/>
      <c r="AH256" s="151"/>
      <c r="AI256" s="151"/>
      <c r="AJ256" s="148">
        <f>IF($DM256=0,0,(IF(_xlfn.BITAND($DM256, 128),"8,", "") &amp; IF(_xlfn.BITAND($DM256,64),"7,", "") &amp; IF(_xlfn.BITAND($DM256,7), _xlfn.BITAND($DM256,7) &amp; ",", "") &amp; IF(_xlfn.BITAND($DM256, 56), _xlfn.BITAND($DM256, 56)/8, "")))</f>
        <v>0</v>
      </c>
      <c r="AK256" s="135">
        <v>4752</v>
      </c>
      <c r="AL256" s="135">
        <v>1</v>
      </c>
      <c r="AM256" s="194" t="s">
        <v>165</v>
      </c>
      <c r="AN256" s="195" t="s">
        <v>512</v>
      </c>
      <c r="AO256" s="195" t="s">
        <v>167</v>
      </c>
      <c r="AP256" s="195" t="s">
        <v>512</v>
      </c>
      <c r="AQ256" s="132" t="s">
        <v>504</v>
      </c>
      <c r="AR256" s="133">
        <v>140</v>
      </c>
      <c r="AS256" s="12" t="s">
        <v>311</v>
      </c>
      <c r="AT256" s="263">
        <v>20</v>
      </c>
      <c r="AU256" s="198">
        <v>2</v>
      </c>
      <c r="AV256" s="12" t="s">
        <v>259</v>
      </c>
      <c r="AW256" s="135">
        <v>0</v>
      </c>
      <c r="AX256" s="135">
        <v>0</v>
      </c>
      <c r="AY256" s="135">
        <v>0</v>
      </c>
      <c r="AZ256" s="135">
        <v>0</v>
      </c>
      <c r="BA256" s="135">
        <v>0</v>
      </c>
      <c r="BB256" s="136"/>
      <c r="BC256" s="136"/>
      <c r="BD256" s="15"/>
      <c r="BE256" s="137" t="str">
        <f>IF(C256="","",C256)</f>
        <v>EGR cooler efficiency low 2</v>
      </c>
      <c r="BF256" s="11" t="s">
        <v>513</v>
      </c>
      <c r="BG256" s="11" t="s">
        <v>434</v>
      </c>
      <c r="BH256" s="11" t="s">
        <v>330</v>
      </c>
      <c r="BI256" s="11" t="s">
        <v>506</v>
      </c>
      <c r="BJ256" s="11" t="s">
        <v>436</v>
      </c>
      <c r="BK256" s="11" t="s">
        <v>507</v>
      </c>
      <c r="BL256" s="11" t="s">
        <v>333</v>
      </c>
      <c r="BM256" s="11" t="s">
        <v>271</v>
      </c>
      <c r="BN256" s="11" t="s">
        <v>182</v>
      </c>
      <c r="BO256" s="11" t="s">
        <v>180</v>
      </c>
      <c r="BP256" s="11" t="s">
        <v>439</v>
      </c>
      <c r="BQ256" s="11" t="s">
        <v>180</v>
      </c>
      <c r="BR256" s="11" t="s">
        <v>180</v>
      </c>
      <c r="BS256" s="11" t="s">
        <v>439</v>
      </c>
      <c r="BT256" s="11" t="s">
        <v>180</v>
      </c>
      <c r="BU256" s="11"/>
      <c r="BV256" s="15">
        <f>IF(UPPER(TRIM(D256))="X",1,0)</f>
        <v>0</v>
      </c>
      <c r="BW256" s="15">
        <f>IF(UPPER(TRIM(E256))="X",1,0)</f>
        <v>0</v>
      </c>
      <c r="BX256" s="15">
        <f>IF(UPPER(TRIM(F256))="X",1,0)</f>
        <v>0</v>
      </c>
      <c r="BY256" s="15">
        <f>IF(UPPER(TRIM(G256))="X",1,0)</f>
        <v>0</v>
      </c>
      <c r="BZ256" s="15">
        <f>IF(UPPER(TRIM(H256))="X",1,0)</f>
        <v>0</v>
      </c>
      <c r="CA256" s="15">
        <f>IF(UPPER(TRIM(J256))="X",1,0)</f>
        <v>0</v>
      </c>
      <c r="CB256" s="15">
        <f>IF(UPPER(TRIM(L256))="X",1,0)</f>
        <v>0</v>
      </c>
      <c r="CC256" s="15">
        <f>IF(UPPER(TRIM(M256))="X",1,0)</f>
        <v>0</v>
      </c>
      <c r="CD256" s="15">
        <f>IF(UPPER(TRIM(I256))="X",1,0)</f>
        <v>0</v>
      </c>
      <c r="CE256" s="15">
        <f>IF(UPPER(TRIM(K256))="X",1,0)</f>
        <v>0</v>
      </c>
      <c r="CF256" s="15">
        <f t="shared" ref="CF256:CX256" si="55">IF(UPPER(TRIM(N256))="X",1,0)</f>
        <v>0</v>
      </c>
      <c r="CG256" s="15">
        <f t="shared" si="55"/>
        <v>0</v>
      </c>
      <c r="CH256" s="15">
        <f t="shared" si="55"/>
        <v>0</v>
      </c>
      <c r="CI256" s="15">
        <f t="shared" si="55"/>
        <v>0</v>
      </c>
      <c r="CJ256" s="15">
        <f t="shared" si="55"/>
        <v>0</v>
      </c>
      <c r="CK256" s="15">
        <f t="shared" si="55"/>
        <v>0</v>
      </c>
      <c r="CL256" s="15">
        <f t="shared" si="55"/>
        <v>0</v>
      </c>
      <c r="CM256" s="15">
        <f t="shared" si="55"/>
        <v>0</v>
      </c>
      <c r="CN256" s="15">
        <f t="shared" si="55"/>
        <v>0</v>
      </c>
      <c r="CO256" s="15">
        <f t="shared" si="55"/>
        <v>0</v>
      </c>
      <c r="CP256" s="15">
        <f t="shared" si="55"/>
        <v>0</v>
      </c>
      <c r="CQ256" s="15">
        <f t="shared" si="55"/>
        <v>0</v>
      </c>
      <c r="CR256" s="15">
        <f t="shared" si="55"/>
        <v>0</v>
      </c>
      <c r="CS256" s="15">
        <f t="shared" si="55"/>
        <v>0</v>
      </c>
      <c r="CT256" s="15">
        <f t="shared" si="55"/>
        <v>0</v>
      </c>
      <c r="CU256" s="15">
        <f t="shared" si="55"/>
        <v>0</v>
      </c>
      <c r="CV256" s="15">
        <f t="shared" si="55"/>
        <v>0</v>
      </c>
      <c r="CW256" s="15">
        <f t="shared" si="55"/>
        <v>0</v>
      </c>
      <c r="CX256" s="15">
        <f t="shared" si="55"/>
        <v>0</v>
      </c>
      <c r="CY256" s="15">
        <v>0</v>
      </c>
      <c r="CZ256" s="15">
        <f>IF(UPPER(TRIM(AH256))="X",1,0)</f>
        <v>0</v>
      </c>
      <c r="DA256" s="15">
        <v>0</v>
      </c>
      <c r="DB256" s="16">
        <f>IF(UPPER(TRIM(AM256))="P", 0, IF(UPPER(TRIM(AM256))="C", 16384, IF(UPPER(TRIM(AM256))="B", 32768, IF(UPPER(TRIM(AM256))="U", 49152, -1))))</f>
        <v>0</v>
      </c>
      <c r="DC256" s="16">
        <f>HEX2DEC(AN256)</f>
        <v>4103</v>
      </c>
      <c r="DD256" s="16">
        <f>IF(UPPER(TRIM(BB256))="",0,IF(UPPER(TRIM(BB256))="M",32,IF(UPPER(TRIM(BB256))="H",64,IF(UPPER(TRIM(BB256))="I",128,-1))))</f>
        <v>0</v>
      </c>
      <c r="DE256" s="16">
        <f>IF(UPPER(TRIM(BC256))="",0, IF(UPPER(TRIM(BC256))="U",1,IF(UPPER(TRIM(BC256))="A",2,IF(UPPER(TRIM(BC256))="B1",4,IF(UPPER(TRIM(BC256))="B2",8,IF(UPPER(TRIM(BC256))="C",16,-1))))))</f>
        <v>0</v>
      </c>
      <c r="DF256" s="17"/>
      <c r="DG256" s="16">
        <v>685</v>
      </c>
      <c r="DH256" s="16">
        <f>AK256</f>
        <v>4752</v>
      </c>
      <c r="DI256" s="16">
        <f>AL256</f>
        <v>1</v>
      </c>
      <c r="DJ256" s="16">
        <f>DB256 + DC256</f>
        <v>4103</v>
      </c>
      <c r="DK256" s="16">
        <f>HEX2DEC(AO256)</f>
        <v>0</v>
      </c>
      <c r="DL256" s="16">
        <f>HEX2DEC(AP256)</f>
        <v>4103</v>
      </c>
      <c r="DM256" s="13">
        <v>0</v>
      </c>
      <c r="DN256" s="16">
        <v>515</v>
      </c>
      <c r="DO256" s="16">
        <f>BV256*2^15+BW256*2^14+BX256*2^13+BY256*2^12+BZ256*2^11+CA256*2^10+CB256*2^9+CC256*2^8+CD256*2^7+CE256*2^6+CF256*2^5+CG256*2^4+CH256*2^3+CI256*2^2+CJ256*2^1+CK256*2^0</f>
        <v>0</v>
      </c>
      <c r="DP256" s="16">
        <f>CL256*2^15+CM256*2^14+CN256*2^13+CO256*2^12+CP256*2^11+CQ256*2^10+CR256*2^9+CS256*2^8+CT256*2^7+CU256*2^6+CV256*2^5+CW256*2^4+CX256*2^3+CY256*2^2+CZ256*2^1+DA256*2^0</f>
        <v>0</v>
      </c>
      <c r="DQ256" s="16">
        <f>IF(DS256=2,AT256*1000,AT256)</f>
        <v>20000</v>
      </c>
      <c r="DR256" s="16">
        <f>IF(DT256=2,AU256*1000,AU256)</f>
        <v>2000</v>
      </c>
      <c r="DS256" s="16">
        <v>2</v>
      </c>
      <c r="DT256" s="16">
        <v>2</v>
      </c>
      <c r="DU256" s="16">
        <f>MAX(0,MIN(AX256,3))*2^14+MAX(0,MIN(AY256,3))*2^12+MAX(0,MIN(AZ256,3))*2^10+MAX(0,MIN(BA256,3))*2^8+IF(AW256&lt;0,31,IF(AW256&gt;30,30,AW256))</f>
        <v>0</v>
      </c>
      <c r="DV256" s="16">
        <f>DD256 + DE256</f>
        <v>0</v>
      </c>
      <c r="DW256" s="138" t="s">
        <v>184</v>
      </c>
      <c r="DX256" s="137" t="s">
        <v>440</v>
      </c>
      <c r="DY256" s="137" t="s">
        <v>441</v>
      </c>
      <c r="DZ256" s="17"/>
      <c r="EA256" s="15"/>
      <c r="EB256" s="15"/>
      <c r="EC256" s="15"/>
      <c r="ED256" s="15"/>
    </row>
    <row r="257" spans="1:134" ht="15" hidden="1" customHeight="1" x14ac:dyDescent="0.3">
      <c r="A257" s="123"/>
      <c r="B257" s="221"/>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3"/>
      <c r="AK257" s="12"/>
      <c r="AL257" s="12"/>
      <c r="AM257" s="149"/>
      <c r="AN257" s="264"/>
      <c r="AO257" s="264"/>
      <c r="AP257" s="264"/>
      <c r="AQ257" s="132" t="s">
        <v>508</v>
      </c>
      <c r="AR257" s="133">
        <v>200</v>
      </c>
      <c r="AS257" s="12" t="s">
        <v>311</v>
      </c>
      <c r="AT257" s="12"/>
      <c r="AU257" s="12"/>
      <c r="AV257" s="12"/>
      <c r="AW257" s="12"/>
      <c r="AX257" s="12"/>
      <c r="AY257" s="12"/>
      <c r="AZ257" s="12"/>
      <c r="BA257" s="12"/>
      <c r="BB257" s="14"/>
      <c r="BC257" s="14"/>
      <c r="BD257" s="15"/>
      <c r="BE257" s="137" t="s">
        <v>183</v>
      </c>
      <c r="BF257" s="11"/>
      <c r="BG257" s="11"/>
      <c r="BH257" s="11"/>
      <c r="BI257" s="11" t="s">
        <v>183</v>
      </c>
      <c r="BJ257" s="11" t="s">
        <v>183</v>
      </c>
      <c r="BK257" s="11" t="s">
        <v>183</v>
      </c>
      <c r="BL257" s="11" t="s">
        <v>183</v>
      </c>
      <c r="BM257" s="11" t="s">
        <v>183</v>
      </c>
      <c r="BN257" s="11" t="s">
        <v>183</v>
      </c>
      <c r="BO257" s="11" t="s">
        <v>183</v>
      </c>
      <c r="BP257" s="11" t="s">
        <v>183</v>
      </c>
      <c r="BQ257" s="11" t="s">
        <v>183</v>
      </c>
      <c r="BR257" s="11" t="s">
        <v>183</v>
      </c>
      <c r="BS257" s="11" t="s">
        <v>183</v>
      </c>
      <c r="BT257" s="11" t="s">
        <v>183</v>
      </c>
      <c r="BU257" s="11"/>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6"/>
      <c r="DC257" s="16"/>
      <c r="DD257" s="16"/>
      <c r="DE257" s="16"/>
      <c r="DF257" s="17"/>
      <c r="DG257" s="16"/>
      <c r="DH257" s="16"/>
      <c r="DI257" s="16"/>
      <c r="DJ257" s="16"/>
      <c r="DK257" s="16"/>
      <c r="DL257" s="16"/>
      <c r="DM257" s="13"/>
      <c r="DN257" s="16"/>
      <c r="DO257" s="16"/>
      <c r="DP257" s="16"/>
      <c r="DQ257" s="16"/>
      <c r="DR257" s="16"/>
      <c r="DS257" s="16"/>
      <c r="DT257" s="16"/>
      <c r="DU257" s="16"/>
      <c r="DV257" s="16"/>
      <c r="DW257" s="138"/>
      <c r="DX257" s="137"/>
      <c r="DY257" s="137"/>
      <c r="DZ257" s="17"/>
      <c r="EA257" s="15"/>
      <c r="EB257" s="15"/>
      <c r="EC257" s="15"/>
      <c r="ED257" s="15"/>
    </row>
    <row r="258" spans="1:134" ht="15" hidden="1" customHeight="1" x14ac:dyDescent="0.3">
      <c r="A258" s="123"/>
      <c r="B258" s="221"/>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3"/>
      <c r="AK258" s="12"/>
      <c r="AL258" s="12"/>
      <c r="AM258" s="149"/>
      <c r="AN258" s="264"/>
      <c r="AO258" s="264"/>
      <c r="AP258" s="264"/>
      <c r="AQ258" s="132" t="s">
        <v>509</v>
      </c>
      <c r="AR258" s="267"/>
      <c r="AS258" s="12"/>
      <c r="AT258" s="12"/>
      <c r="AU258" s="12"/>
      <c r="AV258" s="12"/>
      <c r="AW258" s="12"/>
      <c r="AX258" s="12"/>
      <c r="AY258" s="12"/>
      <c r="AZ258" s="12"/>
      <c r="BA258" s="12"/>
      <c r="BB258" s="14"/>
      <c r="BC258" s="14"/>
      <c r="BD258" s="15"/>
      <c r="BE258" s="137"/>
      <c r="BF258" s="11"/>
      <c r="BG258" s="11"/>
      <c r="BH258" s="11"/>
      <c r="BI258" s="11"/>
      <c r="BJ258" s="11"/>
      <c r="BK258" s="11"/>
      <c r="BL258" s="11"/>
      <c r="BM258" s="11"/>
      <c r="BN258" s="11"/>
      <c r="BO258" s="11"/>
      <c r="BP258" s="11"/>
      <c r="BQ258" s="11"/>
      <c r="BR258" s="11"/>
      <c r="BS258" s="11"/>
      <c r="BT258" s="11"/>
      <c r="BU258" s="11"/>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6"/>
      <c r="DC258" s="16"/>
      <c r="DD258" s="16"/>
      <c r="DE258" s="16"/>
      <c r="DF258" s="17"/>
      <c r="DG258" s="16"/>
      <c r="DH258" s="16"/>
      <c r="DI258" s="16"/>
      <c r="DJ258" s="16"/>
      <c r="DK258" s="16"/>
      <c r="DL258" s="16"/>
      <c r="DM258" s="13"/>
      <c r="DN258" s="16"/>
      <c r="DO258" s="16"/>
      <c r="DP258" s="16"/>
      <c r="DQ258" s="16"/>
      <c r="DR258" s="16"/>
      <c r="DS258" s="16"/>
      <c r="DT258" s="16"/>
      <c r="DU258" s="16"/>
      <c r="DV258" s="16"/>
      <c r="DW258" s="138"/>
      <c r="DX258" s="137"/>
      <c r="DY258" s="137"/>
      <c r="DZ258" s="17"/>
      <c r="EA258" s="15"/>
      <c r="EB258" s="15"/>
      <c r="EC258" s="15"/>
      <c r="ED258" s="15"/>
    </row>
    <row r="259" spans="1:134" ht="15" hidden="1" customHeight="1" x14ac:dyDescent="0.3">
      <c r="A259" s="123"/>
      <c r="B259" s="221"/>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3"/>
      <c r="AK259" s="12"/>
      <c r="AL259" s="12"/>
      <c r="AM259" s="149"/>
      <c r="AN259" s="264"/>
      <c r="AO259" s="264"/>
      <c r="AP259" s="264"/>
      <c r="AQ259" s="132" t="s">
        <v>514</v>
      </c>
      <c r="AR259" s="133">
        <v>280</v>
      </c>
      <c r="AS259" s="12" t="s">
        <v>311</v>
      </c>
      <c r="AT259" s="12"/>
      <c r="AU259" s="12"/>
      <c r="AV259" s="12"/>
      <c r="AW259" s="12"/>
      <c r="AX259" s="12"/>
      <c r="AY259" s="12"/>
      <c r="AZ259" s="12"/>
      <c r="BA259" s="12"/>
      <c r="BB259" s="14"/>
      <c r="BC259" s="14"/>
      <c r="BD259" s="15"/>
      <c r="BE259" s="137" t="s">
        <v>183</v>
      </c>
      <c r="BF259" s="11"/>
      <c r="BG259" s="11"/>
      <c r="BH259" s="11"/>
      <c r="BI259" s="11" t="s">
        <v>183</v>
      </c>
      <c r="BJ259" s="11" t="s">
        <v>183</v>
      </c>
      <c r="BK259" s="11" t="s">
        <v>183</v>
      </c>
      <c r="BL259" s="11" t="s">
        <v>183</v>
      </c>
      <c r="BM259" s="11" t="s">
        <v>183</v>
      </c>
      <c r="BN259" s="11" t="s">
        <v>183</v>
      </c>
      <c r="BO259" s="11" t="s">
        <v>183</v>
      </c>
      <c r="BP259" s="11" t="s">
        <v>183</v>
      </c>
      <c r="BQ259" s="11" t="s">
        <v>183</v>
      </c>
      <c r="BR259" s="11" t="s">
        <v>183</v>
      </c>
      <c r="BS259" s="11" t="s">
        <v>183</v>
      </c>
      <c r="BT259" s="11" t="s">
        <v>183</v>
      </c>
      <c r="BU259" s="11"/>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6"/>
      <c r="DC259" s="16"/>
      <c r="DD259" s="16"/>
      <c r="DE259" s="16"/>
      <c r="DF259" s="17"/>
      <c r="DG259" s="16"/>
      <c r="DH259" s="16"/>
      <c r="DI259" s="16"/>
      <c r="DJ259" s="16"/>
      <c r="DK259" s="16"/>
      <c r="DL259" s="16"/>
      <c r="DM259" s="13"/>
      <c r="DN259" s="16"/>
      <c r="DO259" s="16"/>
      <c r="DP259" s="16"/>
      <c r="DQ259" s="16"/>
      <c r="DR259" s="16"/>
      <c r="DS259" s="16"/>
      <c r="DT259" s="16"/>
      <c r="DU259" s="16"/>
      <c r="DV259" s="16"/>
      <c r="DW259" s="138"/>
      <c r="DX259" s="137"/>
      <c r="DY259" s="137"/>
      <c r="DZ259" s="17"/>
      <c r="EA259" s="15"/>
      <c r="EB259" s="15"/>
      <c r="EC259" s="15"/>
      <c r="ED259" s="15"/>
    </row>
    <row r="260" spans="1:134" ht="15" hidden="1" customHeight="1" x14ac:dyDescent="0.3">
      <c r="A260" s="123"/>
      <c r="B260" s="221"/>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3"/>
      <c r="AK260" s="12"/>
      <c r="AL260" s="12"/>
      <c r="AM260" s="149"/>
      <c r="AN260" s="264"/>
      <c r="AO260" s="264"/>
      <c r="AP260" s="264"/>
      <c r="AQ260" s="199"/>
      <c r="AR260" s="197"/>
      <c r="AS260" s="12"/>
      <c r="AT260" s="12"/>
      <c r="AU260" s="12"/>
      <c r="AV260" s="12"/>
      <c r="AW260" s="12"/>
      <c r="AX260" s="12"/>
      <c r="AY260" s="12"/>
      <c r="AZ260" s="12"/>
      <c r="BA260" s="12"/>
      <c r="BB260" s="14"/>
      <c r="BC260" s="14"/>
      <c r="BD260" s="15"/>
      <c r="BE260" s="137" t="s">
        <v>183</v>
      </c>
      <c r="BF260" s="11"/>
      <c r="BG260" s="11"/>
      <c r="BH260" s="11"/>
      <c r="BI260" s="11" t="s">
        <v>183</v>
      </c>
      <c r="BJ260" s="11" t="s">
        <v>183</v>
      </c>
      <c r="BK260" s="11" t="s">
        <v>183</v>
      </c>
      <c r="BL260" s="11" t="s">
        <v>183</v>
      </c>
      <c r="BM260" s="11" t="s">
        <v>183</v>
      </c>
      <c r="BN260" s="11" t="s">
        <v>183</v>
      </c>
      <c r="BO260" s="11" t="s">
        <v>183</v>
      </c>
      <c r="BP260" s="11" t="s">
        <v>183</v>
      </c>
      <c r="BQ260" s="11" t="s">
        <v>183</v>
      </c>
      <c r="BR260" s="11" t="s">
        <v>183</v>
      </c>
      <c r="BS260" s="11" t="s">
        <v>183</v>
      </c>
      <c r="BT260" s="11" t="s">
        <v>183</v>
      </c>
      <c r="BU260" s="11"/>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6"/>
      <c r="DC260" s="16"/>
      <c r="DD260" s="16"/>
      <c r="DE260" s="16"/>
      <c r="DF260" s="17"/>
      <c r="DG260" s="16"/>
      <c r="DH260" s="16"/>
      <c r="DI260" s="16"/>
      <c r="DJ260" s="16"/>
      <c r="DK260" s="16"/>
      <c r="DL260" s="16"/>
      <c r="DM260" s="13"/>
      <c r="DN260" s="16"/>
      <c r="DO260" s="16"/>
      <c r="DP260" s="16"/>
      <c r="DQ260" s="16"/>
      <c r="DR260" s="16"/>
      <c r="DS260" s="16"/>
      <c r="DT260" s="16"/>
      <c r="DU260" s="16"/>
      <c r="DV260" s="16"/>
      <c r="DW260" s="138"/>
      <c r="DX260" s="137"/>
      <c r="DY260" s="137"/>
      <c r="DZ260" s="17"/>
      <c r="EA260" s="15"/>
      <c r="EB260" s="15"/>
      <c r="EC260" s="15"/>
      <c r="ED260" s="15"/>
    </row>
    <row r="261" spans="1:134" ht="15" hidden="1" customHeight="1" x14ac:dyDescent="0.3">
      <c r="A261" s="123"/>
      <c r="B261" s="221"/>
      <c r="C261" s="553" t="s">
        <v>515</v>
      </c>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151"/>
      <c r="AH261" s="151"/>
      <c r="AI261" s="151"/>
      <c r="AJ261" s="148">
        <f>IF($DM261=0,0,(IF(_xlfn.BITAND($DM261, 128),"8,", "") &amp; IF(_xlfn.BITAND($DM261,64),"7,", "") &amp; IF(_xlfn.BITAND($DM261,7), _xlfn.BITAND($DM261,7) &amp; ",", "") &amp; IF(_xlfn.BITAND($DM261, 56), _xlfn.BITAND($DM261, 56)/8, "")))</f>
        <v>0</v>
      </c>
      <c r="AK261" s="135">
        <v>411</v>
      </c>
      <c r="AL261" s="135">
        <v>31</v>
      </c>
      <c r="AM261" s="194" t="s">
        <v>165</v>
      </c>
      <c r="AN261" s="195" t="s">
        <v>516</v>
      </c>
      <c r="AO261" s="195" t="s">
        <v>167</v>
      </c>
      <c r="AP261" s="195" t="s">
        <v>516</v>
      </c>
      <c r="AQ261" s="132" t="s">
        <v>517</v>
      </c>
      <c r="AR261" s="197">
        <v>1</v>
      </c>
      <c r="AS261" s="12"/>
      <c r="AT261" s="263">
        <v>5</v>
      </c>
      <c r="AU261" s="198">
        <v>2</v>
      </c>
      <c r="AV261" s="12" t="s">
        <v>259</v>
      </c>
      <c r="AW261" s="135">
        <v>0</v>
      </c>
      <c r="AX261" s="135">
        <v>0</v>
      </c>
      <c r="AY261" s="135">
        <v>0</v>
      </c>
      <c r="AZ261" s="135">
        <v>0</v>
      </c>
      <c r="BA261" s="135">
        <v>0</v>
      </c>
      <c r="BB261" s="136"/>
      <c r="BC261" s="136"/>
      <c r="BD261" s="15"/>
      <c r="BE261" s="137" t="s">
        <v>515</v>
      </c>
      <c r="BF261" s="11"/>
      <c r="BG261" s="11"/>
      <c r="BH261" s="11"/>
      <c r="BI261" s="11"/>
      <c r="BJ261" s="11"/>
      <c r="BK261" s="11"/>
      <c r="BL261" s="11"/>
      <c r="BM261" s="11"/>
      <c r="BN261" s="11"/>
      <c r="BO261" s="11"/>
      <c r="BP261" s="11"/>
      <c r="BQ261" s="11"/>
      <c r="BR261" s="11"/>
      <c r="BS261" s="11"/>
      <c r="BT261" s="11"/>
      <c r="BU261" s="11"/>
      <c r="BV261" s="15">
        <f>IF(UPPER(TRIM(D261))="X",1,0)</f>
        <v>0</v>
      </c>
      <c r="BW261" s="15">
        <f>IF(UPPER(TRIM(E261))="X",1,0)</f>
        <v>0</v>
      </c>
      <c r="BX261" s="15">
        <f>IF(UPPER(TRIM(F261))="X",1,0)</f>
        <v>0</v>
      </c>
      <c r="BY261" s="15">
        <f>IF(UPPER(TRIM(G261))="X",1,0)</f>
        <v>0</v>
      </c>
      <c r="BZ261" s="15">
        <f>IF(UPPER(TRIM(H261))="X",1,0)</f>
        <v>0</v>
      </c>
      <c r="CA261" s="15">
        <f>IF(UPPER(TRIM(J261))="X",1,0)</f>
        <v>0</v>
      </c>
      <c r="CB261" s="15">
        <f>IF(UPPER(TRIM(L261))="X",1,0)</f>
        <v>0</v>
      </c>
      <c r="CC261" s="15">
        <f>IF(UPPER(TRIM(M261))="X",1,0)</f>
        <v>0</v>
      </c>
      <c r="CD261" s="15">
        <f>IF(UPPER(TRIM(I261))="X",1,0)</f>
        <v>0</v>
      </c>
      <c r="CE261" s="15">
        <f>IF(UPPER(TRIM(K261))="X",1,0)</f>
        <v>0</v>
      </c>
      <c r="CF261" s="15">
        <f t="shared" ref="CF261:CX261" si="56">IF(UPPER(TRIM(N261))="X",1,0)</f>
        <v>0</v>
      </c>
      <c r="CG261" s="15">
        <f t="shared" si="56"/>
        <v>0</v>
      </c>
      <c r="CH261" s="15">
        <f t="shared" si="56"/>
        <v>0</v>
      </c>
      <c r="CI261" s="15">
        <f t="shared" si="56"/>
        <v>0</v>
      </c>
      <c r="CJ261" s="15">
        <f t="shared" si="56"/>
        <v>0</v>
      </c>
      <c r="CK261" s="15">
        <f t="shared" si="56"/>
        <v>0</v>
      </c>
      <c r="CL261" s="15">
        <f t="shared" si="56"/>
        <v>0</v>
      </c>
      <c r="CM261" s="15">
        <f t="shared" si="56"/>
        <v>0</v>
      </c>
      <c r="CN261" s="15">
        <f t="shared" si="56"/>
        <v>0</v>
      </c>
      <c r="CO261" s="15">
        <f t="shared" si="56"/>
        <v>0</v>
      </c>
      <c r="CP261" s="15">
        <f t="shared" si="56"/>
        <v>0</v>
      </c>
      <c r="CQ261" s="15">
        <f t="shared" si="56"/>
        <v>0</v>
      </c>
      <c r="CR261" s="15">
        <f t="shared" si="56"/>
        <v>0</v>
      </c>
      <c r="CS261" s="15">
        <f t="shared" si="56"/>
        <v>0</v>
      </c>
      <c r="CT261" s="15">
        <f t="shared" si="56"/>
        <v>0</v>
      </c>
      <c r="CU261" s="15">
        <f t="shared" si="56"/>
        <v>0</v>
      </c>
      <c r="CV261" s="15">
        <f t="shared" si="56"/>
        <v>0</v>
      </c>
      <c r="CW261" s="15">
        <f t="shared" si="56"/>
        <v>0</v>
      </c>
      <c r="CX261" s="15">
        <f t="shared" si="56"/>
        <v>0</v>
      </c>
      <c r="CY261" s="15">
        <v>0</v>
      </c>
      <c r="CZ261" s="15">
        <f>IF(UPPER(TRIM(AH261))="X",1,0)</f>
        <v>0</v>
      </c>
      <c r="DA261" s="15">
        <v>0</v>
      </c>
      <c r="DB261" s="16">
        <f>IF(UPPER(TRIM(AM261))="P", 0, IF(UPPER(TRIM(AM261))="C", 16384, IF(UPPER(TRIM(AM261))="B", 32768, IF(UPPER(TRIM(AM261))="U", 49152, -1))))</f>
        <v>0</v>
      </c>
      <c r="DC261" s="16">
        <f>HEX2DEC(AN261)</f>
        <v>12556</v>
      </c>
      <c r="DD261" s="16">
        <f>IF(UPPER(TRIM(BB261))="",0,IF(UPPER(TRIM(BB261))="M",32,IF(UPPER(TRIM(BB261))="H",64,IF(UPPER(TRIM(BB261))="I",128,-1))))</f>
        <v>0</v>
      </c>
      <c r="DE261" s="16">
        <f>IF(UPPER(TRIM(BC261))="",0, IF(UPPER(TRIM(BC261))="U",1,IF(UPPER(TRIM(BC261))="A",2,IF(UPPER(TRIM(BC261))="B1",4,IF(UPPER(TRIM(BC261))="B2",8,IF(UPPER(TRIM(BC261))="C",16,-1))))))</f>
        <v>0</v>
      </c>
      <c r="DF261" s="17"/>
      <c r="DG261" s="16">
        <v>798</v>
      </c>
      <c r="DH261" s="16">
        <f>AK261</f>
        <v>411</v>
      </c>
      <c r="DI261" s="16">
        <f>AL261</f>
        <v>31</v>
      </c>
      <c r="DJ261" s="16">
        <f>DB261 + DC261</f>
        <v>12556</v>
      </c>
      <c r="DK261" s="16">
        <f>HEX2DEC(AO261)</f>
        <v>0</v>
      </c>
      <c r="DL261" s="16">
        <f>HEX2DEC(AP261)</f>
        <v>12556</v>
      </c>
      <c r="DM261" s="13">
        <v>0</v>
      </c>
      <c r="DN261" s="16">
        <v>628</v>
      </c>
      <c r="DO261" s="16">
        <f>BV261*2^15+BW261*2^14+BX261*2^13+BY261*2^12+BZ261*2^11+CA261*2^10+CB261*2^9+CC261*2^8+CD261*2^7+CE261*2^6+CF261*2^5+CG261*2^4+CH261*2^3+CI261*2^2+CJ261*2^1+CK261*2^0</f>
        <v>0</v>
      </c>
      <c r="DP261" s="16">
        <f>CL261*2^15+CM261*2^14+CN261*2^13+CO261*2^12+CP261*2^11+CQ261*2^10+CR261*2^9+CS261*2^8+CT261*2^7+CU261*2^6+CV261*2^5+CW261*2^4+CX261*2^3+CY261*2^2+CZ261*2^1+DA261*2^0</f>
        <v>0</v>
      </c>
      <c r="DQ261" s="16">
        <f>IF(DS261=2,AT261*1000,AT261)</f>
        <v>5000</v>
      </c>
      <c r="DR261" s="16">
        <f>IF(DT261=2,AU261*1000,AU261)</f>
        <v>2000</v>
      </c>
      <c r="DS261" s="16">
        <v>2</v>
      </c>
      <c r="DT261" s="16">
        <v>2</v>
      </c>
      <c r="DU261" s="16">
        <f>MAX(0,MIN(AX261,3))*2^14+MAX(0,MIN(AY261,3))*2^12+MAX(0,MIN(AZ261,3))*2^10+MAX(0,MIN(BA261,3))*2^8+IF(AW261&lt;0,31,IF(AW261&gt;30,30,AW261))</f>
        <v>0</v>
      </c>
      <c r="DV261" s="16">
        <f>DD261 + DE261</f>
        <v>0</v>
      </c>
      <c r="DW261" s="138"/>
      <c r="DX261" s="137"/>
      <c r="DY261" s="137"/>
      <c r="DZ261" s="17"/>
      <c r="EA261" s="15"/>
      <c r="EB261" s="15"/>
      <c r="EC261" s="15"/>
      <c r="ED261" s="15"/>
    </row>
    <row r="262" spans="1:134" ht="15" hidden="1" customHeight="1" x14ac:dyDescent="0.3">
      <c r="A262" s="123"/>
      <c r="B262" s="221"/>
      <c r="C262" s="553"/>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148"/>
      <c r="AK262" s="12"/>
      <c r="AL262" s="12"/>
      <c r="AM262" s="149"/>
      <c r="AN262" s="150"/>
      <c r="AO262" s="150"/>
      <c r="AP262" s="150"/>
      <c r="AQ262" s="132" t="s">
        <v>518</v>
      </c>
      <c r="AR262" s="198">
        <v>0.04</v>
      </c>
      <c r="AS262" s="12" t="s">
        <v>284</v>
      </c>
      <c r="AT262" s="266"/>
      <c r="AU262" s="224"/>
      <c r="AV262" s="12"/>
      <c r="AW262" s="12"/>
      <c r="AX262" s="12"/>
      <c r="AY262" s="12"/>
      <c r="AZ262" s="12"/>
      <c r="BA262" s="12"/>
      <c r="BB262" s="14"/>
      <c r="BC262" s="14"/>
      <c r="BD262" s="15"/>
      <c r="BE262" s="137"/>
      <c r="BF262" s="11"/>
      <c r="BG262" s="11"/>
      <c r="BH262" s="11"/>
      <c r="BI262" s="11"/>
      <c r="BJ262" s="11"/>
      <c r="BK262" s="11"/>
      <c r="BL262" s="11"/>
      <c r="BM262" s="11"/>
      <c r="BN262" s="11"/>
      <c r="BO262" s="11"/>
      <c r="BP262" s="11"/>
      <c r="BQ262" s="11"/>
      <c r="BR262" s="11"/>
      <c r="BS262" s="11"/>
      <c r="BT262" s="11"/>
      <c r="BU262" s="11"/>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6"/>
      <c r="DC262" s="16"/>
      <c r="DD262" s="16"/>
      <c r="DE262" s="16"/>
      <c r="DF262" s="17"/>
      <c r="DG262" s="16"/>
      <c r="DH262" s="16"/>
      <c r="DI262" s="16"/>
      <c r="DJ262" s="16"/>
      <c r="DK262" s="16"/>
      <c r="DL262" s="16"/>
      <c r="DM262" s="13"/>
      <c r="DN262" s="16"/>
      <c r="DO262" s="16"/>
      <c r="DP262" s="16"/>
      <c r="DQ262" s="16"/>
      <c r="DR262" s="16"/>
      <c r="DS262" s="16"/>
      <c r="DT262" s="16"/>
      <c r="DU262" s="16"/>
      <c r="DV262" s="16"/>
      <c r="DW262" s="138"/>
      <c r="DX262" s="137"/>
      <c r="DY262" s="137"/>
      <c r="DZ262" s="17"/>
      <c r="EA262" s="15"/>
      <c r="EB262" s="15"/>
      <c r="EC262" s="15"/>
      <c r="ED262" s="15"/>
    </row>
    <row r="263" spans="1:134" ht="15" hidden="1" customHeight="1" x14ac:dyDescent="0.3">
      <c r="A263" s="123"/>
      <c r="B263" s="221"/>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3"/>
      <c r="AK263" s="12"/>
      <c r="AL263" s="12"/>
      <c r="AM263" s="149"/>
      <c r="AN263" s="264"/>
      <c r="AO263" s="264"/>
      <c r="AP263" s="264"/>
      <c r="AQ263" s="140" t="s">
        <v>309</v>
      </c>
      <c r="AR263" s="141">
        <v>9999</v>
      </c>
      <c r="AS263" s="142" t="s">
        <v>191</v>
      </c>
      <c r="AT263" s="12"/>
      <c r="AU263" s="12"/>
      <c r="AV263" s="12"/>
      <c r="AW263" s="12"/>
      <c r="AX263" s="12"/>
      <c r="AY263" s="12"/>
      <c r="AZ263" s="12"/>
      <c r="BA263" s="12"/>
      <c r="BB263" s="14"/>
      <c r="BC263" s="14"/>
      <c r="BD263" s="15"/>
      <c r="BE263" s="137"/>
      <c r="BF263" s="11"/>
      <c r="BG263" s="11"/>
      <c r="BH263" s="11"/>
      <c r="BI263" s="11"/>
      <c r="BJ263" s="11"/>
      <c r="BK263" s="11"/>
      <c r="BL263" s="11"/>
      <c r="BM263" s="11"/>
      <c r="BN263" s="11"/>
      <c r="BO263" s="11"/>
      <c r="BP263" s="11"/>
      <c r="BQ263" s="11"/>
      <c r="BR263" s="11"/>
      <c r="BS263" s="11"/>
      <c r="BT263" s="11"/>
      <c r="BU263" s="11"/>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6"/>
      <c r="DC263" s="16"/>
      <c r="DD263" s="16"/>
      <c r="DE263" s="16"/>
      <c r="DF263" s="17"/>
      <c r="DG263" s="16"/>
      <c r="DH263" s="16"/>
      <c r="DI263" s="16"/>
      <c r="DJ263" s="16"/>
      <c r="DK263" s="16"/>
      <c r="DL263" s="16"/>
      <c r="DM263" s="13"/>
      <c r="DN263" s="16"/>
      <c r="DO263" s="16"/>
      <c r="DP263" s="16"/>
      <c r="DQ263" s="16"/>
      <c r="DR263" s="16"/>
      <c r="DS263" s="16"/>
      <c r="DT263" s="16"/>
      <c r="DU263" s="16"/>
      <c r="DV263" s="16"/>
      <c r="DW263" s="138"/>
      <c r="DX263" s="137"/>
      <c r="DY263" s="137"/>
      <c r="DZ263" s="17"/>
      <c r="EA263" s="15"/>
      <c r="EB263" s="15"/>
      <c r="EC263" s="15"/>
      <c r="ED263" s="15"/>
    </row>
    <row r="264" spans="1:134" ht="15" hidden="1" customHeight="1" x14ac:dyDescent="0.3">
      <c r="A264" s="123"/>
      <c r="B264" s="221"/>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3"/>
      <c r="AK264" s="12"/>
      <c r="AL264" s="12"/>
      <c r="AM264" s="149"/>
      <c r="AN264" s="264"/>
      <c r="AO264" s="264"/>
      <c r="AP264" s="264"/>
      <c r="AQ264" s="132" t="s">
        <v>519</v>
      </c>
      <c r="AR264" s="133">
        <v>150</v>
      </c>
      <c r="AS264" s="12" t="s">
        <v>520</v>
      </c>
      <c r="AT264" s="12"/>
      <c r="AU264" s="12"/>
      <c r="AV264" s="12"/>
      <c r="AW264" s="12"/>
      <c r="AX264" s="12"/>
      <c r="AY264" s="12"/>
      <c r="AZ264" s="12"/>
      <c r="BA264" s="12"/>
      <c r="BB264" s="14"/>
      <c r="BC264" s="14"/>
      <c r="BD264" s="15"/>
      <c r="BE264" s="137"/>
      <c r="BF264" s="11"/>
      <c r="BG264" s="11"/>
      <c r="BH264" s="11"/>
      <c r="BI264" s="11"/>
      <c r="BJ264" s="11"/>
      <c r="BK264" s="11"/>
      <c r="BL264" s="11"/>
      <c r="BM264" s="11"/>
      <c r="BN264" s="11"/>
      <c r="BO264" s="11"/>
      <c r="BP264" s="11"/>
      <c r="BQ264" s="11"/>
      <c r="BR264" s="11"/>
      <c r="BS264" s="11"/>
      <c r="BT264" s="11"/>
      <c r="BU264" s="11"/>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6"/>
      <c r="DC264" s="16"/>
      <c r="DD264" s="16"/>
      <c r="DE264" s="16"/>
      <c r="DF264" s="17"/>
      <c r="DG264" s="16"/>
      <c r="DH264" s="16"/>
      <c r="DI264" s="16"/>
      <c r="DJ264" s="16"/>
      <c r="DK264" s="16"/>
      <c r="DL264" s="16"/>
      <c r="DM264" s="13"/>
      <c r="DN264" s="16"/>
      <c r="DO264" s="16"/>
      <c r="DP264" s="16"/>
      <c r="DQ264" s="16"/>
      <c r="DR264" s="16"/>
      <c r="DS264" s="16"/>
      <c r="DT264" s="16"/>
      <c r="DU264" s="16"/>
      <c r="DV264" s="16"/>
      <c r="DW264" s="138"/>
      <c r="DX264" s="137"/>
      <c r="DY264" s="137"/>
      <c r="DZ264" s="17"/>
      <c r="EA264" s="15"/>
      <c r="EB264" s="15"/>
      <c r="EC264" s="15"/>
      <c r="ED264" s="15"/>
    </row>
    <row r="265" spans="1:134" ht="15" hidden="1" customHeight="1" x14ac:dyDescent="0.3">
      <c r="A265" s="123"/>
      <c r="B265" s="221"/>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3"/>
      <c r="AK265" s="12"/>
      <c r="AL265" s="12"/>
      <c r="AM265" s="149"/>
      <c r="AN265" s="264"/>
      <c r="AO265" s="264"/>
      <c r="AP265" s="264"/>
      <c r="AQ265" s="140" t="s">
        <v>480</v>
      </c>
      <c r="AR265" s="197"/>
      <c r="AS265" s="12"/>
      <c r="AT265" s="12"/>
      <c r="AU265" s="12"/>
      <c r="AV265" s="12"/>
      <c r="AW265" s="12"/>
      <c r="AX265" s="12"/>
      <c r="AY265" s="12"/>
      <c r="AZ265" s="12"/>
      <c r="BA265" s="12"/>
      <c r="BB265" s="14"/>
      <c r="BC265" s="14"/>
      <c r="BD265" s="15"/>
      <c r="BE265" s="137"/>
      <c r="BF265" s="11"/>
      <c r="BG265" s="11"/>
      <c r="BH265" s="11"/>
      <c r="BI265" s="11"/>
      <c r="BJ265" s="11"/>
      <c r="BK265" s="11"/>
      <c r="BL265" s="11"/>
      <c r="BM265" s="11"/>
      <c r="BN265" s="11"/>
      <c r="BO265" s="11"/>
      <c r="BP265" s="11"/>
      <c r="BQ265" s="11"/>
      <c r="BR265" s="11"/>
      <c r="BS265" s="11"/>
      <c r="BT265" s="11"/>
      <c r="BU265" s="11"/>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6"/>
      <c r="DC265" s="16"/>
      <c r="DD265" s="16"/>
      <c r="DE265" s="16"/>
      <c r="DF265" s="17"/>
      <c r="DG265" s="16"/>
      <c r="DH265" s="16"/>
      <c r="DI265" s="16"/>
      <c r="DJ265" s="16"/>
      <c r="DK265" s="16"/>
      <c r="DL265" s="16"/>
      <c r="DM265" s="13"/>
      <c r="DN265" s="16"/>
      <c r="DO265" s="16"/>
      <c r="DP265" s="16"/>
      <c r="DQ265" s="16"/>
      <c r="DR265" s="16"/>
      <c r="DS265" s="16"/>
      <c r="DT265" s="16"/>
      <c r="DU265" s="16"/>
      <c r="DV265" s="16"/>
      <c r="DW265" s="138"/>
      <c r="DX265" s="137"/>
      <c r="DY265" s="137"/>
      <c r="DZ265" s="17"/>
      <c r="EA265" s="15"/>
      <c r="EB265" s="15"/>
      <c r="EC265" s="15"/>
      <c r="ED265" s="15"/>
    </row>
    <row r="266" spans="1:134" ht="15" hidden="1" customHeight="1" x14ac:dyDescent="0.3">
      <c r="A266" s="123"/>
      <c r="B266" s="221"/>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3"/>
      <c r="AK266" s="12"/>
      <c r="AL266" s="12"/>
      <c r="AM266" s="149"/>
      <c r="AN266" s="264"/>
      <c r="AO266" s="264"/>
      <c r="AP266" s="264"/>
      <c r="AQ266" s="132" t="s">
        <v>521</v>
      </c>
      <c r="AR266" s="197"/>
      <c r="AS266" s="12"/>
      <c r="AT266" s="12"/>
      <c r="AU266" s="12"/>
      <c r="AV266" s="12"/>
      <c r="AW266" s="12"/>
      <c r="AX266" s="12"/>
      <c r="AY266" s="12"/>
      <c r="AZ266" s="12"/>
      <c r="BA266" s="12"/>
      <c r="BB266" s="14"/>
      <c r="BC266" s="14"/>
      <c r="BD266" s="15"/>
      <c r="BE266" s="137"/>
      <c r="BF266" s="11"/>
      <c r="BG266" s="11"/>
      <c r="BH266" s="11"/>
      <c r="BI266" s="11"/>
      <c r="BJ266" s="11"/>
      <c r="BK266" s="11"/>
      <c r="BL266" s="11"/>
      <c r="BM266" s="11"/>
      <c r="BN266" s="11"/>
      <c r="BO266" s="11"/>
      <c r="BP266" s="11"/>
      <c r="BQ266" s="11"/>
      <c r="BR266" s="11"/>
      <c r="BS266" s="11"/>
      <c r="BT266" s="11"/>
      <c r="BU266" s="11"/>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6"/>
      <c r="DC266" s="16"/>
      <c r="DD266" s="16"/>
      <c r="DE266" s="16"/>
      <c r="DF266" s="17"/>
      <c r="DG266" s="16"/>
      <c r="DH266" s="16"/>
      <c r="DI266" s="16"/>
      <c r="DJ266" s="16"/>
      <c r="DK266" s="16"/>
      <c r="DL266" s="16"/>
      <c r="DM266" s="13"/>
      <c r="DN266" s="16"/>
      <c r="DO266" s="16"/>
      <c r="DP266" s="16"/>
      <c r="DQ266" s="16"/>
      <c r="DR266" s="16"/>
      <c r="DS266" s="16"/>
      <c r="DT266" s="16"/>
      <c r="DU266" s="16"/>
      <c r="DV266" s="16"/>
      <c r="DW266" s="138"/>
      <c r="DX266" s="137"/>
      <c r="DY266" s="137"/>
      <c r="DZ266" s="17"/>
      <c r="EA266" s="15"/>
      <c r="EB266" s="15"/>
      <c r="EC266" s="15"/>
      <c r="ED266" s="15"/>
    </row>
    <row r="267" spans="1:134" ht="15" hidden="1" customHeight="1" x14ac:dyDescent="0.3">
      <c r="A267" s="123"/>
      <c r="B267" s="221"/>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3"/>
      <c r="AK267" s="12"/>
      <c r="AL267" s="12"/>
      <c r="AM267" s="149"/>
      <c r="AN267" s="264"/>
      <c r="AO267" s="264"/>
      <c r="AP267" s="264"/>
      <c r="AQ267" s="132"/>
      <c r="AR267" s="197"/>
      <c r="AS267" s="12"/>
      <c r="AT267" s="12"/>
      <c r="AU267" s="12"/>
      <c r="AV267" s="12"/>
      <c r="AW267" s="12"/>
      <c r="AX267" s="12"/>
      <c r="AY267" s="12"/>
      <c r="AZ267" s="12"/>
      <c r="BA267" s="12"/>
      <c r="BB267" s="14"/>
      <c r="BC267" s="14"/>
      <c r="BD267" s="15"/>
      <c r="BE267" s="137"/>
      <c r="BF267" s="11"/>
      <c r="BG267" s="11"/>
      <c r="BH267" s="11"/>
      <c r="BI267" s="11"/>
      <c r="BJ267" s="11"/>
      <c r="BK267" s="11"/>
      <c r="BL267" s="11"/>
      <c r="BM267" s="11"/>
      <c r="BN267" s="11"/>
      <c r="BO267" s="11"/>
      <c r="BP267" s="11"/>
      <c r="BQ267" s="11"/>
      <c r="BR267" s="11"/>
      <c r="BS267" s="11"/>
      <c r="BT267" s="11"/>
      <c r="BU267" s="11"/>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6"/>
      <c r="DC267" s="16"/>
      <c r="DD267" s="16"/>
      <c r="DE267" s="16"/>
      <c r="DF267" s="17"/>
      <c r="DG267" s="16"/>
      <c r="DH267" s="16"/>
      <c r="DI267" s="16"/>
      <c r="DJ267" s="16"/>
      <c r="DK267" s="16"/>
      <c r="DL267" s="16"/>
      <c r="DM267" s="13"/>
      <c r="DN267" s="16"/>
      <c r="DO267" s="16"/>
      <c r="DP267" s="16"/>
      <c r="DQ267" s="16"/>
      <c r="DR267" s="16"/>
      <c r="DS267" s="16"/>
      <c r="DT267" s="16"/>
      <c r="DU267" s="16"/>
      <c r="DV267" s="16"/>
      <c r="DW267" s="138"/>
      <c r="DX267" s="137"/>
      <c r="DY267" s="137"/>
      <c r="DZ267" s="17"/>
      <c r="EA267" s="15"/>
      <c r="EB267" s="15"/>
      <c r="EC267" s="15"/>
      <c r="ED267" s="15"/>
    </row>
    <row r="268" spans="1:134" ht="15" hidden="1" customHeight="1" x14ac:dyDescent="0.3">
      <c r="A268" s="123"/>
      <c r="B268" s="221"/>
      <c r="C268" s="553" t="s">
        <v>522</v>
      </c>
      <c r="D268" s="152"/>
      <c r="E268" s="152"/>
      <c r="F268" s="152"/>
      <c r="G268" s="151"/>
      <c r="H268" s="152"/>
      <c r="I268" s="151"/>
      <c r="J268" s="151"/>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152"/>
      <c r="AH268" s="152"/>
      <c r="AI268" s="152"/>
      <c r="AJ268" s="148">
        <f>IF($DM268=0,0,(IF(_xlfn.BITAND($DM268, 128),"8,", "") &amp; IF(_xlfn.BITAND($DM268,64),"7,", "") &amp; IF(_xlfn.BITAND($DM268,7), _xlfn.BITAND($DM268,7) &amp; ",", "") &amp; IF(_xlfn.BITAND($DM268, 56), _xlfn.BITAND($DM268, 56)/8, "")))</f>
        <v>0</v>
      </c>
      <c r="AK268" s="135">
        <v>5771</v>
      </c>
      <c r="AL268" s="135">
        <v>31</v>
      </c>
      <c r="AM268" s="194" t="s">
        <v>523</v>
      </c>
      <c r="AN268" s="195" t="s">
        <v>524</v>
      </c>
      <c r="AO268" s="195" t="s">
        <v>167</v>
      </c>
      <c r="AP268" s="195" t="s">
        <v>524</v>
      </c>
      <c r="AQ268" s="199"/>
      <c r="AR268" s="197"/>
      <c r="AS268" s="12"/>
      <c r="AT268" s="263">
        <v>0.1</v>
      </c>
      <c r="AU268" s="198">
        <v>1</v>
      </c>
      <c r="AV268" s="12" t="s">
        <v>259</v>
      </c>
      <c r="AW268" s="135">
        <v>0</v>
      </c>
      <c r="AX268" s="135">
        <v>0</v>
      </c>
      <c r="AY268" s="135">
        <v>0</v>
      </c>
      <c r="AZ268" s="135">
        <v>0</v>
      </c>
      <c r="BA268" s="135">
        <v>0</v>
      </c>
      <c r="BB268" s="136"/>
      <c r="BC268" s="136"/>
      <c r="BD268" s="15"/>
      <c r="BE268" s="137" t="str">
        <f>IF(C268="","",C268)</f>
        <v>EGR CAN valve communication lost</v>
      </c>
      <c r="BF268" s="11" t="s">
        <v>264</v>
      </c>
      <c r="BG268" s="11" t="s">
        <v>265</v>
      </c>
      <c r="BH268" s="11" t="s">
        <v>266</v>
      </c>
      <c r="BI268" s="146" t="s">
        <v>525</v>
      </c>
      <c r="BJ268" s="11" t="s">
        <v>268</v>
      </c>
      <c r="BK268" s="146" t="s">
        <v>485</v>
      </c>
      <c r="BL268" s="146" t="s">
        <v>350</v>
      </c>
      <c r="BM268" s="146" t="s">
        <v>179</v>
      </c>
      <c r="BN268" s="11" t="s">
        <v>182</v>
      </c>
      <c r="BO268" s="265" t="s">
        <v>181</v>
      </c>
      <c r="BP268" s="11" t="s">
        <v>272</v>
      </c>
      <c r="BQ268" s="11" t="s">
        <v>182</v>
      </c>
      <c r="BR268" s="11" t="s">
        <v>182</v>
      </c>
      <c r="BS268" s="11" t="s">
        <v>183</v>
      </c>
      <c r="BT268" s="11" t="s">
        <v>182</v>
      </c>
      <c r="BU268" s="11"/>
      <c r="BV268" s="15">
        <f>IF(UPPER(TRIM(D268))="X",1,0)</f>
        <v>0</v>
      </c>
      <c r="BW268" s="15">
        <f>IF(UPPER(TRIM(E268))="X",1,0)</f>
        <v>0</v>
      </c>
      <c r="BX268" s="15">
        <f>IF(UPPER(TRIM(F268))="X",1,0)</f>
        <v>0</v>
      </c>
      <c r="BY268" s="15">
        <f>IF(UPPER(TRIM(G268))="X",1,0)</f>
        <v>0</v>
      </c>
      <c r="BZ268" s="15">
        <f>IF(UPPER(TRIM(H268))="X",1,0)</f>
        <v>0</v>
      </c>
      <c r="CA268" s="15">
        <f>IF(UPPER(TRIM(J268))="X",1,0)</f>
        <v>0</v>
      </c>
      <c r="CB268" s="15">
        <f>IF(UPPER(TRIM(L268))="X",1,0)</f>
        <v>0</v>
      </c>
      <c r="CC268" s="15">
        <f>IF(UPPER(TRIM(M268))="X",1,0)</f>
        <v>0</v>
      </c>
      <c r="CD268" s="15">
        <f>IF(UPPER(TRIM(I268))="X",1,0)</f>
        <v>0</v>
      </c>
      <c r="CE268" s="15">
        <f>IF(UPPER(TRIM(K268))="X",1,0)</f>
        <v>0</v>
      </c>
      <c r="CF268" s="15">
        <f t="shared" ref="CF268:CX268" si="57">IF(UPPER(TRIM(N268))="X",1,0)</f>
        <v>0</v>
      </c>
      <c r="CG268" s="15">
        <f t="shared" si="57"/>
        <v>0</v>
      </c>
      <c r="CH268" s="15">
        <f t="shared" si="57"/>
        <v>0</v>
      </c>
      <c r="CI268" s="15">
        <f t="shared" si="57"/>
        <v>0</v>
      </c>
      <c r="CJ268" s="15">
        <f t="shared" si="57"/>
        <v>0</v>
      </c>
      <c r="CK268" s="15">
        <f t="shared" si="57"/>
        <v>0</v>
      </c>
      <c r="CL268" s="15">
        <f t="shared" si="57"/>
        <v>0</v>
      </c>
      <c r="CM268" s="15">
        <f t="shared" si="57"/>
        <v>0</v>
      </c>
      <c r="CN268" s="15">
        <f t="shared" si="57"/>
        <v>0</v>
      </c>
      <c r="CO268" s="15">
        <f t="shared" si="57"/>
        <v>0</v>
      </c>
      <c r="CP268" s="15">
        <f t="shared" si="57"/>
        <v>0</v>
      </c>
      <c r="CQ268" s="15">
        <f t="shared" si="57"/>
        <v>0</v>
      </c>
      <c r="CR268" s="15">
        <f t="shared" si="57"/>
        <v>0</v>
      </c>
      <c r="CS268" s="15">
        <f t="shared" si="57"/>
        <v>0</v>
      </c>
      <c r="CT268" s="15">
        <f t="shared" si="57"/>
        <v>0</v>
      </c>
      <c r="CU268" s="15">
        <f t="shared" si="57"/>
        <v>0</v>
      </c>
      <c r="CV268" s="15">
        <f t="shared" si="57"/>
        <v>0</v>
      </c>
      <c r="CW268" s="15">
        <f t="shared" si="57"/>
        <v>0</v>
      </c>
      <c r="CX268" s="15">
        <f t="shared" si="57"/>
        <v>0</v>
      </c>
      <c r="CY268" s="15">
        <v>0</v>
      </c>
      <c r="CZ268" s="15">
        <f>IF(UPPER(TRIM(AH268))="X",1,0)</f>
        <v>0</v>
      </c>
      <c r="DA268" s="15">
        <v>0</v>
      </c>
      <c r="DB268" s="16">
        <f>IF(UPPER(TRIM(AM268))="P", 0, IF(UPPER(TRIM(AM268))="C", 16384, IF(UPPER(TRIM(AM268))="B", 32768, IF(UPPER(TRIM(AM268))="U", 49152, -1))))</f>
        <v>49152</v>
      </c>
      <c r="DC268" s="16">
        <f>HEX2DEC(AN268)</f>
        <v>4099</v>
      </c>
      <c r="DD268" s="16">
        <f>IF(UPPER(TRIM(BB268))="",0,IF(UPPER(TRIM(BB268))="M",32,IF(UPPER(TRIM(BB268))="H",64,IF(UPPER(TRIM(BB268))="I",128,-1))))</f>
        <v>0</v>
      </c>
      <c r="DE268" s="16">
        <f>IF(UPPER(TRIM(BC268))="",0, IF(UPPER(TRIM(BC268))="U",1,IF(UPPER(TRIM(BC268))="A",2,IF(UPPER(TRIM(BC268))="B1",4,IF(UPPER(TRIM(BC268))="B2",8,IF(UPPER(TRIM(BC268))="C",16,-1))))))</f>
        <v>0</v>
      </c>
      <c r="DF268" s="17"/>
      <c r="DG268" s="16">
        <v>667</v>
      </c>
      <c r="DH268" s="16">
        <f>AK268</f>
        <v>5771</v>
      </c>
      <c r="DI268" s="16">
        <f>AL268</f>
        <v>31</v>
      </c>
      <c r="DJ268" s="16">
        <f>DB268 + DC268</f>
        <v>53251</v>
      </c>
      <c r="DK268" s="16">
        <f>HEX2DEC(AO268)</f>
        <v>0</v>
      </c>
      <c r="DL268" s="16">
        <f>HEX2DEC(AP268)</f>
        <v>4099</v>
      </c>
      <c r="DM268" s="13">
        <v>0</v>
      </c>
      <c r="DN268" s="16">
        <v>497</v>
      </c>
      <c r="DO268" s="16">
        <f>BV268*2^15+BW268*2^14+BX268*2^13+BY268*2^12+BZ268*2^11+CA268*2^10+CB268*2^9+CC268*2^8+CD268*2^7+CE268*2^6+CF268*2^5+CG268*2^4+CH268*2^3+CI268*2^2+CJ268*2^1+CK268*2^0</f>
        <v>0</v>
      </c>
      <c r="DP268" s="16">
        <f>CL268*2^15+CM268*2^14+CN268*2^13+CO268*2^12+CP268*2^11+CQ268*2^10+CR268*2^9+CS268*2^8+CT268*2^7+CU268*2^6+CV268*2^5+CW268*2^4+CX268*2^3+CY268*2^2+CZ268*2^1+DA268*2^0</f>
        <v>0</v>
      </c>
      <c r="DQ268" s="16">
        <f>IF(DS268=2,AT268*1000,AT268)</f>
        <v>100</v>
      </c>
      <c r="DR268" s="16">
        <f>IF(DT268=2,AU268*1000,AU268)</f>
        <v>1000</v>
      </c>
      <c r="DS268" s="16">
        <v>2</v>
      </c>
      <c r="DT268" s="16">
        <v>2</v>
      </c>
      <c r="DU268" s="16">
        <f>MAX(0,MIN(AX268,3))*2^14+MAX(0,MIN(AY268,3))*2^12+MAX(0,MIN(AZ268,3))*2^10+MAX(0,MIN(BA268,3))*2^8+IF(AW268&lt;0,31,IF(AW268&gt;30,30,AW268))</f>
        <v>0</v>
      </c>
      <c r="DV268" s="16">
        <f>DD268 + DE268</f>
        <v>0</v>
      </c>
      <c r="DW268" s="138" t="s">
        <v>184</v>
      </c>
      <c r="DX268" s="137" t="s">
        <v>273</v>
      </c>
      <c r="DY268" s="137" t="s">
        <v>186</v>
      </c>
      <c r="DZ268" s="17"/>
      <c r="EA268" s="15"/>
      <c r="EB268" s="15"/>
      <c r="EC268" s="15"/>
      <c r="ED268" s="15"/>
    </row>
    <row r="269" spans="1:134" ht="15" hidden="1" customHeight="1" x14ac:dyDescent="0.3">
      <c r="A269" s="123"/>
      <c r="B269" s="221"/>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3"/>
      <c r="AK269" s="12"/>
      <c r="AL269" s="12"/>
      <c r="AM269" s="149"/>
      <c r="AN269" s="264"/>
      <c r="AO269" s="264"/>
      <c r="AP269" s="264"/>
      <c r="AQ269" s="140"/>
      <c r="AR269" s="12"/>
      <c r="AS269" s="12"/>
      <c r="AT269" s="12"/>
      <c r="AU269" s="12"/>
      <c r="AV269" s="12"/>
      <c r="AW269" s="12"/>
      <c r="AX269" s="12"/>
      <c r="AY269" s="12"/>
      <c r="AZ269" s="12"/>
      <c r="BA269" s="12"/>
      <c r="BB269" s="14"/>
      <c r="BC269" s="14"/>
      <c r="BD269" s="15"/>
      <c r="BE269" s="137" t="s">
        <v>183</v>
      </c>
      <c r="BF269" s="11"/>
      <c r="BG269" s="11"/>
      <c r="BH269" s="11"/>
      <c r="BI269" s="11" t="s">
        <v>183</v>
      </c>
      <c r="BJ269" s="11" t="s">
        <v>183</v>
      </c>
      <c r="BK269" s="11" t="s">
        <v>183</v>
      </c>
      <c r="BL269" s="11" t="s">
        <v>183</v>
      </c>
      <c r="BM269" s="11" t="s">
        <v>183</v>
      </c>
      <c r="BN269" s="11" t="s">
        <v>183</v>
      </c>
      <c r="BO269" s="11" t="s">
        <v>183</v>
      </c>
      <c r="BP269" s="11" t="s">
        <v>183</v>
      </c>
      <c r="BQ269" s="11" t="s">
        <v>183</v>
      </c>
      <c r="BR269" s="11" t="s">
        <v>183</v>
      </c>
      <c r="BS269" s="11" t="s">
        <v>183</v>
      </c>
      <c r="BT269" s="11" t="s">
        <v>183</v>
      </c>
      <c r="BU269" s="11"/>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6"/>
      <c r="DC269" s="16"/>
      <c r="DD269" s="16"/>
      <c r="DE269" s="16"/>
      <c r="DF269" s="17"/>
      <c r="DG269" s="16"/>
      <c r="DH269" s="16"/>
      <c r="DI269" s="16"/>
      <c r="DJ269" s="16"/>
      <c r="DK269" s="16"/>
      <c r="DL269" s="16"/>
      <c r="DM269" s="13"/>
      <c r="DN269" s="16"/>
      <c r="DO269" s="16"/>
      <c r="DP269" s="16"/>
      <c r="DQ269" s="16"/>
      <c r="DR269" s="16"/>
      <c r="DS269" s="16"/>
      <c r="DT269" s="16"/>
      <c r="DU269" s="16"/>
      <c r="DV269" s="16"/>
      <c r="DW269" s="138"/>
      <c r="DX269" s="137"/>
      <c r="DY269" s="137"/>
      <c r="DZ269" s="17"/>
      <c r="EA269" s="15"/>
      <c r="EB269" s="15"/>
      <c r="EC269" s="15"/>
      <c r="ED269" s="15"/>
    </row>
    <row r="270" spans="1:134" ht="15" hidden="1" customHeight="1" x14ac:dyDescent="0.3">
      <c r="A270" s="123"/>
      <c r="B270" s="221"/>
      <c r="C270" s="553" t="s">
        <v>526</v>
      </c>
      <c r="D270" s="152"/>
      <c r="E270" s="152"/>
      <c r="F270" s="152"/>
      <c r="G270" s="151"/>
      <c r="H270" s="152"/>
      <c r="I270" s="151"/>
      <c r="J270" s="151"/>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152"/>
      <c r="AH270" s="152"/>
      <c r="AI270" s="152"/>
      <c r="AJ270" s="148">
        <f>IF($DM270=0,0,(IF(_xlfn.BITAND($DM270, 128),"8,", "") &amp; IF(_xlfn.BITAND($DM270,64),"7,", "") &amp; IF(_xlfn.BITAND($DM270,7), _xlfn.BITAND($DM270,7) &amp; ",", "") &amp; IF(_xlfn.BITAND($DM270, 56), _xlfn.BITAND($DM270, 56)/8, "")))</f>
        <v>0</v>
      </c>
      <c r="AK270" s="135">
        <v>5771</v>
      </c>
      <c r="AL270" s="135">
        <v>31</v>
      </c>
      <c r="AM270" s="194" t="s">
        <v>165</v>
      </c>
      <c r="AN270" s="195" t="s">
        <v>527</v>
      </c>
      <c r="AO270" s="195" t="s">
        <v>167</v>
      </c>
      <c r="AP270" s="195" t="s">
        <v>527</v>
      </c>
      <c r="AQ270" s="12"/>
      <c r="AR270" s="12"/>
      <c r="AS270" s="12"/>
      <c r="AT270" s="263">
        <v>0.1</v>
      </c>
      <c r="AU270" s="198">
        <v>1</v>
      </c>
      <c r="AV270" s="12" t="s">
        <v>259</v>
      </c>
      <c r="AW270" s="135">
        <v>0</v>
      </c>
      <c r="AX270" s="135">
        <v>0</v>
      </c>
      <c r="AY270" s="135">
        <v>0</v>
      </c>
      <c r="AZ270" s="135">
        <v>0</v>
      </c>
      <c r="BA270" s="135">
        <v>0</v>
      </c>
      <c r="BB270" s="136"/>
      <c r="BC270" s="136"/>
      <c r="BD270" s="15"/>
      <c r="BE270" s="137" t="str">
        <f>IF(C270="","",C270)</f>
        <v>EGR CAN valve loss of function</v>
      </c>
      <c r="BF270" s="11" t="s">
        <v>264</v>
      </c>
      <c r="BG270" s="11" t="s">
        <v>265</v>
      </c>
      <c r="BH270" s="11" t="s">
        <v>266</v>
      </c>
      <c r="BI270" s="11" t="s">
        <v>267</v>
      </c>
      <c r="BJ270" s="11" t="s">
        <v>268</v>
      </c>
      <c r="BK270" s="11" t="s">
        <v>269</v>
      </c>
      <c r="BL270" s="11" t="s">
        <v>270</v>
      </c>
      <c r="BM270" s="11" t="s">
        <v>271</v>
      </c>
      <c r="BN270" s="11" t="s">
        <v>182</v>
      </c>
      <c r="BO270" s="11" t="s">
        <v>181</v>
      </c>
      <c r="BP270" s="11" t="s">
        <v>272</v>
      </c>
      <c r="BQ270" s="11" t="s">
        <v>180</v>
      </c>
      <c r="BR270" s="11" t="s">
        <v>182</v>
      </c>
      <c r="BS270" s="11" t="s">
        <v>183</v>
      </c>
      <c r="BT270" s="11" t="s">
        <v>182</v>
      </c>
      <c r="BU270" s="11"/>
      <c r="BV270" s="15">
        <f>IF(UPPER(TRIM(D270))="X",1,0)</f>
        <v>0</v>
      </c>
      <c r="BW270" s="15">
        <f>IF(UPPER(TRIM(E270))="X",1,0)</f>
        <v>0</v>
      </c>
      <c r="BX270" s="15">
        <f>IF(UPPER(TRIM(F270))="X",1,0)</f>
        <v>0</v>
      </c>
      <c r="BY270" s="15">
        <f>IF(UPPER(TRIM(G270))="X",1,0)</f>
        <v>0</v>
      </c>
      <c r="BZ270" s="15">
        <f>IF(UPPER(TRIM(H270))="X",1,0)</f>
        <v>0</v>
      </c>
      <c r="CA270" s="15">
        <f>IF(UPPER(TRIM(J270))="X",1,0)</f>
        <v>0</v>
      </c>
      <c r="CB270" s="15">
        <f>IF(UPPER(TRIM(L270))="X",1,0)</f>
        <v>0</v>
      </c>
      <c r="CC270" s="15">
        <f>IF(UPPER(TRIM(M270))="X",1,0)</f>
        <v>0</v>
      </c>
      <c r="CD270" s="15">
        <f>IF(UPPER(TRIM(I270))="X",1,0)</f>
        <v>0</v>
      </c>
      <c r="CE270" s="15">
        <f>IF(UPPER(TRIM(K270))="X",1,0)</f>
        <v>0</v>
      </c>
      <c r="CF270" s="15">
        <f t="shared" ref="CF270:CX270" si="58">IF(UPPER(TRIM(N270))="X",1,0)</f>
        <v>0</v>
      </c>
      <c r="CG270" s="15">
        <f t="shared" si="58"/>
        <v>0</v>
      </c>
      <c r="CH270" s="15">
        <f t="shared" si="58"/>
        <v>0</v>
      </c>
      <c r="CI270" s="15">
        <f t="shared" si="58"/>
        <v>0</v>
      </c>
      <c r="CJ270" s="15">
        <f t="shared" si="58"/>
        <v>0</v>
      </c>
      <c r="CK270" s="15">
        <f t="shared" si="58"/>
        <v>0</v>
      </c>
      <c r="CL270" s="15">
        <f t="shared" si="58"/>
        <v>0</v>
      </c>
      <c r="CM270" s="15">
        <f t="shared" si="58"/>
        <v>0</v>
      </c>
      <c r="CN270" s="15">
        <f t="shared" si="58"/>
        <v>0</v>
      </c>
      <c r="CO270" s="15">
        <f t="shared" si="58"/>
        <v>0</v>
      </c>
      <c r="CP270" s="15">
        <f t="shared" si="58"/>
        <v>0</v>
      </c>
      <c r="CQ270" s="15">
        <f t="shared" si="58"/>
        <v>0</v>
      </c>
      <c r="CR270" s="15">
        <f t="shared" si="58"/>
        <v>0</v>
      </c>
      <c r="CS270" s="15">
        <f t="shared" si="58"/>
        <v>0</v>
      </c>
      <c r="CT270" s="15">
        <f t="shared" si="58"/>
        <v>0</v>
      </c>
      <c r="CU270" s="15">
        <f t="shared" si="58"/>
        <v>0</v>
      </c>
      <c r="CV270" s="15">
        <f t="shared" si="58"/>
        <v>0</v>
      </c>
      <c r="CW270" s="15">
        <f t="shared" si="58"/>
        <v>0</v>
      </c>
      <c r="CX270" s="15">
        <f t="shared" si="58"/>
        <v>0</v>
      </c>
      <c r="CY270" s="15">
        <v>0</v>
      </c>
      <c r="CZ270" s="15">
        <f>IF(UPPER(TRIM(AH270))="X",1,0)</f>
        <v>0</v>
      </c>
      <c r="DA270" s="15">
        <v>0</v>
      </c>
      <c r="DB270" s="16">
        <f>IF(UPPER(TRIM(AM270))="P", 0, IF(UPPER(TRIM(AM270))="C", 16384, IF(UPPER(TRIM(AM270))="B", 32768, IF(UPPER(TRIM(AM270))="U", 49152, -1))))</f>
        <v>0</v>
      </c>
      <c r="DC270" s="16">
        <f>HEX2DEC(AN270)</f>
        <v>4100</v>
      </c>
      <c r="DD270" s="16">
        <f>IF(UPPER(TRIM(BB270))="",0,IF(UPPER(TRIM(BB270))="M",32,IF(UPPER(TRIM(BB270))="H",64,IF(UPPER(TRIM(BB270))="I",128,-1))))</f>
        <v>0</v>
      </c>
      <c r="DE270" s="16">
        <f>IF(UPPER(TRIM(BC270))="",0, IF(UPPER(TRIM(BC270))="U",1,IF(UPPER(TRIM(BC270))="A",2,IF(UPPER(TRIM(BC270))="B1",4,IF(UPPER(TRIM(BC270))="B2",8,IF(UPPER(TRIM(BC270))="C",16,-1))))))</f>
        <v>0</v>
      </c>
      <c r="DF270" s="17"/>
      <c r="DG270" s="16">
        <v>668</v>
      </c>
      <c r="DH270" s="16">
        <f>AK270</f>
        <v>5771</v>
      </c>
      <c r="DI270" s="16">
        <f>AL270</f>
        <v>31</v>
      </c>
      <c r="DJ270" s="16">
        <f>DB270 + DC270</f>
        <v>4100</v>
      </c>
      <c r="DK270" s="16">
        <f>HEX2DEC(AO270)</f>
        <v>0</v>
      </c>
      <c r="DL270" s="16">
        <f>HEX2DEC(AP270)</f>
        <v>4100</v>
      </c>
      <c r="DM270" s="13">
        <v>0</v>
      </c>
      <c r="DN270" s="16">
        <v>498</v>
      </c>
      <c r="DO270" s="16">
        <f>BV270*2^15+BW270*2^14+BX270*2^13+BY270*2^12+BZ270*2^11+CA270*2^10+CB270*2^9+CC270*2^8+CD270*2^7+CE270*2^6+CF270*2^5+CG270*2^4+CH270*2^3+CI270*2^2+CJ270*2^1+CK270*2^0</f>
        <v>0</v>
      </c>
      <c r="DP270" s="16">
        <f>CL270*2^15+CM270*2^14+CN270*2^13+CO270*2^12+CP270*2^11+CQ270*2^10+CR270*2^9+CS270*2^8+CT270*2^7+CU270*2^6+CV270*2^5+CW270*2^4+CX270*2^3+CY270*2^2+CZ270*2^1+DA270*2^0</f>
        <v>0</v>
      </c>
      <c r="DQ270" s="16">
        <f>IF(DS270=2,AT270*1000,AT270)</f>
        <v>100</v>
      </c>
      <c r="DR270" s="16">
        <f>IF(DT270=2,AU270*1000,AU270)</f>
        <v>1000</v>
      </c>
      <c r="DS270" s="16">
        <v>2</v>
      </c>
      <c r="DT270" s="16">
        <v>2</v>
      </c>
      <c r="DU270" s="16">
        <f>MAX(0,MIN(AX270,3))*2^14+MAX(0,MIN(AY270,3))*2^12+MAX(0,MIN(AZ270,3))*2^10+MAX(0,MIN(BA270,3))*2^8+IF(AW270&lt;0,31,IF(AW270&gt;30,30,AW270))</f>
        <v>0</v>
      </c>
      <c r="DV270" s="16">
        <f>DD270 + DE270</f>
        <v>0</v>
      </c>
      <c r="DW270" s="138" t="s">
        <v>184</v>
      </c>
      <c r="DX270" s="137" t="s">
        <v>273</v>
      </c>
      <c r="DY270" s="137" t="s">
        <v>186</v>
      </c>
      <c r="DZ270" s="17"/>
      <c r="EA270" s="15"/>
      <c r="EB270" s="15"/>
      <c r="EC270" s="15"/>
      <c r="ED270" s="15"/>
    </row>
    <row r="271" spans="1:134" ht="15" hidden="1" customHeight="1" x14ac:dyDescent="0.3">
      <c r="A271" s="123"/>
      <c r="B271" s="221"/>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3"/>
      <c r="AK271" s="12"/>
      <c r="AL271" s="12"/>
      <c r="AM271" s="149"/>
      <c r="AN271" s="264"/>
      <c r="AO271" s="264"/>
      <c r="AP271" s="264"/>
      <c r="AQ271" s="12"/>
      <c r="AR271" s="12"/>
      <c r="AS271" s="12"/>
      <c r="AT271" s="12"/>
      <c r="AU271" s="12"/>
      <c r="AV271" s="12"/>
      <c r="AW271" s="12"/>
      <c r="AX271" s="12"/>
      <c r="AY271" s="12"/>
      <c r="AZ271" s="12"/>
      <c r="BA271" s="12"/>
      <c r="BB271" s="14"/>
      <c r="BC271" s="14"/>
      <c r="BD271" s="15"/>
      <c r="BE271" s="137" t="s">
        <v>183</v>
      </c>
      <c r="BF271" s="11"/>
      <c r="BG271" s="11"/>
      <c r="BH271" s="11"/>
      <c r="BI271" s="11" t="s">
        <v>183</v>
      </c>
      <c r="BJ271" s="11" t="s">
        <v>183</v>
      </c>
      <c r="BK271" s="11" t="s">
        <v>183</v>
      </c>
      <c r="BL271" s="11" t="s">
        <v>183</v>
      </c>
      <c r="BM271" s="11" t="s">
        <v>183</v>
      </c>
      <c r="BN271" s="11" t="s">
        <v>183</v>
      </c>
      <c r="BO271" s="11" t="s">
        <v>183</v>
      </c>
      <c r="BP271" s="11" t="s">
        <v>183</v>
      </c>
      <c r="BQ271" s="11" t="s">
        <v>183</v>
      </c>
      <c r="BR271" s="11" t="s">
        <v>183</v>
      </c>
      <c r="BS271" s="11" t="s">
        <v>183</v>
      </c>
      <c r="BT271" s="11" t="s">
        <v>183</v>
      </c>
      <c r="BU271" s="11"/>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6"/>
      <c r="DC271" s="16"/>
      <c r="DD271" s="16"/>
      <c r="DE271" s="16"/>
      <c r="DF271" s="17"/>
      <c r="DG271" s="16"/>
      <c r="DH271" s="16"/>
      <c r="DI271" s="16"/>
      <c r="DJ271" s="16"/>
      <c r="DK271" s="16"/>
      <c r="DL271" s="16"/>
      <c r="DM271" s="13"/>
      <c r="DN271" s="16"/>
      <c r="DO271" s="16"/>
      <c r="DP271" s="16"/>
      <c r="DQ271" s="16"/>
      <c r="DR271" s="16"/>
      <c r="DS271" s="16"/>
      <c r="DT271" s="16"/>
      <c r="DU271" s="16"/>
      <c r="DV271" s="16"/>
      <c r="DW271" s="138"/>
      <c r="DX271" s="137"/>
      <c r="DY271" s="137"/>
      <c r="DZ271" s="17"/>
      <c r="EA271" s="15"/>
      <c r="EB271" s="15"/>
      <c r="EC271" s="15"/>
      <c r="ED271" s="15"/>
    </row>
    <row r="272" spans="1:134" ht="15" hidden="1" customHeight="1" x14ac:dyDescent="0.3">
      <c r="A272" s="123"/>
      <c r="B272" s="221"/>
      <c r="C272" s="553" t="s">
        <v>528</v>
      </c>
      <c r="D272" s="268"/>
      <c r="E272" s="268"/>
      <c r="F272" s="268"/>
      <c r="G272" s="202"/>
      <c r="H272" s="268"/>
      <c r="I272" s="202"/>
      <c r="J272" s="202"/>
      <c r="K272" s="268"/>
      <c r="L272" s="268"/>
      <c r="M272" s="268"/>
      <c r="N272" s="268"/>
      <c r="O272" s="268"/>
      <c r="P272" s="268"/>
      <c r="Q272" s="268"/>
      <c r="R272" s="268"/>
      <c r="S272" s="268"/>
      <c r="T272" s="268"/>
      <c r="U272" s="268"/>
      <c r="V272" s="268"/>
      <c r="W272" s="268"/>
      <c r="X272" s="268"/>
      <c r="Y272" s="268"/>
      <c r="Z272" s="268"/>
      <c r="AA272" s="268"/>
      <c r="AB272" s="268"/>
      <c r="AC272" s="268"/>
      <c r="AD272" s="268"/>
      <c r="AE272" s="268"/>
      <c r="AF272" s="268"/>
      <c r="AG272" s="268"/>
      <c r="AH272" s="268"/>
      <c r="AI272" s="268"/>
      <c r="AJ272" s="148">
        <f>IF($DM272=0,0,(IF(_xlfn.BITAND($DM272, 128),"8,", "") &amp; IF(_xlfn.BITAND($DM272,64),"7,", "") &amp; IF(_xlfn.BITAND($DM272,7), _xlfn.BITAND($DM272,7) &amp; ",", "") &amp; IF(_xlfn.BITAND($DM272, 56), _xlfn.BITAND($DM272, 56)/8, "")))</f>
        <v>0</v>
      </c>
      <c r="AK272" s="135">
        <v>5771</v>
      </c>
      <c r="AL272" s="135">
        <v>31</v>
      </c>
      <c r="AM272" s="194" t="s">
        <v>165</v>
      </c>
      <c r="AN272" s="195" t="s">
        <v>529</v>
      </c>
      <c r="AO272" s="195" t="s">
        <v>167</v>
      </c>
      <c r="AP272" s="195" t="s">
        <v>529</v>
      </c>
      <c r="AQ272" s="140"/>
      <c r="AR272" s="12"/>
      <c r="AS272" s="12"/>
      <c r="AT272" s="263">
        <v>0.5</v>
      </c>
      <c r="AU272" s="198">
        <v>2</v>
      </c>
      <c r="AV272" s="12" t="s">
        <v>259</v>
      </c>
      <c r="AW272" s="135">
        <v>0</v>
      </c>
      <c r="AX272" s="135">
        <v>0</v>
      </c>
      <c r="AY272" s="135">
        <v>0</v>
      </c>
      <c r="AZ272" s="135">
        <v>0</v>
      </c>
      <c r="BA272" s="135">
        <v>0</v>
      </c>
      <c r="BB272" s="136"/>
      <c r="BC272" s="136"/>
      <c r="BD272" s="15"/>
      <c r="BE272" s="137" t="str">
        <f>IF(C272="","",C272)</f>
        <v>EGR CAN valve reduced functionality</v>
      </c>
      <c r="BF272" s="11" t="s">
        <v>264</v>
      </c>
      <c r="BG272" s="11" t="s">
        <v>265</v>
      </c>
      <c r="BH272" s="11" t="s">
        <v>266</v>
      </c>
      <c r="BI272" s="11" t="s">
        <v>267</v>
      </c>
      <c r="BJ272" s="11" t="s">
        <v>268</v>
      </c>
      <c r="BK272" s="11" t="s">
        <v>269</v>
      </c>
      <c r="BL272" s="11" t="s">
        <v>270</v>
      </c>
      <c r="BM272" s="11" t="s">
        <v>271</v>
      </c>
      <c r="BN272" s="11" t="s">
        <v>182</v>
      </c>
      <c r="BO272" s="11" t="s">
        <v>181</v>
      </c>
      <c r="BP272" s="11" t="s">
        <v>272</v>
      </c>
      <c r="BQ272" s="11" t="s">
        <v>180</v>
      </c>
      <c r="BR272" s="11" t="s">
        <v>182</v>
      </c>
      <c r="BS272" s="11" t="s">
        <v>183</v>
      </c>
      <c r="BT272" s="11" t="s">
        <v>182</v>
      </c>
      <c r="BU272" s="11"/>
      <c r="BV272" s="15">
        <f>IF(UPPER(TRIM(D272))="X",1,0)</f>
        <v>0</v>
      </c>
      <c r="BW272" s="15">
        <f>IF(UPPER(TRIM(E272))="X",1,0)</f>
        <v>0</v>
      </c>
      <c r="BX272" s="15">
        <f>IF(UPPER(TRIM(F272))="X",1,0)</f>
        <v>0</v>
      </c>
      <c r="BY272" s="15">
        <f>IF(UPPER(TRIM(G272))="X",1,0)</f>
        <v>0</v>
      </c>
      <c r="BZ272" s="15">
        <f>IF(UPPER(TRIM(H272))="X",1,0)</f>
        <v>0</v>
      </c>
      <c r="CA272" s="15">
        <f>IF(UPPER(TRIM(J272))="X",1,0)</f>
        <v>0</v>
      </c>
      <c r="CB272" s="15">
        <f>IF(UPPER(TRIM(L272))="X",1,0)</f>
        <v>0</v>
      </c>
      <c r="CC272" s="15">
        <f>IF(UPPER(TRIM(M272))="X",1,0)</f>
        <v>0</v>
      </c>
      <c r="CD272" s="15">
        <f>IF(UPPER(TRIM(I272))="X",1,0)</f>
        <v>0</v>
      </c>
      <c r="CE272" s="15">
        <f>IF(UPPER(TRIM(K272))="X",1,0)</f>
        <v>0</v>
      </c>
      <c r="CF272" s="15">
        <f t="shared" ref="CF272:CX272" si="59">IF(UPPER(TRIM(N272))="X",1,0)</f>
        <v>0</v>
      </c>
      <c r="CG272" s="15">
        <f t="shared" si="59"/>
        <v>0</v>
      </c>
      <c r="CH272" s="15">
        <f t="shared" si="59"/>
        <v>0</v>
      </c>
      <c r="CI272" s="15">
        <f t="shared" si="59"/>
        <v>0</v>
      </c>
      <c r="CJ272" s="15">
        <f t="shared" si="59"/>
        <v>0</v>
      </c>
      <c r="CK272" s="15">
        <f t="shared" si="59"/>
        <v>0</v>
      </c>
      <c r="CL272" s="15">
        <f t="shared" si="59"/>
        <v>0</v>
      </c>
      <c r="CM272" s="15">
        <f t="shared" si="59"/>
        <v>0</v>
      </c>
      <c r="CN272" s="15">
        <f t="shared" si="59"/>
        <v>0</v>
      </c>
      <c r="CO272" s="15">
        <f t="shared" si="59"/>
        <v>0</v>
      </c>
      <c r="CP272" s="15">
        <f t="shared" si="59"/>
        <v>0</v>
      </c>
      <c r="CQ272" s="15">
        <f t="shared" si="59"/>
        <v>0</v>
      </c>
      <c r="CR272" s="15">
        <f t="shared" si="59"/>
        <v>0</v>
      </c>
      <c r="CS272" s="15">
        <f t="shared" si="59"/>
        <v>0</v>
      </c>
      <c r="CT272" s="15">
        <f t="shared" si="59"/>
        <v>0</v>
      </c>
      <c r="CU272" s="15">
        <f t="shared" si="59"/>
        <v>0</v>
      </c>
      <c r="CV272" s="15">
        <f t="shared" si="59"/>
        <v>0</v>
      </c>
      <c r="CW272" s="15">
        <f t="shared" si="59"/>
        <v>0</v>
      </c>
      <c r="CX272" s="15">
        <f t="shared" si="59"/>
        <v>0</v>
      </c>
      <c r="CY272" s="15">
        <v>0</v>
      </c>
      <c r="CZ272" s="15">
        <f>IF(UPPER(TRIM(AH272))="X",1,0)</f>
        <v>0</v>
      </c>
      <c r="DA272" s="15">
        <v>0</v>
      </c>
      <c r="DB272" s="16">
        <f>IF(UPPER(TRIM(AM272))="P", 0, IF(UPPER(TRIM(AM272))="C", 16384, IF(UPPER(TRIM(AM272))="B", 32768, IF(UPPER(TRIM(AM272))="U", 49152, -1))))</f>
        <v>0</v>
      </c>
      <c r="DC272" s="16">
        <f>HEX2DEC(AN272)</f>
        <v>4101</v>
      </c>
      <c r="DD272" s="16">
        <f>IF(UPPER(TRIM(BB272))="",0,IF(UPPER(TRIM(BB272))="M",32,IF(UPPER(TRIM(BB272))="H",64,IF(UPPER(TRIM(BB272))="I",128,-1))))</f>
        <v>0</v>
      </c>
      <c r="DE272" s="16">
        <f>IF(UPPER(TRIM(BC272))="",0, IF(UPPER(TRIM(BC272))="U",1,IF(UPPER(TRIM(BC272))="A",2,IF(UPPER(TRIM(BC272))="B1",4,IF(UPPER(TRIM(BC272))="B2",8,IF(UPPER(TRIM(BC272))="C",16,-1))))))</f>
        <v>0</v>
      </c>
      <c r="DF272" s="17"/>
      <c r="DG272" s="16">
        <v>669</v>
      </c>
      <c r="DH272" s="16">
        <f>AK272</f>
        <v>5771</v>
      </c>
      <c r="DI272" s="16">
        <f>AL272</f>
        <v>31</v>
      </c>
      <c r="DJ272" s="16">
        <f>DB272 + DC272</f>
        <v>4101</v>
      </c>
      <c r="DK272" s="16">
        <f>HEX2DEC(AO272)</f>
        <v>0</v>
      </c>
      <c r="DL272" s="16">
        <f>HEX2DEC(AP272)</f>
        <v>4101</v>
      </c>
      <c r="DM272" s="13">
        <v>0</v>
      </c>
      <c r="DN272" s="16">
        <v>499</v>
      </c>
      <c r="DO272" s="16">
        <f>BV272*2^15+BW272*2^14+BX272*2^13+BY272*2^12+BZ272*2^11+CA272*2^10+CB272*2^9+CC272*2^8+CD272*2^7+CE272*2^6+CF272*2^5+CG272*2^4+CH272*2^3+CI272*2^2+CJ272*2^1+CK272*2^0</f>
        <v>0</v>
      </c>
      <c r="DP272" s="16">
        <f>CL272*2^15+CM272*2^14+CN272*2^13+CO272*2^12+CP272*2^11+CQ272*2^10+CR272*2^9+CS272*2^8+CT272*2^7+CU272*2^6+CV272*2^5+CW272*2^4+CX272*2^3+CY272*2^2+CZ272*2^1+DA272*2^0</f>
        <v>0</v>
      </c>
      <c r="DQ272" s="16">
        <f>IF(DS272=2,AT272*1000,AT272)</f>
        <v>500</v>
      </c>
      <c r="DR272" s="16">
        <f>IF(DT272=2,AU272*1000,AU272)</f>
        <v>2000</v>
      </c>
      <c r="DS272" s="16">
        <v>2</v>
      </c>
      <c r="DT272" s="16">
        <v>2</v>
      </c>
      <c r="DU272" s="16">
        <f>MAX(0,MIN(AX272,3))*2^14+MAX(0,MIN(AY272,3))*2^12+MAX(0,MIN(AZ272,3))*2^10+MAX(0,MIN(BA272,3))*2^8+IF(AW272&lt;0,31,IF(AW272&gt;30,30,AW272))</f>
        <v>0</v>
      </c>
      <c r="DV272" s="16">
        <f>DD272 + DE272</f>
        <v>0</v>
      </c>
      <c r="DW272" s="138" t="s">
        <v>184</v>
      </c>
      <c r="DX272" s="137" t="s">
        <v>273</v>
      </c>
      <c r="DY272" s="137" t="s">
        <v>186</v>
      </c>
      <c r="DZ272" s="17"/>
      <c r="EA272" s="15"/>
      <c r="EB272" s="15"/>
      <c r="EC272" s="15"/>
      <c r="ED272" s="15"/>
    </row>
    <row r="273" spans="1:134" ht="15" hidden="1" customHeight="1" x14ac:dyDescent="0.3">
      <c r="A273" s="123"/>
      <c r="B273" s="221"/>
      <c r="C273" s="553"/>
      <c r="D273" s="257"/>
      <c r="E273" s="257"/>
      <c r="F273" s="257"/>
      <c r="G273" s="204"/>
      <c r="H273" s="257"/>
      <c r="I273" s="204"/>
      <c r="J273" s="204"/>
      <c r="K273" s="257"/>
      <c r="L273" s="257"/>
      <c r="M273" s="257"/>
      <c r="N273" s="257"/>
      <c r="O273" s="257"/>
      <c r="P273" s="257"/>
      <c r="Q273" s="257"/>
      <c r="R273" s="257"/>
      <c r="S273" s="257"/>
      <c r="T273" s="257"/>
      <c r="U273" s="257"/>
      <c r="V273" s="257"/>
      <c r="W273" s="257"/>
      <c r="X273" s="257"/>
      <c r="Y273" s="257"/>
      <c r="Z273" s="257"/>
      <c r="AA273" s="257"/>
      <c r="AB273" s="257"/>
      <c r="AC273" s="257"/>
      <c r="AD273" s="257"/>
      <c r="AE273" s="257"/>
      <c r="AF273" s="257"/>
      <c r="AG273" s="257"/>
      <c r="AH273" s="257"/>
      <c r="AI273" s="257"/>
      <c r="AJ273" s="148"/>
      <c r="AK273" s="12"/>
      <c r="AL273" s="12"/>
      <c r="AM273" s="149"/>
      <c r="AN273" s="150"/>
      <c r="AO273" s="150"/>
      <c r="AP273" s="150"/>
      <c r="AQ273" s="140"/>
      <c r="AR273" s="12"/>
      <c r="AS273" s="12"/>
      <c r="AT273" s="266"/>
      <c r="AU273" s="224"/>
      <c r="AV273" s="12"/>
      <c r="AW273" s="12"/>
      <c r="AX273" s="12"/>
      <c r="AY273" s="12"/>
      <c r="AZ273" s="12"/>
      <c r="BA273" s="12"/>
      <c r="BB273" s="14"/>
      <c r="BC273" s="14"/>
      <c r="BD273" s="15"/>
      <c r="BE273" s="137"/>
      <c r="BF273" s="11"/>
      <c r="BG273" s="11"/>
      <c r="BH273" s="11"/>
      <c r="BI273" s="11"/>
      <c r="BJ273" s="11"/>
      <c r="BK273" s="11"/>
      <c r="BL273" s="11"/>
      <c r="BM273" s="11"/>
      <c r="BN273" s="11"/>
      <c r="BO273" s="11"/>
      <c r="BP273" s="11"/>
      <c r="BQ273" s="11"/>
      <c r="BR273" s="11"/>
      <c r="BS273" s="11"/>
      <c r="BT273" s="11"/>
      <c r="BU273" s="11"/>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6"/>
      <c r="DC273" s="16"/>
      <c r="DD273" s="16"/>
      <c r="DE273" s="16"/>
      <c r="DF273" s="17"/>
      <c r="DG273" s="16"/>
      <c r="DH273" s="16"/>
      <c r="DI273" s="16"/>
      <c r="DJ273" s="16"/>
      <c r="DK273" s="16"/>
      <c r="DL273" s="16"/>
      <c r="DM273" s="13"/>
      <c r="DN273" s="16"/>
      <c r="DO273" s="16"/>
      <c r="DP273" s="16"/>
      <c r="DQ273" s="16"/>
      <c r="DR273" s="16"/>
      <c r="DS273" s="16"/>
      <c r="DT273" s="16"/>
      <c r="DU273" s="16"/>
      <c r="DV273" s="16"/>
      <c r="DW273" s="138"/>
      <c r="DX273" s="137"/>
      <c r="DY273" s="137"/>
      <c r="DZ273" s="17"/>
      <c r="EA273" s="15"/>
      <c r="EB273" s="15"/>
      <c r="EC273" s="15"/>
      <c r="ED273" s="15"/>
    </row>
    <row r="274" spans="1:134" ht="15" hidden="1" customHeight="1" x14ac:dyDescent="0.3">
      <c r="A274" s="123"/>
      <c r="B274" s="221"/>
      <c r="C274" s="553" t="s">
        <v>530</v>
      </c>
      <c r="D274" s="268"/>
      <c r="E274" s="268"/>
      <c r="F274" s="268"/>
      <c r="G274" s="202"/>
      <c r="H274" s="268"/>
      <c r="I274" s="202"/>
      <c r="J274" s="202"/>
      <c r="K274" s="268"/>
      <c r="L274" s="268"/>
      <c r="M274" s="268"/>
      <c r="N274" s="268"/>
      <c r="O274" s="268"/>
      <c r="P274" s="268"/>
      <c r="Q274" s="268"/>
      <c r="R274" s="268"/>
      <c r="S274" s="268"/>
      <c r="T274" s="268"/>
      <c r="U274" s="268"/>
      <c r="V274" s="268"/>
      <c r="W274" s="152"/>
      <c r="X274" s="268"/>
      <c r="Y274" s="268"/>
      <c r="Z274" s="269"/>
      <c r="AA274" s="269"/>
      <c r="AB274" s="269"/>
      <c r="AC274" s="269"/>
      <c r="AD274" s="269"/>
      <c r="AE274" s="269"/>
      <c r="AF274" s="269"/>
      <c r="AG274" s="269"/>
      <c r="AH274" s="269"/>
      <c r="AI274" s="269"/>
      <c r="AJ274" s="148">
        <f>IF($DM274=0,0,(IF(_xlfn.BITAND($DM274, 128),"8,", "") &amp; IF(_xlfn.BITAND($DM274,64),"7,", "") &amp; IF(_xlfn.BITAND($DM274,7), _xlfn.BITAND($DM274,7) &amp; ",", "") &amp; IF(_xlfn.BITAND($DM274, 56), _xlfn.BITAND($DM274, 56)/8, "")))</f>
        <v>0</v>
      </c>
      <c r="AK274" s="135">
        <v>5771</v>
      </c>
      <c r="AL274" s="135">
        <v>31</v>
      </c>
      <c r="AM274" s="194" t="s">
        <v>165</v>
      </c>
      <c r="AN274" s="195" t="s">
        <v>531</v>
      </c>
      <c r="AO274" s="195" t="s">
        <v>167</v>
      </c>
      <c r="AP274" s="195" t="s">
        <v>531</v>
      </c>
      <c r="AQ274" s="140" t="s">
        <v>532</v>
      </c>
      <c r="AR274" s="135">
        <v>99</v>
      </c>
      <c r="AS274" s="12" t="s">
        <v>170</v>
      </c>
      <c r="AT274" s="263">
        <v>1.6</v>
      </c>
      <c r="AU274" s="198">
        <v>5</v>
      </c>
      <c r="AV274" s="12" t="s">
        <v>259</v>
      </c>
      <c r="AW274" s="135">
        <v>0</v>
      </c>
      <c r="AX274" s="135">
        <v>0</v>
      </c>
      <c r="AY274" s="135">
        <v>0</v>
      </c>
      <c r="AZ274" s="135">
        <v>0</v>
      </c>
      <c r="BA274" s="135">
        <v>0</v>
      </c>
      <c r="BB274" s="136"/>
      <c r="BC274" s="136"/>
      <c r="BD274" s="15"/>
      <c r="BE274" s="137" t="str">
        <f>IF(C274="","",C274)</f>
        <v>EGR brushed valve duty cycle limit</v>
      </c>
      <c r="BF274" s="11"/>
      <c r="BG274" s="11"/>
      <c r="BH274" s="11"/>
      <c r="BI274" s="11"/>
      <c r="BJ274" s="11"/>
      <c r="BK274" s="11"/>
      <c r="BL274" s="11"/>
      <c r="BM274" s="11"/>
      <c r="BN274" s="11"/>
      <c r="BO274" s="11"/>
      <c r="BP274" s="11"/>
      <c r="BQ274" s="11"/>
      <c r="BR274" s="11"/>
      <c r="BS274" s="11"/>
      <c r="BT274" s="11"/>
      <c r="BU274" s="11"/>
      <c r="BV274" s="15">
        <f>IF(UPPER(TRIM(D274))="X",1,0)</f>
        <v>0</v>
      </c>
      <c r="BW274" s="15">
        <f>IF(UPPER(TRIM(E274))="X",1,0)</f>
        <v>0</v>
      </c>
      <c r="BX274" s="15">
        <f>IF(UPPER(TRIM(F274))="X",1,0)</f>
        <v>0</v>
      </c>
      <c r="BY274" s="15">
        <f>IF(UPPER(TRIM(G274))="X",1,0)</f>
        <v>0</v>
      </c>
      <c r="BZ274" s="15">
        <f>IF(UPPER(TRIM(H274))="X",1,0)</f>
        <v>0</v>
      </c>
      <c r="CA274" s="15">
        <f>IF(UPPER(TRIM(J274))="X",1,0)</f>
        <v>0</v>
      </c>
      <c r="CB274" s="15">
        <f>IF(UPPER(TRIM(L274))="X",1,0)</f>
        <v>0</v>
      </c>
      <c r="CC274" s="15">
        <f>IF(UPPER(TRIM(M274))="X",1,0)</f>
        <v>0</v>
      </c>
      <c r="CD274" s="15">
        <f>IF(UPPER(TRIM(I274))="X",1,0)</f>
        <v>0</v>
      </c>
      <c r="CE274" s="15">
        <f>IF(UPPER(TRIM(K274))="X",1,0)</f>
        <v>0</v>
      </c>
      <c r="CF274" s="15">
        <f t="shared" ref="CF274:CX274" si="60">IF(UPPER(TRIM(N274))="X",1,0)</f>
        <v>0</v>
      </c>
      <c r="CG274" s="15">
        <f t="shared" si="60"/>
        <v>0</v>
      </c>
      <c r="CH274" s="15">
        <f t="shared" si="60"/>
        <v>0</v>
      </c>
      <c r="CI274" s="15">
        <f t="shared" si="60"/>
        <v>0</v>
      </c>
      <c r="CJ274" s="15">
        <f t="shared" si="60"/>
        <v>0</v>
      </c>
      <c r="CK274" s="15">
        <f t="shared" si="60"/>
        <v>0</v>
      </c>
      <c r="CL274" s="15">
        <f t="shared" si="60"/>
        <v>0</v>
      </c>
      <c r="CM274" s="15">
        <f t="shared" si="60"/>
        <v>0</v>
      </c>
      <c r="CN274" s="15">
        <f t="shared" si="60"/>
        <v>0</v>
      </c>
      <c r="CO274" s="15">
        <f t="shared" si="60"/>
        <v>0</v>
      </c>
      <c r="CP274" s="15">
        <f t="shared" si="60"/>
        <v>0</v>
      </c>
      <c r="CQ274" s="15">
        <f t="shared" si="60"/>
        <v>0</v>
      </c>
      <c r="CR274" s="15">
        <f t="shared" si="60"/>
        <v>0</v>
      </c>
      <c r="CS274" s="15">
        <f t="shared" si="60"/>
        <v>0</v>
      </c>
      <c r="CT274" s="15">
        <f t="shared" si="60"/>
        <v>0</v>
      </c>
      <c r="CU274" s="15">
        <f t="shared" si="60"/>
        <v>0</v>
      </c>
      <c r="CV274" s="15">
        <f t="shared" si="60"/>
        <v>0</v>
      </c>
      <c r="CW274" s="15">
        <f t="shared" si="60"/>
        <v>0</v>
      </c>
      <c r="CX274" s="15">
        <f t="shared" si="60"/>
        <v>0</v>
      </c>
      <c r="CY274" s="15">
        <v>0</v>
      </c>
      <c r="CZ274" s="15">
        <f>IF(UPPER(TRIM(AH274))="X",1,0)</f>
        <v>0</v>
      </c>
      <c r="DA274" s="15">
        <v>0</v>
      </c>
      <c r="DB274" s="16">
        <f>IF(UPPER(TRIM(AM274))="P", 0, IF(UPPER(TRIM(AM274))="C", 16384, IF(UPPER(TRIM(AM274))="B", 32768, IF(UPPER(TRIM(AM274))="U", 49152, -1))))</f>
        <v>0</v>
      </c>
      <c r="DC274" s="16">
        <f>HEX2DEC(AN274)</f>
        <v>12563</v>
      </c>
      <c r="DD274" s="16">
        <f>IF(UPPER(TRIM(BB274))="",0,IF(UPPER(TRIM(BB274))="M",32,IF(UPPER(TRIM(BB274))="H",64,IF(UPPER(TRIM(BB274))="I",128,-1))))</f>
        <v>0</v>
      </c>
      <c r="DE274" s="16">
        <f>IF(UPPER(TRIM(BC274))="",0, IF(UPPER(TRIM(BC274))="U",1,IF(UPPER(TRIM(BC274))="A",2,IF(UPPER(TRIM(BC274))="B1",4,IF(UPPER(TRIM(BC274))="B2",8,IF(UPPER(TRIM(BC274))="C",16,-1))))))</f>
        <v>0</v>
      </c>
      <c r="DF274" s="17"/>
      <c r="DG274" s="16">
        <v>743</v>
      </c>
      <c r="DH274" s="16">
        <f>AK274</f>
        <v>5771</v>
      </c>
      <c r="DI274" s="16">
        <f>AL274</f>
        <v>31</v>
      </c>
      <c r="DJ274" s="16">
        <f>DB274 + DC274</f>
        <v>12563</v>
      </c>
      <c r="DK274" s="16">
        <f>HEX2DEC(AO274)</f>
        <v>0</v>
      </c>
      <c r="DL274" s="16">
        <f>HEX2DEC(AP274)</f>
        <v>12563</v>
      </c>
      <c r="DM274" s="13">
        <v>0</v>
      </c>
      <c r="DN274" s="16">
        <v>573</v>
      </c>
      <c r="DO274" s="16">
        <f>BV274*2^15+BW274*2^14+BX274*2^13+BY274*2^12+BZ274*2^11+CA274*2^10+CB274*2^9+CC274*2^8+CD274*2^7+CE274*2^6+CF274*2^5+CG274*2^4+CH274*2^3+CI274*2^2+CJ274*2^1+CK274*2^0</f>
        <v>0</v>
      </c>
      <c r="DP274" s="16">
        <f>CL274*2^15+CM274*2^14+CN274*2^13+CO274*2^12+CP274*2^11+CQ274*2^10+CR274*2^9+CS274*2^8+CT274*2^7+CU274*2^6+CV274*2^5+CW274*2^4+CX274*2^3+CY274*2^2+CZ274*2^1+DA274*2^0</f>
        <v>0</v>
      </c>
      <c r="DQ274" s="16">
        <f>IF(DS274=2,AT274*1000,AT274)</f>
        <v>1600</v>
      </c>
      <c r="DR274" s="16">
        <f>IF(DT274=2,AU274*1000,AU274)</f>
        <v>5000</v>
      </c>
      <c r="DS274" s="16">
        <v>2</v>
      </c>
      <c r="DT274" s="16">
        <v>2</v>
      </c>
      <c r="DU274" s="16">
        <f>MAX(0,MIN(AX274,3))*2^14+MAX(0,MIN(AY274,3))*2^12+MAX(0,MIN(AZ274,3))*2^10+MAX(0,MIN(BA274,3))*2^8+IF(AW274&lt;0,31,IF(AW274&gt;30,30,AW274))</f>
        <v>0</v>
      </c>
      <c r="DV274" s="16">
        <f>DD274 + DE274</f>
        <v>0</v>
      </c>
      <c r="DW274" s="138"/>
      <c r="DX274" s="137"/>
      <c r="DY274" s="137"/>
      <c r="DZ274" s="17"/>
      <c r="EA274" s="15"/>
      <c r="EB274" s="15"/>
      <c r="EC274" s="15"/>
      <c r="ED274" s="15"/>
    </row>
    <row r="275" spans="1:134" ht="15" hidden="1" customHeight="1" x14ac:dyDescent="0.3">
      <c r="A275" s="123"/>
      <c r="B275" s="221"/>
      <c r="C275" s="553"/>
      <c r="D275" s="257"/>
      <c r="E275" s="257"/>
      <c r="F275" s="257"/>
      <c r="G275" s="204"/>
      <c r="H275" s="257"/>
      <c r="I275" s="204"/>
      <c r="J275" s="204"/>
      <c r="K275" s="257"/>
      <c r="L275" s="257"/>
      <c r="M275" s="257"/>
      <c r="N275" s="257"/>
      <c r="O275" s="257"/>
      <c r="P275" s="257"/>
      <c r="Q275" s="257"/>
      <c r="R275" s="257"/>
      <c r="S275" s="257"/>
      <c r="T275" s="257"/>
      <c r="U275" s="257"/>
      <c r="V275" s="257"/>
      <c r="W275" s="257"/>
      <c r="X275" s="257"/>
      <c r="Y275" s="257"/>
      <c r="Z275" s="257"/>
      <c r="AA275" s="257"/>
      <c r="AB275" s="257"/>
      <c r="AC275" s="257"/>
      <c r="AD275" s="257"/>
      <c r="AE275" s="257"/>
      <c r="AF275" s="257"/>
      <c r="AG275" s="257"/>
      <c r="AH275" s="257"/>
      <c r="AI275" s="257"/>
      <c r="AJ275" s="148"/>
      <c r="AK275" s="12"/>
      <c r="AL275" s="12"/>
      <c r="AM275" s="149"/>
      <c r="AN275" s="150"/>
      <c r="AO275" s="150"/>
      <c r="AP275" s="150"/>
      <c r="AQ275" s="140"/>
      <c r="AR275" s="12"/>
      <c r="AS275" s="12"/>
      <c r="AT275" s="266"/>
      <c r="AU275" s="224"/>
      <c r="AV275" s="12"/>
      <c r="AW275" s="12"/>
      <c r="AX275" s="12"/>
      <c r="AY275" s="12"/>
      <c r="AZ275" s="12"/>
      <c r="BA275" s="12"/>
      <c r="BB275" s="14"/>
      <c r="BC275" s="14"/>
      <c r="BD275" s="15"/>
      <c r="BE275" s="137"/>
      <c r="BF275" s="11"/>
      <c r="BG275" s="11"/>
      <c r="BH275" s="11"/>
      <c r="BI275" s="11"/>
      <c r="BJ275" s="11"/>
      <c r="BK275" s="11"/>
      <c r="BL275" s="11"/>
      <c r="BM275" s="11"/>
      <c r="BN275" s="11"/>
      <c r="BO275" s="11"/>
      <c r="BP275" s="11"/>
      <c r="BQ275" s="11"/>
      <c r="BR275" s="11"/>
      <c r="BS275" s="11"/>
      <c r="BT275" s="11"/>
      <c r="BU275" s="11"/>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6"/>
      <c r="DC275" s="16"/>
      <c r="DD275" s="16"/>
      <c r="DE275" s="16"/>
      <c r="DF275" s="17"/>
      <c r="DG275" s="16"/>
      <c r="DH275" s="16"/>
      <c r="DI275" s="16"/>
      <c r="DJ275" s="16"/>
      <c r="DK275" s="16"/>
      <c r="DL275" s="16"/>
      <c r="DM275" s="13"/>
      <c r="DN275" s="16"/>
      <c r="DO275" s="16"/>
      <c r="DP275" s="16"/>
      <c r="DQ275" s="16"/>
      <c r="DR275" s="16"/>
      <c r="DS275" s="16"/>
      <c r="DT275" s="16"/>
      <c r="DU275" s="16"/>
      <c r="DV275" s="16"/>
      <c r="DW275" s="138"/>
      <c r="DX275" s="137"/>
      <c r="DY275" s="137"/>
      <c r="DZ275" s="17"/>
      <c r="EA275" s="15"/>
      <c r="EB275" s="15"/>
      <c r="EC275" s="15"/>
      <c r="ED275" s="15"/>
    </row>
    <row r="276" spans="1:134" ht="15" hidden="1" customHeight="1" x14ac:dyDescent="0.3">
      <c r="A276" s="123"/>
      <c r="B276" s="221"/>
      <c r="C276" s="553" t="s">
        <v>533</v>
      </c>
      <c r="D276" s="268"/>
      <c r="E276" s="268"/>
      <c r="F276" s="268"/>
      <c r="G276" s="202"/>
      <c r="H276" s="268"/>
      <c r="I276" s="202"/>
      <c r="J276" s="202"/>
      <c r="K276" s="268"/>
      <c r="L276" s="268"/>
      <c r="M276" s="268"/>
      <c r="N276" s="268"/>
      <c r="O276" s="268"/>
      <c r="P276" s="268"/>
      <c r="Q276" s="268"/>
      <c r="R276" s="268"/>
      <c r="S276" s="268"/>
      <c r="T276" s="268"/>
      <c r="U276" s="268"/>
      <c r="V276" s="268"/>
      <c r="W276" s="268"/>
      <c r="X276" s="268"/>
      <c r="Y276" s="268"/>
      <c r="Z276" s="269"/>
      <c r="AA276" s="269"/>
      <c r="AB276" s="269"/>
      <c r="AC276" s="269"/>
      <c r="AD276" s="269"/>
      <c r="AE276" s="269"/>
      <c r="AF276" s="269"/>
      <c r="AG276" s="269"/>
      <c r="AH276" s="269"/>
      <c r="AI276" s="269"/>
      <c r="AJ276" s="148">
        <f>IF($DM276=0,0,(IF(_xlfn.BITAND($DM276, 128),"8,", "") &amp; IF(_xlfn.BITAND($DM276,64),"7,", "") &amp; IF(_xlfn.BITAND($DM276,7), _xlfn.BITAND($DM276,7) &amp; ",", "") &amp; IF(_xlfn.BITAND($DM276, 56), _xlfn.BITAND($DM276, 56)/8, "")))</f>
        <v>0</v>
      </c>
      <c r="AK276" s="135">
        <v>5765</v>
      </c>
      <c r="AL276" s="135">
        <v>31</v>
      </c>
      <c r="AM276" s="194" t="s">
        <v>165</v>
      </c>
      <c r="AN276" s="195" t="s">
        <v>534</v>
      </c>
      <c r="AO276" s="195" t="s">
        <v>167</v>
      </c>
      <c r="AP276" s="195" t="s">
        <v>534</v>
      </c>
      <c r="AQ276" s="140" t="s">
        <v>535</v>
      </c>
      <c r="AR276" s="135">
        <v>150</v>
      </c>
      <c r="AS276" s="12" t="s">
        <v>536</v>
      </c>
      <c r="AT276" s="263">
        <v>5</v>
      </c>
      <c r="AU276" s="198">
        <v>1</v>
      </c>
      <c r="AV276" s="12" t="s">
        <v>259</v>
      </c>
      <c r="AW276" s="135">
        <v>0</v>
      </c>
      <c r="AX276" s="135">
        <v>0</v>
      </c>
      <c r="AY276" s="135">
        <v>0</v>
      </c>
      <c r="AZ276" s="135">
        <v>0</v>
      </c>
      <c r="BA276" s="135">
        <v>0</v>
      </c>
      <c r="BB276" s="136"/>
      <c r="BC276" s="136"/>
      <c r="BD276" s="15"/>
      <c r="BE276" s="137" t="str">
        <f>IF(C276="","",C276)</f>
        <v>EGR brushed valve temperature high</v>
      </c>
      <c r="BF276" s="11"/>
      <c r="BG276" s="11"/>
      <c r="BH276" s="11"/>
      <c r="BI276" s="11"/>
      <c r="BJ276" s="11"/>
      <c r="BK276" s="11"/>
      <c r="BL276" s="11"/>
      <c r="BM276" s="11"/>
      <c r="BN276" s="11"/>
      <c r="BO276" s="11"/>
      <c r="BP276" s="11"/>
      <c r="BQ276" s="11"/>
      <c r="BR276" s="11"/>
      <c r="BS276" s="11"/>
      <c r="BT276" s="11"/>
      <c r="BU276" s="11"/>
      <c r="BV276" s="15">
        <f>IF(UPPER(TRIM(D276))="X",1,0)</f>
        <v>0</v>
      </c>
      <c r="BW276" s="15">
        <f>IF(UPPER(TRIM(E276))="X",1,0)</f>
        <v>0</v>
      </c>
      <c r="BX276" s="15">
        <f>IF(UPPER(TRIM(F276))="X",1,0)</f>
        <v>0</v>
      </c>
      <c r="BY276" s="15">
        <f>IF(UPPER(TRIM(G276))="X",1,0)</f>
        <v>0</v>
      </c>
      <c r="BZ276" s="15">
        <f>IF(UPPER(TRIM(H276))="X",1,0)</f>
        <v>0</v>
      </c>
      <c r="CA276" s="15">
        <f>IF(UPPER(TRIM(J276))="X",1,0)</f>
        <v>0</v>
      </c>
      <c r="CB276" s="15">
        <f>IF(UPPER(TRIM(L276))="X",1,0)</f>
        <v>0</v>
      </c>
      <c r="CC276" s="15">
        <f>IF(UPPER(TRIM(M276))="X",1,0)</f>
        <v>0</v>
      </c>
      <c r="CD276" s="15">
        <f>IF(UPPER(TRIM(I276))="X",1,0)</f>
        <v>0</v>
      </c>
      <c r="CE276" s="15">
        <f>IF(UPPER(TRIM(K276))="X",1,0)</f>
        <v>0</v>
      </c>
      <c r="CF276" s="15">
        <f t="shared" ref="CF276:CX276" si="61">IF(UPPER(TRIM(N276))="X",1,0)</f>
        <v>0</v>
      </c>
      <c r="CG276" s="15">
        <f t="shared" si="61"/>
        <v>0</v>
      </c>
      <c r="CH276" s="15">
        <f t="shared" si="61"/>
        <v>0</v>
      </c>
      <c r="CI276" s="15">
        <f t="shared" si="61"/>
        <v>0</v>
      </c>
      <c r="CJ276" s="15">
        <f t="shared" si="61"/>
        <v>0</v>
      </c>
      <c r="CK276" s="15">
        <f t="shared" si="61"/>
        <v>0</v>
      </c>
      <c r="CL276" s="15">
        <f t="shared" si="61"/>
        <v>0</v>
      </c>
      <c r="CM276" s="15">
        <f t="shared" si="61"/>
        <v>0</v>
      </c>
      <c r="CN276" s="15">
        <f t="shared" si="61"/>
        <v>0</v>
      </c>
      <c r="CO276" s="15">
        <f t="shared" si="61"/>
        <v>0</v>
      </c>
      <c r="CP276" s="15">
        <f t="shared" si="61"/>
        <v>0</v>
      </c>
      <c r="CQ276" s="15">
        <f t="shared" si="61"/>
        <v>0</v>
      </c>
      <c r="CR276" s="15">
        <f t="shared" si="61"/>
        <v>0</v>
      </c>
      <c r="CS276" s="15">
        <f t="shared" si="61"/>
        <v>0</v>
      </c>
      <c r="CT276" s="15">
        <f t="shared" si="61"/>
        <v>0</v>
      </c>
      <c r="CU276" s="15">
        <f t="shared" si="61"/>
        <v>0</v>
      </c>
      <c r="CV276" s="15">
        <f t="shared" si="61"/>
        <v>0</v>
      </c>
      <c r="CW276" s="15">
        <f t="shared" si="61"/>
        <v>0</v>
      </c>
      <c r="CX276" s="15">
        <f t="shared" si="61"/>
        <v>0</v>
      </c>
      <c r="CY276" s="15">
        <v>0</v>
      </c>
      <c r="CZ276" s="15">
        <f>IF(UPPER(TRIM(AH276))="X",1,0)</f>
        <v>0</v>
      </c>
      <c r="DA276" s="15">
        <v>0</v>
      </c>
      <c r="DB276" s="16">
        <f>IF(UPPER(TRIM(AM276))="P", 0, IF(UPPER(TRIM(AM276))="C", 16384, IF(UPPER(TRIM(AM276))="B", 32768, IF(UPPER(TRIM(AM276))="U", 49152, -1))))</f>
        <v>0</v>
      </c>
      <c r="DC276" s="16">
        <f>HEX2DEC(AN276)</f>
        <v>12564</v>
      </c>
      <c r="DD276" s="16">
        <f>IF(UPPER(TRIM(BB276))="",0,IF(UPPER(TRIM(BB276))="M",32,IF(UPPER(TRIM(BB276))="H",64,IF(UPPER(TRIM(BB276))="I",128,-1))))</f>
        <v>0</v>
      </c>
      <c r="DE276" s="16">
        <f>IF(UPPER(TRIM(BC276))="",0, IF(UPPER(TRIM(BC276))="U",1,IF(UPPER(TRIM(BC276))="A",2,IF(UPPER(TRIM(BC276))="B1",4,IF(UPPER(TRIM(BC276))="B2",8,IF(UPPER(TRIM(BC276))="C",16,-1))))))</f>
        <v>0</v>
      </c>
      <c r="DF276" s="17"/>
      <c r="DG276" s="16">
        <v>744</v>
      </c>
      <c r="DH276" s="16">
        <f>AK276</f>
        <v>5765</v>
      </c>
      <c r="DI276" s="16">
        <f>AL276</f>
        <v>31</v>
      </c>
      <c r="DJ276" s="16">
        <f>DB276 + DC276</f>
        <v>12564</v>
      </c>
      <c r="DK276" s="16">
        <f>HEX2DEC(AO276)</f>
        <v>0</v>
      </c>
      <c r="DL276" s="16">
        <f>HEX2DEC(AP276)</f>
        <v>12564</v>
      </c>
      <c r="DM276" s="13">
        <v>0</v>
      </c>
      <c r="DN276" s="16">
        <v>574</v>
      </c>
      <c r="DO276" s="16">
        <f>BV276*2^15+BW276*2^14+BX276*2^13+BY276*2^12+BZ276*2^11+CA276*2^10+CB276*2^9+CC276*2^8+CD276*2^7+CE276*2^6+CF276*2^5+CG276*2^4+CH276*2^3+CI276*2^2+CJ276*2^1+CK276*2^0</f>
        <v>0</v>
      </c>
      <c r="DP276" s="16">
        <f>CL276*2^15+CM276*2^14+CN276*2^13+CO276*2^12+CP276*2^11+CQ276*2^10+CR276*2^9+CS276*2^8+CT276*2^7+CU276*2^6+CV276*2^5+CW276*2^4+CX276*2^3+CY276*2^2+CZ276*2^1+DA276*2^0</f>
        <v>0</v>
      </c>
      <c r="DQ276" s="16">
        <f>IF(DS276=2,AT276*1000,AT276)</f>
        <v>5000</v>
      </c>
      <c r="DR276" s="16">
        <f>IF(DT276=2,AU276*1000,AU276)</f>
        <v>1000</v>
      </c>
      <c r="DS276" s="16">
        <v>2</v>
      </c>
      <c r="DT276" s="16">
        <v>2</v>
      </c>
      <c r="DU276" s="16">
        <f>MAX(0,MIN(AX276,3))*2^14+MAX(0,MIN(AY276,3))*2^12+MAX(0,MIN(AZ276,3))*2^10+MAX(0,MIN(BA276,3))*2^8+IF(AW276&lt;0,31,IF(AW276&gt;30,30,AW276))</f>
        <v>0</v>
      </c>
      <c r="DV276" s="16">
        <f>DD276 + DE276</f>
        <v>0</v>
      </c>
      <c r="DW276" s="138"/>
      <c r="DX276" s="137"/>
      <c r="DY276" s="137"/>
      <c r="DZ276" s="17"/>
      <c r="EA276" s="15"/>
      <c r="EB276" s="15"/>
      <c r="EC276" s="15"/>
      <c r="ED276" s="15"/>
    </row>
    <row r="277" spans="1:134" ht="15" hidden="1" customHeight="1" x14ac:dyDescent="0.3">
      <c r="A277" s="123"/>
      <c r="B277" s="221"/>
      <c r="C277" s="553"/>
      <c r="D277" s="270"/>
      <c r="E277" s="270"/>
      <c r="F277" s="270"/>
      <c r="G277" s="271"/>
      <c r="H277" s="270"/>
      <c r="I277" s="271"/>
      <c r="J277" s="271"/>
      <c r="K277" s="270"/>
      <c r="L277" s="270"/>
      <c r="M277" s="270"/>
      <c r="N277" s="270"/>
      <c r="O277" s="270"/>
      <c r="P277" s="270"/>
      <c r="Q277" s="270"/>
      <c r="R277" s="270"/>
      <c r="S277" s="270"/>
      <c r="T277" s="270"/>
      <c r="U277" s="270"/>
      <c r="V277" s="270"/>
      <c r="W277" s="270"/>
      <c r="X277" s="270"/>
      <c r="Y277" s="270"/>
      <c r="Z277" s="257"/>
      <c r="AA277" s="257"/>
      <c r="AB277" s="257"/>
      <c r="AC277" s="257"/>
      <c r="AD277" s="257"/>
      <c r="AE277" s="257"/>
      <c r="AF277" s="257"/>
      <c r="AG277" s="257"/>
      <c r="AH277" s="257"/>
      <c r="AI277" s="257"/>
      <c r="AJ277" s="148"/>
      <c r="AK277" s="12"/>
      <c r="AL277" s="12"/>
      <c r="AM277" s="149"/>
      <c r="AN277" s="150"/>
      <c r="AO277" s="150"/>
      <c r="AP277" s="150"/>
      <c r="AQ277" s="140"/>
      <c r="AR277" s="12"/>
      <c r="AS277" s="12"/>
      <c r="AT277" s="266"/>
      <c r="AU277" s="224"/>
      <c r="AV277" s="12"/>
      <c r="AW277" s="12"/>
      <c r="AX277" s="12"/>
      <c r="AY277" s="12"/>
      <c r="AZ277" s="12"/>
      <c r="BA277" s="12"/>
      <c r="BB277" s="14"/>
      <c r="BC277" s="14"/>
      <c r="BD277" s="15"/>
      <c r="BE277" s="137"/>
      <c r="BF277" s="11"/>
      <c r="BG277" s="11"/>
      <c r="BH277" s="11"/>
      <c r="BI277" s="11"/>
      <c r="BJ277" s="11"/>
      <c r="BK277" s="11"/>
      <c r="BL277" s="11"/>
      <c r="BM277" s="11"/>
      <c r="BN277" s="11"/>
      <c r="BO277" s="11"/>
      <c r="BP277" s="11"/>
      <c r="BQ277" s="11"/>
      <c r="BR277" s="11"/>
      <c r="BS277" s="11"/>
      <c r="BT277" s="11"/>
      <c r="BU277" s="11"/>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6"/>
      <c r="DC277" s="16"/>
      <c r="DD277" s="16"/>
      <c r="DE277" s="16"/>
      <c r="DF277" s="17"/>
      <c r="DG277" s="16"/>
      <c r="DH277" s="16"/>
      <c r="DI277" s="16"/>
      <c r="DJ277" s="16"/>
      <c r="DK277" s="16"/>
      <c r="DL277" s="16"/>
      <c r="DM277" s="13"/>
      <c r="DN277" s="16"/>
      <c r="DO277" s="16"/>
      <c r="DP277" s="16"/>
      <c r="DQ277" s="16"/>
      <c r="DR277" s="16"/>
      <c r="DS277" s="16"/>
      <c r="DT277" s="16"/>
      <c r="DU277" s="16"/>
      <c r="DV277" s="16"/>
      <c r="DW277" s="138"/>
      <c r="DX277" s="137"/>
      <c r="DY277" s="137"/>
      <c r="DZ277" s="17"/>
      <c r="EA277" s="15"/>
      <c r="EB277" s="15"/>
      <c r="EC277" s="15"/>
      <c r="ED277" s="15"/>
    </row>
    <row r="278" spans="1:134" ht="15" hidden="1" customHeight="1" x14ac:dyDescent="0.3">
      <c r="A278" s="123"/>
      <c r="B278" s="221"/>
      <c r="C278" s="553" t="s">
        <v>537</v>
      </c>
      <c r="D278" s="268"/>
      <c r="E278" s="268"/>
      <c r="F278" s="268"/>
      <c r="G278" s="202"/>
      <c r="H278" s="268"/>
      <c r="I278" s="202"/>
      <c r="J278" s="202"/>
      <c r="K278" s="268"/>
      <c r="L278" s="268"/>
      <c r="M278" s="268"/>
      <c r="N278" s="268"/>
      <c r="O278" s="268"/>
      <c r="P278" s="268"/>
      <c r="Q278" s="268"/>
      <c r="R278" s="268"/>
      <c r="S278" s="268"/>
      <c r="T278" s="268"/>
      <c r="U278" s="268"/>
      <c r="V278" s="268"/>
      <c r="W278" s="268"/>
      <c r="X278" s="268"/>
      <c r="Y278" s="268"/>
      <c r="Z278" s="269"/>
      <c r="AA278" s="269"/>
      <c r="AB278" s="269"/>
      <c r="AC278" s="269"/>
      <c r="AD278" s="269"/>
      <c r="AE278" s="269"/>
      <c r="AF278" s="269"/>
      <c r="AG278" s="269"/>
      <c r="AH278" s="269"/>
      <c r="AI278" s="269"/>
      <c r="AJ278" s="148">
        <v>0</v>
      </c>
      <c r="AK278" s="135">
        <v>5771</v>
      </c>
      <c r="AL278" s="135">
        <v>31</v>
      </c>
      <c r="AM278" s="194" t="s">
        <v>165</v>
      </c>
      <c r="AN278" s="195" t="s">
        <v>538</v>
      </c>
      <c r="AO278" s="195" t="s">
        <v>167</v>
      </c>
      <c r="AP278" s="195" t="s">
        <v>538</v>
      </c>
      <c r="AQ278" s="12"/>
      <c r="AR278" s="12"/>
      <c r="AS278" s="12"/>
      <c r="AT278" s="263">
        <v>10</v>
      </c>
      <c r="AU278" s="198">
        <v>3600</v>
      </c>
      <c r="AV278" s="12" t="s">
        <v>259</v>
      </c>
      <c r="AW278" s="135">
        <v>0</v>
      </c>
      <c r="AX278" s="135">
        <v>0</v>
      </c>
      <c r="AY278" s="135">
        <v>0</v>
      </c>
      <c r="AZ278" s="135">
        <v>0</v>
      </c>
      <c r="BA278" s="135">
        <v>0</v>
      </c>
      <c r="BB278" s="136"/>
      <c r="BC278" s="136"/>
      <c r="BD278" s="15"/>
      <c r="BE278" s="137" t="str">
        <f>IF(C278="","",C278)</f>
        <v>EGR valve sticking</v>
      </c>
      <c r="BF278" s="11"/>
      <c r="BG278" s="11"/>
      <c r="BH278" s="11"/>
      <c r="BI278" s="11"/>
      <c r="BJ278" s="11"/>
      <c r="BK278" s="11"/>
      <c r="BL278" s="11"/>
      <c r="BM278" s="11"/>
      <c r="BN278" s="11"/>
      <c r="BO278" s="11"/>
      <c r="BP278" s="11"/>
      <c r="BQ278" s="11"/>
      <c r="BR278" s="11"/>
      <c r="BS278" s="11"/>
      <c r="BT278" s="11"/>
      <c r="BU278" s="11"/>
      <c r="BV278" s="15">
        <f>IF(UPPER(TRIM(D278))="X",1,0)</f>
        <v>0</v>
      </c>
      <c r="BW278" s="15">
        <f>IF(UPPER(TRIM(E278))="X",1,0)</f>
        <v>0</v>
      </c>
      <c r="BX278" s="15">
        <f>IF(UPPER(TRIM(F278))="X",1,0)</f>
        <v>0</v>
      </c>
      <c r="BY278" s="15">
        <f>IF(UPPER(TRIM(G278))="X",1,0)</f>
        <v>0</v>
      </c>
      <c r="BZ278" s="15">
        <f>IF(UPPER(TRIM(H278))="X",1,0)</f>
        <v>0</v>
      </c>
      <c r="CA278" s="15">
        <f>IF(UPPER(TRIM(J278))="X",1,0)</f>
        <v>0</v>
      </c>
      <c r="CB278" s="15">
        <f>IF(UPPER(TRIM(L278))="X",1,0)</f>
        <v>0</v>
      </c>
      <c r="CC278" s="15">
        <f>IF(UPPER(TRIM(M278))="X",1,0)</f>
        <v>0</v>
      </c>
      <c r="CD278" s="15">
        <f>IF(UPPER(TRIM(I278))="X",1,0)</f>
        <v>0</v>
      </c>
      <c r="CE278" s="15">
        <f>IF(UPPER(TRIM(K278))="X",1,0)</f>
        <v>0</v>
      </c>
      <c r="CF278" s="15">
        <f t="shared" ref="CF278:CX278" si="62">IF(UPPER(TRIM(N278))="X",1,0)</f>
        <v>0</v>
      </c>
      <c r="CG278" s="15">
        <f t="shared" si="62"/>
        <v>0</v>
      </c>
      <c r="CH278" s="15">
        <f t="shared" si="62"/>
        <v>0</v>
      </c>
      <c r="CI278" s="15">
        <f t="shared" si="62"/>
        <v>0</v>
      </c>
      <c r="CJ278" s="15">
        <f t="shared" si="62"/>
        <v>0</v>
      </c>
      <c r="CK278" s="15">
        <f t="shared" si="62"/>
        <v>0</v>
      </c>
      <c r="CL278" s="15">
        <f t="shared" si="62"/>
        <v>0</v>
      </c>
      <c r="CM278" s="15">
        <f t="shared" si="62"/>
        <v>0</v>
      </c>
      <c r="CN278" s="15">
        <f t="shared" si="62"/>
        <v>0</v>
      </c>
      <c r="CO278" s="15">
        <f t="shared" si="62"/>
        <v>0</v>
      </c>
      <c r="CP278" s="15">
        <f t="shared" si="62"/>
        <v>0</v>
      </c>
      <c r="CQ278" s="15">
        <f t="shared" si="62"/>
        <v>0</v>
      </c>
      <c r="CR278" s="15">
        <f t="shared" si="62"/>
        <v>0</v>
      </c>
      <c r="CS278" s="15">
        <f t="shared" si="62"/>
        <v>0</v>
      </c>
      <c r="CT278" s="15">
        <f t="shared" si="62"/>
        <v>0</v>
      </c>
      <c r="CU278" s="15">
        <f t="shared" si="62"/>
        <v>0</v>
      </c>
      <c r="CV278" s="15">
        <f t="shared" si="62"/>
        <v>0</v>
      </c>
      <c r="CW278" s="15">
        <f t="shared" si="62"/>
        <v>0</v>
      </c>
      <c r="CX278" s="15">
        <f t="shared" si="62"/>
        <v>0</v>
      </c>
      <c r="CY278" s="15">
        <v>0</v>
      </c>
      <c r="CZ278" s="15">
        <f>IF(UPPER(TRIM(AH278))="X",1,0)</f>
        <v>0</v>
      </c>
      <c r="DA278" s="15">
        <v>0</v>
      </c>
      <c r="DB278" s="16">
        <f>IF(UPPER(TRIM(AM278))="P", 0, IF(UPPER(TRIM(AM278))="C", 16384, IF(UPPER(TRIM(AM278))="B", 32768, IF(UPPER(TRIM(AM278))="U", 49152, -1))))</f>
        <v>0</v>
      </c>
      <c r="DC278" s="16">
        <f>HEX2DEC(AN278)</f>
        <v>4117</v>
      </c>
      <c r="DD278" s="16">
        <f>IF(UPPER(TRIM(BB278))="",0,IF(UPPER(TRIM(BB278))="M",32,IF(UPPER(TRIM(BB278))="H",64,IF(UPPER(TRIM(BB278))="I",128,-1))))</f>
        <v>0</v>
      </c>
      <c r="DE278" s="16">
        <f>IF(UPPER(TRIM(BC278))="",0, IF(UPPER(TRIM(BC278))="U",1,IF(UPPER(TRIM(BC278))="A",2,IF(UPPER(TRIM(BC278))="B1",4,IF(UPPER(TRIM(BC278))="B2",8,IF(UPPER(TRIM(BC278))="C",16,-1))))))</f>
        <v>0</v>
      </c>
      <c r="DF278" s="17"/>
      <c r="DG278" s="16">
        <v>833</v>
      </c>
      <c r="DH278" s="16">
        <f>AK278</f>
        <v>5771</v>
      </c>
      <c r="DI278" s="16">
        <f>AL278</f>
        <v>31</v>
      </c>
      <c r="DJ278" s="16">
        <f>DB278 + DC278</f>
        <v>4117</v>
      </c>
      <c r="DK278" s="16">
        <f>HEX2DEC(AO278)</f>
        <v>0</v>
      </c>
      <c r="DL278" s="16">
        <f>HEX2DEC(AP278)</f>
        <v>4117</v>
      </c>
      <c r="DM278" s="13">
        <v>0</v>
      </c>
      <c r="DN278" s="16">
        <v>660</v>
      </c>
      <c r="DO278" s="16">
        <f>BV278*2^15+BW278*2^14+BX278*2^13+BY278*2^12+BZ278*2^11+CA278*2^10+CB278*2^9+CC278*2^8+CD278*2^7+CE278*2^6+CF278*2^5+CG278*2^4+CH278*2^3+CI278*2^2+CJ278*2^1+CK278*2^0</f>
        <v>0</v>
      </c>
      <c r="DP278" s="16">
        <f>CL278*2^15+CM278*2^14+CN278*2^13+CO278*2^12+CP278*2^11+CQ278*2^10+CR278*2^9+CS278*2^8+CT278*2^7+CU278*2^6+CV278*2^5+CW278*2^4+CX278*2^3+CY278*2^2+CZ278*2^1+DA278*2^0</f>
        <v>0</v>
      </c>
      <c r="DQ278" s="16">
        <f>IF(DS278=2,AT278*1000,AT278)</f>
        <v>10000</v>
      </c>
      <c r="DR278" s="16">
        <f>IF(DT278=2,AU278*1000,AU278)</f>
        <v>3600000</v>
      </c>
      <c r="DS278" s="16">
        <v>2</v>
      </c>
      <c r="DT278" s="16">
        <v>2</v>
      </c>
      <c r="DU278" s="16">
        <f>MAX(0,MIN(AX278,3))*2^14+MAX(0,MIN(AY278,3))*2^12+MAX(0,MIN(AZ278,3))*2^10+MAX(0,MIN(BA278,3))*2^8+IF(AW278&lt;0,31,IF(AW278&gt;30,30,AW278))</f>
        <v>0</v>
      </c>
      <c r="DV278" s="16">
        <f>DD278 + DE278</f>
        <v>0</v>
      </c>
      <c r="DW278" s="138"/>
      <c r="DX278" s="137"/>
      <c r="DY278" s="137"/>
      <c r="DZ278" s="17"/>
      <c r="EA278" s="15"/>
      <c r="EB278" s="15"/>
      <c r="EC278" s="15"/>
      <c r="ED278" s="15"/>
    </row>
    <row r="279" spans="1:134" ht="15" hidden="1" customHeight="1" x14ac:dyDescent="0.3">
      <c r="A279" s="123"/>
      <c r="B279" s="221"/>
      <c r="C279" s="553"/>
      <c r="D279" s="257"/>
      <c r="E279" s="257"/>
      <c r="F279" s="257"/>
      <c r="G279" s="204"/>
      <c r="H279" s="257"/>
      <c r="I279" s="204"/>
      <c r="J279" s="204"/>
      <c r="K279" s="257"/>
      <c r="L279" s="257"/>
      <c r="M279" s="257"/>
      <c r="N279" s="257"/>
      <c r="O279" s="257"/>
      <c r="P279" s="257"/>
      <c r="Q279" s="257"/>
      <c r="R279" s="257"/>
      <c r="S279" s="257"/>
      <c r="T279" s="257"/>
      <c r="U279" s="257"/>
      <c r="V279" s="257"/>
      <c r="W279" s="257"/>
      <c r="X279" s="257"/>
      <c r="Y279" s="257"/>
      <c r="Z279" s="272"/>
      <c r="AA279" s="272"/>
      <c r="AB279" s="272"/>
      <c r="AC279" s="272"/>
      <c r="AD279" s="272"/>
      <c r="AE279" s="272"/>
      <c r="AF279" s="272"/>
      <c r="AG279" s="272"/>
      <c r="AH279" s="272"/>
      <c r="AI279" s="272"/>
      <c r="AJ279" s="148"/>
      <c r="AK279" s="12"/>
      <c r="AL279" s="12"/>
      <c r="AM279" s="149"/>
      <c r="AN279" s="150"/>
      <c r="AO279" s="150"/>
      <c r="AP279" s="150"/>
      <c r="AQ279" s="12"/>
      <c r="AR279" s="12"/>
      <c r="AS279" s="12"/>
      <c r="AT279" s="266"/>
      <c r="AU279" s="224"/>
      <c r="AV279" s="12"/>
      <c r="AW279" s="12"/>
      <c r="AX279" s="12"/>
      <c r="AY279" s="12"/>
      <c r="AZ279" s="12"/>
      <c r="BA279" s="12"/>
      <c r="BB279" s="14"/>
      <c r="BC279" s="14"/>
      <c r="BD279" s="15"/>
      <c r="BE279" s="137"/>
      <c r="BF279" s="11"/>
      <c r="BG279" s="11"/>
      <c r="BH279" s="11"/>
      <c r="BI279" s="11"/>
      <c r="BJ279" s="11"/>
      <c r="BK279" s="11"/>
      <c r="BL279" s="11"/>
      <c r="BM279" s="11"/>
      <c r="BN279" s="11"/>
      <c r="BO279" s="11"/>
      <c r="BP279" s="11"/>
      <c r="BQ279" s="11"/>
      <c r="BR279" s="11"/>
      <c r="BS279" s="11"/>
      <c r="BT279" s="11"/>
      <c r="BU279" s="11"/>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6"/>
      <c r="DC279" s="16"/>
      <c r="DD279" s="16"/>
      <c r="DE279" s="16"/>
      <c r="DF279" s="17"/>
      <c r="DG279" s="16"/>
      <c r="DH279" s="16"/>
      <c r="DI279" s="16"/>
      <c r="DJ279" s="16"/>
      <c r="DK279" s="16"/>
      <c r="DL279" s="16"/>
      <c r="DM279" s="13"/>
      <c r="DN279" s="16"/>
      <c r="DO279" s="16"/>
      <c r="DP279" s="16"/>
      <c r="DQ279" s="16"/>
      <c r="DR279" s="16"/>
      <c r="DS279" s="16"/>
      <c r="DT279" s="16"/>
      <c r="DU279" s="16"/>
      <c r="DV279" s="16"/>
      <c r="DW279" s="138"/>
      <c r="DX279" s="137"/>
      <c r="DY279" s="137"/>
      <c r="DZ279" s="17"/>
      <c r="EA279" s="15"/>
      <c r="EB279" s="15"/>
      <c r="EC279" s="15"/>
      <c r="ED279" s="15"/>
    </row>
    <row r="280" spans="1:134" ht="15" hidden="1" customHeight="1" x14ac:dyDescent="0.3">
      <c r="A280" s="123"/>
      <c r="B280" s="221"/>
      <c r="C280" s="553" t="s">
        <v>539</v>
      </c>
      <c r="D280" s="152"/>
      <c r="E280" s="152"/>
      <c r="F280" s="152"/>
      <c r="G280" s="151"/>
      <c r="H280" s="152"/>
      <c r="I280" s="151"/>
      <c r="J280" s="151"/>
      <c r="K280" s="152"/>
      <c r="L280" s="152"/>
      <c r="M280" s="152"/>
      <c r="N280" s="152"/>
      <c r="O280" s="152"/>
      <c r="P280" s="152"/>
      <c r="Q280" s="152"/>
      <c r="R280" s="152"/>
      <c r="S280" s="152"/>
      <c r="T280" s="152"/>
      <c r="U280" s="152"/>
      <c r="V280" s="152"/>
      <c r="W280" s="152"/>
      <c r="X280" s="152"/>
      <c r="Y280" s="152"/>
      <c r="Z280" s="269"/>
      <c r="AA280" s="269"/>
      <c r="AB280" s="269"/>
      <c r="AC280" s="269"/>
      <c r="AD280" s="269"/>
      <c r="AE280" s="269"/>
      <c r="AF280" s="269"/>
      <c r="AG280" s="269"/>
      <c r="AH280" s="269"/>
      <c r="AI280" s="269"/>
      <c r="AJ280" s="148">
        <v>0</v>
      </c>
      <c r="AK280" s="135">
        <v>516154</v>
      </c>
      <c r="AL280" s="135">
        <v>1</v>
      </c>
      <c r="AM280" s="194" t="s">
        <v>165</v>
      </c>
      <c r="AN280" s="195" t="s">
        <v>540</v>
      </c>
      <c r="AO280" s="195" t="s">
        <v>167</v>
      </c>
      <c r="AP280" s="195" t="s">
        <v>540</v>
      </c>
      <c r="AQ280" s="140" t="s">
        <v>432</v>
      </c>
      <c r="AR280" s="261">
        <v>2.5</v>
      </c>
      <c r="AS280" s="12" t="s">
        <v>328</v>
      </c>
      <c r="AT280" s="263">
        <v>3</v>
      </c>
      <c r="AU280" s="198">
        <v>1</v>
      </c>
      <c r="AV280" s="12" t="s">
        <v>259</v>
      </c>
      <c r="AW280" s="135">
        <v>0</v>
      </c>
      <c r="AX280" s="135">
        <v>0</v>
      </c>
      <c r="AY280" s="135">
        <v>0</v>
      </c>
      <c r="AZ280" s="135">
        <v>0</v>
      </c>
      <c r="BA280" s="135">
        <v>0</v>
      </c>
      <c r="BB280" s="136"/>
      <c r="BC280" s="136"/>
      <c r="BD280" s="15"/>
      <c r="BE280" s="137" t="str">
        <f>IF(C280="","",C280)</f>
        <v>EGR valve dP lower than expected - tubes reversed</v>
      </c>
      <c r="BF280" s="11"/>
      <c r="BG280" s="11"/>
      <c r="BH280" s="11"/>
      <c r="BI280" s="11"/>
      <c r="BJ280" s="11"/>
      <c r="BK280" s="11"/>
      <c r="BL280" s="11"/>
      <c r="BM280" s="11"/>
      <c r="BN280" s="11"/>
      <c r="BO280" s="11"/>
      <c r="BP280" s="11"/>
      <c r="BQ280" s="11"/>
      <c r="BR280" s="11"/>
      <c r="BS280" s="11"/>
      <c r="BT280" s="11"/>
      <c r="BU280" s="11"/>
      <c r="BV280" s="15">
        <f>IF(UPPER(TRIM(D280))="X",1,0)</f>
        <v>0</v>
      </c>
      <c r="BW280" s="15">
        <f>IF(UPPER(TRIM(E280))="X",1,0)</f>
        <v>0</v>
      </c>
      <c r="BX280" s="15">
        <f>IF(UPPER(TRIM(F280))="X",1,0)</f>
        <v>0</v>
      </c>
      <c r="BY280" s="15">
        <f>IF(UPPER(TRIM(G280))="X",1,0)</f>
        <v>0</v>
      </c>
      <c r="BZ280" s="15">
        <f>IF(UPPER(TRIM(H280))="X",1,0)</f>
        <v>0</v>
      </c>
      <c r="CA280" s="15">
        <f>IF(UPPER(TRIM(J280))="X",1,0)</f>
        <v>0</v>
      </c>
      <c r="CB280" s="15">
        <f>IF(UPPER(TRIM(L280))="X",1,0)</f>
        <v>0</v>
      </c>
      <c r="CC280" s="15">
        <f>IF(UPPER(TRIM(M280))="X",1,0)</f>
        <v>0</v>
      </c>
      <c r="CD280" s="15">
        <f>IF(UPPER(TRIM(I280))="X",1,0)</f>
        <v>0</v>
      </c>
      <c r="CE280" s="15">
        <f>IF(UPPER(TRIM(K280))="X",1,0)</f>
        <v>0</v>
      </c>
      <c r="CF280" s="15">
        <f t="shared" ref="CF280:CX280" si="63">IF(UPPER(TRIM(N280))="X",1,0)</f>
        <v>0</v>
      </c>
      <c r="CG280" s="15">
        <f t="shared" si="63"/>
        <v>0</v>
      </c>
      <c r="CH280" s="15">
        <f t="shared" si="63"/>
        <v>0</v>
      </c>
      <c r="CI280" s="15">
        <f t="shared" si="63"/>
        <v>0</v>
      </c>
      <c r="CJ280" s="15">
        <f t="shared" si="63"/>
        <v>0</v>
      </c>
      <c r="CK280" s="15">
        <f t="shared" si="63"/>
        <v>0</v>
      </c>
      <c r="CL280" s="15">
        <f t="shared" si="63"/>
        <v>0</v>
      </c>
      <c r="CM280" s="15">
        <f t="shared" si="63"/>
        <v>0</v>
      </c>
      <c r="CN280" s="15">
        <f t="shared" si="63"/>
        <v>0</v>
      </c>
      <c r="CO280" s="15">
        <f t="shared" si="63"/>
        <v>0</v>
      </c>
      <c r="CP280" s="15">
        <f t="shared" si="63"/>
        <v>0</v>
      </c>
      <c r="CQ280" s="15">
        <f t="shared" si="63"/>
        <v>0</v>
      </c>
      <c r="CR280" s="15">
        <f t="shared" si="63"/>
        <v>0</v>
      </c>
      <c r="CS280" s="15">
        <f t="shared" si="63"/>
        <v>0</v>
      </c>
      <c r="CT280" s="15">
        <f t="shared" si="63"/>
        <v>0</v>
      </c>
      <c r="CU280" s="15">
        <f t="shared" si="63"/>
        <v>0</v>
      </c>
      <c r="CV280" s="15">
        <f t="shared" si="63"/>
        <v>0</v>
      </c>
      <c r="CW280" s="15">
        <f t="shared" si="63"/>
        <v>0</v>
      </c>
      <c r="CX280" s="15">
        <f t="shared" si="63"/>
        <v>0</v>
      </c>
      <c r="CY280" s="15">
        <v>0</v>
      </c>
      <c r="CZ280" s="15">
        <f>IF(UPPER(TRIM(AH280))="X",1,0)</f>
        <v>0</v>
      </c>
      <c r="DA280" s="15">
        <v>0</v>
      </c>
      <c r="DB280" s="16">
        <f>IF(UPPER(TRIM(AM280))="P", 0, IF(UPPER(TRIM(AM280))="C", 16384, IF(UPPER(TRIM(AM280))="B", 32768, IF(UPPER(TRIM(AM280))="U", 49152, -1))))</f>
        <v>0</v>
      </c>
      <c r="DC280" s="16">
        <f>HEX2DEC(AN280)</f>
        <v>4170</v>
      </c>
      <c r="DD280" s="16">
        <f>IF(UPPER(TRIM(BB280))="",0,IF(UPPER(TRIM(BB280))="M",32,IF(UPPER(TRIM(BB280))="H",64,IF(UPPER(TRIM(BB280))="I",128,-1))))</f>
        <v>0</v>
      </c>
      <c r="DE280" s="16">
        <f>IF(UPPER(TRIM(BC280))="",0, IF(UPPER(TRIM(BC280))="U",1,IF(UPPER(TRIM(BC280))="A",2,IF(UPPER(TRIM(BC280))="B1",4,IF(UPPER(TRIM(BC280))="B2",8,IF(UPPER(TRIM(BC280))="C",16,-1))))))</f>
        <v>0</v>
      </c>
      <c r="DF280" s="17"/>
      <c r="DG280" s="16">
        <v>865</v>
      </c>
      <c r="DH280" s="16">
        <f>AK280</f>
        <v>516154</v>
      </c>
      <c r="DI280" s="16">
        <f>AL280</f>
        <v>1</v>
      </c>
      <c r="DJ280" s="16">
        <f>DB280 + DC280</f>
        <v>4170</v>
      </c>
      <c r="DK280" s="16">
        <f>HEX2DEC(AO280)</f>
        <v>0</v>
      </c>
      <c r="DL280" s="16">
        <f>HEX2DEC(AP280)</f>
        <v>4170</v>
      </c>
      <c r="DM280" s="13">
        <v>0</v>
      </c>
      <c r="DN280" s="16">
        <v>692</v>
      </c>
      <c r="DO280" s="16">
        <f>BV280*2^15+BW280*2^14+BX280*2^13+BY280*2^12+BZ280*2^11+CA280*2^10+CB280*2^9+CC280*2^8+CD280*2^7+CE280*2^6+CF280*2^5+CG280*2^4+CH280*2^3+CI280*2^2+CJ280*2^1+CK280*2^0</f>
        <v>0</v>
      </c>
      <c r="DP280" s="16">
        <f>CL280*2^15+CM280*2^14+CN280*2^13+CO280*2^12+CP280*2^11+CQ280*2^10+CR280*2^9+CS280*2^8+CT280*2^7+CU280*2^6+CV280*2^5+CW280*2^4+CX280*2^3+CY280*2^2+CZ280*2^1+DA280*2^0</f>
        <v>0</v>
      </c>
      <c r="DQ280" s="16">
        <f>IF(DS280=2,AT280*1000,AT280)</f>
        <v>3000</v>
      </c>
      <c r="DR280" s="16">
        <f>IF(DT280=2,AU280*1000,AU280)</f>
        <v>1000</v>
      </c>
      <c r="DS280" s="16">
        <v>2</v>
      </c>
      <c r="DT280" s="16">
        <v>2</v>
      </c>
      <c r="DU280" s="16">
        <f>MAX(0,MIN(AX280,3))*2^14+MAX(0,MIN(AY280,3))*2^12+MAX(0,MIN(AZ280,3))*2^10+MAX(0,MIN(BA280,3))*2^8+IF(AW280&lt;0,31,IF(AW280&gt;30,30,AW280))</f>
        <v>0</v>
      </c>
      <c r="DV280" s="16">
        <f>DD280 + DE280</f>
        <v>0</v>
      </c>
      <c r="DW280" s="138"/>
      <c r="DX280" s="137"/>
      <c r="DY280" s="137"/>
      <c r="DZ280" s="17"/>
      <c r="EA280" s="15"/>
      <c r="EB280" s="15"/>
      <c r="EC280" s="15"/>
      <c r="ED280" s="15"/>
    </row>
    <row r="281" spans="1:134" ht="15" hidden="1" customHeight="1" x14ac:dyDescent="0.3">
      <c r="A281" s="123"/>
      <c r="B281" s="221"/>
      <c r="C281" s="553"/>
      <c r="D281" s="257"/>
      <c r="E281" s="257"/>
      <c r="F281" s="257"/>
      <c r="G281" s="204"/>
      <c r="H281" s="257"/>
      <c r="I281" s="204"/>
      <c r="J281" s="204"/>
      <c r="K281" s="257"/>
      <c r="L281" s="257"/>
      <c r="M281" s="257"/>
      <c r="N281" s="257"/>
      <c r="O281" s="257"/>
      <c r="P281" s="257"/>
      <c r="Q281" s="257"/>
      <c r="R281" s="257"/>
      <c r="S281" s="257"/>
      <c r="T281" s="257"/>
      <c r="U281" s="257"/>
      <c r="V281" s="257"/>
      <c r="W281" s="257"/>
      <c r="X281" s="257"/>
      <c r="Y281" s="257"/>
      <c r="Z281" s="257"/>
      <c r="AA281" s="257"/>
      <c r="AB281" s="257"/>
      <c r="AC281" s="257"/>
      <c r="AD281" s="257"/>
      <c r="AE281" s="257"/>
      <c r="AF281" s="257"/>
      <c r="AG281" s="257"/>
      <c r="AH281" s="257"/>
      <c r="AI281" s="257"/>
      <c r="AJ281" s="148"/>
      <c r="AK281" s="12"/>
      <c r="AL281" s="12"/>
      <c r="AM281" s="149"/>
      <c r="AN281" s="150"/>
      <c r="AO281" s="150"/>
      <c r="AP281" s="150"/>
      <c r="AQ281" s="140" t="s">
        <v>541</v>
      </c>
      <c r="AR281" s="261">
        <v>0.2</v>
      </c>
      <c r="AS281" s="12" t="s">
        <v>284</v>
      </c>
      <c r="AT281" s="266"/>
      <c r="AU281" s="224"/>
      <c r="AV281" s="12"/>
      <c r="AW281" s="12"/>
      <c r="AX281" s="12"/>
      <c r="AY281" s="12"/>
      <c r="AZ281" s="12"/>
      <c r="BA281" s="12"/>
      <c r="BB281" s="14"/>
      <c r="BC281" s="14"/>
      <c r="BD281" s="15"/>
      <c r="BE281" s="137"/>
      <c r="BF281" s="11"/>
      <c r="BG281" s="11"/>
      <c r="BH281" s="11"/>
      <c r="BI281" s="11"/>
      <c r="BJ281" s="11"/>
      <c r="BK281" s="11"/>
      <c r="BL281" s="11"/>
      <c r="BM281" s="11"/>
      <c r="BN281" s="11"/>
      <c r="BO281" s="11"/>
      <c r="BP281" s="11"/>
      <c r="BQ281" s="11"/>
      <c r="BR281" s="11"/>
      <c r="BS281" s="11"/>
      <c r="BT281" s="11"/>
      <c r="BU281" s="11"/>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6"/>
      <c r="DC281" s="16"/>
      <c r="DD281" s="16"/>
      <c r="DE281" s="16"/>
      <c r="DF281" s="17"/>
      <c r="DG281" s="16"/>
      <c r="DH281" s="16"/>
      <c r="DI281" s="16"/>
      <c r="DJ281" s="16"/>
      <c r="DK281" s="16"/>
      <c r="DL281" s="16"/>
      <c r="DM281" s="13"/>
      <c r="DN281" s="16"/>
      <c r="DO281" s="16"/>
      <c r="DP281" s="16"/>
      <c r="DQ281" s="16"/>
      <c r="DR281" s="16"/>
      <c r="DS281" s="16"/>
      <c r="DT281" s="16"/>
      <c r="DU281" s="16"/>
      <c r="DV281" s="16"/>
      <c r="DW281" s="138"/>
      <c r="DX281" s="137"/>
      <c r="DY281" s="137"/>
      <c r="DZ281" s="17"/>
      <c r="EA281" s="15"/>
      <c r="EB281" s="15"/>
      <c r="EC281" s="15"/>
      <c r="ED281" s="15"/>
    </row>
    <row r="282" spans="1:134" ht="15" hidden="1" customHeight="1" x14ac:dyDescent="0.3">
      <c r="A282" s="123"/>
      <c r="B282" s="221"/>
      <c r="C282" s="553"/>
      <c r="D282" s="257"/>
      <c r="E282" s="257"/>
      <c r="F282" s="257"/>
      <c r="G282" s="204"/>
      <c r="H282" s="257"/>
      <c r="I282" s="204"/>
      <c r="J282" s="204"/>
      <c r="K282" s="257"/>
      <c r="L282" s="257"/>
      <c r="M282" s="257"/>
      <c r="N282" s="257"/>
      <c r="O282" s="257"/>
      <c r="P282" s="257"/>
      <c r="Q282" s="257"/>
      <c r="R282" s="257"/>
      <c r="S282" s="257"/>
      <c r="T282" s="257"/>
      <c r="U282" s="257"/>
      <c r="V282" s="257"/>
      <c r="W282" s="257"/>
      <c r="X282" s="257"/>
      <c r="Y282" s="257"/>
      <c r="Z282" s="257"/>
      <c r="AA282" s="257"/>
      <c r="AB282" s="257"/>
      <c r="AC282" s="257"/>
      <c r="AD282" s="257"/>
      <c r="AE282" s="257"/>
      <c r="AF282" s="257"/>
      <c r="AG282" s="257"/>
      <c r="AH282" s="257"/>
      <c r="AI282" s="257"/>
      <c r="AJ282" s="148"/>
      <c r="AK282" s="12"/>
      <c r="AL282" s="12"/>
      <c r="AM282" s="149"/>
      <c r="AN282" s="150"/>
      <c r="AO282" s="150"/>
      <c r="AP282" s="150"/>
      <c r="AQ282" s="140" t="s">
        <v>542</v>
      </c>
      <c r="AR282" s="261">
        <v>-0.5</v>
      </c>
      <c r="AS282" s="12" t="s">
        <v>284</v>
      </c>
      <c r="AT282" s="266"/>
      <c r="AU282" s="224"/>
      <c r="AV282" s="12"/>
      <c r="AW282" s="12"/>
      <c r="AX282" s="12"/>
      <c r="AY282" s="12"/>
      <c r="AZ282" s="12"/>
      <c r="BA282" s="12"/>
      <c r="BB282" s="14"/>
      <c r="BC282" s="14"/>
      <c r="BD282" s="15"/>
      <c r="BE282" s="137"/>
      <c r="BF282" s="11"/>
      <c r="BG282" s="11"/>
      <c r="BH282" s="11"/>
      <c r="BI282" s="11"/>
      <c r="BJ282" s="11"/>
      <c r="BK282" s="11"/>
      <c r="BL282" s="11"/>
      <c r="BM282" s="11"/>
      <c r="BN282" s="11"/>
      <c r="BO282" s="11"/>
      <c r="BP282" s="11"/>
      <c r="BQ282" s="11"/>
      <c r="BR282" s="11"/>
      <c r="BS282" s="11"/>
      <c r="BT282" s="11"/>
      <c r="BU282" s="11"/>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6"/>
      <c r="DC282" s="16"/>
      <c r="DD282" s="16"/>
      <c r="DE282" s="16"/>
      <c r="DF282" s="17"/>
      <c r="DG282" s="16"/>
      <c r="DH282" s="16"/>
      <c r="DI282" s="16"/>
      <c r="DJ282" s="16"/>
      <c r="DK282" s="16"/>
      <c r="DL282" s="16"/>
      <c r="DM282" s="13"/>
      <c r="DN282" s="16"/>
      <c r="DO282" s="16"/>
      <c r="DP282" s="16"/>
      <c r="DQ282" s="16"/>
      <c r="DR282" s="16"/>
      <c r="DS282" s="16"/>
      <c r="DT282" s="16"/>
      <c r="DU282" s="16"/>
      <c r="DV282" s="16"/>
      <c r="DW282" s="138"/>
      <c r="DX282" s="137"/>
      <c r="DY282" s="137"/>
      <c r="DZ282" s="17"/>
      <c r="EA282" s="15"/>
      <c r="EB282" s="15"/>
      <c r="EC282" s="15"/>
      <c r="ED282" s="15"/>
    </row>
    <row r="283" spans="1:134" ht="15" hidden="1" customHeight="1" x14ac:dyDescent="0.3">
      <c r="A283" s="123"/>
      <c r="B283" s="221"/>
      <c r="C283" s="553"/>
      <c r="D283" s="257"/>
      <c r="E283" s="257"/>
      <c r="F283" s="257"/>
      <c r="G283" s="204"/>
      <c r="H283" s="257"/>
      <c r="I283" s="204"/>
      <c r="J283" s="204"/>
      <c r="K283" s="257"/>
      <c r="L283" s="257"/>
      <c r="M283" s="257"/>
      <c r="N283" s="257"/>
      <c r="O283" s="257"/>
      <c r="P283" s="257"/>
      <c r="Q283" s="257"/>
      <c r="R283" s="257"/>
      <c r="S283" s="257"/>
      <c r="T283" s="257"/>
      <c r="U283" s="257"/>
      <c r="V283" s="257"/>
      <c r="W283" s="257"/>
      <c r="X283" s="257"/>
      <c r="Y283" s="257"/>
      <c r="Z283" s="257"/>
      <c r="AA283" s="257"/>
      <c r="AB283" s="257"/>
      <c r="AC283" s="257"/>
      <c r="AD283" s="257"/>
      <c r="AE283" s="257"/>
      <c r="AF283" s="257"/>
      <c r="AG283" s="257"/>
      <c r="AH283" s="257"/>
      <c r="AI283" s="257"/>
      <c r="AJ283" s="148"/>
      <c r="AK283" s="12"/>
      <c r="AL283" s="12"/>
      <c r="AM283" s="149"/>
      <c r="AN283" s="150"/>
      <c r="AO283" s="150"/>
      <c r="AP283" s="150"/>
      <c r="AQ283" s="12"/>
      <c r="AR283" s="12"/>
      <c r="AS283" s="12"/>
      <c r="AT283" s="266"/>
      <c r="AU283" s="224"/>
      <c r="AV283" s="12"/>
      <c r="AW283" s="12"/>
      <c r="AX283" s="12"/>
      <c r="AY283" s="12"/>
      <c r="AZ283" s="12"/>
      <c r="BA283" s="12"/>
      <c r="BB283" s="14"/>
      <c r="BC283" s="14"/>
      <c r="BD283" s="15"/>
      <c r="BE283" s="137"/>
      <c r="BF283" s="11"/>
      <c r="BG283" s="11"/>
      <c r="BH283" s="11"/>
      <c r="BI283" s="11"/>
      <c r="BJ283" s="11"/>
      <c r="BK283" s="11"/>
      <c r="BL283" s="11"/>
      <c r="BM283" s="11"/>
      <c r="BN283" s="11"/>
      <c r="BO283" s="11"/>
      <c r="BP283" s="11"/>
      <c r="BQ283" s="11"/>
      <c r="BR283" s="11"/>
      <c r="BS283" s="11"/>
      <c r="BT283" s="11"/>
      <c r="BU283" s="11"/>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6"/>
      <c r="DC283" s="16"/>
      <c r="DD283" s="16"/>
      <c r="DE283" s="16"/>
      <c r="DF283" s="17"/>
      <c r="DG283" s="16"/>
      <c r="DH283" s="16"/>
      <c r="DI283" s="16"/>
      <c r="DJ283" s="16"/>
      <c r="DK283" s="16"/>
      <c r="DL283" s="16"/>
      <c r="DM283" s="13"/>
      <c r="DN283" s="16"/>
      <c r="DO283" s="16"/>
      <c r="DP283" s="16"/>
      <c r="DQ283" s="16"/>
      <c r="DR283" s="16"/>
      <c r="DS283" s="16"/>
      <c r="DT283" s="16"/>
      <c r="DU283" s="16"/>
      <c r="DV283" s="16"/>
      <c r="DW283" s="138"/>
      <c r="DX283" s="137"/>
      <c r="DY283" s="137"/>
      <c r="DZ283" s="17"/>
      <c r="EA283" s="15"/>
      <c r="EB283" s="15"/>
      <c r="EC283" s="15"/>
      <c r="ED283" s="15"/>
    </row>
    <row r="284" spans="1:134" ht="15" hidden="1" customHeight="1" x14ac:dyDescent="0.3">
      <c r="A284" s="123"/>
      <c r="B284" s="221"/>
      <c r="C284" s="553" t="s">
        <v>543</v>
      </c>
      <c r="D284" s="152"/>
      <c r="E284" s="152"/>
      <c r="F284" s="152"/>
      <c r="G284" s="151"/>
      <c r="H284" s="152"/>
      <c r="I284" s="151"/>
      <c r="J284" s="151"/>
      <c r="K284" s="152"/>
      <c r="L284" s="152"/>
      <c r="M284" s="152"/>
      <c r="N284" s="152"/>
      <c r="O284" s="152"/>
      <c r="P284" s="152"/>
      <c r="Q284" s="152"/>
      <c r="R284" s="152"/>
      <c r="S284" s="152"/>
      <c r="T284" s="152"/>
      <c r="U284" s="152"/>
      <c r="V284" s="152"/>
      <c r="W284" s="152"/>
      <c r="X284" s="152"/>
      <c r="Y284" s="152"/>
      <c r="Z284" s="269"/>
      <c r="AA284" s="269"/>
      <c r="AB284" s="269"/>
      <c r="AC284" s="269"/>
      <c r="AD284" s="269"/>
      <c r="AE284" s="269"/>
      <c r="AF284" s="269"/>
      <c r="AG284" s="269"/>
      <c r="AH284" s="269"/>
      <c r="AI284" s="269"/>
      <c r="AJ284" s="148">
        <v>0</v>
      </c>
      <c r="AK284" s="135">
        <v>516155</v>
      </c>
      <c r="AL284" s="135">
        <v>1</v>
      </c>
      <c r="AM284" s="194" t="s">
        <v>165</v>
      </c>
      <c r="AN284" s="195" t="s">
        <v>544</v>
      </c>
      <c r="AO284" s="195" t="s">
        <v>167</v>
      </c>
      <c r="AP284" s="195" t="s">
        <v>544</v>
      </c>
      <c r="AQ284" s="140" t="s">
        <v>432</v>
      </c>
      <c r="AR284" s="261">
        <v>2.5</v>
      </c>
      <c r="AS284" s="12" t="s">
        <v>328</v>
      </c>
      <c r="AT284" s="263">
        <v>5</v>
      </c>
      <c r="AU284" s="198">
        <v>1</v>
      </c>
      <c r="AV284" s="12" t="s">
        <v>259</v>
      </c>
      <c r="AW284" s="135">
        <v>0</v>
      </c>
      <c r="AX284" s="135">
        <v>0</v>
      </c>
      <c r="AY284" s="135">
        <v>0</v>
      </c>
      <c r="AZ284" s="135">
        <v>0</v>
      </c>
      <c r="BA284" s="135">
        <v>0</v>
      </c>
      <c r="BB284" s="136"/>
      <c r="BC284" s="136"/>
      <c r="BD284" s="15"/>
      <c r="BE284" s="137" t="str">
        <f>IF(C284="","",C284)</f>
        <v>EGR valve dP lower than expected - LP tube disconnected</v>
      </c>
      <c r="BF284" s="11"/>
      <c r="BG284" s="11"/>
      <c r="BH284" s="11"/>
      <c r="BI284" s="11"/>
      <c r="BJ284" s="11"/>
      <c r="BK284" s="11"/>
      <c r="BL284" s="11"/>
      <c r="BM284" s="11"/>
      <c r="BN284" s="11"/>
      <c r="BO284" s="11"/>
      <c r="BP284" s="11"/>
      <c r="BQ284" s="11"/>
      <c r="BR284" s="11"/>
      <c r="BS284" s="11"/>
      <c r="BT284" s="11"/>
      <c r="BU284" s="11"/>
      <c r="BV284" s="15">
        <f>IF(UPPER(TRIM(D284))="X",1,0)</f>
        <v>0</v>
      </c>
      <c r="BW284" s="15">
        <f>IF(UPPER(TRIM(E284))="X",1,0)</f>
        <v>0</v>
      </c>
      <c r="BX284" s="15">
        <f>IF(UPPER(TRIM(F284))="X",1,0)</f>
        <v>0</v>
      </c>
      <c r="BY284" s="15">
        <f>IF(UPPER(TRIM(G284))="X",1,0)</f>
        <v>0</v>
      </c>
      <c r="BZ284" s="15">
        <f>IF(UPPER(TRIM(H284))="X",1,0)</f>
        <v>0</v>
      </c>
      <c r="CA284" s="15">
        <f>IF(UPPER(TRIM(J284))="X",1,0)</f>
        <v>0</v>
      </c>
      <c r="CB284" s="15">
        <f>IF(UPPER(TRIM(L284))="X",1,0)</f>
        <v>0</v>
      </c>
      <c r="CC284" s="15">
        <f>IF(UPPER(TRIM(M284))="X",1,0)</f>
        <v>0</v>
      </c>
      <c r="CD284" s="15">
        <f>IF(UPPER(TRIM(I284))="X",1,0)</f>
        <v>0</v>
      </c>
      <c r="CE284" s="15">
        <f>IF(UPPER(TRIM(K284))="X",1,0)</f>
        <v>0</v>
      </c>
      <c r="CF284" s="15">
        <f t="shared" ref="CF284:CX284" si="64">IF(UPPER(TRIM(N284))="X",1,0)</f>
        <v>0</v>
      </c>
      <c r="CG284" s="15">
        <f t="shared" si="64"/>
        <v>0</v>
      </c>
      <c r="CH284" s="15">
        <f t="shared" si="64"/>
        <v>0</v>
      </c>
      <c r="CI284" s="15">
        <f t="shared" si="64"/>
        <v>0</v>
      </c>
      <c r="CJ284" s="15">
        <f t="shared" si="64"/>
        <v>0</v>
      </c>
      <c r="CK284" s="15">
        <f t="shared" si="64"/>
        <v>0</v>
      </c>
      <c r="CL284" s="15">
        <f t="shared" si="64"/>
        <v>0</v>
      </c>
      <c r="CM284" s="15">
        <f t="shared" si="64"/>
        <v>0</v>
      </c>
      <c r="CN284" s="15">
        <f t="shared" si="64"/>
        <v>0</v>
      </c>
      <c r="CO284" s="15">
        <f t="shared" si="64"/>
        <v>0</v>
      </c>
      <c r="CP284" s="15">
        <f t="shared" si="64"/>
        <v>0</v>
      </c>
      <c r="CQ284" s="15">
        <f t="shared" si="64"/>
        <v>0</v>
      </c>
      <c r="CR284" s="15">
        <f t="shared" si="64"/>
        <v>0</v>
      </c>
      <c r="CS284" s="15">
        <f t="shared" si="64"/>
        <v>0</v>
      </c>
      <c r="CT284" s="15">
        <f t="shared" si="64"/>
        <v>0</v>
      </c>
      <c r="CU284" s="15">
        <f t="shared" si="64"/>
        <v>0</v>
      </c>
      <c r="CV284" s="15">
        <f t="shared" si="64"/>
        <v>0</v>
      </c>
      <c r="CW284" s="15">
        <f t="shared" si="64"/>
        <v>0</v>
      </c>
      <c r="CX284" s="15">
        <f t="shared" si="64"/>
        <v>0</v>
      </c>
      <c r="CY284" s="15">
        <v>0</v>
      </c>
      <c r="CZ284" s="15">
        <f>IF(UPPER(TRIM(AH284))="X",1,0)</f>
        <v>0</v>
      </c>
      <c r="DA284" s="15">
        <v>0</v>
      </c>
      <c r="DB284" s="16">
        <f>IF(UPPER(TRIM(AM284))="P", 0, IF(UPPER(TRIM(AM284))="C", 16384, IF(UPPER(TRIM(AM284))="B", 32768, IF(UPPER(TRIM(AM284))="U", 49152, -1))))</f>
        <v>0</v>
      </c>
      <c r="DC284" s="16">
        <f>HEX2DEC(AN284)</f>
        <v>4171</v>
      </c>
      <c r="DD284" s="16">
        <f>IF(UPPER(TRIM(BB284))="",0,IF(UPPER(TRIM(BB284))="M",32,IF(UPPER(TRIM(BB284))="H",64,IF(UPPER(TRIM(BB284))="I",128,-1))))</f>
        <v>0</v>
      </c>
      <c r="DE284" s="16">
        <f>IF(UPPER(TRIM(BC284))="",0, IF(UPPER(TRIM(BC284))="U",1,IF(UPPER(TRIM(BC284))="A",2,IF(UPPER(TRIM(BC284))="B1",4,IF(UPPER(TRIM(BC284))="B2",8,IF(UPPER(TRIM(BC284))="C",16,-1))))))</f>
        <v>0</v>
      </c>
      <c r="DF284" s="17"/>
      <c r="DG284" s="16">
        <v>866</v>
      </c>
      <c r="DH284" s="16">
        <f>AK284</f>
        <v>516155</v>
      </c>
      <c r="DI284" s="16">
        <f>AL284</f>
        <v>1</v>
      </c>
      <c r="DJ284" s="16">
        <f>DB284 + DC284</f>
        <v>4171</v>
      </c>
      <c r="DK284" s="16">
        <f>HEX2DEC(AO284)</f>
        <v>0</v>
      </c>
      <c r="DL284" s="16">
        <f>HEX2DEC(AP284)</f>
        <v>4171</v>
      </c>
      <c r="DM284" s="13">
        <v>0</v>
      </c>
      <c r="DN284" s="16">
        <v>693</v>
      </c>
      <c r="DO284" s="16">
        <f>BV284*2^15+BW284*2^14+BX284*2^13+BY284*2^12+BZ284*2^11+CA284*2^10+CB284*2^9+CC284*2^8+CD284*2^7+CE284*2^6+CF284*2^5+CG284*2^4+CH284*2^3+CI284*2^2+CJ284*2^1+CK284*2^0</f>
        <v>0</v>
      </c>
      <c r="DP284" s="16">
        <f>CL284*2^15+CM284*2^14+CN284*2^13+CO284*2^12+CP284*2^11+CQ284*2^10+CR284*2^9+CS284*2^8+CT284*2^7+CU284*2^6+CV284*2^5+CW284*2^4+CX284*2^3+CY284*2^2+CZ284*2^1+DA284*2^0</f>
        <v>0</v>
      </c>
      <c r="DQ284" s="16">
        <f>IF(DS284=2,AT284*1000,AT284)</f>
        <v>5000</v>
      </c>
      <c r="DR284" s="16">
        <f>IF(DT284=2,AU284*1000,AU284)</f>
        <v>1000</v>
      </c>
      <c r="DS284" s="16">
        <v>2</v>
      </c>
      <c r="DT284" s="16">
        <v>2</v>
      </c>
      <c r="DU284" s="16">
        <f>MAX(0,MIN(AX284,3))*2^14+MAX(0,MIN(AY284,3))*2^12+MAX(0,MIN(AZ284,3))*2^10+MAX(0,MIN(BA284,3))*2^8+IF(AW284&lt;0,31,IF(AW284&gt;30,30,AW284))</f>
        <v>0</v>
      </c>
      <c r="DV284" s="16">
        <f>DD284 + DE284</f>
        <v>0</v>
      </c>
      <c r="DW284" s="138"/>
      <c r="DX284" s="137"/>
      <c r="DY284" s="137"/>
      <c r="DZ284" s="17"/>
      <c r="EA284" s="15"/>
      <c r="EB284" s="15"/>
      <c r="EC284" s="15"/>
      <c r="ED284" s="15"/>
    </row>
    <row r="285" spans="1:134" ht="15" hidden="1" customHeight="1" x14ac:dyDescent="0.3">
      <c r="A285" s="123"/>
      <c r="B285" s="221"/>
      <c r="C285" s="553"/>
      <c r="D285" s="257"/>
      <c r="E285" s="257"/>
      <c r="F285" s="257"/>
      <c r="G285" s="204"/>
      <c r="H285" s="257"/>
      <c r="I285" s="204"/>
      <c r="J285" s="204"/>
      <c r="K285" s="257"/>
      <c r="L285" s="257"/>
      <c r="M285" s="257"/>
      <c r="N285" s="257"/>
      <c r="O285" s="257"/>
      <c r="P285" s="257"/>
      <c r="Q285" s="257"/>
      <c r="R285" s="257"/>
      <c r="S285" s="257"/>
      <c r="T285" s="257"/>
      <c r="U285" s="257"/>
      <c r="V285" s="257"/>
      <c r="W285" s="257"/>
      <c r="X285" s="257"/>
      <c r="Y285" s="257"/>
      <c r="Z285" s="257"/>
      <c r="AA285" s="257"/>
      <c r="AB285" s="257"/>
      <c r="AC285" s="257"/>
      <c r="AD285" s="257"/>
      <c r="AE285" s="257"/>
      <c r="AF285" s="257"/>
      <c r="AG285" s="257"/>
      <c r="AH285" s="257"/>
      <c r="AI285" s="257"/>
      <c r="AJ285" s="148"/>
      <c r="AK285" s="12"/>
      <c r="AL285" s="12"/>
      <c r="AM285" s="149"/>
      <c r="AN285" s="150"/>
      <c r="AO285" s="150"/>
      <c r="AP285" s="150"/>
      <c r="AQ285" s="140" t="s">
        <v>541</v>
      </c>
      <c r="AR285" s="261">
        <v>0.2</v>
      </c>
      <c r="AS285" s="12" t="s">
        <v>284</v>
      </c>
      <c r="AT285" s="266"/>
      <c r="AU285" s="224"/>
      <c r="AV285" s="12"/>
      <c r="AW285" s="12"/>
      <c r="AX285" s="12"/>
      <c r="AY285" s="12"/>
      <c r="AZ285" s="12"/>
      <c r="BA285" s="12"/>
      <c r="BB285" s="14"/>
      <c r="BC285" s="14"/>
      <c r="BD285" s="15"/>
      <c r="BE285" s="137"/>
      <c r="BF285" s="11"/>
      <c r="BG285" s="11"/>
      <c r="BH285" s="11"/>
      <c r="BI285" s="11"/>
      <c r="BJ285" s="11"/>
      <c r="BK285" s="11"/>
      <c r="BL285" s="11"/>
      <c r="BM285" s="11"/>
      <c r="BN285" s="11"/>
      <c r="BO285" s="11"/>
      <c r="BP285" s="11"/>
      <c r="BQ285" s="11"/>
      <c r="BR285" s="11"/>
      <c r="BS285" s="11"/>
      <c r="BT285" s="11"/>
      <c r="BU285" s="11"/>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6"/>
      <c r="DC285" s="16"/>
      <c r="DD285" s="16"/>
      <c r="DE285" s="16"/>
      <c r="DF285" s="17"/>
      <c r="DG285" s="16"/>
      <c r="DH285" s="16"/>
      <c r="DI285" s="16"/>
      <c r="DJ285" s="16"/>
      <c r="DK285" s="16"/>
      <c r="DL285" s="16"/>
      <c r="DM285" s="13"/>
      <c r="DN285" s="16"/>
      <c r="DO285" s="16"/>
      <c r="DP285" s="16"/>
      <c r="DQ285" s="16"/>
      <c r="DR285" s="16"/>
      <c r="DS285" s="16"/>
      <c r="DT285" s="16"/>
      <c r="DU285" s="16"/>
      <c r="DV285" s="16"/>
      <c r="DW285" s="138"/>
      <c r="DX285" s="137"/>
      <c r="DY285" s="137"/>
      <c r="DZ285" s="17"/>
      <c r="EA285" s="15"/>
      <c r="EB285" s="15"/>
      <c r="EC285" s="15"/>
      <c r="ED285" s="15"/>
    </row>
    <row r="286" spans="1:134" ht="15" hidden="1" customHeight="1" x14ac:dyDescent="0.3">
      <c r="A286" s="123"/>
      <c r="B286" s="221"/>
      <c r="C286" s="553"/>
      <c r="D286" s="257"/>
      <c r="E286" s="257"/>
      <c r="F286" s="257"/>
      <c r="G286" s="204"/>
      <c r="H286" s="257"/>
      <c r="I286" s="204"/>
      <c r="J286" s="204"/>
      <c r="K286" s="257"/>
      <c r="L286" s="257"/>
      <c r="M286" s="257"/>
      <c r="N286" s="257"/>
      <c r="O286" s="257"/>
      <c r="P286" s="257"/>
      <c r="Q286" s="257"/>
      <c r="R286" s="257"/>
      <c r="S286" s="257"/>
      <c r="T286" s="257"/>
      <c r="U286" s="257"/>
      <c r="V286" s="257"/>
      <c r="W286" s="257"/>
      <c r="X286" s="257"/>
      <c r="Y286" s="257"/>
      <c r="Z286" s="257"/>
      <c r="AA286" s="257"/>
      <c r="AB286" s="257"/>
      <c r="AC286" s="257"/>
      <c r="AD286" s="257"/>
      <c r="AE286" s="257"/>
      <c r="AF286" s="257"/>
      <c r="AG286" s="257"/>
      <c r="AH286" s="257"/>
      <c r="AI286" s="257"/>
      <c r="AJ286" s="148"/>
      <c r="AK286" s="12"/>
      <c r="AL286" s="12"/>
      <c r="AM286" s="149"/>
      <c r="AN286" s="150"/>
      <c r="AO286" s="150"/>
      <c r="AP286" s="150"/>
      <c r="AQ286" s="140" t="s">
        <v>545</v>
      </c>
      <c r="AR286" s="261">
        <v>0.2</v>
      </c>
      <c r="AS286" s="12" t="s">
        <v>284</v>
      </c>
      <c r="AT286" s="266"/>
      <c r="AU286" s="224"/>
      <c r="AV286" s="12"/>
      <c r="AW286" s="12"/>
      <c r="AX286" s="12"/>
      <c r="AY286" s="12"/>
      <c r="AZ286" s="12"/>
      <c r="BA286" s="12"/>
      <c r="BB286" s="14"/>
      <c r="BC286" s="14"/>
      <c r="BD286" s="15"/>
      <c r="BE286" s="137"/>
      <c r="BF286" s="11"/>
      <c r="BG286" s="11"/>
      <c r="BH286" s="11"/>
      <c r="BI286" s="11"/>
      <c r="BJ286" s="11"/>
      <c r="BK286" s="11"/>
      <c r="BL286" s="11"/>
      <c r="BM286" s="11"/>
      <c r="BN286" s="11"/>
      <c r="BO286" s="11"/>
      <c r="BP286" s="11"/>
      <c r="BQ286" s="11"/>
      <c r="BR286" s="11"/>
      <c r="BS286" s="11"/>
      <c r="BT286" s="11"/>
      <c r="BU286" s="11"/>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6"/>
      <c r="DC286" s="16"/>
      <c r="DD286" s="16"/>
      <c r="DE286" s="16"/>
      <c r="DF286" s="17"/>
      <c r="DG286" s="16"/>
      <c r="DH286" s="16"/>
      <c r="DI286" s="16"/>
      <c r="DJ286" s="16"/>
      <c r="DK286" s="16"/>
      <c r="DL286" s="16"/>
      <c r="DM286" s="13"/>
      <c r="DN286" s="16"/>
      <c r="DO286" s="16"/>
      <c r="DP286" s="16"/>
      <c r="DQ286" s="16"/>
      <c r="DR286" s="16"/>
      <c r="DS286" s="16"/>
      <c r="DT286" s="16"/>
      <c r="DU286" s="16"/>
      <c r="DV286" s="16"/>
      <c r="DW286" s="138"/>
      <c r="DX286" s="137"/>
      <c r="DY286" s="137"/>
      <c r="DZ286" s="17"/>
      <c r="EA286" s="15"/>
      <c r="EB286" s="15"/>
      <c r="EC286" s="15"/>
      <c r="ED286" s="15"/>
    </row>
    <row r="287" spans="1:134" ht="15" hidden="1" customHeight="1" x14ac:dyDescent="0.3">
      <c r="A287" s="123"/>
      <c r="B287" s="221"/>
      <c r="C287" s="553"/>
      <c r="D287" s="257"/>
      <c r="E287" s="257"/>
      <c r="F287" s="257"/>
      <c r="G287" s="204"/>
      <c r="H287" s="257"/>
      <c r="I287" s="204"/>
      <c r="J287" s="204"/>
      <c r="K287" s="257"/>
      <c r="L287" s="257"/>
      <c r="M287" s="257"/>
      <c r="N287" s="257"/>
      <c r="O287" s="257"/>
      <c r="P287" s="257"/>
      <c r="Q287" s="257"/>
      <c r="R287" s="257"/>
      <c r="S287" s="257"/>
      <c r="T287" s="257"/>
      <c r="U287" s="257"/>
      <c r="V287" s="257"/>
      <c r="W287" s="257"/>
      <c r="X287" s="257"/>
      <c r="Y287" s="257"/>
      <c r="Z287" s="257"/>
      <c r="AA287" s="257"/>
      <c r="AB287" s="257"/>
      <c r="AC287" s="257"/>
      <c r="AD287" s="257"/>
      <c r="AE287" s="257"/>
      <c r="AF287" s="257"/>
      <c r="AG287" s="257"/>
      <c r="AH287" s="257"/>
      <c r="AI287" s="257"/>
      <c r="AJ287" s="148"/>
      <c r="AK287" s="12"/>
      <c r="AL287" s="12"/>
      <c r="AM287" s="149"/>
      <c r="AN287" s="150"/>
      <c r="AO287" s="150"/>
      <c r="AP287" s="150"/>
      <c r="AQ287" s="140" t="s">
        <v>546</v>
      </c>
      <c r="AR287" s="261">
        <v>1</v>
      </c>
      <c r="AS287" s="12" t="s">
        <v>284</v>
      </c>
      <c r="AT287" s="266"/>
      <c r="AU287" s="224"/>
      <c r="AV287" s="12"/>
      <c r="AW287" s="12"/>
      <c r="AX287" s="12"/>
      <c r="AY287" s="12"/>
      <c r="AZ287" s="12"/>
      <c r="BA287" s="12"/>
      <c r="BB287" s="14"/>
      <c r="BC287" s="14"/>
      <c r="BD287" s="15"/>
      <c r="BE287" s="137"/>
      <c r="BF287" s="11"/>
      <c r="BG287" s="11"/>
      <c r="BH287" s="11"/>
      <c r="BI287" s="11"/>
      <c r="BJ287" s="11"/>
      <c r="BK287" s="11"/>
      <c r="BL287" s="11"/>
      <c r="BM287" s="11"/>
      <c r="BN287" s="11"/>
      <c r="BO287" s="11"/>
      <c r="BP287" s="11"/>
      <c r="BQ287" s="11"/>
      <c r="BR287" s="11"/>
      <c r="BS287" s="11"/>
      <c r="BT287" s="11"/>
      <c r="BU287" s="11"/>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6"/>
      <c r="DC287" s="16"/>
      <c r="DD287" s="16"/>
      <c r="DE287" s="16"/>
      <c r="DF287" s="17"/>
      <c r="DG287" s="16"/>
      <c r="DH287" s="16"/>
      <c r="DI287" s="16"/>
      <c r="DJ287" s="16"/>
      <c r="DK287" s="16"/>
      <c r="DL287" s="16"/>
      <c r="DM287" s="13"/>
      <c r="DN287" s="16"/>
      <c r="DO287" s="16"/>
      <c r="DP287" s="16"/>
      <c r="DQ287" s="16"/>
      <c r="DR287" s="16"/>
      <c r="DS287" s="16"/>
      <c r="DT287" s="16"/>
      <c r="DU287" s="16"/>
      <c r="DV287" s="16"/>
      <c r="DW287" s="138"/>
      <c r="DX287" s="137"/>
      <c r="DY287" s="137"/>
      <c r="DZ287" s="17"/>
      <c r="EA287" s="15"/>
      <c r="EB287" s="15"/>
      <c r="EC287" s="15"/>
      <c r="ED287" s="15"/>
    </row>
    <row r="288" spans="1:134" ht="15" hidden="1" customHeight="1" x14ac:dyDescent="0.3">
      <c r="A288" s="123"/>
      <c r="B288" s="221"/>
      <c r="C288" s="553"/>
      <c r="D288" s="257"/>
      <c r="E288" s="257"/>
      <c r="F288" s="257"/>
      <c r="G288" s="204"/>
      <c r="H288" s="257"/>
      <c r="I288" s="204"/>
      <c r="J288" s="204"/>
      <c r="K288" s="257"/>
      <c r="L288" s="257"/>
      <c r="M288" s="257"/>
      <c r="N288" s="257"/>
      <c r="O288" s="257"/>
      <c r="P288" s="257"/>
      <c r="Q288" s="257"/>
      <c r="R288" s="257"/>
      <c r="S288" s="257"/>
      <c r="T288" s="257"/>
      <c r="U288" s="257"/>
      <c r="V288" s="257"/>
      <c r="W288" s="257"/>
      <c r="X288" s="257"/>
      <c r="Y288" s="257"/>
      <c r="Z288" s="257"/>
      <c r="AA288" s="257"/>
      <c r="AB288" s="257"/>
      <c r="AC288" s="257"/>
      <c r="AD288" s="257"/>
      <c r="AE288" s="257"/>
      <c r="AF288" s="257"/>
      <c r="AG288" s="257"/>
      <c r="AH288" s="257"/>
      <c r="AI288" s="257"/>
      <c r="AJ288" s="148"/>
      <c r="AK288" s="12"/>
      <c r="AL288" s="12"/>
      <c r="AM288" s="149"/>
      <c r="AN288" s="150"/>
      <c r="AO288" s="150"/>
      <c r="AP288" s="150"/>
      <c r="AQ288" s="12"/>
      <c r="AR288" s="12"/>
      <c r="AS288" s="12"/>
      <c r="AT288" s="266"/>
      <c r="AU288" s="224"/>
      <c r="AV288" s="12"/>
      <c r="AW288" s="12"/>
      <c r="AX288" s="12"/>
      <c r="AY288" s="12"/>
      <c r="AZ288" s="12"/>
      <c r="BA288" s="12"/>
      <c r="BB288" s="14"/>
      <c r="BC288" s="14"/>
      <c r="BD288" s="15"/>
      <c r="BE288" s="137"/>
      <c r="BF288" s="11"/>
      <c r="BG288" s="11"/>
      <c r="BH288" s="11"/>
      <c r="BI288" s="11"/>
      <c r="BJ288" s="11"/>
      <c r="BK288" s="11"/>
      <c r="BL288" s="11"/>
      <c r="BM288" s="11"/>
      <c r="BN288" s="11"/>
      <c r="BO288" s="11"/>
      <c r="BP288" s="11"/>
      <c r="BQ288" s="11"/>
      <c r="BR288" s="11"/>
      <c r="BS288" s="11"/>
      <c r="BT288" s="11"/>
      <c r="BU288" s="11"/>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6"/>
      <c r="DC288" s="16"/>
      <c r="DD288" s="16"/>
      <c r="DE288" s="16"/>
      <c r="DF288" s="17"/>
      <c r="DG288" s="16"/>
      <c r="DH288" s="16"/>
      <c r="DI288" s="16"/>
      <c r="DJ288" s="16"/>
      <c r="DK288" s="16"/>
      <c r="DL288" s="16"/>
      <c r="DM288" s="13"/>
      <c r="DN288" s="16"/>
      <c r="DO288" s="16"/>
      <c r="DP288" s="16"/>
      <c r="DQ288" s="16"/>
      <c r="DR288" s="16"/>
      <c r="DS288" s="16"/>
      <c r="DT288" s="16"/>
      <c r="DU288" s="16"/>
      <c r="DV288" s="16"/>
      <c r="DW288" s="138"/>
      <c r="DX288" s="137"/>
      <c r="DY288" s="137"/>
      <c r="DZ288" s="17"/>
      <c r="EA288" s="15"/>
      <c r="EB288" s="15"/>
      <c r="EC288" s="15"/>
      <c r="ED288" s="15"/>
    </row>
    <row r="289" spans="1:134" ht="15" hidden="1" customHeight="1" x14ac:dyDescent="0.3">
      <c r="A289" s="123"/>
      <c r="B289" s="221"/>
      <c r="C289" s="553" t="s">
        <v>547</v>
      </c>
      <c r="D289" s="152"/>
      <c r="E289" s="152"/>
      <c r="F289" s="152"/>
      <c r="G289" s="151"/>
      <c r="H289" s="152"/>
      <c r="I289" s="151"/>
      <c r="J289" s="151"/>
      <c r="K289" s="152"/>
      <c r="L289" s="152"/>
      <c r="M289" s="152"/>
      <c r="N289" s="152"/>
      <c r="O289" s="152"/>
      <c r="P289" s="152"/>
      <c r="Q289" s="152"/>
      <c r="R289" s="152"/>
      <c r="S289" s="152"/>
      <c r="T289" s="152"/>
      <c r="U289" s="152"/>
      <c r="V289" s="152"/>
      <c r="W289" s="152"/>
      <c r="X289" s="152"/>
      <c r="Y289" s="152"/>
      <c r="Z289" s="269"/>
      <c r="AA289" s="269"/>
      <c r="AB289" s="269"/>
      <c r="AC289" s="269"/>
      <c r="AD289" s="269"/>
      <c r="AE289" s="269"/>
      <c r="AF289" s="269"/>
      <c r="AG289" s="269"/>
      <c r="AH289" s="269"/>
      <c r="AI289" s="269"/>
      <c r="AJ289" s="148">
        <v>0</v>
      </c>
      <c r="AK289" s="135">
        <v>516156</v>
      </c>
      <c r="AL289" s="135">
        <v>1</v>
      </c>
      <c r="AM289" s="194" t="s">
        <v>165</v>
      </c>
      <c r="AN289" s="195" t="s">
        <v>548</v>
      </c>
      <c r="AO289" s="195" t="s">
        <v>167</v>
      </c>
      <c r="AP289" s="195" t="s">
        <v>548</v>
      </c>
      <c r="AQ289" s="140" t="s">
        <v>432</v>
      </c>
      <c r="AR289" s="261">
        <v>10</v>
      </c>
      <c r="AS289" s="12" t="s">
        <v>328</v>
      </c>
      <c r="AT289" s="263">
        <v>5</v>
      </c>
      <c r="AU289" s="198">
        <v>1</v>
      </c>
      <c r="AV289" s="12" t="s">
        <v>259</v>
      </c>
      <c r="AW289" s="135">
        <v>0</v>
      </c>
      <c r="AX289" s="135">
        <v>0</v>
      </c>
      <c r="AY289" s="135">
        <v>0</v>
      </c>
      <c r="AZ289" s="135">
        <v>0</v>
      </c>
      <c r="BA289" s="135">
        <v>0</v>
      </c>
      <c r="BB289" s="136"/>
      <c r="BC289" s="136"/>
      <c r="BD289" s="15"/>
      <c r="BE289" s="137" t="str">
        <f>IF(C289="","",C289)</f>
        <v>EGR valve high pressure tube disconnected</v>
      </c>
      <c r="BF289" s="11"/>
      <c r="BG289" s="11"/>
      <c r="BH289" s="11"/>
      <c r="BI289" s="11"/>
      <c r="BJ289" s="11"/>
      <c r="BK289" s="11"/>
      <c r="BL289" s="11"/>
      <c r="BM289" s="11"/>
      <c r="BN289" s="11"/>
      <c r="BO289" s="11"/>
      <c r="BP289" s="11"/>
      <c r="BQ289" s="11"/>
      <c r="BR289" s="11"/>
      <c r="BS289" s="11"/>
      <c r="BT289" s="11"/>
      <c r="BU289" s="11"/>
      <c r="BV289" s="15">
        <f>IF(UPPER(TRIM(D289))="X",1,0)</f>
        <v>0</v>
      </c>
      <c r="BW289" s="15">
        <f>IF(UPPER(TRIM(E289))="X",1,0)</f>
        <v>0</v>
      </c>
      <c r="BX289" s="15">
        <f>IF(UPPER(TRIM(F289))="X",1,0)</f>
        <v>0</v>
      </c>
      <c r="BY289" s="15">
        <f>IF(UPPER(TRIM(G289))="X",1,0)</f>
        <v>0</v>
      </c>
      <c r="BZ289" s="15">
        <f>IF(UPPER(TRIM(H289))="X",1,0)</f>
        <v>0</v>
      </c>
      <c r="CA289" s="15">
        <f>IF(UPPER(TRIM(J289))="X",1,0)</f>
        <v>0</v>
      </c>
      <c r="CB289" s="15">
        <f>IF(UPPER(TRIM(L289))="X",1,0)</f>
        <v>0</v>
      </c>
      <c r="CC289" s="15">
        <f>IF(UPPER(TRIM(M289))="X",1,0)</f>
        <v>0</v>
      </c>
      <c r="CD289" s="15">
        <f>IF(UPPER(TRIM(I289))="X",1,0)</f>
        <v>0</v>
      </c>
      <c r="CE289" s="15">
        <f>IF(UPPER(TRIM(K289))="X",1,0)</f>
        <v>0</v>
      </c>
      <c r="CF289" s="15">
        <f t="shared" ref="CF289:CX289" si="65">IF(UPPER(TRIM(N289))="X",1,0)</f>
        <v>0</v>
      </c>
      <c r="CG289" s="15">
        <f t="shared" si="65"/>
        <v>0</v>
      </c>
      <c r="CH289" s="15">
        <f t="shared" si="65"/>
        <v>0</v>
      </c>
      <c r="CI289" s="15">
        <f t="shared" si="65"/>
        <v>0</v>
      </c>
      <c r="CJ289" s="15">
        <f t="shared" si="65"/>
        <v>0</v>
      </c>
      <c r="CK289" s="15">
        <f t="shared" si="65"/>
        <v>0</v>
      </c>
      <c r="CL289" s="15">
        <f t="shared" si="65"/>
        <v>0</v>
      </c>
      <c r="CM289" s="15">
        <f t="shared" si="65"/>
        <v>0</v>
      </c>
      <c r="CN289" s="15">
        <f t="shared" si="65"/>
        <v>0</v>
      </c>
      <c r="CO289" s="15">
        <f t="shared" si="65"/>
        <v>0</v>
      </c>
      <c r="CP289" s="15">
        <f t="shared" si="65"/>
        <v>0</v>
      </c>
      <c r="CQ289" s="15">
        <f t="shared" si="65"/>
        <v>0</v>
      </c>
      <c r="CR289" s="15">
        <f t="shared" si="65"/>
        <v>0</v>
      </c>
      <c r="CS289" s="15">
        <f t="shared" si="65"/>
        <v>0</v>
      </c>
      <c r="CT289" s="15">
        <f t="shared" si="65"/>
        <v>0</v>
      </c>
      <c r="CU289" s="15">
        <f t="shared" si="65"/>
        <v>0</v>
      </c>
      <c r="CV289" s="15">
        <f t="shared" si="65"/>
        <v>0</v>
      </c>
      <c r="CW289" s="15">
        <f t="shared" si="65"/>
        <v>0</v>
      </c>
      <c r="CX289" s="15">
        <f t="shared" si="65"/>
        <v>0</v>
      </c>
      <c r="CY289" s="15">
        <v>0</v>
      </c>
      <c r="CZ289" s="15">
        <f>IF(UPPER(TRIM(AH289))="X",1,0)</f>
        <v>0</v>
      </c>
      <c r="DA289" s="15">
        <v>0</v>
      </c>
      <c r="DB289" s="16">
        <f>IF(UPPER(TRIM(AM289))="P", 0, IF(UPPER(TRIM(AM289))="C", 16384, IF(UPPER(TRIM(AM289))="B", 32768, IF(UPPER(TRIM(AM289))="U", 49152, -1))))</f>
        <v>0</v>
      </c>
      <c r="DC289" s="16">
        <f>HEX2DEC(AN289)</f>
        <v>4172</v>
      </c>
      <c r="DD289" s="16">
        <f>IF(UPPER(TRIM(BB289))="",0,IF(UPPER(TRIM(BB289))="M",32,IF(UPPER(TRIM(BB289))="H",64,IF(UPPER(TRIM(BB289))="I",128,-1))))</f>
        <v>0</v>
      </c>
      <c r="DE289" s="16">
        <f>IF(UPPER(TRIM(BC289))="",0, IF(UPPER(TRIM(BC289))="U",1,IF(UPPER(TRIM(BC289))="A",2,IF(UPPER(TRIM(BC289))="B1",4,IF(UPPER(TRIM(BC289))="B2",8,IF(UPPER(TRIM(BC289))="C",16,-1))))))</f>
        <v>0</v>
      </c>
      <c r="DF289" s="17"/>
      <c r="DG289" s="16">
        <v>867</v>
      </c>
      <c r="DH289" s="16">
        <f>AK289</f>
        <v>516156</v>
      </c>
      <c r="DI289" s="16">
        <f>AL289</f>
        <v>1</v>
      </c>
      <c r="DJ289" s="16">
        <f>DB289 + DC289</f>
        <v>4172</v>
      </c>
      <c r="DK289" s="16">
        <f>HEX2DEC(AO289)</f>
        <v>0</v>
      </c>
      <c r="DL289" s="16">
        <f>HEX2DEC(AP289)</f>
        <v>4172</v>
      </c>
      <c r="DM289" s="13">
        <v>0</v>
      </c>
      <c r="DN289" s="16">
        <v>694</v>
      </c>
      <c r="DO289" s="16">
        <f>BV289*2^15+BW289*2^14+BX289*2^13+BY289*2^12+BZ289*2^11+CA289*2^10+CB289*2^9+CC289*2^8+CD289*2^7+CE289*2^6+CF289*2^5+CG289*2^4+CH289*2^3+CI289*2^2+CJ289*2^1+CK289*2^0</f>
        <v>0</v>
      </c>
      <c r="DP289" s="16">
        <f>CL289*2^15+CM289*2^14+CN289*2^13+CO289*2^12+CP289*2^11+CQ289*2^10+CR289*2^9+CS289*2^8+CT289*2^7+CU289*2^6+CV289*2^5+CW289*2^4+CX289*2^3+CY289*2^2+CZ289*2^1+DA289*2^0</f>
        <v>0</v>
      </c>
      <c r="DQ289" s="16">
        <f>IF(DS289=2,AT289*1000,AT289)</f>
        <v>5000</v>
      </c>
      <c r="DR289" s="16">
        <f>IF(DT289=2,AU289*1000,AU289)</f>
        <v>1000</v>
      </c>
      <c r="DS289" s="16">
        <v>2</v>
      </c>
      <c r="DT289" s="16">
        <v>2</v>
      </c>
      <c r="DU289" s="16">
        <f>MAX(0,MIN(AX289,3))*2^14+MAX(0,MIN(AY289,3))*2^12+MAX(0,MIN(AZ289,3))*2^10+MAX(0,MIN(BA289,3))*2^8+IF(AW289&lt;0,31,IF(AW289&gt;30,30,AW289))</f>
        <v>0</v>
      </c>
      <c r="DV289" s="16">
        <f>DD289 + DE289</f>
        <v>0</v>
      </c>
      <c r="DW289" s="138"/>
      <c r="DX289" s="137"/>
      <c r="DY289" s="137"/>
      <c r="DZ289" s="17"/>
      <c r="EA289" s="15"/>
      <c r="EB289" s="15"/>
      <c r="EC289" s="15"/>
      <c r="ED289" s="15"/>
    </row>
    <row r="290" spans="1:134" ht="15" hidden="1" customHeight="1" x14ac:dyDescent="0.3">
      <c r="A290" s="123"/>
      <c r="B290" s="221"/>
      <c r="C290" s="553"/>
      <c r="D290" s="257"/>
      <c r="E290" s="257"/>
      <c r="F290" s="257"/>
      <c r="G290" s="204"/>
      <c r="H290" s="257"/>
      <c r="I290" s="204"/>
      <c r="J290" s="204"/>
      <c r="K290" s="257"/>
      <c r="L290" s="257"/>
      <c r="M290" s="257"/>
      <c r="N290" s="257"/>
      <c r="O290" s="257"/>
      <c r="P290" s="257"/>
      <c r="Q290" s="257"/>
      <c r="R290" s="257"/>
      <c r="S290" s="257"/>
      <c r="T290" s="257"/>
      <c r="U290" s="257"/>
      <c r="V290" s="257"/>
      <c r="W290" s="257"/>
      <c r="X290" s="257"/>
      <c r="Y290" s="257"/>
      <c r="Z290" s="257"/>
      <c r="AA290" s="257"/>
      <c r="AB290" s="257"/>
      <c r="AC290" s="257"/>
      <c r="AD290" s="257"/>
      <c r="AE290" s="257"/>
      <c r="AF290" s="257"/>
      <c r="AG290" s="257"/>
      <c r="AH290" s="257"/>
      <c r="AI290" s="257"/>
      <c r="AJ290" s="148"/>
      <c r="AK290" s="12"/>
      <c r="AL290" s="12"/>
      <c r="AM290" s="149"/>
      <c r="AN290" s="150"/>
      <c r="AO290" s="150"/>
      <c r="AP290" s="150"/>
      <c r="AQ290" s="140" t="s">
        <v>549</v>
      </c>
      <c r="AR290" s="133">
        <v>15</v>
      </c>
      <c r="AS290" s="12" t="s">
        <v>170</v>
      </c>
      <c r="AT290" s="266"/>
      <c r="AU290" s="224"/>
      <c r="AV290" s="12"/>
      <c r="AW290" s="12"/>
      <c r="AX290" s="12"/>
      <c r="AY290" s="12"/>
      <c r="AZ290" s="12"/>
      <c r="BA290" s="12"/>
      <c r="BB290" s="14"/>
      <c r="BC290" s="14"/>
      <c r="BD290" s="15"/>
      <c r="BE290" s="137"/>
      <c r="BF290" s="11"/>
      <c r="BG290" s="11"/>
      <c r="BH290" s="11"/>
      <c r="BI290" s="11"/>
      <c r="BJ290" s="11"/>
      <c r="BK290" s="11"/>
      <c r="BL290" s="11"/>
      <c r="BM290" s="11"/>
      <c r="BN290" s="11"/>
      <c r="BO290" s="11"/>
      <c r="BP290" s="11"/>
      <c r="BQ290" s="11"/>
      <c r="BR290" s="11"/>
      <c r="BS290" s="11"/>
      <c r="BT290" s="11"/>
      <c r="BU290" s="11"/>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6"/>
      <c r="DC290" s="16"/>
      <c r="DD290" s="16"/>
      <c r="DE290" s="16"/>
      <c r="DF290" s="17"/>
      <c r="DG290" s="16"/>
      <c r="DH290" s="16"/>
      <c r="DI290" s="16"/>
      <c r="DJ290" s="16"/>
      <c r="DK290" s="16"/>
      <c r="DL290" s="16"/>
      <c r="DM290" s="13"/>
      <c r="DN290" s="16"/>
      <c r="DO290" s="16"/>
      <c r="DP290" s="16"/>
      <c r="DQ290" s="16"/>
      <c r="DR290" s="16"/>
      <c r="DS290" s="16"/>
      <c r="DT290" s="16"/>
      <c r="DU290" s="16"/>
      <c r="DV290" s="16"/>
      <c r="DW290" s="138"/>
      <c r="DX290" s="137"/>
      <c r="DY290" s="137"/>
      <c r="DZ290" s="17"/>
      <c r="EA290" s="15"/>
      <c r="EB290" s="15"/>
      <c r="EC290" s="15"/>
      <c r="ED290" s="15"/>
    </row>
    <row r="291" spans="1:134" ht="15" hidden="1" customHeight="1" x14ac:dyDescent="0.3">
      <c r="A291" s="123"/>
      <c r="B291" s="221"/>
      <c r="C291" s="553"/>
      <c r="D291" s="257"/>
      <c r="E291" s="257"/>
      <c r="F291" s="257"/>
      <c r="G291" s="204"/>
      <c r="H291" s="257"/>
      <c r="I291" s="204"/>
      <c r="J291" s="204"/>
      <c r="K291" s="257"/>
      <c r="L291" s="257"/>
      <c r="M291" s="257"/>
      <c r="N291" s="257"/>
      <c r="O291" s="257"/>
      <c r="P291" s="257"/>
      <c r="Q291" s="257"/>
      <c r="R291" s="257"/>
      <c r="S291" s="257"/>
      <c r="T291" s="257"/>
      <c r="U291" s="257"/>
      <c r="V291" s="257"/>
      <c r="W291" s="257"/>
      <c r="X291" s="257"/>
      <c r="Y291" s="257"/>
      <c r="Z291" s="257"/>
      <c r="AA291" s="257"/>
      <c r="AB291" s="257"/>
      <c r="AC291" s="257"/>
      <c r="AD291" s="257"/>
      <c r="AE291" s="257"/>
      <c r="AF291" s="257"/>
      <c r="AG291" s="257"/>
      <c r="AH291" s="257"/>
      <c r="AI291" s="257"/>
      <c r="AJ291" s="148"/>
      <c r="AK291" s="12"/>
      <c r="AL291" s="12"/>
      <c r="AM291" s="149"/>
      <c r="AN291" s="150"/>
      <c r="AO291" s="150"/>
      <c r="AP291" s="150"/>
      <c r="AQ291" s="12"/>
      <c r="AR291" s="12"/>
      <c r="AS291" s="12"/>
      <c r="AT291" s="266"/>
      <c r="AU291" s="224"/>
      <c r="AV291" s="12"/>
      <c r="AW291" s="12"/>
      <c r="AX291" s="12"/>
      <c r="AY291" s="12"/>
      <c r="AZ291" s="12"/>
      <c r="BA291" s="12"/>
      <c r="BB291" s="14"/>
      <c r="BC291" s="14"/>
      <c r="BD291" s="15"/>
      <c r="BE291" s="137"/>
      <c r="BF291" s="11"/>
      <c r="BG291" s="11"/>
      <c r="BH291" s="11"/>
      <c r="BI291" s="11"/>
      <c r="BJ291" s="11"/>
      <c r="BK291" s="11"/>
      <c r="BL291" s="11"/>
      <c r="BM291" s="11"/>
      <c r="BN291" s="11"/>
      <c r="BO291" s="11"/>
      <c r="BP291" s="11"/>
      <c r="BQ291" s="11"/>
      <c r="BR291" s="11"/>
      <c r="BS291" s="11"/>
      <c r="BT291" s="11"/>
      <c r="BU291" s="11"/>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6"/>
      <c r="DC291" s="16"/>
      <c r="DD291" s="16"/>
      <c r="DE291" s="16"/>
      <c r="DF291" s="17"/>
      <c r="DG291" s="16"/>
      <c r="DH291" s="16"/>
      <c r="DI291" s="16"/>
      <c r="DJ291" s="16"/>
      <c r="DK291" s="16"/>
      <c r="DL291" s="16"/>
      <c r="DM291" s="13"/>
      <c r="DN291" s="16"/>
      <c r="DO291" s="16"/>
      <c r="DP291" s="16"/>
      <c r="DQ291" s="16"/>
      <c r="DR291" s="16"/>
      <c r="DS291" s="16"/>
      <c r="DT291" s="16"/>
      <c r="DU291" s="16"/>
      <c r="DV291" s="16"/>
      <c r="DW291" s="138"/>
      <c r="DX291" s="137"/>
      <c r="DY291" s="137"/>
      <c r="DZ291" s="17"/>
      <c r="EA291" s="15"/>
      <c r="EB291" s="15"/>
      <c r="EC291" s="15"/>
      <c r="ED291" s="15"/>
    </row>
    <row r="292" spans="1:134" ht="15" hidden="1" customHeight="1" x14ac:dyDescent="0.3">
      <c r="A292" s="123"/>
      <c r="B292" s="221"/>
      <c r="C292" s="553" t="s">
        <v>550</v>
      </c>
      <c r="D292" s="152"/>
      <c r="E292" s="152"/>
      <c r="F292" s="152"/>
      <c r="G292" s="151"/>
      <c r="H292" s="152"/>
      <c r="I292" s="151"/>
      <c r="J292" s="151"/>
      <c r="K292" s="152"/>
      <c r="L292" s="152"/>
      <c r="M292" s="152"/>
      <c r="N292" s="152"/>
      <c r="O292" s="152"/>
      <c r="P292" s="152"/>
      <c r="Q292" s="152"/>
      <c r="R292" s="152"/>
      <c r="S292" s="152"/>
      <c r="T292" s="152"/>
      <c r="U292" s="152"/>
      <c r="V292" s="152"/>
      <c r="W292" s="152"/>
      <c r="X292" s="152"/>
      <c r="Y292" s="152"/>
      <c r="Z292" s="269"/>
      <c r="AA292" s="269"/>
      <c r="AB292" s="269"/>
      <c r="AC292" s="269"/>
      <c r="AD292" s="269"/>
      <c r="AE292" s="269"/>
      <c r="AF292" s="269"/>
      <c r="AG292" s="269"/>
      <c r="AH292" s="269"/>
      <c r="AI292" s="269"/>
      <c r="AJ292" s="148">
        <v>0</v>
      </c>
      <c r="AK292" s="135">
        <v>516153</v>
      </c>
      <c r="AL292" s="135">
        <v>31</v>
      </c>
      <c r="AM292" s="194" t="s">
        <v>165</v>
      </c>
      <c r="AN292" s="195" t="s">
        <v>551</v>
      </c>
      <c r="AO292" s="195" t="s">
        <v>167</v>
      </c>
      <c r="AP292" s="195" t="s">
        <v>551</v>
      </c>
      <c r="AQ292" s="12"/>
      <c r="AR292" s="12"/>
      <c r="AS292" s="140" t="s">
        <v>552</v>
      </c>
      <c r="AT292" s="263">
        <v>5</v>
      </c>
      <c r="AU292" s="198">
        <v>1</v>
      </c>
      <c r="AV292" s="12" t="s">
        <v>259</v>
      </c>
      <c r="AW292" s="135">
        <v>0</v>
      </c>
      <c r="AX292" s="135">
        <v>0</v>
      </c>
      <c r="AY292" s="135">
        <v>0</v>
      </c>
      <c r="AZ292" s="135">
        <v>0</v>
      </c>
      <c r="BA292" s="135">
        <v>0</v>
      </c>
      <c r="BB292" s="136"/>
      <c r="BC292" s="136"/>
      <c r="BD292" s="15"/>
      <c r="BE292" s="137" t="str">
        <f>IF(C292="","",C292)</f>
        <v>Intercooler temperature limiting out of authority</v>
      </c>
      <c r="BF292" s="11"/>
      <c r="BG292" s="11"/>
      <c r="BH292" s="11"/>
      <c r="BI292" s="11"/>
      <c r="BJ292" s="11"/>
      <c r="BK292" s="11"/>
      <c r="BL292" s="11"/>
      <c r="BM292" s="11"/>
      <c r="BN292" s="11"/>
      <c r="BO292" s="11"/>
      <c r="BP292" s="11"/>
      <c r="BQ292" s="11"/>
      <c r="BR292" s="11"/>
      <c r="BS292" s="11"/>
      <c r="BT292" s="11"/>
      <c r="BU292" s="11"/>
      <c r="BV292" s="15">
        <f>IF(UPPER(TRIM(D292))="X",1,0)</f>
        <v>0</v>
      </c>
      <c r="BW292" s="15">
        <f>IF(UPPER(TRIM(E292))="X",1,0)</f>
        <v>0</v>
      </c>
      <c r="BX292" s="15">
        <f>IF(UPPER(TRIM(F292))="X",1,0)</f>
        <v>0</v>
      </c>
      <c r="BY292" s="15">
        <f>IF(UPPER(TRIM(G292))="X",1,0)</f>
        <v>0</v>
      </c>
      <c r="BZ292" s="15">
        <f>IF(UPPER(TRIM(H292))="X",1,0)</f>
        <v>0</v>
      </c>
      <c r="CA292" s="15">
        <f>IF(UPPER(TRIM(J292))="X",1,0)</f>
        <v>0</v>
      </c>
      <c r="CB292" s="15">
        <f>IF(UPPER(TRIM(L292))="X",1,0)</f>
        <v>0</v>
      </c>
      <c r="CC292" s="15">
        <f>IF(UPPER(TRIM(M292))="X",1,0)</f>
        <v>0</v>
      </c>
      <c r="CD292" s="15">
        <f>IF(UPPER(TRIM(I292))="X",1,0)</f>
        <v>0</v>
      </c>
      <c r="CE292" s="15">
        <f>IF(UPPER(TRIM(K292))="X",1,0)</f>
        <v>0</v>
      </c>
      <c r="CF292" s="15">
        <f t="shared" ref="CF292:CX292" si="66">IF(UPPER(TRIM(N292))="X",1,0)</f>
        <v>0</v>
      </c>
      <c r="CG292" s="15">
        <f t="shared" si="66"/>
        <v>0</v>
      </c>
      <c r="CH292" s="15">
        <f t="shared" si="66"/>
        <v>0</v>
      </c>
      <c r="CI292" s="15">
        <f t="shared" si="66"/>
        <v>0</v>
      </c>
      <c r="CJ292" s="15">
        <f t="shared" si="66"/>
        <v>0</v>
      </c>
      <c r="CK292" s="15">
        <f t="shared" si="66"/>
        <v>0</v>
      </c>
      <c r="CL292" s="15">
        <f t="shared" si="66"/>
        <v>0</v>
      </c>
      <c r="CM292" s="15">
        <f t="shared" si="66"/>
        <v>0</v>
      </c>
      <c r="CN292" s="15">
        <f t="shared" si="66"/>
        <v>0</v>
      </c>
      <c r="CO292" s="15">
        <f t="shared" si="66"/>
        <v>0</v>
      </c>
      <c r="CP292" s="15">
        <f t="shared" si="66"/>
        <v>0</v>
      </c>
      <c r="CQ292" s="15">
        <f t="shared" si="66"/>
        <v>0</v>
      </c>
      <c r="CR292" s="15">
        <f t="shared" si="66"/>
        <v>0</v>
      </c>
      <c r="CS292" s="15">
        <f t="shared" si="66"/>
        <v>0</v>
      </c>
      <c r="CT292" s="15">
        <f t="shared" si="66"/>
        <v>0</v>
      </c>
      <c r="CU292" s="15">
        <f t="shared" si="66"/>
        <v>0</v>
      </c>
      <c r="CV292" s="15">
        <f t="shared" si="66"/>
        <v>0</v>
      </c>
      <c r="CW292" s="15">
        <f t="shared" si="66"/>
        <v>0</v>
      </c>
      <c r="CX292" s="15">
        <f t="shared" si="66"/>
        <v>0</v>
      </c>
      <c r="CY292" s="15">
        <v>0</v>
      </c>
      <c r="CZ292" s="15">
        <f>IF(UPPER(TRIM(AH292))="X",1,0)</f>
        <v>0</v>
      </c>
      <c r="DA292" s="15">
        <v>0</v>
      </c>
      <c r="DB292" s="16">
        <f>IF(UPPER(TRIM(AM292))="P", 0, IF(UPPER(TRIM(AM292))="C", 16384, IF(UPPER(TRIM(AM292))="B", 32768, IF(UPPER(TRIM(AM292))="U", 49152, -1))))</f>
        <v>0</v>
      </c>
      <c r="DC292" s="16">
        <f>HEX2DEC(AN292)</f>
        <v>4120</v>
      </c>
      <c r="DD292" s="16">
        <f>IF(UPPER(TRIM(BB292))="",0,IF(UPPER(TRIM(BB292))="M",32,IF(UPPER(TRIM(BB292))="H",64,IF(UPPER(TRIM(BB292))="I",128,-1))))</f>
        <v>0</v>
      </c>
      <c r="DE292" s="16">
        <f>IF(UPPER(TRIM(BC292))="",0, IF(UPPER(TRIM(BC292))="U",1,IF(UPPER(TRIM(BC292))="A",2,IF(UPPER(TRIM(BC292))="B1",4,IF(UPPER(TRIM(BC292))="B2",8,IF(UPPER(TRIM(BC292))="C",16,-1))))))</f>
        <v>0</v>
      </c>
      <c r="DF292" s="17"/>
      <c r="DG292" s="16">
        <v>868</v>
      </c>
      <c r="DH292" s="16">
        <f>AK292</f>
        <v>516153</v>
      </c>
      <c r="DI292" s="16">
        <f>AL292</f>
        <v>31</v>
      </c>
      <c r="DJ292" s="16">
        <f>DB292 + DC292</f>
        <v>4120</v>
      </c>
      <c r="DK292" s="16">
        <f>HEX2DEC(AO292)</f>
        <v>0</v>
      </c>
      <c r="DL292" s="16">
        <f>HEX2DEC(AP292)</f>
        <v>4120</v>
      </c>
      <c r="DM292" s="13">
        <v>0</v>
      </c>
      <c r="DN292" s="16">
        <v>695</v>
      </c>
      <c r="DO292" s="16">
        <f>BV292*2^15+BW292*2^14+BX292*2^13+BY292*2^12+BZ292*2^11+CA292*2^10+CB292*2^9+CC292*2^8+CD292*2^7+CE292*2^6+CF292*2^5+CG292*2^4+CH292*2^3+CI292*2^2+CJ292*2^1+CK292*2^0</f>
        <v>0</v>
      </c>
      <c r="DP292" s="16">
        <f>CL292*2^15+CM292*2^14+CN292*2^13+CO292*2^12+CP292*2^11+CQ292*2^10+CR292*2^9+CS292*2^8+CT292*2^7+CU292*2^6+CV292*2^5+CW292*2^4+CX292*2^3+CY292*2^2+CZ292*2^1+DA292*2^0</f>
        <v>0</v>
      </c>
      <c r="DQ292" s="16">
        <f>IF(DS292=2,AT292*1000,AT292)</f>
        <v>5000</v>
      </c>
      <c r="DR292" s="16">
        <f>IF(DT292=2,AU292*1000,AU292)</f>
        <v>1000</v>
      </c>
      <c r="DS292" s="16">
        <v>2</v>
      </c>
      <c r="DT292" s="16">
        <v>2</v>
      </c>
      <c r="DU292" s="16">
        <f>MAX(0,MIN(AX292,3))*2^14+MAX(0,MIN(AY292,3))*2^12+MAX(0,MIN(AZ292,3))*2^10+MAX(0,MIN(BA292,3))*2^8+IF(AW292&lt;0,31,IF(AW292&gt;30,30,AW292))</f>
        <v>0</v>
      </c>
      <c r="DV292" s="16">
        <f>DD292 + DE292</f>
        <v>0</v>
      </c>
      <c r="DW292" s="138"/>
      <c r="DX292" s="137"/>
      <c r="DY292" s="137"/>
      <c r="DZ292" s="17"/>
      <c r="EA292" s="15"/>
      <c r="EB292" s="15"/>
      <c r="EC292" s="15"/>
      <c r="ED292" s="15"/>
    </row>
    <row r="293" spans="1:134" ht="15" hidden="1" customHeight="1" x14ac:dyDescent="0.3">
      <c r="A293" s="123"/>
      <c r="B293" s="221"/>
      <c r="C293" s="553"/>
      <c r="D293" s="257"/>
      <c r="E293" s="257"/>
      <c r="F293" s="257"/>
      <c r="G293" s="204"/>
      <c r="H293" s="257"/>
      <c r="I293" s="204"/>
      <c r="J293" s="204"/>
      <c r="K293" s="257"/>
      <c r="L293" s="257"/>
      <c r="M293" s="257"/>
      <c r="N293" s="257"/>
      <c r="O293" s="257"/>
      <c r="P293" s="257"/>
      <c r="Q293" s="257"/>
      <c r="R293" s="257"/>
      <c r="S293" s="257"/>
      <c r="T293" s="257"/>
      <c r="U293" s="257"/>
      <c r="V293" s="257"/>
      <c r="W293" s="257"/>
      <c r="X293" s="257"/>
      <c r="Y293" s="257"/>
      <c r="Z293" s="257"/>
      <c r="AA293" s="257"/>
      <c r="AB293" s="257"/>
      <c r="AC293" s="257"/>
      <c r="AD293" s="257"/>
      <c r="AE293" s="257"/>
      <c r="AF293" s="257"/>
      <c r="AG293" s="257"/>
      <c r="AH293" s="257"/>
      <c r="AI293" s="257"/>
      <c r="AJ293" s="148"/>
      <c r="AK293" s="12"/>
      <c r="AL293" s="12"/>
      <c r="AM293" s="149"/>
      <c r="AN293" s="150"/>
      <c r="AO293" s="150"/>
      <c r="AP293" s="150"/>
      <c r="AQ293" s="140" t="s">
        <v>553</v>
      </c>
      <c r="AR293" s="135">
        <v>5</v>
      </c>
      <c r="AS293" s="12" t="s">
        <v>311</v>
      </c>
      <c r="AT293" s="266"/>
      <c r="AU293" s="224"/>
      <c r="AV293" s="12"/>
      <c r="AW293" s="12"/>
      <c r="AX293" s="12"/>
      <c r="AY293" s="12"/>
      <c r="AZ293" s="12"/>
      <c r="BA293" s="12"/>
      <c r="BB293" s="14"/>
      <c r="BC293" s="14"/>
      <c r="BD293" s="15"/>
      <c r="BE293" s="137"/>
      <c r="BF293" s="11"/>
      <c r="BG293" s="11"/>
      <c r="BH293" s="11"/>
      <c r="BI293" s="11"/>
      <c r="BJ293" s="11"/>
      <c r="BK293" s="11"/>
      <c r="BL293" s="11"/>
      <c r="BM293" s="11"/>
      <c r="BN293" s="11"/>
      <c r="BO293" s="11"/>
      <c r="BP293" s="11"/>
      <c r="BQ293" s="11"/>
      <c r="BR293" s="11"/>
      <c r="BS293" s="11"/>
      <c r="BT293" s="11"/>
      <c r="BU293" s="11"/>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6"/>
      <c r="DC293" s="16"/>
      <c r="DD293" s="16"/>
      <c r="DE293" s="16"/>
      <c r="DF293" s="17"/>
      <c r="DG293" s="16"/>
      <c r="DH293" s="16"/>
      <c r="DI293" s="16"/>
      <c r="DJ293" s="16"/>
      <c r="DK293" s="16"/>
      <c r="DL293" s="16"/>
      <c r="DM293" s="13"/>
      <c r="DN293" s="16"/>
      <c r="DO293" s="16"/>
      <c r="DP293" s="16"/>
      <c r="DQ293" s="16"/>
      <c r="DR293" s="16"/>
      <c r="DS293" s="16"/>
      <c r="DT293" s="16"/>
      <c r="DU293" s="16"/>
      <c r="DV293" s="16"/>
      <c r="DW293" s="138"/>
      <c r="DX293" s="137"/>
      <c r="DY293" s="137"/>
      <c r="DZ293" s="17"/>
      <c r="EA293" s="15"/>
      <c r="EB293" s="15"/>
      <c r="EC293" s="15"/>
      <c r="ED293" s="15"/>
    </row>
    <row r="294" spans="1:134" ht="15" hidden="1" customHeight="1" x14ac:dyDescent="0.3">
      <c r="A294" s="123"/>
      <c r="B294" s="221"/>
      <c r="C294" s="553"/>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3"/>
      <c r="AK294" s="12"/>
      <c r="AL294" s="12"/>
      <c r="AM294" s="149"/>
      <c r="AN294" s="264"/>
      <c r="AO294" s="264"/>
      <c r="AP294" s="264"/>
      <c r="AQ294" s="12"/>
      <c r="AR294" s="12"/>
      <c r="AS294" s="12"/>
      <c r="AT294" s="266"/>
      <c r="AU294" s="224"/>
      <c r="AV294" s="12"/>
      <c r="AW294" s="12"/>
      <c r="AX294" s="12"/>
      <c r="AY294" s="12"/>
      <c r="AZ294" s="12"/>
      <c r="BA294" s="12"/>
      <c r="BB294" s="14"/>
      <c r="BC294" s="14"/>
      <c r="BD294" s="15"/>
      <c r="BE294" s="137"/>
      <c r="BF294" s="11"/>
      <c r="BG294" s="11"/>
      <c r="BH294" s="11"/>
      <c r="BI294" s="11"/>
      <c r="BJ294" s="11"/>
      <c r="BK294" s="11"/>
      <c r="BL294" s="11"/>
      <c r="BM294" s="11"/>
      <c r="BN294" s="11"/>
      <c r="BO294" s="11"/>
      <c r="BP294" s="11"/>
      <c r="BQ294" s="11"/>
      <c r="BR294" s="11"/>
      <c r="BS294" s="11"/>
      <c r="BT294" s="11"/>
      <c r="BU294" s="11"/>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6"/>
      <c r="DC294" s="16"/>
      <c r="DD294" s="16"/>
      <c r="DE294" s="16"/>
      <c r="DF294" s="17"/>
      <c r="DG294" s="16"/>
      <c r="DH294" s="16"/>
      <c r="DI294" s="16"/>
      <c r="DJ294" s="16"/>
      <c r="DK294" s="16"/>
      <c r="DL294" s="16"/>
      <c r="DM294" s="13"/>
      <c r="DN294" s="16"/>
      <c r="DO294" s="16"/>
      <c r="DP294" s="16"/>
      <c r="DQ294" s="16"/>
      <c r="DR294" s="16"/>
      <c r="DS294" s="16"/>
      <c r="DT294" s="16"/>
      <c r="DU294" s="16"/>
      <c r="DV294" s="16"/>
      <c r="DW294" s="138"/>
      <c r="DX294" s="137"/>
      <c r="DY294" s="137"/>
      <c r="DZ294" s="17"/>
      <c r="EA294" s="15"/>
      <c r="EB294" s="15"/>
      <c r="EC294" s="15"/>
      <c r="ED294" s="15"/>
    </row>
    <row r="295" spans="1:134" ht="15" hidden="1" customHeight="1" x14ac:dyDescent="0.3">
      <c r="A295" s="123"/>
      <c r="B295" s="221"/>
      <c r="C295" s="553" t="s">
        <v>554</v>
      </c>
      <c r="D295" s="258"/>
      <c r="E295" s="258"/>
      <c r="F295" s="258"/>
      <c r="G295" s="273"/>
      <c r="H295" s="258"/>
      <c r="I295" s="273"/>
      <c r="J295" s="273"/>
      <c r="K295" s="258"/>
      <c r="L295" s="258"/>
      <c r="M295" s="258"/>
      <c r="N295" s="258"/>
      <c r="O295" s="258"/>
      <c r="P295" s="258"/>
      <c r="Q295" s="258"/>
      <c r="R295" s="258"/>
      <c r="S295" s="258"/>
      <c r="T295" s="258"/>
      <c r="U295" s="258"/>
      <c r="V295" s="258"/>
      <c r="W295" s="258"/>
      <c r="X295" s="258"/>
      <c r="Y295" s="258"/>
      <c r="Z295" s="269"/>
      <c r="AA295" s="269"/>
      <c r="AB295" s="269"/>
      <c r="AC295" s="269"/>
      <c r="AD295" s="269"/>
      <c r="AE295" s="269"/>
      <c r="AF295" s="269"/>
      <c r="AG295" s="269"/>
      <c r="AH295" s="269"/>
      <c r="AI295" s="269"/>
      <c r="AJ295" s="148">
        <v>0</v>
      </c>
      <c r="AK295" s="135">
        <v>516150</v>
      </c>
      <c r="AL295" s="135">
        <v>31</v>
      </c>
      <c r="AM295" s="194" t="s">
        <v>165</v>
      </c>
      <c r="AN295" s="195" t="s">
        <v>555</v>
      </c>
      <c r="AO295" s="195" t="s">
        <v>167</v>
      </c>
      <c r="AP295" s="195" t="s">
        <v>555</v>
      </c>
      <c r="AQ295" s="12"/>
      <c r="AR295" s="12"/>
      <c r="AS295" s="12"/>
      <c r="AT295" s="263">
        <v>5</v>
      </c>
      <c r="AU295" s="198">
        <v>1</v>
      </c>
      <c r="AV295" s="12" t="s">
        <v>259</v>
      </c>
      <c r="AW295" s="135">
        <v>0</v>
      </c>
      <c r="AX295" s="135">
        <v>0</v>
      </c>
      <c r="AY295" s="135">
        <v>0</v>
      </c>
      <c r="AZ295" s="135">
        <v>0</v>
      </c>
      <c r="BA295" s="135">
        <v>0</v>
      </c>
      <c r="BB295" s="136"/>
      <c r="BC295" s="136"/>
      <c r="BD295" s="15"/>
      <c r="BE295" s="137" t="str">
        <f>IF(C295="","",C295)</f>
        <v>IRV closed loop authority at limit</v>
      </c>
      <c r="BF295" s="11"/>
      <c r="BG295" s="11"/>
      <c r="BH295" s="11"/>
      <c r="BI295" s="11"/>
      <c r="BJ295" s="11"/>
      <c r="BK295" s="11"/>
      <c r="BL295" s="11"/>
      <c r="BM295" s="11"/>
      <c r="BN295" s="11"/>
      <c r="BO295" s="11"/>
      <c r="BP295" s="11"/>
      <c r="BQ295" s="11"/>
      <c r="BR295" s="11"/>
      <c r="BS295" s="11"/>
      <c r="BT295" s="11"/>
      <c r="BU295" s="11"/>
      <c r="BV295" s="15">
        <f>IF(UPPER(TRIM(D295))="X",1,0)</f>
        <v>0</v>
      </c>
      <c r="BW295" s="15">
        <f>IF(UPPER(TRIM(E295))="X",1,0)</f>
        <v>0</v>
      </c>
      <c r="BX295" s="15">
        <f>IF(UPPER(TRIM(F295))="X",1,0)</f>
        <v>0</v>
      </c>
      <c r="BY295" s="15">
        <f>IF(UPPER(TRIM(G295))="X",1,0)</f>
        <v>0</v>
      </c>
      <c r="BZ295" s="15">
        <f>IF(UPPER(TRIM(H295))="X",1,0)</f>
        <v>0</v>
      </c>
      <c r="CA295" s="15">
        <f>IF(UPPER(TRIM(J295))="X",1,0)</f>
        <v>0</v>
      </c>
      <c r="CB295" s="15">
        <f>IF(UPPER(TRIM(L295))="X",1,0)</f>
        <v>0</v>
      </c>
      <c r="CC295" s="15">
        <f>IF(UPPER(TRIM(M295))="X",1,0)</f>
        <v>0</v>
      </c>
      <c r="CD295" s="15">
        <f>IF(UPPER(TRIM(I295))="X",1,0)</f>
        <v>0</v>
      </c>
      <c r="CE295" s="15">
        <f>IF(UPPER(TRIM(K295))="X",1,0)</f>
        <v>0</v>
      </c>
      <c r="CF295" s="15">
        <f t="shared" ref="CF295:CX295" si="67">IF(UPPER(TRIM(N295))="X",1,0)</f>
        <v>0</v>
      </c>
      <c r="CG295" s="15">
        <f t="shared" si="67"/>
        <v>0</v>
      </c>
      <c r="CH295" s="15">
        <f t="shared" si="67"/>
        <v>0</v>
      </c>
      <c r="CI295" s="15">
        <f t="shared" si="67"/>
        <v>0</v>
      </c>
      <c r="CJ295" s="15">
        <f t="shared" si="67"/>
        <v>0</v>
      </c>
      <c r="CK295" s="15">
        <f t="shared" si="67"/>
        <v>0</v>
      </c>
      <c r="CL295" s="15">
        <f t="shared" si="67"/>
        <v>0</v>
      </c>
      <c r="CM295" s="15">
        <f t="shared" si="67"/>
        <v>0</v>
      </c>
      <c r="CN295" s="15">
        <f t="shared" si="67"/>
        <v>0</v>
      </c>
      <c r="CO295" s="15">
        <f t="shared" si="67"/>
        <v>0</v>
      </c>
      <c r="CP295" s="15">
        <f t="shared" si="67"/>
        <v>0</v>
      </c>
      <c r="CQ295" s="15">
        <f t="shared" si="67"/>
        <v>0</v>
      </c>
      <c r="CR295" s="15">
        <f t="shared" si="67"/>
        <v>0</v>
      </c>
      <c r="CS295" s="15">
        <f t="shared" si="67"/>
        <v>0</v>
      </c>
      <c r="CT295" s="15">
        <f t="shared" si="67"/>
        <v>0</v>
      </c>
      <c r="CU295" s="15">
        <f t="shared" si="67"/>
        <v>0</v>
      </c>
      <c r="CV295" s="15">
        <f t="shared" si="67"/>
        <v>0</v>
      </c>
      <c r="CW295" s="15">
        <f t="shared" si="67"/>
        <v>0</v>
      </c>
      <c r="CX295" s="15">
        <f t="shared" si="67"/>
        <v>0</v>
      </c>
      <c r="CY295" s="15">
        <v>0</v>
      </c>
      <c r="CZ295" s="15">
        <f>IF(UPPER(TRIM(AH295))="X",1,0)</f>
        <v>0</v>
      </c>
      <c r="DA295" s="15">
        <v>0</v>
      </c>
      <c r="DB295" s="16">
        <f>IF(UPPER(TRIM(AM295))="P", 0, IF(UPPER(TRIM(AM295))="C", 16384, IF(UPPER(TRIM(AM295))="B", 32768, IF(UPPER(TRIM(AM295))="U", 49152, -1))))</f>
        <v>0</v>
      </c>
      <c r="DC295" s="16">
        <f>HEX2DEC(AN295)</f>
        <v>4119</v>
      </c>
      <c r="DD295" s="16">
        <f>IF(UPPER(TRIM(BB295))="",0,IF(UPPER(TRIM(BB295))="M",32,IF(UPPER(TRIM(BB295))="H",64,IF(UPPER(TRIM(BB295))="I",128,-1))))</f>
        <v>0</v>
      </c>
      <c r="DE295" s="16">
        <f>IF(UPPER(TRIM(BC295))="",0, IF(UPPER(TRIM(BC295))="U",1,IF(UPPER(TRIM(BC295))="A",2,IF(UPPER(TRIM(BC295))="B1",4,IF(UPPER(TRIM(BC295))="B2",8,IF(UPPER(TRIM(BC295))="C",16,-1))))))</f>
        <v>0</v>
      </c>
      <c r="DF295" s="17"/>
      <c r="DG295" s="16">
        <v>869</v>
      </c>
      <c r="DH295" s="16">
        <f>AK295</f>
        <v>516150</v>
      </c>
      <c r="DI295" s="16">
        <f>AL295</f>
        <v>31</v>
      </c>
      <c r="DJ295" s="16">
        <f>DB295 + DC295</f>
        <v>4119</v>
      </c>
      <c r="DK295" s="16">
        <f>HEX2DEC(AO295)</f>
        <v>0</v>
      </c>
      <c r="DL295" s="16">
        <f>HEX2DEC(AP295)</f>
        <v>4119</v>
      </c>
      <c r="DM295" s="13">
        <v>0</v>
      </c>
      <c r="DN295" s="16">
        <v>696</v>
      </c>
      <c r="DO295" s="16">
        <f>BV295*2^15+BW295*2^14+BX295*2^13+BY295*2^12+BZ295*2^11+CA295*2^10+CB295*2^9+CC295*2^8+CD295*2^7+CE295*2^6+CF295*2^5+CG295*2^4+CH295*2^3+CI295*2^2+CJ295*2^1+CK295*2^0</f>
        <v>0</v>
      </c>
      <c r="DP295" s="16">
        <f>CL295*2^15+CM295*2^14+CN295*2^13+CO295*2^12+CP295*2^11+CQ295*2^10+CR295*2^9+CS295*2^8+CT295*2^7+CU295*2^6+CV295*2^5+CW295*2^4+CX295*2^3+CY295*2^2+CZ295*2^1+DA295*2^0</f>
        <v>0</v>
      </c>
      <c r="DQ295" s="16">
        <f>IF(DS295=2,AT295*1000,AT295)</f>
        <v>5000</v>
      </c>
      <c r="DR295" s="16">
        <f>IF(DT295=2,AU295*1000,AU295)</f>
        <v>1000</v>
      </c>
      <c r="DS295" s="16">
        <v>2</v>
      </c>
      <c r="DT295" s="16">
        <v>2</v>
      </c>
      <c r="DU295" s="16">
        <f>MAX(0,MIN(AX295,3))*2^14+MAX(0,MIN(AY295,3))*2^12+MAX(0,MIN(AZ295,3))*2^10+MAX(0,MIN(BA295,3))*2^8+IF(AW295&lt;0,31,IF(AW295&gt;30,30,AW295))</f>
        <v>0</v>
      </c>
      <c r="DV295" s="16">
        <f>DD295 + DE295</f>
        <v>0</v>
      </c>
      <c r="DW295" s="138"/>
      <c r="DX295" s="137"/>
      <c r="DY295" s="137"/>
      <c r="DZ295" s="17"/>
      <c r="EA295" s="15"/>
      <c r="EB295" s="15"/>
      <c r="EC295" s="15"/>
      <c r="ED295" s="15"/>
    </row>
    <row r="296" spans="1:134" ht="15" hidden="1" customHeight="1" x14ac:dyDescent="0.3">
      <c r="A296" s="212"/>
      <c r="B296" s="213"/>
      <c r="C296" s="214"/>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15"/>
      <c r="AK296" s="214"/>
      <c r="AL296" s="214"/>
      <c r="AM296" s="216"/>
      <c r="AN296" s="217"/>
      <c r="AO296" s="217"/>
      <c r="AP296" s="217"/>
      <c r="AQ296" s="214"/>
      <c r="AR296" s="214"/>
      <c r="AS296" s="214"/>
      <c r="AT296" s="214"/>
      <c r="AU296" s="214"/>
      <c r="AV296" s="214"/>
      <c r="AW296" s="214"/>
      <c r="AX296" s="214"/>
      <c r="AY296" s="214"/>
      <c r="AZ296" s="214"/>
      <c r="BA296" s="214"/>
      <c r="BB296" s="218"/>
      <c r="BC296" s="218"/>
      <c r="BD296" s="15"/>
      <c r="BE296" s="137" t="s">
        <v>183</v>
      </c>
      <c r="BF296" s="11"/>
      <c r="BG296" s="11"/>
      <c r="BH296" s="11"/>
      <c r="BI296" s="11" t="s">
        <v>183</v>
      </c>
      <c r="BJ296" s="11" t="s">
        <v>183</v>
      </c>
      <c r="BK296" s="11" t="s">
        <v>183</v>
      </c>
      <c r="BL296" s="11" t="s">
        <v>183</v>
      </c>
      <c r="BM296" s="11" t="s">
        <v>183</v>
      </c>
      <c r="BN296" s="11" t="s">
        <v>183</v>
      </c>
      <c r="BO296" s="11" t="s">
        <v>183</v>
      </c>
      <c r="BP296" s="11" t="s">
        <v>183</v>
      </c>
      <c r="BQ296" s="11" t="s">
        <v>183</v>
      </c>
      <c r="BR296" s="11" t="s">
        <v>183</v>
      </c>
      <c r="BS296" s="11" t="s">
        <v>183</v>
      </c>
      <c r="BT296" s="11" t="s">
        <v>183</v>
      </c>
      <c r="BU296" s="11"/>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6"/>
      <c r="DC296" s="16"/>
      <c r="DD296" s="16"/>
      <c r="DE296" s="16"/>
      <c r="DF296" s="17"/>
      <c r="DG296" s="16"/>
      <c r="DH296" s="16"/>
      <c r="DI296" s="16"/>
      <c r="DJ296" s="16"/>
      <c r="DK296" s="16"/>
      <c r="DL296" s="16"/>
      <c r="DM296" s="219"/>
      <c r="DN296" s="16"/>
      <c r="DO296" s="16"/>
      <c r="DP296" s="16"/>
      <c r="DQ296" s="16"/>
      <c r="DR296" s="16"/>
      <c r="DS296" s="16"/>
      <c r="DT296" s="16"/>
      <c r="DU296" s="16"/>
      <c r="DV296" s="16"/>
      <c r="DW296" s="138"/>
      <c r="DX296" s="137"/>
      <c r="DY296" s="137"/>
      <c r="DZ296" s="17"/>
      <c r="EA296" s="15"/>
      <c r="EB296" s="15"/>
      <c r="EC296" s="15"/>
      <c r="ED296" s="15"/>
    </row>
    <row r="297" spans="1:134" ht="15" hidden="1" customHeight="1" x14ac:dyDescent="0.3">
      <c r="A297" s="274"/>
      <c r="B297" s="275" t="s">
        <v>556</v>
      </c>
      <c r="C297" s="553" t="str">
        <f>IF(LEN(t_STR_RW_AUX_PD1) &gt; 0, t_STR_RW_AUX_PD1, DEF_RW_AUX_PD1) &amp; " high voltage"</f>
        <v>AUX analog Pull-Down 1 high voltage</v>
      </c>
      <c r="D297" s="238"/>
      <c r="E297" s="238"/>
      <c r="F297" s="238"/>
      <c r="G297" s="238"/>
      <c r="H297" s="238"/>
      <c r="I297" s="238"/>
      <c r="J297" s="238"/>
      <c r="K297" s="238"/>
      <c r="L297" s="238"/>
      <c r="M297" s="238"/>
      <c r="N297" s="238"/>
      <c r="O297" s="238"/>
      <c r="P297" s="238"/>
      <c r="Q297" s="238"/>
      <c r="R297" s="238"/>
      <c r="S297" s="238"/>
      <c r="T297" s="238"/>
      <c r="U297" s="238"/>
      <c r="V297" s="238"/>
      <c r="W297" s="238"/>
      <c r="X297" s="238"/>
      <c r="Y297" s="238"/>
      <c r="Z297" s="238"/>
      <c r="AA297" s="238"/>
      <c r="AB297" s="238"/>
      <c r="AC297" s="238"/>
      <c r="AD297" s="238"/>
      <c r="AE297" s="238"/>
      <c r="AF297" s="238"/>
      <c r="AG297" s="238"/>
      <c r="AH297" s="238"/>
      <c r="AI297" s="238"/>
      <c r="AJ297" s="128">
        <f>IF($DM297=0,0,(IF(_xlfn.BITAND($DM297, 128),"8,", "") &amp; IF(_xlfn.BITAND($DM297,64),"7,", "") &amp; IF(_xlfn.BITAND($DM297,7), _xlfn.BITAND($DM297,7) &amp; ",", "") &amp; IF(_xlfn.BITAND($DM297, 56), _xlfn.BITAND($DM297, 56)/8, "")))</f>
        <v>0</v>
      </c>
      <c r="AK297" s="129">
        <v>520215</v>
      </c>
      <c r="AL297" s="129">
        <v>3</v>
      </c>
      <c r="AM297" s="130" t="s">
        <v>165</v>
      </c>
      <c r="AN297" s="131" t="s">
        <v>557</v>
      </c>
      <c r="AO297" s="131" t="s">
        <v>343</v>
      </c>
      <c r="AP297" s="131" t="s">
        <v>558</v>
      </c>
      <c r="AQ297" s="140" t="s">
        <v>559</v>
      </c>
      <c r="AR297" s="198">
        <v>4.7999908357771197</v>
      </c>
      <c r="AS297" s="12" t="s">
        <v>346</v>
      </c>
      <c r="AT297" s="198">
        <v>1</v>
      </c>
      <c r="AU297" s="198">
        <v>2</v>
      </c>
      <c r="AV297" s="12" t="s">
        <v>259</v>
      </c>
      <c r="AW297" s="135">
        <v>0</v>
      </c>
      <c r="AX297" s="135">
        <v>0</v>
      </c>
      <c r="AY297" s="135">
        <v>0</v>
      </c>
      <c r="AZ297" s="135">
        <v>0</v>
      </c>
      <c r="BA297" s="135">
        <v>0</v>
      </c>
      <c r="BB297" s="136"/>
      <c r="BC297" s="136"/>
      <c r="BD297" s="15"/>
      <c r="BE297" s="137" t="str">
        <f>IF(C297="","",C297)</f>
        <v>AUX analog Pull-Down 1 high voltage</v>
      </c>
      <c r="BF297" s="11" t="s">
        <v>264</v>
      </c>
      <c r="BG297" s="11" t="s">
        <v>265</v>
      </c>
      <c r="BH297" s="11" t="s">
        <v>266</v>
      </c>
      <c r="BI297" s="146" t="s">
        <v>525</v>
      </c>
      <c r="BJ297" s="11" t="s">
        <v>268</v>
      </c>
      <c r="BK297" s="146" t="s">
        <v>485</v>
      </c>
      <c r="BL297" s="146" t="s">
        <v>350</v>
      </c>
      <c r="BM297" s="146" t="s">
        <v>179</v>
      </c>
      <c r="BN297" s="11" t="s">
        <v>182</v>
      </c>
      <c r="BO297" s="265" t="s">
        <v>181</v>
      </c>
      <c r="BP297" s="11" t="s">
        <v>272</v>
      </c>
      <c r="BQ297" s="11" t="s">
        <v>182</v>
      </c>
      <c r="BR297" s="11" t="s">
        <v>182</v>
      </c>
      <c r="BS297" s="11" t="s">
        <v>183</v>
      </c>
      <c r="BT297" s="11" t="s">
        <v>182</v>
      </c>
      <c r="BU297" s="11"/>
      <c r="BV297" s="15">
        <f t="shared" ref="BV297:BZ298" si="68">IF(UPPER(TRIM(D297))="X",1,0)</f>
        <v>0</v>
      </c>
      <c r="BW297" s="15">
        <f t="shared" si="68"/>
        <v>0</v>
      </c>
      <c r="BX297" s="15">
        <f t="shared" si="68"/>
        <v>0</v>
      </c>
      <c r="BY297" s="15">
        <f t="shared" si="68"/>
        <v>0</v>
      </c>
      <c r="BZ297" s="15">
        <f t="shared" si="68"/>
        <v>0</v>
      </c>
      <c r="CA297" s="15">
        <f>IF(UPPER(TRIM(J297))="X",1,0)</f>
        <v>0</v>
      </c>
      <c r="CB297" s="15">
        <f>IF(UPPER(TRIM(L297))="X",1,0)</f>
        <v>0</v>
      </c>
      <c r="CC297" s="15">
        <f>IF(UPPER(TRIM(M297))="X",1,0)</f>
        <v>0</v>
      </c>
      <c r="CD297" s="15">
        <f>IF(UPPER(TRIM(I297))="X",1,0)</f>
        <v>0</v>
      </c>
      <c r="CE297" s="15">
        <f>IF(UPPER(TRIM(K297))="X",1,0)</f>
        <v>0</v>
      </c>
      <c r="CF297" s="15">
        <f t="shared" ref="CF297:CU298" si="69">IF(UPPER(TRIM(N297))="X",1,0)</f>
        <v>0</v>
      </c>
      <c r="CG297" s="15">
        <f t="shared" si="69"/>
        <v>0</v>
      </c>
      <c r="CH297" s="15">
        <f t="shared" si="69"/>
        <v>0</v>
      </c>
      <c r="CI297" s="15">
        <f t="shared" si="69"/>
        <v>0</v>
      </c>
      <c r="CJ297" s="15">
        <f t="shared" si="69"/>
        <v>0</v>
      </c>
      <c r="CK297" s="15">
        <f t="shared" si="69"/>
        <v>0</v>
      </c>
      <c r="CL297" s="15">
        <f t="shared" si="69"/>
        <v>0</v>
      </c>
      <c r="CM297" s="15">
        <f t="shared" si="69"/>
        <v>0</v>
      </c>
      <c r="CN297" s="15">
        <f t="shared" si="69"/>
        <v>0</v>
      </c>
      <c r="CO297" s="15">
        <f t="shared" si="69"/>
        <v>0</v>
      </c>
      <c r="CP297" s="15">
        <f t="shared" si="69"/>
        <v>0</v>
      </c>
      <c r="CQ297" s="15">
        <f t="shared" si="69"/>
        <v>0</v>
      </c>
      <c r="CR297" s="15">
        <f t="shared" si="69"/>
        <v>0</v>
      </c>
      <c r="CS297" s="15">
        <f t="shared" si="69"/>
        <v>0</v>
      </c>
      <c r="CT297" s="15">
        <f t="shared" si="69"/>
        <v>0</v>
      </c>
      <c r="CU297" s="15">
        <f t="shared" si="69"/>
        <v>0</v>
      </c>
      <c r="CV297" s="15">
        <f t="shared" ref="CP297:DA298" si="70">IF(UPPER(TRIM(AD297))="X",1,0)</f>
        <v>0</v>
      </c>
      <c r="CW297" s="15">
        <f t="shared" si="70"/>
        <v>0</v>
      </c>
      <c r="CX297" s="15">
        <f t="shared" si="70"/>
        <v>0</v>
      </c>
      <c r="CY297" s="15">
        <f t="shared" si="70"/>
        <v>0</v>
      </c>
      <c r="CZ297" s="15">
        <f t="shared" si="70"/>
        <v>0</v>
      </c>
      <c r="DA297" s="15">
        <f t="shared" si="70"/>
        <v>0</v>
      </c>
      <c r="DB297" s="16">
        <f>IF(UPPER(TRIM(AM297))="P", 0, IF(UPPER(TRIM(AM297))="C", 16384, IF(UPPER(TRIM(AM297))="B", 32768, IF(UPPER(TRIM(AM297))="U", 49152, -1))))</f>
        <v>0</v>
      </c>
      <c r="DC297" s="16">
        <f>HEX2DEC(AN297)</f>
        <v>5428</v>
      </c>
      <c r="DD297" s="16">
        <f>IF(UPPER(TRIM(BB297))="",0,IF(UPPER(TRIM(BB297))="M",32,IF(UPPER(TRIM(BB297))="H",64,IF(UPPER(TRIM(BB297))="I",128,-1))))</f>
        <v>0</v>
      </c>
      <c r="DE297" s="16">
        <f>IF(UPPER(TRIM(BC297))="",0, IF(UPPER(TRIM(BC297))="U",1,IF(UPPER(TRIM(BC297))="A",2,IF(UPPER(TRIM(BC297))="B1",4,IF(UPPER(TRIM(BC297))="B2",8,IF(UPPER(TRIM(BC297))="C",16,-1))))))</f>
        <v>0</v>
      </c>
      <c r="DF297" s="17"/>
      <c r="DG297" s="16">
        <v>116</v>
      </c>
      <c r="DH297" s="16">
        <f>AK297</f>
        <v>520215</v>
      </c>
      <c r="DI297" s="16">
        <f>AL297</f>
        <v>3</v>
      </c>
      <c r="DJ297" s="16">
        <f>DB297 + DC297</f>
        <v>5428</v>
      </c>
      <c r="DK297" s="16">
        <f>HEX2DEC(AO297)</f>
        <v>18</v>
      </c>
      <c r="DL297" s="16">
        <f>HEX2DEC(AP297)</f>
        <v>5397</v>
      </c>
      <c r="DM297" s="128">
        <v>0</v>
      </c>
      <c r="DN297" s="16">
        <v>75</v>
      </c>
      <c r="DO297" s="16">
        <f>BV297*2^15+BW297*2^14+BX297*2^13+BY297*2^12+BZ297*2^11+CA297*2^10+CB297*2^9+CC297*2^8+CD297*2^7+CE297*2^6+CF297*2^5+CG297*2^4+CH297*2^3+CI297*2^2+CJ297*2^1+CK297*2^0</f>
        <v>0</v>
      </c>
      <c r="DP297" s="16">
        <f>CL297*2^15+CM297*2^14+CN297*2^13+CO297*2^12+CP297*2^11+CQ297*2^10+CR297*2^9+CS297*2^8+CT297*2^7+CU297*2^6+CV297*2^5+CW297*2^4+CX297*2^3+CY297*2^2+CZ297*2^1+DA297*2^0</f>
        <v>0</v>
      </c>
      <c r="DQ297" s="16">
        <f>IF(DS297=2,AT297*1000,IF(DS297&gt;2,AT297,HEX2DEC("40000000")))</f>
        <v>1000</v>
      </c>
      <c r="DR297" s="16">
        <f>IF(DT297=2,AU297*1000,IF(DT297&gt;2,AU297,HEX2DEC("40000000")))</f>
        <v>2000</v>
      </c>
      <c r="DS297" s="16">
        <v>2</v>
      </c>
      <c r="DT297" s="16">
        <v>2</v>
      </c>
      <c r="DU297" s="16">
        <f>MAX(0,MIN(AX297,3))*2^14+MAX(0,MIN(AY297,3))*2^12+MAX(0,MIN(AZ297,3))*2^10+MAX(0,MIN(BA297,3))*2^8+IF(AW297&lt;0,31,IF(AW297&gt;30,30,AW297))</f>
        <v>0</v>
      </c>
      <c r="DV297" s="16">
        <f>DD297 + DE297</f>
        <v>0</v>
      </c>
      <c r="DW297" s="138" t="s">
        <v>184</v>
      </c>
      <c r="DX297" s="137" t="s">
        <v>273</v>
      </c>
      <c r="DY297" s="137" t="s">
        <v>186</v>
      </c>
      <c r="DZ297" s="17"/>
      <c r="EA297" s="15"/>
      <c r="EB297" s="15"/>
      <c r="EC297" s="15"/>
      <c r="ED297" s="15"/>
    </row>
    <row r="298" spans="1:134" ht="15" hidden="1" customHeight="1" x14ac:dyDescent="0.3">
      <c r="A298" s="221"/>
      <c r="B298" s="276"/>
      <c r="C298" s="553" t="str">
        <f>IF(LEN(t_STR_RW_AUX_PD1) &gt; 0, t_STR_RW_AUX_PD1, DEF_RW_AUX_PD1) &amp; " low voltage"</f>
        <v>AUX analog Pull-Down 1 low voltage</v>
      </c>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c r="AB298" s="268"/>
      <c r="AC298" s="268"/>
      <c r="AD298" s="268"/>
      <c r="AE298" s="268"/>
      <c r="AF298" s="268"/>
      <c r="AG298" s="268"/>
      <c r="AH298" s="268"/>
      <c r="AI298" s="268"/>
      <c r="AJ298" s="128">
        <f>IF($DM298=0,0,(IF(_xlfn.BITAND($DM298, 128),"8,", "") &amp; IF(_xlfn.BITAND($DM298,64),"7,", "") &amp; IF(_xlfn.BITAND($DM298,7), _xlfn.BITAND($DM298,7) &amp; ",", "") &amp; IF(_xlfn.BITAND($DM298, 56), _xlfn.BITAND($DM298, 56)/8, "")))</f>
        <v>0</v>
      </c>
      <c r="AK298" s="129">
        <v>520215</v>
      </c>
      <c r="AL298" s="129">
        <v>4</v>
      </c>
      <c r="AM298" s="130" t="s">
        <v>165</v>
      </c>
      <c r="AN298" s="131" t="s">
        <v>557</v>
      </c>
      <c r="AO298" s="131" t="s">
        <v>352</v>
      </c>
      <c r="AP298" s="131" t="s">
        <v>560</v>
      </c>
      <c r="AQ298" s="132" t="s">
        <v>561</v>
      </c>
      <c r="AR298" s="198">
        <v>0.20000916422287299</v>
      </c>
      <c r="AS298" s="12" t="s">
        <v>346</v>
      </c>
      <c r="AT298" s="198">
        <v>1</v>
      </c>
      <c r="AU298" s="198">
        <v>2</v>
      </c>
      <c r="AV298" s="12" t="s">
        <v>259</v>
      </c>
      <c r="AW298" s="135">
        <v>0</v>
      </c>
      <c r="AX298" s="135">
        <v>0</v>
      </c>
      <c r="AY298" s="135">
        <v>0</v>
      </c>
      <c r="AZ298" s="135">
        <v>0</v>
      </c>
      <c r="BA298" s="135">
        <v>0</v>
      </c>
      <c r="BB298" s="136"/>
      <c r="BC298" s="136"/>
      <c r="BD298" s="15"/>
      <c r="BE298" s="137" t="str">
        <f>IF(C298="","",C298)</f>
        <v>AUX analog Pull-Down 1 low voltage</v>
      </c>
      <c r="BF298" s="11" t="s">
        <v>264</v>
      </c>
      <c r="BG298" s="11" t="s">
        <v>265</v>
      </c>
      <c r="BH298" s="11" t="s">
        <v>266</v>
      </c>
      <c r="BI298" s="146" t="s">
        <v>525</v>
      </c>
      <c r="BJ298" s="11" t="s">
        <v>268</v>
      </c>
      <c r="BK298" s="146" t="s">
        <v>485</v>
      </c>
      <c r="BL298" s="146" t="s">
        <v>350</v>
      </c>
      <c r="BM298" s="146" t="s">
        <v>179</v>
      </c>
      <c r="BN298" s="11" t="s">
        <v>182</v>
      </c>
      <c r="BO298" s="265" t="s">
        <v>181</v>
      </c>
      <c r="BP298" s="11" t="s">
        <v>272</v>
      </c>
      <c r="BQ298" s="11" t="s">
        <v>182</v>
      </c>
      <c r="BR298" s="11" t="s">
        <v>182</v>
      </c>
      <c r="BS298" s="11" t="s">
        <v>183</v>
      </c>
      <c r="BT298" s="11" t="s">
        <v>182</v>
      </c>
      <c r="BU298" s="11"/>
      <c r="BV298" s="15">
        <f t="shared" si="68"/>
        <v>0</v>
      </c>
      <c r="BW298" s="15">
        <f t="shared" si="68"/>
        <v>0</v>
      </c>
      <c r="BX298" s="15">
        <f t="shared" si="68"/>
        <v>0</v>
      </c>
      <c r="BY298" s="15">
        <f t="shared" si="68"/>
        <v>0</v>
      </c>
      <c r="BZ298" s="15">
        <f t="shared" si="68"/>
        <v>0</v>
      </c>
      <c r="CA298" s="15">
        <f>IF(UPPER(TRIM(J298))="X",1,0)</f>
        <v>0</v>
      </c>
      <c r="CB298" s="15">
        <f>IF(UPPER(TRIM(L298))="X",1,0)</f>
        <v>0</v>
      </c>
      <c r="CC298" s="15">
        <f>IF(UPPER(TRIM(M298))="X",1,0)</f>
        <v>0</v>
      </c>
      <c r="CD298" s="15">
        <f>IF(UPPER(TRIM(I298))="X",1,0)</f>
        <v>0</v>
      </c>
      <c r="CE298" s="15">
        <f>IF(UPPER(TRIM(K298))="X",1,0)</f>
        <v>0</v>
      </c>
      <c r="CF298" s="15">
        <f t="shared" si="69"/>
        <v>0</v>
      </c>
      <c r="CG298" s="15">
        <f t="shared" si="69"/>
        <v>0</v>
      </c>
      <c r="CH298" s="15">
        <f t="shared" si="69"/>
        <v>0</v>
      </c>
      <c r="CI298" s="15">
        <f t="shared" si="69"/>
        <v>0</v>
      </c>
      <c r="CJ298" s="15">
        <f t="shared" si="69"/>
        <v>0</v>
      </c>
      <c r="CK298" s="15">
        <f t="shared" si="69"/>
        <v>0</v>
      </c>
      <c r="CL298" s="15">
        <f t="shared" si="69"/>
        <v>0</v>
      </c>
      <c r="CM298" s="15">
        <f t="shared" si="69"/>
        <v>0</v>
      </c>
      <c r="CN298" s="15">
        <f t="shared" si="69"/>
        <v>0</v>
      </c>
      <c r="CO298" s="15">
        <f t="shared" si="69"/>
        <v>0</v>
      </c>
      <c r="CP298" s="15">
        <f t="shared" si="70"/>
        <v>0</v>
      </c>
      <c r="CQ298" s="15">
        <f t="shared" si="70"/>
        <v>0</v>
      </c>
      <c r="CR298" s="15">
        <f t="shared" si="70"/>
        <v>0</v>
      </c>
      <c r="CS298" s="15">
        <f t="shared" si="70"/>
        <v>0</v>
      </c>
      <c r="CT298" s="15">
        <f t="shared" si="70"/>
        <v>0</v>
      </c>
      <c r="CU298" s="15">
        <f t="shared" si="70"/>
        <v>0</v>
      </c>
      <c r="CV298" s="15">
        <f t="shared" si="70"/>
        <v>0</v>
      </c>
      <c r="CW298" s="15">
        <f t="shared" si="70"/>
        <v>0</v>
      </c>
      <c r="CX298" s="15">
        <f t="shared" si="70"/>
        <v>0</v>
      </c>
      <c r="CY298" s="15">
        <f t="shared" si="70"/>
        <v>0</v>
      </c>
      <c r="CZ298" s="15">
        <f t="shared" si="70"/>
        <v>0</v>
      </c>
      <c r="DA298" s="15">
        <f t="shared" si="70"/>
        <v>0</v>
      </c>
      <c r="DB298" s="16">
        <f>IF(UPPER(TRIM(AM298))="P", 0, IF(UPPER(TRIM(AM298))="C", 16384, IF(UPPER(TRIM(AM298))="B", 32768, IF(UPPER(TRIM(AM298))="U", 49152, -1))))</f>
        <v>0</v>
      </c>
      <c r="DC298" s="16">
        <f>HEX2DEC(AN298)</f>
        <v>5428</v>
      </c>
      <c r="DD298" s="16">
        <f>IF(UPPER(TRIM(BB298))="",0,IF(UPPER(TRIM(BB298))="M",32,IF(UPPER(TRIM(BB298))="H",64,IF(UPPER(TRIM(BB298))="I",128,-1))))</f>
        <v>0</v>
      </c>
      <c r="DE298" s="16">
        <f>IF(UPPER(TRIM(BC298))="",0, IF(UPPER(TRIM(BC298))="U",1,IF(UPPER(TRIM(BC298))="A",2,IF(UPPER(TRIM(BC298))="B1",4,IF(UPPER(TRIM(BC298))="B2",8,IF(UPPER(TRIM(BC298))="C",16,-1))))))</f>
        <v>0</v>
      </c>
      <c r="DF298" s="17"/>
      <c r="DG298" s="16">
        <v>117</v>
      </c>
      <c r="DH298" s="16">
        <f>AK298</f>
        <v>520215</v>
      </c>
      <c r="DI298" s="16">
        <f>AL298</f>
        <v>4</v>
      </c>
      <c r="DJ298" s="16">
        <f>DB298 + DC298</f>
        <v>5428</v>
      </c>
      <c r="DK298" s="16">
        <f>HEX2DEC(AO298)</f>
        <v>17</v>
      </c>
      <c r="DL298" s="16">
        <f>HEX2DEC(AP298)</f>
        <v>5398</v>
      </c>
      <c r="DM298" s="128">
        <v>0</v>
      </c>
      <c r="DN298" s="16">
        <v>76</v>
      </c>
      <c r="DO298" s="16">
        <f>BV298*2^15+BW298*2^14+BX298*2^13+BY298*2^12+BZ298*2^11+CA298*2^10+CB298*2^9+CC298*2^8+CD298*2^7+CE298*2^6+CF298*2^5+CG298*2^4+CH298*2^3+CI298*2^2+CJ298*2^1+CK298*2^0</f>
        <v>0</v>
      </c>
      <c r="DP298" s="16">
        <f>CL298*2^15+CM298*2^14+CN298*2^13+CO298*2^12+CP298*2^11+CQ298*2^10+CR298*2^9+CS298*2^8+CT298*2^7+CU298*2^6+CV298*2^5+CW298*2^4+CX298*2^3+CY298*2^2+CZ298*2^1+DA298*2^0</f>
        <v>0</v>
      </c>
      <c r="DQ298" s="16">
        <f>IF(DS298=2,AT298*1000,IF(DS298&gt;2,AT298,HEX2DEC("40000000")))</f>
        <v>1000</v>
      </c>
      <c r="DR298" s="16">
        <f>IF(DT298=2,AU298*1000,IF(DT298&gt;2,AU298,HEX2DEC("40000000")))</f>
        <v>2000</v>
      </c>
      <c r="DS298" s="16">
        <v>2</v>
      </c>
      <c r="DT298" s="16">
        <v>2</v>
      </c>
      <c r="DU298" s="16">
        <f>MAX(0,MIN(AX298,3))*2^14+MAX(0,MIN(AY298,3))*2^12+MAX(0,MIN(AZ298,3))*2^10+MAX(0,MIN(BA298,3))*2^8+IF(AW298&lt;0,31,IF(AW298&gt;30,30,AW298))</f>
        <v>0</v>
      </c>
      <c r="DV298" s="16">
        <f>DD298 + DE298</f>
        <v>0</v>
      </c>
      <c r="DW298" s="138" t="s">
        <v>184</v>
      </c>
      <c r="DX298" s="137" t="s">
        <v>273</v>
      </c>
      <c r="DY298" s="137" t="s">
        <v>186</v>
      </c>
      <c r="DZ298" s="17"/>
      <c r="EA298" s="15"/>
      <c r="EB298" s="15"/>
      <c r="EC298" s="15"/>
      <c r="ED298" s="15"/>
    </row>
    <row r="299" spans="1:134" ht="15" hidden="1" customHeight="1" x14ac:dyDescent="0.3">
      <c r="A299" s="230" t="s">
        <v>562</v>
      </c>
      <c r="B299" s="277"/>
      <c r="C299" s="563"/>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c r="AD299" s="177"/>
      <c r="AE299" s="177"/>
      <c r="AF299" s="177"/>
      <c r="AG299" s="177"/>
      <c r="AH299" s="177"/>
      <c r="AI299" s="177"/>
      <c r="AJ299" s="179"/>
      <c r="AK299" s="180"/>
      <c r="AL299" s="180"/>
      <c r="AM299" s="181"/>
      <c r="AN299" s="182"/>
      <c r="AO299" s="182"/>
      <c r="AP299" s="182"/>
      <c r="AQ299" s="183"/>
      <c r="AR299" s="189"/>
      <c r="AS299" s="184"/>
      <c r="AT299" s="190"/>
      <c r="AU299" s="190"/>
      <c r="AV299" s="184"/>
      <c r="AW299" s="184"/>
      <c r="AX299" s="184"/>
      <c r="AY299" s="184"/>
      <c r="AZ299" s="184"/>
      <c r="BA299" s="184"/>
      <c r="BB299" s="186"/>
      <c r="BC299" s="186"/>
      <c r="BD299" s="15"/>
      <c r="BE299" s="137" t="s">
        <v>183</v>
      </c>
      <c r="BF299" s="146"/>
      <c r="BG299" s="146"/>
      <c r="BH299" s="146"/>
      <c r="BI299" s="11" t="s">
        <v>183</v>
      </c>
      <c r="BJ299" s="11" t="s">
        <v>183</v>
      </c>
      <c r="BK299" s="11" t="s">
        <v>183</v>
      </c>
      <c r="BL299" s="11" t="s">
        <v>183</v>
      </c>
      <c r="BM299" s="11" t="s">
        <v>183</v>
      </c>
      <c r="BN299" s="11" t="s">
        <v>183</v>
      </c>
      <c r="BO299" s="11" t="s">
        <v>183</v>
      </c>
      <c r="BP299" s="11" t="s">
        <v>183</v>
      </c>
      <c r="BQ299" s="11" t="s">
        <v>183</v>
      </c>
      <c r="BR299" s="11" t="s">
        <v>183</v>
      </c>
      <c r="BS299" s="11" t="s">
        <v>183</v>
      </c>
      <c r="BT299" s="11" t="s">
        <v>183</v>
      </c>
      <c r="BU299" s="11"/>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6"/>
      <c r="DC299" s="16"/>
      <c r="DD299" s="16"/>
      <c r="DE299" s="16"/>
      <c r="DF299" s="17"/>
      <c r="DG299" s="16"/>
      <c r="DH299" s="16"/>
      <c r="DI299" s="16"/>
      <c r="DJ299" s="16"/>
      <c r="DK299" s="16"/>
      <c r="DL299" s="16"/>
      <c r="DM299" s="179"/>
      <c r="DN299" s="16"/>
      <c r="DO299" s="16"/>
      <c r="DP299" s="16"/>
      <c r="DQ299" s="16"/>
      <c r="DR299" s="16"/>
      <c r="DS299" s="16"/>
      <c r="DT299" s="16"/>
      <c r="DU299" s="16"/>
      <c r="DV299" s="16"/>
      <c r="DW299" s="138"/>
      <c r="DX299" s="137"/>
      <c r="DY299" s="137"/>
      <c r="DZ299" s="17"/>
      <c r="EA299" s="15"/>
      <c r="EB299" s="15"/>
      <c r="EC299" s="15"/>
      <c r="ED299" s="15"/>
    </row>
    <row r="300" spans="1:134" ht="15" hidden="1" customHeight="1" x14ac:dyDescent="0.3">
      <c r="A300" s="279" t="s">
        <v>563</v>
      </c>
      <c r="B300" s="280" t="s">
        <v>564</v>
      </c>
      <c r="C300" s="553" t="str">
        <f>IF(LEN(t_STR_RW_AUX_PD2) &gt; 0, t_STR_RW_AUX_PD2, DEF_RW_AUX_PD2) &amp; " high voltage"</f>
        <v>AUX analog Pull-Down 2 high voltage</v>
      </c>
      <c r="D300" s="238"/>
      <c r="E300" s="238"/>
      <c r="F300" s="238"/>
      <c r="G300" s="238"/>
      <c r="H300" s="238"/>
      <c r="I300" s="238"/>
      <c r="J300" s="238"/>
      <c r="K300" s="238"/>
      <c r="L300" s="238"/>
      <c r="M300" s="238"/>
      <c r="N300" s="238"/>
      <c r="O300" s="238"/>
      <c r="P300" s="238"/>
      <c r="Q300" s="238"/>
      <c r="R300" s="238"/>
      <c r="S300" s="238"/>
      <c r="T300" s="238"/>
      <c r="U300" s="238"/>
      <c r="V300" s="238"/>
      <c r="W300" s="238"/>
      <c r="X300" s="238"/>
      <c r="Y300" s="238"/>
      <c r="Z300" s="238"/>
      <c r="AA300" s="238"/>
      <c r="AB300" s="238"/>
      <c r="AC300" s="238"/>
      <c r="AD300" s="238"/>
      <c r="AE300" s="238"/>
      <c r="AF300" s="238"/>
      <c r="AG300" s="238"/>
      <c r="AH300" s="238"/>
      <c r="AI300" s="238"/>
      <c r="AJ300" s="128">
        <f>IF($DM300=0,0,(IF(_xlfn.BITAND($DM300, 128),"8,", "") &amp; IF(_xlfn.BITAND($DM300,64),"7,", "") &amp; IF(_xlfn.BITAND($DM300,7), _xlfn.BITAND($DM300,7) &amp; ",", "") &amp; IF(_xlfn.BITAND($DM300, 56), _xlfn.BITAND($DM300, 56)/8, "")))</f>
        <v>0</v>
      </c>
      <c r="AK300" s="129">
        <v>0</v>
      </c>
      <c r="AL300" s="129">
        <v>3</v>
      </c>
      <c r="AM300" s="130" t="s">
        <v>165</v>
      </c>
      <c r="AN300" s="131" t="s">
        <v>565</v>
      </c>
      <c r="AO300" s="131" t="s">
        <v>343</v>
      </c>
      <c r="AP300" s="131" t="s">
        <v>566</v>
      </c>
      <c r="AQ300" s="132" t="s">
        <v>567</v>
      </c>
      <c r="AR300" s="198">
        <v>4.9999999999999902</v>
      </c>
      <c r="AS300" s="12" t="s">
        <v>346</v>
      </c>
      <c r="AT300" s="198">
        <v>1</v>
      </c>
      <c r="AU300" s="198">
        <v>2</v>
      </c>
      <c r="AV300" s="12" t="s">
        <v>259</v>
      </c>
      <c r="AW300" s="135">
        <v>0</v>
      </c>
      <c r="AX300" s="135">
        <v>0</v>
      </c>
      <c r="AY300" s="135">
        <v>0</v>
      </c>
      <c r="AZ300" s="135">
        <v>0</v>
      </c>
      <c r="BA300" s="135">
        <v>0</v>
      </c>
      <c r="BB300" s="136"/>
      <c r="BC300" s="136"/>
      <c r="BD300" s="15"/>
      <c r="BE300" s="137" t="str">
        <f>IF(C300="","",C300)</f>
        <v>AUX analog Pull-Down 2 high voltage</v>
      </c>
      <c r="BF300" s="11" t="s">
        <v>264</v>
      </c>
      <c r="BG300" s="11" t="s">
        <v>265</v>
      </c>
      <c r="BH300" s="11" t="s">
        <v>266</v>
      </c>
      <c r="BI300" s="146" t="s">
        <v>525</v>
      </c>
      <c r="BJ300" s="11" t="s">
        <v>268</v>
      </c>
      <c r="BK300" s="146" t="s">
        <v>485</v>
      </c>
      <c r="BL300" s="146" t="s">
        <v>350</v>
      </c>
      <c r="BM300" s="146" t="s">
        <v>179</v>
      </c>
      <c r="BN300" s="11" t="s">
        <v>182</v>
      </c>
      <c r="BO300" s="265" t="s">
        <v>181</v>
      </c>
      <c r="BP300" s="11" t="s">
        <v>272</v>
      </c>
      <c r="BQ300" s="11" t="s">
        <v>182</v>
      </c>
      <c r="BR300" s="11" t="s">
        <v>182</v>
      </c>
      <c r="BS300" s="11" t="s">
        <v>183</v>
      </c>
      <c r="BT300" s="11" t="s">
        <v>182</v>
      </c>
      <c r="BU300" s="11"/>
      <c r="BV300" s="15">
        <f t="shared" ref="BV300:BZ301" si="71">IF(UPPER(TRIM(D300))="X",1,0)</f>
        <v>0</v>
      </c>
      <c r="BW300" s="15">
        <f t="shared" si="71"/>
        <v>0</v>
      </c>
      <c r="BX300" s="15">
        <f t="shared" si="71"/>
        <v>0</v>
      </c>
      <c r="BY300" s="15">
        <f t="shared" si="71"/>
        <v>0</v>
      </c>
      <c r="BZ300" s="15">
        <f t="shared" si="71"/>
        <v>0</v>
      </c>
      <c r="CA300" s="15">
        <f>IF(UPPER(TRIM(J300))="X",1,0)</f>
        <v>0</v>
      </c>
      <c r="CB300" s="15">
        <f>IF(UPPER(TRIM(L300))="X",1,0)</f>
        <v>0</v>
      </c>
      <c r="CC300" s="15">
        <f>IF(UPPER(TRIM(M300))="X",1,0)</f>
        <v>0</v>
      </c>
      <c r="CD300" s="15">
        <f>IF(UPPER(TRIM(I300))="X",1,0)</f>
        <v>0</v>
      </c>
      <c r="CE300" s="15">
        <f>IF(UPPER(TRIM(K300))="X",1,0)</f>
        <v>0</v>
      </c>
      <c r="CF300" s="15">
        <f t="shared" ref="CF300:CU301" si="72">IF(UPPER(TRIM(N300))="X",1,0)</f>
        <v>0</v>
      </c>
      <c r="CG300" s="15">
        <f t="shared" si="72"/>
        <v>0</v>
      </c>
      <c r="CH300" s="15">
        <f t="shared" si="72"/>
        <v>0</v>
      </c>
      <c r="CI300" s="15">
        <f t="shared" si="72"/>
        <v>0</v>
      </c>
      <c r="CJ300" s="15">
        <f t="shared" si="72"/>
        <v>0</v>
      </c>
      <c r="CK300" s="15">
        <f t="shared" si="72"/>
        <v>0</v>
      </c>
      <c r="CL300" s="15">
        <f t="shared" si="72"/>
        <v>0</v>
      </c>
      <c r="CM300" s="15">
        <f t="shared" si="72"/>
        <v>0</v>
      </c>
      <c r="CN300" s="15">
        <f t="shared" si="72"/>
        <v>0</v>
      </c>
      <c r="CO300" s="15">
        <f t="shared" si="72"/>
        <v>0</v>
      </c>
      <c r="CP300" s="15">
        <f t="shared" si="72"/>
        <v>0</v>
      </c>
      <c r="CQ300" s="15">
        <f t="shared" si="72"/>
        <v>0</v>
      </c>
      <c r="CR300" s="15">
        <f t="shared" si="72"/>
        <v>0</v>
      </c>
      <c r="CS300" s="15">
        <f t="shared" si="72"/>
        <v>0</v>
      </c>
      <c r="CT300" s="15">
        <f t="shared" si="72"/>
        <v>0</v>
      </c>
      <c r="CU300" s="15">
        <f t="shared" si="72"/>
        <v>0</v>
      </c>
      <c r="CV300" s="15">
        <f t="shared" ref="CP300:DA301" si="73">IF(UPPER(TRIM(AD300))="X",1,0)</f>
        <v>0</v>
      </c>
      <c r="CW300" s="15">
        <f t="shared" si="73"/>
        <v>0</v>
      </c>
      <c r="CX300" s="15">
        <f t="shared" si="73"/>
        <v>0</v>
      </c>
      <c r="CY300" s="15">
        <f t="shared" si="73"/>
        <v>0</v>
      </c>
      <c r="CZ300" s="15">
        <f t="shared" si="73"/>
        <v>0</v>
      </c>
      <c r="DA300" s="15">
        <f t="shared" si="73"/>
        <v>0</v>
      </c>
      <c r="DB300" s="16">
        <f>IF(UPPER(TRIM(AM300))="P", 0, IF(UPPER(TRIM(AM300))="C", 16384, IF(UPPER(TRIM(AM300))="B", 32768, IF(UPPER(TRIM(AM300))="U", 49152, -1))))</f>
        <v>0</v>
      </c>
      <c r="DC300" s="16">
        <f>HEX2DEC(AN300)</f>
        <v>5430</v>
      </c>
      <c r="DD300" s="16">
        <f>IF(UPPER(TRIM(BB300))="",0,IF(UPPER(TRIM(BB300))="M",32,IF(UPPER(TRIM(BB300))="H",64,IF(UPPER(TRIM(BB300))="I",128,-1))))</f>
        <v>0</v>
      </c>
      <c r="DE300" s="16">
        <f>IF(UPPER(TRIM(BC300))="",0, IF(UPPER(TRIM(BC300))="U",1,IF(UPPER(TRIM(BC300))="A",2,IF(UPPER(TRIM(BC300))="B1",4,IF(UPPER(TRIM(BC300))="B2",8,IF(UPPER(TRIM(BC300))="C",16,-1))))))</f>
        <v>0</v>
      </c>
      <c r="DF300" s="17"/>
      <c r="DG300" s="16">
        <v>229</v>
      </c>
      <c r="DH300" s="16">
        <f>AK300</f>
        <v>0</v>
      </c>
      <c r="DI300" s="16">
        <f>AL300</f>
        <v>3</v>
      </c>
      <c r="DJ300" s="16">
        <f>DB300 + DC300</f>
        <v>5430</v>
      </c>
      <c r="DK300" s="16">
        <f>HEX2DEC(AO300)</f>
        <v>18</v>
      </c>
      <c r="DL300" s="16">
        <f>HEX2DEC(AP300)</f>
        <v>5473</v>
      </c>
      <c r="DM300" s="128">
        <v>0</v>
      </c>
      <c r="DN300" s="16">
        <v>181</v>
      </c>
      <c r="DO300" s="16">
        <f>BV300*2^15+BW300*2^14+BX300*2^13+BY300*2^12+BZ300*2^11+CA300*2^10+CB300*2^9+CC300*2^8+CD300*2^7+CE300*2^6+CF300*2^5+CG300*2^4+CH300*2^3+CI300*2^2+CJ300*2^1+CK300*2^0</f>
        <v>0</v>
      </c>
      <c r="DP300" s="16">
        <f>CL300*2^15+CM300*2^14+CN300*2^13+CO300*2^12+CP300*2^11+CQ300*2^10+CR300*2^9+CS300*2^8+CT300*2^7+CU300*2^6+CV300*2^5+CW300*2^4+CX300*2^3+CY300*2^2+CZ300*2^1+DA300*2^0</f>
        <v>0</v>
      </c>
      <c r="DQ300" s="16">
        <f>IF(DS300=2,AT300*1000,IF(DS300&gt;2,AT300,HEX2DEC("40000000")))</f>
        <v>1000</v>
      </c>
      <c r="DR300" s="16">
        <f>IF(DT300=2,AU300*1000,IF(DT300&gt;2,AU300,HEX2DEC("40000000")))</f>
        <v>2000</v>
      </c>
      <c r="DS300" s="16">
        <v>2</v>
      </c>
      <c r="DT300" s="16">
        <v>2</v>
      </c>
      <c r="DU300" s="16">
        <f>MAX(0,MIN(AX300,3))*2^14+MAX(0,MIN(AY300,3))*2^12+MAX(0,MIN(AZ300,3))*2^10+MAX(0,MIN(BA300,3))*2^8+IF(AW300&lt;0,31,IF(AW300&gt;30,30,AW300))</f>
        <v>0</v>
      </c>
      <c r="DV300" s="16">
        <f>DD300 + DE300</f>
        <v>0</v>
      </c>
      <c r="DW300" s="138" t="s">
        <v>184</v>
      </c>
      <c r="DX300" s="137" t="s">
        <v>273</v>
      </c>
      <c r="DY300" s="137" t="s">
        <v>186</v>
      </c>
      <c r="DZ300" s="17"/>
      <c r="EA300" s="15"/>
      <c r="EB300" s="15"/>
      <c r="EC300" s="15"/>
      <c r="ED300" s="15"/>
    </row>
    <row r="301" spans="1:134" ht="15" hidden="1" customHeight="1" x14ac:dyDescent="0.3">
      <c r="A301" s="279" t="s">
        <v>568</v>
      </c>
      <c r="B301" s="276"/>
      <c r="C301" s="553" t="str">
        <f>IF(LEN(t_STR_RW_AUX_PD2) &gt; 0, t_STR_RW_AUX_PD2, DEF_RW_AUX_PD2) &amp; " low voltage"</f>
        <v>AUX analog Pull-Down 2 low voltage</v>
      </c>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c r="AB301" s="268"/>
      <c r="AC301" s="268"/>
      <c r="AD301" s="268"/>
      <c r="AE301" s="268"/>
      <c r="AF301" s="268"/>
      <c r="AG301" s="268"/>
      <c r="AH301" s="268"/>
      <c r="AI301" s="268"/>
      <c r="AJ301" s="128">
        <f>IF($DM301=0,0,(IF(_xlfn.BITAND($DM301, 128),"8,", "") &amp; IF(_xlfn.BITAND($DM301,64),"7,", "") &amp; IF(_xlfn.BITAND($DM301,7), _xlfn.BITAND($DM301,7) &amp; ",", "") &amp; IF(_xlfn.BITAND($DM301, 56), _xlfn.BITAND($DM301, 56)/8, "")))</f>
        <v>0</v>
      </c>
      <c r="AK301" s="129">
        <v>0</v>
      </c>
      <c r="AL301" s="129">
        <v>4</v>
      </c>
      <c r="AM301" s="130" t="s">
        <v>165</v>
      </c>
      <c r="AN301" s="131" t="s">
        <v>565</v>
      </c>
      <c r="AO301" s="131" t="s">
        <v>352</v>
      </c>
      <c r="AP301" s="131" t="s">
        <v>569</v>
      </c>
      <c r="AQ301" s="132" t="s">
        <v>570</v>
      </c>
      <c r="AR301" s="198">
        <v>0</v>
      </c>
      <c r="AS301" s="12" t="s">
        <v>346</v>
      </c>
      <c r="AT301" s="198">
        <v>1</v>
      </c>
      <c r="AU301" s="198">
        <v>2</v>
      </c>
      <c r="AV301" s="12" t="s">
        <v>259</v>
      </c>
      <c r="AW301" s="135">
        <v>0</v>
      </c>
      <c r="AX301" s="135">
        <v>0</v>
      </c>
      <c r="AY301" s="135">
        <v>0</v>
      </c>
      <c r="AZ301" s="135">
        <v>0</v>
      </c>
      <c r="BA301" s="135">
        <v>0</v>
      </c>
      <c r="BB301" s="136"/>
      <c r="BC301" s="136"/>
      <c r="BD301" s="15"/>
      <c r="BE301" s="137" t="str">
        <f>IF(C301="","",C301)</f>
        <v>AUX analog Pull-Down 2 low voltage</v>
      </c>
      <c r="BF301" s="11" t="s">
        <v>264</v>
      </c>
      <c r="BG301" s="11" t="s">
        <v>265</v>
      </c>
      <c r="BH301" s="11" t="s">
        <v>266</v>
      </c>
      <c r="BI301" s="146" t="s">
        <v>525</v>
      </c>
      <c r="BJ301" s="11" t="s">
        <v>268</v>
      </c>
      <c r="BK301" s="146" t="s">
        <v>485</v>
      </c>
      <c r="BL301" s="146" t="s">
        <v>350</v>
      </c>
      <c r="BM301" s="146" t="s">
        <v>179</v>
      </c>
      <c r="BN301" s="11" t="s">
        <v>182</v>
      </c>
      <c r="BO301" s="265" t="s">
        <v>181</v>
      </c>
      <c r="BP301" s="11" t="s">
        <v>272</v>
      </c>
      <c r="BQ301" s="11" t="s">
        <v>182</v>
      </c>
      <c r="BR301" s="11" t="s">
        <v>182</v>
      </c>
      <c r="BS301" s="11" t="s">
        <v>183</v>
      </c>
      <c r="BT301" s="11" t="s">
        <v>182</v>
      </c>
      <c r="BU301" s="11"/>
      <c r="BV301" s="15">
        <f t="shared" si="71"/>
        <v>0</v>
      </c>
      <c r="BW301" s="15">
        <f t="shared" si="71"/>
        <v>0</v>
      </c>
      <c r="BX301" s="15">
        <f t="shared" si="71"/>
        <v>0</v>
      </c>
      <c r="BY301" s="15">
        <f t="shared" si="71"/>
        <v>0</v>
      </c>
      <c r="BZ301" s="15">
        <f t="shared" si="71"/>
        <v>0</v>
      </c>
      <c r="CA301" s="15">
        <f>IF(UPPER(TRIM(J301))="X",1,0)</f>
        <v>0</v>
      </c>
      <c r="CB301" s="15">
        <f>IF(UPPER(TRIM(L301))="X",1,0)</f>
        <v>0</v>
      </c>
      <c r="CC301" s="15">
        <f>IF(UPPER(TRIM(M301))="X",1,0)</f>
        <v>0</v>
      </c>
      <c r="CD301" s="15">
        <f>IF(UPPER(TRIM(I301))="X",1,0)</f>
        <v>0</v>
      </c>
      <c r="CE301" s="15">
        <f>IF(UPPER(TRIM(K301))="X",1,0)</f>
        <v>0</v>
      </c>
      <c r="CF301" s="15">
        <f t="shared" si="72"/>
        <v>0</v>
      </c>
      <c r="CG301" s="15">
        <f t="shared" si="72"/>
        <v>0</v>
      </c>
      <c r="CH301" s="15">
        <f t="shared" si="72"/>
        <v>0</v>
      </c>
      <c r="CI301" s="15">
        <f t="shared" si="72"/>
        <v>0</v>
      </c>
      <c r="CJ301" s="15">
        <f t="shared" si="72"/>
        <v>0</v>
      </c>
      <c r="CK301" s="15">
        <f t="shared" si="72"/>
        <v>0</v>
      </c>
      <c r="CL301" s="15">
        <f t="shared" si="72"/>
        <v>0</v>
      </c>
      <c r="CM301" s="15">
        <f t="shared" si="72"/>
        <v>0</v>
      </c>
      <c r="CN301" s="15">
        <f t="shared" si="72"/>
        <v>0</v>
      </c>
      <c r="CO301" s="15">
        <f t="shared" si="72"/>
        <v>0</v>
      </c>
      <c r="CP301" s="15">
        <f t="shared" si="73"/>
        <v>0</v>
      </c>
      <c r="CQ301" s="15">
        <f t="shared" si="73"/>
        <v>0</v>
      </c>
      <c r="CR301" s="15">
        <f t="shared" si="73"/>
        <v>0</v>
      </c>
      <c r="CS301" s="15">
        <f t="shared" si="73"/>
        <v>0</v>
      </c>
      <c r="CT301" s="15">
        <f t="shared" si="73"/>
        <v>0</v>
      </c>
      <c r="CU301" s="15">
        <f t="shared" si="73"/>
        <v>0</v>
      </c>
      <c r="CV301" s="15">
        <f t="shared" si="73"/>
        <v>0</v>
      </c>
      <c r="CW301" s="15">
        <f t="shared" si="73"/>
        <v>0</v>
      </c>
      <c r="CX301" s="15">
        <f t="shared" si="73"/>
        <v>0</v>
      </c>
      <c r="CY301" s="15">
        <f t="shared" si="73"/>
        <v>0</v>
      </c>
      <c r="CZ301" s="15">
        <f t="shared" si="73"/>
        <v>0</v>
      </c>
      <c r="DA301" s="15">
        <f t="shared" si="73"/>
        <v>0</v>
      </c>
      <c r="DB301" s="16">
        <f>IF(UPPER(TRIM(AM301))="P", 0, IF(UPPER(TRIM(AM301))="C", 16384, IF(UPPER(TRIM(AM301))="B", 32768, IF(UPPER(TRIM(AM301))="U", 49152, -1))))</f>
        <v>0</v>
      </c>
      <c r="DC301" s="16">
        <f>HEX2DEC(AN301)</f>
        <v>5430</v>
      </c>
      <c r="DD301" s="16">
        <f>IF(UPPER(TRIM(BB301))="",0,IF(UPPER(TRIM(BB301))="M",32,IF(UPPER(TRIM(BB301))="H",64,IF(UPPER(TRIM(BB301))="I",128,-1))))</f>
        <v>0</v>
      </c>
      <c r="DE301" s="16">
        <f>IF(UPPER(TRIM(BC301))="",0, IF(UPPER(TRIM(BC301))="U",1,IF(UPPER(TRIM(BC301))="A",2,IF(UPPER(TRIM(BC301))="B1",4,IF(UPPER(TRIM(BC301))="B2",8,IF(UPPER(TRIM(BC301))="C",16,-1))))))</f>
        <v>0</v>
      </c>
      <c r="DF301" s="17"/>
      <c r="DG301" s="16">
        <v>230</v>
      </c>
      <c r="DH301" s="16">
        <f>AK301</f>
        <v>0</v>
      </c>
      <c r="DI301" s="16">
        <f>AL301</f>
        <v>4</v>
      </c>
      <c r="DJ301" s="16">
        <f>DB301 + DC301</f>
        <v>5430</v>
      </c>
      <c r="DK301" s="16">
        <f>HEX2DEC(AO301)</f>
        <v>17</v>
      </c>
      <c r="DL301" s="16">
        <f>HEX2DEC(AP301)</f>
        <v>5474</v>
      </c>
      <c r="DM301" s="128">
        <v>0</v>
      </c>
      <c r="DN301" s="16">
        <v>182</v>
      </c>
      <c r="DO301" s="16">
        <f>BV301*2^15+BW301*2^14+BX301*2^13+BY301*2^12+BZ301*2^11+CA301*2^10+CB301*2^9+CC301*2^8+CD301*2^7+CE301*2^6+CF301*2^5+CG301*2^4+CH301*2^3+CI301*2^2+CJ301*2^1+CK301*2^0</f>
        <v>0</v>
      </c>
      <c r="DP301" s="16">
        <f>CL301*2^15+CM301*2^14+CN301*2^13+CO301*2^12+CP301*2^11+CQ301*2^10+CR301*2^9+CS301*2^8+CT301*2^7+CU301*2^6+CV301*2^5+CW301*2^4+CX301*2^3+CY301*2^2+CZ301*2^1+DA301*2^0</f>
        <v>0</v>
      </c>
      <c r="DQ301" s="16">
        <f>IF(DS301=2,AT301*1000,IF(DS301&gt;2,AT301,HEX2DEC("40000000")))</f>
        <v>1000</v>
      </c>
      <c r="DR301" s="16">
        <f>IF(DT301=2,AU301*1000,IF(DT301&gt;2,AU301,HEX2DEC("40000000")))</f>
        <v>2000</v>
      </c>
      <c r="DS301" s="16">
        <v>2</v>
      </c>
      <c r="DT301" s="16">
        <v>2</v>
      </c>
      <c r="DU301" s="16">
        <f>MAX(0,MIN(AX301,3))*2^14+MAX(0,MIN(AY301,3))*2^12+MAX(0,MIN(AZ301,3))*2^10+MAX(0,MIN(BA301,3))*2^8+IF(AW301&lt;0,31,IF(AW301&gt;30,30,AW301))</f>
        <v>0</v>
      </c>
      <c r="DV301" s="16">
        <f>DD301 + DE301</f>
        <v>0</v>
      </c>
      <c r="DW301" s="138" t="s">
        <v>184</v>
      </c>
      <c r="DX301" s="137" t="s">
        <v>273</v>
      </c>
      <c r="DY301" s="137" t="s">
        <v>186</v>
      </c>
      <c r="DZ301" s="17"/>
      <c r="EA301" s="15"/>
      <c r="EB301" s="15"/>
      <c r="EC301" s="15"/>
      <c r="ED301" s="15"/>
    </row>
    <row r="302" spans="1:134" ht="15" hidden="1" customHeight="1" x14ac:dyDescent="0.3">
      <c r="A302" s="123"/>
      <c r="B302" s="277"/>
      <c r="C302" s="563"/>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c r="AG302" s="177"/>
      <c r="AH302" s="177"/>
      <c r="AI302" s="177"/>
      <c r="AJ302" s="179"/>
      <c r="AK302" s="180"/>
      <c r="AL302" s="180"/>
      <c r="AM302" s="181"/>
      <c r="AN302" s="182"/>
      <c r="AO302" s="182"/>
      <c r="AP302" s="182"/>
      <c r="AQ302" s="183"/>
      <c r="AR302" s="189"/>
      <c r="AS302" s="184"/>
      <c r="AT302" s="190"/>
      <c r="AU302" s="190"/>
      <c r="AV302" s="184"/>
      <c r="AW302" s="184"/>
      <c r="AX302" s="184"/>
      <c r="AY302" s="184"/>
      <c r="AZ302" s="184"/>
      <c r="BA302" s="184"/>
      <c r="BB302" s="186"/>
      <c r="BC302" s="186"/>
      <c r="BD302" s="15"/>
      <c r="BE302" s="137" t="s">
        <v>183</v>
      </c>
      <c r="BF302" s="146"/>
      <c r="BG302" s="146"/>
      <c r="BH302" s="146"/>
      <c r="BI302" s="11" t="s">
        <v>183</v>
      </c>
      <c r="BJ302" s="11" t="s">
        <v>183</v>
      </c>
      <c r="BK302" s="11" t="s">
        <v>183</v>
      </c>
      <c r="BL302" s="11" t="s">
        <v>183</v>
      </c>
      <c r="BM302" s="11" t="s">
        <v>183</v>
      </c>
      <c r="BN302" s="11" t="s">
        <v>183</v>
      </c>
      <c r="BO302" s="11" t="s">
        <v>183</v>
      </c>
      <c r="BP302" s="11" t="s">
        <v>183</v>
      </c>
      <c r="BQ302" s="11" t="s">
        <v>183</v>
      </c>
      <c r="BR302" s="11" t="s">
        <v>183</v>
      </c>
      <c r="BS302" s="11" t="s">
        <v>183</v>
      </c>
      <c r="BT302" s="11" t="s">
        <v>183</v>
      </c>
      <c r="BU302" s="11"/>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6"/>
      <c r="DC302" s="16"/>
      <c r="DD302" s="16"/>
      <c r="DE302" s="16"/>
      <c r="DF302" s="17"/>
      <c r="DG302" s="16"/>
      <c r="DH302" s="16"/>
      <c r="DI302" s="16"/>
      <c r="DJ302" s="16"/>
      <c r="DK302" s="16"/>
      <c r="DL302" s="16"/>
      <c r="DM302" s="179"/>
      <c r="DN302" s="16"/>
      <c r="DO302" s="16"/>
      <c r="DP302" s="16"/>
      <c r="DQ302" s="16"/>
      <c r="DR302" s="16"/>
      <c r="DS302" s="16"/>
      <c r="DT302" s="16"/>
      <c r="DU302" s="16"/>
      <c r="DV302" s="16"/>
      <c r="DW302" s="138"/>
      <c r="DX302" s="137"/>
      <c r="DY302" s="137"/>
      <c r="DZ302" s="17"/>
      <c r="EA302" s="15"/>
      <c r="EB302" s="15"/>
      <c r="EC302" s="15"/>
      <c r="ED302" s="15"/>
    </row>
    <row r="303" spans="1:134" ht="15" hidden="1" customHeight="1" x14ac:dyDescent="0.3">
      <c r="A303" s="221"/>
      <c r="B303" s="275" t="s">
        <v>571</v>
      </c>
      <c r="C303" s="553" t="str">
        <f>IF(LEN(t_STR_RW_AUX_PD3) &gt; 0, t_STR_RW_AUX_PD3, DEF_RW_AUX_PD3) &amp; " high voltage"</f>
        <v>AUX analog Pull-Down 3 high voltage</v>
      </c>
      <c r="D303" s="238"/>
      <c r="E303" s="237"/>
      <c r="F303" s="239"/>
      <c r="G303" s="238"/>
      <c r="H303" s="237"/>
      <c r="I303" s="238"/>
      <c r="J303" s="238"/>
      <c r="K303" s="238"/>
      <c r="L303" s="238"/>
      <c r="M303" s="238"/>
      <c r="N303" s="238"/>
      <c r="O303" s="238"/>
      <c r="P303" s="238"/>
      <c r="Q303" s="238"/>
      <c r="R303" s="238"/>
      <c r="S303" s="238"/>
      <c r="T303" s="238"/>
      <c r="U303" s="238"/>
      <c r="V303" s="238"/>
      <c r="W303" s="238"/>
      <c r="X303" s="238"/>
      <c r="Y303" s="238"/>
      <c r="Z303" s="238"/>
      <c r="AA303" s="238"/>
      <c r="AB303" s="238"/>
      <c r="AC303" s="238"/>
      <c r="AD303" s="238"/>
      <c r="AE303" s="238"/>
      <c r="AF303" s="238"/>
      <c r="AG303" s="238"/>
      <c r="AH303" s="238"/>
      <c r="AI303" s="238"/>
      <c r="AJ303" s="128">
        <f>IF($DM303=0,0,(IF(_xlfn.BITAND($DM303, 128),"8,", "") &amp; IF(_xlfn.BITAND($DM303,64),"7,", "") &amp; IF(_xlfn.BITAND($DM303,7), _xlfn.BITAND($DM303,7) &amp; ",", "") &amp; IF(_xlfn.BITAND($DM303, 56), _xlfn.BITAND($DM303, 56)/8, "")))</f>
        <v>0</v>
      </c>
      <c r="AK303" s="129">
        <v>0</v>
      </c>
      <c r="AL303" s="129">
        <v>3</v>
      </c>
      <c r="AM303" s="130" t="s">
        <v>165</v>
      </c>
      <c r="AN303" s="131" t="s">
        <v>572</v>
      </c>
      <c r="AO303" s="131" t="s">
        <v>343</v>
      </c>
      <c r="AP303" s="131" t="s">
        <v>573</v>
      </c>
      <c r="AQ303" s="132" t="s">
        <v>574</v>
      </c>
      <c r="AR303" s="198">
        <v>4.9999999999999902</v>
      </c>
      <c r="AS303" s="12" t="s">
        <v>346</v>
      </c>
      <c r="AT303" s="198">
        <v>1</v>
      </c>
      <c r="AU303" s="198">
        <v>2</v>
      </c>
      <c r="AV303" s="12" t="s">
        <v>259</v>
      </c>
      <c r="AW303" s="135">
        <v>0</v>
      </c>
      <c r="AX303" s="135">
        <v>0</v>
      </c>
      <c r="AY303" s="135">
        <v>0</v>
      </c>
      <c r="AZ303" s="135">
        <v>0</v>
      </c>
      <c r="BA303" s="135">
        <v>0</v>
      </c>
      <c r="BB303" s="136"/>
      <c r="BC303" s="136"/>
      <c r="BD303" s="15"/>
      <c r="BE303" s="137" t="str">
        <f>IF(C303="","",C303)</f>
        <v>AUX analog Pull-Down 3 high voltage</v>
      </c>
      <c r="BF303" s="11" t="s">
        <v>264</v>
      </c>
      <c r="BG303" s="11" t="s">
        <v>265</v>
      </c>
      <c r="BH303" s="11" t="s">
        <v>266</v>
      </c>
      <c r="BI303" s="146" t="s">
        <v>525</v>
      </c>
      <c r="BJ303" s="11" t="s">
        <v>268</v>
      </c>
      <c r="BK303" s="146" t="s">
        <v>485</v>
      </c>
      <c r="BL303" s="146" t="s">
        <v>350</v>
      </c>
      <c r="BM303" s="146" t="s">
        <v>179</v>
      </c>
      <c r="BN303" s="11" t="s">
        <v>182</v>
      </c>
      <c r="BO303" s="265" t="s">
        <v>181</v>
      </c>
      <c r="BP303" s="11" t="s">
        <v>272</v>
      </c>
      <c r="BQ303" s="11" t="s">
        <v>182</v>
      </c>
      <c r="BR303" s="11" t="s">
        <v>182</v>
      </c>
      <c r="BS303" s="11" t="s">
        <v>183</v>
      </c>
      <c r="BT303" s="11" t="s">
        <v>182</v>
      </c>
      <c r="BU303" s="11"/>
      <c r="BV303" s="15">
        <f t="shared" ref="BV303:BZ304" si="74">IF(UPPER(TRIM(D303))="X",1,0)</f>
        <v>0</v>
      </c>
      <c r="BW303" s="15">
        <f t="shared" si="74"/>
        <v>0</v>
      </c>
      <c r="BX303" s="15">
        <f t="shared" si="74"/>
        <v>0</v>
      </c>
      <c r="BY303" s="15">
        <f t="shared" si="74"/>
        <v>0</v>
      </c>
      <c r="BZ303" s="15">
        <f t="shared" si="74"/>
        <v>0</v>
      </c>
      <c r="CA303" s="15">
        <f>IF(UPPER(TRIM(J303))="X",1,0)</f>
        <v>0</v>
      </c>
      <c r="CB303" s="15">
        <f>IF(UPPER(TRIM(L303))="X",1,0)</f>
        <v>0</v>
      </c>
      <c r="CC303" s="15">
        <f>IF(UPPER(TRIM(M303))="X",1,0)</f>
        <v>0</v>
      </c>
      <c r="CD303" s="15">
        <f>IF(UPPER(TRIM(I303))="X",1,0)</f>
        <v>0</v>
      </c>
      <c r="CE303" s="15">
        <f>IF(UPPER(TRIM(K303))="X",1,0)</f>
        <v>0</v>
      </c>
      <c r="CF303" s="15">
        <f t="shared" ref="CF303:CU304" si="75">IF(UPPER(TRIM(N303))="X",1,0)</f>
        <v>0</v>
      </c>
      <c r="CG303" s="15">
        <f t="shared" si="75"/>
        <v>0</v>
      </c>
      <c r="CH303" s="15">
        <f t="shared" si="75"/>
        <v>0</v>
      </c>
      <c r="CI303" s="15">
        <f t="shared" si="75"/>
        <v>0</v>
      </c>
      <c r="CJ303" s="15">
        <f t="shared" si="75"/>
        <v>0</v>
      </c>
      <c r="CK303" s="15">
        <f t="shared" si="75"/>
        <v>0</v>
      </c>
      <c r="CL303" s="15">
        <f t="shared" si="75"/>
        <v>0</v>
      </c>
      <c r="CM303" s="15">
        <f t="shared" si="75"/>
        <v>0</v>
      </c>
      <c r="CN303" s="15">
        <f t="shared" si="75"/>
        <v>0</v>
      </c>
      <c r="CO303" s="15">
        <f t="shared" si="75"/>
        <v>0</v>
      </c>
      <c r="CP303" s="15">
        <f t="shared" si="75"/>
        <v>0</v>
      </c>
      <c r="CQ303" s="15">
        <f t="shared" si="75"/>
        <v>0</v>
      </c>
      <c r="CR303" s="15">
        <f t="shared" si="75"/>
        <v>0</v>
      </c>
      <c r="CS303" s="15">
        <f t="shared" si="75"/>
        <v>0</v>
      </c>
      <c r="CT303" s="15">
        <f t="shared" si="75"/>
        <v>0</v>
      </c>
      <c r="CU303" s="15">
        <f t="shared" si="75"/>
        <v>0</v>
      </c>
      <c r="CV303" s="15">
        <f t="shared" ref="CP303:DA304" si="76">IF(UPPER(TRIM(AD303))="X",1,0)</f>
        <v>0</v>
      </c>
      <c r="CW303" s="15">
        <f t="shared" si="76"/>
        <v>0</v>
      </c>
      <c r="CX303" s="15">
        <f t="shared" si="76"/>
        <v>0</v>
      </c>
      <c r="CY303" s="15">
        <f t="shared" si="76"/>
        <v>0</v>
      </c>
      <c r="CZ303" s="15">
        <f t="shared" si="76"/>
        <v>0</v>
      </c>
      <c r="DA303" s="15">
        <f t="shared" si="76"/>
        <v>0</v>
      </c>
      <c r="DB303" s="16">
        <f>IF(UPPER(TRIM(AM303))="P", 0, IF(UPPER(TRIM(AM303))="C", 16384, IF(UPPER(TRIM(AM303))="B", 32768, IF(UPPER(TRIM(AM303))="U", 49152, -1))))</f>
        <v>0</v>
      </c>
      <c r="DC303" s="16">
        <f>HEX2DEC(AN303)</f>
        <v>5432</v>
      </c>
      <c r="DD303" s="16">
        <f>IF(UPPER(TRIM(BB303))="",0,IF(UPPER(TRIM(BB303))="M",32,IF(UPPER(TRIM(BB303))="H",64,IF(UPPER(TRIM(BB303))="I",128,-1))))</f>
        <v>0</v>
      </c>
      <c r="DE303" s="16">
        <f>IF(UPPER(TRIM(BC303))="",0, IF(UPPER(TRIM(BC303))="U",1,IF(UPPER(TRIM(BC303))="A",2,IF(UPPER(TRIM(BC303))="B1",4,IF(UPPER(TRIM(BC303))="B2",8,IF(UPPER(TRIM(BC303))="C",16,-1))))))</f>
        <v>0</v>
      </c>
      <c r="DF303" s="17"/>
      <c r="DG303" s="16">
        <v>231</v>
      </c>
      <c r="DH303" s="16">
        <f>AK303</f>
        <v>0</v>
      </c>
      <c r="DI303" s="16">
        <f>AL303</f>
        <v>3</v>
      </c>
      <c r="DJ303" s="16">
        <f>DB303 + DC303</f>
        <v>5432</v>
      </c>
      <c r="DK303" s="16">
        <f>HEX2DEC(AO303)</f>
        <v>18</v>
      </c>
      <c r="DL303" s="16">
        <f>HEX2DEC(AP303)</f>
        <v>5475</v>
      </c>
      <c r="DM303" s="128">
        <v>0</v>
      </c>
      <c r="DN303" s="16">
        <v>183</v>
      </c>
      <c r="DO303" s="16">
        <f>BV303*2^15+BW303*2^14+BX303*2^13+BY303*2^12+BZ303*2^11+CA303*2^10+CB303*2^9+CC303*2^8+CD303*2^7+CE303*2^6+CF303*2^5+CG303*2^4+CH303*2^3+CI303*2^2+CJ303*2^1+CK303*2^0</f>
        <v>0</v>
      </c>
      <c r="DP303" s="16">
        <f>CL303*2^15+CM303*2^14+CN303*2^13+CO303*2^12+CP303*2^11+CQ303*2^10+CR303*2^9+CS303*2^8+CT303*2^7+CU303*2^6+CV303*2^5+CW303*2^4+CX303*2^3+CY303*2^2+CZ303*2^1+DA303*2^0</f>
        <v>0</v>
      </c>
      <c r="DQ303" s="16">
        <f>IF(DS303=2,AT303*1000,IF(DS303&gt;2,AT303,HEX2DEC("40000000")))</f>
        <v>1000</v>
      </c>
      <c r="DR303" s="16">
        <f>IF(DT303=2,AU303*1000,IF(DT303&gt;2,AU303,HEX2DEC("40000000")))</f>
        <v>2000</v>
      </c>
      <c r="DS303" s="16">
        <v>2</v>
      </c>
      <c r="DT303" s="16">
        <v>2</v>
      </c>
      <c r="DU303" s="16">
        <f>MAX(0,MIN(AX303,3))*2^14+MAX(0,MIN(AY303,3))*2^12+MAX(0,MIN(AZ303,3))*2^10+MAX(0,MIN(BA303,3))*2^8+IF(AW303&lt;0,31,IF(AW303&gt;30,30,AW303))</f>
        <v>0</v>
      </c>
      <c r="DV303" s="16">
        <f>DD303 + DE303</f>
        <v>0</v>
      </c>
      <c r="DW303" s="138" t="s">
        <v>184</v>
      </c>
      <c r="DX303" s="137" t="s">
        <v>273</v>
      </c>
      <c r="DY303" s="137" t="s">
        <v>186</v>
      </c>
      <c r="DZ303" s="17"/>
      <c r="EA303" s="15"/>
      <c r="EB303" s="15"/>
      <c r="EC303" s="15"/>
      <c r="ED303" s="15"/>
    </row>
    <row r="304" spans="1:134" ht="15" hidden="1" customHeight="1" x14ac:dyDescent="0.3">
      <c r="A304" s="221"/>
      <c r="B304" s="276"/>
      <c r="C304" s="553" t="str">
        <f>IF(LEN(t_STR_RW_AUX_PD3) &gt; 0, t_STR_RW_AUX_PD3, DEF_RW_AUX_PD3) &amp; " low voltage"</f>
        <v>AUX analog Pull-Down 3 low voltage</v>
      </c>
      <c r="D304" s="268"/>
      <c r="E304" s="281"/>
      <c r="F304" s="282"/>
      <c r="G304" s="268"/>
      <c r="H304" s="281"/>
      <c r="I304" s="268"/>
      <c r="J304" s="268"/>
      <c r="K304" s="268"/>
      <c r="L304" s="268"/>
      <c r="M304" s="268"/>
      <c r="N304" s="268"/>
      <c r="O304" s="268"/>
      <c r="P304" s="268"/>
      <c r="Q304" s="268"/>
      <c r="R304" s="268"/>
      <c r="S304" s="268"/>
      <c r="T304" s="268"/>
      <c r="U304" s="268"/>
      <c r="V304" s="268"/>
      <c r="W304" s="268"/>
      <c r="X304" s="268"/>
      <c r="Y304" s="268"/>
      <c r="Z304" s="268"/>
      <c r="AA304" s="268"/>
      <c r="AB304" s="268"/>
      <c r="AC304" s="268"/>
      <c r="AD304" s="268"/>
      <c r="AE304" s="268"/>
      <c r="AF304" s="268"/>
      <c r="AG304" s="268"/>
      <c r="AH304" s="268"/>
      <c r="AI304" s="268"/>
      <c r="AJ304" s="128">
        <f>IF($DM304=0,0,(IF(_xlfn.BITAND($DM304, 128),"8,", "") &amp; IF(_xlfn.BITAND($DM304,64),"7,", "") &amp; IF(_xlfn.BITAND($DM304,7), _xlfn.BITAND($DM304,7) &amp; ",", "") &amp; IF(_xlfn.BITAND($DM304, 56), _xlfn.BITAND($DM304, 56)/8, "")))</f>
        <v>0</v>
      </c>
      <c r="AK304" s="129">
        <v>0</v>
      </c>
      <c r="AL304" s="129">
        <v>4</v>
      </c>
      <c r="AM304" s="130" t="s">
        <v>165</v>
      </c>
      <c r="AN304" s="131" t="s">
        <v>572</v>
      </c>
      <c r="AO304" s="131" t="s">
        <v>352</v>
      </c>
      <c r="AP304" s="131" t="s">
        <v>575</v>
      </c>
      <c r="AQ304" s="132" t="s">
        <v>576</v>
      </c>
      <c r="AR304" s="198">
        <v>0</v>
      </c>
      <c r="AS304" s="12" t="s">
        <v>346</v>
      </c>
      <c r="AT304" s="198">
        <v>1</v>
      </c>
      <c r="AU304" s="198">
        <v>2</v>
      </c>
      <c r="AV304" s="12" t="s">
        <v>259</v>
      </c>
      <c r="AW304" s="135">
        <v>0</v>
      </c>
      <c r="AX304" s="135">
        <v>0</v>
      </c>
      <c r="AY304" s="135">
        <v>0</v>
      </c>
      <c r="AZ304" s="135">
        <v>0</v>
      </c>
      <c r="BA304" s="135">
        <v>0</v>
      </c>
      <c r="BB304" s="136"/>
      <c r="BC304" s="136"/>
      <c r="BD304" s="15"/>
      <c r="BE304" s="137" t="str">
        <f>IF(C304="","",C304)</f>
        <v>AUX analog Pull-Down 3 low voltage</v>
      </c>
      <c r="BF304" s="11" t="s">
        <v>264</v>
      </c>
      <c r="BG304" s="11" t="s">
        <v>265</v>
      </c>
      <c r="BH304" s="11" t="s">
        <v>266</v>
      </c>
      <c r="BI304" s="146" t="s">
        <v>525</v>
      </c>
      <c r="BJ304" s="11" t="s">
        <v>268</v>
      </c>
      <c r="BK304" s="146" t="s">
        <v>485</v>
      </c>
      <c r="BL304" s="146" t="s">
        <v>350</v>
      </c>
      <c r="BM304" s="146" t="s">
        <v>179</v>
      </c>
      <c r="BN304" s="11" t="s">
        <v>182</v>
      </c>
      <c r="BO304" s="265" t="s">
        <v>181</v>
      </c>
      <c r="BP304" s="11" t="s">
        <v>272</v>
      </c>
      <c r="BQ304" s="11" t="s">
        <v>182</v>
      </c>
      <c r="BR304" s="11" t="s">
        <v>182</v>
      </c>
      <c r="BS304" s="11" t="s">
        <v>183</v>
      </c>
      <c r="BT304" s="11" t="s">
        <v>182</v>
      </c>
      <c r="BU304" s="11"/>
      <c r="BV304" s="15">
        <f t="shared" si="74"/>
        <v>0</v>
      </c>
      <c r="BW304" s="15">
        <f t="shared" si="74"/>
        <v>0</v>
      </c>
      <c r="BX304" s="15">
        <f t="shared" si="74"/>
        <v>0</v>
      </c>
      <c r="BY304" s="15">
        <f t="shared" si="74"/>
        <v>0</v>
      </c>
      <c r="BZ304" s="15">
        <f t="shared" si="74"/>
        <v>0</v>
      </c>
      <c r="CA304" s="15">
        <f>IF(UPPER(TRIM(J304))="X",1,0)</f>
        <v>0</v>
      </c>
      <c r="CB304" s="15">
        <f>IF(UPPER(TRIM(L304))="X",1,0)</f>
        <v>0</v>
      </c>
      <c r="CC304" s="15">
        <f>IF(UPPER(TRIM(M304))="X",1,0)</f>
        <v>0</v>
      </c>
      <c r="CD304" s="15">
        <f>IF(UPPER(TRIM(I304))="X",1,0)</f>
        <v>0</v>
      </c>
      <c r="CE304" s="15">
        <f>IF(UPPER(TRIM(K304))="X",1,0)</f>
        <v>0</v>
      </c>
      <c r="CF304" s="15">
        <f t="shared" si="75"/>
        <v>0</v>
      </c>
      <c r="CG304" s="15">
        <f t="shared" si="75"/>
        <v>0</v>
      </c>
      <c r="CH304" s="15">
        <f t="shared" si="75"/>
        <v>0</v>
      </c>
      <c r="CI304" s="15">
        <f t="shared" si="75"/>
        <v>0</v>
      </c>
      <c r="CJ304" s="15">
        <f t="shared" si="75"/>
        <v>0</v>
      </c>
      <c r="CK304" s="15">
        <f t="shared" si="75"/>
        <v>0</v>
      </c>
      <c r="CL304" s="15">
        <f t="shared" si="75"/>
        <v>0</v>
      </c>
      <c r="CM304" s="15">
        <f t="shared" si="75"/>
        <v>0</v>
      </c>
      <c r="CN304" s="15">
        <f t="shared" si="75"/>
        <v>0</v>
      </c>
      <c r="CO304" s="15">
        <f t="shared" si="75"/>
        <v>0</v>
      </c>
      <c r="CP304" s="15">
        <f t="shared" si="76"/>
        <v>0</v>
      </c>
      <c r="CQ304" s="15">
        <f t="shared" si="76"/>
        <v>0</v>
      </c>
      <c r="CR304" s="15">
        <f t="shared" si="76"/>
        <v>0</v>
      </c>
      <c r="CS304" s="15">
        <f t="shared" si="76"/>
        <v>0</v>
      </c>
      <c r="CT304" s="15">
        <f t="shared" si="76"/>
        <v>0</v>
      </c>
      <c r="CU304" s="15">
        <f t="shared" si="76"/>
        <v>0</v>
      </c>
      <c r="CV304" s="15">
        <f t="shared" si="76"/>
        <v>0</v>
      </c>
      <c r="CW304" s="15">
        <f t="shared" si="76"/>
        <v>0</v>
      </c>
      <c r="CX304" s="15">
        <f t="shared" si="76"/>
        <v>0</v>
      </c>
      <c r="CY304" s="15">
        <f t="shared" si="76"/>
        <v>0</v>
      </c>
      <c r="CZ304" s="15">
        <f t="shared" si="76"/>
        <v>0</v>
      </c>
      <c r="DA304" s="15">
        <f t="shared" si="76"/>
        <v>0</v>
      </c>
      <c r="DB304" s="16">
        <f>IF(UPPER(TRIM(AM304))="P", 0, IF(UPPER(TRIM(AM304))="C", 16384, IF(UPPER(TRIM(AM304))="B", 32768, IF(UPPER(TRIM(AM304))="U", 49152, -1))))</f>
        <v>0</v>
      </c>
      <c r="DC304" s="16">
        <f>HEX2DEC(AN304)</f>
        <v>5432</v>
      </c>
      <c r="DD304" s="16">
        <f>IF(UPPER(TRIM(BB304))="",0,IF(UPPER(TRIM(BB304))="M",32,IF(UPPER(TRIM(BB304))="H",64,IF(UPPER(TRIM(BB304))="I",128,-1))))</f>
        <v>0</v>
      </c>
      <c r="DE304" s="16">
        <f>IF(UPPER(TRIM(BC304))="",0, IF(UPPER(TRIM(BC304))="U",1,IF(UPPER(TRIM(BC304))="A",2,IF(UPPER(TRIM(BC304))="B1",4,IF(UPPER(TRIM(BC304))="B2",8,IF(UPPER(TRIM(BC304))="C",16,-1))))))</f>
        <v>0</v>
      </c>
      <c r="DF304" s="17"/>
      <c r="DG304" s="16">
        <v>232</v>
      </c>
      <c r="DH304" s="16">
        <f>AK304</f>
        <v>0</v>
      </c>
      <c r="DI304" s="16">
        <f>AL304</f>
        <v>4</v>
      </c>
      <c r="DJ304" s="16">
        <f>DB304 + DC304</f>
        <v>5432</v>
      </c>
      <c r="DK304" s="16">
        <f>HEX2DEC(AO304)</f>
        <v>17</v>
      </c>
      <c r="DL304" s="16">
        <f>HEX2DEC(AP304)</f>
        <v>5476</v>
      </c>
      <c r="DM304" s="128">
        <v>0</v>
      </c>
      <c r="DN304" s="16">
        <v>184</v>
      </c>
      <c r="DO304" s="16">
        <f>BV304*2^15+BW304*2^14+BX304*2^13+BY304*2^12+BZ304*2^11+CA304*2^10+CB304*2^9+CC304*2^8+CD304*2^7+CE304*2^6+CF304*2^5+CG304*2^4+CH304*2^3+CI304*2^2+CJ304*2^1+CK304*2^0</f>
        <v>0</v>
      </c>
      <c r="DP304" s="16">
        <f>CL304*2^15+CM304*2^14+CN304*2^13+CO304*2^12+CP304*2^11+CQ304*2^10+CR304*2^9+CS304*2^8+CT304*2^7+CU304*2^6+CV304*2^5+CW304*2^4+CX304*2^3+CY304*2^2+CZ304*2^1+DA304*2^0</f>
        <v>0</v>
      </c>
      <c r="DQ304" s="16">
        <f>IF(DS304=2,AT304*1000,IF(DS304&gt;2,AT304,HEX2DEC("40000000")))</f>
        <v>1000</v>
      </c>
      <c r="DR304" s="16">
        <f>IF(DT304=2,AU304*1000,IF(DT304&gt;2,AU304,HEX2DEC("40000000")))</f>
        <v>2000</v>
      </c>
      <c r="DS304" s="16">
        <v>2</v>
      </c>
      <c r="DT304" s="16">
        <v>2</v>
      </c>
      <c r="DU304" s="16">
        <f>MAX(0,MIN(AX304,3))*2^14+MAX(0,MIN(AY304,3))*2^12+MAX(0,MIN(AZ304,3))*2^10+MAX(0,MIN(BA304,3))*2^8+IF(AW304&lt;0,31,IF(AW304&gt;30,30,AW304))</f>
        <v>0</v>
      </c>
      <c r="DV304" s="16">
        <f>DD304 + DE304</f>
        <v>0</v>
      </c>
      <c r="DW304" s="138" t="s">
        <v>184</v>
      </c>
      <c r="DX304" s="137" t="s">
        <v>273</v>
      </c>
      <c r="DY304" s="137" t="s">
        <v>186</v>
      </c>
      <c r="DZ304" s="17"/>
      <c r="EA304" s="15"/>
      <c r="EB304" s="15"/>
      <c r="EC304" s="15"/>
      <c r="ED304" s="15"/>
    </row>
    <row r="305" spans="1:134" ht="15" hidden="1" customHeight="1" x14ac:dyDescent="0.3">
      <c r="A305" s="212"/>
      <c r="B305" s="213"/>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c r="AE305" s="214"/>
      <c r="AF305" s="214"/>
      <c r="AG305" s="214"/>
      <c r="AH305" s="214"/>
      <c r="AI305" s="214"/>
      <c r="AJ305" s="215"/>
      <c r="AK305" s="214"/>
      <c r="AL305" s="214"/>
      <c r="AM305" s="216"/>
      <c r="AN305" s="217"/>
      <c r="AO305" s="217"/>
      <c r="AP305" s="217"/>
      <c r="AQ305" s="214"/>
      <c r="AR305" s="214"/>
      <c r="AS305" s="214"/>
      <c r="AT305" s="214"/>
      <c r="AU305" s="214"/>
      <c r="AV305" s="214"/>
      <c r="AW305" s="214"/>
      <c r="AX305" s="214"/>
      <c r="AY305" s="214"/>
      <c r="AZ305" s="214"/>
      <c r="BA305" s="214"/>
      <c r="BB305" s="218"/>
      <c r="BC305" s="218"/>
      <c r="BD305" s="15"/>
      <c r="BE305" s="137"/>
      <c r="BF305" s="11"/>
      <c r="BG305" s="11"/>
      <c r="BH305" s="11"/>
      <c r="BI305" s="11" t="s">
        <v>183</v>
      </c>
      <c r="BJ305" s="11" t="s">
        <v>183</v>
      </c>
      <c r="BK305" s="11" t="s">
        <v>183</v>
      </c>
      <c r="BL305" s="11" t="s">
        <v>183</v>
      </c>
      <c r="BM305" s="11" t="s">
        <v>183</v>
      </c>
      <c r="BN305" s="11" t="s">
        <v>183</v>
      </c>
      <c r="BO305" s="11" t="s">
        <v>183</v>
      </c>
      <c r="BP305" s="11" t="s">
        <v>183</v>
      </c>
      <c r="BQ305" s="11" t="s">
        <v>183</v>
      </c>
      <c r="BR305" s="11" t="s">
        <v>183</v>
      </c>
      <c r="BS305" s="11" t="s">
        <v>183</v>
      </c>
      <c r="BT305" s="11" t="s">
        <v>183</v>
      </c>
      <c r="BU305" s="11"/>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6"/>
      <c r="DC305" s="16"/>
      <c r="DD305" s="16"/>
      <c r="DE305" s="16"/>
      <c r="DF305" s="17"/>
      <c r="DG305" s="16"/>
      <c r="DH305" s="16"/>
      <c r="DI305" s="16"/>
      <c r="DJ305" s="16"/>
      <c r="DK305" s="16"/>
      <c r="DL305" s="16"/>
      <c r="DM305" s="219"/>
      <c r="DN305" s="16"/>
      <c r="DO305" s="16"/>
      <c r="DP305" s="16"/>
      <c r="DQ305" s="16"/>
      <c r="DR305" s="16"/>
      <c r="DS305" s="16"/>
      <c r="DT305" s="16"/>
      <c r="DU305" s="16"/>
      <c r="DV305" s="16"/>
      <c r="DW305" s="138"/>
      <c r="DX305" s="137"/>
      <c r="DY305" s="137"/>
      <c r="DZ305" s="17"/>
      <c r="EA305" s="15"/>
      <c r="EB305" s="15"/>
      <c r="EC305" s="15"/>
      <c r="ED305" s="15"/>
    </row>
    <row r="306" spans="1:134" ht="15" hidden="1" customHeight="1" x14ac:dyDescent="0.3">
      <c r="A306" s="274"/>
      <c r="B306" s="275" t="s">
        <v>577</v>
      </c>
      <c r="C306" s="553" t="str">
        <f>IF(LEN(t_STR_RW_AUX_PU1) &gt; 0, t_STR_RW_AUX_PU1, DEF_RW_AUX_PU1) &amp; " high voltage"</f>
        <v>AUX analog Pull-Up 1 high voltage</v>
      </c>
      <c r="D306" s="238"/>
      <c r="E306" s="238"/>
      <c r="F306" s="238"/>
      <c r="G306" s="238"/>
      <c r="H306" s="238"/>
      <c r="I306" s="238"/>
      <c r="J306" s="238"/>
      <c r="K306" s="238"/>
      <c r="L306" s="238"/>
      <c r="M306" s="238"/>
      <c r="N306" s="238"/>
      <c r="O306" s="238"/>
      <c r="P306" s="238"/>
      <c r="Q306" s="238"/>
      <c r="R306" s="238"/>
      <c r="S306" s="238"/>
      <c r="T306" s="238"/>
      <c r="U306" s="238"/>
      <c r="V306" s="238"/>
      <c r="W306" s="238"/>
      <c r="X306" s="238"/>
      <c r="Y306" s="238"/>
      <c r="Z306" s="238"/>
      <c r="AA306" s="238"/>
      <c r="AB306" s="238"/>
      <c r="AC306" s="238"/>
      <c r="AD306" s="238"/>
      <c r="AE306" s="238"/>
      <c r="AF306" s="238"/>
      <c r="AG306" s="238"/>
      <c r="AH306" s="238"/>
      <c r="AI306" s="238"/>
      <c r="AJ306" s="128">
        <f>IF($DM306=0,0,(IF(_xlfn.BITAND($DM306, 128),"8,", "") &amp; IF(_xlfn.BITAND($DM306,64),"7,", "") &amp; IF(_xlfn.BITAND($DM306,7), _xlfn.BITAND($DM306,7) &amp; ",", "") &amp; IF(_xlfn.BITAND($DM306, 56), _xlfn.BITAND($DM306, 56)/8, "")))</f>
        <v>0</v>
      </c>
      <c r="AK306" s="129">
        <v>520216</v>
      </c>
      <c r="AL306" s="129">
        <v>3</v>
      </c>
      <c r="AM306" s="130" t="s">
        <v>165</v>
      </c>
      <c r="AN306" s="131" t="s">
        <v>578</v>
      </c>
      <c r="AO306" s="131" t="s">
        <v>343</v>
      </c>
      <c r="AP306" s="131" t="s">
        <v>579</v>
      </c>
      <c r="AQ306" s="132" t="s">
        <v>580</v>
      </c>
      <c r="AR306" s="198">
        <v>4.7999908357771197</v>
      </c>
      <c r="AS306" s="12" t="s">
        <v>346</v>
      </c>
      <c r="AT306" s="198">
        <v>1</v>
      </c>
      <c r="AU306" s="198">
        <v>2</v>
      </c>
      <c r="AV306" s="12" t="s">
        <v>259</v>
      </c>
      <c r="AW306" s="135">
        <v>0</v>
      </c>
      <c r="AX306" s="135">
        <v>0</v>
      </c>
      <c r="AY306" s="135">
        <v>0</v>
      </c>
      <c r="AZ306" s="135">
        <v>0</v>
      </c>
      <c r="BA306" s="135">
        <v>0</v>
      </c>
      <c r="BB306" s="136"/>
      <c r="BC306" s="136"/>
      <c r="BD306" s="15"/>
      <c r="BE306" s="137" t="str">
        <f>IF(C306="","",C306)</f>
        <v>AUX analog Pull-Up 1 high voltage</v>
      </c>
      <c r="BF306" s="11" t="s">
        <v>264</v>
      </c>
      <c r="BG306" s="11" t="s">
        <v>265</v>
      </c>
      <c r="BH306" s="11" t="s">
        <v>266</v>
      </c>
      <c r="BI306" s="146" t="s">
        <v>525</v>
      </c>
      <c r="BJ306" s="11" t="s">
        <v>268</v>
      </c>
      <c r="BK306" s="146" t="s">
        <v>485</v>
      </c>
      <c r="BL306" s="146" t="s">
        <v>350</v>
      </c>
      <c r="BM306" s="146" t="s">
        <v>179</v>
      </c>
      <c r="BN306" s="11" t="s">
        <v>182</v>
      </c>
      <c r="BO306" s="265" t="s">
        <v>181</v>
      </c>
      <c r="BP306" s="11" t="s">
        <v>272</v>
      </c>
      <c r="BQ306" s="11" t="s">
        <v>182</v>
      </c>
      <c r="BR306" s="11" t="s">
        <v>182</v>
      </c>
      <c r="BS306" s="11" t="s">
        <v>183</v>
      </c>
      <c r="BT306" s="11" t="s">
        <v>182</v>
      </c>
      <c r="BU306" s="11"/>
      <c r="BV306" s="15">
        <f t="shared" ref="BV306:BZ307" si="77">IF(UPPER(TRIM(D306))="X",1,0)</f>
        <v>0</v>
      </c>
      <c r="BW306" s="15">
        <f t="shared" si="77"/>
        <v>0</v>
      </c>
      <c r="BX306" s="15">
        <f t="shared" si="77"/>
        <v>0</v>
      </c>
      <c r="BY306" s="15">
        <f t="shared" si="77"/>
        <v>0</v>
      </c>
      <c r="BZ306" s="15">
        <f t="shared" si="77"/>
        <v>0</v>
      </c>
      <c r="CA306" s="15">
        <f>IF(UPPER(TRIM(J306))="X",1,0)</f>
        <v>0</v>
      </c>
      <c r="CB306" s="15">
        <f>IF(UPPER(TRIM(L306))="X",1,0)</f>
        <v>0</v>
      </c>
      <c r="CC306" s="15">
        <f>IF(UPPER(TRIM(M306))="X",1,0)</f>
        <v>0</v>
      </c>
      <c r="CD306" s="15">
        <f>IF(UPPER(TRIM(I306))="X",1,0)</f>
        <v>0</v>
      </c>
      <c r="CE306" s="15">
        <f>IF(UPPER(TRIM(K306))="X",1,0)</f>
        <v>0</v>
      </c>
      <c r="CF306" s="15">
        <f t="shared" ref="CF306:CU307" si="78">IF(UPPER(TRIM(N306))="X",1,0)</f>
        <v>0</v>
      </c>
      <c r="CG306" s="15">
        <f t="shared" si="78"/>
        <v>0</v>
      </c>
      <c r="CH306" s="15">
        <f t="shared" si="78"/>
        <v>0</v>
      </c>
      <c r="CI306" s="15">
        <f t="shared" si="78"/>
        <v>0</v>
      </c>
      <c r="CJ306" s="15">
        <f t="shared" si="78"/>
        <v>0</v>
      </c>
      <c r="CK306" s="15">
        <f t="shared" si="78"/>
        <v>0</v>
      </c>
      <c r="CL306" s="15">
        <f t="shared" si="78"/>
        <v>0</v>
      </c>
      <c r="CM306" s="15">
        <f t="shared" si="78"/>
        <v>0</v>
      </c>
      <c r="CN306" s="15">
        <f t="shared" si="78"/>
        <v>0</v>
      </c>
      <c r="CO306" s="15">
        <f t="shared" si="78"/>
        <v>0</v>
      </c>
      <c r="CP306" s="15">
        <f t="shared" si="78"/>
        <v>0</v>
      </c>
      <c r="CQ306" s="15">
        <f t="shared" si="78"/>
        <v>0</v>
      </c>
      <c r="CR306" s="15">
        <f t="shared" si="78"/>
        <v>0</v>
      </c>
      <c r="CS306" s="15">
        <f t="shared" si="78"/>
        <v>0</v>
      </c>
      <c r="CT306" s="15">
        <f t="shared" si="78"/>
        <v>0</v>
      </c>
      <c r="CU306" s="15">
        <f t="shared" si="78"/>
        <v>0</v>
      </c>
      <c r="CV306" s="15">
        <f t="shared" ref="CP306:DA307" si="79">IF(UPPER(TRIM(AD306))="X",1,0)</f>
        <v>0</v>
      </c>
      <c r="CW306" s="15">
        <f t="shared" si="79"/>
        <v>0</v>
      </c>
      <c r="CX306" s="15">
        <f t="shared" si="79"/>
        <v>0</v>
      </c>
      <c r="CY306" s="15">
        <f t="shared" si="79"/>
        <v>0</v>
      </c>
      <c r="CZ306" s="15">
        <f t="shared" si="79"/>
        <v>0</v>
      </c>
      <c r="DA306" s="15">
        <f t="shared" si="79"/>
        <v>0</v>
      </c>
      <c r="DB306" s="16">
        <f>IF(UPPER(TRIM(AM306))="P", 0, IF(UPPER(TRIM(AM306))="C", 16384, IF(UPPER(TRIM(AM306))="B", 32768, IF(UPPER(TRIM(AM306))="U", 49152, -1))))</f>
        <v>0</v>
      </c>
      <c r="DC306" s="16">
        <f>HEX2DEC(AN306)</f>
        <v>5444</v>
      </c>
      <c r="DD306" s="16">
        <f>IF(UPPER(TRIM(BB306))="",0,IF(UPPER(TRIM(BB306))="M",32,IF(UPPER(TRIM(BB306))="H",64,IF(UPPER(TRIM(BB306))="I",128,-1))))</f>
        <v>0</v>
      </c>
      <c r="DE306" s="16">
        <f>IF(UPPER(TRIM(BC306))="",0, IF(UPPER(TRIM(BC306))="U",1,IF(UPPER(TRIM(BC306))="A",2,IF(UPPER(TRIM(BC306))="B1",4,IF(UPPER(TRIM(BC306))="B2",8,IF(UPPER(TRIM(BC306))="C",16,-1))))))</f>
        <v>0</v>
      </c>
      <c r="DF306" s="17"/>
      <c r="DG306" s="16">
        <v>118</v>
      </c>
      <c r="DH306" s="16">
        <f>AK306</f>
        <v>520216</v>
      </c>
      <c r="DI306" s="16">
        <f>AL306</f>
        <v>3</v>
      </c>
      <c r="DJ306" s="16">
        <f>DB306 + DC306</f>
        <v>5444</v>
      </c>
      <c r="DK306" s="16">
        <f>HEX2DEC(AO306)</f>
        <v>18</v>
      </c>
      <c r="DL306" s="16">
        <f>HEX2DEC(AP306)</f>
        <v>5393</v>
      </c>
      <c r="DM306" s="128">
        <v>0</v>
      </c>
      <c r="DN306" s="16">
        <v>77</v>
      </c>
      <c r="DO306" s="16">
        <f>BV306*2^15+BW306*2^14+BX306*2^13+BY306*2^12+BZ306*2^11+CA306*2^10+CB306*2^9+CC306*2^8+CD306*2^7+CE306*2^6+CF306*2^5+CG306*2^4+CH306*2^3+CI306*2^2+CJ306*2^1+CK306*2^0</f>
        <v>0</v>
      </c>
      <c r="DP306" s="16">
        <f>CL306*2^15+CM306*2^14+CN306*2^13+CO306*2^12+CP306*2^11+CQ306*2^10+CR306*2^9+CS306*2^8+CT306*2^7+CU306*2^6+CV306*2^5+CW306*2^4+CX306*2^3+CY306*2^2+CZ306*2^1+DA306*2^0</f>
        <v>0</v>
      </c>
      <c r="DQ306" s="16">
        <f>IF(DS306=2,AT306*1000,IF(DS306&gt;2,AT306,HEX2DEC("40000000")))</f>
        <v>1000</v>
      </c>
      <c r="DR306" s="16">
        <f>IF(DT306=2,AU306*1000,IF(DT306&gt;2,AU306,HEX2DEC("40000000")))</f>
        <v>2000</v>
      </c>
      <c r="DS306" s="16">
        <v>2</v>
      </c>
      <c r="DT306" s="16">
        <v>2</v>
      </c>
      <c r="DU306" s="16">
        <f>MAX(0,MIN(AX306,3))*2^14+MAX(0,MIN(AY306,3))*2^12+MAX(0,MIN(AZ306,3))*2^10+MAX(0,MIN(BA306,3))*2^8+IF(AW306&lt;0,31,IF(AW306&gt;30,30,AW306))</f>
        <v>0</v>
      </c>
      <c r="DV306" s="16">
        <f>DD306 + DE306</f>
        <v>0</v>
      </c>
      <c r="DW306" s="138" t="s">
        <v>184</v>
      </c>
      <c r="DX306" s="137" t="s">
        <v>273</v>
      </c>
      <c r="DY306" s="137" t="s">
        <v>186</v>
      </c>
      <c r="DZ306" s="17"/>
      <c r="EA306" s="15"/>
      <c r="EB306" s="15"/>
      <c r="EC306" s="15"/>
      <c r="ED306" s="15"/>
    </row>
    <row r="307" spans="1:134" ht="15" hidden="1" customHeight="1" x14ac:dyDescent="0.3">
      <c r="A307" s="221"/>
      <c r="B307" s="276"/>
      <c r="C307" s="553" t="str">
        <f>IF(LEN(t_STR_RW_AUX_PU1) &gt; 0, t_STR_RW_AUX_PU1, DEF_RW_AUX_PU1) &amp; " low voltage"</f>
        <v>AUX analog Pull-Up 1 low voltage</v>
      </c>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c r="AB307" s="268"/>
      <c r="AC307" s="268"/>
      <c r="AD307" s="268"/>
      <c r="AE307" s="268"/>
      <c r="AF307" s="268"/>
      <c r="AG307" s="268"/>
      <c r="AH307" s="268"/>
      <c r="AI307" s="268"/>
      <c r="AJ307" s="128">
        <f>IF($DM307=0,0,(IF(_xlfn.BITAND($DM307, 128),"8,", "") &amp; IF(_xlfn.BITAND($DM307,64),"7,", "") &amp; IF(_xlfn.BITAND($DM307,7), _xlfn.BITAND($DM307,7) &amp; ",", "") &amp; IF(_xlfn.BITAND($DM307, 56), _xlfn.BITAND($DM307, 56)/8, "")))</f>
        <v>0</v>
      </c>
      <c r="AK307" s="129">
        <v>520216</v>
      </c>
      <c r="AL307" s="129">
        <v>4</v>
      </c>
      <c r="AM307" s="130" t="s">
        <v>165</v>
      </c>
      <c r="AN307" s="131" t="s">
        <v>578</v>
      </c>
      <c r="AO307" s="131" t="s">
        <v>352</v>
      </c>
      <c r="AP307" s="131" t="s">
        <v>581</v>
      </c>
      <c r="AQ307" s="132" t="s">
        <v>582</v>
      </c>
      <c r="AR307" s="198">
        <v>0.20000916422287299</v>
      </c>
      <c r="AS307" s="12" t="s">
        <v>346</v>
      </c>
      <c r="AT307" s="198">
        <v>1</v>
      </c>
      <c r="AU307" s="198">
        <v>2</v>
      </c>
      <c r="AV307" s="12" t="s">
        <v>259</v>
      </c>
      <c r="AW307" s="135">
        <v>0</v>
      </c>
      <c r="AX307" s="135">
        <v>0</v>
      </c>
      <c r="AY307" s="135">
        <v>0</v>
      </c>
      <c r="AZ307" s="135">
        <v>0</v>
      </c>
      <c r="BA307" s="135">
        <v>0</v>
      </c>
      <c r="BB307" s="136"/>
      <c r="BC307" s="136"/>
      <c r="BD307" s="15"/>
      <c r="BE307" s="137" t="str">
        <f>IF(C307="","",C307)</f>
        <v>AUX analog Pull-Up 1 low voltage</v>
      </c>
      <c r="BF307" s="11" t="s">
        <v>264</v>
      </c>
      <c r="BG307" s="11" t="s">
        <v>265</v>
      </c>
      <c r="BH307" s="11" t="s">
        <v>266</v>
      </c>
      <c r="BI307" s="146" t="s">
        <v>525</v>
      </c>
      <c r="BJ307" s="11" t="s">
        <v>268</v>
      </c>
      <c r="BK307" s="146" t="s">
        <v>485</v>
      </c>
      <c r="BL307" s="146" t="s">
        <v>350</v>
      </c>
      <c r="BM307" s="146" t="s">
        <v>179</v>
      </c>
      <c r="BN307" s="11" t="s">
        <v>182</v>
      </c>
      <c r="BO307" s="265" t="s">
        <v>181</v>
      </c>
      <c r="BP307" s="11" t="s">
        <v>272</v>
      </c>
      <c r="BQ307" s="11" t="s">
        <v>182</v>
      </c>
      <c r="BR307" s="11" t="s">
        <v>182</v>
      </c>
      <c r="BS307" s="11" t="s">
        <v>183</v>
      </c>
      <c r="BT307" s="11" t="s">
        <v>182</v>
      </c>
      <c r="BU307" s="11"/>
      <c r="BV307" s="15">
        <f t="shared" si="77"/>
        <v>0</v>
      </c>
      <c r="BW307" s="15">
        <f t="shared" si="77"/>
        <v>0</v>
      </c>
      <c r="BX307" s="15">
        <f t="shared" si="77"/>
        <v>0</v>
      </c>
      <c r="BY307" s="15">
        <f t="shared" si="77"/>
        <v>0</v>
      </c>
      <c r="BZ307" s="15">
        <f t="shared" si="77"/>
        <v>0</v>
      </c>
      <c r="CA307" s="15">
        <f>IF(UPPER(TRIM(J307))="X",1,0)</f>
        <v>0</v>
      </c>
      <c r="CB307" s="15">
        <f>IF(UPPER(TRIM(L307))="X",1,0)</f>
        <v>0</v>
      </c>
      <c r="CC307" s="15">
        <f>IF(UPPER(TRIM(M307))="X",1,0)</f>
        <v>0</v>
      </c>
      <c r="CD307" s="15">
        <f>IF(UPPER(TRIM(I307))="X",1,0)</f>
        <v>0</v>
      </c>
      <c r="CE307" s="15">
        <f>IF(UPPER(TRIM(K307))="X",1,0)</f>
        <v>0</v>
      </c>
      <c r="CF307" s="15">
        <f t="shared" si="78"/>
        <v>0</v>
      </c>
      <c r="CG307" s="15">
        <f t="shared" si="78"/>
        <v>0</v>
      </c>
      <c r="CH307" s="15">
        <f t="shared" si="78"/>
        <v>0</v>
      </c>
      <c r="CI307" s="15">
        <f t="shared" si="78"/>
        <v>0</v>
      </c>
      <c r="CJ307" s="15">
        <f t="shared" si="78"/>
        <v>0</v>
      </c>
      <c r="CK307" s="15">
        <f t="shared" si="78"/>
        <v>0</v>
      </c>
      <c r="CL307" s="15">
        <f t="shared" si="78"/>
        <v>0</v>
      </c>
      <c r="CM307" s="15">
        <f t="shared" si="78"/>
        <v>0</v>
      </c>
      <c r="CN307" s="15">
        <f t="shared" si="78"/>
        <v>0</v>
      </c>
      <c r="CO307" s="15">
        <f t="shared" si="78"/>
        <v>0</v>
      </c>
      <c r="CP307" s="15">
        <f t="shared" si="79"/>
        <v>0</v>
      </c>
      <c r="CQ307" s="15">
        <f t="shared" si="79"/>
        <v>0</v>
      </c>
      <c r="CR307" s="15">
        <f t="shared" si="79"/>
        <v>0</v>
      </c>
      <c r="CS307" s="15">
        <f t="shared" si="79"/>
        <v>0</v>
      </c>
      <c r="CT307" s="15">
        <f t="shared" si="79"/>
        <v>0</v>
      </c>
      <c r="CU307" s="15">
        <f t="shared" si="79"/>
        <v>0</v>
      </c>
      <c r="CV307" s="15">
        <f t="shared" si="79"/>
        <v>0</v>
      </c>
      <c r="CW307" s="15">
        <f t="shared" si="79"/>
        <v>0</v>
      </c>
      <c r="CX307" s="15">
        <f t="shared" si="79"/>
        <v>0</v>
      </c>
      <c r="CY307" s="15">
        <f t="shared" si="79"/>
        <v>0</v>
      </c>
      <c r="CZ307" s="15">
        <f t="shared" si="79"/>
        <v>0</v>
      </c>
      <c r="DA307" s="15">
        <f t="shared" si="79"/>
        <v>0</v>
      </c>
      <c r="DB307" s="16">
        <f>IF(UPPER(TRIM(AM307))="P", 0, IF(UPPER(TRIM(AM307))="C", 16384, IF(UPPER(TRIM(AM307))="B", 32768, IF(UPPER(TRIM(AM307))="U", 49152, -1))))</f>
        <v>0</v>
      </c>
      <c r="DC307" s="16">
        <f>HEX2DEC(AN307)</f>
        <v>5444</v>
      </c>
      <c r="DD307" s="16">
        <f>IF(UPPER(TRIM(BB307))="",0,IF(UPPER(TRIM(BB307))="M",32,IF(UPPER(TRIM(BB307))="H",64,IF(UPPER(TRIM(BB307))="I",128,-1))))</f>
        <v>0</v>
      </c>
      <c r="DE307" s="16">
        <f>IF(UPPER(TRIM(BC307))="",0, IF(UPPER(TRIM(BC307))="U",1,IF(UPPER(TRIM(BC307))="A",2,IF(UPPER(TRIM(BC307))="B1",4,IF(UPPER(TRIM(BC307))="B2",8,IF(UPPER(TRIM(BC307))="C",16,-1))))))</f>
        <v>0</v>
      </c>
      <c r="DF307" s="17"/>
      <c r="DG307" s="16">
        <v>119</v>
      </c>
      <c r="DH307" s="16">
        <f>AK307</f>
        <v>520216</v>
      </c>
      <c r="DI307" s="16">
        <f>AL307</f>
        <v>4</v>
      </c>
      <c r="DJ307" s="16">
        <f>DB307 + DC307</f>
        <v>5444</v>
      </c>
      <c r="DK307" s="16">
        <f>HEX2DEC(AO307)</f>
        <v>17</v>
      </c>
      <c r="DL307" s="16">
        <f>HEX2DEC(AP307)</f>
        <v>5394</v>
      </c>
      <c r="DM307" s="128">
        <v>0</v>
      </c>
      <c r="DN307" s="16">
        <v>78</v>
      </c>
      <c r="DO307" s="16">
        <f>BV307*2^15+BW307*2^14+BX307*2^13+BY307*2^12+BZ307*2^11+CA307*2^10+CB307*2^9+CC307*2^8+CD307*2^7+CE307*2^6+CF307*2^5+CG307*2^4+CH307*2^3+CI307*2^2+CJ307*2^1+CK307*2^0</f>
        <v>0</v>
      </c>
      <c r="DP307" s="16">
        <f>CL307*2^15+CM307*2^14+CN307*2^13+CO307*2^12+CP307*2^11+CQ307*2^10+CR307*2^9+CS307*2^8+CT307*2^7+CU307*2^6+CV307*2^5+CW307*2^4+CX307*2^3+CY307*2^2+CZ307*2^1+DA307*2^0</f>
        <v>0</v>
      </c>
      <c r="DQ307" s="16">
        <f>IF(DS307=2,AT307*1000,IF(DS307&gt;2,AT307,HEX2DEC("40000000")))</f>
        <v>1000</v>
      </c>
      <c r="DR307" s="16">
        <f>IF(DT307=2,AU307*1000,IF(DT307&gt;2,AU307,HEX2DEC("40000000")))</f>
        <v>2000</v>
      </c>
      <c r="DS307" s="16">
        <v>2</v>
      </c>
      <c r="DT307" s="16">
        <v>2</v>
      </c>
      <c r="DU307" s="16">
        <f>MAX(0,MIN(AX307,3))*2^14+MAX(0,MIN(AY307,3))*2^12+MAX(0,MIN(AZ307,3))*2^10+MAX(0,MIN(BA307,3))*2^8+IF(AW307&lt;0,31,IF(AW307&gt;30,30,AW307))</f>
        <v>0</v>
      </c>
      <c r="DV307" s="16">
        <f>DD307 + DE307</f>
        <v>0</v>
      </c>
      <c r="DW307" s="138" t="s">
        <v>184</v>
      </c>
      <c r="DX307" s="137" t="s">
        <v>273</v>
      </c>
      <c r="DY307" s="137" t="s">
        <v>186</v>
      </c>
      <c r="DZ307" s="17"/>
      <c r="EA307" s="15"/>
      <c r="EB307" s="15"/>
      <c r="EC307" s="15"/>
      <c r="ED307" s="15"/>
    </row>
    <row r="308" spans="1:134" ht="15" hidden="1" customHeight="1" x14ac:dyDescent="0.3">
      <c r="A308" s="123"/>
      <c r="B308" s="283"/>
      <c r="C308" s="563"/>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c r="AG308" s="177"/>
      <c r="AH308" s="177"/>
      <c r="AI308" s="177"/>
      <c r="AJ308" s="179"/>
      <c r="AK308" s="180"/>
      <c r="AL308" s="180"/>
      <c r="AM308" s="181"/>
      <c r="AN308" s="182"/>
      <c r="AO308" s="182"/>
      <c r="AP308" s="182"/>
      <c r="AQ308" s="183"/>
      <c r="AR308" s="189"/>
      <c r="AS308" s="184"/>
      <c r="AT308" s="190"/>
      <c r="AU308" s="190"/>
      <c r="AV308" s="184"/>
      <c r="AW308" s="184"/>
      <c r="AX308" s="184"/>
      <c r="AY308" s="184"/>
      <c r="AZ308" s="184"/>
      <c r="BA308" s="184"/>
      <c r="BB308" s="186"/>
      <c r="BC308" s="186"/>
      <c r="BD308" s="15"/>
      <c r="BE308" s="137" t="s">
        <v>183</v>
      </c>
      <c r="BF308" s="146"/>
      <c r="BG308" s="146"/>
      <c r="BH308" s="146"/>
      <c r="BI308" s="11" t="s">
        <v>183</v>
      </c>
      <c r="BJ308" s="11" t="s">
        <v>183</v>
      </c>
      <c r="BK308" s="11" t="s">
        <v>183</v>
      </c>
      <c r="BL308" s="11" t="s">
        <v>183</v>
      </c>
      <c r="BM308" s="11" t="s">
        <v>183</v>
      </c>
      <c r="BN308" s="11" t="s">
        <v>183</v>
      </c>
      <c r="BO308" s="11" t="s">
        <v>183</v>
      </c>
      <c r="BP308" s="11" t="s">
        <v>183</v>
      </c>
      <c r="BQ308" s="11" t="s">
        <v>183</v>
      </c>
      <c r="BR308" s="11" t="s">
        <v>183</v>
      </c>
      <c r="BS308" s="11" t="s">
        <v>183</v>
      </c>
      <c r="BT308" s="11" t="s">
        <v>183</v>
      </c>
      <c r="BU308" s="11"/>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6"/>
      <c r="DC308" s="16"/>
      <c r="DD308" s="16"/>
      <c r="DE308" s="16"/>
      <c r="DF308" s="17"/>
      <c r="DG308" s="16"/>
      <c r="DH308" s="16"/>
      <c r="DI308" s="16"/>
      <c r="DJ308" s="16"/>
      <c r="DK308" s="16"/>
      <c r="DL308" s="16"/>
      <c r="DM308" s="179"/>
      <c r="DN308" s="16"/>
      <c r="DO308" s="16"/>
      <c r="DP308" s="16"/>
      <c r="DQ308" s="16"/>
      <c r="DR308" s="16"/>
      <c r="DS308" s="16"/>
      <c r="DT308" s="16"/>
      <c r="DU308" s="16"/>
      <c r="DV308" s="16"/>
      <c r="DW308" s="138"/>
      <c r="DX308" s="137"/>
      <c r="DY308" s="137"/>
      <c r="DZ308" s="17"/>
      <c r="EA308" s="15"/>
      <c r="EB308" s="15"/>
      <c r="EC308" s="15"/>
      <c r="ED308" s="15"/>
    </row>
    <row r="309" spans="1:134" ht="15" hidden="1" customHeight="1" x14ac:dyDescent="0.3">
      <c r="A309" s="221"/>
      <c r="B309" s="275" t="s">
        <v>583</v>
      </c>
      <c r="C309" s="553" t="str">
        <f>IF(LEN(t_STR_RW_AUX_PU2) &gt; 0, t_STR_RW_AUX_PU2, DEF_RW_AUX_PU2) &amp; " high voltage"</f>
        <v>AUX analog Pull-Up 2 high voltage</v>
      </c>
      <c r="D309" s="238"/>
      <c r="E309" s="237"/>
      <c r="F309" s="239"/>
      <c r="G309" s="238"/>
      <c r="H309" s="237"/>
      <c r="I309" s="238"/>
      <c r="J309" s="238"/>
      <c r="K309" s="238"/>
      <c r="L309" s="238"/>
      <c r="M309" s="238"/>
      <c r="N309" s="238"/>
      <c r="O309" s="238"/>
      <c r="P309" s="238"/>
      <c r="Q309" s="238"/>
      <c r="R309" s="238"/>
      <c r="S309" s="238"/>
      <c r="T309" s="238"/>
      <c r="U309" s="238"/>
      <c r="V309" s="238"/>
      <c r="W309" s="238"/>
      <c r="X309" s="238"/>
      <c r="Y309" s="238"/>
      <c r="Z309" s="238"/>
      <c r="AA309" s="238"/>
      <c r="AB309" s="238"/>
      <c r="AC309" s="238"/>
      <c r="AD309" s="238"/>
      <c r="AE309" s="238"/>
      <c r="AF309" s="238"/>
      <c r="AG309" s="238"/>
      <c r="AH309" s="238"/>
      <c r="AI309" s="238"/>
      <c r="AJ309" s="128">
        <f>IF($DM309=0,0,(IF(_xlfn.BITAND($DM309, 128),"8,", "") &amp; IF(_xlfn.BITAND($DM309,64),"7,", "") &amp; IF(_xlfn.BITAND($DM309,7), _xlfn.BITAND($DM309,7) &amp; ",", "") &amp; IF(_xlfn.BITAND($DM309, 56), _xlfn.BITAND($DM309, 56)/8, "")))</f>
        <v>0</v>
      </c>
      <c r="AK309" s="129">
        <v>520217</v>
      </c>
      <c r="AL309" s="129">
        <v>3</v>
      </c>
      <c r="AM309" s="130" t="s">
        <v>165</v>
      </c>
      <c r="AN309" s="131" t="s">
        <v>584</v>
      </c>
      <c r="AO309" s="131" t="s">
        <v>343</v>
      </c>
      <c r="AP309" s="131" t="s">
        <v>585</v>
      </c>
      <c r="AQ309" s="132" t="s">
        <v>586</v>
      </c>
      <c r="AR309" s="198">
        <v>4.7999908357771197</v>
      </c>
      <c r="AS309" s="12" t="s">
        <v>346</v>
      </c>
      <c r="AT309" s="198">
        <v>1</v>
      </c>
      <c r="AU309" s="198">
        <v>2</v>
      </c>
      <c r="AV309" s="12" t="s">
        <v>259</v>
      </c>
      <c r="AW309" s="135">
        <v>0</v>
      </c>
      <c r="AX309" s="135">
        <v>0</v>
      </c>
      <c r="AY309" s="135">
        <v>0</v>
      </c>
      <c r="AZ309" s="135">
        <v>0</v>
      </c>
      <c r="BA309" s="135">
        <v>0</v>
      </c>
      <c r="BB309" s="136"/>
      <c r="BC309" s="136"/>
      <c r="BD309" s="15"/>
      <c r="BE309" s="137" t="str">
        <f>IF(C309="","",C309)</f>
        <v>AUX analog Pull-Up 2 high voltage</v>
      </c>
      <c r="BF309" s="11" t="s">
        <v>264</v>
      </c>
      <c r="BG309" s="11" t="s">
        <v>265</v>
      </c>
      <c r="BH309" s="11" t="s">
        <v>266</v>
      </c>
      <c r="BI309" s="146" t="s">
        <v>525</v>
      </c>
      <c r="BJ309" s="11" t="s">
        <v>268</v>
      </c>
      <c r="BK309" s="146" t="s">
        <v>485</v>
      </c>
      <c r="BL309" s="146" t="s">
        <v>350</v>
      </c>
      <c r="BM309" s="146" t="s">
        <v>179</v>
      </c>
      <c r="BN309" s="11" t="s">
        <v>182</v>
      </c>
      <c r="BO309" s="265" t="s">
        <v>181</v>
      </c>
      <c r="BP309" s="11" t="s">
        <v>272</v>
      </c>
      <c r="BQ309" s="11" t="s">
        <v>182</v>
      </c>
      <c r="BR309" s="11" t="s">
        <v>182</v>
      </c>
      <c r="BS309" s="11" t="s">
        <v>183</v>
      </c>
      <c r="BT309" s="11" t="s">
        <v>182</v>
      </c>
      <c r="BU309" s="11"/>
      <c r="BV309" s="15">
        <f t="shared" ref="BV309:BZ310" si="80">IF(UPPER(TRIM(D309))="X",1,0)</f>
        <v>0</v>
      </c>
      <c r="BW309" s="15">
        <f t="shared" si="80"/>
        <v>0</v>
      </c>
      <c r="BX309" s="15">
        <f t="shared" si="80"/>
        <v>0</v>
      </c>
      <c r="BY309" s="15">
        <f t="shared" si="80"/>
        <v>0</v>
      </c>
      <c r="BZ309" s="15">
        <f t="shared" si="80"/>
        <v>0</v>
      </c>
      <c r="CA309" s="15">
        <f>IF(UPPER(TRIM(J309))="X",1,0)</f>
        <v>0</v>
      </c>
      <c r="CB309" s="15">
        <f>IF(UPPER(TRIM(L309))="X",1,0)</f>
        <v>0</v>
      </c>
      <c r="CC309" s="15">
        <f>IF(UPPER(TRIM(M309))="X",1,0)</f>
        <v>0</v>
      </c>
      <c r="CD309" s="15">
        <f>IF(UPPER(TRIM(I309))="X",1,0)</f>
        <v>0</v>
      </c>
      <c r="CE309" s="15">
        <f>IF(UPPER(TRIM(K309))="X",1,0)</f>
        <v>0</v>
      </c>
      <c r="CF309" s="15">
        <f t="shared" ref="CF309:CU310" si="81">IF(UPPER(TRIM(N309))="X",1,0)</f>
        <v>0</v>
      </c>
      <c r="CG309" s="15">
        <f t="shared" si="81"/>
        <v>0</v>
      </c>
      <c r="CH309" s="15">
        <f t="shared" si="81"/>
        <v>0</v>
      </c>
      <c r="CI309" s="15">
        <f t="shared" si="81"/>
        <v>0</v>
      </c>
      <c r="CJ309" s="15">
        <f t="shared" si="81"/>
        <v>0</v>
      </c>
      <c r="CK309" s="15">
        <f t="shared" si="81"/>
        <v>0</v>
      </c>
      <c r="CL309" s="15">
        <f t="shared" si="81"/>
        <v>0</v>
      </c>
      <c r="CM309" s="15">
        <f t="shared" si="81"/>
        <v>0</v>
      </c>
      <c r="CN309" s="15">
        <f t="shared" si="81"/>
        <v>0</v>
      </c>
      <c r="CO309" s="15">
        <f t="shared" si="81"/>
        <v>0</v>
      </c>
      <c r="CP309" s="15">
        <f t="shared" si="81"/>
        <v>0</v>
      </c>
      <c r="CQ309" s="15">
        <f t="shared" si="81"/>
        <v>0</v>
      </c>
      <c r="CR309" s="15">
        <f t="shared" si="81"/>
        <v>0</v>
      </c>
      <c r="CS309" s="15">
        <f t="shared" si="81"/>
        <v>0</v>
      </c>
      <c r="CT309" s="15">
        <f t="shared" si="81"/>
        <v>0</v>
      </c>
      <c r="CU309" s="15">
        <f t="shared" si="81"/>
        <v>0</v>
      </c>
      <c r="CV309" s="15">
        <f t="shared" ref="CP309:DA310" si="82">IF(UPPER(TRIM(AD309))="X",1,0)</f>
        <v>0</v>
      </c>
      <c r="CW309" s="15">
        <f t="shared" si="82"/>
        <v>0</v>
      </c>
      <c r="CX309" s="15">
        <f t="shared" si="82"/>
        <v>0</v>
      </c>
      <c r="CY309" s="15">
        <f t="shared" si="82"/>
        <v>0</v>
      </c>
      <c r="CZ309" s="15">
        <f t="shared" si="82"/>
        <v>0</v>
      </c>
      <c r="DA309" s="15">
        <f t="shared" si="82"/>
        <v>0</v>
      </c>
      <c r="DB309" s="16">
        <f>IF(UPPER(TRIM(AM309))="P", 0, IF(UPPER(TRIM(AM309))="C", 16384, IF(UPPER(TRIM(AM309))="B", 32768, IF(UPPER(TRIM(AM309))="U", 49152, -1))))</f>
        <v>0</v>
      </c>
      <c r="DC309" s="16">
        <f>HEX2DEC(AN309)</f>
        <v>5446</v>
      </c>
      <c r="DD309" s="16">
        <f>IF(UPPER(TRIM(BB309))="",0,IF(UPPER(TRIM(BB309))="M",32,IF(UPPER(TRIM(BB309))="H",64,IF(UPPER(TRIM(BB309))="I",128,-1))))</f>
        <v>0</v>
      </c>
      <c r="DE309" s="16">
        <f>IF(UPPER(TRIM(BC309))="",0, IF(UPPER(TRIM(BC309))="U",1,IF(UPPER(TRIM(BC309))="A",2,IF(UPPER(TRIM(BC309))="B1",4,IF(UPPER(TRIM(BC309))="B2",8,IF(UPPER(TRIM(BC309))="C",16,-1))))))</f>
        <v>0</v>
      </c>
      <c r="DF309" s="17"/>
      <c r="DG309" s="16">
        <v>120</v>
      </c>
      <c r="DH309" s="16">
        <f>AK309</f>
        <v>520217</v>
      </c>
      <c r="DI309" s="16">
        <f>AL309</f>
        <v>3</v>
      </c>
      <c r="DJ309" s="16">
        <f>DB309 + DC309</f>
        <v>5446</v>
      </c>
      <c r="DK309" s="16">
        <f>HEX2DEC(AO309)</f>
        <v>18</v>
      </c>
      <c r="DL309" s="16">
        <f>HEX2DEC(AP309)</f>
        <v>5395</v>
      </c>
      <c r="DM309" s="128">
        <v>0</v>
      </c>
      <c r="DN309" s="16">
        <v>79</v>
      </c>
      <c r="DO309" s="16">
        <f>BV309*2^15+BW309*2^14+BX309*2^13+BY309*2^12+BZ309*2^11+CA309*2^10+CB309*2^9+CC309*2^8+CD309*2^7+CE309*2^6+CF309*2^5+CG309*2^4+CH309*2^3+CI309*2^2+CJ309*2^1+CK309*2^0</f>
        <v>0</v>
      </c>
      <c r="DP309" s="16">
        <f>CL309*2^15+CM309*2^14+CN309*2^13+CO309*2^12+CP309*2^11+CQ309*2^10+CR309*2^9+CS309*2^8+CT309*2^7+CU309*2^6+CV309*2^5+CW309*2^4+CX309*2^3+CY309*2^2+CZ309*2^1+DA309*2^0</f>
        <v>0</v>
      </c>
      <c r="DQ309" s="16">
        <f>IF(DS309=2,AT309*1000,IF(DS309&gt;2,AT309,HEX2DEC("40000000")))</f>
        <v>1000</v>
      </c>
      <c r="DR309" s="16">
        <f>IF(DT309=2,AU309*1000,IF(DT309&gt;2,AU309,HEX2DEC("40000000")))</f>
        <v>2000</v>
      </c>
      <c r="DS309" s="16">
        <v>2</v>
      </c>
      <c r="DT309" s="16">
        <v>2</v>
      </c>
      <c r="DU309" s="16">
        <f>MAX(0,MIN(AX309,3))*2^14+MAX(0,MIN(AY309,3))*2^12+MAX(0,MIN(AZ309,3))*2^10+MAX(0,MIN(BA309,3))*2^8+IF(AW309&lt;0,31,IF(AW309&gt;30,30,AW309))</f>
        <v>0</v>
      </c>
      <c r="DV309" s="16">
        <f>DD309 + DE309</f>
        <v>0</v>
      </c>
      <c r="DW309" s="138" t="s">
        <v>184</v>
      </c>
      <c r="DX309" s="137" t="s">
        <v>273</v>
      </c>
      <c r="DY309" s="137" t="s">
        <v>186</v>
      </c>
      <c r="DZ309" s="17"/>
      <c r="EA309" s="15"/>
      <c r="EB309" s="15"/>
      <c r="EC309" s="15"/>
      <c r="ED309" s="15"/>
    </row>
    <row r="310" spans="1:134" ht="15" hidden="1" customHeight="1" x14ac:dyDescent="0.3">
      <c r="A310" s="284" t="s">
        <v>562</v>
      </c>
      <c r="B310" s="276"/>
      <c r="C310" s="553" t="str">
        <f>IF(LEN(t_STR_RW_AUX_PU2) &gt; 0, t_STR_RW_AUX_PU2, DEF_RW_AUX_PU2) &amp; " low voltage"</f>
        <v>AUX analog Pull-Up 2 low voltage</v>
      </c>
      <c r="D310" s="268"/>
      <c r="E310" s="281"/>
      <c r="F310" s="282"/>
      <c r="G310" s="268"/>
      <c r="H310" s="281"/>
      <c r="I310" s="268"/>
      <c r="J310" s="268"/>
      <c r="K310" s="268"/>
      <c r="L310" s="268"/>
      <c r="M310" s="268"/>
      <c r="N310" s="268"/>
      <c r="O310" s="268"/>
      <c r="P310" s="268"/>
      <c r="Q310" s="268"/>
      <c r="R310" s="268"/>
      <c r="S310" s="268"/>
      <c r="T310" s="268"/>
      <c r="U310" s="268"/>
      <c r="V310" s="268"/>
      <c r="W310" s="268"/>
      <c r="X310" s="268"/>
      <c r="Y310" s="268"/>
      <c r="Z310" s="268"/>
      <c r="AA310" s="268"/>
      <c r="AB310" s="268"/>
      <c r="AC310" s="268"/>
      <c r="AD310" s="268"/>
      <c r="AE310" s="268"/>
      <c r="AF310" s="268"/>
      <c r="AG310" s="268"/>
      <c r="AH310" s="268"/>
      <c r="AI310" s="268"/>
      <c r="AJ310" s="128">
        <f>IF($DM310=0,0,(IF(_xlfn.BITAND($DM310, 128),"8,", "") &amp; IF(_xlfn.BITAND($DM310,64),"7,", "") &amp; IF(_xlfn.BITAND($DM310,7), _xlfn.BITAND($DM310,7) &amp; ",", "") &amp; IF(_xlfn.BITAND($DM310, 56), _xlfn.BITAND($DM310, 56)/8, "")))</f>
        <v>0</v>
      </c>
      <c r="AK310" s="129">
        <v>520217</v>
      </c>
      <c r="AL310" s="129">
        <v>4</v>
      </c>
      <c r="AM310" s="130" t="s">
        <v>165</v>
      </c>
      <c r="AN310" s="131" t="s">
        <v>584</v>
      </c>
      <c r="AO310" s="131" t="s">
        <v>352</v>
      </c>
      <c r="AP310" s="131" t="s">
        <v>587</v>
      </c>
      <c r="AQ310" s="132" t="s">
        <v>588</v>
      </c>
      <c r="AR310" s="198">
        <v>0.20000916422287299</v>
      </c>
      <c r="AS310" s="12" t="s">
        <v>346</v>
      </c>
      <c r="AT310" s="198">
        <v>1</v>
      </c>
      <c r="AU310" s="198">
        <v>2</v>
      </c>
      <c r="AV310" s="12" t="s">
        <v>259</v>
      </c>
      <c r="AW310" s="135">
        <v>0</v>
      </c>
      <c r="AX310" s="135">
        <v>0</v>
      </c>
      <c r="AY310" s="135">
        <v>0</v>
      </c>
      <c r="AZ310" s="135">
        <v>0</v>
      </c>
      <c r="BA310" s="135">
        <v>0</v>
      </c>
      <c r="BB310" s="136"/>
      <c r="BC310" s="136"/>
      <c r="BD310" s="15"/>
      <c r="BE310" s="137" t="str">
        <f>IF(C310="","",C310)</f>
        <v>AUX analog Pull-Up 2 low voltage</v>
      </c>
      <c r="BF310" s="11" t="s">
        <v>264</v>
      </c>
      <c r="BG310" s="11" t="s">
        <v>265</v>
      </c>
      <c r="BH310" s="11" t="s">
        <v>266</v>
      </c>
      <c r="BI310" s="146" t="s">
        <v>525</v>
      </c>
      <c r="BJ310" s="11" t="s">
        <v>268</v>
      </c>
      <c r="BK310" s="146" t="s">
        <v>485</v>
      </c>
      <c r="BL310" s="146" t="s">
        <v>350</v>
      </c>
      <c r="BM310" s="146" t="s">
        <v>179</v>
      </c>
      <c r="BN310" s="11" t="s">
        <v>182</v>
      </c>
      <c r="BO310" s="265" t="s">
        <v>181</v>
      </c>
      <c r="BP310" s="11" t="s">
        <v>272</v>
      </c>
      <c r="BQ310" s="11" t="s">
        <v>182</v>
      </c>
      <c r="BR310" s="11" t="s">
        <v>182</v>
      </c>
      <c r="BS310" s="11" t="s">
        <v>183</v>
      </c>
      <c r="BT310" s="11" t="s">
        <v>182</v>
      </c>
      <c r="BU310" s="11"/>
      <c r="BV310" s="15">
        <f t="shared" si="80"/>
        <v>0</v>
      </c>
      <c r="BW310" s="15">
        <f t="shared" si="80"/>
        <v>0</v>
      </c>
      <c r="BX310" s="15">
        <f t="shared" si="80"/>
        <v>0</v>
      </c>
      <c r="BY310" s="15">
        <f t="shared" si="80"/>
        <v>0</v>
      </c>
      <c r="BZ310" s="15">
        <f t="shared" si="80"/>
        <v>0</v>
      </c>
      <c r="CA310" s="15">
        <f>IF(UPPER(TRIM(J310))="X",1,0)</f>
        <v>0</v>
      </c>
      <c r="CB310" s="15">
        <f>IF(UPPER(TRIM(L310))="X",1,0)</f>
        <v>0</v>
      </c>
      <c r="CC310" s="15">
        <f>IF(UPPER(TRIM(M310))="X",1,0)</f>
        <v>0</v>
      </c>
      <c r="CD310" s="15">
        <f>IF(UPPER(TRIM(I310))="X",1,0)</f>
        <v>0</v>
      </c>
      <c r="CE310" s="15">
        <f>IF(UPPER(TRIM(K310))="X",1,0)</f>
        <v>0</v>
      </c>
      <c r="CF310" s="15">
        <f t="shared" si="81"/>
        <v>0</v>
      </c>
      <c r="CG310" s="15">
        <f t="shared" si="81"/>
        <v>0</v>
      </c>
      <c r="CH310" s="15">
        <f t="shared" si="81"/>
        <v>0</v>
      </c>
      <c r="CI310" s="15">
        <f t="shared" si="81"/>
        <v>0</v>
      </c>
      <c r="CJ310" s="15">
        <f t="shared" si="81"/>
        <v>0</v>
      </c>
      <c r="CK310" s="15">
        <f t="shared" si="81"/>
        <v>0</v>
      </c>
      <c r="CL310" s="15">
        <f t="shared" si="81"/>
        <v>0</v>
      </c>
      <c r="CM310" s="15">
        <f t="shared" si="81"/>
        <v>0</v>
      </c>
      <c r="CN310" s="15">
        <f t="shared" si="81"/>
        <v>0</v>
      </c>
      <c r="CO310" s="15">
        <f t="shared" si="81"/>
        <v>0</v>
      </c>
      <c r="CP310" s="15">
        <f t="shared" si="82"/>
        <v>0</v>
      </c>
      <c r="CQ310" s="15">
        <f t="shared" si="82"/>
        <v>0</v>
      </c>
      <c r="CR310" s="15">
        <f t="shared" si="82"/>
        <v>0</v>
      </c>
      <c r="CS310" s="15">
        <f t="shared" si="82"/>
        <v>0</v>
      </c>
      <c r="CT310" s="15">
        <f t="shared" si="82"/>
        <v>0</v>
      </c>
      <c r="CU310" s="15">
        <f t="shared" si="82"/>
        <v>0</v>
      </c>
      <c r="CV310" s="15">
        <f t="shared" si="82"/>
        <v>0</v>
      </c>
      <c r="CW310" s="15">
        <f t="shared" si="82"/>
        <v>0</v>
      </c>
      <c r="CX310" s="15">
        <f t="shared" si="82"/>
        <v>0</v>
      </c>
      <c r="CY310" s="15">
        <f t="shared" si="82"/>
        <v>0</v>
      </c>
      <c r="CZ310" s="15">
        <f t="shared" si="82"/>
        <v>0</v>
      </c>
      <c r="DA310" s="15">
        <f t="shared" si="82"/>
        <v>0</v>
      </c>
      <c r="DB310" s="16">
        <f>IF(UPPER(TRIM(AM310))="P", 0, IF(UPPER(TRIM(AM310))="C", 16384, IF(UPPER(TRIM(AM310))="B", 32768, IF(UPPER(TRIM(AM310))="U", 49152, -1))))</f>
        <v>0</v>
      </c>
      <c r="DC310" s="16">
        <f>HEX2DEC(AN310)</f>
        <v>5446</v>
      </c>
      <c r="DD310" s="16">
        <f>IF(UPPER(TRIM(BB310))="",0,IF(UPPER(TRIM(BB310))="M",32,IF(UPPER(TRIM(BB310))="H",64,IF(UPPER(TRIM(BB310))="I",128,-1))))</f>
        <v>0</v>
      </c>
      <c r="DE310" s="16">
        <f>IF(UPPER(TRIM(BC310))="",0, IF(UPPER(TRIM(BC310))="U",1,IF(UPPER(TRIM(BC310))="A",2,IF(UPPER(TRIM(BC310))="B1",4,IF(UPPER(TRIM(BC310))="B2",8,IF(UPPER(TRIM(BC310))="C",16,-1))))))</f>
        <v>0</v>
      </c>
      <c r="DF310" s="17"/>
      <c r="DG310" s="16">
        <v>121</v>
      </c>
      <c r="DH310" s="16">
        <f>AK310</f>
        <v>520217</v>
      </c>
      <c r="DI310" s="16">
        <f>AL310</f>
        <v>4</v>
      </c>
      <c r="DJ310" s="16">
        <f>DB310 + DC310</f>
        <v>5446</v>
      </c>
      <c r="DK310" s="16">
        <f>HEX2DEC(AO310)</f>
        <v>17</v>
      </c>
      <c r="DL310" s="16">
        <f>HEX2DEC(AP310)</f>
        <v>5396</v>
      </c>
      <c r="DM310" s="128">
        <v>0</v>
      </c>
      <c r="DN310" s="16">
        <v>80</v>
      </c>
      <c r="DO310" s="16">
        <f>BV310*2^15+BW310*2^14+BX310*2^13+BY310*2^12+BZ310*2^11+CA310*2^10+CB310*2^9+CC310*2^8+CD310*2^7+CE310*2^6+CF310*2^5+CG310*2^4+CH310*2^3+CI310*2^2+CJ310*2^1+CK310*2^0</f>
        <v>0</v>
      </c>
      <c r="DP310" s="16">
        <f>CL310*2^15+CM310*2^14+CN310*2^13+CO310*2^12+CP310*2^11+CQ310*2^10+CR310*2^9+CS310*2^8+CT310*2^7+CU310*2^6+CV310*2^5+CW310*2^4+CX310*2^3+CY310*2^2+CZ310*2^1+DA310*2^0</f>
        <v>0</v>
      </c>
      <c r="DQ310" s="16">
        <f>IF(DS310=2,AT310*1000,IF(DS310&gt;2,AT310,HEX2DEC("40000000")))</f>
        <v>1000</v>
      </c>
      <c r="DR310" s="16">
        <f>IF(DT310=2,AU310*1000,IF(DT310&gt;2,AU310,HEX2DEC("40000000")))</f>
        <v>2000</v>
      </c>
      <c r="DS310" s="16">
        <v>2</v>
      </c>
      <c r="DT310" s="16">
        <v>2</v>
      </c>
      <c r="DU310" s="16">
        <f>MAX(0,MIN(AX310,3))*2^14+MAX(0,MIN(AY310,3))*2^12+MAX(0,MIN(AZ310,3))*2^10+MAX(0,MIN(BA310,3))*2^8+IF(AW310&lt;0,31,IF(AW310&gt;30,30,AW310))</f>
        <v>0</v>
      </c>
      <c r="DV310" s="16">
        <f>DD310 + DE310</f>
        <v>0</v>
      </c>
      <c r="DW310" s="138" t="s">
        <v>184</v>
      </c>
      <c r="DX310" s="137" t="s">
        <v>273</v>
      </c>
      <c r="DY310" s="137" t="s">
        <v>186</v>
      </c>
      <c r="DZ310" s="17"/>
      <c r="EA310" s="15"/>
      <c r="EB310" s="15"/>
      <c r="EC310" s="15"/>
      <c r="ED310" s="15"/>
    </row>
    <row r="311" spans="1:134" ht="15" hidden="1" customHeight="1" x14ac:dyDescent="0.3">
      <c r="A311" s="154" t="s">
        <v>589</v>
      </c>
      <c r="B311" s="283"/>
      <c r="C311" s="555"/>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c r="AA311" s="184"/>
      <c r="AB311" s="184"/>
      <c r="AC311" s="184"/>
      <c r="AD311" s="184"/>
      <c r="AE311" s="184"/>
      <c r="AF311" s="184"/>
      <c r="AG311" s="184"/>
      <c r="AH311" s="184"/>
      <c r="AI311" s="184"/>
      <c r="AJ311" s="285"/>
      <c r="AK311" s="184"/>
      <c r="AL311" s="184"/>
      <c r="AM311" s="286"/>
      <c r="AN311" s="287"/>
      <c r="AO311" s="287"/>
      <c r="AP311" s="287"/>
      <c r="AQ311" s="184"/>
      <c r="AR311" s="184"/>
      <c r="AS311" s="184"/>
      <c r="AT311" s="184"/>
      <c r="AU311" s="184"/>
      <c r="AV311" s="184"/>
      <c r="AW311" s="184"/>
      <c r="AX311" s="184"/>
      <c r="AY311" s="184"/>
      <c r="AZ311" s="184"/>
      <c r="BA311" s="184"/>
      <c r="BB311" s="186"/>
      <c r="BC311" s="186"/>
      <c r="BD311" s="15"/>
      <c r="BE311" s="137"/>
      <c r="BF311" s="146"/>
      <c r="BG311" s="146"/>
      <c r="BH311" s="146"/>
      <c r="BI311" s="11" t="s">
        <v>183</v>
      </c>
      <c r="BJ311" s="11" t="s">
        <v>183</v>
      </c>
      <c r="BK311" s="11" t="s">
        <v>183</v>
      </c>
      <c r="BL311" s="11" t="s">
        <v>183</v>
      </c>
      <c r="BM311" s="11" t="s">
        <v>183</v>
      </c>
      <c r="BN311" s="11" t="s">
        <v>183</v>
      </c>
      <c r="BO311" s="11" t="s">
        <v>183</v>
      </c>
      <c r="BP311" s="11" t="s">
        <v>183</v>
      </c>
      <c r="BQ311" s="11" t="s">
        <v>183</v>
      </c>
      <c r="BR311" s="11" t="s">
        <v>183</v>
      </c>
      <c r="BS311" s="11" t="s">
        <v>183</v>
      </c>
      <c r="BT311" s="11" t="s">
        <v>183</v>
      </c>
      <c r="BU311" s="11"/>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6"/>
      <c r="DC311" s="16"/>
      <c r="DD311" s="16"/>
      <c r="DE311" s="16"/>
      <c r="DF311" s="17"/>
      <c r="DG311" s="16"/>
      <c r="DH311" s="16"/>
      <c r="DI311" s="16"/>
      <c r="DJ311" s="16"/>
      <c r="DK311" s="16"/>
      <c r="DL311" s="16"/>
      <c r="DM311" s="185"/>
      <c r="DN311" s="16"/>
      <c r="DO311" s="16"/>
      <c r="DP311" s="16"/>
      <c r="DQ311" s="16"/>
      <c r="DR311" s="16"/>
      <c r="DS311" s="16"/>
      <c r="DT311" s="16"/>
      <c r="DU311" s="16"/>
      <c r="DV311" s="16"/>
      <c r="DW311" s="138"/>
      <c r="DX311" s="137"/>
      <c r="DY311" s="137"/>
      <c r="DZ311" s="17"/>
      <c r="EA311" s="15"/>
      <c r="EB311" s="15"/>
      <c r="EC311" s="15"/>
      <c r="ED311" s="15"/>
    </row>
    <row r="312" spans="1:134" ht="15" hidden="1" customHeight="1" x14ac:dyDescent="0.3">
      <c r="A312" s="284" t="s">
        <v>568</v>
      </c>
      <c r="B312" s="288" t="s">
        <v>590</v>
      </c>
      <c r="C312" s="553" t="str">
        <f>IF(LEN(t_STR_RW_AUX_PU3) &gt; 0, t_STR_RW_AUX_PU3, DEF_RW_AUX_PU3) &amp; " high voltage"</f>
        <v>AUX analog Pull-Up 3 high voltage</v>
      </c>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c r="AA312" s="193"/>
      <c r="AB312" s="193"/>
      <c r="AC312" s="193"/>
      <c r="AD312" s="193"/>
      <c r="AE312" s="193"/>
      <c r="AF312" s="193"/>
      <c r="AG312" s="193"/>
      <c r="AH312" s="193"/>
      <c r="AI312" s="193"/>
      <c r="AJ312" s="128">
        <f>IF($DM312=0,0,(IF(_xlfn.BITAND($DM312, 128),"8,", "") &amp; IF(_xlfn.BITAND($DM312,64),"7,", "") &amp; IF(_xlfn.BITAND($DM312,7), _xlfn.BITAND($DM312,7) &amp; ",", "") &amp; IF(_xlfn.BITAND($DM312, 56), _xlfn.BITAND($DM312, 56)/8, "")))</f>
        <v>0</v>
      </c>
      <c r="AK312" s="129">
        <v>520218</v>
      </c>
      <c r="AL312" s="129">
        <v>3</v>
      </c>
      <c r="AM312" s="130" t="s">
        <v>165</v>
      </c>
      <c r="AN312" s="131" t="s">
        <v>591</v>
      </c>
      <c r="AO312" s="131" t="s">
        <v>343</v>
      </c>
      <c r="AP312" s="131" t="s">
        <v>592</v>
      </c>
      <c r="AQ312" s="132" t="s">
        <v>593</v>
      </c>
      <c r="AR312" s="198">
        <v>4.9999999999999902</v>
      </c>
      <c r="AS312" s="12" t="s">
        <v>346</v>
      </c>
      <c r="AT312" s="198">
        <v>1</v>
      </c>
      <c r="AU312" s="198">
        <v>2</v>
      </c>
      <c r="AV312" s="12" t="s">
        <v>259</v>
      </c>
      <c r="AW312" s="135">
        <v>0</v>
      </c>
      <c r="AX312" s="135">
        <v>0</v>
      </c>
      <c r="AY312" s="135">
        <v>0</v>
      </c>
      <c r="AZ312" s="135">
        <v>0</v>
      </c>
      <c r="BA312" s="135">
        <v>0</v>
      </c>
      <c r="BB312" s="136"/>
      <c r="BC312" s="136"/>
      <c r="BD312" s="15"/>
      <c r="BE312" s="137" t="str">
        <f>IF(C312="","",C312)</f>
        <v>AUX analog Pull-Up 3 high voltage</v>
      </c>
      <c r="BF312" s="11" t="s">
        <v>264</v>
      </c>
      <c r="BG312" s="11" t="s">
        <v>265</v>
      </c>
      <c r="BH312" s="11" t="s">
        <v>266</v>
      </c>
      <c r="BI312" s="146" t="s">
        <v>525</v>
      </c>
      <c r="BJ312" s="11" t="s">
        <v>268</v>
      </c>
      <c r="BK312" s="146" t="s">
        <v>485</v>
      </c>
      <c r="BL312" s="146" t="s">
        <v>350</v>
      </c>
      <c r="BM312" s="146" t="s">
        <v>179</v>
      </c>
      <c r="BN312" s="11" t="s">
        <v>182</v>
      </c>
      <c r="BO312" s="265" t="s">
        <v>181</v>
      </c>
      <c r="BP312" s="11" t="s">
        <v>272</v>
      </c>
      <c r="BQ312" s="11" t="s">
        <v>182</v>
      </c>
      <c r="BR312" s="11" t="s">
        <v>182</v>
      </c>
      <c r="BS312" s="11" t="s">
        <v>183</v>
      </c>
      <c r="BT312" s="11" t="s">
        <v>182</v>
      </c>
      <c r="BU312" s="11"/>
      <c r="BV312" s="15">
        <f t="shared" ref="BV312:BZ313" si="83">IF(UPPER(TRIM(D312))="X",1,0)</f>
        <v>0</v>
      </c>
      <c r="BW312" s="15">
        <f t="shared" si="83"/>
        <v>0</v>
      </c>
      <c r="BX312" s="15">
        <f t="shared" si="83"/>
        <v>0</v>
      </c>
      <c r="BY312" s="15">
        <f t="shared" si="83"/>
        <v>0</v>
      </c>
      <c r="BZ312" s="15">
        <f t="shared" si="83"/>
        <v>0</v>
      </c>
      <c r="CA312" s="15">
        <f>IF(UPPER(TRIM(J312))="X",1,0)</f>
        <v>0</v>
      </c>
      <c r="CB312" s="15">
        <f>IF(UPPER(TRIM(L312))="X",1,0)</f>
        <v>0</v>
      </c>
      <c r="CC312" s="15">
        <f>IF(UPPER(TRIM(M312))="X",1,0)</f>
        <v>0</v>
      </c>
      <c r="CD312" s="15">
        <f>IF(UPPER(TRIM(I312))="X",1,0)</f>
        <v>0</v>
      </c>
      <c r="CE312" s="15">
        <f>IF(UPPER(TRIM(K312))="X",1,0)</f>
        <v>0</v>
      </c>
      <c r="CF312" s="15">
        <f t="shared" ref="CF312:CU313" si="84">IF(UPPER(TRIM(N312))="X",1,0)</f>
        <v>0</v>
      </c>
      <c r="CG312" s="15">
        <f t="shared" si="84"/>
        <v>0</v>
      </c>
      <c r="CH312" s="15">
        <f t="shared" si="84"/>
        <v>0</v>
      </c>
      <c r="CI312" s="15">
        <f t="shared" si="84"/>
        <v>0</v>
      </c>
      <c r="CJ312" s="15">
        <f t="shared" si="84"/>
        <v>0</v>
      </c>
      <c r="CK312" s="15">
        <f t="shared" si="84"/>
        <v>0</v>
      </c>
      <c r="CL312" s="15">
        <f t="shared" si="84"/>
        <v>0</v>
      </c>
      <c r="CM312" s="15">
        <f t="shared" si="84"/>
        <v>0</v>
      </c>
      <c r="CN312" s="15">
        <f t="shared" si="84"/>
        <v>0</v>
      </c>
      <c r="CO312" s="15">
        <f t="shared" si="84"/>
        <v>0</v>
      </c>
      <c r="CP312" s="15">
        <f t="shared" si="84"/>
        <v>0</v>
      </c>
      <c r="CQ312" s="15">
        <f t="shared" si="84"/>
        <v>0</v>
      </c>
      <c r="CR312" s="15">
        <f t="shared" si="84"/>
        <v>0</v>
      </c>
      <c r="CS312" s="15">
        <f t="shared" si="84"/>
        <v>0</v>
      </c>
      <c r="CT312" s="15">
        <f t="shared" si="84"/>
        <v>0</v>
      </c>
      <c r="CU312" s="15">
        <f t="shared" si="84"/>
        <v>0</v>
      </c>
      <c r="CV312" s="15">
        <f t="shared" ref="CP312:DA313" si="85">IF(UPPER(TRIM(AD312))="X",1,0)</f>
        <v>0</v>
      </c>
      <c r="CW312" s="15">
        <f t="shared" si="85"/>
        <v>0</v>
      </c>
      <c r="CX312" s="15">
        <f t="shared" si="85"/>
        <v>0</v>
      </c>
      <c r="CY312" s="15">
        <f t="shared" si="85"/>
        <v>0</v>
      </c>
      <c r="CZ312" s="15">
        <f t="shared" si="85"/>
        <v>0</v>
      </c>
      <c r="DA312" s="15">
        <f t="shared" si="85"/>
        <v>0</v>
      </c>
      <c r="DB312" s="16">
        <f>IF(UPPER(TRIM(AM312))="P", 0, IF(UPPER(TRIM(AM312))="C", 16384, IF(UPPER(TRIM(AM312))="B", 32768, IF(UPPER(TRIM(AM312))="U", 49152, -1))))</f>
        <v>0</v>
      </c>
      <c r="DC312" s="16">
        <f>HEX2DEC(AN312)</f>
        <v>5448</v>
      </c>
      <c r="DD312" s="16">
        <f>IF(UPPER(TRIM(BB312))="",0,IF(UPPER(TRIM(BB312))="M",32,IF(UPPER(TRIM(BB312))="H",64,IF(UPPER(TRIM(BB312))="I",128,-1))))</f>
        <v>0</v>
      </c>
      <c r="DE312" s="16">
        <f>IF(UPPER(TRIM(BC312))="",0, IF(UPPER(TRIM(BC312))="U",1,IF(UPPER(TRIM(BC312))="A",2,IF(UPPER(TRIM(BC312))="B1",4,IF(UPPER(TRIM(BC312))="B2",8,IF(UPPER(TRIM(BC312))="C",16,-1))))))</f>
        <v>0</v>
      </c>
      <c r="DF312" s="17"/>
      <c r="DG312" s="16">
        <v>201</v>
      </c>
      <c r="DH312" s="16">
        <f>AK312</f>
        <v>520218</v>
      </c>
      <c r="DI312" s="16">
        <f>AL312</f>
        <v>3</v>
      </c>
      <c r="DJ312" s="16">
        <f>DB312 + DC312</f>
        <v>5448</v>
      </c>
      <c r="DK312" s="16">
        <f>HEX2DEC(AO312)</f>
        <v>18</v>
      </c>
      <c r="DL312" s="16">
        <f>HEX2DEC(AP312)</f>
        <v>5399</v>
      </c>
      <c r="DM312" s="128">
        <v>0</v>
      </c>
      <c r="DN312" s="16">
        <v>157</v>
      </c>
      <c r="DO312" s="16">
        <f>BV312*2^15+BW312*2^14+BX312*2^13+BY312*2^12+BZ312*2^11+CA312*2^10+CB312*2^9+CC312*2^8+CD312*2^7+CE312*2^6+CF312*2^5+CG312*2^4+CH312*2^3+CI312*2^2+CJ312*2^1+CK312*2^0</f>
        <v>0</v>
      </c>
      <c r="DP312" s="16">
        <f>CL312*2^15+CM312*2^14+CN312*2^13+CO312*2^12+CP312*2^11+CQ312*2^10+CR312*2^9+CS312*2^8+CT312*2^7+CU312*2^6+CV312*2^5+CW312*2^4+CX312*2^3+CY312*2^2+CZ312*2^1+DA312*2^0</f>
        <v>0</v>
      </c>
      <c r="DQ312" s="16">
        <f>IF(DS312=2,AT312*1000,IF(DS312&gt;2,AT312,HEX2DEC("40000000")))</f>
        <v>1000</v>
      </c>
      <c r="DR312" s="16">
        <f>IF(DT312=2,AU312*1000,IF(DT312&gt;2,AU312,HEX2DEC("40000000")))</f>
        <v>2000</v>
      </c>
      <c r="DS312" s="16">
        <v>2</v>
      </c>
      <c r="DT312" s="16">
        <v>2</v>
      </c>
      <c r="DU312" s="16">
        <f>MAX(0,MIN(AX312,3))*2^14+MAX(0,MIN(AY312,3))*2^12+MAX(0,MIN(AZ312,3))*2^10+MAX(0,MIN(BA312,3))*2^8+IF(AW312&lt;0,31,IF(AW312&gt;30,30,AW312))</f>
        <v>0</v>
      </c>
      <c r="DV312" s="16">
        <f>DD312 + DE312</f>
        <v>0</v>
      </c>
      <c r="DW312" s="138" t="s">
        <v>184</v>
      </c>
      <c r="DX312" s="137" t="s">
        <v>273</v>
      </c>
      <c r="DY312" s="137" t="s">
        <v>186</v>
      </c>
      <c r="DZ312" s="17"/>
      <c r="EA312" s="15"/>
      <c r="EB312" s="15"/>
      <c r="EC312" s="15"/>
      <c r="ED312" s="15"/>
    </row>
    <row r="313" spans="1:134" ht="15" hidden="1" customHeight="1" x14ac:dyDescent="0.3">
      <c r="A313" s="221"/>
      <c r="B313" s="276"/>
      <c r="C313" s="553" t="str">
        <f>IF(LEN(t_STR_RW_AUX_PU3) &gt; 0, t_STR_RW_AUX_PU3, DEF_RW_AUX_PU3) &amp; " low voltage"</f>
        <v>AUX analog Pull-Up 3 low voltage</v>
      </c>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c r="AC313" s="151"/>
      <c r="AD313" s="151"/>
      <c r="AE313" s="151"/>
      <c r="AF313" s="151"/>
      <c r="AG313" s="151"/>
      <c r="AH313" s="151"/>
      <c r="AI313" s="151"/>
      <c r="AJ313" s="128">
        <f>IF($DM313=0,0,(IF(_xlfn.BITAND($DM313, 128),"8,", "") &amp; IF(_xlfn.BITAND($DM313,64),"7,", "") &amp; IF(_xlfn.BITAND($DM313,7), _xlfn.BITAND($DM313,7) &amp; ",", "") &amp; IF(_xlfn.BITAND($DM313, 56), _xlfn.BITAND($DM313, 56)/8, "")))</f>
        <v>0</v>
      </c>
      <c r="AK313" s="129">
        <v>520218</v>
      </c>
      <c r="AL313" s="129">
        <v>4</v>
      </c>
      <c r="AM313" s="130" t="s">
        <v>165</v>
      </c>
      <c r="AN313" s="131" t="s">
        <v>591</v>
      </c>
      <c r="AO313" s="131" t="s">
        <v>352</v>
      </c>
      <c r="AP313" s="131" t="s">
        <v>594</v>
      </c>
      <c r="AQ313" s="132" t="s">
        <v>595</v>
      </c>
      <c r="AR313" s="198">
        <v>0</v>
      </c>
      <c r="AS313" s="12" t="s">
        <v>346</v>
      </c>
      <c r="AT313" s="198">
        <v>1</v>
      </c>
      <c r="AU313" s="198">
        <v>2</v>
      </c>
      <c r="AV313" s="12" t="s">
        <v>259</v>
      </c>
      <c r="AW313" s="135">
        <v>0</v>
      </c>
      <c r="AX313" s="135">
        <v>0</v>
      </c>
      <c r="AY313" s="135">
        <v>0</v>
      </c>
      <c r="AZ313" s="135">
        <v>0</v>
      </c>
      <c r="BA313" s="135">
        <v>0</v>
      </c>
      <c r="BB313" s="136"/>
      <c r="BC313" s="136"/>
      <c r="BD313" s="15"/>
      <c r="BE313" s="137" t="str">
        <f>IF(C313="","",C313)</f>
        <v>AUX analog Pull-Up 3 low voltage</v>
      </c>
      <c r="BF313" s="11" t="s">
        <v>264</v>
      </c>
      <c r="BG313" s="11" t="s">
        <v>265</v>
      </c>
      <c r="BH313" s="11" t="s">
        <v>266</v>
      </c>
      <c r="BI313" s="146" t="s">
        <v>525</v>
      </c>
      <c r="BJ313" s="11" t="s">
        <v>268</v>
      </c>
      <c r="BK313" s="146" t="s">
        <v>485</v>
      </c>
      <c r="BL313" s="146" t="s">
        <v>350</v>
      </c>
      <c r="BM313" s="146" t="s">
        <v>179</v>
      </c>
      <c r="BN313" s="11" t="s">
        <v>182</v>
      </c>
      <c r="BO313" s="265" t="s">
        <v>181</v>
      </c>
      <c r="BP313" s="11" t="s">
        <v>272</v>
      </c>
      <c r="BQ313" s="11" t="s">
        <v>182</v>
      </c>
      <c r="BR313" s="11" t="s">
        <v>182</v>
      </c>
      <c r="BS313" s="11" t="s">
        <v>183</v>
      </c>
      <c r="BT313" s="11" t="s">
        <v>182</v>
      </c>
      <c r="BU313" s="11"/>
      <c r="BV313" s="15">
        <f t="shared" si="83"/>
        <v>0</v>
      </c>
      <c r="BW313" s="15">
        <f t="shared" si="83"/>
        <v>0</v>
      </c>
      <c r="BX313" s="15">
        <f t="shared" si="83"/>
        <v>0</v>
      </c>
      <c r="BY313" s="15">
        <f t="shared" si="83"/>
        <v>0</v>
      </c>
      <c r="BZ313" s="15">
        <f t="shared" si="83"/>
        <v>0</v>
      </c>
      <c r="CA313" s="15">
        <f>IF(UPPER(TRIM(J313))="X",1,0)</f>
        <v>0</v>
      </c>
      <c r="CB313" s="15">
        <f>IF(UPPER(TRIM(L313))="X",1,0)</f>
        <v>0</v>
      </c>
      <c r="CC313" s="15">
        <f>IF(UPPER(TRIM(M313))="X",1,0)</f>
        <v>0</v>
      </c>
      <c r="CD313" s="15">
        <f>IF(UPPER(TRIM(I313))="X",1,0)</f>
        <v>0</v>
      </c>
      <c r="CE313" s="15">
        <f>IF(UPPER(TRIM(K313))="X",1,0)</f>
        <v>0</v>
      </c>
      <c r="CF313" s="15">
        <f t="shared" si="84"/>
        <v>0</v>
      </c>
      <c r="CG313" s="15">
        <f t="shared" si="84"/>
        <v>0</v>
      </c>
      <c r="CH313" s="15">
        <f t="shared" si="84"/>
        <v>0</v>
      </c>
      <c r="CI313" s="15">
        <f t="shared" si="84"/>
        <v>0</v>
      </c>
      <c r="CJ313" s="15">
        <f t="shared" si="84"/>
        <v>0</v>
      </c>
      <c r="CK313" s="15">
        <f t="shared" si="84"/>
        <v>0</v>
      </c>
      <c r="CL313" s="15">
        <f t="shared" si="84"/>
        <v>0</v>
      </c>
      <c r="CM313" s="15">
        <f t="shared" si="84"/>
        <v>0</v>
      </c>
      <c r="CN313" s="15">
        <f t="shared" si="84"/>
        <v>0</v>
      </c>
      <c r="CO313" s="15">
        <f t="shared" si="84"/>
        <v>0</v>
      </c>
      <c r="CP313" s="15">
        <f t="shared" si="85"/>
        <v>0</v>
      </c>
      <c r="CQ313" s="15">
        <f t="shared" si="85"/>
        <v>0</v>
      </c>
      <c r="CR313" s="15">
        <f t="shared" si="85"/>
        <v>0</v>
      </c>
      <c r="CS313" s="15">
        <f t="shared" si="85"/>
        <v>0</v>
      </c>
      <c r="CT313" s="15">
        <f t="shared" si="85"/>
        <v>0</v>
      </c>
      <c r="CU313" s="15">
        <f t="shared" si="85"/>
        <v>0</v>
      </c>
      <c r="CV313" s="15">
        <f t="shared" si="85"/>
        <v>0</v>
      </c>
      <c r="CW313" s="15">
        <f t="shared" si="85"/>
        <v>0</v>
      </c>
      <c r="CX313" s="15">
        <f t="shared" si="85"/>
        <v>0</v>
      </c>
      <c r="CY313" s="15">
        <f t="shared" si="85"/>
        <v>0</v>
      </c>
      <c r="CZ313" s="15">
        <f t="shared" si="85"/>
        <v>0</v>
      </c>
      <c r="DA313" s="15">
        <f t="shared" si="85"/>
        <v>0</v>
      </c>
      <c r="DB313" s="16">
        <f>IF(UPPER(TRIM(AM313))="P", 0, IF(UPPER(TRIM(AM313))="C", 16384, IF(UPPER(TRIM(AM313))="B", 32768, IF(UPPER(TRIM(AM313))="U", 49152, -1))))</f>
        <v>0</v>
      </c>
      <c r="DC313" s="16">
        <f>HEX2DEC(AN313)</f>
        <v>5448</v>
      </c>
      <c r="DD313" s="16">
        <f>IF(UPPER(TRIM(BB313))="",0,IF(UPPER(TRIM(BB313))="M",32,IF(UPPER(TRIM(BB313))="H",64,IF(UPPER(TRIM(BB313))="I",128,-1))))</f>
        <v>0</v>
      </c>
      <c r="DE313" s="16">
        <f>IF(UPPER(TRIM(BC313))="",0, IF(UPPER(TRIM(BC313))="U",1,IF(UPPER(TRIM(BC313))="A",2,IF(UPPER(TRIM(BC313))="B1",4,IF(UPPER(TRIM(BC313))="B2",8,IF(UPPER(TRIM(BC313))="C",16,-1))))))</f>
        <v>0</v>
      </c>
      <c r="DF313" s="17"/>
      <c r="DG313" s="16">
        <v>202</v>
      </c>
      <c r="DH313" s="16">
        <f>AK313</f>
        <v>520218</v>
      </c>
      <c r="DI313" s="16">
        <f>AL313</f>
        <v>4</v>
      </c>
      <c r="DJ313" s="16">
        <f>DB313 + DC313</f>
        <v>5448</v>
      </c>
      <c r="DK313" s="16">
        <f>HEX2DEC(AO313)</f>
        <v>17</v>
      </c>
      <c r="DL313" s="16">
        <f>HEX2DEC(AP313)</f>
        <v>5400</v>
      </c>
      <c r="DM313" s="128">
        <v>0</v>
      </c>
      <c r="DN313" s="16">
        <v>158</v>
      </c>
      <c r="DO313" s="16">
        <f>BV313*2^15+BW313*2^14+BX313*2^13+BY313*2^12+BZ313*2^11+CA313*2^10+CB313*2^9+CC313*2^8+CD313*2^7+CE313*2^6+CF313*2^5+CG313*2^4+CH313*2^3+CI313*2^2+CJ313*2^1+CK313*2^0</f>
        <v>0</v>
      </c>
      <c r="DP313" s="16">
        <f>CL313*2^15+CM313*2^14+CN313*2^13+CO313*2^12+CP313*2^11+CQ313*2^10+CR313*2^9+CS313*2^8+CT313*2^7+CU313*2^6+CV313*2^5+CW313*2^4+CX313*2^3+CY313*2^2+CZ313*2^1+DA313*2^0</f>
        <v>0</v>
      </c>
      <c r="DQ313" s="16">
        <f>IF(DS313=2,AT313*1000,IF(DS313&gt;2,AT313,HEX2DEC("40000000")))</f>
        <v>1000</v>
      </c>
      <c r="DR313" s="16">
        <f>IF(DT313=2,AU313*1000,IF(DT313&gt;2,AU313,HEX2DEC("40000000")))</f>
        <v>2000</v>
      </c>
      <c r="DS313" s="16">
        <v>2</v>
      </c>
      <c r="DT313" s="16">
        <v>2</v>
      </c>
      <c r="DU313" s="16">
        <f>MAX(0,MIN(AX313,3))*2^14+MAX(0,MIN(AY313,3))*2^12+MAX(0,MIN(AZ313,3))*2^10+MAX(0,MIN(BA313,3))*2^8+IF(AW313&lt;0,31,IF(AW313&gt;30,30,AW313))</f>
        <v>0</v>
      </c>
      <c r="DV313" s="16">
        <f>DD313 + DE313</f>
        <v>0</v>
      </c>
      <c r="DW313" s="138" t="s">
        <v>184</v>
      </c>
      <c r="DX313" s="137" t="s">
        <v>273</v>
      </c>
      <c r="DY313" s="137" t="s">
        <v>186</v>
      </c>
      <c r="DZ313" s="17"/>
      <c r="EA313" s="15"/>
      <c r="EB313" s="15"/>
      <c r="EC313" s="15"/>
      <c r="ED313" s="15"/>
    </row>
    <row r="314" spans="1:134" ht="15" hidden="1" customHeight="1" x14ac:dyDescent="0.3">
      <c r="A314" s="221"/>
      <c r="B314" s="289"/>
      <c r="C314" s="553"/>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128"/>
      <c r="AK314" s="143"/>
      <c r="AL314" s="143"/>
      <c r="AM314" s="144"/>
      <c r="AN314" s="145"/>
      <c r="AO314" s="145"/>
      <c r="AP314" s="145"/>
      <c r="AQ314" s="140" t="s">
        <v>596</v>
      </c>
      <c r="AR314" s="261"/>
      <c r="AS314" s="12"/>
      <c r="AT314" s="224"/>
      <c r="AU314" s="224"/>
      <c r="AV314" s="12"/>
      <c r="AW314" s="12"/>
      <c r="AX314" s="12"/>
      <c r="AY314" s="12"/>
      <c r="AZ314" s="12"/>
      <c r="BA314" s="12"/>
      <c r="BB314" s="14"/>
      <c r="BC314" s="14"/>
      <c r="BD314" s="15"/>
      <c r="BE314" s="137" t="s">
        <v>183</v>
      </c>
      <c r="BF314" s="146"/>
      <c r="BG314" s="146"/>
      <c r="BH314" s="146"/>
      <c r="BI314" s="11" t="s">
        <v>183</v>
      </c>
      <c r="BJ314" s="11" t="s">
        <v>183</v>
      </c>
      <c r="BK314" s="11" t="s">
        <v>183</v>
      </c>
      <c r="BL314" s="11" t="s">
        <v>183</v>
      </c>
      <c r="BM314" s="11" t="s">
        <v>183</v>
      </c>
      <c r="BN314" s="11" t="s">
        <v>183</v>
      </c>
      <c r="BO314" s="11" t="s">
        <v>183</v>
      </c>
      <c r="BP314" s="11" t="s">
        <v>183</v>
      </c>
      <c r="BQ314" s="11" t="s">
        <v>183</v>
      </c>
      <c r="BR314" s="11" t="s">
        <v>183</v>
      </c>
      <c r="BS314" s="11" t="s">
        <v>183</v>
      </c>
      <c r="BT314" s="11" t="s">
        <v>183</v>
      </c>
      <c r="BU314" s="11"/>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6"/>
      <c r="DC314" s="16"/>
      <c r="DD314" s="16"/>
      <c r="DE314" s="16"/>
      <c r="DF314" s="17"/>
      <c r="DG314" s="16"/>
      <c r="DH314" s="16"/>
      <c r="DI314" s="16"/>
      <c r="DJ314" s="16"/>
      <c r="DK314" s="16"/>
      <c r="DL314" s="16"/>
      <c r="DM314" s="128"/>
      <c r="DN314" s="16"/>
      <c r="DO314" s="16"/>
      <c r="DP314" s="16"/>
      <c r="DQ314" s="16"/>
      <c r="DR314" s="16"/>
      <c r="DS314" s="16"/>
      <c r="DT314" s="16"/>
      <c r="DU314" s="16"/>
      <c r="DV314" s="16"/>
      <c r="DW314" s="138"/>
      <c r="DX314" s="137"/>
      <c r="DY314" s="137"/>
      <c r="DZ314" s="17"/>
      <c r="EA314" s="15"/>
      <c r="EB314" s="15"/>
      <c r="EC314" s="15"/>
      <c r="ED314" s="15"/>
    </row>
    <row r="315" spans="1:134" ht="15" hidden="1" customHeight="1" x14ac:dyDescent="0.3">
      <c r="A315" s="221"/>
      <c r="B315" s="289"/>
      <c r="C315" s="553"/>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128"/>
      <c r="AK315" s="143"/>
      <c r="AL315" s="143"/>
      <c r="AM315" s="144"/>
      <c r="AN315" s="145"/>
      <c r="AO315" s="145"/>
      <c r="AP315" s="145"/>
      <c r="AQ315" s="132" t="s">
        <v>190</v>
      </c>
      <c r="AR315" s="141">
        <v>0</v>
      </c>
      <c r="AS315" s="142" t="s">
        <v>191</v>
      </c>
      <c r="AT315" s="224"/>
      <c r="AU315" s="224"/>
      <c r="AV315" s="12"/>
      <c r="AW315" s="12"/>
      <c r="AX315" s="12"/>
      <c r="AY315" s="12"/>
      <c r="AZ315" s="12"/>
      <c r="BA315" s="12"/>
      <c r="BB315" s="14"/>
      <c r="BC315" s="14"/>
      <c r="BD315" s="15"/>
      <c r="BE315" s="137" t="s">
        <v>183</v>
      </c>
      <c r="BF315" s="146"/>
      <c r="BG315" s="146"/>
      <c r="BH315" s="146"/>
      <c r="BI315" s="11" t="s">
        <v>183</v>
      </c>
      <c r="BJ315" s="11" t="s">
        <v>183</v>
      </c>
      <c r="BK315" s="11" t="s">
        <v>183</v>
      </c>
      <c r="BL315" s="11" t="s">
        <v>183</v>
      </c>
      <c r="BM315" s="11" t="s">
        <v>183</v>
      </c>
      <c r="BN315" s="11" t="s">
        <v>183</v>
      </c>
      <c r="BO315" s="11" t="s">
        <v>183</v>
      </c>
      <c r="BP315" s="11" t="s">
        <v>183</v>
      </c>
      <c r="BQ315" s="11" t="s">
        <v>183</v>
      </c>
      <c r="BR315" s="11" t="s">
        <v>183</v>
      </c>
      <c r="BS315" s="11" t="s">
        <v>183</v>
      </c>
      <c r="BT315" s="11" t="s">
        <v>183</v>
      </c>
      <c r="BU315" s="11"/>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6"/>
      <c r="DC315" s="16"/>
      <c r="DD315" s="16"/>
      <c r="DE315" s="16"/>
      <c r="DF315" s="17"/>
      <c r="DG315" s="16"/>
      <c r="DH315" s="16"/>
      <c r="DI315" s="16"/>
      <c r="DJ315" s="16"/>
      <c r="DK315" s="16"/>
      <c r="DL315" s="16"/>
      <c r="DM315" s="128"/>
      <c r="DN315" s="16"/>
      <c r="DO315" s="16"/>
      <c r="DP315" s="16"/>
      <c r="DQ315" s="16"/>
      <c r="DR315" s="16"/>
      <c r="DS315" s="16"/>
      <c r="DT315" s="16"/>
      <c r="DU315" s="16"/>
      <c r="DV315" s="16"/>
      <c r="DW315" s="138"/>
      <c r="DX315" s="137"/>
      <c r="DY315" s="137"/>
      <c r="DZ315" s="17"/>
      <c r="EA315" s="15"/>
      <c r="EB315" s="15"/>
      <c r="EC315" s="15"/>
      <c r="ED315" s="15"/>
    </row>
    <row r="316" spans="1:134" ht="15" hidden="1" customHeight="1" x14ac:dyDescent="0.3">
      <c r="A316" s="221"/>
      <c r="B316" s="276"/>
      <c r="C316" s="553"/>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128"/>
      <c r="AK316" s="143"/>
      <c r="AL316" s="143"/>
      <c r="AM316" s="144"/>
      <c r="AN316" s="145"/>
      <c r="AO316" s="145"/>
      <c r="AP316" s="145"/>
      <c r="AQ316" s="132" t="s">
        <v>192</v>
      </c>
      <c r="AR316" s="141">
        <v>8000</v>
      </c>
      <c r="AS316" s="142" t="s">
        <v>191</v>
      </c>
      <c r="AT316" s="224"/>
      <c r="AU316" s="224"/>
      <c r="AV316" s="12"/>
      <c r="AW316" s="12"/>
      <c r="AX316" s="12"/>
      <c r="AY316" s="12"/>
      <c r="AZ316" s="12"/>
      <c r="BA316" s="12"/>
      <c r="BB316" s="14"/>
      <c r="BC316" s="14"/>
      <c r="BD316" s="15"/>
      <c r="BE316" s="137" t="s">
        <v>183</v>
      </c>
      <c r="BF316" s="146"/>
      <c r="BG316" s="146"/>
      <c r="BH316" s="146"/>
      <c r="BI316" s="11" t="s">
        <v>183</v>
      </c>
      <c r="BJ316" s="11" t="s">
        <v>183</v>
      </c>
      <c r="BK316" s="11" t="s">
        <v>183</v>
      </c>
      <c r="BL316" s="11" t="s">
        <v>183</v>
      </c>
      <c r="BM316" s="11" t="s">
        <v>183</v>
      </c>
      <c r="BN316" s="11" t="s">
        <v>183</v>
      </c>
      <c r="BO316" s="11" t="s">
        <v>183</v>
      </c>
      <c r="BP316" s="11" t="s">
        <v>183</v>
      </c>
      <c r="BQ316" s="11" t="s">
        <v>183</v>
      </c>
      <c r="BR316" s="11" t="s">
        <v>183</v>
      </c>
      <c r="BS316" s="11" t="s">
        <v>183</v>
      </c>
      <c r="BT316" s="11" t="s">
        <v>183</v>
      </c>
      <c r="BU316" s="11"/>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6"/>
      <c r="DC316" s="16"/>
      <c r="DD316" s="16"/>
      <c r="DE316" s="16"/>
      <c r="DF316" s="17"/>
      <c r="DG316" s="16"/>
      <c r="DH316" s="16"/>
      <c r="DI316" s="16"/>
      <c r="DJ316" s="16"/>
      <c r="DK316" s="16"/>
      <c r="DL316" s="16"/>
      <c r="DM316" s="128"/>
      <c r="DN316" s="16"/>
      <c r="DO316" s="16"/>
      <c r="DP316" s="16"/>
      <c r="DQ316" s="16"/>
      <c r="DR316" s="16"/>
      <c r="DS316" s="16"/>
      <c r="DT316" s="16"/>
      <c r="DU316" s="16"/>
      <c r="DV316" s="16"/>
      <c r="DW316" s="138"/>
      <c r="DX316" s="137"/>
      <c r="DY316" s="137"/>
      <c r="DZ316" s="17"/>
      <c r="EA316" s="15"/>
      <c r="EB316" s="15"/>
      <c r="EC316" s="15"/>
      <c r="ED316" s="15"/>
    </row>
    <row r="317" spans="1:134" ht="15" hidden="1" customHeight="1" x14ac:dyDescent="0.3">
      <c r="A317" s="221"/>
      <c r="B317" s="276"/>
      <c r="C317" s="553"/>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128"/>
      <c r="AK317" s="143"/>
      <c r="AL317" s="143"/>
      <c r="AM317" s="144"/>
      <c r="AN317" s="145"/>
      <c r="AO317" s="145"/>
      <c r="AP317" s="145"/>
      <c r="AQ317" s="132" t="s">
        <v>597</v>
      </c>
      <c r="AR317" s="141">
        <v>-40</v>
      </c>
      <c r="AS317" s="142" t="s">
        <v>311</v>
      </c>
      <c r="AT317" s="224"/>
      <c r="AU317" s="224"/>
      <c r="AV317" s="12"/>
      <c r="AW317" s="12"/>
      <c r="AX317" s="12"/>
      <c r="AY317" s="12"/>
      <c r="AZ317" s="12"/>
      <c r="BA317" s="12"/>
      <c r="BB317" s="14"/>
      <c r="BC317" s="14"/>
      <c r="BD317" s="15"/>
      <c r="BE317" s="137" t="s">
        <v>183</v>
      </c>
      <c r="BF317" s="146"/>
      <c r="BG317" s="146"/>
      <c r="BH317" s="146"/>
      <c r="BI317" s="11" t="s">
        <v>183</v>
      </c>
      <c r="BJ317" s="11" t="s">
        <v>183</v>
      </c>
      <c r="BK317" s="11" t="s">
        <v>183</v>
      </c>
      <c r="BL317" s="11" t="s">
        <v>183</v>
      </c>
      <c r="BM317" s="11" t="s">
        <v>183</v>
      </c>
      <c r="BN317" s="11" t="s">
        <v>183</v>
      </c>
      <c r="BO317" s="11" t="s">
        <v>183</v>
      </c>
      <c r="BP317" s="11" t="s">
        <v>183</v>
      </c>
      <c r="BQ317" s="11" t="s">
        <v>183</v>
      </c>
      <c r="BR317" s="11" t="s">
        <v>183</v>
      </c>
      <c r="BS317" s="11" t="s">
        <v>183</v>
      </c>
      <c r="BT317" s="11" t="s">
        <v>183</v>
      </c>
      <c r="BU317" s="11"/>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6"/>
      <c r="DC317" s="16"/>
      <c r="DD317" s="16"/>
      <c r="DE317" s="16"/>
      <c r="DF317" s="17"/>
      <c r="DG317" s="16"/>
      <c r="DH317" s="16"/>
      <c r="DI317" s="16"/>
      <c r="DJ317" s="16"/>
      <c r="DK317" s="16"/>
      <c r="DL317" s="16"/>
      <c r="DM317" s="128"/>
      <c r="DN317" s="16"/>
      <c r="DO317" s="16"/>
      <c r="DP317" s="16"/>
      <c r="DQ317" s="16"/>
      <c r="DR317" s="16"/>
      <c r="DS317" s="16"/>
      <c r="DT317" s="16"/>
      <c r="DU317" s="16"/>
      <c r="DV317" s="16"/>
      <c r="DW317" s="138"/>
      <c r="DX317" s="137"/>
      <c r="DY317" s="137"/>
      <c r="DZ317" s="17"/>
      <c r="EA317" s="15"/>
      <c r="EB317" s="15"/>
      <c r="EC317" s="15"/>
      <c r="ED317" s="15"/>
    </row>
    <row r="318" spans="1:134" ht="15" hidden="1" customHeight="1" x14ac:dyDescent="0.3">
      <c r="A318" s="212"/>
      <c r="B318" s="213"/>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c r="AE318" s="214"/>
      <c r="AF318" s="214"/>
      <c r="AG318" s="214"/>
      <c r="AH318" s="214"/>
      <c r="AI318" s="214"/>
      <c r="AJ318" s="215"/>
      <c r="AK318" s="214"/>
      <c r="AL318" s="214"/>
      <c r="AM318" s="216"/>
      <c r="AN318" s="217"/>
      <c r="AO318" s="217"/>
      <c r="AP318" s="217"/>
      <c r="AQ318" s="214"/>
      <c r="AR318" s="214"/>
      <c r="AS318" s="214"/>
      <c r="AT318" s="214"/>
      <c r="AU318" s="214"/>
      <c r="AV318" s="214"/>
      <c r="AW318" s="214"/>
      <c r="AX318" s="214"/>
      <c r="AY318" s="214"/>
      <c r="AZ318" s="214"/>
      <c r="BA318" s="214"/>
      <c r="BB318" s="218"/>
      <c r="BC318" s="218"/>
      <c r="BD318" s="15"/>
      <c r="BE318" s="137" t="s">
        <v>183</v>
      </c>
      <c r="BF318" s="11"/>
      <c r="BG318" s="11"/>
      <c r="BH318" s="11"/>
      <c r="BI318" s="11" t="s">
        <v>183</v>
      </c>
      <c r="BJ318" s="11" t="s">
        <v>183</v>
      </c>
      <c r="BK318" s="11" t="s">
        <v>183</v>
      </c>
      <c r="BL318" s="11" t="s">
        <v>183</v>
      </c>
      <c r="BM318" s="11" t="s">
        <v>183</v>
      </c>
      <c r="BN318" s="11" t="s">
        <v>183</v>
      </c>
      <c r="BO318" s="11" t="s">
        <v>183</v>
      </c>
      <c r="BP318" s="11" t="s">
        <v>183</v>
      </c>
      <c r="BQ318" s="11" t="s">
        <v>183</v>
      </c>
      <c r="BR318" s="11" t="s">
        <v>183</v>
      </c>
      <c r="BS318" s="11" t="s">
        <v>183</v>
      </c>
      <c r="BT318" s="11" t="s">
        <v>183</v>
      </c>
      <c r="BU318" s="11"/>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6"/>
      <c r="DC318" s="16"/>
      <c r="DD318" s="16"/>
      <c r="DE318" s="16"/>
      <c r="DF318" s="17"/>
      <c r="DG318" s="16"/>
      <c r="DH318" s="16"/>
      <c r="DI318" s="16"/>
      <c r="DJ318" s="16"/>
      <c r="DK318" s="16"/>
      <c r="DL318" s="16"/>
      <c r="DM318" s="219"/>
      <c r="DN318" s="16"/>
      <c r="DO318" s="16"/>
      <c r="DP318" s="16"/>
      <c r="DQ318" s="16"/>
      <c r="DR318" s="16"/>
      <c r="DS318" s="16"/>
      <c r="DT318" s="16"/>
      <c r="DU318" s="16"/>
      <c r="DV318" s="16"/>
      <c r="DW318" s="138"/>
      <c r="DX318" s="137"/>
      <c r="DY318" s="137"/>
      <c r="DZ318" s="17"/>
      <c r="EA318" s="15"/>
      <c r="EB318" s="15"/>
      <c r="EC318" s="15"/>
      <c r="ED318" s="15"/>
    </row>
    <row r="319" spans="1:134" ht="15" hidden="1" customHeight="1" x14ac:dyDescent="0.3">
      <c r="A319" s="274"/>
      <c r="B319" s="288" t="s">
        <v>598</v>
      </c>
      <c r="C319" s="553" t="str">
        <f>IF(LEN(t_STR_RW_AUX_PUD1) &gt; 0, t_STR_RW_AUX_PUD1, DEF_RW_AUX_PUD1) &amp; " high voltage"</f>
        <v>AUX analog Pull-Up/Down 1 high voltage</v>
      </c>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28">
        <f>IF($DM319=0,0,(IF(_xlfn.BITAND($DM319, 128),"8,", "") &amp; IF(_xlfn.BITAND($DM319,64),"7,", "") &amp; IF(_xlfn.BITAND($DM319,7), _xlfn.BITAND($DM319,7) &amp; ",", "") &amp; IF(_xlfn.BITAND($DM319, 56), _xlfn.BITAND($DM319, 56)/8, "")))</f>
        <v>0</v>
      </c>
      <c r="AK319" s="129">
        <v>520219</v>
      </c>
      <c r="AL319" s="129">
        <v>3</v>
      </c>
      <c r="AM319" s="130" t="s">
        <v>165</v>
      </c>
      <c r="AN319" s="131" t="s">
        <v>599</v>
      </c>
      <c r="AO319" s="131" t="s">
        <v>343</v>
      </c>
      <c r="AP319" s="131" t="s">
        <v>600</v>
      </c>
      <c r="AQ319" s="132" t="s">
        <v>601</v>
      </c>
      <c r="AR319" s="198">
        <v>4.9999999999999902</v>
      </c>
      <c r="AS319" s="12" t="s">
        <v>346</v>
      </c>
      <c r="AT319" s="198">
        <v>1</v>
      </c>
      <c r="AU319" s="198">
        <v>2</v>
      </c>
      <c r="AV319" s="12" t="s">
        <v>259</v>
      </c>
      <c r="AW319" s="135">
        <v>0</v>
      </c>
      <c r="AX319" s="135">
        <v>0</v>
      </c>
      <c r="AY319" s="135">
        <v>0</v>
      </c>
      <c r="AZ319" s="135">
        <v>0</v>
      </c>
      <c r="BA319" s="135">
        <v>0</v>
      </c>
      <c r="BB319" s="136"/>
      <c r="BC319" s="136"/>
      <c r="BD319" s="15"/>
      <c r="BE319" s="137" t="str">
        <f>IF(C319="","",C319)</f>
        <v>AUX analog Pull-Up/Down 1 high voltage</v>
      </c>
      <c r="BF319" s="11" t="s">
        <v>264</v>
      </c>
      <c r="BG319" s="11" t="s">
        <v>265</v>
      </c>
      <c r="BH319" s="11" t="s">
        <v>266</v>
      </c>
      <c r="BI319" s="146" t="s">
        <v>525</v>
      </c>
      <c r="BJ319" s="11" t="s">
        <v>268</v>
      </c>
      <c r="BK319" s="146" t="s">
        <v>485</v>
      </c>
      <c r="BL319" s="146" t="s">
        <v>350</v>
      </c>
      <c r="BM319" s="146" t="s">
        <v>179</v>
      </c>
      <c r="BN319" s="11" t="s">
        <v>182</v>
      </c>
      <c r="BO319" s="265" t="s">
        <v>181</v>
      </c>
      <c r="BP319" s="11" t="s">
        <v>272</v>
      </c>
      <c r="BQ319" s="11" t="s">
        <v>182</v>
      </c>
      <c r="BR319" s="11" t="s">
        <v>182</v>
      </c>
      <c r="BS319" s="11" t="s">
        <v>183</v>
      </c>
      <c r="BT319" s="11" t="s">
        <v>182</v>
      </c>
      <c r="BU319" s="11"/>
      <c r="BV319" s="15">
        <f t="shared" ref="BV319:BZ320" si="86">IF(UPPER(TRIM(D319))="X",1,0)</f>
        <v>0</v>
      </c>
      <c r="BW319" s="15">
        <f t="shared" si="86"/>
        <v>0</v>
      </c>
      <c r="BX319" s="15">
        <f t="shared" si="86"/>
        <v>0</v>
      </c>
      <c r="BY319" s="15">
        <f t="shared" si="86"/>
        <v>0</v>
      </c>
      <c r="BZ319" s="15">
        <f t="shared" si="86"/>
        <v>0</v>
      </c>
      <c r="CA319" s="15">
        <f>IF(UPPER(TRIM(J319))="X",1,0)</f>
        <v>0</v>
      </c>
      <c r="CB319" s="15">
        <f>IF(UPPER(TRIM(L319))="X",1,0)</f>
        <v>0</v>
      </c>
      <c r="CC319" s="15">
        <f>IF(UPPER(TRIM(M319))="X",1,0)</f>
        <v>0</v>
      </c>
      <c r="CD319" s="15">
        <f>IF(UPPER(TRIM(I319))="X",1,0)</f>
        <v>0</v>
      </c>
      <c r="CE319" s="15">
        <f>IF(UPPER(TRIM(K319))="X",1,0)</f>
        <v>0</v>
      </c>
      <c r="CF319" s="15">
        <f t="shared" ref="CF319:CU320" si="87">IF(UPPER(TRIM(N319))="X",1,0)</f>
        <v>0</v>
      </c>
      <c r="CG319" s="15">
        <f t="shared" si="87"/>
        <v>0</v>
      </c>
      <c r="CH319" s="15">
        <f t="shared" si="87"/>
        <v>0</v>
      </c>
      <c r="CI319" s="15">
        <f t="shared" si="87"/>
        <v>0</v>
      </c>
      <c r="CJ319" s="15">
        <f t="shared" si="87"/>
        <v>0</v>
      </c>
      <c r="CK319" s="15">
        <f t="shared" si="87"/>
        <v>0</v>
      </c>
      <c r="CL319" s="15">
        <f t="shared" si="87"/>
        <v>0</v>
      </c>
      <c r="CM319" s="15">
        <f t="shared" si="87"/>
        <v>0</v>
      </c>
      <c r="CN319" s="15">
        <f t="shared" si="87"/>
        <v>0</v>
      </c>
      <c r="CO319" s="15">
        <f t="shared" si="87"/>
        <v>0</v>
      </c>
      <c r="CP319" s="15">
        <f t="shared" si="87"/>
        <v>0</v>
      </c>
      <c r="CQ319" s="15">
        <f t="shared" si="87"/>
        <v>0</v>
      </c>
      <c r="CR319" s="15">
        <f t="shared" si="87"/>
        <v>0</v>
      </c>
      <c r="CS319" s="15">
        <f t="shared" si="87"/>
        <v>0</v>
      </c>
      <c r="CT319" s="15">
        <f t="shared" si="87"/>
        <v>0</v>
      </c>
      <c r="CU319" s="15">
        <f t="shared" si="87"/>
        <v>0</v>
      </c>
      <c r="CV319" s="15">
        <f t="shared" ref="CP319:DA320" si="88">IF(UPPER(TRIM(AD319))="X",1,0)</f>
        <v>0</v>
      </c>
      <c r="CW319" s="15">
        <f t="shared" si="88"/>
        <v>0</v>
      </c>
      <c r="CX319" s="15">
        <f t="shared" si="88"/>
        <v>0</v>
      </c>
      <c r="CY319" s="15">
        <f t="shared" si="88"/>
        <v>0</v>
      </c>
      <c r="CZ319" s="15">
        <f t="shared" si="88"/>
        <v>0</v>
      </c>
      <c r="DA319" s="15">
        <f t="shared" si="88"/>
        <v>0</v>
      </c>
      <c r="DB319" s="16">
        <f>IF(UPPER(TRIM(AM319))="P", 0, IF(UPPER(TRIM(AM319))="C", 16384, IF(UPPER(TRIM(AM319))="B", 32768, IF(UPPER(TRIM(AM319))="U", 49152, -1))))</f>
        <v>0</v>
      </c>
      <c r="DC319" s="16">
        <f>HEX2DEC(AN319)</f>
        <v>5460</v>
      </c>
      <c r="DD319" s="16">
        <f>IF(UPPER(TRIM(BB319))="",0,IF(UPPER(TRIM(BB319))="M",32,IF(UPPER(TRIM(BB319))="H",64,IF(UPPER(TRIM(BB319))="I",128,-1))))</f>
        <v>0</v>
      </c>
      <c r="DE319" s="16">
        <f>IF(UPPER(TRIM(BC319))="",0, IF(UPPER(TRIM(BC319))="U",1,IF(UPPER(TRIM(BC319))="A",2,IF(UPPER(TRIM(BC319))="B1",4,IF(UPPER(TRIM(BC319))="B2",8,IF(UPPER(TRIM(BC319))="C",16,-1))))))</f>
        <v>0</v>
      </c>
      <c r="DF319" s="17"/>
      <c r="DG319" s="16">
        <v>203</v>
      </c>
      <c r="DH319" s="16">
        <f>AK319</f>
        <v>520219</v>
      </c>
      <c r="DI319" s="16">
        <f>AL319</f>
        <v>3</v>
      </c>
      <c r="DJ319" s="16">
        <f>DB319 + DC319</f>
        <v>5460</v>
      </c>
      <c r="DK319" s="16">
        <f>HEX2DEC(AO319)</f>
        <v>18</v>
      </c>
      <c r="DL319" s="16">
        <f>HEX2DEC(AP319)</f>
        <v>5441</v>
      </c>
      <c r="DM319" s="128">
        <v>0</v>
      </c>
      <c r="DN319" s="16">
        <v>159</v>
      </c>
      <c r="DO319" s="16">
        <f>BV319*2^15+BW319*2^14+BX319*2^13+BY319*2^12+BZ319*2^11+CA319*2^10+CB319*2^9+CC319*2^8+CD319*2^7+CE319*2^6+CF319*2^5+CG319*2^4+CH319*2^3+CI319*2^2+CJ319*2^1+CK319*2^0</f>
        <v>0</v>
      </c>
      <c r="DP319" s="16">
        <f>CL319*2^15+CM319*2^14+CN319*2^13+CO319*2^12+CP319*2^11+CQ319*2^10+CR319*2^9+CS319*2^8+CT319*2^7+CU319*2^6+CV319*2^5+CW319*2^4+CX319*2^3+CY319*2^2+CZ319*2^1+DA319*2^0</f>
        <v>0</v>
      </c>
      <c r="DQ319" s="16">
        <f>IF(DS319=2,AT319*1000,IF(DS319&gt;2,AT319,HEX2DEC("40000000")))</f>
        <v>1000</v>
      </c>
      <c r="DR319" s="16">
        <f>IF(DT319=2,AU319*1000,IF(DT319&gt;2,AU319,HEX2DEC("40000000")))</f>
        <v>2000</v>
      </c>
      <c r="DS319" s="16">
        <v>2</v>
      </c>
      <c r="DT319" s="16">
        <v>2</v>
      </c>
      <c r="DU319" s="16">
        <f>MAX(0,MIN(AX319,3))*2^14+MAX(0,MIN(AY319,3))*2^12+MAX(0,MIN(AZ319,3))*2^10+MAX(0,MIN(BA319,3))*2^8+IF(AW319&lt;0,31,IF(AW319&gt;30,30,AW319))</f>
        <v>0</v>
      </c>
      <c r="DV319" s="16">
        <f>DD319 + DE319</f>
        <v>0</v>
      </c>
      <c r="DW319" s="138" t="s">
        <v>184</v>
      </c>
      <c r="DX319" s="137" t="s">
        <v>273</v>
      </c>
      <c r="DY319" s="137" t="s">
        <v>186</v>
      </c>
      <c r="DZ319" s="17"/>
      <c r="EA319" s="15"/>
      <c r="EB319" s="15"/>
      <c r="EC319" s="15"/>
      <c r="ED319" s="15"/>
    </row>
    <row r="320" spans="1:134" ht="15" hidden="1" customHeight="1" x14ac:dyDescent="0.3">
      <c r="A320" s="221"/>
      <c r="B320" s="276"/>
      <c r="C320" s="553" t="str">
        <f>IF(LEN(t_STR_RW_AUX_PUD1) &gt; 0, t_STR_RW_AUX_PUD1, DEF_RW_AUX_PUD1) &amp; " low voltage"</f>
        <v>AUX analog Pull-Up/Down 1 low voltage</v>
      </c>
      <c r="D320" s="202"/>
      <c r="E320" s="202"/>
      <c r="F320" s="202"/>
      <c r="G320" s="202"/>
      <c r="H320" s="202"/>
      <c r="I320" s="202"/>
      <c r="J320" s="202"/>
      <c r="K320" s="202"/>
      <c r="L320" s="202"/>
      <c r="M320" s="202"/>
      <c r="N320" s="202"/>
      <c r="O320" s="202"/>
      <c r="P320" s="202"/>
      <c r="Q320" s="202"/>
      <c r="R320" s="202"/>
      <c r="S320" s="202"/>
      <c r="T320" s="202"/>
      <c r="U320" s="202"/>
      <c r="V320" s="202"/>
      <c r="W320" s="202"/>
      <c r="X320" s="202"/>
      <c r="Y320" s="202"/>
      <c r="Z320" s="202"/>
      <c r="AA320" s="202"/>
      <c r="AB320" s="202"/>
      <c r="AC320" s="202"/>
      <c r="AD320" s="202"/>
      <c r="AE320" s="202"/>
      <c r="AF320" s="202"/>
      <c r="AG320" s="202"/>
      <c r="AH320" s="202"/>
      <c r="AI320" s="202"/>
      <c r="AJ320" s="128">
        <f>IF($DM320=0,0,(IF(_xlfn.BITAND($DM320, 128),"8,", "") &amp; IF(_xlfn.BITAND($DM320,64),"7,", "") &amp; IF(_xlfn.BITAND($DM320,7), _xlfn.BITAND($DM320,7) &amp; ",", "") &amp; IF(_xlfn.BITAND($DM320, 56), _xlfn.BITAND($DM320, 56)/8, "")))</f>
        <v>0</v>
      </c>
      <c r="AK320" s="129">
        <v>520219</v>
      </c>
      <c r="AL320" s="129">
        <v>4</v>
      </c>
      <c r="AM320" s="130" t="s">
        <v>165</v>
      </c>
      <c r="AN320" s="131" t="s">
        <v>599</v>
      </c>
      <c r="AO320" s="131" t="s">
        <v>352</v>
      </c>
      <c r="AP320" s="131" t="s">
        <v>602</v>
      </c>
      <c r="AQ320" s="132" t="s">
        <v>603</v>
      </c>
      <c r="AR320" s="198">
        <v>0</v>
      </c>
      <c r="AS320" s="12" t="s">
        <v>346</v>
      </c>
      <c r="AT320" s="198">
        <v>1</v>
      </c>
      <c r="AU320" s="198">
        <v>2</v>
      </c>
      <c r="AV320" s="12" t="s">
        <v>259</v>
      </c>
      <c r="AW320" s="135">
        <v>0</v>
      </c>
      <c r="AX320" s="135">
        <v>0</v>
      </c>
      <c r="AY320" s="135">
        <v>0</v>
      </c>
      <c r="AZ320" s="135">
        <v>0</v>
      </c>
      <c r="BA320" s="135">
        <v>0</v>
      </c>
      <c r="BB320" s="136"/>
      <c r="BC320" s="136"/>
      <c r="BD320" s="15"/>
      <c r="BE320" s="137" t="str">
        <f>IF(C320="","",C320)</f>
        <v>AUX analog Pull-Up/Down 1 low voltage</v>
      </c>
      <c r="BF320" s="11" t="s">
        <v>264</v>
      </c>
      <c r="BG320" s="11" t="s">
        <v>265</v>
      </c>
      <c r="BH320" s="11" t="s">
        <v>266</v>
      </c>
      <c r="BI320" s="146" t="s">
        <v>525</v>
      </c>
      <c r="BJ320" s="11" t="s">
        <v>268</v>
      </c>
      <c r="BK320" s="146" t="s">
        <v>485</v>
      </c>
      <c r="BL320" s="146" t="s">
        <v>350</v>
      </c>
      <c r="BM320" s="146" t="s">
        <v>179</v>
      </c>
      <c r="BN320" s="11" t="s">
        <v>182</v>
      </c>
      <c r="BO320" s="265" t="s">
        <v>181</v>
      </c>
      <c r="BP320" s="11" t="s">
        <v>272</v>
      </c>
      <c r="BQ320" s="11" t="s">
        <v>182</v>
      </c>
      <c r="BR320" s="11" t="s">
        <v>182</v>
      </c>
      <c r="BS320" s="11" t="s">
        <v>183</v>
      </c>
      <c r="BT320" s="11" t="s">
        <v>182</v>
      </c>
      <c r="BU320" s="11"/>
      <c r="BV320" s="15">
        <f t="shared" si="86"/>
        <v>0</v>
      </c>
      <c r="BW320" s="15">
        <f t="shared" si="86"/>
        <v>0</v>
      </c>
      <c r="BX320" s="15">
        <f t="shared" si="86"/>
        <v>0</v>
      </c>
      <c r="BY320" s="15">
        <f t="shared" si="86"/>
        <v>0</v>
      </c>
      <c r="BZ320" s="15">
        <f t="shared" si="86"/>
        <v>0</v>
      </c>
      <c r="CA320" s="15">
        <f>IF(UPPER(TRIM(J320))="X",1,0)</f>
        <v>0</v>
      </c>
      <c r="CB320" s="15">
        <f>IF(UPPER(TRIM(L320))="X",1,0)</f>
        <v>0</v>
      </c>
      <c r="CC320" s="15">
        <f>IF(UPPER(TRIM(M320))="X",1,0)</f>
        <v>0</v>
      </c>
      <c r="CD320" s="15">
        <f>IF(UPPER(TRIM(I320))="X",1,0)</f>
        <v>0</v>
      </c>
      <c r="CE320" s="15">
        <f>IF(UPPER(TRIM(K320))="X",1,0)</f>
        <v>0</v>
      </c>
      <c r="CF320" s="15">
        <f t="shared" si="87"/>
        <v>0</v>
      </c>
      <c r="CG320" s="15">
        <f t="shared" si="87"/>
        <v>0</v>
      </c>
      <c r="CH320" s="15">
        <f t="shared" si="87"/>
        <v>0</v>
      </c>
      <c r="CI320" s="15">
        <f t="shared" si="87"/>
        <v>0</v>
      </c>
      <c r="CJ320" s="15">
        <f t="shared" si="87"/>
        <v>0</v>
      </c>
      <c r="CK320" s="15">
        <f t="shared" si="87"/>
        <v>0</v>
      </c>
      <c r="CL320" s="15">
        <f t="shared" si="87"/>
        <v>0</v>
      </c>
      <c r="CM320" s="15">
        <f t="shared" si="87"/>
        <v>0</v>
      </c>
      <c r="CN320" s="15">
        <f t="shared" si="87"/>
        <v>0</v>
      </c>
      <c r="CO320" s="15">
        <f t="shared" si="87"/>
        <v>0</v>
      </c>
      <c r="CP320" s="15">
        <f t="shared" si="88"/>
        <v>0</v>
      </c>
      <c r="CQ320" s="15">
        <f t="shared" si="88"/>
        <v>0</v>
      </c>
      <c r="CR320" s="15">
        <f t="shared" si="88"/>
        <v>0</v>
      </c>
      <c r="CS320" s="15">
        <f t="shared" si="88"/>
        <v>0</v>
      </c>
      <c r="CT320" s="15">
        <f t="shared" si="88"/>
        <v>0</v>
      </c>
      <c r="CU320" s="15">
        <f t="shared" si="88"/>
        <v>0</v>
      </c>
      <c r="CV320" s="15">
        <f t="shared" si="88"/>
        <v>0</v>
      </c>
      <c r="CW320" s="15">
        <f t="shared" si="88"/>
        <v>0</v>
      </c>
      <c r="CX320" s="15">
        <f t="shared" si="88"/>
        <v>0</v>
      </c>
      <c r="CY320" s="15">
        <f t="shared" si="88"/>
        <v>0</v>
      </c>
      <c r="CZ320" s="15">
        <f t="shared" si="88"/>
        <v>0</v>
      </c>
      <c r="DA320" s="15">
        <f t="shared" si="88"/>
        <v>0</v>
      </c>
      <c r="DB320" s="16">
        <f>IF(UPPER(TRIM(AM320))="P", 0, IF(UPPER(TRIM(AM320))="C", 16384, IF(UPPER(TRIM(AM320))="B", 32768, IF(UPPER(TRIM(AM320))="U", 49152, -1))))</f>
        <v>0</v>
      </c>
      <c r="DC320" s="16">
        <f>HEX2DEC(AN320)</f>
        <v>5460</v>
      </c>
      <c r="DD320" s="16">
        <f>IF(UPPER(TRIM(BB320))="",0,IF(UPPER(TRIM(BB320))="M",32,IF(UPPER(TRIM(BB320))="H",64,IF(UPPER(TRIM(BB320))="I",128,-1))))</f>
        <v>0</v>
      </c>
      <c r="DE320" s="16">
        <f>IF(UPPER(TRIM(BC320))="",0, IF(UPPER(TRIM(BC320))="U",1,IF(UPPER(TRIM(BC320))="A",2,IF(UPPER(TRIM(BC320))="B1",4,IF(UPPER(TRIM(BC320))="B2",8,IF(UPPER(TRIM(BC320))="C",16,-1))))))</f>
        <v>0</v>
      </c>
      <c r="DF320" s="17"/>
      <c r="DG320" s="16">
        <v>204</v>
      </c>
      <c r="DH320" s="16">
        <f>AK320</f>
        <v>520219</v>
      </c>
      <c r="DI320" s="16">
        <f>AL320</f>
        <v>4</v>
      </c>
      <c r="DJ320" s="16">
        <f>DB320 + DC320</f>
        <v>5460</v>
      </c>
      <c r="DK320" s="16">
        <f>HEX2DEC(AO320)</f>
        <v>17</v>
      </c>
      <c r="DL320" s="16">
        <f>HEX2DEC(AP320)</f>
        <v>5442</v>
      </c>
      <c r="DM320" s="128">
        <v>0</v>
      </c>
      <c r="DN320" s="16">
        <v>160</v>
      </c>
      <c r="DO320" s="16">
        <f>BV320*2^15+BW320*2^14+BX320*2^13+BY320*2^12+BZ320*2^11+CA320*2^10+CB320*2^9+CC320*2^8+CD320*2^7+CE320*2^6+CF320*2^5+CG320*2^4+CH320*2^3+CI320*2^2+CJ320*2^1+CK320*2^0</f>
        <v>0</v>
      </c>
      <c r="DP320" s="16">
        <f>CL320*2^15+CM320*2^14+CN320*2^13+CO320*2^12+CP320*2^11+CQ320*2^10+CR320*2^9+CS320*2^8+CT320*2^7+CU320*2^6+CV320*2^5+CW320*2^4+CX320*2^3+CY320*2^2+CZ320*2^1+DA320*2^0</f>
        <v>0</v>
      </c>
      <c r="DQ320" s="16">
        <f>IF(DS320=2,AT320*1000,IF(DS320&gt;2,AT320,HEX2DEC("40000000")))</f>
        <v>1000</v>
      </c>
      <c r="DR320" s="16">
        <f>IF(DT320=2,AU320*1000,IF(DT320&gt;2,AU320,HEX2DEC("40000000")))</f>
        <v>2000</v>
      </c>
      <c r="DS320" s="16">
        <v>2</v>
      </c>
      <c r="DT320" s="16">
        <v>2</v>
      </c>
      <c r="DU320" s="16">
        <f>MAX(0,MIN(AX320,3))*2^14+MAX(0,MIN(AY320,3))*2^12+MAX(0,MIN(AZ320,3))*2^10+MAX(0,MIN(BA320,3))*2^8+IF(AW320&lt;0,31,IF(AW320&gt;30,30,AW320))</f>
        <v>0</v>
      </c>
      <c r="DV320" s="16">
        <f>DD320 + DE320</f>
        <v>0</v>
      </c>
      <c r="DW320" s="138" t="s">
        <v>184</v>
      </c>
      <c r="DX320" s="137" t="s">
        <v>273</v>
      </c>
      <c r="DY320" s="137" t="s">
        <v>186</v>
      </c>
      <c r="DZ320" s="17"/>
      <c r="EA320" s="15"/>
      <c r="EB320" s="15"/>
      <c r="EC320" s="15"/>
      <c r="ED320" s="15"/>
    </row>
    <row r="321" spans="1:134" ht="15" hidden="1" customHeight="1" x14ac:dyDescent="0.3">
      <c r="A321" s="123"/>
      <c r="B321" s="290"/>
      <c r="C321" s="555"/>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c r="AA321" s="184"/>
      <c r="AB321" s="184"/>
      <c r="AC321" s="184"/>
      <c r="AD321" s="184"/>
      <c r="AE321" s="184"/>
      <c r="AF321" s="184"/>
      <c r="AG321" s="184"/>
      <c r="AH321" s="184"/>
      <c r="AI321" s="184"/>
      <c r="AJ321" s="285"/>
      <c r="AK321" s="184"/>
      <c r="AL321" s="184"/>
      <c r="AM321" s="286"/>
      <c r="AN321" s="287"/>
      <c r="AO321" s="287"/>
      <c r="AP321" s="287"/>
      <c r="AQ321" s="184"/>
      <c r="AR321" s="184"/>
      <c r="AS321" s="184"/>
      <c r="AT321" s="184"/>
      <c r="AU321" s="184"/>
      <c r="AV321" s="184"/>
      <c r="AW321" s="184"/>
      <c r="AX321" s="184"/>
      <c r="AY321" s="184"/>
      <c r="AZ321" s="184"/>
      <c r="BA321" s="184"/>
      <c r="BB321" s="186"/>
      <c r="BC321" s="186"/>
      <c r="BD321" s="15"/>
      <c r="BE321" s="137" t="s">
        <v>183</v>
      </c>
      <c r="BF321" s="146"/>
      <c r="BG321" s="146"/>
      <c r="BH321" s="146"/>
      <c r="BI321" s="11" t="s">
        <v>183</v>
      </c>
      <c r="BJ321" s="11" t="s">
        <v>183</v>
      </c>
      <c r="BK321" s="11" t="s">
        <v>183</v>
      </c>
      <c r="BL321" s="11" t="s">
        <v>183</v>
      </c>
      <c r="BM321" s="11" t="s">
        <v>183</v>
      </c>
      <c r="BN321" s="11" t="s">
        <v>183</v>
      </c>
      <c r="BO321" s="11" t="s">
        <v>183</v>
      </c>
      <c r="BP321" s="11" t="s">
        <v>183</v>
      </c>
      <c r="BQ321" s="11" t="s">
        <v>183</v>
      </c>
      <c r="BR321" s="11" t="s">
        <v>183</v>
      </c>
      <c r="BS321" s="11" t="s">
        <v>183</v>
      </c>
      <c r="BT321" s="11" t="s">
        <v>183</v>
      </c>
      <c r="BU321" s="11"/>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6"/>
      <c r="DC321" s="16"/>
      <c r="DD321" s="16"/>
      <c r="DE321" s="16"/>
      <c r="DF321" s="17"/>
      <c r="DG321" s="16"/>
      <c r="DH321" s="16"/>
      <c r="DI321" s="16"/>
      <c r="DJ321" s="16"/>
      <c r="DK321" s="16"/>
      <c r="DL321" s="16"/>
      <c r="DM321" s="185"/>
      <c r="DN321" s="16"/>
      <c r="DO321" s="16"/>
      <c r="DP321" s="16"/>
      <c r="DQ321" s="16"/>
      <c r="DR321" s="16"/>
      <c r="DS321" s="16"/>
      <c r="DT321" s="16"/>
      <c r="DU321" s="16"/>
      <c r="DV321" s="16"/>
      <c r="DW321" s="138"/>
      <c r="DX321" s="137"/>
      <c r="DY321" s="137"/>
      <c r="DZ321" s="17"/>
      <c r="EA321" s="15"/>
      <c r="EB321" s="15"/>
      <c r="EC321" s="15"/>
      <c r="ED321" s="15"/>
    </row>
    <row r="322" spans="1:134" ht="15" hidden="1" customHeight="1" x14ac:dyDescent="0.3">
      <c r="A322" s="221"/>
      <c r="B322" s="291" t="s">
        <v>604</v>
      </c>
      <c r="C322" s="561" t="str">
        <f>IF(LEN(t_STR_RW_AUX_PUD2) &gt; 0, t_STR_RW_AUX_PUD2, DEF_RW_AUX_PUD2) &amp; " high voltage"</f>
        <v>AUX analog Pull-Up/Down 2 high voltage</v>
      </c>
      <c r="D322" s="193"/>
      <c r="E322" s="192"/>
      <c r="F322" s="292"/>
      <c r="G322" s="193"/>
      <c r="H322" s="192"/>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c r="AF322" s="193"/>
      <c r="AG322" s="193"/>
      <c r="AH322" s="193"/>
      <c r="AI322" s="193"/>
      <c r="AJ322" s="128">
        <f>IF($DM322=0,0,(IF(_xlfn.BITAND($DM322, 128),"8,", "") &amp; IF(_xlfn.BITAND($DM322,64),"7,", "") &amp; IF(_xlfn.BITAND($DM322,7), _xlfn.BITAND($DM322,7) &amp; ",", "") &amp; IF(_xlfn.BITAND($DM322, 56), _xlfn.BITAND($DM322, 56)/8, "")))</f>
        <v>0</v>
      </c>
      <c r="AK322" s="129">
        <v>520220</v>
      </c>
      <c r="AL322" s="129">
        <v>3</v>
      </c>
      <c r="AM322" s="130" t="s">
        <v>165</v>
      </c>
      <c r="AN322" s="131" t="s">
        <v>605</v>
      </c>
      <c r="AO322" s="131" t="s">
        <v>343</v>
      </c>
      <c r="AP322" s="131" t="s">
        <v>606</v>
      </c>
      <c r="AQ322" s="140" t="s">
        <v>607</v>
      </c>
      <c r="AR322" s="198">
        <v>4.9999999999999902</v>
      </c>
      <c r="AS322" s="12" t="s">
        <v>346</v>
      </c>
      <c r="AT322" s="198">
        <v>1</v>
      </c>
      <c r="AU322" s="198">
        <v>2</v>
      </c>
      <c r="AV322" s="12" t="s">
        <v>259</v>
      </c>
      <c r="AW322" s="135">
        <v>0</v>
      </c>
      <c r="AX322" s="135">
        <v>0</v>
      </c>
      <c r="AY322" s="135">
        <v>0</v>
      </c>
      <c r="AZ322" s="135">
        <v>0</v>
      </c>
      <c r="BA322" s="135">
        <v>0</v>
      </c>
      <c r="BB322" s="136"/>
      <c r="BC322" s="136"/>
      <c r="BD322" s="15"/>
      <c r="BE322" s="137" t="str">
        <f>IF(C322="","",C322)</f>
        <v>AUX analog Pull-Up/Down 2 high voltage</v>
      </c>
      <c r="BF322" s="11" t="s">
        <v>264</v>
      </c>
      <c r="BG322" s="11" t="s">
        <v>265</v>
      </c>
      <c r="BH322" s="11" t="s">
        <v>266</v>
      </c>
      <c r="BI322" s="146" t="s">
        <v>525</v>
      </c>
      <c r="BJ322" s="11" t="s">
        <v>268</v>
      </c>
      <c r="BK322" s="146" t="s">
        <v>485</v>
      </c>
      <c r="BL322" s="146" t="s">
        <v>350</v>
      </c>
      <c r="BM322" s="146" t="s">
        <v>179</v>
      </c>
      <c r="BN322" s="11" t="s">
        <v>182</v>
      </c>
      <c r="BO322" s="265" t="s">
        <v>181</v>
      </c>
      <c r="BP322" s="11" t="s">
        <v>272</v>
      </c>
      <c r="BQ322" s="11" t="s">
        <v>182</v>
      </c>
      <c r="BR322" s="11" t="s">
        <v>182</v>
      </c>
      <c r="BS322" s="11" t="s">
        <v>183</v>
      </c>
      <c r="BT322" s="11" t="s">
        <v>182</v>
      </c>
      <c r="BU322" s="11"/>
      <c r="BV322" s="15">
        <f t="shared" ref="BV322:BZ323" si="89">IF(UPPER(TRIM(D322))="X",1,0)</f>
        <v>0</v>
      </c>
      <c r="BW322" s="15">
        <f t="shared" si="89"/>
        <v>0</v>
      </c>
      <c r="BX322" s="15">
        <f t="shared" si="89"/>
        <v>0</v>
      </c>
      <c r="BY322" s="15">
        <f t="shared" si="89"/>
        <v>0</v>
      </c>
      <c r="BZ322" s="15">
        <f t="shared" si="89"/>
        <v>0</v>
      </c>
      <c r="CA322" s="15">
        <f>IF(UPPER(TRIM(J322))="X",1,0)</f>
        <v>0</v>
      </c>
      <c r="CB322" s="15">
        <f>IF(UPPER(TRIM(L322))="X",1,0)</f>
        <v>0</v>
      </c>
      <c r="CC322" s="15">
        <f>IF(UPPER(TRIM(M322))="X",1,0)</f>
        <v>0</v>
      </c>
      <c r="CD322" s="15">
        <f>IF(UPPER(TRIM(I322))="X",1,0)</f>
        <v>0</v>
      </c>
      <c r="CE322" s="15">
        <f>IF(UPPER(TRIM(K322))="X",1,0)</f>
        <v>0</v>
      </c>
      <c r="CF322" s="15">
        <f t="shared" ref="CF322:CU323" si="90">IF(UPPER(TRIM(N322))="X",1,0)</f>
        <v>0</v>
      </c>
      <c r="CG322" s="15">
        <f t="shared" si="90"/>
        <v>0</v>
      </c>
      <c r="CH322" s="15">
        <f t="shared" si="90"/>
        <v>0</v>
      </c>
      <c r="CI322" s="15">
        <f t="shared" si="90"/>
        <v>0</v>
      </c>
      <c r="CJ322" s="15">
        <f t="shared" si="90"/>
        <v>0</v>
      </c>
      <c r="CK322" s="15">
        <f t="shared" si="90"/>
        <v>0</v>
      </c>
      <c r="CL322" s="15">
        <f t="shared" si="90"/>
        <v>0</v>
      </c>
      <c r="CM322" s="15">
        <f t="shared" si="90"/>
        <v>0</v>
      </c>
      <c r="CN322" s="15">
        <f t="shared" si="90"/>
        <v>0</v>
      </c>
      <c r="CO322" s="15">
        <f t="shared" si="90"/>
        <v>0</v>
      </c>
      <c r="CP322" s="15">
        <f t="shared" si="90"/>
        <v>0</v>
      </c>
      <c r="CQ322" s="15">
        <f t="shared" si="90"/>
        <v>0</v>
      </c>
      <c r="CR322" s="15">
        <f t="shared" si="90"/>
        <v>0</v>
      </c>
      <c r="CS322" s="15">
        <f t="shared" si="90"/>
        <v>0</v>
      </c>
      <c r="CT322" s="15">
        <f t="shared" si="90"/>
        <v>0</v>
      </c>
      <c r="CU322" s="15">
        <f t="shared" si="90"/>
        <v>0</v>
      </c>
      <c r="CV322" s="15">
        <f t="shared" ref="CP322:DA323" si="91">IF(UPPER(TRIM(AD322))="X",1,0)</f>
        <v>0</v>
      </c>
      <c r="CW322" s="15">
        <f t="shared" si="91"/>
        <v>0</v>
      </c>
      <c r="CX322" s="15">
        <f t="shared" si="91"/>
        <v>0</v>
      </c>
      <c r="CY322" s="15">
        <f t="shared" si="91"/>
        <v>0</v>
      </c>
      <c r="CZ322" s="15">
        <f t="shared" si="91"/>
        <v>0</v>
      </c>
      <c r="DA322" s="15">
        <f t="shared" si="91"/>
        <v>0</v>
      </c>
      <c r="DB322" s="16">
        <f>IF(UPPER(TRIM(AM322))="P", 0, IF(UPPER(TRIM(AM322))="C", 16384, IF(UPPER(TRIM(AM322))="B", 32768, IF(UPPER(TRIM(AM322))="U", 49152, -1))))</f>
        <v>0</v>
      </c>
      <c r="DC322" s="16">
        <f>HEX2DEC(AN322)</f>
        <v>5462</v>
      </c>
      <c r="DD322" s="16">
        <f>IF(UPPER(TRIM(BB322))="",0,IF(UPPER(TRIM(BB322))="M",32,IF(UPPER(TRIM(BB322))="H",64,IF(UPPER(TRIM(BB322))="I",128,-1))))</f>
        <v>0</v>
      </c>
      <c r="DE322" s="16">
        <f>IF(UPPER(TRIM(BC322))="",0, IF(UPPER(TRIM(BC322))="U",1,IF(UPPER(TRIM(BC322))="A",2,IF(UPPER(TRIM(BC322))="B1",4,IF(UPPER(TRIM(BC322))="B2",8,IF(UPPER(TRIM(BC322))="C",16,-1))))))</f>
        <v>0</v>
      </c>
      <c r="DF322" s="17"/>
      <c r="DG322" s="16">
        <v>205</v>
      </c>
      <c r="DH322" s="16">
        <f>AK322</f>
        <v>520220</v>
      </c>
      <c r="DI322" s="16">
        <f>AL322</f>
        <v>3</v>
      </c>
      <c r="DJ322" s="16">
        <f>DB322 + DC322</f>
        <v>5462</v>
      </c>
      <c r="DK322" s="16">
        <f>HEX2DEC(AO322)</f>
        <v>18</v>
      </c>
      <c r="DL322" s="16">
        <f>HEX2DEC(AP322)</f>
        <v>5443</v>
      </c>
      <c r="DM322" s="128">
        <v>0</v>
      </c>
      <c r="DN322" s="16">
        <v>161</v>
      </c>
      <c r="DO322" s="16">
        <f>BV322*2^15+BW322*2^14+BX322*2^13+BY322*2^12+BZ322*2^11+CA322*2^10+CB322*2^9+CC322*2^8+CD322*2^7+CE322*2^6+CF322*2^5+CG322*2^4+CH322*2^3+CI322*2^2+CJ322*2^1+CK322*2^0</f>
        <v>0</v>
      </c>
      <c r="DP322" s="16">
        <f>CL322*2^15+CM322*2^14+CN322*2^13+CO322*2^12+CP322*2^11+CQ322*2^10+CR322*2^9+CS322*2^8+CT322*2^7+CU322*2^6+CV322*2^5+CW322*2^4+CX322*2^3+CY322*2^2+CZ322*2^1+DA322*2^0</f>
        <v>0</v>
      </c>
      <c r="DQ322" s="16">
        <f>IF(DS322=2,AT322*1000,IF(DS322&gt;2,AT322,HEX2DEC("40000000")))</f>
        <v>1000</v>
      </c>
      <c r="DR322" s="16">
        <f>IF(DT322=2,AU322*1000,IF(DT322&gt;2,AU322,HEX2DEC("40000000")))</f>
        <v>2000</v>
      </c>
      <c r="DS322" s="16">
        <v>2</v>
      </c>
      <c r="DT322" s="16">
        <v>2</v>
      </c>
      <c r="DU322" s="16">
        <f>MAX(0,MIN(AX322,3))*2^14+MAX(0,MIN(AY322,3))*2^12+MAX(0,MIN(AZ322,3))*2^10+MAX(0,MIN(BA322,3))*2^8+IF(AW322&lt;0,31,IF(AW322&gt;30,30,AW322))</f>
        <v>0</v>
      </c>
      <c r="DV322" s="16">
        <f>DD322 + DE322</f>
        <v>0</v>
      </c>
      <c r="DW322" s="138" t="s">
        <v>184</v>
      </c>
      <c r="DX322" s="137" t="s">
        <v>273</v>
      </c>
      <c r="DY322" s="137" t="s">
        <v>186</v>
      </c>
      <c r="DZ322" s="17"/>
      <c r="EA322" s="15"/>
      <c r="EB322" s="15"/>
      <c r="EC322" s="15"/>
      <c r="ED322" s="15"/>
    </row>
    <row r="323" spans="1:134" ht="15" hidden="1" customHeight="1" x14ac:dyDescent="0.3">
      <c r="A323" s="221"/>
      <c r="B323" s="293"/>
      <c r="C323" s="561" t="str">
        <f>IF(LEN(t_STR_RW_AUX_PUD2) &gt; 0, t_STR_RW_AUX_PUD2, DEF_RW_AUX_PUD2) &amp; " low voltage"</f>
        <v>AUX analog Pull-Up/Down 2 low voltage</v>
      </c>
      <c r="D323" s="202"/>
      <c r="E323" s="201"/>
      <c r="F323" s="294"/>
      <c r="G323" s="202"/>
      <c r="H323" s="201"/>
      <c r="I323" s="202"/>
      <c r="J323" s="202"/>
      <c r="K323" s="202"/>
      <c r="L323" s="202"/>
      <c r="M323" s="202"/>
      <c r="N323" s="202"/>
      <c r="O323" s="202"/>
      <c r="P323" s="202"/>
      <c r="Q323" s="202"/>
      <c r="R323" s="202"/>
      <c r="S323" s="202"/>
      <c r="T323" s="202"/>
      <c r="U323" s="202"/>
      <c r="V323" s="202"/>
      <c r="W323" s="202"/>
      <c r="X323" s="202"/>
      <c r="Y323" s="202"/>
      <c r="Z323" s="202"/>
      <c r="AA323" s="202"/>
      <c r="AB323" s="202"/>
      <c r="AC323" s="202"/>
      <c r="AD323" s="202"/>
      <c r="AE323" s="202"/>
      <c r="AF323" s="202"/>
      <c r="AG323" s="202"/>
      <c r="AH323" s="202"/>
      <c r="AI323" s="202"/>
      <c r="AJ323" s="128">
        <f>IF($DM323=0,0,(IF(_xlfn.BITAND($DM323, 128),"8,", "") &amp; IF(_xlfn.BITAND($DM323,64),"7,", "") &amp; IF(_xlfn.BITAND($DM323,7), _xlfn.BITAND($DM323,7) &amp; ",", "") &amp; IF(_xlfn.BITAND($DM323, 56), _xlfn.BITAND($DM323, 56)/8, "")))</f>
        <v>0</v>
      </c>
      <c r="AK323" s="129">
        <v>520220</v>
      </c>
      <c r="AL323" s="129">
        <v>4</v>
      </c>
      <c r="AM323" s="130" t="s">
        <v>165</v>
      </c>
      <c r="AN323" s="131" t="s">
        <v>605</v>
      </c>
      <c r="AO323" s="131" t="s">
        <v>352</v>
      </c>
      <c r="AP323" s="131" t="s">
        <v>578</v>
      </c>
      <c r="AQ323" s="140" t="s">
        <v>608</v>
      </c>
      <c r="AR323" s="198">
        <v>0</v>
      </c>
      <c r="AS323" s="12" t="s">
        <v>346</v>
      </c>
      <c r="AT323" s="198">
        <v>1</v>
      </c>
      <c r="AU323" s="198">
        <v>2</v>
      </c>
      <c r="AV323" s="12" t="s">
        <v>259</v>
      </c>
      <c r="AW323" s="135">
        <v>0</v>
      </c>
      <c r="AX323" s="135">
        <v>0</v>
      </c>
      <c r="AY323" s="135">
        <v>0</v>
      </c>
      <c r="AZ323" s="135">
        <v>0</v>
      </c>
      <c r="BA323" s="135">
        <v>0</v>
      </c>
      <c r="BB323" s="136"/>
      <c r="BC323" s="136"/>
      <c r="BD323" s="15"/>
      <c r="BE323" s="137" t="str">
        <f>IF(C323="","",C323)</f>
        <v>AUX analog Pull-Up/Down 2 low voltage</v>
      </c>
      <c r="BF323" s="11" t="s">
        <v>264</v>
      </c>
      <c r="BG323" s="11" t="s">
        <v>265</v>
      </c>
      <c r="BH323" s="11" t="s">
        <v>266</v>
      </c>
      <c r="BI323" s="146" t="s">
        <v>525</v>
      </c>
      <c r="BJ323" s="11" t="s">
        <v>268</v>
      </c>
      <c r="BK323" s="146" t="s">
        <v>485</v>
      </c>
      <c r="BL323" s="146" t="s">
        <v>350</v>
      </c>
      <c r="BM323" s="146" t="s">
        <v>179</v>
      </c>
      <c r="BN323" s="11" t="s">
        <v>182</v>
      </c>
      <c r="BO323" s="265" t="s">
        <v>181</v>
      </c>
      <c r="BP323" s="11" t="s">
        <v>272</v>
      </c>
      <c r="BQ323" s="11" t="s">
        <v>182</v>
      </c>
      <c r="BR323" s="11" t="s">
        <v>182</v>
      </c>
      <c r="BS323" s="11" t="s">
        <v>183</v>
      </c>
      <c r="BT323" s="11" t="s">
        <v>182</v>
      </c>
      <c r="BU323" s="11"/>
      <c r="BV323" s="15">
        <f t="shared" si="89"/>
        <v>0</v>
      </c>
      <c r="BW323" s="15">
        <f t="shared" si="89"/>
        <v>0</v>
      </c>
      <c r="BX323" s="15">
        <f t="shared" si="89"/>
        <v>0</v>
      </c>
      <c r="BY323" s="15">
        <f t="shared" si="89"/>
        <v>0</v>
      </c>
      <c r="BZ323" s="15">
        <f t="shared" si="89"/>
        <v>0</v>
      </c>
      <c r="CA323" s="15">
        <f>IF(UPPER(TRIM(J323))="X",1,0)</f>
        <v>0</v>
      </c>
      <c r="CB323" s="15">
        <f>IF(UPPER(TRIM(L323))="X",1,0)</f>
        <v>0</v>
      </c>
      <c r="CC323" s="15">
        <f>IF(UPPER(TRIM(M323))="X",1,0)</f>
        <v>0</v>
      </c>
      <c r="CD323" s="15">
        <f>IF(UPPER(TRIM(I323))="X",1,0)</f>
        <v>0</v>
      </c>
      <c r="CE323" s="15">
        <f>IF(UPPER(TRIM(K323))="X",1,0)</f>
        <v>0</v>
      </c>
      <c r="CF323" s="15">
        <f t="shared" si="90"/>
        <v>0</v>
      </c>
      <c r="CG323" s="15">
        <f t="shared" si="90"/>
        <v>0</v>
      </c>
      <c r="CH323" s="15">
        <f t="shared" si="90"/>
        <v>0</v>
      </c>
      <c r="CI323" s="15">
        <f t="shared" si="90"/>
        <v>0</v>
      </c>
      <c r="CJ323" s="15">
        <f t="shared" si="90"/>
        <v>0</v>
      </c>
      <c r="CK323" s="15">
        <f t="shared" si="90"/>
        <v>0</v>
      </c>
      <c r="CL323" s="15">
        <f t="shared" si="90"/>
        <v>0</v>
      </c>
      <c r="CM323" s="15">
        <f t="shared" si="90"/>
        <v>0</v>
      </c>
      <c r="CN323" s="15">
        <f t="shared" si="90"/>
        <v>0</v>
      </c>
      <c r="CO323" s="15">
        <f t="shared" si="90"/>
        <v>0</v>
      </c>
      <c r="CP323" s="15">
        <f t="shared" si="91"/>
        <v>0</v>
      </c>
      <c r="CQ323" s="15">
        <f t="shared" si="91"/>
        <v>0</v>
      </c>
      <c r="CR323" s="15">
        <f t="shared" si="91"/>
        <v>0</v>
      </c>
      <c r="CS323" s="15">
        <f t="shared" si="91"/>
        <v>0</v>
      </c>
      <c r="CT323" s="15">
        <f t="shared" si="91"/>
        <v>0</v>
      </c>
      <c r="CU323" s="15">
        <f t="shared" si="91"/>
        <v>0</v>
      </c>
      <c r="CV323" s="15">
        <f t="shared" si="91"/>
        <v>0</v>
      </c>
      <c r="CW323" s="15">
        <f t="shared" si="91"/>
        <v>0</v>
      </c>
      <c r="CX323" s="15">
        <f t="shared" si="91"/>
        <v>0</v>
      </c>
      <c r="CY323" s="15">
        <f t="shared" si="91"/>
        <v>0</v>
      </c>
      <c r="CZ323" s="15">
        <f t="shared" si="91"/>
        <v>0</v>
      </c>
      <c r="DA323" s="15">
        <f t="shared" si="91"/>
        <v>0</v>
      </c>
      <c r="DB323" s="16">
        <f>IF(UPPER(TRIM(AM323))="P", 0, IF(UPPER(TRIM(AM323))="C", 16384, IF(UPPER(TRIM(AM323))="B", 32768, IF(UPPER(TRIM(AM323))="U", 49152, -1))))</f>
        <v>0</v>
      </c>
      <c r="DC323" s="16">
        <f>HEX2DEC(AN323)</f>
        <v>5462</v>
      </c>
      <c r="DD323" s="16">
        <f>IF(UPPER(TRIM(BB323))="",0,IF(UPPER(TRIM(BB323))="M",32,IF(UPPER(TRIM(BB323))="H",64,IF(UPPER(TRIM(BB323))="I",128,-1))))</f>
        <v>0</v>
      </c>
      <c r="DE323" s="16">
        <f>IF(UPPER(TRIM(BC323))="",0, IF(UPPER(TRIM(BC323))="U",1,IF(UPPER(TRIM(BC323))="A",2,IF(UPPER(TRIM(BC323))="B1",4,IF(UPPER(TRIM(BC323))="B2",8,IF(UPPER(TRIM(BC323))="C",16,-1))))))</f>
        <v>0</v>
      </c>
      <c r="DF323" s="17"/>
      <c r="DG323" s="16">
        <v>206</v>
      </c>
      <c r="DH323" s="16">
        <f>AK323</f>
        <v>520220</v>
      </c>
      <c r="DI323" s="16">
        <f>AL323</f>
        <v>4</v>
      </c>
      <c r="DJ323" s="16">
        <f>DB323 + DC323</f>
        <v>5462</v>
      </c>
      <c r="DK323" s="16">
        <f>HEX2DEC(AO323)</f>
        <v>17</v>
      </c>
      <c r="DL323" s="16">
        <f>HEX2DEC(AP323)</f>
        <v>5444</v>
      </c>
      <c r="DM323" s="128">
        <v>0</v>
      </c>
      <c r="DN323" s="16">
        <v>162</v>
      </c>
      <c r="DO323" s="16">
        <f>BV323*2^15+BW323*2^14+BX323*2^13+BY323*2^12+BZ323*2^11+CA323*2^10+CB323*2^9+CC323*2^8+CD323*2^7+CE323*2^6+CF323*2^5+CG323*2^4+CH323*2^3+CI323*2^2+CJ323*2^1+CK323*2^0</f>
        <v>0</v>
      </c>
      <c r="DP323" s="16">
        <f>CL323*2^15+CM323*2^14+CN323*2^13+CO323*2^12+CP323*2^11+CQ323*2^10+CR323*2^9+CS323*2^8+CT323*2^7+CU323*2^6+CV323*2^5+CW323*2^4+CX323*2^3+CY323*2^2+CZ323*2^1+DA323*2^0</f>
        <v>0</v>
      </c>
      <c r="DQ323" s="16">
        <f>IF(DS323=2,AT323*1000,IF(DS323&gt;2,AT323,HEX2DEC("40000000")))</f>
        <v>1000</v>
      </c>
      <c r="DR323" s="16">
        <f>IF(DT323=2,AU323*1000,IF(DT323&gt;2,AU323,HEX2DEC("40000000")))</f>
        <v>2000</v>
      </c>
      <c r="DS323" s="16">
        <v>2</v>
      </c>
      <c r="DT323" s="16">
        <v>2</v>
      </c>
      <c r="DU323" s="16">
        <f>MAX(0,MIN(AX323,3))*2^14+MAX(0,MIN(AY323,3))*2^12+MAX(0,MIN(AZ323,3))*2^10+MAX(0,MIN(BA323,3))*2^8+IF(AW323&lt;0,31,IF(AW323&gt;30,30,AW323))</f>
        <v>0</v>
      </c>
      <c r="DV323" s="16">
        <f>DD323 + DE323</f>
        <v>0</v>
      </c>
      <c r="DW323" s="138" t="s">
        <v>184</v>
      </c>
      <c r="DX323" s="137" t="s">
        <v>273</v>
      </c>
      <c r="DY323" s="137" t="s">
        <v>186</v>
      </c>
      <c r="DZ323" s="17"/>
      <c r="EA323" s="15"/>
      <c r="EB323" s="15"/>
      <c r="EC323" s="15"/>
      <c r="ED323" s="15"/>
    </row>
    <row r="324" spans="1:134" ht="15" hidden="1" customHeight="1" x14ac:dyDescent="0.3">
      <c r="A324" s="123"/>
      <c r="B324" s="290"/>
      <c r="C324" s="555"/>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c r="AA324" s="184"/>
      <c r="AB324" s="184"/>
      <c r="AC324" s="184"/>
      <c r="AD324" s="184"/>
      <c r="AE324" s="184"/>
      <c r="AF324" s="184"/>
      <c r="AG324" s="184"/>
      <c r="AH324" s="184"/>
      <c r="AI324" s="184"/>
      <c r="AJ324" s="285"/>
      <c r="AK324" s="184"/>
      <c r="AL324" s="184"/>
      <c r="AM324" s="286"/>
      <c r="AN324" s="287"/>
      <c r="AO324" s="287"/>
      <c r="AP324" s="287"/>
      <c r="AQ324" s="184"/>
      <c r="AR324" s="184"/>
      <c r="AS324" s="184"/>
      <c r="AT324" s="184"/>
      <c r="AU324" s="184"/>
      <c r="AV324" s="184"/>
      <c r="AW324" s="184"/>
      <c r="AX324" s="184"/>
      <c r="AY324" s="184"/>
      <c r="AZ324" s="184"/>
      <c r="BA324" s="184"/>
      <c r="BB324" s="186"/>
      <c r="BC324" s="186"/>
      <c r="BD324" s="15"/>
      <c r="BE324" s="137"/>
      <c r="BF324" s="146"/>
      <c r="BG324" s="146"/>
      <c r="BH324" s="146"/>
      <c r="BI324" s="11" t="s">
        <v>183</v>
      </c>
      <c r="BJ324" s="11" t="s">
        <v>183</v>
      </c>
      <c r="BK324" s="11" t="s">
        <v>183</v>
      </c>
      <c r="BL324" s="11" t="s">
        <v>183</v>
      </c>
      <c r="BM324" s="11" t="s">
        <v>183</v>
      </c>
      <c r="BN324" s="11" t="s">
        <v>183</v>
      </c>
      <c r="BO324" s="11" t="s">
        <v>183</v>
      </c>
      <c r="BP324" s="11" t="s">
        <v>183</v>
      </c>
      <c r="BQ324" s="11" t="s">
        <v>183</v>
      </c>
      <c r="BR324" s="11" t="s">
        <v>183</v>
      </c>
      <c r="BS324" s="11" t="s">
        <v>183</v>
      </c>
      <c r="BT324" s="11" t="s">
        <v>183</v>
      </c>
      <c r="BU324" s="11"/>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6"/>
      <c r="DC324" s="16"/>
      <c r="DD324" s="16"/>
      <c r="DE324" s="16"/>
      <c r="DF324" s="17"/>
      <c r="DG324" s="16"/>
      <c r="DH324" s="16"/>
      <c r="DI324" s="16"/>
      <c r="DJ324" s="16"/>
      <c r="DK324" s="16"/>
      <c r="DL324" s="16"/>
      <c r="DM324" s="185"/>
      <c r="DN324" s="16"/>
      <c r="DO324" s="16"/>
      <c r="DP324" s="16"/>
      <c r="DQ324" s="16"/>
      <c r="DR324" s="16"/>
      <c r="DS324" s="16"/>
      <c r="DT324" s="16"/>
      <c r="DU324" s="16"/>
      <c r="DV324" s="16"/>
      <c r="DW324" s="138"/>
      <c r="DX324" s="137"/>
      <c r="DY324" s="137"/>
      <c r="DZ324" s="17"/>
      <c r="EA324" s="15"/>
      <c r="EB324" s="15"/>
      <c r="EC324" s="15"/>
      <c r="ED324" s="15"/>
    </row>
    <row r="325" spans="1:134" ht="15" hidden="1" customHeight="1" x14ac:dyDescent="0.3">
      <c r="A325" s="221"/>
      <c r="B325" s="291" t="s">
        <v>609</v>
      </c>
      <c r="C325" s="561" t="str">
        <f>IF(LEN(t_STR_RW_AUX_PUD3) &gt; 0, t_STR_RW_AUX_PUD3, DEF_RW_AUX_PUD3) &amp; " high voltage"</f>
        <v>AUX analog Pull-Up/Down 3 high voltage</v>
      </c>
      <c r="D325" s="193"/>
      <c r="E325" s="192"/>
      <c r="F325" s="292"/>
      <c r="G325" s="193"/>
      <c r="H325" s="192"/>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c r="AF325" s="193"/>
      <c r="AG325" s="193"/>
      <c r="AH325" s="193"/>
      <c r="AI325" s="193"/>
      <c r="AJ325" s="128">
        <f>IF($DM325=0,0,(IF(_xlfn.BITAND($DM325, 128),"8,", "") &amp; IF(_xlfn.BITAND($DM325,64),"7,", "") &amp; IF(_xlfn.BITAND($DM325,7), _xlfn.BITAND($DM325,7) &amp; ",", "") &amp; IF(_xlfn.BITAND($DM325, 56), _xlfn.BITAND($DM325, 56)/8, "")))</f>
        <v>0</v>
      </c>
      <c r="AK325" s="129">
        <v>520221</v>
      </c>
      <c r="AL325" s="129">
        <v>3</v>
      </c>
      <c r="AM325" s="130" t="s">
        <v>165</v>
      </c>
      <c r="AN325" s="131" t="s">
        <v>610</v>
      </c>
      <c r="AO325" s="131" t="s">
        <v>343</v>
      </c>
      <c r="AP325" s="131" t="s">
        <v>611</v>
      </c>
      <c r="AQ325" s="140" t="s">
        <v>612</v>
      </c>
      <c r="AR325" s="198">
        <v>4.9999999999999902</v>
      </c>
      <c r="AS325" s="12" t="s">
        <v>346</v>
      </c>
      <c r="AT325" s="198">
        <v>1</v>
      </c>
      <c r="AU325" s="198">
        <v>2</v>
      </c>
      <c r="AV325" s="12" t="s">
        <v>259</v>
      </c>
      <c r="AW325" s="135">
        <v>0</v>
      </c>
      <c r="AX325" s="135">
        <v>0</v>
      </c>
      <c r="AY325" s="135">
        <v>0</v>
      </c>
      <c r="AZ325" s="135">
        <v>0</v>
      </c>
      <c r="BA325" s="135">
        <v>0</v>
      </c>
      <c r="BB325" s="136"/>
      <c r="BC325" s="136"/>
      <c r="BD325" s="15"/>
      <c r="BE325" s="137" t="str">
        <f>IF(C325="","",C325)</f>
        <v>AUX analog Pull-Up/Down 3 high voltage</v>
      </c>
      <c r="BF325" s="11" t="s">
        <v>264</v>
      </c>
      <c r="BG325" s="11" t="s">
        <v>265</v>
      </c>
      <c r="BH325" s="11" t="s">
        <v>266</v>
      </c>
      <c r="BI325" s="146" t="s">
        <v>525</v>
      </c>
      <c r="BJ325" s="11" t="s">
        <v>268</v>
      </c>
      <c r="BK325" s="146" t="s">
        <v>485</v>
      </c>
      <c r="BL325" s="146" t="s">
        <v>350</v>
      </c>
      <c r="BM325" s="146" t="s">
        <v>179</v>
      </c>
      <c r="BN325" s="11" t="s">
        <v>182</v>
      </c>
      <c r="BO325" s="265" t="s">
        <v>181</v>
      </c>
      <c r="BP325" s="11" t="s">
        <v>272</v>
      </c>
      <c r="BQ325" s="11" t="s">
        <v>182</v>
      </c>
      <c r="BR325" s="11" t="s">
        <v>182</v>
      </c>
      <c r="BS325" s="11" t="s">
        <v>183</v>
      </c>
      <c r="BT325" s="11" t="s">
        <v>182</v>
      </c>
      <c r="BU325" s="11"/>
      <c r="BV325" s="15">
        <f t="shared" ref="BV325:BZ326" si="92">IF(UPPER(TRIM(D325))="X",1,0)</f>
        <v>0</v>
      </c>
      <c r="BW325" s="15">
        <f t="shared" si="92"/>
        <v>0</v>
      </c>
      <c r="BX325" s="15">
        <f t="shared" si="92"/>
        <v>0</v>
      </c>
      <c r="BY325" s="15">
        <f t="shared" si="92"/>
        <v>0</v>
      </c>
      <c r="BZ325" s="15">
        <f t="shared" si="92"/>
        <v>0</v>
      </c>
      <c r="CA325" s="15">
        <f>IF(UPPER(TRIM(J325))="X",1,0)</f>
        <v>0</v>
      </c>
      <c r="CB325" s="15">
        <f>IF(UPPER(TRIM(L325))="X",1,0)</f>
        <v>0</v>
      </c>
      <c r="CC325" s="15">
        <f>IF(UPPER(TRIM(M325))="X",1,0)</f>
        <v>0</v>
      </c>
      <c r="CD325" s="15">
        <f>IF(UPPER(TRIM(I325))="X",1,0)</f>
        <v>0</v>
      </c>
      <c r="CE325" s="15">
        <f>IF(UPPER(TRIM(K325))="X",1,0)</f>
        <v>0</v>
      </c>
      <c r="CF325" s="15">
        <f t="shared" ref="CF325:CU326" si="93">IF(UPPER(TRIM(N325))="X",1,0)</f>
        <v>0</v>
      </c>
      <c r="CG325" s="15">
        <f t="shared" si="93"/>
        <v>0</v>
      </c>
      <c r="CH325" s="15">
        <f t="shared" si="93"/>
        <v>0</v>
      </c>
      <c r="CI325" s="15">
        <f t="shared" si="93"/>
        <v>0</v>
      </c>
      <c r="CJ325" s="15">
        <f t="shared" si="93"/>
        <v>0</v>
      </c>
      <c r="CK325" s="15">
        <f t="shared" si="93"/>
        <v>0</v>
      </c>
      <c r="CL325" s="15">
        <f t="shared" si="93"/>
        <v>0</v>
      </c>
      <c r="CM325" s="15">
        <f t="shared" si="93"/>
        <v>0</v>
      </c>
      <c r="CN325" s="15">
        <f t="shared" si="93"/>
        <v>0</v>
      </c>
      <c r="CO325" s="15">
        <f t="shared" si="93"/>
        <v>0</v>
      </c>
      <c r="CP325" s="15">
        <f t="shared" si="93"/>
        <v>0</v>
      </c>
      <c r="CQ325" s="15">
        <f t="shared" si="93"/>
        <v>0</v>
      </c>
      <c r="CR325" s="15">
        <f t="shared" si="93"/>
        <v>0</v>
      </c>
      <c r="CS325" s="15">
        <f t="shared" si="93"/>
        <v>0</v>
      </c>
      <c r="CT325" s="15">
        <f t="shared" si="93"/>
        <v>0</v>
      </c>
      <c r="CU325" s="15">
        <f t="shared" si="93"/>
        <v>0</v>
      </c>
      <c r="CV325" s="15">
        <f t="shared" ref="CP325:DA326" si="94">IF(UPPER(TRIM(AD325))="X",1,0)</f>
        <v>0</v>
      </c>
      <c r="CW325" s="15">
        <f t="shared" si="94"/>
        <v>0</v>
      </c>
      <c r="CX325" s="15">
        <f t="shared" si="94"/>
        <v>0</v>
      </c>
      <c r="CY325" s="15">
        <f t="shared" si="94"/>
        <v>0</v>
      </c>
      <c r="CZ325" s="15">
        <f t="shared" si="94"/>
        <v>0</v>
      </c>
      <c r="DA325" s="15">
        <f t="shared" si="94"/>
        <v>0</v>
      </c>
      <c r="DB325" s="16">
        <f>IF(UPPER(TRIM(AM325))="P", 0, IF(UPPER(TRIM(AM325))="C", 16384, IF(UPPER(TRIM(AM325))="B", 32768, IF(UPPER(TRIM(AM325))="U", 49152, -1))))</f>
        <v>0</v>
      </c>
      <c r="DC325" s="16">
        <f>HEX2DEC(AN325)</f>
        <v>5464</v>
      </c>
      <c r="DD325" s="16">
        <f>IF(UPPER(TRIM(BB325))="",0,IF(UPPER(TRIM(BB325))="M",32,IF(UPPER(TRIM(BB325))="H",64,IF(UPPER(TRIM(BB325))="I",128,-1))))</f>
        <v>0</v>
      </c>
      <c r="DE325" s="16">
        <f>IF(UPPER(TRIM(BC325))="",0, IF(UPPER(TRIM(BC325))="U",1,IF(UPPER(TRIM(BC325))="A",2,IF(UPPER(TRIM(BC325))="B1",4,IF(UPPER(TRIM(BC325))="B2",8,IF(UPPER(TRIM(BC325))="C",16,-1))))))</f>
        <v>0</v>
      </c>
      <c r="DF325" s="17"/>
      <c r="DG325" s="16">
        <v>207</v>
      </c>
      <c r="DH325" s="16">
        <f>AK325</f>
        <v>520221</v>
      </c>
      <c r="DI325" s="16">
        <f>AL325</f>
        <v>3</v>
      </c>
      <c r="DJ325" s="16">
        <f>DB325 + DC325</f>
        <v>5464</v>
      </c>
      <c r="DK325" s="16">
        <f>HEX2DEC(AO325)</f>
        <v>18</v>
      </c>
      <c r="DL325" s="16">
        <f>HEX2DEC(AP325)</f>
        <v>5445</v>
      </c>
      <c r="DM325" s="128">
        <v>0</v>
      </c>
      <c r="DN325" s="16">
        <v>163</v>
      </c>
      <c r="DO325" s="16">
        <f>BV325*2^15+BW325*2^14+BX325*2^13+BY325*2^12+BZ325*2^11+CA325*2^10+CB325*2^9+CC325*2^8+CD325*2^7+CE325*2^6+CF325*2^5+CG325*2^4+CH325*2^3+CI325*2^2+CJ325*2^1+CK325*2^0</f>
        <v>0</v>
      </c>
      <c r="DP325" s="16">
        <f>CL325*2^15+CM325*2^14+CN325*2^13+CO325*2^12+CP325*2^11+CQ325*2^10+CR325*2^9+CS325*2^8+CT325*2^7+CU325*2^6+CV325*2^5+CW325*2^4+CX325*2^3+CY325*2^2+CZ325*2^1+DA325*2^0</f>
        <v>0</v>
      </c>
      <c r="DQ325" s="16">
        <f>IF(DS325=2,AT325*1000,IF(DS325&gt;2,AT325,HEX2DEC("40000000")))</f>
        <v>1000</v>
      </c>
      <c r="DR325" s="16">
        <f>IF(DT325=2,AU325*1000,IF(DT325&gt;2,AU325,HEX2DEC("40000000")))</f>
        <v>2000</v>
      </c>
      <c r="DS325" s="16">
        <v>2</v>
      </c>
      <c r="DT325" s="16">
        <v>2</v>
      </c>
      <c r="DU325" s="16">
        <f>MAX(0,MIN(AX325,3))*2^14+MAX(0,MIN(AY325,3))*2^12+MAX(0,MIN(AZ325,3))*2^10+MAX(0,MIN(BA325,3))*2^8+IF(AW325&lt;0,31,IF(AW325&gt;30,30,AW325))</f>
        <v>0</v>
      </c>
      <c r="DV325" s="16">
        <f>DD325 + DE325</f>
        <v>0</v>
      </c>
      <c r="DW325" s="138" t="s">
        <v>184</v>
      </c>
      <c r="DX325" s="137" t="s">
        <v>273</v>
      </c>
      <c r="DY325" s="137" t="s">
        <v>186</v>
      </c>
      <c r="DZ325" s="17"/>
      <c r="EA325" s="15"/>
      <c r="EB325" s="15"/>
      <c r="EC325" s="15"/>
      <c r="ED325" s="15"/>
    </row>
    <row r="326" spans="1:134" ht="15" hidden="1" customHeight="1" x14ac:dyDescent="0.3">
      <c r="A326" s="221"/>
      <c r="B326" s="293"/>
      <c r="C326" s="561" t="str">
        <f>IF(LEN(t_STR_RW_AUX_PUD3) &gt; 0, t_STR_RW_AUX_PUD3, DEF_RW_AUX_PUD3) &amp; " low voltage"</f>
        <v>AUX analog Pull-Up/Down 3 low voltage</v>
      </c>
      <c r="D326" s="202"/>
      <c r="E326" s="201"/>
      <c r="F326" s="294"/>
      <c r="G326" s="202"/>
      <c r="H326" s="201"/>
      <c r="I326" s="202"/>
      <c r="J326" s="202"/>
      <c r="K326" s="202"/>
      <c r="L326" s="202"/>
      <c r="M326" s="202"/>
      <c r="N326" s="202"/>
      <c r="O326" s="202"/>
      <c r="P326" s="202"/>
      <c r="Q326" s="202"/>
      <c r="R326" s="202"/>
      <c r="S326" s="202"/>
      <c r="T326" s="202"/>
      <c r="U326" s="202"/>
      <c r="V326" s="202"/>
      <c r="W326" s="202"/>
      <c r="X326" s="202"/>
      <c r="Y326" s="202"/>
      <c r="Z326" s="202"/>
      <c r="AA326" s="202"/>
      <c r="AB326" s="202"/>
      <c r="AC326" s="202"/>
      <c r="AD326" s="202"/>
      <c r="AE326" s="202"/>
      <c r="AF326" s="202"/>
      <c r="AG326" s="202"/>
      <c r="AH326" s="202"/>
      <c r="AI326" s="202"/>
      <c r="AJ326" s="128">
        <f>IF($DM326=0,0,(IF(_xlfn.BITAND($DM326, 128),"8,", "") &amp; IF(_xlfn.BITAND($DM326,64),"7,", "") &amp; IF(_xlfn.BITAND($DM326,7), _xlfn.BITAND($DM326,7) &amp; ",", "") &amp; IF(_xlfn.BITAND($DM326, 56), _xlfn.BITAND($DM326, 56)/8, "")))</f>
        <v>0</v>
      </c>
      <c r="AK326" s="129">
        <v>520221</v>
      </c>
      <c r="AL326" s="129">
        <v>4</v>
      </c>
      <c r="AM326" s="130" t="s">
        <v>165</v>
      </c>
      <c r="AN326" s="131" t="s">
        <v>610</v>
      </c>
      <c r="AO326" s="131" t="s">
        <v>352</v>
      </c>
      <c r="AP326" s="131" t="s">
        <v>584</v>
      </c>
      <c r="AQ326" s="140" t="s">
        <v>613</v>
      </c>
      <c r="AR326" s="198">
        <v>0</v>
      </c>
      <c r="AS326" s="12" t="s">
        <v>346</v>
      </c>
      <c r="AT326" s="198">
        <v>1</v>
      </c>
      <c r="AU326" s="198">
        <v>2</v>
      </c>
      <c r="AV326" s="12" t="s">
        <v>259</v>
      </c>
      <c r="AW326" s="135">
        <v>0</v>
      </c>
      <c r="AX326" s="135">
        <v>0</v>
      </c>
      <c r="AY326" s="135">
        <v>0</v>
      </c>
      <c r="AZ326" s="135">
        <v>0</v>
      </c>
      <c r="BA326" s="135">
        <v>0</v>
      </c>
      <c r="BB326" s="136"/>
      <c r="BC326" s="136"/>
      <c r="BD326" s="15"/>
      <c r="BE326" s="137" t="str">
        <f>IF(C326="","",C326)</f>
        <v>AUX analog Pull-Up/Down 3 low voltage</v>
      </c>
      <c r="BF326" s="11" t="s">
        <v>264</v>
      </c>
      <c r="BG326" s="11" t="s">
        <v>265</v>
      </c>
      <c r="BH326" s="11" t="s">
        <v>266</v>
      </c>
      <c r="BI326" s="146" t="s">
        <v>525</v>
      </c>
      <c r="BJ326" s="11" t="s">
        <v>268</v>
      </c>
      <c r="BK326" s="146" t="s">
        <v>485</v>
      </c>
      <c r="BL326" s="146" t="s">
        <v>350</v>
      </c>
      <c r="BM326" s="146" t="s">
        <v>179</v>
      </c>
      <c r="BN326" s="11" t="s">
        <v>182</v>
      </c>
      <c r="BO326" s="265" t="s">
        <v>181</v>
      </c>
      <c r="BP326" s="11" t="s">
        <v>272</v>
      </c>
      <c r="BQ326" s="11" t="s">
        <v>182</v>
      </c>
      <c r="BR326" s="11" t="s">
        <v>182</v>
      </c>
      <c r="BS326" s="11" t="s">
        <v>183</v>
      </c>
      <c r="BT326" s="11" t="s">
        <v>182</v>
      </c>
      <c r="BU326" s="11"/>
      <c r="BV326" s="15">
        <f t="shared" si="92"/>
        <v>0</v>
      </c>
      <c r="BW326" s="15">
        <f t="shared" si="92"/>
        <v>0</v>
      </c>
      <c r="BX326" s="15">
        <f t="shared" si="92"/>
        <v>0</v>
      </c>
      <c r="BY326" s="15">
        <f t="shared" si="92"/>
        <v>0</v>
      </c>
      <c r="BZ326" s="15">
        <f t="shared" si="92"/>
        <v>0</v>
      </c>
      <c r="CA326" s="15">
        <f>IF(UPPER(TRIM(J326))="X",1,0)</f>
        <v>0</v>
      </c>
      <c r="CB326" s="15">
        <f>IF(UPPER(TRIM(L326))="X",1,0)</f>
        <v>0</v>
      </c>
      <c r="CC326" s="15">
        <f>IF(UPPER(TRIM(M326))="X",1,0)</f>
        <v>0</v>
      </c>
      <c r="CD326" s="15">
        <f>IF(UPPER(TRIM(I326))="X",1,0)</f>
        <v>0</v>
      </c>
      <c r="CE326" s="15">
        <f>IF(UPPER(TRIM(K326))="X",1,0)</f>
        <v>0</v>
      </c>
      <c r="CF326" s="15">
        <f t="shared" si="93"/>
        <v>0</v>
      </c>
      <c r="CG326" s="15">
        <f t="shared" si="93"/>
        <v>0</v>
      </c>
      <c r="CH326" s="15">
        <f t="shared" si="93"/>
        <v>0</v>
      </c>
      <c r="CI326" s="15">
        <f t="shared" si="93"/>
        <v>0</v>
      </c>
      <c r="CJ326" s="15">
        <f t="shared" si="93"/>
        <v>0</v>
      </c>
      <c r="CK326" s="15">
        <f t="shared" si="93"/>
        <v>0</v>
      </c>
      <c r="CL326" s="15">
        <f t="shared" si="93"/>
        <v>0</v>
      </c>
      <c r="CM326" s="15">
        <f t="shared" si="93"/>
        <v>0</v>
      </c>
      <c r="CN326" s="15">
        <f t="shared" si="93"/>
        <v>0</v>
      </c>
      <c r="CO326" s="15">
        <f t="shared" si="93"/>
        <v>0</v>
      </c>
      <c r="CP326" s="15">
        <f t="shared" si="94"/>
        <v>0</v>
      </c>
      <c r="CQ326" s="15">
        <f t="shared" si="94"/>
        <v>0</v>
      </c>
      <c r="CR326" s="15">
        <f t="shared" si="94"/>
        <v>0</v>
      </c>
      <c r="CS326" s="15">
        <f t="shared" si="94"/>
        <v>0</v>
      </c>
      <c r="CT326" s="15">
        <f t="shared" si="94"/>
        <v>0</v>
      </c>
      <c r="CU326" s="15">
        <f t="shared" si="94"/>
        <v>0</v>
      </c>
      <c r="CV326" s="15">
        <f t="shared" si="94"/>
        <v>0</v>
      </c>
      <c r="CW326" s="15">
        <f t="shared" si="94"/>
        <v>0</v>
      </c>
      <c r="CX326" s="15">
        <f t="shared" si="94"/>
        <v>0</v>
      </c>
      <c r="CY326" s="15">
        <f t="shared" si="94"/>
        <v>0</v>
      </c>
      <c r="CZ326" s="15">
        <f t="shared" si="94"/>
        <v>0</v>
      </c>
      <c r="DA326" s="15">
        <f t="shared" si="94"/>
        <v>0</v>
      </c>
      <c r="DB326" s="16">
        <f>IF(UPPER(TRIM(AM326))="P", 0, IF(UPPER(TRIM(AM326))="C", 16384, IF(UPPER(TRIM(AM326))="B", 32768, IF(UPPER(TRIM(AM326))="U", 49152, -1))))</f>
        <v>0</v>
      </c>
      <c r="DC326" s="16">
        <f>HEX2DEC(AN326)</f>
        <v>5464</v>
      </c>
      <c r="DD326" s="16">
        <f>IF(UPPER(TRIM(BB326))="",0,IF(UPPER(TRIM(BB326))="M",32,IF(UPPER(TRIM(BB326))="H",64,IF(UPPER(TRIM(BB326))="I",128,-1))))</f>
        <v>0</v>
      </c>
      <c r="DE326" s="16">
        <f>IF(UPPER(TRIM(BC326))="",0, IF(UPPER(TRIM(BC326))="U",1,IF(UPPER(TRIM(BC326))="A",2,IF(UPPER(TRIM(BC326))="B1",4,IF(UPPER(TRIM(BC326))="B2",8,IF(UPPER(TRIM(BC326))="C",16,-1))))))</f>
        <v>0</v>
      </c>
      <c r="DF326" s="17"/>
      <c r="DG326" s="16">
        <v>208</v>
      </c>
      <c r="DH326" s="16">
        <f>AK326</f>
        <v>520221</v>
      </c>
      <c r="DI326" s="16">
        <f>AL326</f>
        <v>4</v>
      </c>
      <c r="DJ326" s="16">
        <f>DB326 + DC326</f>
        <v>5464</v>
      </c>
      <c r="DK326" s="16">
        <f>HEX2DEC(AO326)</f>
        <v>17</v>
      </c>
      <c r="DL326" s="16">
        <f>HEX2DEC(AP326)</f>
        <v>5446</v>
      </c>
      <c r="DM326" s="128">
        <v>0</v>
      </c>
      <c r="DN326" s="16">
        <v>164</v>
      </c>
      <c r="DO326" s="16">
        <f>BV326*2^15+BW326*2^14+BX326*2^13+BY326*2^12+BZ326*2^11+CA326*2^10+CB326*2^9+CC326*2^8+CD326*2^7+CE326*2^6+CF326*2^5+CG326*2^4+CH326*2^3+CI326*2^2+CJ326*2^1+CK326*2^0</f>
        <v>0</v>
      </c>
      <c r="DP326" s="16">
        <f>CL326*2^15+CM326*2^14+CN326*2^13+CO326*2^12+CP326*2^11+CQ326*2^10+CR326*2^9+CS326*2^8+CT326*2^7+CU326*2^6+CV326*2^5+CW326*2^4+CX326*2^3+CY326*2^2+CZ326*2^1+DA326*2^0</f>
        <v>0</v>
      </c>
      <c r="DQ326" s="16">
        <f>IF(DS326=2,AT326*1000,IF(DS326&gt;2,AT326,HEX2DEC("40000000")))</f>
        <v>1000</v>
      </c>
      <c r="DR326" s="16">
        <f>IF(DT326=2,AU326*1000,IF(DT326&gt;2,AU326,HEX2DEC("40000000")))</f>
        <v>2000</v>
      </c>
      <c r="DS326" s="16">
        <v>2</v>
      </c>
      <c r="DT326" s="16">
        <v>2</v>
      </c>
      <c r="DU326" s="16">
        <f>MAX(0,MIN(AX326,3))*2^14+MAX(0,MIN(AY326,3))*2^12+MAX(0,MIN(AZ326,3))*2^10+MAX(0,MIN(BA326,3))*2^8+IF(AW326&lt;0,31,IF(AW326&gt;30,30,AW326))</f>
        <v>0</v>
      </c>
      <c r="DV326" s="16">
        <f>DD326 + DE326</f>
        <v>0</v>
      </c>
      <c r="DW326" s="138" t="s">
        <v>184</v>
      </c>
      <c r="DX326" s="137" t="s">
        <v>273</v>
      </c>
      <c r="DY326" s="137" t="s">
        <v>186</v>
      </c>
      <c r="DZ326" s="17"/>
      <c r="EA326" s="15"/>
      <c r="EB326" s="15"/>
      <c r="EC326" s="15"/>
      <c r="ED326" s="15"/>
    </row>
    <row r="327" spans="1:134" ht="15" hidden="1" customHeight="1" x14ac:dyDescent="0.3">
      <c r="A327" s="123"/>
      <c r="B327" s="290"/>
      <c r="C327" s="563"/>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c r="AA327" s="184"/>
      <c r="AB327" s="184"/>
      <c r="AC327" s="184"/>
      <c r="AD327" s="184"/>
      <c r="AE327" s="184"/>
      <c r="AF327" s="184"/>
      <c r="AG327" s="184"/>
      <c r="AH327" s="184"/>
      <c r="AI327" s="184"/>
      <c r="AJ327" s="179"/>
      <c r="AK327" s="180"/>
      <c r="AL327" s="180"/>
      <c r="AM327" s="181"/>
      <c r="AN327" s="182"/>
      <c r="AO327" s="182"/>
      <c r="AP327" s="182"/>
      <c r="AQ327" s="295"/>
      <c r="AR327" s="190"/>
      <c r="AS327" s="184"/>
      <c r="AT327" s="190"/>
      <c r="AU327" s="190"/>
      <c r="AV327" s="184"/>
      <c r="AW327" s="184"/>
      <c r="AX327" s="184"/>
      <c r="AY327" s="184"/>
      <c r="AZ327" s="184"/>
      <c r="BA327" s="184"/>
      <c r="BB327" s="186"/>
      <c r="BC327" s="186"/>
      <c r="BD327" s="15"/>
      <c r="BE327" s="137" t="s">
        <v>183</v>
      </c>
      <c r="BF327" s="146"/>
      <c r="BG327" s="146"/>
      <c r="BH327" s="146"/>
      <c r="BI327" s="11" t="s">
        <v>183</v>
      </c>
      <c r="BJ327" s="11" t="s">
        <v>183</v>
      </c>
      <c r="BK327" s="11" t="s">
        <v>183</v>
      </c>
      <c r="BL327" s="11" t="s">
        <v>183</v>
      </c>
      <c r="BM327" s="11" t="s">
        <v>183</v>
      </c>
      <c r="BN327" s="11" t="s">
        <v>183</v>
      </c>
      <c r="BO327" s="11" t="s">
        <v>183</v>
      </c>
      <c r="BP327" s="11" t="s">
        <v>183</v>
      </c>
      <c r="BQ327" s="11" t="s">
        <v>183</v>
      </c>
      <c r="BR327" s="11" t="s">
        <v>183</v>
      </c>
      <c r="BS327" s="11" t="s">
        <v>183</v>
      </c>
      <c r="BT327" s="11" t="s">
        <v>183</v>
      </c>
      <c r="BU327" s="11"/>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6"/>
      <c r="DC327" s="16"/>
      <c r="DD327" s="16"/>
      <c r="DE327" s="16"/>
      <c r="DF327" s="17"/>
      <c r="DG327" s="16"/>
      <c r="DH327" s="16"/>
      <c r="DI327" s="16"/>
      <c r="DJ327" s="16"/>
      <c r="DK327" s="16"/>
      <c r="DL327" s="16"/>
      <c r="DM327" s="179"/>
      <c r="DN327" s="16"/>
      <c r="DO327" s="16"/>
      <c r="DP327" s="16"/>
      <c r="DQ327" s="16"/>
      <c r="DR327" s="16"/>
      <c r="DS327" s="16"/>
      <c r="DT327" s="16"/>
      <c r="DU327" s="16"/>
      <c r="DV327" s="16"/>
      <c r="DW327" s="138"/>
      <c r="DX327" s="137"/>
      <c r="DY327" s="137"/>
      <c r="DZ327" s="17"/>
      <c r="EA327" s="15"/>
      <c r="EB327" s="15"/>
      <c r="EC327" s="15"/>
      <c r="ED327" s="15"/>
    </row>
    <row r="328" spans="1:134" ht="15" hidden="1" customHeight="1" x14ac:dyDescent="0.3">
      <c r="A328" s="221"/>
      <c r="B328" s="291" t="s">
        <v>614</v>
      </c>
      <c r="C328" s="561" t="str">
        <f>IF(LEN(t_STR_RW_AUX_PUD4) &gt; 0, t_STR_RW_AUX_PUD4, DEF_RW_AUX_PUD4) &amp; " high voltage"</f>
        <v>AUX analog Pull-Up/Down 4 high voltage</v>
      </c>
      <c r="D328" s="193"/>
      <c r="E328" s="192"/>
      <c r="F328" s="292"/>
      <c r="G328" s="193"/>
      <c r="H328" s="192"/>
      <c r="I328" s="193"/>
      <c r="J328" s="193"/>
      <c r="K328" s="193"/>
      <c r="L328" s="193"/>
      <c r="M328" s="193"/>
      <c r="N328" s="193"/>
      <c r="O328" s="193"/>
      <c r="P328" s="193"/>
      <c r="Q328" s="193"/>
      <c r="R328" s="193"/>
      <c r="S328" s="193"/>
      <c r="T328" s="193"/>
      <c r="U328" s="193"/>
      <c r="V328" s="193"/>
      <c r="W328" s="193"/>
      <c r="X328" s="193"/>
      <c r="Y328" s="193"/>
      <c r="Z328" s="193"/>
      <c r="AA328" s="193"/>
      <c r="AB328" s="193"/>
      <c r="AC328" s="193"/>
      <c r="AD328" s="193"/>
      <c r="AE328" s="193"/>
      <c r="AF328" s="193"/>
      <c r="AG328" s="193"/>
      <c r="AH328" s="193"/>
      <c r="AI328" s="193"/>
      <c r="AJ328" s="128">
        <f>IF($DM328=0,0,(IF(_xlfn.BITAND($DM328, 128),"8,", "") &amp; IF(_xlfn.BITAND($DM328,64),"7,", "") &amp; IF(_xlfn.BITAND($DM328,7), _xlfn.BITAND($DM328,7) &amp; ",", "") &amp; IF(_xlfn.BITAND($DM328, 56), _xlfn.BITAND($DM328, 56)/8, "")))</f>
        <v>0</v>
      </c>
      <c r="AK328" s="129">
        <v>713</v>
      </c>
      <c r="AL328" s="129">
        <v>3</v>
      </c>
      <c r="AM328" s="130" t="s">
        <v>165</v>
      </c>
      <c r="AN328" s="131" t="s">
        <v>615</v>
      </c>
      <c r="AO328" s="131" t="s">
        <v>343</v>
      </c>
      <c r="AP328" s="131" t="s">
        <v>616</v>
      </c>
      <c r="AQ328" s="140" t="s">
        <v>617</v>
      </c>
      <c r="AR328" s="198">
        <v>4.9999999999999902</v>
      </c>
      <c r="AS328" s="12" t="s">
        <v>346</v>
      </c>
      <c r="AT328" s="198">
        <v>1</v>
      </c>
      <c r="AU328" s="198">
        <v>2</v>
      </c>
      <c r="AV328" s="12" t="s">
        <v>259</v>
      </c>
      <c r="AW328" s="135">
        <v>0</v>
      </c>
      <c r="AX328" s="135">
        <v>0</v>
      </c>
      <c r="AY328" s="135">
        <v>0</v>
      </c>
      <c r="AZ328" s="135">
        <v>0</v>
      </c>
      <c r="BA328" s="135">
        <v>0</v>
      </c>
      <c r="BB328" s="136"/>
      <c r="BC328" s="136"/>
      <c r="BD328" s="15"/>
      <c r="BE328" s="137" t="str">
        <f>IF(C328="","",C328)</f>
        <v>AUX analog Pull-Up/Down 4 high voltage</v>
      </c>
      <c r="BF328" s="11" t="s">
        <v>264</v>
      </c>
      <c r="BG328" s="11" t="s">
        <v>265</v>
      </c>
      <c r="BH328" s="11" t="s">
        <v>266</v>
      </c>
      <c r="BI328" s="146" t="s">
        <v>525</v>
      </c>
      <c r="BJ328" s="11" t="s">
        <v>268</v>
      </c>
      <c r="BK328" s="146" t="s">
        <v>485</v>
      </c>
      <c r="BL328" s="146" t="s">
        <v>350</v>
      </c>
      <c r="BM328" s="146" t="s">
        <v>179</v>
      </c>
      <c r="BN328" s="11" t="s">
        <v>182</v>
      </c>
      <c r="BO328" s="265" t="s">
        <v>181</v>
      </c>
      <c r="BP328" s="11" t="s">
        <v>272</v>
      </c>
      <c r="BQ328" s="11" t="s">
        <v>182</v>
      </c>
      <c r="BR328" s="11" t="s">
        <v>182</v>
      </c>
      <c r="BS328" s="11" t="s">
        <v>183</v>
      </c>
      <c r="BT328" s="11" t="s">
        <v>182</v>
      </c>
      <c r="BU328" s="11"/>
      <c r="BV328" s="15">
        <f t="shared" ref="BV328:BZ329" si="95">IF(UPPER(TRIM(D328))="X",1,0)</f>
        <v>0</v>
      </c>
      <c r="BW328" s="15">
        <f t="shared" si="95"/>
        <v>0</v>
      </c>
      <c r="BX328" s="15">
        <f t="shared" si="95"/>
        <v>0</v>
      </c>
      <c r="BY328" s="15">
        <f t="shared" si="95"/>
        <v>0</v>
      </c>
      <c r="BZ328" s="15">
        <f t="shared" si="95"/>
        <v>0</v>
      </c>
      <c r="CA328" s="15">
        <f>IF(UPPER(TRIM(J328))="X",1,0)</f>
        <v>0</v>
      </c>
      <c r="CB328" s="15">
        <f>IF(UPPER(TRIM(L328))="X",1,0)</f>
        <v>0</v>
      </c>
      <c r="CC328" s="15">
        <f>IF(UPPER(TRIM(M328))="X",1,0)</f>
        <v>0</v>
      </c>
      <c r="CD328" s="15">
        <f>IF(UPPER(TRIM(I328))="X",1,0)</f>
        <v>0</v>
      </c>
      <c r="CE328" s="15">
        <f>IF(UPPER(TRIM(K328))="X",1,0)</f>
        <v>0</v>
      </c>
      <c r="CF328" s="15">
        <f t="shared" ref="CF328:CU329" si="96">IF(UPPER(TRIM(N328))="X",1,0)</f>
        <v>0</v>
      </c>
      <c r="CG328" s="15">
        <f t="shared" si="96"/>
        <v>0</v>
      </c>
      <c r="CH328" s="15">
        <f t="shared" si="96"/>
        <v>0</v>
      </c>
      <c r="CI328" s="15">
        <f t="shared" si="96"/>
        <v>0</v>
      </c>
      <c r="CJ328" s="15">
        <f t="shared" si="96"/>
        <v>0</v>
      </c>
      <c r="CK328" s="15">
        <f t="shared" si="96"/>
        <v>0</v>
      </c>
      <c r="CL328" s="15">
        <f t="shared" si="96"/>
        <v>0</v>
      </c>
      <c r="CM328" s="15">
        <f t="shared" si="96"/>
        <v>0</v>
      </c>
      <c r="CN328" s="15">
        <f t="shared" si="96"/>
        <v>0</v>
      </c>
      <c r="CO328" s="15">
        <f t="shared" si="96"/>
        <v>0</v>
      </c>
      <c r="CP328" s="15">
        <f t="shared" si="96"/>
        <v>0</v>
      </c>
      <c r="CQ328" s="15">
        <f t="shared" si="96"/>
        <v>0</v>
      </c>
      <c r="CR328" s="15">
        <f t="shared" si="96"/>
        <v>0</v>
      </c>
      <c r="CS328" s="15">
        <f t="shared" si="96"/>
        <v>0</v>
      </c>
      <c r="CT328" s="15">
        <f t="shared" si="96"/>
        <v>0</v>
      </c>
      <c r="CU328" s="15">
        <f t="shared" si="96"/>
        <v>0</v>
      </c>
      <c r="CV328" s="15">
        <f t="shared" ref="CP328:DA329" si="97">IF(UPPER(TRIM(AD328))="X",1,0)</f>
        <v>0</v>
      </c>
      <c r="CW328" s="15">
        <f t="shared" si="97"/>
        <v>0</v>
      </c>
      <c r="CX328" s="15">
        <f t="shared" si="97"/>
        <v>0</v>
      </c>
      <c r="CY328" s="15">
        <f t="shared" si="97"/>
        <v>0</v>
      </c>
      <c r="CZ328" s="15">
        <f t="shared" si="97"/>
        <v>0</v>
      </c>
      <c r="DA328" s="15">
        <f t="shared" si="97"/>
        <v>0</v>
      </c>
      <c r="DB328" s="16">
        <f>IF(UPPER(TRIM(AM328))="P", 0, IF(UPPER(TRIM(AM328))="C", 16384, IF(UPPER(TRIM(AM328))="B", 32768, IF(UPPER(TRIM(AM328))="U", 49152, -1))))</f>
        <v>0</v>
      </c>
      <c r="DC328" s="16">
        <f>HEX2DEC(AN328)</f>
        <v>5466</v>
      </c>
      <c r="DD328" s="16">
        <f>IF(UPPER(TRIM(BB328))="",0,IF(UPPER(TRIM(BB328))="M",32,IF(UPPER(TRIM(BB328))="H",64,IF(UPPER(TRIM(BB328))="I",128,-1))))</f>
        <v>0</v>
      </c>
      <c r="DE328" s="16">
        <f>IF(UPPER(TRIM(BC328))="",0, IF(UPPER(TRIM(BC328))="U",1,IF(UPPER(TRIM(BC328))="A",2,IF(UPPER(TRIM(BC328))="B1",4,IF(UPPER(TRIM(BC328))="B2",8,IF(UPPER(TRIM(BC328))="C",16,-1))))))</f>
        <v>0</v>
      </c>
      <c r="DF328" s="17"/>
      <c r="DG328" s="16">
        <v>280</v>
      </c>
      <c r="DH328" s="16">
        <f>AK328</f>
        <v>713</v>
      </c>
      <c r="DI328" s="16">
        <f>AL328</f>
        <v>3</v>
      </c>
      <c r="DJ328" s="16">
        <f>DB328 + DC328</f>
        <v>5466</v>
      </c>
      <c r="DK328" s="16">
        <f>HEX2DEC(AO328)</f>
        <v>18</v>
      </c>
      <c r="DL328" s="16">
        <f>HEX2DEC(AP328)</f>
        <v>5447</v>
      </c>
      <c r="DM328" s="128">
        <v>0</v>
      </c>
      <c r="DN328" s="16">
        <v>202</v>
      </c>
      <c r="DO328" s="16">
        <f>BV328*2^15+BW328*2^14+BX328*2^13+BY328*2^12+BZ328*2^11+CA328*2^10+CB328*2^9+CC328*2^8+CD328*2^7+CE328*2^6+CF328*2^5+CG328*2^4+CH328*2^3+CI328*2^2+CJ328*2^1+CK328*2^0</f>
        <v>0</v>
      </c>
      <c r="DP328" s="16">
        <f>CL328*2^15+CM328*2^14+CN328*2^13+CO328*2^12+CP328*2^11+CQ328*2^10+CR328*2^9+CS328*2^8+CT328*2^7+CU328*2^6+CV328*2^5+CW328*2^4+CX328*2^3+CY328*2^2+CZ328*2^1+DA328*2^0</f>
        <v>0</v>
      </c>
      <c r="DQ328" s="16">
        <f>IF(DS328=2,AT328*1000,IF(DS328&gt;2,AT328,HEX2DEC("40000000")))</f>
        <v>1000</v>
      </c>
      <c r="DR328" s="16">
        <f>IF(DT328=2,AU328*1000,IF(DT328&gt;2,AU328,HEX2DEC("40000000")))</f>
        <v>2000</v>
      </c>
      <c r="DS328" s="16">
        <v>2</v>
      </c>
      <c r="DT328" s="16">
        <v>2</v>
      </c>
      <c r="DU328" s="16">
        <f>MAX(0,MIN(AX328,3))*2^14+MAX(0,MIN(AY328,3))*2^12+MAX(0,MIN(AZ328,3))*2^10+MAX(0,MIN(BA328,3))*2^8+IF(AW328&lt;0,31,IF(AW328&gt;30,30,AW328))</f>
        <v>0</v>
      </c>
      <c r="DV328" s="16">
        <f>DD328 + DE328</f>
        <v>0</v>
      </c>
      <c r="DW328" s="138" t="s">
        <v>184</v>
      </c>
      <c r="DX328" s="137" t="s">
        <v>273</v>
      </c>
      <c r="DY328" s="137" t="s">
        <v>186</v>
      </c>
      <c r="DZ328" s="17"/>
      <c r="EA328" s="15"/>
      <c r="EB328" s="15"/>
      <c r="EC328" s="15"/>
      <c r="ED328" s="15"/>
    </row>
    <row r="329" spans="1:134" ht="15" hidden="1" customHeight="1" x14ac:dyDescent="0.3">
      <c r="A329" s="221"/>
      <c r="B329" s="293"/>
      <c r="C329" s="561" t="str">
        <f>IF(LEN(t_STR_RW_AUX_PUD4) &gt; 0, t_STR_RW_AUX_PUD4, DEF_RW_AUX_PUD4) &amp; " low voltage"</f>
        <v>AUX analog Pull-Up/Down 4 low voltage</v>
      </c>
      <c r="D329" s="202"/>
      <c r="E329" s="201"/>
      <c r="F329" s="294"/>
      <c r="G329" s="202"/>
      <c r="H329" s="201"/>
      <c r="I329" s="202"/>
      <c r="J329" s="202"/>
      <c r="K329" s="202"/>
      <c r="L329" s="202"/>
      <c r="M329" s="202"/>
      <c r="N329" s="202"/>
      <c r="O329" s="202"/>
      <c r="P329" s="202"/>
      <c r="Q329" s="202"/>
      <c r="R329" s="202"/>
      <c r="S329" s="202"/>
      <c r="T329" s="202"/>
      <c r="U329" s="202"/>
      <c r="V329" s="202"/>
      <c r="W329" s="202"/>
      <c r="X329" s="202"/>
      <c r="Y329" s="202"/>
      <c r="Z329" s="202"/>
      <c r="AA329" s="202"/>
      <c r="AB329" s="202"/>
      <c r="AC329" s="202"/>
      <c r="AD329" s="202"/>
      <c r="AE329" s="202"/>
      <c r="AF329" s="202"/>
      <c r="AG329" s="202"/>
      <c r="AH329" s="202"/>
      <c r="AI329" s="202"/>
      <c r="AJ329" s="128">
        <f>IF($DM329=0,0,(IF(_xlfn.BITAND($DM329, 128),"8,", "") &amp; IF(_xlfn.BITAND($DM329,64),"7,", "") &amp; IF(_xlfn.BITAND($DM329,7), _xlfn.BITAND($DM329,7) &amp; ",", "") &amp; IF(_xlfn.BITAND($DM329, 56), _xlfn.BITAND($DM329, 56)/8, "")))</f>
        <v>0</v>
      </c>
      <c r="AK329" s="129">
        <v>713</v>
      </c>
      <c r="AL329" s="129">
        <v>4</v>
      </c>
      <c r="AM329" s="130" t="s">
        <v>165</v>
      </c>
      <c r="AN329" s="131" t="s">
        <v>615</v>
      </c>
      <c r="AO329" s="131" t="s">
        <v>352</v>
      </c>
      <c r="AP329" s="131" t="s">
        <v>591</v>
      </c>
      <c r="AQ329" s="140" t="s">
        <v>618</v>
      </c>
      <c r="AR329" s="198">
        <v>0</v>
      </c>
      <c r="AS329" s="12" t="s">
        <v>346</v>
      </c>
      <c r="AT329" s="198">
        <v>1</v>
      </c>
      <c r="AU329" s="198">
        <v>2</v>
      </c>
      <c r="AV329" s="12" t="s">
        <v>259</v>
      </c>
      <c r="AW329" s="135">
        <v>0</v>
      </c>
      <c r="AX329" s="135">
        <v>0</v>
      </c>
      <c r="AY329" s="135">
        <v>0</v>
      </c>
      <c r="AZ329" s="135">
        <v>0</v>
      </c>
      <c r="BA329" s="135">
        <v>0</v>
      </c>
      <c r="BB329" s="136"/>
      <c r="BC329" s="136"/>
      <c r="BD329" s="15"/>
      <c r="BE329" s="137" t="str">
        <f>IF(C329="","",C329)</f>
        <v>AUX analog Pull-Up/Down 4 low voltage</v>
      </c>
      <c r="BF329" s="11" t="s">
        <v>264</v>
      </c>
      <c r="BG329" s="11" t="s">
        <v>265</v>
      </c>
      <c r="BH329" s="11" t="s">
        <v>266</v>
      </c>
      <c r="BI329" s="146" t="s">
        <v>525</v>
      </c>
      <c r="BJ329" s="11" t="s">
        <v>268</v>
      </c>
      <c r="BK329" s="146" t="s">
        <v>485</v>
      </c>
      <c r="BL329" s="146" t="s">
        <v>350</v>
      </c>
      <c r="BM329" s="146" t="s">
        <v>179</v>
      </c>
      <c r="BN329" s="11" t="s">
        <v>182</v>
      </c>
      <c r="BO329" s="265" t="s">
        <v>181</v>
      </c>
      <c r="BP329" s="11" t="s">
        <v>272</v>
      </c>
      <c r="BQ329" s="11" t="s">
        <v>182</v>
      </c>
      <c r="BR329" s="11" t="s">
        <v>182</v>
      </c>
      <c r="BS329" s="11" t="s">
        <v>183</v>
      </c>
      <c r="BT329" s="11" t="s">
        <v>182</v>
      </c>
      <c r="BU329" s="11"/>
      <c r="BV329" s="15">
        <f t="shared" si="95"/>
        <v>0</v>
      </c>
      <c r="BW329" s="15">
        <f t="shared" si="95"/>
        <v>0</v>
      </c>
      <c r="BX329" s="15">
        <f t="shared" si="95"/>
        <v>0</v>
      </c>
      <c r="BY329" s="15">
        <f t="shared" si="95"/>
        <v>0</v>
      </c>
      <c r="BZ329" s="15">
        <f t="shared" si="95"/>
        <v>0</v>
      </c>
      <c r="CA329" s="15">
        <f>IF(UPPER(TRIM(J329))="X",1,0)</f>
        <v>0</v>
      </c>
      <c r="CB329" s="15">
        <f>IF(UPPER(TRIM(L329))="X",1,0)</f>
        <v>0</v>
      </c>
      <c r="CC329" s="15">
        <f>IF(UPPER(TRIM(M329))="X",1,0)</f>
        <v>0</v>
      </c>
      <c r="CD329" s="15">
        <f>IF(UPPER(TRIM(I329))="X",1,0)</f>
        <v>0</v>
      </c>
      <c r="CE329" s="15">
        <f>IF(UPPER(TRIM(K329))="X",1,0)</f>
        <v>0</v>
      </c>
      <c r="CF329" s="15">
        <f t="shared" si="96"/>
        <v>0</v>
      </c>
      <c r="CG329" s="15">
        <f t="shared" si="96"/>
        <v>0</v>
      </c>
      <c r="CH329" s="15">
        <f t="shared" si="96"/>
        <v>0</v>
      </c>
      <c r="CI329" s="15">
        <f t="shared" si="96"/>
        <v>0</v>
      </c>
      <c r="CJ329" s="15">
        <f t="shared" si="96"/>
        <v>0</v>
      </c>
      <c r="CK329" s="15">
        <f t="shared" si="96"/>
        <v>0</v>
      </c>
      <c r="CL329" s="15">
        <f t="shared" si="96"/>
        <v>0</v>
      </c>
      <c r="CM329" s="15">
        <f t="shared" si="96"/>
        <v>0</v>
      </c>
      <c r="CN329" s="15">
        <f t="shared" si="96"/>
        <v>0</v>
      </c>
      <c r="CO329" s="15">
        <f t="shared" si="96"/>
        <v>0</v>
      </c>
      <c r="CP329" s="15">
        <f t="shared" si="97"/>
        <v>0</v>
      </c>
      <c r="CQ329" s="15">
        <f t="shared" si="97"/>
        <v>0</v>
      </c>
      <c r="CR329" s="15">
        <f t="shared" si="97"/>
        <v>0</v>
      </c>
      <c r="CS329" s="15">
        <f t="shared" si="97"/>
        <v>0</v>
      </c>
      <c r="CT329" s="15">
        <f t="shared" si="97"/>
        <v>0</v>
      </c>
      <c r="CU329" s="15">
        <f t="shared" si="97"/>
        <v>0</v>
      </c>
      <c r="CV329" s="15">
        <f t="shared" si="97"/>
        <v>0</v>
      </c>
      <c r="CW329" s="15">
        <f t="shared" si="97"/>
        <v>0</v>
      </c>
      <c r="CX329" s="15">
        <f t="shared" si="97"/>
        <v>0</v>
      </c>
      <c r="CY329" s="15">
        <f t="shared" si="97"/>
        <v>0</v>
      </c>
      <c r="CZ329" s="15">
        <f t="shared" si="97"/>
        <v>0</v>
      </c>
      <c r="DA329" s="15">
        <f t="shared" si="97"/>
        <v>0</v>
      </c>
      <c r="DB329" s="16">
        <f>IF(UPPER(TRIM(AM329))="P", 0, IF(UPPER(TRIM(AM329))="C", 16384, IF(UPPER(TRIM(AM329))="B", 32768, IF(UPPER(TRIM(AM329))="U", 49152, -1))))</f>
        <v>0</v>
      </c>
      <c r="DC329" s="16">
        <f>HEX2DEC(AN329)</f>
        <v>5466</v>
      </c>
      <c r="DD329" s="16">
        <f>IF(UPPER(TRIM(BB329))="",0,IF(UPPER(TRIM(BB329))="M",32,IF(UPPER(TRIM(BB329))="H",64,IF(UPPER(TRIM(BB329))="I",128,-1))))</f>
        <v>0</v>
      </c>
      <c r="DE329" s="16">
        <f>IF(UPPER(TRIM(BC329))="",0, IF(UPPER(TRIM(BC329))="U",1,IF(UPPER(TRIM(BC329))="A",2,IF(UPPER(TRIM(BC329))="B1",4,IF(UPPER(TRIM(BC329))="B2",8,IF(UPPER(TRIM(BC329))="C",16,-1))))))</f>
        <v>0</v>
      </c>
      <c r="DF329" s="17"/>
      <c r="DG329" s="16">
        <v>281</v>
      </c>
      <c r="DH329" s="16">
        <f>AK329</f>
        <v>713</v>
      </c>
      <c r="DI329" s="16">
        <f>AL329</f>
        <v>4</v>
      </c>
      <c r="DJ329" s="16">
        <f>DB329 + DC329</f>
        <v>5466</v>
      </c>
      <c r="DK329" s="16">
        <f>HEX2DEC(AO329)</f>
        <v>17</v>
      </c>
      <c r="DL329" s="16">
        <f>HEX2DEC(AP329)</f>
        <v>5448</v>
      </c>
      <c r="DM329" s="128">
        <v>0</v>
      </c>
      <c r="DN329" s="16">
        <v>203</v>
      </c>
      <c r="DO329" s="16">
        <f>BV329*2^15+BW329*2^14+BX329*2^13+BY329*2^12+BZ329*2^11+CA329*2^10+CB329*2^9+CC329*2^8+CD329*2^7+CE329*2^6+CF329*2^5+CG329*2^4+CH329*2^3+CI329*2^2+CJ329*2^1+CK329*2^0</f>
        <v>0</v>
      </c>
      <c r="DP329" s="16">
        <f>CL329*2^15+CM329*2^14+CN329*2^13+CO329*2^12+CP329*2^11+CQ329*2^10+CR329*2^9+CS329*2^8+CT329*2^7+CU329*2^6+CV329*2^5+CW329*2^4+CX329*2^3+CY329*2^2+CZ329*2^1+DA329*2^0</f>
        <v>0</v>
      </c>
      <c r="DQ329" s="16">
        <f>IF(DS329=2,AT329*1000,IF(DS329&gt;2,AT329,HEX2DEC("40000000")))</f>
        <v>1000</v>
      </c>
      <c r="DR329" s="16">
        <f>IF(DT329=2,AU329*1000,IF(DT329&gt;2,AU329,HEX2DEC("40000000")))</f>
        <v>2000</v>
      </c>
      <c r="DS329" s="16">
        <v>2</v>
      </c>
      <c r="DT329" s="16">
        <v>2</v>
      </c>
      <c r="DU329" s="16">
        <f>MAX(0,MIN(AX329,3))*2^14+MAX(0,MIN(AY329,3))*2^12+MAX(0,MIN(AZ329,3))*2^10+MAX(0,MIN(BA329,3))*2^8+IF(AW329&lt;0,31,IF(AW329&gt;30,30,AW329))</f>
        <v>0</v>
      </c>
      <c r="DV329" s="16">
        <f>DD329 + DE329</f>
        <v>0</v>
      </c>
      <c r="DW329" s="138" t="s">
        <v>184</v>
      </c>
      <c r="DX329" s="137" t="s">
        <v>273</v>
      </c>
      <c r="DY329" s="137" t="s">
        <v>186</v>
      </c>
      <c r="DZ329" s="17"/>
      <c r="EA329" s="15"/>
      <c r="EB329" s="15"/>
      <c r="EC329" s="15"/>
      <c r="ED329" s="15"/>
    </row>
    <row r="330" spans="1:134" ht="15" hidden="1" customHeight="1" x14ac:dyDescent="0.3">
      <c r="A330" s="123"/>
      <c r="B330" s="290"/>
      <c r="C330" s="555"/>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c r="AA330" s="184"/>
      <c r="AB330" s="184"/>
      <c r="AC330" s="184"/>
      <c r="AD330" s="184"/>
      <c r="AE330" s="184"/>
      <c r="AF330" s="184"/>
      <c r="AG330" s="184"/>
      <c r="AH330" s="184"/>
      <c r="AI330" s="184"/>
      <c r="AJ330" s="285"/>
      <c r="AK330" s="184"/>
      <c r="AL330" s="184"/>
      <c r="AM330" s="286"/>
      <c r="AN330" s="287"/>
      <c r="AO330" s="287"/>
      <c r="AP330" s="287"/>
      <c r="AQ330" s="184"/>
      <c r="AR330" s="184"/>
      <c r="AS330" s="184"/>
      <c r="AT330" s="184"/>
      <c r="AU330" s="184"/>
      <c r="AV330" s="184"/>
      <c r="AW330" s="184"/>
      <c r="AX330" s="184"/>
      <c r="AY330" s="184"/>
      <c r="AZ330" s="184"/>
      <c r="BA330" s="184"/>
      <c r="BB330" s="186"/>
      <c r="BC330" s="186"/>
      <c r="BD330" s="15"/>
      <c r="BE330" s="137"/>
      <c r="BF330" s="146"/>
      <c r="BG330" s="146"/>
      <c r="BH330" s="146"/>
      <c r="BI330" s="11" t="s">
        <v>183</v>
      </c>
      <c r="BJ330" s="11" t="s">
        <v>183</v>
      </c>
      <c r="BK330" s="11" t="s">
        <v>183</v>
      </c>
      <c r="BL330" s="11" t="s">
        <v>183</v>
      </c>
      <c r="BM330" s="11" t="s">
        <v>183</v>
      </c>
      <c r="BN330" s="11" t="s">
        <v>183</v>
      </c>
      <c r="BO330" s="11" t="s">
        <v>183</v>
      </c>
      <c r="BP330" s="11" t="s">
        <v>183</v>
      </c>
      <c r="BQ330" s="11" t="s">
        <v>183</v>
      </c>
      <c r="BR330" s="11" t="s">
        <v>183</v>
      </c>
      <c r="BS330" s="11" t="s">
        <v>183</v>
      </c>
      <c r="BT330" s="11" t="s">
        <v>183</v>
      </c>
      <c r="BU330" s="11"/>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6"/>
      <c r="DC330" s="16"/>
      <c r="DD330" s="16"/>
      <c r="DE330" s="16"/>
      <c r="DF330" s="17"/>
      <c r="DG330" s="16"/>
      <c r="DH330" s="16"/>
      <c r="DI330" s="16"/>
      <c r="DJ330" s="16"/>
      <c r="DK330" s="16"/>
      <c r="DL330" s="16"/>
      <c r="DM330" s="185"/>
      <c r="DN330" s="16"/>
      <c r="DO330" s="16"/>
      <c r="DP330" s="16"/>
      <c r="DQ330" s="16"/>
      <c r="DR330" s="16"/>
      <c r="DS330" s="16"/>
      <c r="DT330" s="16"/>
      <c r="DU330" s="16"/>
      <c r="DV330" s="16"/>
      <c r="DW330" s="138"/>
      <c r="DX330" s="137"/>
      <c r="DY330" s="137"/>
      <c r="DZ330" s="17"/>
      <c r="EA330" s="15"/>
      <c r="EB330" s="15"/>
      <c r="EC330" s="15"/>
      <c r="ED330" s="15"/>
    </row>
    <row r="331" spans="1:134" ht="15" hidden="1" customHeight="1" x14ac:dyDescent="0.3">
      <c r="A331" s="221"/>
      <c r="B331" s="291" t="s">
        <v>619</v>
      </c>
      <c r="C331" s="561" t="str">
        <f>IF(LEN(t_STR_RW_AUX_PUD5) &gt; 0, t_STR_RW_AUX_PUD5, DEF_RW_AUX_PUD5) &amp; " high voltage"</f>
        <v>AUX analog Pull-Up/Down 5 high voltage</v>
      </c>
      <c r="D331" s="193"/>
      <c r="E331" s="192"/>
      <c r="F331" s="292"/>
      <c r="G331" s="193"/>
      <c r="H331" s="192"/>
      <c r="I331" s="193"/>
      <c r="J331" s="193"/>
      <c r="K331" s="193"/>
      <c r="L331" s="193"/>
      <c r="M331" s="193"/>
      <c r="N331" s="193"/>
      <c r="O331" s="193"/>
      <c r="P331" s="193"/>
      <c r="Q331" s="193"/>
      <c r="R331" s="193"/>
      <c r="S331" s="193"/>
      <c r="T331" s="193"/>
      <c r="U331" s="193"/>
      <c r="V331" s="193"/>
      <c r="W331" s="193"/>
      <c r="X331" s="193"/>
      <c r="Y331" s="193"/>
      <c r="Z331" s="193"/>
      <c r="AA331" s="193"/>
      <c r="AB331" s="193"/>
      <c r="AC331" s="193"/>
      <c r="AD331" s="193"/>
      <c r="AE331" s="193"/>
      <c r="AF331" s="193"/>
      <c r="AG331" s="193"/>
      <c r="AH331" s="193"/>
      <c r="AI331" s="193"/>
      <c r="AJ331" s="148">
        <f>IF($DM331=0,0,(IF(_xlfn.BITAND($DM331, 128),"8,", "") &amp; IF(_xlfn.BITAND($DM331,64),"7,", "") &amp; IF(_xlfn.BITAND($DM331,7), _xlfn.BITAND($DM331,7) &amp; ",", "") &amp; IF(_xlfn.BITAND($DM331, 56), _xlfn.BITAND($DM331, 56)/8, "")))</f>
        <v>0</v>
      </c>
      <c r="AK331" s="135">
        <v>0</v>
      </c>
      <c r="AL331" s="135">
        <v>3</v>
      </c>
      <c r="AM331" s="194" t="s">
        <v>165</v>
      </c>
      <c r="AN331" s="195" t="s">
        <v>620</v>
      </c>
      <c r="AO331" s="195" t="s">
        <v>343</v>
      </c>
      <c r="AP331" s="195" t="s">
        <v>620</v>
      </c>
      <c r="AQ331" s="140" t="s">
        <v>621</v>
      </c>
      <c r="AR331" s="198">
        <v>5</v>
      </c>
      <c r="AS331" s="12" t="s">
        <v>346</v>
      </c>
      <c r="AT331" s="198">
        <v>1</v>
      </c>
      <c r="AU331" s="198">
        <v>2</v>
      </c>
      <c r="AV331" s="12" t="s">
        <v>259</v>
      </c>
      <c r="AW331" s="135">
        <v>0</v>
      </c>
      <c r="AX331" s="135">
        <v>0</v>
      </c>
      <c r="AY331" s="135">
        <v>0</v>
      </c>
      <c r="AZ331" s="135">
        <v>0</v>
      </c>
      <c r="BA331" s="135">
        <v>0</v>
      </c>
      <c r="BB331" s="136"/>
      <c r="BC331" s="136"/>
      <c r="BD331" s="15"/>
      <c r="BE331" s="137" t="str">
        <f>IF(C331="","",C331)</f>
        <v>AUX analog Pull-Up/Down 5 high voltage</v>
      </c>
      <c r="BF331" s="11" t="s">
        <v>264</v>
      </c>
      <c r="BG331" s="11" t="s">
        <v>265</v>
      </c>
      <c r="BH331" s="11" t="s">
        <v>266</v>
      </c>
      <c r="BI331" s="146" t="s">
        <v>525</v>
      </c>
      <c r="BJ331" s="11" t="s">
        <v>268</v>
      </c>
      <c r="BK331" s="146" t="s">
        <v>485</v>
      </c>
      <c r="BL331" s="146" t="s">
        <v>350</v>
      </c>
      <c r="BM331" s="146" t="s">
        <v>179</v>
      </c>
      <c r="BN331" s="11" t="s">
        <v>182</v>
      </c>
      <c r="BO331" s="265" t="s">
        <v>181</v>
      </c>
      <c r="BP331" s="11" t="s">
        <v>272</v>
      </c>
      <c r="BQ331" s="11" t="s">
        <v>182</v>
      </c>
      <c r="BR331" s="11" t="s">
        <v>182</v>
      </c>
      <c r="BS331" s="11" t="s">
        <v>183</v>
      </c>
      <c r="BT331" s="11" t="s">
        <v>182</v>
      </c>
      <c r="BU331" s="11"/>
      <c r="BV331" s="15">
        <f t="shared" ref="BV331:BZ332" si="98">IF(UPPER(TRIM(D331))="X",1,0)</f>
        <v>0</v>
      </c>
      <c r="BW331" s="15">
        <f t="shared" si="98"/>
        <v>0</v>
      </c>
      <c r="BX331" s="15">
        <f t="shared" si="98"/>
        <v>0</v>
      </c>
      <c r="BY331" s="15">
        <f t="shared" si="98"/>
        <v>0</v>
      </c>
      <c r="BZ331" s="15">
        <f t="shared" si="98"/>
        <v>0</v>
      </c>
      <c r="CA331" s="15">
        <f>IF(UPPER(TRIM(J331))="X",1,0)</f>
        <v>0</v>
      </c>
      <c r="CB331" s="15">
        <f>IF(UPPER(TRIM(L331))="X",1,0)</f>
        <v>0</v>
      </c>
      <c r="CC331" s="15">
        <f>IF(UPPER(TRIM(M331))="X",1,0)</f>
        <v>0</v>
      </c>
      <c r="CD331" s="15">
        <f>IF(UPPER(TRIM(I331))="X",1,0)</f>
        <v>0</v>
      </c>
      <c r="CE331" s="15">
        <f>IF(UPPER(TRIM(K331))="X",1,0)</f>
        <v>0</v>
      </c>
      <c r="CF331" s="15">
        <f t="shared" ref="CF331:CU332" si="99">IF(UPPER(TRIM(N331))="X",1,0)</f>
        <v>0</v>
      </c>
      <c r="CG331" s="15">
        <f t="shared" si="99"/>
        <v>0</v>
      </c>
      <c r="CH331" s="15">
        <f t="shared" si="99"/>
        <v>0</v>
      </c>
      <c r="CI331" s="15">
        <f t="shared" si="99"/>
        <v>0</v>
      </c>
      <c r="CJ331" s="15">
        <f t="shared" si="99"/>
        <v>0</v>
      </c>
      <c r="CK331" s="15">
        <f t="shared" si="99"/>
        <v>0</v>
      </c>
      <c r="CL331" s="15">
        <f t="shared" si="99"/>
        <v>0</v>
      </c>
      <c r="CM331" s="15">
        <f t="shared" si="99"/>
        <v>0</v>
      </c>
      <c r="CN331" s="15">
        <f t="shared" si="99"/>
        <v>0</v>
      </c>
      <c r="CO331" s="15">
        <f t="shared" si="99"/>
        <v>0</v>
      </c>
      <c r="CP331" s="15">
        <f t="shared" si="99"/>
        <v>0</v>
      </c>
      <c r="CQ331" s="15">
        <f t="shared" si="99"/>
        <v>0</v>
      </c>
      <c r="CR331" s="15">
        <f t="shared" si="99"/>
        <v>0</v>
      </c>
      <c r="CS331" s="15">
        <f t="shared" si="99"/>
        <v>0</v>
      </c>
      <c r="CT331" s="15">
        <f t="shared" si="99"/>
        <v>0</v>
      </c>
      <c r="CU331" s="15">
        <f t="shared" si="99"/>
        <v>0</v>
      </c>
      <c r="CV331" s="15">
        <f t="shared" ref="CP331:DA332" si="100">IF(UPPER(TRIM(AD331))="X",1,0)</f>
        <v>0</v>
      </c>
      <c r="CW331" s="15">
        <f t="shared" si="100"/>
        <v>0</v>
      </c>
      <c r="CX331" s="15">
        <f t="shared" si="100"/>
        <v>0</v>
      </c>
      <c r="CY331" s="15">
        <f t="shared" si="100"/>
        <v>0</v>
      </c>
      <c r="CZ331" s="15">
        <f t="shared" si="100"/>
        <v>0</v>
      </c>
      <c r="DA331" s="15">
        <f t="shared" si="100"/>
        <v>0</v>
      </c>
      <c r="DB331" s="16">
        <f>IF(UPPER(TRIM(AM331))="P", 0, IF(UPPER(TRIM(AM331))="C", 16384, IF(UPPER(TRIM(AM331))="B", 32768, IF(UPPER(TRIM(AM331))="U", 49152, -1))))</f>
        <v>0</v>
      </c>
      <c r="DC331" s="16">
        <f>HEX2DEC(AN331)</f>
        <v>5468</v>
      </c>
      <c r="DD331" s="16">
        <f>IF(UPPER(TRIM(BB331))="",0,IF(UPPER(TRIM(BB331))="M",32,IF(UPPER(TRIM(BB331))="H",64,IF(UPPER(TRIM(BB331))="I",128,-1))))</f>
        <v>0</v>
      </c>
      <c r="DE331" s="16">
        <f>IF(UPPER(TRIM(BC331))="",0, IF(UPPER(TRIM(BC331))="U",1,IF(UPPER(TRIM(BC331))="A",2,IF(UPPER(TRIM(BC331))="B1",4,IF(UPPER(TRIM(BC331))="B2",8,IF(UPPER(TRIM(BC331))="C",16,-1))))))</f>
        <v>0</v>
      </c>
      <c r="DF331" s="17"/>
      <c r="DG331" s="16">
        <v>331</v>
      </c>
      <c r="DH331" s="16">
        <f>AK331</f>
        <v>0</v>
      </c>
      <c r="DI331" s="16">
        <f>AL331</f>
        <v>3</v>
      </c>
      <c r="DJ331" s="16">
        <f>DB331 + DC331</f>
        <v>5468</v>
      </c>
      <c r="DK331" s="16">
        <f>HEX2DEC(AO331)</f>
        <v>18</v>
      </c>
      <c r="DL331" s="16">
        <f>HEX2DEC(AP331)</f>
        <v>5468</v>
      </c>
      <c r="DM331" s="13">
        <v>0</v>
      </c>
      <c r="DN331" s="16">
        <v>240</v>
      </c>
      <c r="DO331" s="16">
        <f>BV331*2^15+BW331*2^14+BX331*2^13+BY331*2^12+BZ331*2^11+CA331*2^10+CB331*2^9+CC331*2^8+CD331*2^7+CE331*2^6+CF331*2^5+CG331*2^4+CH331*2^3+CI331*2^2+CJ331*2^1+CK331*2^0</f>
        <v>0</v>
      </c>
      <c r="DP331" s="16">
        <f>CL331*2^15+CM331*2^14+CN331*2^13+CO331*2^12+CP331*2^11+CQ331*2^10+CR331*2^9+CS331*2^8+CT331*2^7+CU331*2^6+CV331*2^5+CW331*2^4+CX331*2^3+CY331*2^2+CZ331*2^1+DA331*2^0</f>
        <v>0</v>
      </c>
      <c r="DQ331" s="16">
        <f>IF(DS331=2,AT331*1000,AT331)</f>
        <v>1000</v>
      </c>
      <c r="DR331" s="16">
        <f>IF(DT331=2,AU331*1000,AU331)</f>
        <v>2000</v>
      </c>
      <c r="DS331" s="16">
        <v>2</v>
      </c>
      <c r="DT331" s="16">
        <v>2</v>
      </c>
      <c r="DU331" s="16">
        <f>MAX(0,MIN(AX331,3))*2^14+MAX(0,MIN(AY331,3))*2^12+MAX(0,MIN(AZ331,3))*2^10+MAX(0,MIN(BA331,3))*2^8+IF(AW331&lt;0,31,IF(AW331&gt;30,30,AW331))</f>
        <v>0</v>
      </c>
      <c r="DV331" s="16">
        <f>DD331 + DE331</f>
        <v>0</v>
      </c>
      <c r="DW331" s="138" t="s">
        <v>184</v>
      </c>
      <c r="DX331" s="137" t="s">
        <v>273</v>
      </c>
      <c r="DY331" s="137" t="s">
        <v>186</v>
      </c>
      <c r="DZ331" s="17"/>
      <c r="EA331" s="15"/>
      <c r="EB331" s="15"/>
      <c r="EC331" s="15"/>
      <c r="ED331" s="15"/>
    </row>
    <row r="332" spans="1:134" ht="15" hidden="1" customHeight="1" x14ac:dyDescent="0.3">
      <c r="A332" s="221"/>
      <c r="B332" s="293"/>
      <c r="C332" s="561" t="str">
        <f>IF(LEN(t_STR_RW_AUX_PUD5) &gt; 0, t_STR_RW_AUX_PUD5, DEF_RW_AUX_PUD5) &amp; " low voltage"</f>
        <v>AUX analog Pull-Up/Down 5 low voltage</v>
      </c>
      <c r="D332" s="202"/>
      <c r="E332" s="201"/>
      <c r="F332" s="294"/>
      <c r="G332" s="202"/>
      <c r="H332" s="201"/>
      <c r="I332" s="202"/>
      <c r="J332" s="202"/>
      <c r="K332" s="202"/>
      <c r="L332" s="202"/>
      <c r="M332" s="202"/>
      <c r="N332" s="202"/>
      <c r="O332" s="202"/>
      <c r="P332" s="202"/>
      <c r="Q332" s="202"/>
      <c r="R332" s="202"/>
      <c r="S332" s="202"/>
      <c r="T332" s="202"/>
      <c r="U332" s="202"/>
      <c r="V332" s="202"/>
      <c r="W332" s="202"/>
      <c r="X332" s="202"/>
      <c r="Y332" s="202"/>
      <c r="Z332" s="202"/>
      <c r="AA332" s="202"/>
      <c r="AB332" s="202"/>
      <c r="AC332" s="202"/>
      <c r="AD332" s="202"/>
      <c r="AE332" s="202"/>
      <c r="AF332" s="202"/>
      <c r="AG332" s="202"/>
      <c r="AH332" s="202"/>
      <c r="AI332" s="202"/>
      <c r="AJ332" s="148">
        <f>IF($DM332=0,0,(IF(_xlfn.BITAND($DM332, 128),"8,", "") &amp; IF(_xlfn.BITAND($DM332,64),"7,", "") &amp; IF(_xlfn.BITAND($DM332,7), _xlfn.BITAND($DM332,7) &amp; ",", "") &amp; IF(_xlfn.BITAND($DM332, 56), _xlfn.BITAND($DM332, 56)/8, "")))</f>
        <v>0</v>
      </c>
      <c r="AK332" s="135">
        <v>0</v>
      </c>
      <c r="AL332" s="135">
        <v>4</v>
      </c>
      <c r="AM332" s="194" t="s">
        <v>165</v>
      </c>
      <c r="AN332" s="195" t="s">
        <v>620</v>
      </c>
      <c r="AO332" s="195" t="s">
        <v>352</v>
      </c>
      <c r="AP332" s="195" t="s">
        <v>622</v>
      </c>
      <c r="AQ332" s="140" t="s">
        <v>623</v>
      </c>
      <c r="AR332" s="198">
        <v>0</v>
      </c>
      <c r="AS332" s="12" t="s">
        <v>346</v>
      </c>
      <c r="AT332" s="198">
        <v>1</v>
      </c>
      <c r="AU332" s="198">
        <v>2</v>
      </c>
      <c r="AV332" s="12" t="s">
        <v>259</v>
      </c>
      <c r="AW332" s="135">
        <v>0</v>
      </c>
      <c r="AX332" s="135">
        <v>0</v>
      </c>
      <c r="AY332" s="135">
        <v>0</v>
      </c>
      <c r="AZ332" s="135">
        <v>0</v>
      </c>
      <c r="BA332" s="135">
        <v>0</v>
      </c>
      <c r="BB332" s="136"/>
      <c r="BC332" s="136"/>
      <c r="BD332" s="15"/>
      <c r="BE332" s="137" t="str">
        <f>IF(C332="","",C332)</f>
        <v>AUX analog Pull-Up/Down 5 low voltage</v>
      </c>
      <c r="BF332" s="11" t="s">
        <v>264</v>
      </c>
      <c r="BG332" s="11" t="s">
        <v>265</v>
      </c>
      <c r="BH332" s="11" t="s">
        <v>266</v>
      </c>
      <c r="BI332" s="146" t="s">
        <v>525</v>
      </c>
      <c r="BJ332" s="11" t="s">
        <v>268</v>
      </c>
      <c r="BK332" s="146" t="s">
        <v>485</v>
      </c>
      <c r="BL332" s="146" t="s">
        <v>350</v>
      </c>
      <c r="BM332" s="146" t="s">
        <v>179</v>
      </c>
      <c r="BN332" s="11" t="s">
        <v>182</v>
      </c>
      <c r="BO332" s="265" t="s">
        <v>181</v>
      </c>
      <c r="BP332" s="11" t="s">
        <v>272</v>
      </c>
      <c r="BQ332" s="11" t="s">
        <v>182</v>
      </c>
      <c r="BR332" s="11" t="s">
        <v>182</v>
      </c>
      <c r="BS332" s="11" t="s">
        <v>183</v>
      </c>
      <c r="BT332" s="11" t="s">
        <v>182</v>
      </c>
      <c r="BU332" s="11"/>
      <c r="BV332" s="15">
        <f t="shared" si="98"/>
        <v>0</v>
      </c>
      <c r="BW332" s="15">
        <f t="shared" si="98"/>
        <v>0</v>
      </c>
      <c r="BX332" s="15">
        <f t="shared" si="98"/>
        <v>0</v>
      </c>
      <c r="BY332" s="15">
        <f t="shared" si="98"/>
        <v>0</v>
      </c>
      <c r="BZ332" s="15">
        <f t="shared" si="98"/>
        <v>0</v>
      </c>
      <c r="CA332" s="15">
        <f>IF(UPPER(TRIM(J332))="X",1,0)</f>
        <v>0</v>
      </c>
      <c r="CB332" s="15">
        <f>IF(UPPER(TRIM(L332))="X",1,0)</f>
        <v>0</v>
      </c>
      <c r="CC332" s="15">
        <f>IF(UPPER(TRIM(M332))="X",1,0)</f>
        <v>0</v>
      </c>
      <c r="CD332" s="15">
        <f>IF(UPPER(TRIM(I332))="X",1,0)</f>
        <v>0</v>
      </c>
      <c r="CE332" s="15">
        <f>IF(UPPER(TRIM(K332))="X",1,0)</f>
        <v>0</v>
      </c>
      <c r="CF332" s="15">
        <f t="shared" si="99"/>
        <v>0</v>
      </c>
      <c r="CG332" s="15">
        <f t="shared" si="99"/>
        <v>0</v>
      </c>
      <c r="CH332" s="15">
        <f t="shared" si="99"/>
        <v>0</v>
      </c>
      <c r="CI332" s="15">
        <f t="shared" si="99"/>
        <v>0</v>
      </c>
      <c r="CJ332" s="15">
        <f t="shared" si="99"/>
        <v>0</v>
      </c>
      <c r="CK332" s="15">
        <f t="shared" si="99"/>
        <v>0</v>
      </c>
      <c r="CL332" s="15">
        <f t="shared" si="99"/>
        <v>0</v>
      </c>
      <c r="CM332" s="15">
        <f t="shared" si="99"/>
        <v>0</v>
      </c>
      <c r="CN332" s="15">
        <f t="shared" si="99"/>
        <v>0</v>
      </c>
      <c r="CO332" s="15">
        <f t="shared" si="99"/>
        <v>0</v>
      </c>
      <c r="CP332" s="15">
        <f t="shared" si="100"/>
        <v>0</v>
      </c>
      <c r="CQ332" s="15">
        <f t="shared" si="100"/>
        <v>0</v>
      </c>
      <c r="CR332" s="15">
        <f t="shared" si="100"/>
        <v>0</v>
      </c>
      <c r="CS332" s="15">
        <f t="shared" si="100"/>
        <v>0</v>
      </c>
      <c r="CT332" s="15">
        <f t="shared" si="100"/>
        <v>0</v>
      </c>
      <c r="CU332" s="15">
        <f t="shared" si="100"/>
        <v>0</v>
      </c>
      <c r="CV332" s="15">
        <f t="shared" si="100"/>
        <v>0</v>
      </c>
      <c r="CW332" s="15">
        <f t="shared" si="100"/>
        <v>0</v>
      </c>
      <c r="CX332" s="15">
        <f t="shared" si="100"/>
        <v>0</v>
      </c>
      <c r="CY332" s="15">
        <f t="shared" si="100"/>
        <v>0</v>
      </c>
      <c r="CZ332" s="15">
        <f t="shared" si="100"/>
        <v>0</v>
      </c>
      <c r="DA332" s="15">
        <f t="shared" si="100"/>
        <v>0</v>
      </c>
      <c r="DB332" s="16">
        <f>IF(UPPER(TRIM(AM332))="P", 0, IF(UPPER(TRIM(AM332))="C", 16384, IF(UPPER(TRIM(AM332))="B", 32768, IF(UPPER(TRIM(AM332))="U", 49152, -1))))</f>
        <v>0</v>
      </c>
      <c r="DC332" s="16">
        <f>HEX2DEC(AN332)</f>
        <v>5468</v>
      </c>
      <c r="DD332" s="16">
        <f>IF(UPPER(TRIM(BB332))="",0,IF(UPPER(TRIM(BB332))="M",32,IF(UPPER(TRIM(BB332))="H",64,IF(UPPER(TRIM(BB332))="I",128,-1))))</f>
        <v>0</v>
      </c>
      <c r="DE332" s="16">
        <f>IF(UPPER(TRIM(BC332))="",0, IF(UPPER(TRIM(BC332))="U",1,IF(UPPER(TRIM(BC332))="A",2,IF(UPPER(TRIM(BC332))="B1",4,IF(UPPER(TRIM(BC332))="B2",8,IF(UPPER(TRIM(BC332))="C",16,-1))))))</f>
        <v>0</v>
      </c>
      <c r="DF332" s="17"/>
      <c r="DG332" s="16">
        <v>332</v>
      </c>
      <c r="DH332" s="16">
        <f>AK332</f>
        <v>0</v>
      </c>
      <c r="DI332" s="16">
        <f>AL332</f>
        <v>4</v>
      </c>
      <c r="DJ332" s="16">
        <f>DB332 + DC332</f>
        <v>5468</v>
      </c>
      <c r="DK332" s="16">
        <f>HEX2DEC(AO332)</f>
        <v>17</v>
      </c>
      <c r="DL332" s="16">
        <f>HEX2DEC(AP332)</f>
        <v>5469</v>
      </c>
      <c r="DM332" s="13">
        <v>0</v>
      </c>
      <c r="DN332" s="16">
        <v>241</v>
      </c>
      <c r="DO332" s="16">
        <f>BV332*2^15+BW332*2^14+BX332*2^13+BY332*2^12+BZ332*2^11+CA332*2^10+CB332*2^9+CC332*2^8+CD332*2^7+CE332*2^6+CF332*2^5+CG332*2^4+CH332*2^3+CI332*2^2+CJ332*2^1+CK332*2^0</f>
        <v>0</v>
      </c>
      <c r="DP332" s="16">
        <f>CL332*2^15+CM332*2^14+CN332*2^13+CO332*2^12+CP332*2^11+CQ332*2^10+CR332*2^9+CS332*2^8+CT332*2^7+CU332*2^6+CV332*2^5+CW332*2^4+CX332*2^3+CY332*2^2+CZ332*2^1+DA332*2^0</f>
        <v>0</v>
      </c>
      <c r="DQ332" s="16">
        <f>IF(DS332=2,AT332*1000,AT332)</f>
        <v>1000</v>
      </c>
      <c r="DR332" s="16">
        <f>IF(DT332=2,AU332*1000,AU332)</f>
        <v>2000</v>
      </c>
      <c r="DS332" s="16">
        <v>2</v>
      </c>
      <c r="DT332" s="16">
        <v>2</v>
      </c>
      <c r="DU332" s="16">
        <f>MAX(0,MIN(AX332,3))*2^14+MAX(0,MIN(AY332,3))*2^12+MAX(0,MIN(AZ332,3))*2^10+MAX(0,MIN(BA332,3))*2^8+IF(AW332&lt;0,31,IF(AW332&gt;30,30,AW332))</f>
        <v>0</v>
      </c>
      <c r="DV332" s="16">
        <f>DD332 + DE332</f>
        <v>0</v>
      </c>
      <c r="DW332" s="138" t="s">
        <v>184</v>
      </c>
      <c r="DX332" s="137" t="s">
        <v>273</v>
      </c>
      <c r="DY332" s="137" t="s">
        <v>186</v>
      </c>
      <c r="DZ332" s="17"/>
      <c r="EA332" s="15"/>
      <c r="EB332" s="15"/>
      <c r="EC332" s="15"/>
      <c r="ED332" s="15"/>
    </row>
    <row r="333" spans="1:134" ht="15" hidden="1" customHeight="1" x14ac:dyDescent="0.3">
      <c r="A333" s="123"/>
      <c r="B333" s="290"/>
      <c r="C333" s="555"/>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c r="AA333" s="184"/>
      <c r="AB333" s="184"/>
      <c r="AC333" s="184"/>
      <c r="AD333" s="184"/>
      <c r="AE333" s="184"/>
      <c r="AF333" s="184"/>
      <c r="AG333" s="184"/>
      <c r="AH333" s="184"/>
      <c r="AI333" s="184"/>
      <c r="AJ333" s="285"/>
      <c r="AK333" s="184"/>
      <c r="AL333" s="184"/>
      <c r="AM333" s="286"/>
      <c r="AN333" s="287"/>
      <c r="AO333" s="287"/>
      <c r="AP333" s="287"/>
      <c r="AQ333" s="184"/>
      <c r="AR333" s="184"/>
      <c r="AS333" s="184"/>
      <c r="AT333" s="184"/>
      <c r="AU333" s="184"/>
      <c r="AV333" s="184"/>
      <c r="AW333" s="184"/>
      <c r="AX333" s="184"/>
      <c r="AY333" s="184"/>
      <c r="AZ333" s="184"/>
      <c r="BA333" s="184"/>
      <c r="BB333" s="186"/>
      <c r="BC333" s="186"/>
      <c r="BD333" s="15"/>
      <c r="BE333" s="137" t="s">
        <v>183</v>
      </c>
      <c r="BF333" s="146"/>
      <c r="BG333" s="146"/>
      <c r="BH333" s="146"/>
      <c r="BI333" s="11" t="s">
        <v>183</v>
      </c>
      <c r="BJ333" s="11" t="s">
        <v>183</v>
      </c>
      <c r="BK333" s="11" t="s">
        <v>183</v>
      </c>
      <c r="BL333" s="11" t="s">
        <v>183</v>
      </c>
      <c r="BM333" s="11" t="s">
        <v>183</v>
      </c>
      <c r="BN333" s="11" t="s">
        <v>183</v>
      </c>
      <c r="BO333" s="11" t="s">
        <v>183</v>
      </c>
      <c r="BP333" s="11" t="s">
        <v>183</v>
      </c>
      <c r="BQ333" s="11" t="s">
        <v>183</v>
      </c>
      <c r="BR333" s="11" t="s">
        <v>183</v>
      </c>
      <c r="BS333" s="11" t="s">
        <v>183</v>
      </c>
      <c r="BT333" s="11" t="s">
        <v>183</v>
      </c>
      <c r="BU333" s="11"/>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6"/>
      <c r="DC333" s="16"/>
      <c r="DD333" s="16"/>
      <c r="DE333" s="16"/>
      <c r="DF333" s="17"/>
      <c r="DG333" s="16"/>
      <c r="DH333" s="16"/>
      <c r="DI333" s="16"/>
      <c r="DJ333" s="16"/>
      <c r="DK333" s="16"/>
      <c r="DL333" s="16"/>
      <c r="DM333" s="185"/>
      <c r="DN333" s="16"/>
      <c r="DO333" s="16"/>
      <c r="DP333" s="16"/>
      <c r="DQ333" s="16"/>
      <c r="DR333" s="16"/>
      <c r="DS333" s="16"/>
      <c r="DT333" s="16"/>
      <c r="DU333" s="16"/>
      <c r="DV333" s="16"/>
      <c r="DW333" s="138"/>
      <c r="DX333" s="137"/>
      <c r="DY333" s="137"/>
      <c r="DZ333" s="17"/>
      <c r="EA333" s="15"/>
      <c r="EB333" s="15"/>
      <c r="EC333" s="15"/>
      <c r="ED333" s="15"/>
    </row>
    <row r="334" spans="1:134" ht="15" hidden="1" customHeight="1" x14ac:dyDescent="0.3">
      <c r="A334" s="221"/>
      <c r="B334" s="291" t="s">
        <v>624</v>
      </c>
      <c r="C334" s="561" t="str">
        <f>IF(LEN(t_STR_RW_AUX_PUD6) &gt; 0, t_STR_RW_AUX_PUD6, DEF_RW_AUX_PUD6) &amp; " high voltage"</f>
        <v>AUX analog Pull-Up/Down 6 high voltage</v>
      </c>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c r="AA334" s="193"/>
      <c r="AB334" s="193"/>
      <c r="AC334" s="193"/>
      <c r="AD334" s="193"/>
      <c r="AE334" s="193"/>
      <c r="AF334" s="193"/>
      <c r="AG334" s="193"/>
      <c r="AH334" s="193"/>
      <c r="AI334" s="193"/>
      <c r="AJ334" s="148">
        <f>IF($DM334=0,0,(IF(_xlfn.BITAND($DM334, 128),"8,", "") &amp; IF(_xlfn.BITAND($DM334,64),"7,", "") &amp; IF(_xlfn.BITAND($DM334,7), _xlfn.BITAND($DM334,7) &amp; ",", "") &amp; IF(_xlfn.BITAND($DM334, 56), _xlfn.BITAND($DM334, 56)/8, "")))</f>
        <v>0</v>
      </c>
      <c r="AK334" s="135">
        <v>714</v>
      </c>
      <c r="AL334" s="135">
        <v>3</v>
      </c>
      <c r="AM334" s="194" t="s">
        <v>165</v>
      </c>
      <c r="AN334" s="195" t="s">
        <v>625</v>
      </c>
      <c r="AO334" s="195" t="s">
        <v>343</v>
      </c>
      <c r="AP334" s="195" t="s">
        <v>625</v>
      </c>
      <c r="AQ334" s="140" t="s">
        <v>626</v>
      </c>
      <c r="AR334" s="198">
        <v>5</v>
      </c>
      <c r="AS334" s="12" t="s">
        <v>346</v>
      </c>
      <c r="AT334" s="198">
        <v>1</v>
      </c>
      <c r="AU334" s="198">
        <v>2</v>
      </c>
      <c r="AV334" s="12" t="s">
        <v>259</v>
      </c>
      <c r="AW334" s="135">
        <v>0</v>
      </c>
      <c r="AX334" s="135">
        <v>0</v>
      </c>
      <c r="AY334" s="135">
        <v>0</v>
      </c>
      <c r="AZ334" s="135">
        <v>0</v>
      </c>
      <c r="BA334" s="135">
        <v>0</v>
      </c>
      <c r="BB334" s="136"/>
      <c r="BC334" s="136"/>
      <c r="BD334" s="15"/>
      <c r="BE334" s="137" t="str">
        <f>IF(C334="","",C334)</f>
        <v>AUX analog Pull-Up/Down 6 high voltage</v>
      </c>
      <c r="BF334" s="11" t="s">
        <v>264</v>
      </c>
      <c r="BG334" s="11" t="s">
        <v>265</v>
      </c>
      <c r="BH334" s="11" t="s">
        <v>266</v>
      </c>
      <c r="BI334" s="146" t="s">
        <v>525</v>
      </c>
      <c r="BJ334" s="11" t="s">
        <v>268</v>
      </c>
      <c r="BK334" s="146" t="s">
        <v>485</v>
      </c>
      <c r="BL334" s="146" t="s">
        <v>350</v>
      </c>
      <c r="BM334" s="146" t="s">
        <v>179</v>
      </c>
      <c r="BN334" s="11" t="s">
        <v>182</v>
      </c>
      <c r="BO334" s="265" t="s">
        <v>181</v>
      </c>
      <c r="BP334" s="11" t="s">
        <v>272</v>
      </c>
      <c r="BQ334" s="11" t="s">
        <v>182</v>
      </c>
      <c r="BR334" s="11" t="s">
        <v>182</v>
      </c>
      <c r="BS334" s="11" t="s">
        <v>183</v>
      </c>
      <c r="BT334" s="11" t="s">
        <v>182</v>
      </c>
      <c r="BU334" s="11"/>
      <c r="BV334" s="15">
        <f t="shared" ref="BV334:BZ335" si="101">IF(UPPER(TRIM(D334))="X",1,0)</f>
        <v>0</v>
      </c>
      <c r="BW334" s="15">
        <f t="shared" si="101"/>
        <v>0</v>
      </c>
      <c r="BX334" s="15">
        <f t="shared" si="101"/>
        <v>0</v>
      </c>
      <c r="BY334" s="15">
        <f t="shared" si="101"/>
        <v>0</v>
      </c>
      <c r="BZ334" s="15">
        <f t="shared" si="101"/>
        <v>0</v>
      </c>
      <c r="CA334" s="15">
        <f>IF(UPPER(TRIM(J334))="X",1,0)</f>
        <v>0</v>
      </c>
      <c r="CB334" s="15">
        <f>IF(UPPER(TRIM(L334))="X",1,0)</f>
        <v>0</v>
      </c>
      <c r="CC334" s="15">
        <f>IF(UPPER(TRIM(M334))="X",1,0)</f>
        <v>0</v>
      </c>
      <c r="CD334" s="15">
        <f>IF(UPPER(TRIM(I334))="X",1,0)</f>
        <v>0</v>
      </c>
      <c r="CE334" s="15">
        <f>IF(UPPER(TRIM(K334))="X",1,0)</f>
        <v>0</v>
      </c>
      <c r="CF334" s="15">
        <f t="shared" ref="CF334:CU335" si="102">IF(UPPER(TRIM(N334))="X",1,0)</f>
        <v>0</v>
      </c>
      <c r="CG334" s="15">
        <f t="shared" si="102"/>
        <v>0</v>
      </c>
      <c r="CH334" s="15">
        <f t="shared" si="102"/>
        <v>0</v>
      </c>
      <c r="CI334" s="15">
        <f t="shared" si="102"/>
        <v>0</v>
      </c>
      <c r="CJ334" s="15">
        <f t="shared" si="102"/>
        <v>0</v>
      </c>
      <c r="CK334" s="15">
        <f t="shared" si="102"/>
        <v>0</v>
      </c>
      <c r="CL334" s="15">
        <f t="shared" si="102"/>
        <v>0</v>
      </c>
      <c r="CM334" s="15">
        <f t="shared" si="102"/>
        <v>0</v>
      </c>
      <c r="CN334" s="15">
        <f t="shared" si="102"/>
        <v>0</v>
      </c>
      <c r="CO334" s="15">
        <f t="shared" si="102"/>
        <v>0</v>
      </c>
      <c r="CP334" s="15">
        <f t="shared" si="102"/>
        <v>0</v>
      </c>
      <c r="CQ334" s="15">
        <f t="shared" si="102"/>
        <v>0</v>
      </c>
      <c r="CR334" s="15">
        <f t="shared" si="102"/>
        <v>0</v>
      </c>
      <c r="CS334" s="15">
        <f t="shared" si="102"/>
        <v>0</v>
      </c>
      <c r="CT334" s="15">
        <f t="shared" si="102"/>
        <v>0</v>
      </c>
      <c r="CU334" s="15">
        <f t="shared" si="102"/>
        <v>0</v>
      </c>
      <c r="CV334" s="15">
        <f t="shared" ref="CP334:DA335" si="103">IF(UPPER(TRIM(AD334))="X",1,0)</f>
        <v>0</v>
      </c>
      <c r="CW334" s="15">
        <f t="shared" si="103"/>
        <v>0</v>
      </c>
      <c r="CX334" s="15">
        <f t="shared" si="103"/>
        <v>0</v>
      </c>
      <c r="CY334" s="15">
        <f t="shared" si="103"/>
        <v>0</v>
      </c>
      <c r="CZ334" s="15">
        <f t="shared" si="103"/>
        <v>0</v>
      </c>
      <c r="DA334" s="15">
        <f t="shared" si="103"/>
        <v>0</v>
      </c>
      <c r="DB334" s="16">
        <f>IF(UPPER(TRIM(AM334))="P", 0, IF(UPPER(TRIM(AM334))="C", 16384, IF(UPPER(TRIM(AM334))="B", 32768, IF(UPPER(TRIM(AM334))="U", 49152, -1))))</f>
        <v>0</v>
      </c>
      <c r="DC334" s="16">
        <f>HEX2DEC(AN334)</f>
        <v>5470</v>
      </c>
      <c r="DD334" s="16">
        <f>IF(UPPER(TRIM(BB334))="",0,IF(UPPER(TRIM(BB334))="M",32,IF(UPPER(TRIM(BB334))="H",64,IF(UPPER(TRIM(BB334))="I",128,-1))))</f>
        <v>0</v>
      </c>
      <c r="DE334" s="16">
        <f>IF(UPPER(TRIM(BC334))="",0, IF(UPPER(TRIM(BC334))="U",1,IF(UPPER(TRIM(BC334))="A",2,IF(UPPER(TRIM(BC334))="B1",4,IF(UPPER(TRIM(BC334))="B2",8,IF(UPPER(TRIM(BC334))="C",16,-1))))))</f>
        <v>0</v>
      </c>
      <c r="DF334" s="17"/>
      <c r="DG334" s="16">
        <v>333</v>
      </c>
      <c r="DH334" s="16">
        <f>AK334</f>
        <v>714</v>
      </c>
      <c r="DI334" s="16">
        <f>AL334</f>
        <v>3</v>
      </c>
      <c r="DJ334" s="16">
        <f>DB334 + DC334</f>
        <v>5470</v>
      </c>
      <c r="DK334" s="16">
        <f>HEX2DEC(AO334)</f>
        <v>18</v>
      </c>
      <c r="DL334" s="16">
        <f>HEX2DEC(AP334)</f>
        <v>5470</v>
      </c>
      <c r="DM334" s="13">
        <v>0</v>
      </c>
      <c r="DN334" s="16">
        <v>242</v>
      </c>
      <c r="DO334" s="16">
        <f>BV334*2^15+BW334*2^14+BX334*2^13+BY334*2^12+BZ334*2^11+CA334*2^10+CB334*2^9+CC334*2^8+CD334*2^7+CE334*2^6+CF334*2^5+CG334*2^4+CH334*2^3+CI334*2^2+CJ334*2^1+CK334*2^0</f>
        <v>0</v>
      </c>
      <c r="DP334" s="16">
        <f>CL334*2^15+CM334*2^14+CN334*2^13+CO334*2^12+CP334*2^11+CQ334*2^10+CR334*2^9+CS334*2^8+CT334*2^7+CU334*2^6+CV334*2^5+CW334*2^4+CX334*2^3+CY334*2^2+CZ334*2^1+DA334*2^0</f>
        <v>0</v>
      </c>
      <c r="DQ334" s="16">
        <f>IF(DS334=2,AT334*1000,AT334)</f>
        <v>1000</v>
      </c>
      <c r="DR334" s="16">
        <f>IF(DT334=2,AU334*1000,AU334)</f>
        <v>2000</v>
      </c>
      <c r="DS334" s="16">
        <v>2</v>
      </c>
      <c r="DT334" s="16">
        <v>2</v>
      </c>
      <c r="DU334" s="16">
        <f>MAX(0,MIN(AX334,3))*2^14+MAX(0,MIN(AY334,3))*2^12+MAX(0,MIN(AZ334,3))*2^10+MAX(0,MIN(BA334,3))*2^8+IF(AW334&lt;0,31,IF(AW334&gt;30,30,AW334))</f>
        <v>0</v>
      </c>
      <c r="DV334" s="16">
        <f>DD334 + DE334</f>
        <v>0</v>
      </c>
      <c r="DW334" s="138" t="s">
        <v>184</v>
      </c>
      <c r="DX334" s="137" t="s">
        <v>273</v>
      </c>
      <c r="DY334" s="137" t="s">
        <v>186</v>
      </c>
      <c r="DZ334" s="17"/>
      <c r="EA334" s="15"/>
      <c r="EB334" s="15"/>
      <c r="EC334" s="15"/>
      <c r="ED334" s="15"/>
    </row>
    <row r="335" spans="1:134" ht="15" hidden="1" customHeight="1" x14ac:dyDescent="0.3">
      <c r="A335" s="221"/>
      <c r="B335" s="293"/>
      <c r="C335" s="561" t="str">
        <f>IF(LEN(t_STR_RW_AUX_PUD6) &gt; 0, t_STR_RW_AUX_PUD6, DEF_RW_AUX_PUD6) &amp; " low voltage"</f>
        <v>AUX analog Pull-Up/Down 6 low voltage</v>
      </c>
      <c r="D335" s="202"/>
      <c r="E335" s="202"/>
      <c r="F335" s="202"/>
      <c r="G335" s="202"/>
      <c r="H335" s="202"/>
      <c r="I335" s="202"/>
      <c r="J335" s="202"/>
      <c r="K335" s="202"/>
      <c r="L335" s="202"/>
      <c r="M335" s="202"/>
      <c r="N335" s="202"/>
      <c r="O335" s="202"/>
      <c r="P335" s="202"/>
      <c r="Q335" s="202"/>
      <c r="R335" s="202"/>
      <c r="S335" s="202"/>
      <c r="T335" s="202"/>
      <c r="U335" s="202"/>
      <c r="V335" s="202"/>
      <c r="W335" s="202"/>
      <c r="X335" s="202"/>
      <c r="Y335" s="202"/>
      <c r="Z335" s="202"/>
      <c r="AA335" s="202"/>
      <c r="AB335" s="202"/>
      <c r="AC335" s="202"/>
      <c r="AD335" s="202"/>
      <c r="AE335" s="202"/>
      <c r="AF335" s="202"/>
      <c r="AG335" s="202"/>
      <c r="AH335" s="202"/>
      <c r="AI335" s="202"/>
      <c r="AJ335" s="148">
        <f>IF($DM335=0,0,(IF(_xlfn.BITAND($DM335, 128),"8,", "") &amp; IF(_xlfn.BITAND($DM335,64),"7,", "") &amp; IF(_xlfn.BITAND($DM335,7), _xlfn.BITAND($DM335,7) &amp; ",", "") &amp; IF(_xlfn.BITAND($DM335, 56), _xlfn.BITAND($DM335, 56)/8, "")))</f>
        <v>0</v>
      </c>
      <c r="AK335" s="135">
        <v>714</v>
      </c>
      <c r="AL335" s="135">
        <v>4</v>
      </c>
      <c r="AM335" s="194" t="s">
        <v>165</v>
      </c>
      <c r="AN335" s="195" t="s">
        <v>625</v>
      </c>
      <c r="AO335" s="195" t="s">
        <v>352</v>
      </c>
      <c r="AP335" s="195" t="s">
        <v>627</v>
      </c>
      <c r="AQ335" s="140" t="s">
        <v>628</v>
      </c>
      <c r="AR335" s="198">
        <v>0</v>
      </c>
      <c r="AS335" s="12" t="s">
        <v>346</v>
      </c>
      <c r="AT335" s="198">
        <v>1</v>
      </c>
      <c r="AU335" s="198">
        <v>2</v>
      </c>
      <c r="AV335" s="12" t="s">
        <v>259</v>
      </c>
      <c r="AW335" s="135">
        <v>0</v>
      </c>
      <c r="AX335" s="135">
        <v>0</v>
      </c>
      <c r="AY335" s="135">
        <v>0</v>
      </c>
      <c r="AZ335" s="135">
        <v>0</v>
      </c>
      <c r="BA335" s="135">
        <v>0</v>
      </c>
      <c r="BB335" s="136"/>
      <c r="BC335" s="136"/>
      <c r="BD335" s="15"/>
      <c r="BE335" s="137" t="str">
        <f>IF(C335="","",C335)</f>
        <v>AUX analog Pull-Up/Down 6 low voltage</v>
      </c>
      <c r="BF335" s="11" t="s">
        <v>264</v>
      </c>
      <c r="BG335" s="11" t="s">
        <v>265</v>
      </c>
      <c r="BH335" s="11" t="s">
        <v>266</v>
      </c>
      <c r="BI335" s="146" t="s">
        <v>525</v>
      </c>
      <c r="BJ335" s="11" t="s">
        <v>268</v>
      </c>
      <c r="BK335" s="146" t="s">
        <v>485</v>
      </c>
      <c r="BL335" s="146" t="s">
        <v>350</v>
      </c>
      <c r="BM335" s="146" t="s">
        <v>179</v>
      </c>
      <c r="BN335" s="11" t="s">
        <v>182</v>
      </c>
      <c r="BO335" s="265" t="s">
        <v>181</v>
      </c>
      <c r="BP335" s="11" t="s">
        <v>272</v>
      </c>
      <c r="BQ335" s="11" t="s">
        <v>182</v>
      </c>
      <c r="BR335" s="11" t="s">
        <v>182</v>
      </c>
      <c r="BS335" s="11" t="s">
        <v>183</v>
      </c>
      <c r="BT335" s="11" t="s">
        <v>182</v>
      </c>
      <c r="BU335" s="11"/>
      <c r="BV335" s="15">
        <f t="shared" si="101"/>
        <v>0</v>
      </c>
      <c r="BW335" s="15">
        <f t="shared" si="101"/>
        <v>0</v>
      </c>
      <c r="BX335" s="15">
        <f t="shared" si="101"/>
        <v>0</v>
      </c>
      <c r="BY335" s="15">
        <f t="shared" si="101"/>
        <v>0</v>
      </c>
      <c r="BZ335" s="15">
        <f t="shared" si="101"/>
        <v>0</v>
      </c>
      <c r="CA335" s="15">
        <f>IF(UPPER(TRIM(J335))="X",1,0)</f>
        <v>0</v>
      </c>
      <c r="CB335" s="15">
        <f>IF(UPPER(TRIM(L335))="X",1,0)</f>
        <v>0</v>
      </c>
      <c r="CC335" s="15">
        <f>IF(UPPER(TRIM(M335))="X",1,0)</f>
        <v>0</v>
      </c>
      <c r="CD335" s="15">
        <f>IF(UPPER(TRIM(I335))="X",1,0)</f>
        <v>0</v>
      </c>
      <c r="CE335" s="15">
        <f>IF(UPPER(TRIM(K335))="X",1,0)</f>
        <v>0</v>
      </c>
      <c r="CF335" s="15">
        <f t="shared" si="102"/>
        <v>0</v>
      </c>
      <c r="CG335" s="15">
        <f t="shared" si="102"/>
        <v>0</v>
      </c>
      <c r="CH335" s="15">
        <f t="shared" si="102"/>
        <v>0</v>
      </c>
      <c r="CI335" s="15">
        <f t="shared" si="102"/>
        <v>0</v>
      </c>
      <c r="CJ335" s="15">
        <f t="shared" si="102"/>
        <v>0</v>
      </c>
      <c r="CK335" s="15">
        <f t="shared" si="102"/>
        <v>0</v>
      </c>
      <c r="CL335" s="15">
        <f t="shared" si="102"/>
        <v>0</v>
      </c>
      <c r="CM335" s="15">
        <f t="shared" si="102"/>
        <v>0</v>
      </c>
      <c r="CN335" s="15">
        <f t="shared" si="102"/>
        <v>0</v>
      </c>
      <c r="CO335" s="15">
        <f t="shared" si="102"/>
        <v>0</v>
      </c>
      <c r="CP335" s="15">
        <f t="shared" si="103"/>
        <v>0</v>
      </c>
      <c r="CQ335" s="15">
        <f t="shared" si="103"/>
        <v>0</v>
      </c>
      <c r="CR335" s="15">
        <f t="shared" si="103"/>
        <v>0</v>
      </c>
      <c r="CS335" s="15">
        <f t="shared" si="103"/>
        <v>0</v>
      </c>
      <c r="CT335" s="15">
        <f t="shared" si="103"/>
        <v>0</v>
      </c>
      <c r="CU335" s="15">
        <f t="shared" si="103"/>
        <v>0</v>
      </c>
      <c r="CV335" s="15">
        <f t="shared" si="103"/>
        <v>0</v>
      </c>
      <c r="CW335" s="15">
        <f t="shared" si="103"/>
        <v>0</v>
      </c>
      <c r="CX335" s="15">
        <f t="shared" si="103"/>
        <v>0</v>
      </c>
      <c r="CY335" s="15">
        <f t="shared" si="103"/>
        <v>0</v>
      </c>
      <c r="CZ335" s="15">
        <f t="shared" si="103"/>
        <v>0</v>
      </c>
      <c r="DA335" s="15">
        <f t="shared" si="103"/>
        <v>0</v>
      </c>
      <c r="DB335" s="16">
        <f>IF(UPPER(TRIM(AM335))="P", 0, IF(UPPER(TRIM(AM335))="C", 16384, IF(UPPER(TRIM(AM335))="B", 32768, IF(UPPER(TRIM(AM335))="U", 49152, -1))))</f>
        <v>0</v>
      </c>
      <c r="DC335" s="16">
        <f>HEX2DEC(AN335)</f>
        <v>5470</v>
      </c>
      <c r="DD335" s="16">
        <f>IF(UPPER(TRIM(BB335))="",0,IF(UPPER(TRIM(BB335))="M",32,IF(UPPER(TRIM(BB335))="H",64,IF(UPPER(TRIM(BB335))="I",128,-1))))</f>
        <v>0</v>
      </c>
      <c r="DE335" s="16">
        <f>IF(UPPER(TRIM(BC335))="",0, IF(UPPER(TRIM(BC335))="U",1,IF(UPPER(TRIM(BC335))="A",2,IF(UPPER(TRIM(BC335))="B1",4,IF(UPPER(TRIM(BC335))="B2",8,IF(UPPER(TRIM(BC335))="C",16,-1))))))</f>
        <v>0</v>
      </c>
      <c r="DF335" s="17"/>
      <c r="DG335" s="16">
        <v>334</v>
      </c>
      <c r="DH335" s="16">
        <f>AK335</f>
        <v>714</v>
      </c>
      <c r="DI335" s="16">
        <f>AL335</f>
        <v>4</v>
      </c>
      <c r="DJ335" s="16">
        <f>DB335 + DC335</f>
        <v>5470</v>
      </c>
      <c r="DK335" s="16">
        <f>HEX2DEC(AO335)</f>
        <v>17</v>
      </c>
      <c r="DL335" s="16">
        <f>HEX2DEC(AP335)</f>
        <v>5471</v>
      </c>
      <c r="DM335" s="13">
        <v>0</v>
      </c>
      <c r="DN335" s="16">
        <v>243</v>
      </c>
      <c r="DO335" s="16">
        <f>BV335*2^15+BW335*2^14+BX335*2^13+BY335*2^12+BZ335*2^11+CA335*2^10+CB335*2^9+CC335*2^8+CD335*2^7+CE335*2^6+CF335*2^5+CG335*2^4+CH335*2^3+CI335*2^2+CJ335*2^1+CK335*2^0</f>
        <v>0</v>
      </c>
      <c r="DP335" s="16">
        <f>CL335*2^15+CM335*2^14+CN335*2^13+CO335*2^12+CP335*2^11+CQ335*2^10+CR335*2^9+CS335*2^8+CT335*2^7+CU335*2^6+CV335*2^5+CW335*2^4+CX335*2^3+CY335*2^2+CZ335*2^1+DA335*2^0</f>
        <v>0</v>
      </c>
      <c r="DQ335" s="16">
        <f>IF(DS335=2,AT335*1000,AT335)</f>
        <v>1000</v>
      </c>
      <c r="DR335" s="16">
        <f>IF(DT335=2,AU335*1000,AU335)</f>
        <v>2000</v>
      </c>
      <c r="DS335" s="16">
        <v>2</v>
      </c>
      <c r="DT335" s="16">
        <v>2</v>
      </c>
      <c r="DU335" s="16">
        <f>MAX(0,MIN(AX335,3))*2^14+MAX(0,MIN(AY335,3))*2^12+MAX(0,MIN(AZ335,3))*2^10+MAX(0,MIN(BA335,3))*2^8+IF(AW335&lt;0,31,IF(AW335&gt;30,30,AW335))</f>
        <v>0</v>
      </c>
      <c r="DV335" s="16">
        <f>DD335 + DE335</f>
        <v>0</v>
      </c>
      <c r="DW335" s="138" t="s">
        <v>184</v>
      </c>
      <c r="DX335" s="137" t="s">
        <v>273</v>
      </c>
      <c r="DY335" s="137" t="s">
        <v>186</v>
      </c>
      <c r="DZ335" s="17"/>
      <c r="EA335" s="15"/>
      <c r="EB335" s="15"/>
      <c r="EC335" s="15"/>
      <c r="ED335" s="15"/>
    </row>
    <row r="336" spans="1:134" ht="15" hidden="1" customHeight="1" x14ac:dyDescent="0.3">
      <c r="A336" s="154" t="s">
        <v>562</v>
      </c>
      <c r="B336" s="290"/>
      <c r="C336" s="555"/>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285"/>
      <c r="AK336" s="184"/>
      <c r="AL336" s="184"/>
      <c r="AM336" s="286"/>
      <c r="AN336" s="287"/>
      <c r="AO336" s="287"/>
      <c r="AP336" s="287"/>
      <c r="AQ336" s="184"/>
      <c r="AR336" s="184"/>
      <c r="AS336" s="184"/>
      <c r="AT336" s="184"/>
      <c r="AU336" s="184"/>
      <c r="AV336" s="184"/>
      <c r="AW336" s="184"/>
      <c r="AX336" s="184"/>
      <c r="AY336" s="184"/>
      <c r="AZ336" s="184"/>
      <c r="BA336" s="184"/>
      <c r="BB336" s="186"/>
      <c r="BC336" s="186"/>
      <c r="BD336" s="15"/>
      <c r="BE336" s="137"/>
      <c r="BF336" s="146"/>
      <c r="BG336" s="146"/>
      <c r="BH336" s="146"/>
      <c r="BI336" s="11" t="s">
        <v>183</v>
      </c>
      <c r="BJ336" s="11" t="s">
        <v>183</v>
      </c>
      <c r="BK336" s="11" t="s">
        <v>183</v>
      </c>
      <c r="BL336" s="11" t="s">
        <v>183</v>
      </c>
      <c r="BM336" s="11" t="s">
        <v>183</v>
      </c>
      <c r="BN336" s="11" t="s">
        <v>183</v>
      </c>
      <c r="BO336" s="11" t="s">
        <v>183</v>
      </c>
      <c r="BP336" s="11" t="s">
        <v>183</v>
      </c>
      <c r="BQ336" s="11" t="s">
        <v>183</v>
      </c>
      <c r="BR336" s="11" t="s">
        <v>183</v>
      </c>
      <c r="BS336" s="11" t="s">
        <v>183</v>
      </c>
      <c r="BT336" s="11" t="s">
        <v>183</v>
      </c>
      <c r="BU336" s="11"/>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6"/>
      <c r="DC336" s="16"/>
      <c r="DD336" s="16"/>
      <c r="DE336" s="16"/>
      <c r="DF336" s="17"/>
      <c r="DG336" s="16"/>
      <c r="DH336" s="16"/>
      <c r="DI336" s="16"/>
      <c r="DJ336" s="16"/>
      <c r="DK336" s="16"/>
      <c r="DL336" s="16"/>
      <c r="DM336" s="185"/>
      <c r="DN336" s="16"/>
      <c r="DO336" s="16"/>
      <c r="DP336" s="16"/>
      <c r="DQ336" s="16"/>
      <c r="DR336" s="16"/>
      <c r="DS336" s="16"/>
      <c r="DT336" s="16"/>
      <c r="DU336" s="16"/>
      <c r="DV336" s="16"/>
      <c r="DW336" s="138"/>
      <c r="DX336" s="137"/>
      <c r="DY336" s="137"/>
      <c r="DZ336" s="17"/>
      <c r="EA336" s="15"/>
      <c r="EB336" s="15"/>
      <c r="EC336" s="15"/>
      <c r="ED336" s="15"/>
    </row>
    <row r="337" spans="1:134" ht="15" hidden="1" customHeight="1" x14ac:dyDescent="0.3">
      <c r="A337" s="284" t="s">
        <v>629</v>
      </c>
      <c r="B337" s="291" t="s">
        <v>630</v>
      </c>
      <c r="C337" s="561" t="str">
        <f>IF(LEN(t_STR_RW_AUX_PUD7) &gt; 0, t_STR_RW_AUX_PUD7, DEF_RW_AUX_PUD7) &amp; " high voltage"</f>
        <v>AUX analog Pull-Up/Down 7 high voltage</v>
      </c>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c r="AA337" s="193"/>
      <c r="AB337" s="193"/>
      <c r="AC337" s="193"/>
      <c r="AD337" s="193"/>
      <c r="AE337" s="193"/>
      <c r="AF337" s="193"/>
      <c r="AG337" s="193"/>
      <c r="AH337" s="193"/>
      <c r="AI337" s="193"/>
      <c r="AJ337" s="148">
        <f>IF($DM337=0,0,(IF(_xlfn.BITAND($DM337, 128),"8,", "") &amp; IF(_xlfn.BITAND($DM337,64),"7,", "") &amp; IF(_xlfn.BITAND($DM337,7), _xlfn.BITAND($DM337,7) &amp; ",", "") &amp; IF(_xlfn.BITAND($DM337, 56), _xlfn.BITAND($DM337, 56)/8, "")))</f>
        <v>0</v>
      </c>
      <c r="AK337" s="135">
        <v>715</v>
      </c>
      <c r="AL337" s="135">
        <v>3</v>
      </c>
      <c r="AM337" s="194" t="s">
        <v>165</v>
      </c>
      <c r="AN337" s="195" t="s">
        <v>631</v>
      </c>
      <c r="AO337" s="195" t="s">
        <v>343</v>
      </c>
      <c r="AP337" s="195" t="s">
        <v>631</v>
      </c>
      <c r="AQ337" s="140" t="s">
        <v>632</v>
      </c>
      <c r="AR337" s="198">
        <v>5</v>
      </c>
      <c r="AS337" s="12" t="s">
        <v>346</v>
      </c>
      <c r="AT337" s="198">
        <v>1</v>
      </c>
      <c r="AU337" s="198">
        <v>2</v>
      </c>
      <c r="AV337" s="12" t="s">
        <v>259</v>
      </c>
      <c r="AW337" s="135">
        <v>0</v>
      </c>
      <c r="AX337" s="135">
        <v>0</v>
      </c>
      <c r="AY337" s="135">
        <v>0</v>
      </c>
      <c r="AZ337" s="135">
        <v>0</v>
      </c>
      <c r="BA337" s="135">
        <v>0</v>
      </c>
      <c r="BB337" s="136"/>
      <c r="BC337" s="136"/>
      <c r="BD337" s="15"/>
      <c r="BE337" s="137" t="str">
        <f>IF(C337="","",C337)</f>
        <v>AUX analog Pull-Up/Down 7 high voltage</v>
      </c>
      <c r="BF337" s="11" t="s">
        <v>264</v>
      </c>
      <c r="BG337" s="11" t="s">
        <v>265</v>
      </c>
      <c r="BH337" s="11" t="s">
        <v>266</v>
      </c>
      <c r="BI337" s="146" t="s">
        <v>525</v>
      </c>
      <c r="BJ337" s="11" t="s">
        <v>268</v>
      </c>
      <c r="BK337" s="146" t="s">
        <v>485</v>
      </c>
      <c r="BL337" s="146" t="s">
        <v>350</v>
      </c>
      <c r="BM337" s="146" t="s">
        <v>179</v>
      </c>
      <c r="BN337" s="11" t="s">
        <v>182</v>
      </c>
      <c r="BO337" s="265" t="s">
        <v>181</v>
      </c>
      <c r="BP337" s="11" t="s">
        <v>272</v>
      </c>
      <c r="BQ337" s="11" t="s">
        <v>182</v>
      </c>
      <c r="BR337" s="11" t="s">
        <v>182</v>
      </c>
      <c r="BS337" s="11" t="s">
        <v>183</v>
      </c>
      <c r="BT337" s="11" t="s">
        <v>182</v>
      </c>
      <c r="BU337" s="11"/>
      <c r="BV337" s="15">
        <f t="shared" ref="BV337:BZ338" si="104">IF(UPPER(TRIM(D337))="X",1,0)</f>
        <v>0</v>
      </c>
      <c r="BW337" s="15">
        <f t="shared" si="104"/>
        <v>0</v>
      </c>
      <c r="BX337" s="15">
        <f t="shared" si="104"/>
        <v>0</v>
      </c>
      <c r="BY337" s="15">
        <f t="shared" si="104"/>
        <v>0</v>
      </c>
      <c r="BZ337" s="15">
        <f t="shared" si="104"/>
        <v>0</v>
      </c>
      <c r="CA337" s="15">
        <f>IF(UPPER(TRIM(J337))="X",1,0)</f>
        <v>0</v>
      </c>
      <c r="CB337" s="15">
        <f>IF(UPPER(TRIM(L337))="X",1,0)</f>
        <v>0</v>
      </c>
      <c r="CC337" s="15">
        <f>IF(UPPER(TRIM(M337))="X",1,0)</f>
        <v>0</v>
      </c>
      <c r="CD337" s="15">
        <f>IF(UPPER(TRIM(I337))="X",1,0)</f>
        <v>0</v>
      </c>
      <c r="CE337" s="15">
        <f>IF(UPPER(TRIM(K337))="X",1,0)</f>
        <v>0</v>
      </c>
      <c r="CF337" s="15">
        <f t="shared" ref="CF337:CU338" si="105">IF(UPPER(TRIM(N337))="X",1,0)</f>
        <v>0</v>
      </c>
      <c r="CG337" s="15">
        <f t="shared" si="105"/>
        <v>0</v>
      </c>
      <c r="CH337" s="15">
        <f t="shared" si="105"/>
        <v>0</v>
      </c>
      <c r="CI337" s="15">
        <f t="shared" si="105"/>
        <v>0</v>
      </c>
      <c r="CJ337" s="15">
        <f t="shared" si="105"/>
        <v>0</v>
      </c>
      <c r="CK337" s="15">
        <f t="shared" si="105"/>
        <v>0</v>
      </c>
      <c r="CL337" s="15">
        <f t="shared" si="105"/>
        <v>0</v>
      </c>
      <c r="CM337" s="15">
        <f t="shared" si="105"/>
        <v>0</v>
      </c>
      <c r="CN337" s="15">
        <f t="shared" si="105"/>
        <v>0</v>
      </c>
      <c r="CO337" s="15">
        <f t="shared" si="105"/>
        <v>0</v>
      </c>
      <c r="CP337" s="15">
        <f t="shared" si="105"/>
        <v>0</v>
      </c>
      <c r="CQ337" s="15">
        <f t="shared" si="105"/>
        <v>0</v>
      </c>
      <c r="CR337" s="15">
        <f t="shared" si="105"/>
        <v>0</v>
      </c>
      <c r="CS337" s="15">
        <f t="shared" si="105"/>
        <v>0</v>
      </c>
      <c r="CT337" s="15">
        <f t="shared" si="105"/>
        <v>0</v>
      </c>
      <c r="CU337" s="15">
        <f t="shared" si="105"/>
        <v>0</v>
      </c>
      <c r="CV337" s="15">
        <f t="shared" ref="CP337:DA338" si="106">IF(UPPER(TRIM(AD337))="X",1,0)</f>
        <v>0</v>
      </c>
      <c r="CW337" s="15">
        <f t="shared" si="106"/>
        <v>0</v>
      </c>
      <c r="CX337" s="15">
        <f t="shared" si="106"/>
        <v>0</v>
      </c>
      <c r="CY337" s="15">
        <f t="shared" si="106"/>
        <v>0</v>
      </c>
      <c r="CZ337" s="15">
        <f t="shared" si="106"/>
        <v>0</v>
      </c>
      <c r="DA337" s="15">
        <f t="shared" si="106"/>
        <v>0</v>
      </c>
      <c r="DB337" s="16">
        <f>IF(UPPER(TRIM(AM337))="P", 0, IF(UPPER(TRIM(AM337))="C", 16384, IF(UPPER(TRIM(AM337))="B", 32768, IF(UPPER(TRIM(AM337))="U", 49152, -1))))</f>
        <v>0</v>
      </c>
      <c r="DC337" s="16">
        <f>HEX2DEC(AN337)</f>
        <v>5472</v>
      </c>
      <c r="DD337" s="16">
        <f>IF(UPPER(TRIM(BB337))="",0,IF(UPPER(TRIM(BB337))="M",32,IF(UPPER(TRIM(BB337))="H",64,IF(UPPER(TRIM(BB337))="I",128,-1))))</f>
        <v>0</v>
      </c>
      <c r="DE337" s="16">
        <f>IF(UPPER(TRIM(BC337))="",0, IF(UPPER(TRIM(BC337))="U",1,IF(UPPER(TRIM(BC337))="A",2,IF(UPPER(TRIM(BC337))="B1",4,IF(UPPER(TRIM(BC337))="B2",8,IF(UPPER(TRIM(BC337))="C",16,-1))))))</f>
        <v>0</v>
      </c>
      <c r="DF337" s="17"/>
      <c r="DG337" s="16">
        <v>335</v>
      </c>
      <c r="DH337" s="16">
        <f>AK337</f>
        <v>715</v>
      </c>
      <c r="DI337" s="16">
        <f>AL337</f>
        <v>3</v>
      </c>
      <c r="DJ337" s="16">
        <f>DB337 + DC337</f>
        <v>5472</v>
      </c>
      <c r="DK337" s="16">
        <f>HEX2DEC(AO337)</f>
        <v>18</v>
      </c>
      <c r="DL337" s="16">
        <f>HEX2DEC(AP337)</f>
        <v>5472</v>
      </c>
      <c r="DM337" s="13">
        <v>0</v>
      </c>
      <c r="DN337" s="16">
        <v>244</v>
      </c>
      <c r="DO337" s="16">
        <f>BV337*2^15+BW337*2^14+BX337*2^13+BY337*2^12+BZ337*2^11+CA337*2^10+CB337*2^9+CC337*2^8+CD337*2^7+CE337*2^6+CF337*2^5+CG337*2^4+CH337*2^3+CI337*2^2+CJ337*2^1+CK337*2^0</f>
        <v>0</v>
      </c>
      <c r="DP337" s="16">
        <f>CL337*2^15+CM337*2^14+CN337*2^13+CO337*2^12+CP337*2^11+CQ337*2^10+CR337*2^9+CS337*2^8+CT337*2^7+CU337*2^6+CV337*2^5+CW337*2^4+CX337*2^3+CY337*2^2+CZ337*2^1+DA337*2^0</f>
        <v>0</v>
      </c>
      <c r="DQ337" s="16">
        <f>IF(DS337=2,AT337*1000,AT337)</f>
        <v>1000</v>
      </c>
      <c r="DR337" s="16">
        <f>IF(DT337=2,AU337*1000,AU337)</f>
        <v>2000</v>
      </c>
      <c r="DS337" s="16">
        <v>2</v>
      </c>
      <c r="DT337" s="16">
        <v>2</v>
      </c>
      <c r="DU337" s="16">
        <f>MAX(0,MIN(AX337,3))*2^14+MAX(0,MIN(AY337,3))*2^12+MAX(0,MIN(AZ337,3))*2^10+MAX(0,MIN(BA337,3))*2^8+IF(AW337&lt;0,31,IF(AW337&gt;30,30,AW337))</f>
        <v>0</v>
      </c>
      <c r="DV337" s="16">
        <f>DD337 + DE337</f>
        <v>0</v>
      </c>
      <c r="DW337" s="138" t="s">
        <v>184</v>
      </c>
      <c r="DX337" s="137" t="s">
        <v>273</v>
      </c>
      <c r="DY337" s="137" t="s">
        <v>186</v>
      </c>
      <c r="DZ337" s="17"/>
      <c r="EA337" s="15"/>
      <c r="EB337" s="15"/>
      <c r="EC337" s="15"/>
      <c r="ED337" s="15"/>
    </row>
    <row r="338" spans="1:134" ht="15" hidden="1" customHeight="1" x14ac:dyDescent="0.3">
      <c r="A338" s="284" t="s">
        <v>568</v>
      </c>
      <c r="B338" s="293"/>
      <c r="C338" s="561" t="str">
        <f>IF(LEN(t_STR_RW_AUX_PUD7) &gt; 0, t_STR_RW_AUX_PUD7, DEF_RW_AUX_PUD7) &amp; " low voltage"</f>
        <v>AUX analog Pull-Up/Down 7 low voltage</v>
      </c>
      <c r="D338" s="202"/>
      <c r="E338" s="202"/>
      <c r="F338" s="202"/>
      <c r="G338" s="202"/>
      <c r="H338" s="202"/>
      <c r="I338" s="202"/>
      <c r="J338" s="202"/>
      <c r="K338" s="202"/>
      <c r="L338" s="202"/>
      <c r="M338" s="202"/>
      <c r="N338" s="202"/>
      <c r="O338" s="202"/>
      <c r="P338" s="202"/>
      <c r="Q338" s="202"/>
      <c r="R338" s="202"/>
      <c r="S338" s="202"/>
      <c r="T338" s="202"/>
      <c r="U338" s="202"/>
      <c r="V338" s="202"/>
      <c r="W338" s="202"/>
      <c r="X338" s="202"/>
      <c r="Y338" s="202"/>
      <c r="Z338" s="202"/>
      <c r="AA338" s="202"/>
      <c r="AB338" s="202"/>
      <c r="AC338" s="202"/>
      <c r="AD338" s="202"/>
      <c r="AE338" s="202"/>
      <c r="AF338" s="202"/>
      <c r="AG338" s="202"/>
      <c r="AH338" s="202"/>
      <c r="AI338" s="202"/>
      <c r="AJ338" s="148">
        <f>IF($DM338=0,0,(IF(_xlfn.BITAND($DM338, 128),"8,", "") &amp; IF(_xlfn.BITAND($DM338,64),"7,", "") &amp; IF(_xlfn.BITAND($DM338,7), _xlfn.BITAND($DM338,7) &amp; ",", "") &amp; IF(_xlfn.BITAND($DM338, 56), _xlfn.BITAND($DM338, 56)/8, "")))</f>
        <v>0</v>
      </c>
      <c r="AK338" s="135">
        <v>715</v>
      </c>
      <c r="AL338" s="135">
        <v>4</v>
      </c>
      <c r="AM338" s="194" t="s">
        <v>165</v>
      </c>
      <c r="AN338" s="195" t="s">
        <v>631</v>
      </c>
      <c r="AO338" s="195" t="s">
        <v>352</v>
      </c>
      <c r="AP338" s="195" t="s">
        <v>566</v>
      </c>
      <c r="AQ338" s="140" t="s">
        <v>633</v>
      </c>
      <c r="AR338" s="198">
        <v>0</v>
      </c>
      <c r="AS338" s="12" t="s">
        <v>346</v>
      </c>
      <c r="AT338" s="198">
        <v>1</v>
      </c>
      <c r="AU338" s="198">
        <v>2</v>
      </c>
      <c r="AV338" s="12" t="s">
        <v>259</v>
      </c>
      <c r="AW338" s="135">
        <v>0</v>
      </c>
      <c r="AX338" s="135">
        <v>0</v>
      </c>
      <c r="AY338" s="135">
        <v>0</v>
      </c>
      <c r="AZ338" s="135">
        <v>0</v>
      </c>
      <c r="BA338" s="135">
        <v>0</v>
      </c>
      <c r="BB338" s="136"/>
      <c r="BC338" s="136"/>
      <c r="BD338" s="15"/>
      <c r="BE338" s="137" t="str">
        <f>IF(C338="","",C338)</f>
        <v>AUX analog Pull-Up/Down 7 low voltage</v>
      </c>
      <c r="BF338" s="11" t="s">
        <v>264</v>
      </c>
      <c r="BG338" s="11" t="s">
        <v>265</v>
      </c>
      <c r="BH338" s="11" t="s">
        <v>266</v>
      </c>
      <c r="BI338" s="146" t="s">
        <v>525</v>
      </c>
      <c r="BJ338" s="11" t="s">
        <v>268</v>
      </c>
      <c r="BK338" s="146" t="s">
        <v>485</v>
      </c>
      <c r="BL338" s="146" t="s">
        <v>350</v>
      </c>
      <c r="BM338" s="146" t="s">
        <v>179</v>
      </c>
      <c r="BN338" s="11" t="s">
        <v>182</v>
      </c>
      <c r="BO338" s="265" t="s">
        <v>181</v>
      </c>
      <c r="BP338" s="11" t="s">
        <v>272</v>
      </c>
      <c r="BQ338" s="11" t="s">
        <v>182</v>
      </c>
      <c r="BR338" s="11" t="s">
        <v>182</v>
      </c>
      <c r="BS338" s="11" t="s">
        <v>183</v>
      </c>
      <c r="BT338" s="11" t="s">
        <v>182</v>
      </c>
      <c r="BU338" s="11"/>
      <c r="BV338" s="15">
        <f t="shared" si="104"/>
        <v>0</v>
      </c>
      <c r="BW338" s="15">
        <f t="shared" si="104"/>
        <v>0</v>
      </c>
      <c r="BX338" s="15">
        <f t="shared" si="104"/>
        <v>0</v>
      </c>
      <c r="BY338" s="15">
        <f t="shared" si="104"/>
        <v>0</v>
      </c>
      <c r="BZ338" s="15">
        <f t="shared" si="104"/>
        <v>0</v>
      </c>
      <c r="CA338" s="15">
        <f>IF(UPPER(TRIM(J338))="X",1,0)</f>
        <v>0</v>
      </c>
      <c r="CB338" s="15">
        <f>IF(UPPER(TRIM(L338))="X",1,0)</f>
        <v>0</v>
      </c>
      <c r="CC338" s="15">
        <f>IF(UPPER(TRIM(M338))="X",1,0)</f>
        <v>0</v>
      </c>
      <c r="CD338" s="15">
        <f>IF(UPPER(TRIM(I338))="X",1,0)</f>
        <v>0</v>
      </c>
      <c r="CE338" s="15">
        <f>IF(UPPER(TRIM(K338))="X",1,0)</f>
        <v>0</v>
      </c>
      <c r="CF338" s="15">
        <f t="shared" si="105"/>
        <v>0</v>
      </c>
      <c r="CG338" s="15">
        <f t="shared" si="105"/>
        <v>0</v>
      </c>
      <c r="CH338" s="15">
        <f t="shared" si="105"/>
        <v>0</v>
      </c>
      <c r="CI338" s="15">
        <f t="shared" si="105"/>
        <v>0</v>
      </c>
      <c r="CJ338" s="15">
        <f t="shared" si="105"/>
        <v>0</v>
      </c>
      <c r="CK338" s="15">
        <f t="shared" si="105"/>
        <v>0</v>
      </c>
      <c r="CL338" s="15">
        <f t="shared" si="105"/>
        <v>0</v>
      </c>
      <c r="CM338" s="15">
        <f t="shared" si="105"/>
        <v>0</v>
      </c>
      <c r="CN338" s="15">
        <f t="shared" si="105"/>
        <v>0</v>
      </c>
      <c r="CO338" s="15">
        <f t="shared" si="105"/>
        <v>0</v>
      </c>
      <c r="CP338" s="15">
        <f t="shared" si="106"/>
        <v>0</v>
      </c>
      <c r="CQ338" s="15">
        <f t="shared" si="106"/>
        <v>0</v>
      </c>
      <c r="CR338" s="15">
        <f t="shared" si="106"/>
        <v>0</v>
      </c>
      <c r="CS338" s="15">
        <f t="shared" si="106"/>
        <v>0</v>
      </c>
      <c r="CT338" s="15">
        <f t="shared" si="106"/>
        <v>0</v>
      </c>
      <c r="CU338" s="15">
        <f t="shared" si="106"/>
        <v>0</v>
      </c>
      <c r="CV338" s="15">
        <f t="shared" si="106"/>
        <v>0</v>
      </c>
      <c r="CW338" s="15">
        <f t="shared" si="106"/>
        <v>0</v>
      </c>
      <c r="CX338" s="15">
        <f t="shared" si="106"/>
        <v>0</v>
      </c>
      <c r="CY338" s="15">
        <f t="shared" si="106"/>
        <v>0</v>
      </c>
      <c r="CZ338" s="15">
        <f t="shared" si="106"/>
        <v>0</v>
      </c>
      <c r="DA338" s="15">
        <f t="shared" si="106"/>
        <v>0</v>
      </c>
      <c r="DB338" s="16">
        <f>IF(UPPER(TRIM(AM338))="P", 0, IF(UPPER(TRIM(AM338))="C", 16384, IF(UPPER(TRIM(AM338))="B", 32768, IF(UPPER(TRIM(AM338))="U", 49152, -1))))</f>
        <v>0</v>
      </c>
      <c r="DC338" s="16">
        <f>HEX2DEC(AN338)</f>
        <v>5472</v>
      </c>
      <c r="DD338" s="16">
        <f>IF(UPPER(TRIM(BB338))="",0,IF(UPPER(TRIM(BB338))="M",32,IF(UPPER(TRIM(BB338))="H",64,IF(UPPER(TRIM(BB338))="I",128,-1))))</f>
        <v>0</v>
      </c>
      <c r="DE338" s="16">
        <f>IF(UPPER(TRIM(BC338))="",0, IF(UPPER(TRIM(BC338))="U",1,IF(UPPER(TRIM(BC338))="A",2,IF(UPPER(TRIM(BC338))="B1",4,IF(UPPER(TRIM(BC338))="B2",8,IF(UPPER(TRIM(BC338))="C",16,-1))))))</f>
        <v>0</v>
      </c>
      <c r="DF338" s="17"/>
      <c r="DG338" s="16">
        <v>336</v>
      </c>
      <c r="DH338" s="16">
        <f>AK338</f>
        <v>715</v>
      </c>
      <c r="DI338" s="16">
        <f>AL338</f>
        <v>4</v>
      </c>
      <c r="DJ338" s="16">
        <f>DB338 + DC338</f>
        <v>5472</v>
      </c>
      <c r="DK338" s="16">
        <f>HEX2DEC(AO338)</f>
        <v>17</v>
      </c>
      <c r="DL338" s="16">
        <f>HEX2DEC(AP338)</f>
        <v>5473</v>
      </c>
      <c r="DM338" s="13">
        <v>0</v>
      </c>
      <c r="DN338" s="16">
        <v>245</v>
      </c>
      <c r="DO338" s="16">
        <f>BV338*2^15+BW338*2^14+BX338*2^13+BY338*2^12+BZ338*2^11+CA338*2^10+CB338*2^9+CC338*2^8+CD338*2^7+CE338*2^6+CF338*2^5+CG338*2^4+CH338*2^3+CI338*2^2+CJ338*2^1+CK338*2^0</f>
        <v>0</v>
      </c>
      <c r="DP338" s="16">
        <f>CL338*2^15+CM338*2^14+CN338*2^13+CO338*2^12+CP338*2^11+CQ338*2^10+CR338*2^9+CS338*2^8+CT338*2^7+CU338*2^6+CV338*2^5+CW338*2^4+CX338*2^3+CY338*2^2+CZ338*2^1+DA338*2^0</f>
        <v>0</v>
      </c>
      <c r="DQ338" s="16">
        <f>IF(DS338=2,AT338*1000,AT338)</f>
        <v>1000</v>
      </c>
      <c r="DR338" s="16">
        <f>IF(DT338=2,AU338*1000,AU338)</f>
        <v>2000</v>
      </c>
      <c r="DS338" s="16">
        <v>2</v>
      </c>
      <c r="DT338" s="16">
        <v>2</v>
      </c>
      <c r="DU338" s="16">
        <f>MAX(0,MIN(AX338,3))*2^14+MAX(0,MIN(AY338,3))*2^12+MAX(0,MIN(AZ338,3))*2^10+MAX(0,MIN(BA338,3))*2^8+IF(AW338&lt;0,31,IF(AW338&gt;30,30,AW338))</f>
        <v>0</v>
      </c>
      <c r="DV338" s="16">
        <f>DD338 + DE338</f>
        <v>0</v>
      </c>
      <c r="DW338" s="138" t="s">
        <v>184</v>
      </c>
      <c r="DX338" s="137" t="s">
        <v>273</v>
      </c>
      <c r="DY338" s="137" t="s">
        <v>186</v>
      </c>
      <c r="DZ338" s="17"/>
      <c r="EA338" s="15"/>
      <c r="EB338" s="15"/>
      <c r="EC338" s="15"/>
      <c r="ED338" s="15"/>
    </row>
    <row r="339" spans="1:134" ht="15" hidden="1" customHeight="1" x14ac:dyDescent="0.3">
      <c r="A339" s="123"/>
      <c r="B339" s="290"/>
      <c r="C339" s="555"/>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c r="AA339" s="184"/>
      <c r="AB339" s="184"/>
      <c r="AC339" s="184"/>
      <c r="AD339" s="184"/>
      <c r="AE339" s="184"/>
      <c r="AF339" s="184"/>
      <c r="AG339" s="184"/>
      <c r="AH339" s="184"/>
      <c r="AI339" s="184"/>
      <c r="AJ339" s="285"/>
      <c r="AK339" s="184"/>
      <c r="AL339" s="184"/>
      <c r="AM339" s="286"/>
      <c r="AN339" s="287"/>
      <c r="AO339" s="287"/>
      <c r="AP339" s="287"/>
      <c r="AQ339" s="184"/>
      <c r="AR339" s="184"/>
      <c r="AS339" s="184"/>
      <c r="AT339" s="184"/>
      <c r="AU339" s="184"/>
      <c r="AV339" s="184"/>
      <c r="AW339" s="184"/>
      <c r="AX339" s="184"/>
      <c r="AY339" s="184"/>
      <c r="AZ339" s="184"/>
      <c r="BA339" s="184"/>
      <c r="BB339" s="186"/>
      <c r="BC339" s="186"/>
      <c r="BD339" s="15"/>
      <c r="BE339" s="137"/>
      <c r="BF339" s="146"/>
      <c r="BG339" s="146"/>
      <c r="BH339" s="146"/>
      <c r="BI339" s="11" t="s">
        <v>183</v>
      </c>
      <c r="BJ339" s="11" t="s">
        <v>183</v>
      </c>
      <c r="BK339" s="11" t="s">
        <v>183</v>
      </c>
      <c r="BL339" s="11" t="s">
        <v>183</v>
      </c>
      <c r="BM339" s="11" t="s">
        <v>183</v>
      </c>
      <c r="BN339" s="11" t="s">
        <v>183</v>
      </c>
      <c r="BO339" s="11" t="s">
        <v>183</v>
      </c>
      <c r="BP339" s="11" t="s">
        <v>183</v>
      </c>
      <c r="BQ339" s="11" t="s">
        <v>183</v>
      </c>
      <c r="BR339" s="11" t="s">
        <v>183</v>
      </c>
      <c r="BS339" s="11" t="s">
        <v>183</v>
      </c>
      <c r="BT339" s="11" t="s">
        <v>183</v>
      </c>
      <c r="BU339" s="11"/>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6"/>
      <c r="DC339" s="16"/>
      <c r="DD339" s="16"/>
      <c r="DE339" s="16"/>
      <c r="DF339" s="17"/>
      <c r="DG339" s="16"/>
      <c r="DH339" s="16"/>
      <c r="DI339" s="16"/>
      <c r="DJ339" s="16"/>
      <c r="DK339" s="16"/>
      <c r="DL339" s="16"/>
      <c r="DM339" s="185"/>
      <c r="DN339" s="16"/>
      <c r="DO339" s="16"/>
      <c r="DP339" s="16"/>
      <c r="DQ339" s="16"/>
      <c r="DR339" s="16"/>
      <c r="DS339" s="16"/>
      <c r="DT339" s="16"/>
      <c r="DU339" s="16"/>
      <c r="DV339" s="16"/>
      <c r="DW339" s="138"/>
      <c r="DX339" s="137"/>
      <c r="DY339" s="137"/>
      <c r="DZ339" s="17"/>
      <c r="EA339" s="15"/>
      <c r="EB339" s="15"/>
      <c r="EC339" s="15"/>
      <c r="ED339" s="15"/>
    </row>
    <row r="340" spans="1:134" ht="15" hidden="1" customHeight="1" x14ac:dyDescent="0.3">
      <c r="A340" s="221"/>
      <c r="B340" s="291" t="s">
        <v>634</v>
      </c>
      <c r="C340" s="561" t="str">
        <f>IF(LEN(t_STR_RW_AUX_PUD8) &gt; 0, t_STR_RW_AUX_PUD8, DEF_RW_AUX_PUD8) &amp; " high voltage"</f>
        <v>AUX analog Pull-Up/Down 8 high voltage</v>
      </c>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c r="AA340" s="193"/>
      <c r="AB340" s="193"/>
      <c r="AC340" s="193"/>
      <c r="AD340" s="193"/>
      <c r="AE340" s="193"/>
      <c r="AF340" s="193"/>
      <c r="AG340" s="193"/>
      <c r="AH340" s="193"/>
      <c r="AI340" s="193"/>
      <c r="AJ340" s="148">
        <f>IF($DM340=0,0,(IF(_xlfn.BITAND($DM340, 128),"8,", "") &amp; IF(_xlfn.BITAND($DM340,64),"7,", "") &amp; IF(_xlfn.BITAND($DM340,7), _xlfn.BITAND($DM340,7) &amp; ",", "") &amp; IF(_xlfn.BITAND($DM340, 56), _xlfn.BITAND($DM340, 56)/8, "")))</f>
        <v>0</v>
      </c>
      <c r="AK340" s="135">
        <v>0</v>
      </c>
      <c r="AL340" s="135">
        <v>31</v>
      </c>
      <c r="AM340" s="194" t="s">
        <v>165</v>
      </c>
      <c r="AN340" s="195" t="s">
        <v>569</v>
      </c>
      <c r="AO340" s="195" t="s">
        <v>343</v>
      </c>
      <c r="AP340" s="195" t="s">
        <v>569</v>
      </c>
      <c r="AQ340" s="140" t="s">
        <v>635</v>
      </c>
      <c r="AR340" s="198">
        <v>5</v>
      </c>
      <c r="AS340" s="12" t="s">
        <v>346</v>
      </c>
      <c r="AT340" s="198">
        <v>1</v>
      </c>
      <c r="AU340" s="198">
        <v>2</v>
      </c>
      <c r="AV340" s="12" t="s">
        <v>259</v>
      </c>
      <c r="AW340" s="135">
        <v>0</v>
      </c>
      <c r="AX340" s="135">
        <v>0</v>
      </c>
      <c r="AY340" s="135">
        <v>0</v>
      </c>
      <c r="AZ340" s="135">
        <v>0</v>
      </c>
      <c r="BA340" s="135">
        <v>0</v>
      </c>
      <c r="BB340" s="136"/>
      <c r="BC340" s="136"/>
      <c r="BD340" s="15"/>
      <c r="BE340" s="137" t="str">
        <f>IF(C340="","",C340)</f>
        <v>AUX analog Pull-Up/Down 8 high voltage</v>
      </c>
      <c r="BF340" s="11" t="s">
        <v>264</v>
      </c>
      <c r="BG340" s="11" t="s">
        <v>265</v>
      </c>
      <c r="BH340" s="11" t="s">
        <v>266</v>
      </c>
      <c r="BI340" s="146" t="s">
        <v>525</v>
      </c>
      <c r="BJ340" s="11" t="s">
        <v>268</v>
      </c>
      <c r="BK340" s="146" t="s">
        <v>485</v>
      </c>
      <c r="BL340" s="146" t="s">
        <v>350</v>
      </c>
      <c r="BM340" s="146" t="s">
        <v>179</v>
      </c>
      <c r="BN340" s="11" t="s">
        <v>182</v>
      </c>
      <c r="BO340" s="265" t="s">
        <v>181</v>
      </c>
      <c r="BP340" s="11" t="s">
        <v>272</v>
      </c>
      <c r="BQ340" s="11" t="s">
        <v>182</v>
      </c>
      <c r="BR340" s="11" t="s">
        <v>182</v>
      </c>
      <c r="BS340" s="11" t="s">
        <v>183</v>
      </c>
      <c r="BT340" s="11" t="s">
        <v>182</v>
      </c>
      <c r="BU340" s="11"/>
      <c r="BV340" s="15">
        <f t="shared" ref="BV340:BZ341" si="107">IF(UPPER(TRIM(D340))="X",1,0)</f>
        <v>0</v>
      </c>
      <c r="BW340" s="15">
        <f t="shared" si="107"/>
        <v>0</v>
      </c>
      <c r="BX340" s="15">
        <f t="shared" si="107"/>
        <v>0</v>
      </c>
      <c r="BY340" s="15">
        <f t="shared" si="107"/>
        <v>0</v>
      </c>
      <c r="BZ340" s="15">
        <f t="shared" si="107"/>
        <v>0</v>
      </c>
      <c r="CA340" s="15">
        <f>IF(UPPER(TRIM(J340))="X",1,0)</f>
        <v>0</v>
      </c>
      <c r="CB340" s="15">
        <f>IF(UPPER(TRIM(L340))="X",1,0)</f>
        <v>0</v>
      </c>
      <c r="CC340" s="15">
        <f>IF(UPPER(TRIM(M340))="X",1,0)</f>
        <v>0</v>
      </c>
      <c r="CD340" s="15">
        <f>IF(UPPER(TRIM(I340))="X",1,0)</f>
        <v>0</v>
      </c>
      <c r="CE340" s="15">
        <f>IF(UPPER(TRIM(K340))="X",1,0)</f>
        <v>0</v>
      </c>
      <c r="CF340" s="15">
        <f t="shared" ref="CF340:CU341" si="108">IF(UPPER(TRIM(N340))="X",1,0)</f>
        <v>0</v>
      </c>
      <c r="CG340" s="15">
        <f t="shared" si="108"/>
        <v>0</v>
      </c>
      <c r="CH340" s="15">
        <f t="shared" si="108"/>
        <v>0</v>
      </c>
      <c r="CI340" s="15">
        <f t="shared" si="108"/>
        <v>0</v>
      </c>
      <c r="CJ340" s="15">
        <f t="shared" si="108"/>
        <v>0</v>
      </c>
      <c r="CK340" s="15">
        <f t="shared" si="108"/>
        <v>0</v>
      </c>
      <c r="CL340" s="15">
        <f t="shared" si="108"/>
        <v>0</v>
      </c>
      <c r="CM340" s="15">
        <f t="shared" si="108"/>
        <v>0</v>
      </c>
      <c r="CN340" s="15">
        <f t="shared" si="108"/>
        <v>0</v>
      </c>
      <c r="CO340" s="15">
        <f t="shared" si="108"/>
        <v>0</v>
      </c>
      <c r="CP340" s="15">
        <f t="shared" si="108"/>
        <v>0</v>
      </c>
      <c r="CQ340" s="15">
        <f t="shared" si="108"/>
        <v>0</v>
      </c>
      <c r="CR340" s="15">
        <f t="shared" si="108"/>
        <v>0</v>
      </c>
      <c r="CS340" s="15">
        <f t="shared" si="108"/>
        <v>0</v>
      </c>
      <c r="CT340" s="15">
        <f t="shared" si="108"/>
        <v>0</v>
      </c>
      <c r="CU340" s="15">
        <f t="shared" si="108"/>
        <v>0</v>
      </c>
      <c r="CV340" s="15">
        <f t="shared" ref="CP340:DA341" si="109">IF(UPPER(TRIM(AD340))="X",1,0)</f>
        <v>0</v>
      </c>
      <c r="CW340" s="15">
        <f t="shared" si="109"/>
        <v>0</v>
      </c>
      <c r="CX340" s="15">
        <f t="shared" si="109"/>
        <v>0</v>
      </c>
      <c r="CY340" s="15">
        <f t="shared" si="109"/>
        <v>0</v>
      </c>
      <c r="CZ340" s="15">
        <f t="shared" si="109"/>
        <v>0</v>
      </c>
      <c r="DA340" s="15">
        <f t="shared" si="109"/>
        <v>0</v>
      </c>
      <c r="DB340" s="16">
        <f>IF(UPPER(TRIM(AM340))="P", 0, IF(UPPER(TRIM(AM340))="C", 16384, IF(UPPER(TRIM(AM340))="B", 32768, IF(UPPER(TRIM(AM340))="U", 49152, -1))))</f>
        <v>0</v>
      </c>
      <c r="DC340" s="16">
        <f>HEX2DEC(AN340)</f>
        <v>5474</v>
      </c>
      <c r="DD340" s="16">
        <f>IF(UPPER(TRIM(BB340))="",0,IF(UPPER(TRIM(BB340))="M",32,IF(UPPER(TRIM(BB340))="H",64,IF(UPPER(TRIM(BB340))="I",128,-1))))</f>
        <v>0</v>
      </c>
      <c r="DE340" s="16">
        <f>IF(UPPER(TRIM(BC340))="",0, IF(UPPER(TRIM(BC340))="U",1,IF(UPPER(TRIM(BC340))="A",2,IF(UPPER(TRIM(BC340))="B1",4,IF(UPPER(TRIM(BC340))="B2",8,IF(UPPER(TRIM(BC340))="C",16,-1))))))</f>
        <v>0</v>
      </c>
      <c r="DF340" s="17"/>
      <c r="DG340" s="16">
        <v>352</v>
      </c>
      <c r="DH340" s="16">
        <f>AK340</f>
        <v>0</v>
      </c>
      <c r="DI340" s="16">
        <f>AL340</f>
        <v>31</v>
      </c>
      <c r="DJ340" s="16">
        <f>DB340 + DC340</f>
        <v>5474</v>
      </c>
      <c r="DK340" s="16">
        <f>HEX2DEC(AO340)</f>
        <v>18</v>
      </c>
      <c r="DL340" s="16">
        <f>HEX2DEC(AP340)</f>
        <v>5474</v>
      </c>
      <c r="DM340" s="13">
        <v>0</v>
      </c>
      <c r="DN340" s="16">
        <v>261</v>
      </c>
      <c r="DO340" s="16">
        <f>BV340*2^15+BW340*2^14+BX340*2^13+BY340*2^12+BZ340*2^11+CA340*2^10+CB340*2^9+CC340*2^8+CD340*2^7+CE340*2^6+CF340*2^5+CG340*2^4+CH340*2^3+CI340*2^2+CJ340*2^1+CK340*2^0</f>
        <v>0</v>
      </c>
      <c r="DP340" s="16">
        <f>CL340*2^15+CM340*2^14+CN340*2^13+CO340*2^12+CP340*2^11+CQ340*2^10+CR340*2^9+CS340*2^8+CT340*2^7+CU340*2^6+CV340*2^5+CW340*2^4+CX340*2^3+CY340*2^2+CZ340*2^1+DA340*2^0</f>
        <v>0</v>
      </c>
      <c r="DQ340" s="16">
        <f>IF(DS340=2,AT340*1000,AT340)</f>
        <v>1000</v>
      </c>
      <c r="DR340" s="16">
        <f>IF(DT340=2,AU340*1000,AU340)</f>
        <v>2000</v>
      </c>
      <c r="DS340" s="16">
        <v>2</v>
      </c>
      <c r="DT340" s="16">
        <v>2</v>
      </c>
      <c r="DU340" s="16">
        <f>MAX(0,MIN(AX340,3))*2^14+MAX(0,MIN(AY340,3))*2^12+MAX(0,MIN(AZ340,3))*2^10+MAX(0,MIN(BA340,3))*2^8+IF(AW340&lt;0,31,IF(AW340&gt;30,30,AW340))</f>
        <v>0</v>
      </c>
      <c r="DV340" s="16">
        <f>DD340 + DE340</f>
        <v>0</v>
      </c>
      <c r="DW340" s="138" t="s">
        <v>184</v>
      </c>
      <c r="DX340" s="137" t="s">
        <v>273</v>
      </c>
      <c r="DY340" s="137" t="s">
        <v>186</v>
      </c>
      <c r="DZ340" s="17"/>
      <c r="EA340" s="15"/>
      <c r="EB340" s="15"/>
      <c r="EC340" s="15"/>
      <c r="ED340" s="15"/>
    </row>
    <row r="341" spans="1:134" ht="15" hidden="1" customHeight="1" x14ac:dyDescent="0.3">
      <c r="A341" s="221"/>
      <c r="B341" s="293"/>
      <c r="C341" s="561" t="str">
        <f>IF(LEN(t_STR_RW_AUX_PUD8) &gt; 0, t_STR_RW_AUX_PUD8, DEF_RW_AUX_PUD8) &amp; " low voltage"</f>
        <v>AUX analog Pull-Up/Down 8 low voltage</v>
      </c>
      <c r="D341" s="202"/>
      <c r="E341" s="202"/>
      <c r="F341" s="202"/>
      <c r="G341" s="202"/>
      <c r="H341" s="202"/>
      <c r="I341" s="202"/>
      <c r="J341" s="202"/>
      <c r="K341" s="202"/>
      <c r="L341" s="202"/>
      <c r="M341" s="202"/>
      <c r="N341" s="202"/>
      <c r="O341" s="202"/>
      <c r="P341" s="202"/>
      <c r="Q341" s="202"/>
      <c r="R341" s="202"/>
      <c r="S341" s="202"/>
      <c r="T341" s="202"/>
      <c r="U341" s="202"/>
      <c r="V341" s="202"/>
      <c r="W341" s="202"/>
      <c r="X341" s="202"/>
      <c r="Y341" s="202"/>
      <c r="Z341" s="202"/>
      <c r="AA341" s="202"/>
      <c r="AB341" s="202"/>
      <c r="AC341" s="202"/>
      <c r="AD341" s="202"/>
      <c r="AE341" s="202"/>
      <c r="AF341" s="202"/>
      <c r="AG341" s="202"/>
      <c r="AH341" s="202"/>
      <c r="AI341" s="202"/>
      <c r="AJ341" s="148">
        <f>IF($DM341=0,0,(IF(_xlfn.BITAND($DM341, 128),"8,", "") &amp; IF(_xlfn.BITAND($DM341,64),"7,", "") &amp; IF(_xlfn.BITAND($DM341,7), _xlfn.BITAND($DM341,7) &amp; ",", "") &amp; IF(_xlfn.BITAND($DM341, 56), _xlfn.BITAND($DM341, 56)/8, "")))</f>
        <v>0</v>
      </c>
      <c r="AK341" s="135">
        <v>0</v>
      </c>
      <c r="AL341" s="135">
        <v>31</v>
      </c>
      <c r="AM341" s="194" t="s">
        <v>165</v>
      </c>
      <c r="AN341" s="195" t="s">
        <v>569</v>
      </c>
      <c r="AO341" s="195" t="s">
        <v>352</v>
      </c>
      <c r="AP341" s="195" t="s">
        <v>573</v>
      </c>
      <c r="AQ341" s="140" t="s">
        <v>636</v>
      </c>
      <c r="AR341" s="198">
        <v>0</v>
      </c>
      <c r="AS341" s="12" t="s">
        <v>346</v>
      </c>
      <c r="AT341" s="198">
        <v>1</v>
      </c>
      <c r="AU341" s="198">
        <v>2</v>
      </c>
      <c r="AV341" s="12" t="s">
        <v>259</v>
      </c>
      <c r="AW341" s="135">
        <v>0</v>
      </c>
      <c r="AX341" s="135">
        <v>0</v>
      </c>
      <c r="AY341" s="135">
        <v>0</v>
      </c>
      <c r="AZ341" s="135">
        <v>0</v>
      </c>
      <c r="BA341" s="135">
        <v>0</v>
      </c>
      <c r="BB341" s="136"/>
      <c r="BC341" s="136"/>
      <c r="BD341" s="15"/>
      <c r="BE341" s="137" t="str">
        <f>IF(C341="","",C341)</f>
        <v>AUX analog Pull-Up/Down 8 low voltage</v>
      </c>
      <c r="BF341" s="11" t="s">
        <v>264</v>
      </c>
      <c r="BG341" s="11" t="s">
        <v>265</v>
      </c>
      <c r="BH341" s="11" t="s">
        <v>266</v>
      </c>
      <c r="BI341" s="146" t="s">
        <v>525</v>
      </c>
      <c r="BJ341" s="11" t="s">
        <v>268</v>
      </c>
      <c r="BK341" s="146" t="s">
        <v>485</v>
      </c>
      <c r="BL341" s="146" t="s">
        <v>350</v>
      </c>
      <c r="BM341" s="146" t="s">
        <v>179</v>
      </c>
      <c r="BN341" s="11" t="s">
        <v>182</v>
      </c>
      <c r="BO341" s="265" t="s">
        <v>181</v>
      </c>
      <c r="BP341" s="11" t="s">
        <v>272</v>
      </c>
      <c r="BQ341" s="11" t="s">
        <v>182</v>
      </c>
      <c r="BR341" s="11" t="s">
        <v>182</v>
      </c>
      <c r="BS341" s="11" t="s">
        <v>183</v>
      </c>
      <c r="BT341" s="11" t="s">
        <v>182</v>
      </c>
      <c r="BU341" s="11"/>
      <c r="BV341" s="15">
        <f t="shared" si="107"/>
        <v>0</v>
      </c>
      <c r="BW341" s="15">
        <f t="shared" si="107"/>
        <v>0</v>
      </c>
      <c r="BX341" s="15">
        <f t="shared" si="107"/>
        <v>0</v>
      </c>
      <c r="BY341" s="15">
        <f t="shared" si="107"/>
        <v>0</v>
      </c>
      <c r="BZ341" s="15">
        <f t="shared" si="107"/>
        <v>0</v>
      </c>
      <c r="CA341" s="15">
        <f>IF(UPPER(TRIM(J341))="X",1,0)</f>
        <v>0</v>
      </c>
      <c r="CB341" s="15">
        <f>IF(UPPER(TRIM(L341))="X",1,0)</f>
        <v>0</v>
      </c>
      <c r="CC341" s="15">
        <f>IF(UPPER(TRIM(M341))="X",1,0)</f>
        <v>0</v>
      </c>
      <c r="CD341" s="15">
        <f>IF(UPPER(TRIM(I341))="X",1,0)</f>
        <v>0</v>
      </c>
      <c r="CE341" s="15">
        <f>IF(UPPER(TRIM(K341))="X",1,0)</f>
        <v>0</v>
      </c>
      <c r="CF341" s="15">
        <f t="shared" si="108"/>
        <v>0</v>
      </c>
      <c r="CG341" s="15">
        <f t="shared" si="108"/>
        <v>0</v>
      </c>
      <c r="CH341" s="15">
        <f t="shared" si="108"/>
        <v>0</v>
      </c>
      <c r="CI341" s="15">
        <f t="shared" si="108"/>
        <v>0</v>
      </c>
      <c r="CJ341" s="15">
        <f t="shared" si="108"/>
        <v>0</v>
      </c>
      <c r="CK341" s="15">
        <f t="shared" si="108"/>
        <v>0</v>
      </c>
      <c r="CL341" s="15">
        <f t="shared" si="108"/>
        <v>0</v>
      </c>
      <c r="CM341" s="15">
        <f t="shared" si="108"/>
        <v>0</v>
      </c>
      <c r="CN341" s="15">
        <f t="shared" si="108"/>
        <v>0</v>
      </c>
      <c r="CO341" s="15">
        <f t="shared" si="108"/>
        <v>0</v>
      </c>
      <c r="CP341" s="15">
        <f t="shared" si="109"/>
        <v>0</v>
      </c>
      <c r="CQ341" s="15">
        <f t="shared" si="109"/>
        <v>0</v>
      </c>
      <c r="CR341" s="15">
        <f t="shared" si="109"/>
        <v>0</v>
      </c>
      <c r="CS341" s="15">
        <f t="shared" si="109"/>
        <v>0</v>
      </c>
      <c r="CT341" s="15">
        <f t="shared" si="109"/>
        <v>0</v>
      </c>
      <c r="CU341" s="15">
        <f t="shared" si="109"/>
        <v>0</v>
      </c>
      <c r="CV341" s="15">
        <f t="shared" si="109"/>
        <v>0</v>
      </c>
      <c r="CW341" s="15">
        <f t="shared" si="109"/>
        <v>0</v>
      </c>
      <c r="CX341" s="15">
        <f t="shared" si="109"/>
        <v>0</v>
      </c>
      <c r="CY341" s="15">
        <f t="shared" si="109"/>
        <v>0</v>
      </c>
      <c r="CZ341" s="15">
        <f t="shared" si="109"/>
        <v>0</v>
      </c>
      <c r="DA341" s="15">
        <f t="shared" si="109"/>
        <v>0</v>
      </c>
      <c r="DB341" s="16">
        <f>IF(UPPER(TRIM(AM341))="P", 0, IF(UPPER(TRIM(AM341))="C", 16384, IF(UPPER(TRIM(AM341))="B", 32768, IF(UPPER(TRIM(AM341))="U", 49152, -1))))</f>
        <v>0</v>
      </c>
      <c r="DC341" s="16">
        <f>HEX2DEC(AN341)</f>
        <v>5474</v>
      </c>
      <c r="DD341" s="16">
        <f>IF(UPPER(TRIM(BB341))="",0,IF(UPPER(TRIM(BB341))="M",32,IF(UPPER(TRIM(BB341))="H",64,IF(UPPER(TRIM(BB341))="I",128,-1))))</f>
        <v>0</v>
      </c>
      <c r="DE341" s="16">
        <f>IF(UPPER(TRIM(BC341))="",0, IF(UPPER(TRIM(BC341))="U",1,IF(UPPER(TRIM(BC341))="A",2,IF(UPPER(TRIM(BC341))="B1",4,IF(UPPER(TRIM(BC341))="B2",8,IF(UPPER(TRIM(BC341))="C",16,-1))))))</f>
        <v>0</v>
      </c>
      <c r="DF341" s="17"/>
      <c r="DG341" s="16">
        <v>353</v>
      </c>
      <c r="DH341" s="16">
        <f>AK341</f>
        <v>0</v>
      </c>
      <c r="DI341" s="16">
        <f>AL341</f>
        <v>31</v>
      </c>
      <c r="DJ341" s="16">
        <f>DB341 + DC341</f>
        <v>5474</v>
      </c>
      <c r="DK341" s="16">
        <f>HEX2DEC(AO341)</f>
        <v>17</v>
      </c>
      <c r="DL341" s="16">
        <f>HEX2DEC(AP341)</f>
        <v>5475</v>
      </c>
      <c r="DM341" s="13">
        <v>0</v>
      </c>
      <c r="DN341" s="16">
        <v>262</v>
      </c>
      <c r="DO341" s="16">
        <f>BV341*2^15+BW341*2^14+BX341*2^13+BY341*2^12+BZ341*2^11+CA341*2^10+CB341*2^9+CC341*2^8+CD341*2^7+CE341*2^6+CF341*2^5+CG341*2^4+CH341*2^3+CI341*2^2+CJ341*2^1+CK341*2^0</f>
        <v>0</v>
      </c>
      <c r="DP341" s="16">
        <f>CL341*2^15+CM341*2^14+CN341*2^13+CO341*2^12+CP341*2^11+CQ341*2^10+CR341*2^9+CS341*2^8+CT341*2^7+CU341*2^6+CV341*2^5+CW341*2^4+CX341*2^3+CY341*2^2+CZ341*2^1+DA341*2^0</f>
        <v>0</v>
      </c>
      <c r="DQ341" s="16">
        <f>IF(DS341=2,AT341*1000,AT341)</f>
        <v>1000</v>
      </c>
      <c r="DR341" s="16">
        <f>IF(DT341=2,AU341*1000,AU341)</f>
        <v>2000</v>
      </c>
      <c r="DS341" s="16">
        <v>2</v>
      </c>
      <c r="DT341" s="16">
        <v>2</v>
      </c>
      <c r="DU341" s="16">
        <f>MAX(0,MIN(AX341,3))*2^14+MAX(0,MIN(AY341,3))*2^12+MAX(0,MIN(AZ341,3))*2^10+MAX(0,MIN(BA341,3))*2^8+IF(AW341&lt;0,31,IF(AW341&gt;30,30,AW341))</f>
        <v>0</v>
      </c>
      <c r="DV341" s="16">
        <f>DD341 + DE341</f>
        <v>0</v>
      </c>
      <c r="DW341" s="138" t="s">
        <v>184</v>
      </c>
      <c r="DX341" s="137" t="s">
        <v>273</v>
      </c>
      <c r="DY341" s="137" t="s">
        <v>186</v>
      </c>
      <c r="DZ341" s="17"/>
      <c r="EA341" s="15"/>
      <c r="EB341" s="15"/>
      <c r="EC341" s="15"/>
      <c r="ED341" s="15"/>
    </row>
    <row r="342" spans="1:134" ht="15" hidden="1" customHeight="1" x14ac:dyDescent="0.3">
      <c r="A342" s="123"/>
      <c r="B342" s="290"/>
      <c r="C342" s="555"/>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c r="AA342" s="184"/>
      <c r="AB342" s="184"/>
      <c r="AC342" s="184"/>
      <c r="AD342" s="184"/>
      <c r="AE342" s="184"/>
      <c r="AF342" s="184"/>
      <c r="AG342" s="184"/>
      <c r="AH342" s="184"/>
      <c r="AI342" s="184"/>
      <c r="AJ342" s="285"/>
      <c r="AK342" s="184"/>
      <c r="AL342" s="184"/>
      <c r="AM342" s="286"/>
      <c r="AN342" s="287"/>
      <c r="AO342" s="287"/>
      <c r="AP342" s="287"/>
      <c r="AQ342" s="184"/>
      <c r="AR342" s="184"/>
      <c r="AS342" s="184"/>
      <c r="AT342" s="184"/>
      <c r="AU342" s="184"/>
      <c r="AV342" s="184"/>
      <c r="AW342" s="184"/>
      <c r="AX342" s="184"/>
      <c r="AY342" s="184"/>
      <c r="AZ342" s="184"/>
      <c r="BA342" s="184"/>
      <c r="BB342" s="186"/>
      <c r="BC342" s="186"/>
      <c r="BD342" s="15"/>
      <c r="BE342" s="137" t="s">
        <v>183</v>
      </c>
      <c r="BF342" s="146"/>
      <c r="BG342" s="146"/>
      <c r="BH342" s="146"/>
      <c r="BI342" s="11" t="s">
        <v>183</v>
      </c>
      <c r="BJ342" s="11" t="s">
        <v>183</v>
      </c>
      <c r="BK342" s="11" t="s">
        <v>183</v>
      </c>
      <c r="BL342" s="11" t="s">
        <v>183</v>
      </c>
      <c r="BM342" s="11" t="s">
        <v>183</v>
      </c>
      <c r="BN342" s="11" t="s">
        <v>183</v>
      </c>
      <c r="BO342" s="11" t="s">
        <v>183</v>
      </c>
      <c r="BP342" s="11" t="s">
        <v>183</v>
      </c>
      <c r="BQ342" s="11" t="s">
        <v>183</v>
      </c>
      <c r="BR342" s="11" t="s">
        <v>183</v>
      </c>
      <c r="BS342" s="11" t="s">
        <v>183</v>
      </c>
      <c r="BT342" s="11" t="s">
        <v>183</v>
      </c>
      <c r="BU342" s="11"/>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6"/>
      <c r="DC342" s="16"/>
      <c r="DD342" s="16"/>
      <c r="DE342" s="16"/>
      <c r="DF342" s="17"/>
      <c r="DG342" s="16"/>
      <c r="DH342" s="16"/>
      <c r="DI342" s="16"/>
      <c r="DJ342" s="16"/>
      <c r="DK342" s="16"/>
      <c r="DL342" s="16"/>
      <c r="DM342" s="185"/>
      <c r="DN342" s="16"/>
      <c r="DO342" s="16"/>
      <c r="DP342" s="16"/>
      <c r="DQ342" s="16"/>
      <c r="DR342" s="16"/>
      <c r="DS342" s="16"/>
      <c r="DT342" s="16"/>
      <c r="DU342" s="16"/>
      <c r="DV342" s="16"/>
      <c r="DW342" s="138"/>
      <c r="DX342" s="137"/>
      <c r="DY342" s="137"/>
      <c r="DZ342" s="17"/>
      <c r="EA342" s="15"/>
      <c r="EB342" s="15"/>
      <c r="EC342" s="15"/>
      <c r="ED342" s="15"/>
    </row>
    <row r="343" spans="1:134" ht="15" hidden="1" customHeight="1" x14ac:dyDescent="0.3">
      <c r="A343" s="221"/>
      <c r="B343" s="291" t="s">
        <v>637</v>
      </c>
      <c r="C343" s="561" t="str">
        <f>IF(LEN(t_STR_RW_AUX_PUD9) &gt; 0, t_STR_RW_AUX_PUD9, DEF_RW_AUX_PUD9) &amp; " high voltage"</f>
        <v>AUX analog Pull-Up/Down 9 high voltage</v>
      </c>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c r="AA343" s="193"/>
      <c r="AB343" s="193"/>
      <c r="AC343" s="193"/>
      <c r="AD343" s="193"/>
      <c r="AE343" s="193"/>
      <c r="AF343" s="193"/>
      <c r="AG343" s="193"/>
      <c r="AH343" s="193"/>
      <c r="AI343" s="193"/>
      <c r="AJ343" s="148">
        <f>IF($DM343=0,0,(IF(_xlfn.BITAND($DM343, 128),"8,", "") &amp; IF(_xlfn.BITAND($DM343,64),"7,", "") &amp; IF(_xlfn.BITAND($DM343,7), _xlfn.BITAND($DM343,7) &amp; ",", "") &amp; IF(_xlfn.BITAND($DM343, 56), _xlfn.BITAND($DM343, 56)/8, "")))</f>
        <v>0</v>
      </c>
      <c r="AK343" s="135">
        <v>0</v>
      </c>
      <c r="AL343" s="135">
        <v>31</v>
      </c>
      <c r="AM343" s="194" t="s">
        <v>165</v>
      </c>
      <c r="AN343" s="195" t="s">
        <v>575</v>
      </c>
      <c r="AO343" s="195" t="s">
        <v>343</v>
      </c>
      <c r="AP343" s="195" t="s">
        <v>575</v>
      </c>
      <c r="AQ343" s="140" t="s">
        <v>638</v>
      </c>
      <c r="AR343" s="198">
        <v>5</v>
      </c>
      <c r="AS343" s="12" t="s">
        <v>346</v>
      </c>
      <c r="AT343" s="198">
        <v>1</v>
      </c>
      <c r="AU343" s="198">
        <v>2</v>
      </c>
      <c r="AV343" s="12" t="s">
        <v>259</v>
      </c>
      <c r="AW343" s="135">
        <v>0</v>
      </c>
      <c r="AX343" s="135">
        <v>0</v>
      </c>
      <c r="AY343" s="135">
        <v>0</v>
      </c>
      <c r="AZ343" s="135">
        <v>0</v>
      </c>
      <c r="BA343" s="135">
        <v>0</v>
      </c>
      <c r="BB343" s="136"/>
      <c r="BC343" s="136"/>
      <c r="BD343" s="15"/>
      <c r="BE343" s="137" t="str">
        <f>IF(C343="","",C343)</f>
        <v>AUX analog Pull-Up/Down 9 high voltage</v>
      </c>
      <c r="BF343" s="11" t="s">
        <v>264</v>
      </c>
      <c r="BG343" s="11" t="s">
        <v>265</v>
      </c>
      <c r="BH343" s="11" t="s">
        <v>266</v>
      </c>
      <c r="BI343" s="146" t="s">
        <v>525</v>
      </c>
      <c r="BJ343" s="11" t="s">
        <v>268</v>
      </c>
      <c r="BK343" s="146" t="s">
        <v>485</v>
      </c>
      <c r="BL343" s="146" t="s">
        <v>350</v>
      </c>
      <c r="BM343" s="146" t="s">
        <v>179</v>
      </c>
      <c r="BN343" s="11" t="s">
        <v>182</v>
      </c>
      <c r="BO343" s="265" t="s">
        <v>181</v>
      </c>
      <c r="BP343" s="11" t="s">
        <v>272</v>
      </c>
      <c r="BQ343" s="11" t="s">
        <v>182</v>
      </c>
      <c r="BR343" s="11" t="s">
        <v>182</v>
      </c>
      <c r="BS343" s="11" t="s">
        <v>183</v>
      </c>
      <c r="BT343" s="11" t="s">
        <v>182</v>
      </c>
      <c r="BU343" s="11"/>
      <c r="BV343" s="15">
        <f t="shared" ref="BV343:BZ344" si="110">IF(UPPER(TRIM(D343))="X",1,0)</f>
        <v>0</v>
      </c>
      <c r="BW343" s="15">
        <f t="shared" si="110"/>
        <v>0</v>
      </c>
      <c r="BX343" s="15">
        <f t="shared" si="110"/>
        <v>0</v>
      </c>
      <c r="BY343" s="15">
        <f t="shared" si="110"/>
        <v>0</v>
      </c>
      <c r="BZ343" s="15">
        <f t="shared" si="110"/>
        <v>0</v>
      </c>
      <c r="CA343" s="15">
        <f>IF(UPPER(TRIM(J343))="X",1,0)</f>
        <v>0</v>
      </c>
      <c r="CB343" s="15">
        <f>IF(UPPER(TRIM(L343))="X",1,0)</f>
        <v>0</v>
      </c>
      <c r="CC343" s="15">
        <f>IF(UPPER(TRIM(M343))="X",1,0)</f>
        <v>0</v>
      </c>
      <c r="CD343" s="15">
        <f>IF(UPPER(TRIM(I343))="X",1,0)</f>
        <v>0</v>
      </c>
      <c r="CE343" s="15">
        <f>IF(UPPER(TRIM(K343))="X",1,0)</f>
        <v>0</v>
      </c>
      <c r="CF343" s="15">
        <f t="shared" ref="CF343:CU344" si="111">IF(UPPER(TRIM(N343))="X",1,0)</f>
        <v>0</v>
      </c>
      <c r="CG343" s="15">
        <f t="shared" si="111"/>
        <v>0</v>
      </c>
      <c r="CH343" s="15">
        <f t="shared" si="111"/>
        <v>0</v>
      </c>
      <c r="CI343" s="15">
        <f t="shared" si="111"/>
        <v>0</v>
      </c>
      <c r="CJ343" s="15">
        <f t="shared" si="111"/>
        <v>0</v>
      </c>
      <c r="CK343" s="15">
        <f t="shared" si="111"/>
        <v>0</v>
      </c>
      <c r="CL343" s="15">
        <f t="shared" si="111"/>
        <v>0</v>
      </c>
      <c r="CM343" s="15">
        <f t="shared" si="111"/>
        <v>0</v>
      </c>
      <c r="CN343" s="15">
        <f t="shared" si="111"/>
        <v>0</v>
      </c>
      <c r="CO343" s="15">
        <f t="shared" si="111"/>
        <v>0</v>
      </c>
      <c r="CP343" s="15">
        <f t="shared" si="111"/>
        <v>0</v>
      </c>
      <c r="CQ343" s="15">
        <f t="shared" si="111"/>
        <v>0</v>
      </c>
      <c r="CR343" s="15">
        <f t="shared" si="111"/>
        <v>0</v>
      </c>
      <c r="CS343" s="15">
        <f t="shared" si="111"/>
        <v>0</v>
      </c>
      <c r="CT343" s="15">
        <f t="shared" si="111"/>
        <v>0</v>
      </c>
      <c r="CU343" s="15">
        <f t="shared" si="111"/>
        <v>0</v>
      </c>
      <c r="CV343" s="15">
        <f t="shared" ref="CP343:DA344" si="112">IF(UPPER(TRIM(AD343))="X",1,0)</f>
        <v>0</v>
      </c>
      <c r="CW343" s="15">
        <f t="shared" si="112"/>
        <v>0</v>
      </c>
      <c r="CX343" s="15">
        <f t="shared" si="112"/>
        <v>0</v>
      </c>
      <c r="CY343" s="15">
        <f t="shared" si="112"/>
        <v>0</v>
      </c>
      <c r="CZ343" s="15">
        <f t="shared" si="112"/>
        <v>0</v>
      </c>
      <c r="DA343" s="15">
        <f t="shared" si="112"/>
        <v>0</v>
      </c>
      <c r="DB343" s="16">
        <f>IF(UPPER(TRIM(AM343))="P", 0, IF(UPPER(TRIM(AM343))="C", 16384, IF(UPPER(TRIM(AM343))="B", 32768, IF(UPPER(TRIM(AM343))="U", 49152, -1))))</f>
        <v>0</v>
      </c>
      <c r="DC343" s="16">
        <f>HEX2DEC(AN343)</f>
        <v>5476</v>
      </c>
      <c r="DD343" s="16">
        <f>IF(UPPER(TRIM(BB343))="",0,IF(UPPER(TRIM(BB343))="M",32,IF(UPPER(TRIM(BB343))="H",64,IF(UPPER(TRIM(BB343))="I",128,-1))))</f>
        <v>0</v>
      </c>
      <c r="DE343" s="16">
        <f>IF(UPPER(TRIM(BC343))="",0, IF(UPPER(TRIM(BC343))="U",1,IF(UPPER(TRIM(BC343))="A",2,IF(UPPER(TRIM(BC343))="B1",4,IF(UPPER(TRIM(BC343))="B2",8,IF(UPPER(TRIM(BC343))="C",16,-1))))))</f>
        <v>0</v>
      </c>
      <c r="DF343" s="17"/>
      <c r="DG343" s="16">
        <v>359</v>
      </c>
      <c r="DH343" s="16">
        <f>AK343</f>
        <v>0</v>
      </c>
      <c r="DI343" s="16">
        <f>AL343</f>
        <v>31</v>
      </c>
      <c r="DJ343" s="16">
        <f>DB343 + DC343</f>
        <v>5476</v>
      </c>
      <c r="DK343" s="16">
        <f>HEX2DEC(AO343)</f>
        <v>18</v>
      </c>
      <c r="DL343" s="16">
        <f>HEX2DEC(AP343)</f>
        <v>5476</v>
      </c>
      <c r="DM343" s="13">
        <v>0</v>
      </c>
      <c r="DN343" s="16">
        <v>268</v>
      </c>
      <c r="DO343" s="16">
        <f>BV343*2^15+BW343*2^14+BX343*2^13+BY343*2^12+BZ343*2^11+CA343*2^10+CB343*2^9+CC343*2^8+CD343*2^7+CE343*2^6+CF343*2^5+CG343*2^4+CH343*2^3+CI343*2^2+CJ343*2^1+CK343*2^0</f>
        <v>0</v>
      </c>
      <c r="DP343" s="16">
        <f>CL343*2^15+CM343*2^14+CN343*2^13+CO343*2^12+CP343*2^11+CQ343*2^10+CR343*2^9+CS343*2^8+CT343*2^7+CU343*2^6+CV343*2^5+CW343*2^4+CX343*2^3+CY343*2^2+CZ343*2^1+DA343*2^0</f>
        <v>0</v>
      </c>
      <c r="DQ343" s="16">
        <f>IF(DS343=2,AT343*1000,AT343)</f>
        <v>1000</v>
      </c>
      <c r="DR343" s="16">
        <f>IF(DT343=2,AU343*1000,AU343)</f>
        <v>2000</v>
      </c>
      <c r="DS343" s="16">
        <v>2</v>
      </c>
      <c r="DT343" s="16">
        <v>2</v>
      </c>
      <c r="DU343" s="16">
        <f>MAX(0,MIN(AX343,3))*2^14+MAX(0,MIN(AY343,3))*2^12+MAX(0,MIN(AZ343,3))*2^10+MAX(0,MIN(BA343,3))*2^8+IF(AW343&lt;0,31,IF(AW343&gt;30,30,AW343))</f>
        <v>0</v>
      </c>
      <c r="DV343" s="16">
        <f>DD343 + DE343</f>
        <v>0</v>
      </c>
      <c r="DW343" s="138" t="s">
        <v>184</v>
      </c>
      <c r="DX343" s="137" t="s">
        <v>273</v>
      </c>
      <c r="DY343" s="137" t="s">
        <v>186</v>
      </c>
      <c r="DZ343" s="17"/>
      <c r="EA343" s="15"/>
      <c r="EB343" s="15"/>
      <c r="EC343" s="15"/>
      <c r="ED343" s="15"/>
    </row>
    <row r="344" spans="1:134" ht="15" hidden="1" customHeight="1" x14ac:dyDescent="0.3">
      <c r="A344" s="221"/>
      <c r="B344" s="293"/>
      <c r="C344" s="561" t="str">
        <f>IF(LEN(t_STR_RW_AUX_PUD9) &gt; 0, t_STR_RW_AUX_PUD9, DEF_RW_AUX_PUD9) &amp; " low voltage"</f>
        <v>AUX analog Pull-Up/Down 9 low voltage</v>
      </c>
      <c r="D344" s="202"/>
      <c r="E344" s="202"/>
      <c r="F344" s="202"/>
      <c r="G344" s="202"/>
      <c r="H344" s="202"/>
      <c r="I344" s="202"/>
      <c r="J344" s="202"/>
      <c r="K344" s="202"/>
      <c r="L344" s="202"/>
      <c r="M344" s="202"/>
      <c r="N344" s="202"/>
      <c r="O344" s="202"/>
      <c r="P344" s="202"/>
      <c r="Q344" s="202"/>
      <c r="R344" s="202"/>
      <c r="S344" s="202"/>
      <c r="T344" s="202"/>
      <c r="U344" s="202"/>
      <c r="V344" s="202"/>
      <c r="W344" s="202"/>
      <c r="X344" s="202"/>
      <c r="Y344" s="202"/>
      <c r="Z344" s="202"/>
      <c r="AA344" s="202"/>
      <c r="AB344" s="202"/>
      <c r="AC344" s="202"/>
      <c r="AD344" s="202"/>
      <c r="AE344" s="202"/>
      <c r="AF344" s="202"/>
      <c r="AG344" s="202"/>
      <c r="AH344" s="202"/>
      <c r="AI344" s="202"/>
      <c r="AJ344" s="148">
        <f>IF($DM344=0,0,(IF(_xlfn.BITAND($DM344, 128),"8,", "") &amp; IF(_xlfn.BITAND($DM344,64),"7,", "") &amp; IF(_xlfn.BITAND($DM344,7), _xlfn.BITAND($DM344,7) &amp; ",", "") &amp; IF(_xlfn.BITAND($DM344, 56), _xlfn.BITAND($DM344, 56)/8, "")))</f>
        <v>0</v>
      </c>
      <c r="AK344" s="135">
        <v>0</v>
      </c>
      <c r="AL344" s="135">
        <v>31</v>
      </c>
      <c r="AM344" s="194" t="s">
        <v>165</v>
      </c>
      <c r="AN344" s="195" t="s">
        <v>575</v>
      </c>
      <c r="AO344" s="195" t="s">
        <v>352</v>
      </c>
      <c r="AP344" s="195" t="s">
        <v>639</v>
      </c>
      <c r="AQ344" s="140" t="s">
        <v>640</v>
      </c>
      <c r="AR344" s="198">
        <v>0</v>
      </c>
      <c r="AS344" s="12" t="s">
        <v>346</v>
      </c>
      <c r="AT344" s="198">
        <v>1</v>
      </c>
      <c r="AU344" s="198">
        <v>2</v>
      </c>
      <c r="AV344" s="12" t="s">
        <v>259</v>
      </c>
      <c r="AW344" s="135">
        <v>0</v>
      </c>
      <c r="AX344" s="135">
        <v>0</v>
      </c>
      <c r="AY344" s="135">
        <v>0</v>
      </c>
      <c r="AZ344" s="135">
        <v>0</v>
      </c>
      <c r="BA344" s="135">
        <v>0</v>
      </c>
      <c r="BB344" s="136"/>
      <c r="BC344" s="136"/>
      <c r="BD344" s="15"/>
      <c r="BE344" s="137" t="str">
        <f>IF(C344="","",C344)</f>
        <v>AUX analog Pull-Up/Down 9 low voltage</v>
      </c>
      <c r="BF344" s="11" t="s">
        <v>264</v>
      </c>
      <c r="BG344" s="11" t="s">
        <v>265</v>
      </c>
      <c r="BH344" s="11" t="s">
        <v>266</v>
      </c>
      <c r="BI344" s="146" t="s">
        <v>525</v>
      </c>
      <c r="BJ344" s="11" t="s">
        <v>268</v>
      </c>
      <c r="BK344" s="146" t="s">
        <v>485</v>
      </c>
      <c r="BL344" s="146" t="s">
        <v>350</v>
      </c>
      <c r="BM344" s="146" t="s">
        <v>179</v>
      </c>
      <c r="BN344" s="11" t="s">
        <v>182</v>
      </c>
      <c r="BO344" s="265" t="s">
        <v>181</v>
      </c>
      <c r="BP344" s="11" t="s">
        <v>272</v>
      </c>
      <c r="BQ344" s="11" t="s">
        <v>182</v>
      </c>
      <c r="BR344" s="11" t="s">
        <v>182</v>
      </c>
      <c r="BS344" s="11" t="s">
        <v>183</v>
      </c>
      <c r="BT344" s="11" t="s">
        <v>182</v>
      </c>
      <c r="BU344" s="11"/>
      <c r="BV344" s="15">
        <f t="shared" si="110"/>
        <v>0</v>
      </c>
      <c r="BW344" s="15">
        <f t="shared" si="110"/>
        <v>0</v>
      </c>
      <c r="BX344" s="15">
        <f t="shared" si="110"/>
        <v>0</v>
      </c>
      <c r="BY344" s="15">
        <f t="shared" si="110"/>
        <v>0</v>
      </c>
      <c r="BZ344" s="15">
        <f t="shared" si="110"/>
        <v>0</v>
      </c>
      <c r="CA344" s="15">
        <f>IF(UPPER(TRIM(J344))="X",1,0)</f>
        <v>0</v>
      </c>
      <c r="CB344" s="15">
        <f>IF(UPPER(TRIM(L344))="X",1,0)</f>
        <v>0</v>
      </c>
      <c r="CC344" s="15">
        <f>IF(UPPER(TRIM(M344))="X",1,0)</f>
        <v>0</v>
      </c>
      <c r="CD344" s="15">
        <f>IF(UPPER(TRIM(I344))="X",1,0)</f>
        <v>0</v>
      </c>
      <c r="CE344" s="15">
        <f>IF(UPPER(TRIM(K344))="X",1,0)</f>
        <v>0</v>
      </c>
      <c r="CF344" s="15">
        <f t="shared" si="111"/>
        <v>0</v>
      </c>
      <c r="CG344" s="15">
        <f t="shared" si="111"/>
        <v>0</v>
      </c>
      <c r="CH344" s="15">
        <f t="shared" si="111"/>
        <v>0</v>
      </c>
      <c r="CI344" s="15">
        <f t="shared" si="111"/>
        <v>0</v>
      </c>
      <c r="CJ344" s="15">
        <f t="shared" si="111"/>
        <v>0</v>
      </c>
      <c r="CK344" s="15">
        <f t="shared" si="111"/>
        <v>0</v>
      </c>
      <c r="CL344" s="15">
        <f t="shared" si="111"/>
        <v>0</v>
      </c>
      <c r="CM344" s="15">
        <f t="shared" si="111"/>
        <v>0</v>
      </c>
      <c r="CN344" s="15">
        <f t="shared" si="111"/>
        <v>0</v>
      </c>
      <c r="CO344" s="15">
        <f t="shared" si="111"/>
        <v>0</v>
      </c>
      <c r="CP344" s="15">
        <f t="shared" si="112"/>
        <v>0</v>
      </c>
      <c r="CQ344" s="15">
        <f t="shared" si="112"/>
        <v>0</v>
      </c>
      <c r="CR344" s="15">
        <f t="shared" si="112"/>
        <v>0</v>
      </c>
      <c r="CS344" s="15">
        <f t="shared" si="112"/>
        <v>0</v>
      </c>
      <c r="CT344" s="15">
        <f t="shared" si="112"/>
        <v>0</v>
      </c>
      <c r="CU344" s="15">
        <f t="shared" si="112"/>
        <v>0</v>
      </c>
      <c r="CV344" s="15">
        <f t="shared" si="112"/>
        <v>0</v>
      </c>
      <c r="CW344" s="15">
        <f t="shared" si="112"/>
        <v>0</v>
      </c>
      <c r="CX344" s="15">
        <f t="shared" si="112"/>
        <v>0</v>
      </c>
      <c r="CY344" s="15">
        <f t="shared" si="112"/>
        <v>0</v>
      </c>
      <c r="CZ344" s="15">
        <f t="shared" si="112"/>
        <v>0</v>
      </c>
      <c r="DA344" s="15">
        <f t="shared" si="112"/>
        <v>0</v>
      </c>
      <c r="DB344" s="16">
        <f>IF(UPPER(TRIM(AM344))="P", 0, IF(UPPER(TRIM(AM344))="C", 16384, IF(UPPER(TRIM(AM344))="B", 32768, IF(UPPER(TRIM(AM344))="U", 49152, -1))))</f>
        <v>0</v>
      </c>
      <c r="DC344" s="16">
        <f>HEX2DEC(AN344)</f>
        <v>5476</v>
      </c>
      <c r="DD344" s="16">
        <f>IF(UPPER(TRIM(BB344))="",0,IF(UPPER(TRIM(BB344))="M",32,IF(UPPER(TRIM(BB344))="H",64,IF(UPPER(TRIM(BB344))="I",128,-1))))</f>
        <v>0</v>
      </c>
      <c r="DE344" s="16">
        <f>IF(UPPER(TRIM(BC344))="",0, IF(UPPER(TRIM(BC344))="U",1,IF(UPPER(TRIM(BC344))="A",2,IF(UPPER(TRIM(BC344))="B1",4,IF(UPPER(TRIM(BC344))="B2",8,IF(UPPER(TRIM(BC344))="C",16,-1))))))</f>
        <v>0</v>
      </c>
      <c r="DF344" s="17"/>
      <c r="DG344" s="16">
        <v>360</v>
      </c>
      <c r="DH344" s="16">
        <f>AK344</f>
        <v>0</v>
      </c>
      <c r="DI344" s="16">
        <f>AL344</f>
        <v>31</v>
      </c>
      <c r="DJ344" s="16">
        <f>DB344 + DC344</f>
        <v>5476</v>
      </c>
      <c r="DK344" s="16">
        <f>HEX2DEC(AO344)</f>
        <v>17</v>
      </c>
      <c r="DL344" s="16">
        <f>HEX2DEC(AP344)</f>
        <v>5477</v>
      </c>
      <c r="DM344" s="13">
        <v>0</v>
      </c>
      <c r="DN344" s="16">
        <v>269</v>
      </c>
      <c r="DO344" s="16">
        <f>BV344*2^15+BW344*2^14+BX344*2^13+BY344*2^12+BZ344*2^11+CA344*2^10+CB344*2^9+CC344*2^8+CD344*2^7+CE344*2^6+CF344*2^5+CG344*2^4+CH344*2^3+CI344*2^2+CJ344*2^1+CK344*2^0</f>
        <v>0</v>
      </c>
      <c r="DP344" s="16">
        <f>CL344*2^15+CM344*2^14+CN344*2^13+CO344*2^12+CP344*2^11+CQ344*2^10+CR344*2^9+CS344*2^8+CT344*2^7+CU344*2^6+CV344*2^5+CW344*2^4+CX344*2^3+CY344*2^2+CZ344*2^1+DA344*2^0</f>
        <v>0</v>
      </c>
      <c r="DQ344" s="16">
        <f>IF(DS344=2,AT344*1000,AT344)</f>
        <v>1000</v>
      </c>
      <c r="DR344" s="16">
        <f>IF(DT344=2,AU344*1000,AU344)</f>
        <v>2000</v>
      </c>
      <c r="DS344" s="16">
        <v>2</v>
      </c>
      <c r="DT344" s="16">
        <v>2</v>
      </c>
      <c r="DU344" s="16">
        <f>MAX(0,MIN(AX344,3))*2^14+MAX(0,MIN(AY344,3))*2^12+MAX(0,MIN(AZ344,3))*2^10+MAX(0,MIN(BA344,3))*2^8+IF(AW344&lt;0,31,IF(AW344&gt;30,30,AW344))</f>
        <v>0</v>
      </c>
      <c r="DV344" s="16">
        <f>DD344 + DE344</f>
        <v>0</v>
      </c>
      <c r="DW344" s="138" t="s">
        <v>184</v>
      </c>
      <c r="DX344" s="137" t="s">
        <v>273</v>
      </c>
      <c r="DY344" s="137" t="s">
        <v>186</v>
      </c>
      <c r="DZ344" s="17"/>
      <c r="EA344" s="15"/>
      <c r="EB344" s="15"/>
      <c r="EC344" s="15"/>
      <c r="ED344" s="15"/>
    </row>
    <row r="345" spans="1:134" ht="15" hidden="1" customHeight="1" x14ac:dyDescent="0.3">
      <c r="A345" s="123"/>
      <c r="B345" s="290"/>
      <c r="C345" s="555"/>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c r="AA345" s="184"/>
      <c r="AB345" s="184"/>
      <c r="AC345" s="184"/>
      <c r="AD345" s="184"/>
      <c r="AE345" s="184"/>
      <c r="AF345" s="184"/>
      <c r="AG345" s="184"/>
      <c r="AH345" s="184"/>
      <c r="AI345" s="184"/>
      <c r="AJ345" s="285"/>
      <c r="AK345" s="184"/>
      <c r="AL345" s="184"/>
      <c r="AM345" s="286"/>
      <c r="AN345" s="287"/>
      <c r="AO345" s="287"/>
      <c r="AP345" s="287"/>
      <c r="AQ345" s="140"/>
      <c r="AR345" s="184"/>
      <c r="AS345" s="184"/>
      <c r="AT345" s="184"/>
      <c r="AU345" s="184"/>
      <c r="AV345" s="184"/>
      <c r="AW345" s="184"/>
      <c r="AX345" s="184"/>
      <c r="AY345" s="184"/>
      <c r="AZ345" s="184"/>
      <c r="BA345" s="184"/>
      <c r="BB345" s="186"/>
      <c r="BC345" s="186"/>
      <c r="BD345" s="15"/>
      <c r="BE345" s="137"/>
      <c r="BF345" s="146"/>
      <c r="BG345" s="146"/>
      <c r="BH345" s="146"/>
      <c r="BI345" s="11" t="s">
        <v>183</v>
      </c>
      <c r="BJ345" s="11" t="s">
        <v>183</v>
      </c>
      <c r="BK345" s="11" t="s">
        <v>183</v>
      </c>
      <c r="BL345" s="11" t="s">
        <v>183</v>
      </c>
      <c r="BM345" s="11" t="s">
        <v>183</v>
      </c>
      <c r="BN345" s="11" t="s">
        <v>183</v>
      </c>
      <c r="BO345" s="11" t="s">
        <v>183</v>
      </c>
      <c r="BP345" s="11" t="s">
        <v>183</v>
      </c>
      <c r="BQ345" s="11" t="s">
        <v>183</v>
      </c>
      <c r="BR345" s="11" t="s">
        <v>183</v>
      </c>
      <c r="BS345" s="11" t="s">
        <v>183</v>
      </c>
      <c r="BT345" s="11" t="s">
        <v>183</v>
      </c>
      <c r="BU345" s="11"/>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6"/>
      <c r="DC345" s="16"/>
      <c r="DD345" s="16"/>
      <c r="DE345" s="16"/>
      <c r="DF345" s="17"/>
      <c r="DG345" s="16"/>
      <c r="DH345" s="16"/>
      <c r="DI345" s="16"/>
      <c r="DJ345" s="16"/>
      <c r="DK345" s="16"/>
      <c r="DL345" s="16"/>
      <c r="DM345" s="185"/>
      <c r="DN345" s="16"/>
      <c r="DO345" s="16"/>
      <c r="DP345" s="16"/>
      <c r="DQ345" s="16"/>
      <c r="DR345" s="16"/>
      <c r="DS345" s="16"/>
      <c r="DT345" s="16"/>
      <c r="DU345" s="16"/>
      <c r="DV345" s="16"/>
      <c r="DW345" s="138"/>
      <c r="DX345" s="137"/>
      <c r="DY345" s="137"/>
      <c r="DZ345" s="17"/>
      <c r="EA345" s="15"/>
      <c r="EB345" s="15"/>
      <c r="EC345" s="15"/>
      <c r="ED345" s="15"/>
    </row>
    <row r="346" spans="1:134" ht="15" hidden="1" customHeight="1" x14ac:dyDescent="0.3">
      <c r="A346" s="221"/>
      <c r="B346" s="291" t="s">
        <v>641</v>
      </c>
      <c r="C346" s="561" t="str">
        <f>IF(LEN(t_STR_RW_AUX_PUD10) &gt; 0, t_STR_RW_AUX_PUD10, DEF_RW_AUX_PUD10) &amp; " high voltage"</f>
        <v>AUX analog Pull-Up/Down 10 high voltage</v>
      </c>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c r="AA346" s="193"/>
      <c r="AB346" s="193"/>
      <c r="AC346" s="193"/>
      <c r="AD346" s="193"/>
      <c r="AE346" s="193"/>
      <c r="AF346" s="193"/>
      <c r="AG346" s="193"/>
      <c r="AH346" s="193"/>
      <c r="AI346" s="193"/>
      <c r="AJ346" s="148">
        <f>IF($DM346=0,0,(IF(_xlfn.BITAND($DM346, 128),"8,", "") &amp; IF(_xlfn.BITAND($DM346,64),"7,", "") &amp; IF(_xlfn.BITAND($DM346,7), _xlfn.BITAND($DM346,7) &amp; ",", "") &amp; IF(_xlfn.BITAND($DM346, 56), _xlfn.BITAND($DM346, 56)/8, "")))</f>
        <v>0</v>
      </c>
      <c r="AK346" s="135">
        <v>0</v>
      </c>
      <c r="AL346" s="135">
        <v>31</v>
      </c>
      <c r="AM346" s="194" t="s">
        <v>165</v>
      </c>
      <c r="AN346" s="195" t="s">
        <v>642</v>
      </c>
      <c r="AO346" s="195" t="s">
        <v>343</v>
      </c>
      <c r="AP346" s="195" t="s">
        <v>642</v>
      </c>
      <c r="AQ346" s="140" t="s">
        <v>643</v>
      </c>
      <c r="AR346" s="198">
        <v>5</v>
      </c>
      <c r="AS346" s="12" t="s">
        <v>346</v>
      </c>
      <c r="AT346" s="198">
        <v>1</v>
      </c>
      <c r="AU346" s="198">
        <v>2</v>
      </c>
      <c r="AV346" s="12" t="s">
        <v>259</v>
      </c>
      <c r="AW346" s="135">
        <v>0</v>
      </c>
      <c r="AX346" s="135">
        <v>0</v>
      </c>
      <c r="AY346" s="135">
        <v>0</v>
      </c>
      <c r="AZ346" s="135">
        <v>0</v>
      </c>
      <c r="BA346" s="135">
        <v>0</v>
      </c>
      <c r="BB346" s="136"/>
      <c r="BC346" s="136"/>
      <c r="BD346" s="15"/>
      <c r="BE346" s="137" t="str">
        <f>IF(C346="","",C346)</f>
        <v>AUX analog Pull-Up/Down 10 high voltage</v>
      </c>
      <c r="BF346" s="11" t="s">
        <v>264</v>
      </c>
      <c r="BG346" s="11" t="s">
        <v>265</v>
      </c>
      <c r="BH346" s="11" t="s">
        <v>266</v>
      </c>
      <c r="BI346" s="146" t="s">
        <v>525</v>
      </c>
      <c r="BJ346" s="11" t="s">
        <v>268</v>
      </c>
      <c r="BK346" s="146" t="s">
        <v>485</v>
      </c>
      <c r="BL346" s="146" t="s">
        <v>350</v>
      </c>
      <c r="BM346" s="146" t="s">
        <v>179</v>
      </c>
      <c r="BN346" s="11" t="s">
        <v>182</v>
      </c>
      <c r="BO346" s="265" t="s">
        <v>181</v>
      </c>
      <c r="BP346" s="11" t="s">
        <v>272</v>
      </c>
      <c r="BQ346" s="11" t="s">
        <v>182</v>
      </c>
      <c r="BR346" s="11" t="s">
        <v>182</v>
      </c>
      <c r="BS346" s="11" t="s">
        <v>183</v>
      </c>
      <c r="BT346" s="11" t="s">
        <v>182</v>
      </c>
      <c r="BU346" s="11"/>
      <c r="BV346" s="15">
        <f t="shared" ref="BV346:BZ347" si="113">IF(UPPER(TRIM(D346))="X",1,0)</f>
        <v>0</v>
      </c>
      <c r="BW346" s="15">
        <f t="shared" si="113"/>
        <v>0</v>
      </c>
      <c r="BX346" s="15">
        <f t="shared" si="113"/>
        <v>0</v>
      </c>
      <c r="BY346" s="15">
        <f t="shared" si="113"/>
        <v>0</v>
      </c>
      <c r="BZ346" s="15">
        <f t="shared" si="113"/>
        <v>0</v>
      </c>
      <c r="CA346" s="15">
        <f>IF(UPPER(TRIM(J346))="X",1,0)</f>
        <v>0</v>
      </c>
      <c r="CB346" s="15">
        <f>IF(UPPER(TRIM(L346))="X",1,0)</f>
        <v>0</v>
      </c>
      <c r="CC346" s="15">
        <f>IF(UPPER(TRIM(M346))="X",1,0)</f>
        <v>0</v>
      </c>
      <c r="CD346" s="15">
        <f>IF(UPPER(TRIM(I346))="X",1,0)</f>
        <v>0</v>
      </c>
      <c r="CE346" s="15">
        <f>IF(UPPER(TRIM(K346))="X",1,0)</f>
        <v>0</v>
      </c>
      <c r="CF346" s="15">
        <f t="shared" ref="CF346:CU347" si="114">IF(UPPER(TRIM(N346))="X",1,0)</f>
        <v>0</v>
      </c>
      <c r="CG346" s="15">
        <f t="shared" si="114"/>
        <v>0</v>
      </c>
      <c r="CH346" s="15">
        <f t="shared" si="114"/>
        <v>0</v>
      </c>
      <c r="CI346" s="15">
        <f t="shared" si="114"/>
        <v>0</v>
      </c>
      <c r="CJ346" s="15">
        <f t="shared" si="114"/>
        <v>0</v>
      </c>
      <c r="CK346" s="15">
        <f t="shared" si="114"/>
        <v>0</v>
      </c>
      <c r="CL346" s="15">
        <f t="shared" si="114"/>
        <v>0</v>
      </c>
      <c r="CM346" s="15">
        <f t="shared" si="114"/>
        <v>0</v>
      </c>
      <c r="CN346" s="15">
        <f t="shared" si="114"/>
        <v>0</v>
      </c>
      <c r="CO346" s="15">
        <f t="shared" si="114"/>
        <v>0</v>
      </c>
      <c r="CP346" s="15">
        <f t="shared" si="114"/>
        <v>0</v>
      </c>
      <c r="CQ346" s="15">
        <f t="shared" si="114"/>
        <v>0</v>
      </c>
      <c r="CR346" s="15">
        <f t="shared" si="114"/>
        <v>0</v>
      </c>
      <c r="CS346" s="15">
        <f t="shared" si="114"/>
        <v>0</v>
      </c>
      <c r="CT346" s="15">
        <f t="shared" si="114"/>
        <v>0</v>
      </c>
      <c r="CU346" s="15">
        <f t="shared" si="114"/>
        <v>0</v>
      </c>
      <c r="CV346" s="15">
        <f t="shared" ref="CP346:DA347" si="115">IF(UPPER(TRIM(AD346))="X",1,0)</f>
        <v>0</v>
      </c>
      <c r="CW346" s="15">
        <f t="shared" si="115"/>
        <v>0</v>
      </c>
      <c r="CX346" s="15">
        <f t="shared" si="115"/>
        <v>0</v>
      </c>
      <c r="CY346" s="15">
        <f t="shared" si="115"/>
        <v>0</v>
      </c>
      <c r="CZ346" s="15">
        <f t="shared" si="115"/>
        <v>0</v>
      </c>
      <c r="DA346" s="15">
        <f t="shared" si="115"/>
        <v>0</v>
      </c>
      <c r="DB346" s="16">
        <f>IF(UPPER(TRIM(AM346))="P", 0, IF(UPPER(TRIM(AM346))="C", 16384, IF(UPPER(TRIM(AM346))="B", 32768, IF(UPPER(TRIM(AM346))="U", 49152, -1))))</f>
        <v>0</v>
      </c>
      <c r="DC346" s="16">
        <f>HEX2DEC(AN346)</f>
        <v>5478</v>
      </c>
      <c r="DD346" s="16">
        <f>IF(UPPER(TRIM(BB346))="",0,IF(UPPER(TRIM(BB346))="M",32,IF(UPPER(TRIM(BB346))="H",64,IF(UPPER(TRIM(BB346))="I",128,-1))))</f>
        <v>0</v>
      </c>
      <c r="DE346" s="16">
        <f>IF(UPPER(TRIM(BC346))="",0, IF(UPPER(TRIM(BC346))="U",1,IF(UPPER(TRIM(BC346))="A",2,IF(UPPER(TRIM(BC346))="B1",4,IF(UPPER(TRIM(BC346))="B2",8,IF(UPPER(TRIM(BC346))="C",16,-1))))))</f>
        <v>0</v>
      </c>
      <c r="DF346" s="17"/>
      <c r="DG346" s="16">
        <v>361</v>
      </c>
      <c r="DH346" s="16">
        <f>AK346</f>
        <v>0</v>
      </c>
      <c r="DI346" s="16">
        <f>AL346</f>
        <v>31</v>
      </c>
      <c r="DJ346" s="16">
        <f>DB346 + DC346</f>
        <v>5478</v>
      </c>
      <c r="DK346" s="16">
        <f>HEX2DEC(AO346)</f>
        <v>18</v>
      </c>
      <c r="DL346" s="16">
        <f>HEX2DEC(AP346)</f>
        <v>5478</v>
      </c>
      <c r="DM346" s="13">
        <v>0</v>
      </c>
      <c r="DN346" s="16">
        <v>270</v>
      </c>
      <c r="DO346" s="16">
        <f>BV346*2^15+BW346*2^14+BX346*2^13+BY346*2^12+BZ346*2^11+CA346*2^10+CB346*2^9+CC346*2^8+CD346*2^7+CE346*2^6+CF346*2^5+CG346*2^4+CH346*2^3+CI346*2^2+CJ346*2^1+CK346*2^0</f>
        <v>0</v>
      </c>
      <c r="DP346" s="16">
        <f>CL346*2^15+CM346*2^14+CN346*2^13+CO346*2^12+CP346*2^11+CQ346*2^10+CR346*2^9+CS346*2^8+CT346*2^7+CU346*2^6+CV346*2^5+CW346*2^4+CX346*2^3+CY346*2^2+CZ346*2^1+DA346*2^0</f>
        <v>0</v>
      </c>
      <c r="DQ346" s="16">
        <f>IF(DS346=2,AT346*1000,AT346)</f>
        <v>1000</v>
      </c>
      <c r="DR346" s="16">
        <f>IF(DT346=2,AU346*1000,AU346)</f>
        <v>2000</v>
      </c>
      <c r="DS346" s="16">
        <v>2</v>
      </c>
      <c r="DT346" s="16">
        <v>2</v>
      </c>
      <c r="DU346" s="16">
        <f>MAX(0,MIN(AX346,3))*2^14+MAX(0,MIN(AY346,3))*2^12+MAX(0,MIN(AZ346,3))*2^10+MAX(0,MIN(BA346,3))*2^8+IF(AW346&lt;0,31,IF(AW346&gt;30,30,AW346))</f>
        <v>0</v>
      </c>
      <c r="DV346" s="16">
        <f>DD346 + DE346</f>
        <v>0</v>
      </c>
      <c r="DW346" s="138" t="s">
        <v>184</v>
      </c>
      <c r="DX346" s="137" t="s">
        <v>273</v>
      </c>
      <c r="DY346" s="137" t="s">
        <v>186</v>
      </c>
      <c r="DZ346" s="17"/>
      <c r="EA346" s="15"/>
      <c r="EB346" s="15"/>
      <c r="EC346" s="15"/>
      <c r="ED346" s="15"/>
    </row>
    <row r="347" spans="1:134" ht="15" hidden="1" customHeight="1" x14ac:dyDescent="0.3">
      <c r="A347" s="221"/>
      <c r="B347" s="293"/>
      <c r="C347" s="561" t="str">
        <f>IF(LEN(t_STR_RW_AUX_PUD10) &gt; 0, t_STR_RW_AUX_PUD10, DEF_RW_AUX_PUD10) &amp; " low voltage"</f>
        <v>AUX analog Pull-Up/Down 10 low voltage</v>
      </c>
      <c r="D347" s="202"/>
      <c r="E347" s="202"/>
      <c r="F347" s="202"/>
      <c r="G347" s="202"/>
      <c r="H347" s="202"/>
      <c r="I347" s="202"/>
      <c r="J347" s="202"/>
      <c r="K347" s="202"/>
      <c r="L347" s="202"/>
      <c r="M347" s="202"/>
      <c r="N347" s="202"/>
      <c r="O347" s="202"/>
      <c r="P347" s="202"/>
      <c r="Q347" s="202"/>
      <c r="R347" s="202"/>
      <c r="S347" s="202"/>
      <c r="T347" s="202"/>
      <c r="U347" s="202"/>
      <c r="V347" s="202"/>
      <c r="W347" s="202"/>
      <c r="X347" s="202"/>
      <c r="Y347" s="202"/>
      <c r="Z347" s="202"/>
      <c r="AA347" s="202"/>
      <c r="AB347" s="202"/>
      <c r="AC347" s="202"/>
      <c r="AD347" s="202"/>
      <c r="AE347" s="202"/>
      <c r="AF347" s="202"/>
      <c r="AG347" s="202"/>
      <c r="AH347" s="202"/>
      <c r="AI347" s="202"/>
      <c r="AJ347" s="148">
        <f>IF($DM347=0,0,(IF(_xlfn.BITAND($DM347, 128),"8,", "") &amp; IF(_xlfn.BITAND($DM347,64),"7,", "") &amp; IF(_xlfn.BITAND($DM347,7), _xlfn.BITAND($DM347,7) &amp; ",", "") &amp; IF(_xlfn.BITAND($DM347, 56), _xlfn.BITAND($DM347, 56)/8, "")))</f>
        <v>0</v>
      </c>
      <c r="AK347" s="135">
        <v>0</v>
      </c>
      <c r="AL347" s="135">
        <v>31</v>
      </c>
      <c r="AM347" s="194" t="s">
        <v>165</v>
      </c>
      <c r="AN347" s="195" t="s">
        <v>642</v>
      </c>
      <c r="AO347" s="195" t="s">
        <v>352</v>
      </c>
      <c r="AP347" s="195" t="s">
        <v>644</v>
      </c>
      <c r="AQ347" s="140" t="s">
        <v>645</v>
      </c>
      <c r="AR347" s="198">
        <v>0</v>
      </c>
      <c r="AS347" s="12" t="s">
        <v>346</v>
      </c>
      <c r="AT347" s="198">
        <v>1</v>
      </c>
      <c r="AU347" s="198">
        <v>2</v>
      </c>
      <c r="AV347" s="12" t="s">
        <v>259</v>
      </c>
      <c r="AW347" s="135">
        <v>0</v>
      </c>
      <c r="AX347" s="135">
        <v>0</v>
      </c>
      <c r="AY347" s="135">
        <v>0</v>
      </c>
      <c r="AZ347" s="135">
        <v>0</v>
      </c>
      <c r="BA347" s="135">
        <v>0</v>
      </c>
      <c r="BB347" s="136"/>
      <c r="BC347" s="136"/>
      <c r="BD347" s="15"/>
      <c r="BE347" s="137" t="str">
        <f>IF(C347="","",C347)</f>
        <v>AUX analog Pull-Up/Down 10 low voltage</v>
      </c>
      <c r="BF347" s="11" t="s">
        <v>264</v>
      </c>
      <c r="BG347" s="11" t="s">
        <v>265</v>
      </c>
      <c r="BH347" s="11" t="s">
        <v>266</v>
      </c>
      <c r="BI347" s="146" t="s">
        <v>525</v>
      </c>
      <c r="BJ347" s="11" t="s">
        <v>268</v>
      </c>
      <c r="BK347" s="146" t="s">
        <v>485</v>
      </c>
      <c r="BL347" s="146" t="s">
        <v>350</v>
      </c>
      <c r="BM347" s="146" t="s">
        <v>179</v>
      </c>
      <c r="BN347" s="11" t="s">
        <v>182</v>
      </c>
      <c r="BO347" s="265" t="s">
        <v>181</v>
      </c>
      <c r="BP347" s="11" t="s">
        <v>272</v>
      </c>
      <c r="BQ347" s="11" t="s">
        <v>182</v>
      </c>
      <c r="BR347" s="11" t="s">
        <v>182</v>
      </c>
      <c r="BS347" s="11" t="s">
        <v>183</v>
      </c>
      <c r="BT347" s="11" t="s">
        <v>182</v>
      </c>
      <c r="BU347" s="11"/>
      <c r="BV347" s="15">
        <f t="shared" si="113"/>
        <v>0</v>
      </c>
      <c r="BW347" s="15">
        <f t="shared" si="113"/>
        <v>0</v>
      </c>
      <c r="BX347" s="15">
        <f t="shared" si="113"/>
        <v>0</v>
      </c>
      <c r="BY347" s="15">
        <f t="shared" si="113"/>
        <v>0</v>
      </c>
      <c r="BZ347" s="15">
        <f t="shared" si="113"/>
        <v>0</v>
      </c>
      <c r="CA347" s="15">
        <f>IF(UPPER(TRIM(J347))="X",1,0)</f>
        <v>0</v>
      </c>
      <c r="CB347" s="15">
        <f>IF(UPPER(TRIM(L347))="X",1,0)</f>
        <v>0</v>
      </c>
      <c r="CC347" s="15">
        <f>IF(UPPER(TRIM(M347))="X",1,0)</f>
        <v>0</v>
      </c>
      <c r="CD347" s="15">
        <f>IF(UPPER(TRIM(I347))="X",1,0)</f>
        <v>0</v>
      </c>
      <c r="CE347" s="15">
        <f>IF(UPPER(TRIM(K347))="X",1,0)</f>
        <v>0</v>
      </c>
      <c r="CF347" s="15">
        <f t="shared" si="114"/>
        <v>0</v>
      </c>
      <c r="CG347" s="15">
        <f t="shared" si="114"/>
        <v>0</v>
      </c>
      <c r="CH347" s="15">
        <f t="shared" si="114"/>
        <v>0</v>
      </c>
      <c r="CI347" s="15">
        <f t="shared" si="114"/>
        <v>0</v>
      </c>
      <c r="CJ347" s="15">
        <f t="shared" si="114"/>
        <v>0</v>
      </c>
      <c r="CK347" s="15">
        <f t="shared" si="114"/>
        <v>0</v>
      </c>
      <c r="CL347" s="15">
        <f t="shared" si="114"/>
        <v>0</v>
      </c>
      <c r="CM347" s="15">
        <f t="shared" si="114"/>
        <v>0</v>
      </c>
      <c r="CN347" s="15">
        <f t="shared" si="114"/>
        <v>0</v>
      </c>
      <c r="CO347" s="15">
        <f t="shared" si="114"/>
        <v>0</v>
      </c>
      <c r="CP347" s="15">
        <f t="shared" si="115"/>
        <v>0</v>
      </c>
      <c r="CQ347" s="15">
        <f t="shared" si="115"/>
        <v>0</v>
      </c>
      <c r="CR347" s="15">
        <f t="shared" si="115"/>
        <v>0</v>
      </c>
      <c r="CS347" s="15">
        <f t="shared" si="115"/>
        <v>0</v>
      </c>
      <c r="CT347" s="15">
        <f t="shared" si="115"/>
        <v>0</v>
      </c>
      <c r="CU347" s="15">
        <f t="shared" si="115"/>
        <v>0</v>
      </c>
      <c r="CV347" s="15">
        <f t="shared" si="115"/>
        <v>0</v>
      </c>
      <c r="CW347" s="15">
        <f t="shared" si="115"/>
        <v>0</v>
      </c>
      <c r="CX347" s="15">
        <f t="shared" si="115"/>
        <v>0</v>
      </c>
      <c r="CY347" s="15">
        <f t="shared" si="115"/>
        <v>0</v>
      </c>
      <c r="CZ347" s="15">
        <f t="shared" si="115"/>
        <v>0</v>
      </c>
      <c r="DA347" s="15">
        <f t="shared" si="115"/>
        <v>0</v>
      </c>
      <c r="DB347" s="16">
        <f>IF(UPPER(TRIM(AM347))="P", 0, IF(UPPER(TRIM(AM347))="C", 16384, IF(UPPER(TRIM(AM347))="B", 32768, IF(UPPER(TRIM(AM347))="U", 49152, -1))))</f>
        <v>0</v>
      </c>
      <c r="DC347" s="16">
        <f>HEX2DEC(AN347)</f>
        <v>5478</v>
      </c>
      <c r="DD347" s="16">
        <f>IF(UPPER(TRIM(BB347))="",0,IF(UPPER(TRIM(BB347))="M",32,IF(UPPER(TRIM(BB347))="H",64,IF(UPPER(TRIM(BB347))="I",128,-1))))</f>
        <v>0</v>
      </c>
      <c r="DE347" s="16">
        <f>IF(UPPER(TRIM(BC347))="",0, IF(UPPER(TRIM(BC347))="U",1,IF(UPPER(TRIM(BC347))="A",2,IF(UPPER(TRIM(BC347))="B1",4,IF(UPPER(TRIM(BC347))="B2",8,IF(UPPER(TRIM(BC347))="C",16,-1))))))</f>
        <v>0</v>
      </c>
      <c r="DF347" s="17"/>
      <c r="DG347" s="16">
        <v>362</v>
      </c>
      <c r="DH347" s="16">
        <f>AK347</f>
        <v>0</v>
      </c>
      <c r="DI347" s="16">
        <f>AL347</f>
        <v>31</v>
      </c>
      <c r="DJ347" s="16">
        <f>DB347 + DC347</f>
        <v>5478</v>
      </c>
      <c r="DK347" s="16">
        <f>HEX2DEC(AO347)</f>
        <v>17</v>
      </c>
      <c r="DL347" s="16">
        <f>HEX2DEC(AP347)</f>
        <v>5479</v>
      </c>
      <c r="DM347" s="13">
        <v>0</v>
      </c>
      <c r="DN347" s="16">
        <v>271</v>
      </c>
      <c r="DO347" s="16">
        <f>BV347*2^15+BW347*2^14+BX347*2^13+BY347*2^12+BZ347*2^11+CA347*2^10+CB347*2^9+CC347*2^8+CD347*2^7+CE347*2^6+CF347*2^5+CG347*2^4+CH347*2^3+CI347*2^2+CJ347*2^1+CK347*2^0</f>
        <v>0</v>
      </c>
      <c r="DP347" s="16">
        <f>CL347*2^15+CM347*2^14+CN347*2^13+CO347*2^12+CP347*2^11+CQ347*2^10+CR347*2^9+CS347*2^8+CT347*2^7+CU347*2^6+CV347*2^5+CW347*2^4+CX347*2^3+CY347*2^2+CZ347*2^1+DA347*2^0</f>
        <v>0</v>
      </c>
      <c r="DQ347" s="16">
        <f>IF(DS347=2,AT347*1000,AT347)</f>
        <v>1000</v>
      </c>
      <c r="DR347" s="16">
        <f>IF(DT347=2,AU347*1000,AU347)</f>
        <v>2000</v>
      </c>
      <c r="DS347" s="16">
        <v>2</v>
      </c>
      <c r="DT347" s="16">
        <v>2</v>
      </c>
      <c r="DU347" s="16">
        <f>MAX(0,MIN(AX347,3))*2^14+MAX(0,MIN(AY347,3))*2^12+MAX(0,MIN(AZ347,3))*2^10+MAX(0,MIN(BA347,3))*2^8+IF(AW347&lt;0,31,IF(AW347&gt;30,30,AW347))</f>
        <v>0</v>
      </c>
      <c r="DV347" s="16">
        <f>DD347 + DE347</f>
        <v>0</v>
      </c>
      <c r="DW347" s="138" t="s">
        <v>184</v>
      </c>
      <c r="DX347" s="137" t="s">
        <v>273</v>
      </c>
      <c r="DY347" s="137" t="s">
        <v>186</v>
      </c>
      <c r="DZ347" s="17"/>
      <c r="EA347" s="15"/>
      <c r="EB347" s="15"/>
      <c r="EC347" s="15"/>
      <c r="ED347" s="15"/>
    </row>
    <row r="348" spans="1:134" ht="15" hidden="1" customHeight="1" x14ac:dyDescent="0.3">
      <c r="A348" s="123"/>
      <c r="B348" s="290"/>
      <c r="C348" s="555"/>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c r="AA348" s="184"/>
      <c r="AB348" s="184"/>
      <c r="AC348" s="184"/>
      <c r="AD348" s="184"/>
      <c r="AE348" s="184"/>
      <c r="AF348" s="184"/>
      <c r="AG348" s="184"/>
      <c r="AH348" s="184"/>
      <c r="AI348" s="184"/>
      <c r="AJ348" s="285"/>
      <c r="AK348" s="184"/>
      <c r="AL348" s="184"/>
      <c r="AM348" s="286"/>
      <c r="AN348" s="287"/>
      <c r="AO348" s="287"/>
      <c r="AP348" s="287"/>
      <c r="AQ348" s="184"/>
      <c r="AR348" s="184"/>
      <c r="AS348" s="184"/>
      <c r="AT348" s="184"/>
      <c r="AU348" s="184"/>
      <c r="AV348" s="184"/>
      <c r="AW348" s="184"/>
      <c r="AX348" s="184"/>
      <c r="AY348" s="184"/>
      <c r="AZ348" s="184"/>
      <c r="BA348" s="184"/>
      <c r="BB348" s="186"/>
      <c r="BC348" s="186"/>
      <c r="BD348" s="15"/>
      <c r="BE348" s="137" t="s">
        <v>183</v>
      </c>
      <c r="BF348" s="146"/>
      <c r="BG348" s="146"/>
      <c r="BH348" s="146"/>
      <c r="BI348" s="11" t="s">
        <v>183</v>
      </c>
      <c r="BJ348" s="11" t="s">
        <v>183</v>
      </c>
      <c r="BK348" s="11" t="s">
        <v>183</v>
      </c>
      <c r="BL348" s="11" t="s">
        <v>183</v>
      </c>
      <c r="BM348" s="11" t="s">
        <v>183</v>
      </c>
      <c r="BN348" s="11" t="s">
        <v>183</v>
      </c>
      <c r="BO348" s="11" t="s">
        <v>183</v>
      </c>
      <c r="BP348" s="11" t="s">
        <v>183</v>
      </c>
      <c r="BQ348" s="11" t="s">
        <v>183</v>
      </c>
      <c r="BR348" s="11" t="s">
        <v>183</v>
      </c>
      <c r="BS348" s="11" t="s">
        <v>183</v>
      </c>
      <c r="BT348" s="11" t="s">
        <v>183</v>
      </c>
      <c r="BU348" s="11"/>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6"/>
      <c r="DC348" s="16"/>
      <c r="DD348" s="16"/>
      <c r="DE348" s="16"/>
      <c r="DF348" s="17"/>
      <c r="DG348" s="16"/>
      <c r="DH348" s="16"/>
      <c r="DI348" s="16"/>
      <c r="DJ348" s="16"/>
      <c r="DK348" s="16"/>
      <c r="DL348" s="16"/>
      <c r="DM348" s="185"/>
      <c r="DN348" s="16"/>
      <c r="DO348" s="16"/>
      <c r="DP348" s="16"/>
      <c r="DQ348" s="16"/>
      <c r="DR348" s="16"/>
      <c r="DS348" s="16"/>
      <c r="DT348" s="16"/>
      <c r="DU348" s="16"/>
      <c r="DV348" s="16"/>
      <c r="DW348" s="138"/>
      <c r="DX348" s="137"/>
      <c r="DY348" s="137"/>
      <c r="DZ348" s="17"/>
      <c r="EA348" s="15"/>
      <c r="EB348" s="15"/>
      <c r="EC348" s="15"/>
      <c r="ED348" s="15"/>
    </row>
    <row r="349" spans="1:134" ht="15" hidden="1" customHeight="1" x14ac:dyDescent="0.3">
      <c r="A349" s="221"/>
      <c r="B349" s="291" t="s">
        <v>646</v>
      </c>
      <c r="C349" s="561" t="str">
        <f>IF(LEN(t_STR_RW_AUX_PUD11) &gt; 0, t_STR_RW_AUX_PUD11, DEF_RW_AUX_PUD11) &amp; " high voltage"</f>
        <v>AUX analog Pull-Up/Down 11 high voltage</v>
      </c>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48">
        <f>IF($DM349=0,0,(IF(_xlfn.BITAND($DM349, 128),"8,", "") &amp; IF(_xlfn.BITAND($DM349,64),"7,", "") &amp; IF(_xlfn.BITAND($DM349,7), _xlfn.BITAND($DM349,7) &amp; ",", "") &amp; IF(_xlfn.BITAND($DM349, 56), _xlfn.BITAND($DM349, 56)/8, "")))</f>
        <v>0</v>
      </c>
      <c r="AK349" s="135">
        <v>0</v>
      </c>
      <c r="AL349" s="135">
        <v>31</v>
      </c>
      <c r="AM349" s="194" t="s">
        <v>165</v>
      </c>
      <c r="AN349" s="195" t="s">
        <v>647</v>
      </c>
      <c r="AO349" s="195" t="s">
        <v>343</v>
      </c>
      <c r="AP349" s="195" t="s">
        <v>647</v>
      </c>
      <c r="AQ349" s="140" t="s">
        <v>648</v>
      </c>
      <c r="AR349" s="198">
        <v>5</v>
      </c>
      <c r="AS349" s="12" t="s">
        <v>346</v>
      </c>
      <c r="AT349" s="198">
        <v>1</v>
      </c>
      <c r="AU349" s="198">
        <v>2</v>
      </c>
      <c r="AV349" s="12" t="s">
        <v>259</v>
      </c>
      <c r="AW349" s="135">
        <v>0</v>
      </c>
      <c r="AX349" s="135">
        <v>0</v>
      </c>
      <c r="AY349" s="135">
        <v>0</v>
      </c>
      <c r="AZ349" s="135">
        <v>0</v>
      </c>
      <c r="BA349" s="135">
        <v>0</v>
      </c>
      <c r="BB349" s="136"/>
      <c r="BC349" s="136"/>
      <c r="BD349" s="15"/>
      <c r="BE349" s="137" t="str">
        <f>IF(C349="","",C349)</f>
        <v>AUX analog Pull-Up/Down 11 high voltage</v>
      </c>
      <c r="BF349" s="11" t="s">
        <v>264</v>
      </c>
      <c r="BG349" s="11" t="s">
        <v>265</v>
      </c>
      <c r="BH349" s="11" t="s">
        <v>266</v>
      </c>
      <c r="BI349" s="146" t="s">
        <v>525</v>
      </c>
      <c r="BJ349" s="11" t="s">
        <v>268</v>
      </c>
      <c r="BK349" s="146" t="s">
        <v>485</v>
      </c>
      <c r="BL349" s="146" t="s">
        <v>350</v>
      </c>
      <c r="BM349" s="146" t="s">
        <v>179</v>
      </c>
      <c r="BN349" s="11" t="s">
        <v>182</v>
      </c>
      <c r="BO349" s="265" t="s">
        <v>181</v>
      </c>
      <c r="BP349" s="11" t="s">
        <v>272</v>
      </c>
      <c r="BQ349" s="11" t="s">
        <v>182</v>
      </c>
      <c r="BR349" s="11" t="s">
        <v>182</v>
      </c>
      <c r="BS349" s="11" t="s">
        <v>183</v>
      </c>
      <c r="BT349" s="11" t="s">
        <v>182</v>
      </c>
      <c r="BU349" s="11"/>
      <c r="BV349" s="15">
        <f t="shared" ref="BV349:BZ350" si="116">IF(UPPER(TRIM(D349))="X",1,0)</f>
        <v>0</v>
      </c>
      <c r="BW349" s="15">
        <f t="shared" si="116"/>
        <v>0</v>
      </c>
      <c r="BX349" s="15">
        <f t="shared" si="116"/>
        <v>0</v>
      </c>
      <c r="BY349" s="15">
        <f t="shared" si="116"/>
        <v>0</v>
      </c>
      <c r="BZ349" s="15">
        <f t="shared" si="116"/>
        <v>0</v>
      </c>
      <c r="CA349" s="15">
        <f>IF(UPPER(TRIM(J349))="X",1,0)</f>
        <v>0</v>
      </c>
      <c r="CB349" s="15">
        <f>IF(UPPER(TRIM(L349))="X",1,0)</f>
        <v>0</v>
      </c>
      <c r="CC349" s="15">
        <f>IF(UPPER(TRIM(M349))="X",1,0)</f>
        <v>0</v>
      </c>
      <c r="CD349" s="15">
        <f>IF(UPPER(TRIM(I349))="X",1,0)</f>
        <v>0</v>
      </c>
      <c r="CE349" s="15">
        <f>IF(UPPER(TRIM(K349))="X",1,0)</f>
        <v>0</v>
      </c>
      <c r="CF349" s="15">
        <f t="shared" ref="CF349:CU350" si="117">IF(UPPER(TRIM(N349))="X",1,0)</f>
        <v>0</v>
      </c>
      <c r="CG349" s="15">
        <f t="shared" si="117"/>
        <v>0</v>
      </c>
      <c r="CH349" s="15">
        <f t="shared" si="117"/>
        <v>0</v>
      </c>
      <c r="CI349" s="15">
        <f t="shared" si="117"/>
        <v>0</v>
      </c>
      <c r="CJ349" s="15">
        <f t="shared" si="117"/>
        <v>0</v>
      </c>
      <c r="CK349" s="15">
        <f t="shared" si="117"/>
        <v>0</v>
      </c>
      <c r="CL349" s="15">
        <f t="shared" si="117"/>
        <v>0</v>
      </c>
      <c r="CM349" s="15">
        <f t="shared" si="117"/>
        <v>0</v>
      </c>
      <c r="CN349" s="15">
        <f t="shared" si="117"/>
        <v>0</v>
      </c>
      <c r="CO349" s="15">
        <f t="shared" si="117"/>
        <v>0</v>
      </c>
      <c r="CP349" s="15">
        <f t="shared" si="117"/>
        <v>0</v>
      </c>
      <c r="CQ349" s="15">
        <f t="shared" si="117"/>
        <v>0</v>
      </c>
      <c r="CR349" s="15">
        <f t="shared" si="117"/>
        <v>0</v>
      </c>
      <c r="CS349" s="15">
        <f t="shared" si="117"/>
        <v>0</v>
      </c>
      <c r="CT349" s="15">
        <f t="shared" si="117"/>
        <v>0</v>
      </c>
      <c r="CU349" s="15">
        <f t="shared" si="117"/>
        <v>0</v>
      </c>
      <c r="CV349" s="15">
        <f t="shared" ref="CP349:DA350" si="118">IF(UPPER(TRIM(AD349))="X",1,0)</f>
        <v>0</v>
      </c>
      <c r="CW349" s="15">
        <f t="shared" si="118"/>
        <v>0</v>
      </c>
      <c r="CX349" s="15">
        <f t="shared" si="118"/>
        <v>0</v>
      </c>
      <c r="CY349" s="15">
        <f t="shared" si="118"/>
        <v>0</v>
      </c>
      <c r="CZ349" s="15">
        <f t="shared" si="118"/>
        <v>0</v>
      </c>
      <c r="DA349" s="15">
        <f t="shared" si="118"/>
        <v>0</v>
      </c>
      <c r="DB349" s="16">
        <f>IF(UPPER(TRIM(AM349))="P", 0, IF(UPPER(TRIM(AM349))="C", 16384, IF(UPPER(TRIM(AM349))="B", 32768, IF(UPPER(TRIM(AM349))="U", 49152, -1))))</f>
        <v>0</v>
      </c>
      <c r="DC349" s="16">
        <f>HEX2DEC(AN349)</f>
        <v>5480</v>
      </c>
      <c r="DD349" s="16">
        <f>IF(UPPER(TRIM(BB349))="",0,IF(UPPER(TRIM(BB349))="M",32,IF(UPPER(TRIM(BB349))="H",64,IF(UPPER(TRIM(BB349))="I",128,-1))))</f>
        <v>0</v>
      </c>
      <c r="DE349" s="16">
        <f>IF(UPPER(TRIM(BC349))="",0, IF(UPPER(TRIM(BC349))="U",1,IF(UPPER(TRIM(BC349))="A",2,IF(UPPER(TRIM(BC349))="B1",4,IF(UPPER(TRIM(BC349))="B2",8,IF(UPPER(TRIM(BC349))="C",16,-1))))))</f>
        <v>0</v>
      </c>
      <c r="DF349" s="17"/>
      <c r="DG349" s="16">
        <v>363</v>
      </c>
      <c r="DH349" s="16">
        <f>AK349</f>
        <v>0</v>
      </c>
      <c r="DI349" s="16">
        <f>AL349</f>
        <v>31</v>
      </c>
      <c r="DJ349" s="16">
        <f>DB349 + DC349</f>
        <v>5480</v>
      </c>
      <c r="DK349" s="16">
        <f>HEX2DEC(AO349)</f>
        <v>18</v>
      </c>
      <c r="DL349" s="16">
        <f>HEX2DEC(AP349)</f>
        <v>5480</v>
      </c>
      <c r="DM349" s="13">
        <v>0</v>
      </c>
      <c r="DN349" s="16">
        <v>272</v>
      </c>
      <c r="DO349" s="16">
        <f>BV349*2^15+BW349*2^14+BX349*2^13+BY349*2^12+BZ349*2^11+CA349*2^10+CB349*2^9+CC349*2^8+CD349*2^7+CE349*2^6+CF349*2^5+CG349*2^4+CH349*2^3+CI349*2^2+CJ349*2^1+CK349*2^0</f>
        <v>0</v>
      </c>
      <c r="DP349" s="16">
        <f>CL349*2^15+CM349*2^14+CN349*2^13+CO349*2^12+CP349*2^11+CQ349*2^10+CR349*2^9+CS349*2^8+CT349*2^7+CU349*2^6+CV349*2^5+CW349*2^4+CX349*2^3+CY349*2^2+CZ349*2^1+DA349*2^0</f>
        <v>0</v>
      </c>
      <c r="DQ349" s="16">
        <f>IF(DS349=2,AT349*1000,AT349)</f>
        <v>1000</v>
      </c>
      <c r="DR349" s="16">
        <f>IF(DT349=2,AU349*1000,AU349)</f>
        <v>2000</v>
      </c>
      <c r="DS349" s="16">
        <v>2</v>
      </c>
      <c r="DT349" s="16">
        <v>2</v>
      </c>
      <c r="DU349" s="16">
        <f>MAX(0,MIN(AX349,3))*2^14+MAX(0,MIN(AY349,3))*2^12+MAX(0,MIN(AZ349,3))*2^10+MAX(0,MIN(BA349,3))*2^8+IF(AW349&lt;0,31,IF(AW349&gt;30,30,AW349))</f>
        <v>0</v>
      </c>
      <c r="DV349" s="16">
        <f>DD349 + DE349</f>
        <v>0</v>
      </c>
      <c r="DW349" s="138" t="s">
        <v>184</v>
      </c>
      <c r="DX349" s="137" t="s">
        <v>273</v>
      </c>
      <c r="DY349" s="137" t="s">
        <v>186</v>
      </c>
      <c r="DZ349" s="17"/>
      <c r="EA349" s="15"/>
      <c r="EB349" s="15"/>
      <c r="EC349" s="15"/>
      <c r="ED349" s="15"/>
    </row>
    <row r="350" spans="1:134" ht="15" hidden="1" customHeight="1" x14ac:dyDescent="0.3">
      <c r="A350" s="221"/>
      <c r="B350" s="293"/>
      <c r="C350" s="561" t="str">
        <f>IF(LEN(t_STR_RW_AUX_PUD11) &gt; 0, t_STR_RW_AUX_PUD11, DEF_RW_AUX_PUD11) &amp; " low voltage"</f>
        <v>AUX analog Pull-Up/Down 11 low voltage</v>
      </c>
      <c r="D350" s="202"/>
      <c r="E350" s="202"/>
      <c r="F350" s="202"/>
      <c r="G350" s="202"/>
      <c r="H350" s="202"/>
      <c r="I350" s="202"/>
      <c r="J350" s="202"/>
      <c r="K350" s="202"/>
      <c r="L350" s="202"/>
      <c r="M350" s="202"/>
      <c r="N350" s="202"/>
      <c r="O350" s="202"/>
      <c r="P350" s="202"/>
      <c r="Q350" s="202"/>
      <c r="R350" s="202"/>
      <c r="S350" s="202"/>
      <c r="T350" s="202"/>
      <c r="U350" s="202"/>
      <c r="V350" s="202"/>
      <c r="W350" s="202"/>
      <c r="X350" s="202"/>
      <c r="Y350" s="202"/>
      <c r="Z350" s="202"/>
      <c r="AA350" s="202"/>
      <c r="AB350" s="202"/>
      <c r="AC350" s="202"/>
      <c r="AD350" s="202"/>
      <c r="AE350" s="202"/>
      <c r="AF350" s="202"/>
      <c r="AG350" s="202"/>
      <c r="AH350" s="202"/>
      <c r="AI350" s="202"/>
      <c r="AJ350" s="148">
        <f>IF($DM350=0,0,(IF(_xlfn.BITAND($DM350, 128),"8,", "") &amp; IF(_xlfn.BITAND($DM350,64),"7,", "") &amp; IF(_xlfn.BITAND($DM350,7), _xlfn.BITAND($DM350,7) &amp; ",", "") &amp; IF(_xlfn.BITAND($DM350, 56), _xlfn.BITAND($DM350, 56)/8, "")))</f>
        <v>0</v>
      </c>
      <c r="AK350" s="135">
        <v>0</v>
      </c>
      <c r="AL350" s="135">
        <v>31</v>
      </c>
      <c r="AM350" s="194" t="s">
        <v>165</v>
      </c>
      <c r="AN350" s="195" t="s">
        <v>647</v>
      </c>
      <c r="AO350" s="195" t="s">
        <v>352</v>
      </c>
      <c r="AP350" s="195" t="s">
        <v>649</v>
      </c>
      <c r="AQ350" s="140" t="s">
        <v>650</v>
      </c>
      <c r="AR350" s="198">
        <v>0</v>
      </c>
      <c r="AS350" s="12" t="s">
        <v>346</v>
      </c>
      <c r="AT350" s="198">
        <v>1</v>
      </c>
      <c r="AU350" s="198">
        <v>2</v>
      </c>
      <c r="AV350" s="12" t="s">
        <v>259</v>
      </c>
      <c r="AW350" s="135">
        <v>0</v>
      </c>
      <c r="AX350" s="135">
        <v>0</v>
      </c>
      <c r="AY350" s="135">
        <v>0</v>
      </c>
      <c r="AZ350" s="135">
        <v>0</v>
      </c>
      <c r="BA350" s="135">
        <v>0</v>
      </c>
      <c r="BB350" s="136"/>
      <c r="BC350" s="136"/>
      <c r="BD350" s="15"/>
      <c r="BE350" s="137" t="str">
        <f>IF(C350="","",C350)</f>
        <v>AUX analog Pull-Up/Down 11 low voltage</v>
      </c>
      <c r="BF350" s="11" t="s">
        <v>264</v>
      </c>
      <c r="BG350" s="11" t="s">
        <v>265</v>
      </c>
      <c r="BH350" s="11" t="s">
        <v>266</v>
      </c>
      <c r="BI350" s="146" t="s">
        <v>525</v>
      </c>
      <c r="BJ350" s="11" t="s">
        <v>268</v>
      </c>
      <c r="BK350" s="146" t="s">
        <v>485</v>
      </c>
      <c r="BL350" s="146" t="s">
        <v>350</v>
      </c>
      <c r="BM350" s="146" t="s">
        <v>179</v>
      </c>
      <c r="BN350" s="11" t="s">
        <v>182</v>
      </c>
      <c r="BO350" s="265" t="s">
        <v>181</v>
      </c>
      <c r="BP350" s="11" t="s">
        <v>272</v>
      </c>
      <c r="BQ350" s="11" t="s">
        <v>182</v>
      </c>
      <c r="BR350" s="11" t="s">
        <v>182</v>
      </c>
      <c r="BS350" s="11" t="s">
        <v>183</v>
      </c>
      <c r="BT350" s="11" t="s">
        <v>182</v>
      </c>
      <c r="BU350" s="11"/>
      <c r="BV350" s="15">
        <f t="shared" si="116"/>
        <v>0</v>
      </c>
      <c r="BW350" s="15">
        <f t="shared" si="116"/>
        <v>0</v>
      </c>
      <c r="BX350" s="15">
        <f t="shared" si="116"/>
        <v>0</v>
      </c>
      <c r="BY350" s="15">
        <f t="shared" si="116"/>
        <v>0</v>
      </c>
      <c r="BZ350" s="15">
        <f t="shared" si="116"/>
        <v>0</v>
      </c>
      <c r="CA350" s="15">
        <f>IF(UPPER(TRIM(J350))="X",1,0)</f>
        <v>0</v>
      </c>
      <c r="CB350" s="15">
        <f>IF(UPPER(TRIM(L350))="X",1,0)</f>
        <v>0</v>
      </c>
      <c r="CC350" s="15">
        <f>IF(UPPER(TRIM(M350))="X",1,0)</f>
        <v>0</v>
      </c>
      <c r="CD350" s="15">
        <f>IF(UPPER(TRIM(I350))="X",1,0)</f>
        <v>0</v>
      </c>
      <c r="CE350" s="15">
        <f>IF(UPPER(TRIM(K350))="X",1,0)</f>
        <v>0</v>
      </c>
      <c r="CF350" s="15">
        <f t="shared" si="117"/>
        <v>0</v>
      </c>
      <c r="CG350" s="15">
        <f t="shared" si="117"/>
        <v>0</v>
      </c>
      <c r="CH350" s="15">
        <f t="shared" si="117"/>
        <v>0</v>
      </c>
      <c r="CI350" s="15">
        <f t="shared" si="117"/>
        <v>0</v>
      </c>
      <c r="CJ350" s="15">
        <f t="shared" si="117"/>
        <v>0</v>
      </c>
      <c r="CK350" s="15">
        <f t="shared" si="117"/>
        <v>0</v>
      </c>
      <c r="CL350" s="15">
        <f t="shared" si="117"/>
        <v>0</v>
      </c>
      <c r="CM350" s="15">
        <f t="shared" si="117"/>
        <v>0</v>
      </c>
      <c r="CN350" s="15">
        <f t="shared" si="117"/>
        <v>0</v>
      </c>
      <c r="CO350" s="15">
        <f t="shared" si="117"/>
        <v>0</v>
      </c>
      <c r="CP350" s="15">
        <f t="shared" si="118"/>
        <v>0</v>
      </c>
      <c r="CQ350" s="15">
        <f t="shared" si="118"/>
        <v>0</v>
      </c>
      <c r="CR350" s="15">
        <f t="shared" si="118"/>
        <v>0</v>
      </c>
      <c r="CS350" s="15">
        <f t="shared" si="118"/>
        <v>0</v>
      </c>
      <c r="CT350" s="15">
        <f t="shared" si="118"/>
        <v>0</v>
      </c>
      <c r="CU350" s="15">
        <f t="shared" si="118"/>
        <v>0</v>
      </c>
      <c r="CV350" s="15">
        <f t="shared" si="118"/>
        <v>0</v>
      </c>
      <c r="CW350" s="15">
        <f t="shared" si="118"/>
        <v>0</v>
      </c>
      <c r="CX350" s="15">
        <f t="shared" si="118"/>
        <v>0</v>
      </c>
      <c r="CY350" s="15">
        <f t="shared" si="118"/>
        <v>0</v>
      </c>
      <c r="CZ350" s="15">
        <f t="shared" si="118"/>
        <v>0</v>
      </c>
      <c r="DA350" s="15">
        <f t="shared" si="118"/>
        <v>0</v>
      </c>
      <c r="DB350" s="16">
        <f>IF(UPPER(TRIM(AM350))="P", 0, IF(UPPER(TRIM(AM350))="C", 16384, IF(UPPER(TRIM(AM350))="B", 32768, IF(UPPER(TRIM(AM350))="U", 49152, -1))))</f>
        <v>0</v>
      </c>
      <c r="DC350" s="16">
        <f>HEX2DEC(AN350)</f>
        <v>5480</v>
      </c>
      <c r="DD350" s="16">
        <f>IF(UPPER(TRIM(BB350))="",0,IF(UPPER(TRIM(BB350))="M",32,IF(UPPER(TRIM(BB350))="H",64,IF(UPPER(TRIM(BB350))="I",128,-1))))</f>
        <v>0</v>
      </c>
      <c r="DE350" s="16">
        <f>IF(UPPER(TRIM(BC350))="",0, IF(UPPER(TRIM(BC350))="U",1,IF(UPPER(TRIM(BC350))="A",2,IF(UPPER(TRIM(BC350))="B1",4,IF(UPPER(TRIM(BC350))="B2",8,IF(UPPER(TRIM(BC350))="C",16,-1))))))</f>
        <v>0</v>
      </c>
      <c r="DF350" s="17"/>
      <c r="DG350" s="16">
        <v>364</v>
      </c>
      <c r="DH350" s="16">
        <f>AK350</f>
        <v>0</v>
      </c>
      <c r="DI350" s="16">
        <f>AL350</f>
        <v>31</v>
      </c>
      <c r="DJ350" s="16">
        <f>DB350 + DC350</f>
        <v>5480</v>
      </c>
      <c r="DK350" s="16">
        <f>HEX2DEC(AO350)</f>
        <v>17</v>
      </c>
      <c r="DL350" s="16">
        <f>HEX2DEC(AP350)</f>
        <v>5481</v>
      </c>
      <c r="DM350" s="13">
        <v>0</v>
      </c>
      <c r="DN350" s="16">
        <v>273</v>
      </c>
      <c r="DO350" s="16">
        <f>BV350*2^15+BW350*2^14+BX350*2^13+BY350*2^12+BZ350*2^11+CA350*2^10+CB350*2^9+CC350*2^8+CD350*2^7+CE350*2^6+CF350*2^5+CG350*2^4+CH350*2^3+CI350*2^2+CJ350*2^1+CK350*2^0</f>
        <v>0</v>
      </c>
      <c r="DP350" s="16">
        <f>CL350*2^15+CM350*2^14+CN350*2^13+CO350*2^12+CP350*2^11+CQ350*2^10+CR350*2^9+CS350*2^8+CT350*2^7+CU350*2^6+CV350*2^5+CW350*2^4+CX350*2^3+CY350*2^2+CZ350*2^1+DA350*2^0</f>
        <v>0</v>
      </c>
      <c r="DQ350" s="16">
        <f>IF(DS350=2,AT350*1000,AT350)</f>
        <v>1000</v>
      </c>
      <c r="DR350" s="16">
        <f>IF(DT350=2,AU350*1000,AU350)</f>
        <v>2000</v>
      </c>
      <c r="DS350" s="16">
        <v>2</v>
      </c>
      <c r="DT350" s="16">
        <v>2</v>
      </c>
      <c r="DU350" s="16">
        <f>MAX(0,MIN(AX350,3))*2^14+MAX(0,MIN(AY350,3))*2^12+MAX(0,MIN(AZ350,3))*2^10+MAX(0,MIN(BA350,3))*2^8+IF(AW350&lt;0,31,IF(AW350&gt;30,30,AW350))</f>
        <v>0</v>
      </c>
      <c r="DV350" s="16">
        <f>DD350 + DE350</f>
        <v>0</v>
      </c>
      <c r="DW350" s="138" t="s">
        <v>184</v>
      </c>
      <c r="DX350" s="137" t="s">
        <v>273</v>
      </c>
      <c r="DY350" s="137" t="s">
        <v>186</v>
      </c>
      <c r="DZ350" s="17"/>
      <c r="EA350" s="15"/>
      <c r="EB350" s="15"/>
      <c r="EC350" s="15"/>
      <c r="ED350" s="15"/>
    </row>
    <row r="351" spans="1:134" ht="15" hidden="1" customHeight="1" x14ac:dyDescent="0.3">
      <c r="A351" s="123"/>
      <c r="B351" s="290"/>
      <c r="C351" s="555"/>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c r="AA351" s="184"/>
      <c r="AB351" s="184"/>
      <c r="AC351" s="184"/>
      <c r="AD351" s="184"/>
      <c r="AE351" s="184"/>
      <c r="AF351" s="184"/>
      <c r="AG351" s="184"/>
      <c r="AH351" s="184"/>
      <c r="AI351" s="184"/>
      <c r="AJ351" s="285"/>
      <c r="AK351" s="184"/>
      <c r="AL351" s="184"/>
      <c r="AM351" s="286"/>
      <c r="AN351" s="287"/>
      <c r="AO351" s="287"/>
      <c r="AP351" s="287"/>
      <c r="AQ351" s="184"/>
      <c r="AR351" s="184"/>
      <c r="AS351" s="184"/>
      <c r="AT351" s="184"/>
      <c r="AU351" s="184"/>
      <c r="AV351" s="184"/>
      <c r="AW351" s="184"/>
      <c r="AX351" s="184"/>
      <c r="AY351" s="184"/>
      <c r="AZ351" s="184"/>
      <c r="BA351" s="184"/>
      <c r="BB351" s="186"/>
      <c r="BC351" s="186"/>
      <c r="BD351" s="15"/>
      <c r="BE351" s="137" t="s">
        <v>183</v>
      </c>
      <c r="BF351" s="146"/>
      <c r="BG351" s="146"/>
      <c r="BH351" s="146"/>
      <c r="BI351" s="11" t="s">
        <v>183</v>
      </c>
      <c r="BJ351" s="11" t="s">
        <v>183</v>
      </c>
      <c r="BK351" s="11" t="s">
        <v>183</v>
      </c>
      <c r="BL351" s="11" t="s">
        <v>183</v>
      </c>
      <c r="BM351" s="11" t="s">
        <v>183</v>
      </c>
      <c r="BN351" s="11" t="s">
        <v>183</v>
      </c>
      <c r="BO351" s="11" t="s">
        <v>183</v>
      </c>
      <c r="BP351" s="11" t="s">
        <v>183</v>
      </c>
      <c r="BQ351" s="11" t="s">
        <v>183</v>
      </c>
      <c r="BR351" s="11" t="s">
        <v>183</v>
      </c>
      <c r="BS351" s="11" t="s">
        <v>183</v>
      </c>
      <c r="BT351" s="11" t="s">
        <v>183</v>
      </c>
      <c r="BU351" s="11"/>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6"/>
      <c r="DC351" s="16"/>
      <c r="DD351" s="16"/>
      <c r="DE351" s="16"/>
      <c r="DF351" s="17"/>
      <c r="DG351" s="16"/>
      <c r="DH351" s="16"/>
      <c r="DI351" s="16"/>
      <c r="DJ351" s="16"/>
      <c r="DK351" s="16"/>
      <c r="DL351" s="16"/>
      <c r="DM351" s="185"/>
      <c r="DN351" s="16"/>
      <c r="DO351" s="16"/>
      <c r="DP351" s="16"/>
      <c r="DQ351" s="16"/>
      <c r="DR351" s="16"/>
      <c r="DS351" s="16"/>
      <c r="DT351" s="16"/>
      <c r="DU351" s="16"/>
      <c r="DV351" s="16"/>
      <c r="DW351" s="138"/>
      <c r="DX351" s="137"/>
      <c r="DY351" s="137"/>
      <c r="DZ351" s="17"/>
      <c r="EA351" s="15"/>
      <c r="EB351" s="15"/>
      <c r="EC351" s="15"/>
      <c r="ED351" s="15"/>
    </row>
    <row r="352" spans="1:134" ht="15" hidden="1" customHeight="1" x14ac:dyDescent="0.3">
      <c r="A352" s="221"/>
      <c r="B352" s="291" t="s">
        <v>651</v>
      </c>
      <c r="C352" s="561" t="str">
        <f>IF(LEN(t_STR_RW_AUX_PUD12) &gt; 0, t_STR_RW_AUX_PUD12, DEF_RW_AUX_PUD12) &amp; " high voltage"</f>
        <v>AUX analog Pull-Up/Down 12 high voltage</v>
      </c>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c r="AA352" s="193"/>
      <c r="AB352" s="193"/>
      <c r="AC352" s="193"/>
      <c r="AD352" s="193"/>
      <c r="AE352" s="193"/>
      <c r="AF352" s="193"/>
      <c r="AG352" s="193"/>
      <c r="AH352" s="193"/>
      <c r="AI352" s="193"/>
      <c r="AJ352" s="148">
        <f>IF($DM352=0,0,(IF(_xlfn.BITAND($DM352, 128),"8,", "") &amp; IF(_xlfn.BITAND($DM352,64),"7,", "") &amp; IF(_xlfn.BITAND($DM352,7), _xlfn.BITAND($DM352,7) &amp; ",", "") &amp; IF(_xlfn.BITAND($DM352, 56), _xlfn.BITAND($DM352, 56)/8, "")))</f>
        <v>0</v>
      </c>
      <c r="AK352" s="135">
        <v>0</v>
      </c>
      <c r="AL352" s="135">
        <v>31</v>
      </c>
      <c r="AM352" s="194" t="s">
        <v>165</v>
      </c>
      <c r="AN352" s="195" t="s">
        <v>652</v>
      </c>
      <c r="AO352" s="195" t="s">
        <v>343</v>
      </c>
      <c r="AP352" s="195" t="s">
        <v>652</v>
      </c>
      <c r="AQ352" s="140" t="s">
        <v>653</v>
      </c>
      <c r="AR352" s="198">
        <v>5</v>
      </c>
      <c r="AS352" s="12" t="s">
        <v>346</v>
      </c>
      <c r="AT352" s="198">
        <v>1</v>
      </c>
      <c r="AU352" s="198">
        <v>2</v>
      </c>
      <c r="AV352" s="12" t="s">
        <v>259</v>
      </c>
      <c r="AW352" s="135">
        <v>0</v>
      </c>
      <c r="AX352" s="135">
        <v>0</v>
      </c>
      <c r="AY352" s="135">
        <v>0</v>
      </c>
      <c r="AZ352" s="135">
        <v>0</v>
      </c>
      <c r="BA352" s="135">
        <v>0</v>
      </c>
      <c r="BB352" s="136"/>
      <c r="BC352" s="136"/>
      <c r="BD352" s="15"/>
      <c r="BE352" s="137" t="str">
        <f>IF(C352="","",C352)</f>
        <v>AUX analog Pull-Up/Down 12 high voltage</v>
      </c>
      <c r="BF352" s="11" t="s">
        <v>264</v>
      </c>
      <c r="BG352" s="11" t="s">
        <v>265</v>
      </c>
      <c r="BH352" s="11" t="s">
        <v>266</v>
      </c>
      <c r="BI352" s="146" t="s">
        <v>525</v>
      </c>
      <c r="BJ352" s="11" t="s">
        <v>268</v>
      </c>
      <c r="BK352" s="146" t="s">
        <v>485</v>
      </c>
      <c r="BL352" s="146" t="s">
        <v>350</v>
      </c>
      <c r="BM352" s="146" t="s">
        <v>179</v>
      </c>
      <c r="BN352" s="11" t="s">
        <v>182</v>
      </c>
      <c r="BO352" s="265" t="s">
        <v>181</v>
      </c>
      <c r="BP352" s="11" t="s">
        <v>272</v>
      </c>
      <c r="BQ352" s="11" t="s">
        <v>182</v>
      </c>
      <c r="BR352" s="11" t="s">
        <v>182</v>
      </c>
      <c r="BS352" s="11" t="s">
        <v>183</v>
      </c>
      <c r="BT352" s="11" t="s">
        <v>182</v>
      </c>
      <c r="BU352" s="11"/>
      <c r="BV352" s="15">
        <f t="shared" ref="BV352:BZ353" si="119">IF(UPPER(TRIM(D352))="X",1,0)</f>
        <v>0</v>
      </c>
      <c r="BW352" s="15">
        <f t="shared" si="119"/>
        <v>0</v>
      </c>
      <c r="BX352" s="15">
        <f t="shared" si="119"/>
        <v>0</v>
      </c>
      <c r="BY352" s="15">
        <f t="shared" si="119"/>
        <v>0</v>
      </c>
      <c r="BZ352" s="15">
        <f t="shared" si="119"/>
        <v>0</v>
      </c>
      <c r="CA352" s="15">
        <f>IF(UPPER(TRIM(J352))="X",1,0)</f>
        <v>0</v>
      </c>
      <c r="CB352" s="15">
        <f>IF(UPPER(TRIM(L352))="X",1,0)</f>
        <v>0</v>
      </c>
      <c r="CC352" s="15">
        <f>IF(UPPER(TRIM(M352))="X",1,0)</f>
        <v>0</v>
      </c>
      <c r="CD352" s="15">
        <f>IF(UPPER(TRIM(I352))="X",1,0)</f>
        <v>0</v>
      </c>
      <c r="CE352" s="15">
        <f>IF(UPPER(TRIM(K352))="X",1,0)</f>
        <v>0</v>
      </c>
      <c r="CF352" s="15">
        <f t="shared" ref="CF352:CU353" si="120">IF(UPPER(TRIM(N352))="X",1,0)</f>
        <v>0</v>
      </c>
      <c r="CG352" s="15">
        <f t="shared" si="120"/>
        <v>0</v>
      </c>
      <c r="CH352" s="15">
        <f t="shared" si="120"/>
        <v>0</v>
      </c>
      <c r="CI352" s="15">
        <f t="shared" si="120"/>
        <v>0</v>
      </c>
      <c r="CJ352" s="15">
        <f t="shared" si="120"/>
        <v>0</v>
      </c>
      <c r="CK352" s="15">
        <f t="shared" si="120"/>
        <v>0</v>
      </c>
      <c r="CL352" s="15">
        <f t="shared" si="120"/>
        <v>0</v>
      </c>
      <c r="CM352" s="15">
        <f t="shared" si="120"/>
        <v>0</v>
      </c>
      <c r="CN352" s="15">
        <f t="shared" si="120"/>
        <v>0</v>
      </c>
      <c r="CO352" s="15">
        <f t="shared" si="120"/>
        <v>0</v>
      </c>
      <c r="CP352" s="15">
        <f t="shared" si="120"/>
        <v>0</v>
      </c>
      <c r="CQ352" s="15">
        <f t="shared" si="120"/>
        <v>0</v>
      </c>
      <c r="CR352" s="15">
        <f t="shared" si="120"/>
        <v>0</v>
      </c>
      <c r="CS352" s="15">
        <f t="shared" si="120"/>
        <v>0</v>
      </c>
      <c r="CT352" s="15">
        <f t="shared" si="120"/>
        <v>0</v>
      </c>
      <c r="CU352" s="15">
        <f t="shared" si="120"/>
        <v>0</v>
      </c>
      <c r="CV352" s="15">
        <f t="shared" ref="CP352:DA353" si="121">IF(UPPER(TRIM(AD352))="X",1,0)</f>
        <v>0</v>
      </c>
      <c r="CW352" s="15">
        <f t="shared" si="121"/>
        <v>0</v>
      </c>
      <c r="CX352" s="15">
        <f t="shared" si="121"/>
        <v>0</v>
      </c>
      <c r="CY352" s="15">
        <f t="shared" si="121"/>
        <v>0</v>
      </c>
      <c r="CZ352" s="15">
        <f t="shared" si="121"/>
        <v>0</v>
      </c>
      <c r="DA352" s="15">
        <f t="shared" si="121"/>
        <v>0</v>
      </c>
      <c r="DB352" s="16">
        <f>IF(UPPER(TRIM(AM352))="P", 0, IF(UPPER(TRIM(AM352))="C", 16384, IF(UPPER(TRIM(AM352))="B", 32768, IF(UPPER(TRIM(AM352))="U", 49152, -1))))</f>
        <v>0</v>
      </c>
      <c r="DC352" s="16">
        <f>HEX2DEC(AN352)</f>
        <v>5482</v>
      </c>
      <c r="DD352" s="16">
        <f>IF(UPPER(TRIM(BB352))="",0,IF(UPPER(TRIM(BB352))="M",32,IF(UPPER(TRIM(BB352))="H",64,IF(UPPER(TRIM(BB352))="I",128,-1))))</f>
        <v>0</v>
      </c>
      <c r="DE352" s="16">
        <f>IF(UPPER(TRIM(BC352))="",0, IF(UPPER(TRIM(BC352))="U",1,IF(UPPER(TRIM(BC352))="A",2,IF(UPPER(TRIM(BC352))="B1",4,IF(UPPER(TRIM(BC352))="B2",8,IF(UPPER(TRIM(BC352))="C",16,-1))))))</f>
        <v>0</v>
      </c>
      <c r="DF352" s="17"/>
      <c r="DG352" s="16">
        <v>365</v>
      </c>
      <c r="DH352" s="16">
        <f>AK352</f>
        <v>0</v>
      </c>
      <c r="DI352" s="16">
        <f>AL352</f>
        <v>31</v>
      </c>
      <c r="DJ352" s="16">
        <f>DB352 + DC352</f>
        <v>5482</v>
      </c>
      <c r="DK352" s="16">
        <f>HEX2DEC(AO352)</f>
        <v>18</v>
      </c>
      <c r="DL352" s="16">
        <f>HEX2DEC(AP352)</f>
        <v>5482</v>
      </c>
      <c r="DM352" s="13">
        <v>0</v>
      </c>
      <c r="DN352" s="16">
        <v>274</v>
      </c>
      <c r="DO352" s="16">
        <f>BV352*2^15+BW352*2^14+BX352*2^13+BY352*2^12+BZ352*2^11+CA352*2^10+CB352*2^9+CC352*2^8+CD352*2^7+CE352*2^6+CF352*2^5+CG352*2^4+CH352*2^3+CI352*2^2+CJ352*2^1+CK352*2^0</f>
        <v>0</v>
      </c>
      <c r="DP352" s="16">
        <f>CL352*2^15+CM352*2^14+CN352*2^13+CO352*2^12+CP352*2^11+CQ352*2^10+CR352*2^9+CS352*2^8+CT352*2^7+CU352*2^6+CV352*2^5+CW352*2^4+CX352*2^3+CY352*2^2+CZ352*2^1+DA352*2^0</f>
        <v>0</v>
      </c>
      <c r="DQ352" s="16">
        <f>IF(DS352=2,AT352*1000,AT352)</f>
        <v>1000</v>
      </c>
      <c r="DR352" s="16">
        <f>IF(DT352=2,AU352*1000,AU352)</f>
        <v>2000</v>
      </c>
      <c r="DS352" s="16">
        <v>2</v>
      </c>
      <c r="DT352" s="16">
        <v>2</v>
      </c>
      <c r="DU352" s="16">
        <f>MAX(0,MIN(AX352,3))*2^14+MAX(0,MIN(AY352,3))*2^12+MAX(0,MIN(AZ352,3))*2^10+MAX(0,MIN(BA352,3))*2^8+IF(AW352&lt;0,31,IF(AW352&gt;30,30,AW352))</f>
        <v>0</v>
      </c>
      <c r="DV352" s="16">
        <f>DD352 + DE352</f>
        <v>0</v>
      </c>
      <c r="DW352" s="138" t="s">
        <v>184</v>
      </c>
      <c r="DX352" s="137" t="s">
        <v>273</v>
      </c>
      <c r="DY352" s="137" t="s">
        <v>186</v>
      </c>
      <c r="DZ352" s="17"/>
      <c r="EA352" s="15"/>
      <c r="EB352" s="15"/>
      <c r="EC352" s="15"/>
      <c r="ED352" s="15"/>
    </row>
    <row r="353" spans="1:134" ht="15" hidden="1" customHeight="1" x14ac:dyDescent="0.3">
      <c r="A353" s="221"/>
      <c r="B353" s="293"/>
      <c r="C353" s="561" t="str">
        <f>IF(LEN(t_STR_RW_AUX_PUD12) &gt; 0, t_STR_RW_AUX_PUD12, DEF_RW_AUX_PUD12) &amp; " low voltage"</f>
        <v>AUX analog Pull-Up/Down 12 low voltage</v>
      </c>
      <c r="D353" s="202"/>
      <c r="E353" s="202"/>
      <c r="F353" s="202"/>
      <c r="G353" s="202"/>
      <c r="H353" s="202"/>
      <c r="I353" s="202"/>
      <c r="J353" s="202"/>
      <c r="K353" s="202"/>
      <c r="L353" s="202"/>
      <c r="M353" s="202"/>
      <c r="N353" s="202"/>
      <c r="O353" s="202"/>
      <c r="P353" s="202"/>
      <c r="Q353" s="202"/>
      <c r="R353" s="202"/>
      <c r="S353" s="202"/>
      <c r="T353" s="202"/>
      <c r="U353" s="202"/>
      <c r="V353" s="202"/>
      <c r="W353" s="202"/>
      <c r="X353" s="202"/>
      <c r="Y353" s="202"/>
      <c r="Z353" s="202"/>
      <c r="AA353" s="202"/>
      <c r="AB353" s="202"/>
      <c r="AC353" s="202"/>
      <c r="AD353" s="202"/>
      <c r="AE353" s="202"/>
      <c r="AF353" s="202"/>
      <c r="AG353" s="202"/>
      <c r="AH353" s="202"/>
      <c r="AI353" s="202"/>
      <c r="AJ353" s="148">
        <f>IF($DM353=0,0,(IF(_xlfn.BITAND($DM353, 128),"8,", "") &amp; IF(_xlfn.BITAND($DM353,64),"7,", "") &amp; IF(_xlfn.BITAND($DM353,7), _xlfn.BITAND($DM353,7) &amp; ",", "") &amp; IF(_xlfn.BITAND($DM353, 56), _xlfn.BITAND($DM353, 56)/8, "")))</f>
        <v>0</v>
      </c>
      <c r="AK353" s="135">
        <v>0</v>
      </c>
      <c r="AL353" s="135">
        <v>31</v>
      </c>
      <c r="AM353" s="194" t="s">
        <v>165</v>
      </c>
      <c r="AN353" s="195" t="s">
        <v>652</v>
      </c>
      <c r="AO353" s="195" t="s">
        <v>352</v>
      </c>
      <c r="AP353" s="195" t="s">
        <v>654</v>
      </c>
      <c r="AQ353" s="140" t="s">
        <v>655</v>
      </c>
      <c r="AR353" s="198">
        <v>0</v>
      </c>
      <c r="AS353" s="12" t="s">
        <v>346</v>
      </c>
      <c r="AT353" s="198">
        <v>1</v>
      </c>
      <c r="AU353" s="198">
        <v>2</v>
      </c>
      <c r="AV353" s="12" t="s">
        <v>259</v>
      </c>
      <c r="AW353" s="135">
        <v>0</v>
      </c>
      <c r="AX353" s="135">
        <v>0</v>
      </c>
      <c r="AY353" s="135">
        <v>0</v>
      </c>
      <c r="AZ353" s="135">
        <v>0</v>
      </c>
      <c r="BA353" s="135">
        <v>0</v>
      </c>
      <c r="BB353" s="136"/>
      <c r="BC353" s="136"/>
      <c r="BD353" s="15"/>
      <c r="BE353" s="137" t="str">
        <f>IF(C353="","",C353)</f>
        <v>AUX analog Pull-Up/Down 12 low voltage</v>
      </c>
      <c r="BF353" s="11" t="s">
        <v>264</v>
      </c>
      <c r="BG353" s="11" t="s">
        <v>265</v>
      </c>
      <c r="BH353" s="11" t="s">
        <v>266</v>
      </c>
      <c r="BI353" s="146" t="s">
        <v>525</v>
      </c>
      <c r="BJ353" s="11" t="s">
        <v>268</v>
      </c>
      <c r="BK353" s="146" t="s">
        <v>485</v>
      </c>
      <c r="BL353" s="146" t="s">
        <v>350</v>
      </c>
      <c r="BM353" s="146" t="s">
        <v>179</v>
      </c>
      <c r="BN353" s="11" t="s">
        <v>182</v>
      </c>
      <c r="BO353" s="265" t="s">
        <v>181</v>
      </c>
      <c r="BP353" s="11" t="s">
        <v>272</v>
      </c>
      <c r="BQ353" s="11" t="s">
        <v>182</v>
      </c>
      <c r="BR353" s="11" t="s">
        <v>182</v>
      </c>
      <c r="BS353" s="11" t="s">
        <v>183</v>
      </c>
      <c r="BT353" s="11" t="s">
        <v>182</v>
      </c>
      <c r="BU353" s="11"/>
      <c r="BV353" s="15">
        <f t="shared" si="119"/>
        <v>0</v>
      </c>
      <c r="BW353" s="15">
        <f t="shared" si="119"/>
        <v>0</v>
      </c>
      <c r="BX353" s="15">
        <f t="shared" si="119"/>
        <v>0</v>
      </c>
      <c r="BY353" s="15">
        <f t="shared" si="119"/>
        <v>0</v>
      </c>
      <c r="BZ353" s="15">
        <f t="shared" si="119"/>
        <v>0</v>
      </c>
      <c r="CA353" s="15">
        <f>IF(UPPER(TRIM(J353))="X",1,0)</f>
        <v>0</v>
      </c>
      <c r="CB353" s="15">
        <f>IF(UPPER(TRIM(L353))="X",1,0)</f>
        <v>0</v>
      </c>
      <c r="CC353" s="15">
        <f>IF(UPPER(TRIM(M353))="X",1,0)</f>
        <v>0</v>
      </c>
      <c r="CD353" s="15">
        <f>IF(UPPER(TRIM(I353))="X",1,0)</f>
        <v>0</v>
      </c>
      <c r="CE353" s="15">
        <f>IF(UPPER(TRIM(K353))="X",1,0)</f>
        <v>0</v>
      </c>
      <c r="CF353" s="15">
        <f t="shared" si="120"/>
        <v>0</v>
      </c>
      <c r="CG353" s="15">
        <f t="shared" si="120"/>
        <v>0</v>
      </c>
      <c r="CH353" s="15">
        <f t="shared" si="120"/>
        <v>0</v>
      </c>
      <c r="CI353" s="15">
        <f t="shared" si="120"/>
        <v>0</v>
      </c>
      <c r="CJ353" s="15">
        <f t="shared" si="120"/>
        <v>0</v>
      </c>
      <c r="CK353" s="15">
        <f t="shared" si="120"/>
        <v>0</v>
      </c>
      <c r="CL353" s="15">
        <f t="shared" si="120"/>
        <v>0</v>
      </c>
      <c r="CM353" s="15">
        <f t="shared" si="120"/>
        <v>0</v>
      </c>
      <c r="CN353" s="15">
        <f t="shared" si="120"/>
        <v>0</v>
      </c>
      <c r="CO353" s="15">
        <f t="shared" si="120"/>
        <v>0</v>
      </c>
      <c r="CP353" s="15">
        <f t="shared" si="121"/>
        <v>0</v>
      </c>
      <c r="CQ353" s="15">
        <f t="shared" si="121"/>
        <v>0</v>
      </c>
      <c r="CR353" s="15">
        <f t="shared" si="121"/>
        <v>0</v>
      </c>
      <c r="CS353" s="15">
        <f t="shared" si="121"/>
        <v>0</v>
      </c>
      <c r="CT353" s="15">
        <f t="shared" si="121"/>
        <v>0</v>
      </c>
      <c r="CU353" s="15">
        <f t="shared" si="121"/>
        <v>0</v>
      </c>
      <c r="CV353" s="15">
        <f t="shared" si="121"/>
        <v>0</v>
      </c>
      <c r="CW353" s="15">
        <f t="shared" si="121"/>
        <v>0</v>
      </c>
      <c r="CX353" s="15">
        <f t="shared" si="121"/>
        <v>0</v>
      </c>
      <c r="CY353" s="15">
        <f t="shared" si="121"/>
        <v>0</v>
      </c>
      <c r="CZ353" s="15">
        <f t="shared" si="121"/>
        <v>0</v>
      </c>
      <c r="DA353" s="15">
        <f t="shared" si="121"/>
        <v>0</v>
      </c>
      <c r="DB353" s="16">
        <f>IF(UPPER(TRIM(AM353))="P", 0, IF(UPPER(TRIM(AM353))="C", 16384, IF(UPPER(TRIM(AM353))="B", 32768, IF(UPPER(TRIM(AM353))="U", 49152, -1))))</f>
        <v>0</v>
      </c>
      <c r="DC353" s="16">
        <f>HEX2DEC(AN353)</f>
        <v>5482</v>
      </c>
      <c r="DD353" s="16">
        <f>IF(UPPER(TRIM(BB353))="",0,IF(UPPER(TRIM(BB353))="M",32,IF(UPPER(TRIM(BB353))="H",64,IF(UPPER(TRIM(BB353))="I",128,-1))))</f>
        <v>0</v>
      </c>
      <c r="DE353" s="16">
        <f>IF(UPPER(TRIM(BC353))="",0, IF(UPPER(TRIM(BC353))="U",1,IF(UPPER(TRIM(BC353))="A",2,IF(UPPER(TRIM(BC353))="B1",4,IF(UPPER(TRIM(BC353))="B2",8,IF(UPPER(TRIM(BC353))="C",16,-1))))))</f>
        <v>0</v>
      </c>
      <c r="DF353" s="17"/>
      <c r="DG353" s="16">
        <v>366</v>
      </c>
      <c r="DH353" s="16">
        <f>AK353</f>
        <v>0</v>
      </c>
      <c r="DI353" s="16">
        <f>AL353</f>
        <v>31</v>
      </c>
      <c r="DJ353" s="16">
        <f>DB353 + DC353</f>
        <v>5482</v>
      </c>
      <c r="DK353" s="16">
        <f>HEX2DEC(AO353)</f>
        <v>17</v>
      </c>
      <c r="DL353" s="16">
        <f>HEX2DEC(AP353)</f>
        <v>5483</v>
      </c>
      <c r="DM353" s="13">
        <v>0</v>
      </c>
      <c r="DN353" s="16">
        <v>275</v>
      </c>
      <c r="DO353" s="16">
        <f>BV353*2^15+BW353*2^14+BX353*2^13+BY353*2^12+BZ353*2^11+CA353*2^10+CB353*2^9+CC353*2^8+CD353*2^7+CE353*2^6+CF353*2^5+CG353*2^4+CH353*2^3+CI353*2^2+CJ353*2^1+CK353*2^0</f>
        <v>0</v>
      </c>
      <c r="DP353" s="16">
        <f>CL353*2^15+CM353*2^14+CN353*2^13+CO353*2^12+CP353*2^11+CQ353*2^10+CR353*2^9+CS353*2^8+CT353*2^7+CU353*2^6+CV353*2^5+CW353*2^4+CX353*2^3+CY353*2^2+CZ353*2^1+DA353*2^0</f>
        <v>0</v>
      </c>
      <c r="DQ353" s="16">
        <f>IF(DS353=2,AT353*1000,AT353)</f>
        <v>1000</v>
      </c>
      <c r="DR353" s="16">
        <f>IF(DT353=2,AU353*1000,AU353)</f>
        <v>2000</v>
      </c>
      <c r="DS353" s="16">
        <v>2</v>
      </c>
      <c r="DT353" s="16">
        <v>2</v>
      </c>
      <c r="DU353" s="16">
        <f>MAX(0,MIN(AX353,3))*2^14+MAX(0,MIN(AY353,3))*2^12+MAX(0,MIN(AZ353,3))*2^10+MAX(0,MIN(BA353,3))*2^8+IF(AW353&lt;0,31,IF(AW353&gt;30,30,AW353))</f>
        <v>0</v>
      </c>
      <c r="DV353" s="16">
        <f>DD353 + DE353</f>
        <v>0</v>
      </c>
      <c r="DW353" s="138" t="s">
        <v>184</v>
      </c>
      <c r="DX353" s="137" t="s">
        <v>273</v>
      </c>
      <c r="DY353" s="137" t="s">
        <v>186</v>
      </c>
      <c r="DZ353" s="17"/>
      <c r="EA353" s="15"/>
      <c r="EB353" s="15"/>
      <c r="EC353" s="15"/>
      <c r="ED353" s="15"/>
    </row>
    <row r="354" spans="1:134" ht="15" hidden="1" customHeight="1" x14ac:dyDescent="0.3">
      <c r="A354" s="154"/>
      <c r="B354" s="290"/>
      <c r="C354" s="555"/>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c r="AA354" s="184"/>
      <c r="AB354" s="184"/>
      <c r="AC354" s="184"/>
      <c r="AD354" s="184"/>
      <c r="AE354" s="184"/>
      <c r="AF354" s="184"/>
      <c r="AG354" s="184"/>
      <c r="AH354" s="184"/>
      <c r="AI354" s="184"/>
      <c r="AJ354" s="285"/>
      <c r="AK354" s="184"/>
      <c r="AL354" s="184"/>
      <c r="AM354" s="286"/>
      <c r="AN354" s="287"/>
      <c r="AO354" s="287"/>
      <c r="AP354" s="287"/>
      <c r="AQ354" s="184"/>
      <c r="AR354" s="184"/>
      <c r="AS354" s="184"/>
      <c r="AT354" s="184"/>
      <c r="AU354" s="184"/>
      <c r="AV354" s="184"/>
      <c r="AW354" s="184"/>
      <c r="AX354" s="184"/>
      <c r="AY354" s="184"/>
      <c r="AZ354" s="184"/>
      <c r="BA354" s="184"/>
      <c r="BB354" s="186"/>
      <c r="BC354" s="186"/>
      <c r="BD354" s="15"/>
      <c r="BE354" s="137" t="s">
        <v>183</v>
      </c>
      <c r="BF354" s="146"/>
      <c r="BG354" s="146"/>
      <c r="BH354" s="146"/>
      <c r="BI354" s="11" t="s">
        <v>183</v>
      </c>
      <c r="BJ354" s="11" t="s">
        <v>183</v>
      </c>
      <c r="BK354" s="11" t="s">
        <v>183</v>
      </c>
      <c r="BL354" s="11" t="s">
        <v>183</v>
      </c>
      <c r="BM354" s="11" t="s">
        <v>183</v>
      </c>
      <c r="BN354" s="11" t="s">
        <v>183</v>
      </c>
      <c r="BO354" s="11" t="s">
        <v>183</v>
      </c>
      <c r="BP354" s="11" t="s">
        <v>183</v>
      </c>
      <c r="BQ354" s="11" t="s">
        <v>183</v>
      </c>
      <c r="BR354" s="11" t="s">
        <v>183</v>
      </c>
      <c r="BS354" s="11" t="s">
        <v>183</v>
      </c>
      <c r="BT354" s="11" t="s">
        <v>183</v>
      </c>
      <c r="BU354" s="11"/>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6"/>
      <c r="DC354" s="16"/>
      <c r="DD354" s="16"/>
      <c r="DE354" s="16"/>
      <c r="DF354" s="17"/>
      <c r="DG354" s="16"/>
      <c r="DH354" s="16"/>
      <c r="DI354" s="16"/>
      <c r="DJ354" s="16"/>
      <c r="DK354" s="16"/>
      <c r="DL354" s="16"/>
      <c r="DM354" s="185"/>
      <c r="DN354" s="16"/>
      <c r="DO354" s="16"/>
      <c r="DP354" s="16"/>
      <c r="DQ354" s="16"/>
      <c r="DR354" s="16"/>
      <c r="DS354" s="16"/>
      <c r="DT354" s="16"/>
      <c r="DU354" s="16"/>
      <c r="DV354" s="16"/>
      <c r="DW354" s="138"/>
      <c r="DX354" s="137"/>
      <c r="DY354" s="137"/>
      <c r="DZ354" s="17"/>
      <c r="EA354" s="15"/>
      <c r="EB354" s="15"/>
      <c r="EC354" s="15"/>
      <c r="ED354" s="15"/>
    </row>
    <row r="355" spans="1:134" ht="15" hidden="1" customHeight="1" x14ac:dyDescent="0.3">
      <c r="A355" s="284"/>
      <c r="B355" s="291" t="s">
        <v>656</v>
      </c>
      <c r="C355" s="561" t="str">
        <f>IF(LEN(t_STR_RW_AUX_PUD13) &gt; 0, t_STR_RW_AUX_PUD13, DEF_RW_AUX_PUD13) &amp; " high voltage"</f>
        <v>AUX analog Pull-Up/Down 13 high voltage</v>
      </c>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c r="AA355" s="193"/>
      <c r="AB355" s="193"/>
      <c r="AC355" s="193"/>
      <c r="AD355" s="193"/>
      <c r="AE355" s="193"/>
      <c r="AF355" s="193"/>
      <c r="AG355" s="193"/>
      <c r="AH355" s="193"/>
      <c r="AI355" s="193"/>
      <c r="AJ355" s="148">
        <f>IF($DM355=0,0,(IF(_xlfn.BITAND($DM355, 128),"8,", "") &amp; IF(_xlfn.BITAND($DM355,64),"7,", "") &amp; IF(_xlfn.BITAND($DM355,7), _xlfn.BITAND($DM355,7) &amp; ",", "") &amp; IF(_xlfn.BITAND($DM355, 56), _xlfn.BITAND($DM355, 56)/8, "")))</f>
        <v>0</v>
      </c>
      <c r="AK355" s="135">
        <v>0</v>
      </c>
      <c r="AL355" s="135">
        <v>31</v>
      </c>
      <c r="AM355" s="194" t="s">
        <v>165</v>
      </c>
      <c r="AN355" s="195" t="s">
        <v>657</v>
      </c>
      <c r="AO355" s="195" t="s">
        <v>343</v>
      </c>
      <c r="AP355" s="195" t="s">
        <v>657</v>
      </c>
      <c r="AQ355" s="140" t="s">
        <v>658</v>
      </c>
      <c r="AR355" s="198">
        <v>5</v>
      </c>
      <c r="AS355" s="12" t="s">
        <v>346</v>
      </c>
      <c r="AT355" s="198">
        <v>1</v>
      </c>
      <c r="AU355" s="198">
        <v>2</v>
      </c>
      <c r="AV355" s="12" t="s">
        <v>259</v>
      </c>
      <c r="AW355" s="135">
        <v>0</v>
      </c>
      <c r="AX355" s="135">
        <v>0</v>
      </c>
      <c r="AY355" s="135">
        <v>0</v>
      </c>
      <c r="AZ355" s="135">
        <v>0</v>
      </c>
      <c r="BA355" s="135">
        <v>0</v>
      </c>
      <c r="BB355" s="136"/>
      <c r="BC355" s="136"/>
      <c r="BD355" s="15"/>
      <c r="BE355" s="137" t="str">
        <f>IF(C355="","",C355)</f>
        <v>AUX analog Pull-Up/Down 13 high voltage</v>
      </c>
      <c r="BF355" s="11" t="s">
        <v>264</v>
      </c>
      <c r="BG355" s="11" t="s">
        <v>265</v>
      </c>
      <c r="BH355" s="11" t="s">
        <v>266</v>
      </c>
      <c r="BI355" s="146" t="s">
        <v>525</v>
      </c>
      <c r="BJ355" s="11" t="s">
        <v>268</v>
      </c>
      <c r="BK355" s="146" t="s">
        <v>485</v>
      </c>
      <c r="BL355" s="146" t="s">
        <v>350</v>
      </c>
      <c r="BM355" s="146" t="s">
        <v>179</v>
      </c>
      <c r="BN355" s="11" t="s">
        <v>182</v>
      </c>
      <c r="BO355" s="265" t="s">
        <v>181</v>
      </c>
      <c r="BP355" s="11" t="s">
        <v>272</v>
      </c>
      <c r="BQ355" s="11" t="s">
        <v>182</v>
      </c>
      <c r="BR355" s="11" t="s">
        <v>182</v>
      </c>
      <c r="BS355" s="11" t="s">
        <v>183</v>
      </c>
      <c r="BT355" s="11" t="s">
        <v>182</v>
      </c>
      <c r="BU355" s="11"/>
      <c r="BV355" s="15">
        <f t="shared" ref="BV355:BZ356" si="122">IF(UPPER(TRIM(D355))="X",1,0)</f>
        <v>0</v>
      </c>
      <c r="BW355" s="15">
        <f t="shared" si="122"/>
        <v>0</v>
      </c>
      <c r="BX355" s="15">
        <f t="shared" si="122"/>
        <v>0</v>
      </c>
      <c r="BY355" s="15">
        <f t="shared" si="122"/>
        <v>0</v>
      </c>
      <c r="BZ355" s="15">
        <f t="shared" si="122"/>
        <v>0</v>
      </c>
      <c r="CA355" s="15">
        <f>IF(UPPER(TRIM(J355))="X",1,0)</f>
        <v>0</v>
      </c>
      <c r="CB355" s="15">
        <f>IF(UPPER(TRIM(L355))="X",1,0)</f>
        <v>0</v>
      </c>
      <c r="CC355" s="15">
        <f>IF(UPPER(TRIM(M355))="X",1,0)</f>
        <v>0</v>
      </c>
      <c r="CD355" s="15">
        <f>IF(UPPER(TRIM(I355))="X",1,0)</f>
        <v>0</v>
      </c>
      <c r="CE355" s="15">
        <f>IF(UPPER(TRIM(K355))="X",1,0)</f>
        <v>0</v>
      </c>
      <c r="CF355" s="15">
        <f t="shared" ref="CF355:CU356" si="123">IF(UPPER(TRIM(N355))="X",1,0)</f>
        <v>0</v>
      </c>
      <c r="CG355" s="15">
        <f t="shared" si="123"/>
        <v>0</v>
      </c>
      <c r="CH355" s="15">
        <f t="shared" si="123"/>
        <v>0</v>
      </c>
      <c r="CI355" s="15">
        <f t="shared" si="123"/>
        <v>0</v>
      </c>
      <c r="CJ355" s="15">
        <f t="shared" si="123"/>
        <v>0</v>
      </c>
      <c r="CK355" s="15">
        <f t="shared" si="123"/>
        <v>0</v>
      </c>
      <c r="CL355" s="15">
        <f t="shared" si="123"/>
        <v>0</v>
      </c>
      <c r="CM355" s="15">
        <f t="shared" si="123"/>
        <v>0</v>
      </c>
      <c r="CN355" s="15">
        <f t="shared" si="123"/>
        <v>0</v>
      </c>
      <c r="CO355" s="15">
        <f t="shared" si="123"/>
        <v>0</v>
      </c>
      <c r="CP355" s="15">
        <f t="shared" si="123"/>
        <v>0</v>
      </c>
      <c r="CQ355" s="15">
        <f t="shared" si="123"/>
        <v>0</v>
      </c>
      <c r="CR355" s="15">
        <f t="shared" si="123"/>
        <v>0</v>
      </c>
      <c r="CS355" s="15">
        <f t="shared" si="123"/>
        <v>0</v>
      </c>
      <c r="CT355" s="15">
        <f t="shared" si="123"/>
        <v>0</v>
      </c>
      <c r="CU355" s="15">
        <f t="shared" si="123"/>
        <v>0</v>
      </c>
      <c r="CV355" s="15">
        <f t="shared" ref="CP355:DA356" si="124">IF(UPPER(TRIM(AD355))="X",1,0)</f>
        <v>0</v>
      </c>
      <c r="CW355" s="15">
        <f t="shared" si="124"/>
        <v>0</v>
      </c>
      <c r="CX355" s="15">
        <f t="shared" si="124"/>
        <v>0</v>
      </c>
      <c r="CY355" s="15">
        <f t="shared" si="124"/>
        <v>0</v>
      </c>
      <c r="CZ355" s="15">
        <f t="shared" si="124"/>
        <v>0</v>
      </c>
      <c r="DA355" s="15">
        <f t="shared" si="124"/>
        <v>0</v>
      </c>
      <c r="DB355" s="16">
        <f>IF(UPPER(TRIM(AM355))="P", 0, IF(UPPER(TRIM(AM355))="C", 16384, IF(UPPER(TRIM(AM355))="B", 32768, IF(UPPER(TRIM(AM355))="U", 49152, -1))))</f>
        <v>0</v>
      </c>
      <c r="DC355" s="16">
        <f>HEX2DEC(AN355)</f>
        <v>5484</v>
      </c>
      <c r="DD355" s="16">
        <f>IF(UPPER(TRIM(BB355))="",0,IF(UPPER(TRIM(BB355))="M",32,IF(UPPER(TRIM(BB355))="H",64,IF(UPPER(TRIM(BB355))="I",128,-1))))</f>
        <v>0</v>
      </c>
      <c r="DE355" s="16">
        <f>IF(UPPER(TRIM(BC355))="",0, IF(UPPER(TRIM(BC355))="U",1,IF(UPPER(TRIM(BC355))="A",2,IF(UPPER(TRIM(BC355))="B1",4,IF(UPPER(TRIM(BC355))="B2",8,IF(UPPER(TRIM(BC355))="C",16,-1))))))</f>
        <v>0</v>
      </c>
      <c r="DF355" s="17"/>
      <c r="DG355" s="16">
        <v>367</v>
      </c>
      <c r="DH355" s="16">
        <f>AK355</f>
        <v>0</v>
      </c>
      <c r="DI355" s="16">
        <f>AL355</f>
        <v>31</v>
      </c>
      <c r="DJ355" s="16">
        <f>DB355 + DC355</f>
        <v>5484</v>
      </c>
      <c r="DK355" s="16">
        <f>HEX2DEC(AO355)</f>
        <v>18</v>
      </c>
      <c r="DL355" s="16">
        <f>HEX2DEC(AP355)</f>
        <v>5484</v>
      </c>
      <c r="DM355" s="13">
        <v>0</v>
      </c>
      <c r="DN355" s="16">
        <v>276</v>
      </c>
      <c r="DO355" s="16">
        <f>BV355*2^15+BW355*2^14+BX355*2^13+BY355*2^12+BZ355*2^11+CA355*2^10+CB355*2^9+CC355*2^8+CD355*2^7+CE355*2^6+CF355*2^5+CG355*2^4+CH355*2^3+CI355*2^2+CJ355*2^1+CK355*2^0</f>
        <v>0</v>
      </c>
      <c r="DP355" s="16">
        <f>CL355*2^15+CM355*2^14+CN355*2^13+CO355*2^12+CP355*2^11+CQ355*2^10+CR355*2^9+CS355*2^8+CT355*2^7+CU355*2^6+CV355*2^5+CW355*2^4+CX355*2^3+CY355*2^2+CZ355*2^1+DA355*2^0</f>
        <v>0</v>
      </c>
      <c r="DQ355" s="16">
        <f>IF(DS355=2,AT355*1000,AT355)</f>
        <v>1000</v>
      </c>
      <c r="DR355" s="16">
        <f>IF(DT355=2,AU355*1000,AU355)</f>
        <v>2000</v>
      </c>
      <c r="DS355" s="16">
        <v>2</v>
      </c>
      <c r="DT355" s="16">
        <v>2</v>
      </c>
      <c r="DU355" s="16">
        <f>MAX(0,MIN(AX355,3))*2^14+MAX(0,MIN(AY355,3))*2^12+MAX(0,MIN(AZ355,3))*2^10+MAX(0,MIN(BA355,3))*2^8+IF(AW355&lt;0,31,IF(AW355&gt;30,30,AW355))</f>
        <v>0</v>
      </c>
      <c r="DV355" s="16">
        <f>DD355 + DE355</f>
        <v>0</v>
      </c>
      <c r="DW355" s="138" t="s">
        <v>184</v>
      </c>
      <c r="DX355" s="137" t="s">
        <v>273</v>
      </c>
      <c r="DY355" s="137" t="s">
        <v>186</v>
      </c>
      <c r="DZ355" s="17"/>
      <c r="EA355" s="15"/>
      <c r="EB355" s="15"/>
      <c r="EC355" s="15"/>
      <c r="ED355" s="15"/>
    </row>
    <row r="356" spans="1:134" ht="15" hidden="1" customHeight="1" x14ac:dyDescent="0.3">
      <c r="A356" s="284"/>
      <c r="B356" s="293"/>
      <c r="C356" s="561" t="str">
        <f>IF(LEN(t_STR_RW_AUX_PUD13) &gt; 0, t_STR_RW_AUX_PUD13, DEF_RW_AUX_PUD13) &amp; " low voltage"</f>
        <v>AUX analog Pull-Up/Down 13 low voltage</v>
      </c>
      <c r="D356" s="202"/>
      <c r="E356" s="202"/>
      <c r="F356" s="202"/>
      <c r="G356" s="202"/>
      <c r="H356" s="202"/>
      <c r="I356" s="202"/>
      <c r="J356" s="202"/>
      <c r="K356" s="202"/>
      <c r="L356" s="202"/>
      <c r="M356" s="202"/>
      <c r="N356" s="202"/>
      <c r="O356" s="202"/>
      <c r="P356" s="202"/>
      <c r="Q356" s="202"/>
      <c r="R356" s="202"/>
      <c r="S356" s="202"/>
      <c r="T356" s="202"/>
      <c r="U356" s="202"/>
      <c r="V356" s="202"/>
      <c r="W356" s="202"/>
      <c r="X356" s="202"/>
      <c r="Y356" s="202"/>
      <c r="Z356" s="202"/>
      <c r="AA356" s="202"/>
      <c r="AB356" s="202"/>
      <c r="AC356" s="202"/>
      <c r="AD356" s="202"/>
      <c r="AE356" s="202"/>
      <c r="AF356" s="202"/>
      <c r="AG356" s="202"/>
      <c r="AH356" s="202"/>
      <c r="AI356" s="202"/>
      <c r="AJ356" s="148">
        <f>IF($DM356=0,0,(IF(_xlfn.BITAND($DM356, 128),"8,", "") &amp; IF(_xlfn.BITAND($DM356,64),"7,", "") &amp; IF(_xlfn.BITAND($DM356,7), _xlfn.BITAND($DM356,7) &amp; ",", "") &amp; IF(_xlfn.BITAND($DM356, 56), _xlfn.BITAND($DM356, 56)/8, "")))</f>
        <v>0</v>
      </c>
      <c r="AK356" s="135">
        <v>0</v>
      </c>
      <c r="AL356" s="135">
        <v>31</v>
      </c>
      <c r="AM356" s="194" t="s">
        <v>165</v>
      </c>
      <c r="AN356" s="195" t="s">
        <v>657</v>
      </c>
      <c r="AO356" s="195" t="s">
        <v>352</v>
      </c>
      <c r="AP356" s="195" t="s">
        <v>659</v>
      </c>
      <c r="AQ356" s="140" t="s">
        <v>660</v>
      </c>
      <c r="AR356" s="198">
        <v>0</v>
      </c>
      <c r="AS356" s="12" t="s">
        <v>346</v>
      </c>
      <c r="AT356" s="198">
        <v>1</v>
      </c>
      <c r="AU356" s="198">
        <v>2</v>
      </c>
      <c r="AV356" s="12" t="s">
        <v>259</v>
      </c>
      <c r="AW356" s="135">
        <v>0</v>
      </c>
      <c r="AX356" s="135">
        <v>0</v>
      </c>
      <c r="AY356" s="135">
        <v>0</v>
      </c>
      <c r="AZ356" s="135">
        <v>0</v>
      </c>
      <c r="BA356" s="135">
        <v>0</v>
      </c>
      <c r="BB356" s="136"/>
      <c r="BC356" s="136"/>
      <c r="BD356" s="15"/>
      <c r="BE356" s="137" t="str">
        <f>IF(C356="","",C356)</f>
        <v>AUX analog Pull-Up/Down 13 low voltage</v>
      </c>
      <c r="BF356" s="11" t="s">
        <v>264</v>
      </c>
      <c r="BG356" s="11" t="s">
        <v>265</v>
      </c>
      <c r="BH356" s="11" t="s">
        <v>266</v>
      </c>
      <c r="BI356" s="146" t="s">
        <v>525</v>
      </c>
      <c r="BJ356" s="11" t="s">
        <v>268</v>
      </c>
      <c r="BK356" s="146" t="s">
        <v>485</v>
      </c>
      <c r="BL356" s="146" t="s">
        <v>350</v>
      </c>
      <c r="BM356" s="146" t="s">
        <v>179</v>
      </c>
      <c r="BN356" s="11" t="s">
        <v>182</v>
      </c>
      <c r="BO356" s="265" t="s">
        <v>181</v>
      </c>
      <c r="BP356" s="11" t="s">
        <v>272</v>
      </c>
      <c r="BQ356" s="11" t="s">
        <v>182</v>
      </c>
      <c r="BR356" s="11" t="s">
        <v>182</v>
      </c>
      <c r="BS356" s="11" t="s">
        <v>183</v>
      </c>
      <c r="BT356" s="11" t="s">
        <v>182</v>
      </c>
      <c r="BU356" s="11"/>
      <c r="BV356" s="15">
        <f t="shared" si="122"/>
        <v>0</v>
      </c>
      <c r="BW356" s="15">
        <f t="shared" si="122"/>
        <v>0</v>
      </c>
      <c r="BX356" s="15">
        <f t="shared" si="122"/>
        <v>0</v>
      </c>
      <c r="BY356" s="15">
        <f t="shared" si="122"/>
        <v>0</v>
      </c>
      <c r="BZ356" s="15">
        <f t="shared" si="122"/>
        <v>0</v>
      </c>
      <c r="CA356" s="15">
        <f>IF(UPPER(TRIM(J356))="X",1,0)</f>
        <v>0</v>
      </c>
      <c r="CB356" s="15">
        <f>IF(UPPER(TRIM(L356))="X",1,0)</f>
        <v>0</v>
      </c>
      <c r="CC356" s="15">
        <f>IF(UPPER(TRIM(M356))="X",1,0)</f>
        <v>0</v>
      </c>
      <c r="CD356" s="15">
        <f>IF(UPPER(TRIM(I356))="X",1,0)</f>
        <v>0</v>
      </c>
      <c r="CE356" s="15">
        <f>IF(UPPER(TRIM(K356))="X",1,0)</f>
        <v>0</v>
      </c>
      <c r="CF356" s="15">
        <f t="shared" si="123"/>
        <v>0</v>
      </c>
      <c r="CG356" s="15">
        <f t="shared" si="123"/>
        <v>0</v>
      </c>
      <c r="CH356" s="15">
        <f t="shared" si="123"/>
        <v>0</v>
      </c>
      <c r="CI356" s="15">
        <f t="shared" si="123"/>
        <v>0</v>
      </c>
      <c r="CJ356" s="15">
        <f t="shared" si="123"/>
        <v>0</v>
      </c>
      <c r="CK356" s="15">
        <f t="shared" si="123"/>
        <v>0</v>
      </c>
      <c r="CL356" s="15">
        <f t="shared" si="123"/>
        <v>0</v>
      </c>
      <c r="CM356" s="15">
        <f t="shared" si="123"/>
        <v>0</v>
      </c>
      <c r="CN356" s="15">
        <f t="shared" si="123"/>
        <v>0</v>
      </c>
      <c r="CO356" s="15">
        <f t="shared" si="123"/>
        <v>0</v>
      </c>
      <c r="CP356" s="15">
        <f t="shared" si="124"/>
        <v>0</v>
      </c>
      <c r="CQ356" s="15">
        <f t="shared" si="124"/>
        <v>0</v>
      </c>
      <c r="CR356" s="15">
        <f t="shared" si="124"/>
        <v>0</v>
      </c>
      <c r="CS356" s="15">
        <f t="shared" si="124"/>
        <v>0</v>
      </c>
      <c r="CT356" s="15">
        <f t="shared" si="124"/>
        <v>0</v>
      </c>
      <c r="CU356" s="15">
        <f t="shared" si="124"/>
        <v>0</v>
      </c>
      <c r="CV356" s="15">
        <f t="shared" si="124"/>
        <v>0</v>
      </c>
      <c r="CW356" s="15">
        <f t="shared" si="124"/>
        <v>0</v>
      </c>
      <c r="CX356" s="15">
        <f t="shared" si="124"/>
        <v>0</v>
      </c>
      <c r="CY356" s="15">
        <f t="shared" si="124"/>
        <v>0</v>
      </c>
      <c r="CZ356" s="15">
        <f t="shared" si="124"/>
        <v>0</v>
      </c>
      <c r="DA356" s="15">
        <f t="shared" si="124"/>
        <v>0</v>
      </c>
      <c r="DB356" s="16">
        <f>IF(UPPER(TRIM(AM356))="P", 0, IF(UPPER(TRIM(AM356))="C", 16384, IF(UPPER(TRIM(AM356))="B", 32768, IF(UPPER(TRIM(AM356))="U", 49152, -1))))</f>
        <v>0</v>
      </c>
      <c r="DC356" s="16">
        <f>HEX2DEC(AN356)</f>
        <v>5484</v>
      </c>
      <c r="DD356" s="16">
        <f>IF(UPPER(TRIM(BB356))="",0,IF(UPPER(TRIM(BB356))="M",32,IF(UPPER(TRIM(BB356))="H",64,IF(UPPER(TRIM(BB356))="I",128,-1))))</f>
        <v>0</v>
      </c>
      <c r="DE356" s="16">
        <f>IF(UPPER(TRIM(BC356))="",0, IF(UPPER(TRIM(BC356))="U",1,IF(UPPER(TRIM(BC356))="A",2,IF(UPPER(TRIM(BC356))="B1",4,IF(UPPER(TRIM(BC356))="B2",8,IF(UPPER(TRIM(BC356))="C",16,-1))))))</f>
        <v>0</v>
      </c>
      <c r="DF356" s="17"/>
      <c r="DG356" s="16">
        <v>368</v>
      </c>
      <c r="DH356" s="16">
        <f>AK356</f>
        <v>0</v>
      </c>
      <c r="DI356" s="16">
        <f>AL356</f>
        <v>31</v>
      </c>
      <c r="DJ356" s="16">
        <f>DB356 + DC356</f>
        <v>5484</v>
      </c>
      <c r="DK356" s="16">
        <f>HEX2DEC(AO356)</f>
        <v>17</v>
      </c>
      <c r="DL356" s="16">
        <f>HEX2DEC(AP356)</f>
        <v>5485</v>
      </c>
      <c r="DM356" s="13">
        <v>0</v>
      </c>
      <c r="DN356" s="16">
        <v>277</v>
      </c>
      <c r="DO356" s="16">
        <f>BV356*2^15+BW356*2^14+BX356*2^13+BY356*2^12+BZ356*2^11+CA356*2^10+CB356*2^9+CC356*2^8+CD356*2^7+CE356*2^6+CF356*2^5+CG356*2^4+CH356*2^3+CI356*2^2+CJ356*2^1+CK356*2^0</f>
        <v>0</v>
      </c>
      <c r="DP356" s="16">
        <f>CL356*2^15+CM356*2^14+CN356*2^13+CO356*2^12+CP356*2^11+CQ356*2^10+CR356*2^9+CS356*2^8+CT356*2^7+CU356*2^6+CV356*2^5+CW356*2^4+CX356*2^3+CY356*2^2+CZ356*2^1+DA356*2^0</f>
        <v>0</v>
      </c>
      <c r="DQ356" s="16">
        <f>IF(DS356=2,AT356*1000,AT356)</f>
        <v>1000</v>
      </c>
      <c r="DR356" s="16">
        <f>IF(DT356=2,AU356*1000,AU356)</f>
        <v>2000</v>
      </c>
      <c r="DS356" s="16">
        <v>2</v>
      </c>
      <c r="DT356" s="16">
        <v>2</v>
      </c>
      <c r="DU356" s="16">
        <f>MAX(0,MIN(AX356,3))*2^14+MAX(0,MIN(AY356,3))*2^12+MAX(0,MIN(AZ356,3))*2^10+MAX(0,MIN(BA356,3))*2^8+IF(AW356&lt;0,31,IF(AW356&gt;30,30,AW356))</f>
        <v>0</v>
      </c>
      <c r="DV356" s="16">
        <f>DD356 + DE356</f>
        <v>0</v>
      </c>
      <c r="DW356" s="138" t="s">
        <v>184</v>
      </c>
      <c r="DX356" s="137" t="s">
        <v>273</v>
      </c>
      <c r="DY356" s="137" t="s">
        <v>186</v>
      </c>
      <c r="DZ356" s="17"/>
      <c r="EA356" s="15"/>
      <c r="EB356" s="15"/>
      <c r="EC356" s="15"/>
      <c r="ED356" s="15"/>
    </row>
    <row r="357" spans="1:134" ht="15" hidden="1" customHeight="1" x14ac:dyDescent="0.3">
      <c r="A357" s="123"/>
      <c r="B357" s="290"/>
      <c r="C357" s="555"/>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c r="AA357" s="184"/>
      <c r="AB357" s="184"/>
      <c r="AC357" s="184"/>
      <c r="AD357" s="184"/>
      <c r="AE357" s="184"/>
      <c r="AF357" s="184"/>
      <c r="AG357" s="184"/>
      <c r="AH357" s="184"/>
      <c r="AI357" s="184"/>
      <c r="AJ357" s="285"/>
      <c r="AK357" s="184"/>
      <c r="AL357" s="184"/>
      <c r="AM357" s="286"/>
      <c r="AN357" s="287"/>
      <c r="AO357" s="287"/>
      <c r="AP357" s="287"/>
      <c r="AQ357" s="184"/>
      <c r="AR357" s="184"/>
      <c r="AS357" s="184"/>
      <c r="AT357" s="184"/>
      <c r="AU357" s="184"/>
      <c r="AV357" s="184"/>
      <c r="AW357" s="184"/>
      <c r="AX357" s="184"/>
      <c r="AY357" s="184"/>
      <c r="AZ357" s="184"/>
      <c r="BA357" s="184"/>
      <c r="BB357" s="186"/>
      <c r="BC357" s="186"/>
      <c r="BD357" s="15"/>
      <c r="BE357" s="137" t="s">
        <v>183</v>
      </c>
      <c r="BF357" s="146"/>
      <c r="BG357" s="146"/>
      <c r="BH357" s="146"/>
      <c r="BI357" s="11" t="s">
        <v>183</v>
      </c>
      <c r="BJ357" s="11" t="s">
        <v>183</v>
      </c>
      <c r="BK357" s="11" t="s">
        <v>183</v>
      </c>
      <c r="BL357" s="11" t="s">
        <v>183</v>
      </c>
      <c r="BM357" s="11" t="s">
        <v>183</v>
      </c>
      <c r="BN357" s="11" t="s">
        <v>183</v>
      </c>
      <c r="BO357" s="11" t="s">
        <v>183</v>
      </c>
      <c r="BP357" s="11" t="s">
        <v>183</v>
      </c>
      <c r="BQ357" s="11" t="s">
        <v>183</v>
      </c>
      <c r="BR357" s="11" t="s">
        <v>183</v>
      </c>
      <c r="BS357" s="11" t="s">
        <v>183</v>
      </c>
      <c r="BT357" s="11" t="s">
        <v>183</v>
      </c>
      <c r="BU357" s="11"/>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6"/>
      <c r="DC357" s="16"/>
      <c r="DD357" s="16"/>
      <c r="DE357" s="16"/>
      <c r="DF357" s="17"/>
      <c r="DG357" s="16"/>
      <c r="DH357" s="16"/>
      <c r="DI357" s="16"/>
      <c r="DJ357" s="16"/>
      <c r="DK357" s="16"/>
      <c r="DL357" s="16"/>
      <c r="DM357" s="185"/>
      <c r="DN357" s="16"/>
      <c r="DO357" s="16"/>
      <c r="DP357" s="16"/>
      <c r="DQ357" s="16"/>
      <c r="DR357" s="16"/>
      <c r="DS357" s="16"/>
      <c r="DT357" s="16"/>
      <c r="DU357" s="16"/>
      <c r="DV357" s="16"/>
      <c r="DW357" s="138"/>
      <c r="DX357" s="137"/>
      <c r="DY357" s="137"/>
      <c r="DZ357" s="17"/>
      <c r="EA357" s="15"/>
      <c r="EB357" s="15"/>
      <c r="EC357" s="15"/>
      <c r="ED357" s="15"/>
    </row>
    <row r="358" spans="1:134" ht="15" hidden="1" customHeight="1" x14ac:dyDescent="0.3">
      <c r="A358" s="221"/>
      <c r="B358" s="291" t="s">
        <v>661</v>
      </c>
      <c r="C358" s="561" t="str">
        <f>IF(LEN(t_STR_RW_AUX_PUD14) &gt; 0, t_STR_RW_AUX_PUD14, DEF_RW_AUX_PUD14) &amp; " high voltage"</f>
        <v>AUX analog Pull-Up/Down 14 high voltage</v>
      </c>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c r="AA358" s="193"/>
      <c r="AB358" s="193"/>
      <c r="AC358" s="193"/>
      <c r="AD358" s="193"/>
      <c r="AE358" s="193"/>
      <c r="AF358" s="193"/>
      <c r="AG358" s="193"/>
      <c r="AH358" s="193"/>
      <c r="AI358" s="193"/>
      <c r="AJ358" s="148">
        <f>IF($DM358=0,0,(IF(_xlfn.BITAND($DM358, 128),"8,", "") &amp; IF(_xlfn.BITAND($DM358,64),"7,", "") &amp; IF(_xlfn.BITAND($DM358,7), _xlfn.BITAND($DM358,7) &amp; ",", "") &amp; IF(_xlfn.BITAND($DM358, 56), _xlfn.BITAND($DM358, 56)/8, "")))</f>
        <v>0</v>
      </c>
      <c r="AK358" s="135">
        <v>0</v>
      </c>
      <c r="AL358" s="135">
        <v>31</v>
      </c>
      <c r="AM358" s="194" t="s">
        <v>165</v>
      </c>
      <c r="AN358" s="195" t="s">
        <v>662</v>
      </c>
      <c r="AO358" s="195" t="s">
        <v>343</v>
      </c>
      <c r="AP358" s="195" t="s">
        <v>662</v>
      </c>
      <c r="AQ358" s="140" t="s">
        <v>663</v>
      </c>
      <c r="AR358" s="198">
        <v>5</v>
      </c>
      <c r="AS358" s="12" t="s">
        <v>346</v>
      </c>
      <c r="AT358" s="198">
        <v>1</v>
      </c>
      <c r="AU358" s="198">
        <v>2</v>
      </c>
      <c r="AV358" s="12" t="s">
        <v>259</v>
      </c>
      <c r="AW358" s="135">
        <v>0</v>
      </c>
      <c r="AX358" s="135">
        <v>0</v>
      </c>
      <c r="AY358" s="135">
        <v>0</v>
      </c>
      <c r="AZ358" s="135">
        <v>0</v>
      </c>
      <c r="BA358" s="135">
        <v>0</v>
      </c>
      <c r="BB358" s="136"/>
      <c r="BC358" s="136"/>
      <c r="BD358" s="15"/>
      <c r="BE358" s="137" t="str">
        <f>IF(C358="","",C358)</f>
        <v>AUX analog Pull-Up/Down 14 high voltage</v>
      </c>
      <c r="BF358" s="11" t="s">
        <v>264</v>
      </c>
      <c r="BG358" s="11" t="s">
        <v>265</v>
      </c>
      <c r="BH358" s="11" t="s">
        <v>266</v>
      </c>
      <c r="BI358" s="146" t="s">
        <v>525</v>
      </c>
      <c r="BJ358" s="11" t="s">
        <v>268</v>
      </c>
      <c r="BK358" s="146" t="s">
        <v>485</v>
      </c>
      <c r="BL358" s="146" t="s">
        <v>350</v>
      </c>
      <c r="BM358" s="146" t="s">
        <v>179</v>
      </c>
      <c r="BN358" s="11" t="s">
        <v>182</v>
      </c>
      <c r="BO358" s="265" t="s">
        <v>181</v>
      </c>
      <c r="BP358" s="11" t="s">
        <v>272</v>
      </c>
      <c r="BQ358" s="11" t="s">
        <v>182</v>
      </c>
      <c r="BR358" s="11" t="s">
        <v>182</v>
      </c>
      <c r="BS358" s="11" t="s">
        <v>183</v>
      </c>
      <c r="BT358" s="11" t="s">
        <v>182</v>
      </c>
      <c r="BU358" s="11"/>
      <c r="BV358" s="15">
        <f t="shared" ref="BV358:BZ359" si="125">IF(UPPER(TRIM(D358))="X",1,0)</f>
        <v>0</v>
      </c>
      <c r="BW358" s="15">
        <f t="shared" si="125"/>
        <v>0</v>
      </c>
      <c r="BX358" s="15">
        <f t="shared" si="125"/>
        <v>0</v>
      </c>
      <c r="BY358" s="15">
        <f t="shared" si="125"/>
        <v>0</v>
      </c>
      <c r="BZ358" s="15">
        <f t="shared" si="125"/>
        <v>0</v>
      </c>
      <c r="CA358" s="15">
        <f>IF(UPPER(TRIM(J358))="X",1,0)</f>
        <v>0</v>
      </c>
      <c r="CB358" s="15">
        <f>IF(UPPER(TRIM(L358))="X",1,0)</f>
        <v>0</v>
      </c>
      <c r="CC358" s="15">
        <f>IF(UPPER(TRIM(M358))="X",1,0)</f>
        <v>0</v>
      </c>
      <c r="CD358" s="15">
        <f>IF(UPPER(TRIM(I358))="X",1,0)</f>
        <v>0</v>
      </c>
      <c r="CE358" s="15">
        <f>IF(UPPER(TRIM(K358))="X",1,0)</f>
        <v>0</v>
      </c>
      <c r="CF358" s="15">
        <f t="shared" ref="CF358:CU359" si="126">IF(UPPER(TRIM(N358))="X",1,0)</f>
        <v>0</v>
      </c>
      <c r="CG358" s="15">
        <f t="shared" si="126"/>
        <v>0</v>
      </c>
      <c r="CH358" s="15">
        <f t="shared" si="126"/>
        <v>0</v>
      </c>
      <c r="CI358" s="15">
        <f t="shared" si="126"/>
        <v>0</v>
      </c>
      <c r="CJ358" s="15">
        <f t="shared" si="126"/>
        <v>0</v>
      </c>
      <c r="CK358" s="15">
        <f t="shared" si="126"/>
        <v>0</v>
      </c>
      <c r="CL358" s="15">
        <f t="shared" si="126"/>
        <v>0</v>
      </c>
      <c r="CM358" s="15">
        <f t="shared" si="126"/>
        <v>0</v>
      </c>
      <c r="CN358" s="15">
        <f t="shared" si="126"/>
        <v>0</v>
      </c>
      <c r="CO358" s="15">
        <f t="shared" si="126"/>
        <v>0</v>
      </c>
      <c r="CP358" s="15">
        <f t="shared" si="126"/>
        <v>0</v>
      </c>
      <c r="CQ358" s="15">
        <f t="shared" si="126"/>
        <v>0</v>
      </c>
      <c r="CR358" s="15">
        <f t="shared" si="126"/>
        <v>0</v>
      </c>
      <c r="CS358" s="15">
        <f t="shared" si="126"/>
        <v>0</v>
      </c>
      <c r="CT358" s="15">
        <f t="shared" si="126"/>
        <v>0</v>
      </c>
      <c r="CU358" s="15">
        <f t="shared" si="126"/>
        <v>0</v>
      </c>
      <c r="CV358" s="15">
        <f t="shared" ref="CP358:DA359" si="127">IF(UPPER(TRIM(AD358))="X",1,0)</f>
        <v>0</v>
      </c>
      <c r="CW358" s="15">
        <f t="shared" si="127"/>
        <v>0</v>
      </c>
      <c r="CX358" s="15">
        <f t="shared" si="127"/>
        <v>0</v>
      </c>
      <c r="CY358" s="15">
        <f t="shared" si="127"/>
        <v>0</v>
      </c>
      <c r="CZ358" s="15">
        <f t="shared" si="127"/>
        <v>0</v>
      </c>
      <c r="DA358" s="15">
        <f t="shared" si="127"/>
        <v>0</v>
      </c>
      <c r="DB358" s="16">
        <f>IF(UPPER(TRIM(AM358))="P", 0, IF(UPPER(TRIM(AM358))="C", 16384, IF(UPPER(TRIM(AM358))="B", 32768, IF(UPPER(TRIM(AM358))="U", 49152, -1))))</f>
        <v>0</v>
      </c>
      <c r="DC358" s="16">
        <f>HEX2DEC(AN358)</f>
        <v>5486</v>
      </c>
      <c r="DD358" s="16">
        <f>IF(UPPER(TRIM(BB358))="",0,IF(UPPER(TRIM(BB358))="M",32,IF(UPPER(TRIM(BB358))="H",64,IF(UPPER(TRIM(BB358))="I",128,-1))))</f>
        <v>0</v>
      </c>
      <c r="DE358" s="16">
        <f>IF(UPPER(TRIM(BC358))="",0, IF(UPPER(TRIM(BC358))="U",1,IF(UPPER(TRIM(BC358))="A",2,IF(UPPER(TRIM(BC358))="B1",4,IF(UPPER(TRIM(BC358))="B2",8,IF(UPPER(TRIM(BC358))="C",16,-1))))))</f>
        <v>0</v>
      </c>
      <c r="DF358" s="17"/>
      <c r="DG358" s="16">
        <v>369</v>
      </c>
      <c r="DH358" s="16">
        <f>AK358</f>
        <v>0</v>
      </c>
      <c r="DI358" s="16">
        <f>AL358</f>
        <v>31</v>
      </c>
      <c r="DJ358" s="16">
        <f>DB358 + DC358</f>
        <v>5486</v>
      </c>
      <c r="DK358" s="16">
        <f>HEX2DEC(AO358)</f>
        <v>18</v>
      </c>
      <c r="DL358" s="16">
        <f>HEX2DEC(AP358)</f>
        <v>5486</v>
      </c>
      <c r="DM358" s="13">
        <v>0</v>
      </c>
      <c r="DN358" s="16">
        <v>278</v>
      </c>
      <c r="DO358" s="16">
        <f>BV358*2^15+BW358*2^14+BX358*2^13+BY358*2^12+BZ358*2^11+CA358*2^10+CB358*2^9+CC358*2^8+CD358*2^7+CE358*2^6+CF358*2^5+CG358*2^4+CH358*2^3+CI358*2^2+CJ358*2^1+CK358*2^0</f>
        <v>0</v>
      </c>
      <c r="DP358" s="16">
        <f>CL358*2^15+CM358*2^14+CN358*2^13+CO358*2^12+CP358*2^11+CQ358*2^10+CR358*2^9+CS358*2^8+CT358*2^7+CU358*2^6+CV358*2^5+CW358*2^4+CX358*2^3+CY358*2^2+CZ358*2^1+DA358*2^0</f>
        <v>0</v>
      </c>
      <c r="DQ358" s="16">
        <f>IF(DS358=2,AT358*1000,AT358)</f>
        <v>1000</v>
      </c>
      <c r="DR358" s="16">
        <f>IF(DT358=2,AU358*1000,AU358)</f>
        <v>2000</v>
      </c>
      <c r="DS358" s="16">
        <v>2</v>
      </c>
      <c r="DT358" s="16">
        <v>2</v>
      </c>
      <c r="DU358" s="16">
        <f>MAX(0,MIN(AX358,3))*2^14+MAX(0,MIN(AY358,3))*2^12+MAX(0,MIN(AZ358,3))*2^10+MAX(0,MIN(BA358,3))*2^8+IF(AW358&lt;0,31,IF(AW358&gt;30,30,AW358))</f>
        <v>0</v>
      </c>
      <c r="DV358" s="16">
        <f>DD358 + DE358</f>
        <v>0</v>
      </c>
      <c r="DW358" s="138" t="s">
        <v>184</v>
      </c>
      <c r="DX358" s="137" t="s">
        <v>273</v>
      </c>
      <c r="DY358" s="137" t="s">
        <v>186</v>
      </c>
      <c r="DZ358" s="17"/>
      <c r="EA358" s="15"/>
      <c r="EB358" s="15"/>
      <c r="EC358" s="15"/>
      <c r="ED358" s="15"/>
    </row>
    <row r="359" spans="1:134" ht="15" hidden="1" customHeight="1" x14ac:dyDescent="0.3">
      <c r="A359" s="221"/>
      <c r="B359" s="293"/>
      <c r="C359" s="561" t="str">
        <f>IF(LEN(t_STR_RW_AUX_PUD14) &gt; 0, t_STR_RW_AUX_PUD14, DEF_RW_AUX_PUD14) &amp; " low voltage"</f>
        <v>AUX analog Pull-Up/Down 14 low voltage</v>
      </c>
      <c r="D359" s="202"/>
      <c r="E359" s="202"/>
      <c r="F359" s="202"/>
      <c r="G359" s="202"/>
      <c r="H359" s="202"/>
      <c r="I359" s="202"/>
      <c r="J359" s="202"/>
      <c r="K359" s="202"/>
      <c r="L359" s="202"/>
      <c r="M359" s="202"/>
      <c r="N359" s="202"/>
      <c r="O359" s="202"/>
      <c r="P359" s="202"/>
      <c r="Q359" s="202"/>
      <c r="R359" s="202"/>
      <c r="S359" s="202"/>
      <c r="T359" s="202"/>
      <c r="U359" s="202"/>
      <c r="V359" s="202"/>
      <c r="W359" s="202"/>
      <c r="X359" s="202"/>
      <c r="Y359" s="202"/>
      <c r="Z359" s="202"/>
      <c r="AA359" s="202"/>
      <c r="AB359" s="202"/>
      <c r="AC359" s="202"/>
      <c r="AD359" s="202"/>
      <c r="AE359" s="202"/>
      <c r="AF359" s="202"/>
      <c r="AG359" s="202"/>
      <c r="AH359" s="202"/>
      <c r="AI359" s="202"/>
      <c r="AJ359" s="148">
        <f>IF($DM359=0,0,(IF(_xlfn.BITAND($DM359, 128),"8,", "") &amp; IF(_xlfn.BITAND($DM359,64),"7,", "") &amp; IF(_xlfn.BITAND($DM359,7), _xlfn.BITAND($DM359,7) &amp; ",", "") &amp; IF(_xlfn.BITAND($DM359, 56), _xlfn.BITAND($DM359, 56)/8, "")))</f>
        <v>0</v>
      </c>
      <c r="AK359" s="135">
        <v>0</v>
      </c>
      <c r="AL359" s="135">
        <v>31</v>
      </c>
      <c r="AM359" s="194" t="s">
        <v>165</v>
      </c>
      <c r="AN359" s="195" t="s">
        <v>662</v>
      </c>
      <c r="AO359" s="195" t="s">
        <v>352</v>
      </c>
      <c r="AP359" s="195" t="s">
        <v>664</v>
      </c>
      <c r="AQ359" s="140" t="s">
        <v>665</v>
      </c>
      <c r="AR359" s="198">
        <v>0</v>
      </c>
      <c r="AS359" s="12" t="s">
        <v>346</v>
      </c>
      <c r="AT359" s="198">
        <v>1</v>
      </c>
      <c r="AU359" s="198">
        <v>2</v>
      </c>
      <c r="AV359" s="12" t="s">
        <v>259</v>
      </c>
      <c r="AW359" s="135">
        <v>0</v>
      </c>
      <c r="AX359" s="135">
        <v>0</v>
      </c>
      <c r="AY359" s="135">
        <v>0</v>
      </c>
      <c r="AZ359" s="135">
        <v>0</v>
      </c>
      <c r="BA359" s="135">
        <v>0</v>
      </c>
      <c r="BB359" s="136"/>
      <c r="BC359" s="136"/>
      <c r="BD359" s="15"/>
      <c r="BE359" s="137" t="str">
        <f>IF(C359="","",C359)</f>
        <v>AUX analog Pull-Up/Down 14 low voltage</v>
      </c>
      <c r="BF359" s="11" t="s">
        <v>264</v>
      </c>
      <c r="BG359" s="11" t="s">
        <v>265</v>
      </c>
      <c r="BH359" s="11" t="s">
        <v>266</v>
      </c>
      <c r="BI359" s="146" t="s">
        <v>525</v>
      </c>
      <c r="BJ359" s="11" t="s">
        <v>268</v>
      </c>
      <c r="BK359" s="146" t="s">
        <v>485</v>
      </c>
      <c r="BL359" s="146" t="s">
        <v>350</v>
      </c>
      <c r="BM359" s="146" t="s">
        <v>179</v>
      </c>
      <c r="BN359" s="11" t="s">
        <v>182</v>
      </c>
      <c r="BO359" s="265" t="s">
        <v>181</v>
      </c>
      <c r="BP359" s="11" t="s">
        <v>272</v>
      </c>
      <c r="BQ359" s="11" t="s">
        <v>182</v>
      </c>
      <c r="BR359" s="11" t="s">
        <v>182</v>
      </c>
      <c r="BS359" s="11" t="s">
        <v>183</v>
      </c>
      <c r="BT359" s="11" t="s">
        <v>182</v>
      </c>
      <c r="BU359" s="11"/>
      <c r="BV359" s="15">
        <f t="shared" si="125"/>
        <v>0</v>
      </c>
      <c r="BW359" s="15">
        <f t="shared" si="125"/>
        <v>0</v>
      </c>
      <c r="BX359" s="15">
        <f t="shared" si="125"/>
        <v>0</v>
      </c>
      <c r="BY359" s="15">
        <f t="shared" si="125"/>
        <v>0</v>
      </c>
      <c r="BZ359" s="15">
        <f t="shared" si="125"/>
        <v>0</v>
      </c>
      <c r="CA359" s="15">
        <f>IF(UPPER(TRIM(J359))="X",1,0)</f>
        <v>0</v>
      </c>
      <c r="CB359" s="15">
        <f>IF(UPPER(TRIM(L359))="X",1,0)</f>
        <v>0</v>
      </c>
      <c r="CC359" s="15">
        <f>IF(UPPER(TRIM(M359))="X",1,0)</f>
        <v>0</v>
      </c>
      <c r="CD359" s="15">
        <f>IF(UPPER(TRIM(I359))="X",1,0)</f>
        <v>0</v>
      </c>
      <c r="CE359" s="15">
        <f>IF(UPPER(TRIM(K359))="X",1,0)</f>
        <v>0</v>
      </c>
      <c r="CF359" s="15">
        <f t="shared" si="126"/>
        <v>0</v>
      </c>
      <c r="CG359" s="15">
        <f t="shared" si="126"/>
        <v>0</v>
      </c>
      <c r="CH359" s="15">
        <f t="shared" si="126"/>
        <v>0</v>
      </c>
      <c r="CI359" s="15">
        <f t="shared" si="126"/>
        <v>0</v>
      </c>
      <c r="CJ359" s="15">
        <f t="shared" si="126"/>
        <v>0</v>
      </c>
      <c r="CK359" s="15">
        <f t="shared" si="126"/>
        <v>0</v>
      </c>
      <c r="CL359" s="15">
        <f t="shared" si="126"/>
        <v>0</v>
      </c>
      <c r="CM359" s="15">
        <f t="shared" si="126"/>
        <v>0</v>
      </c>
      <c r="CN359" s="15">
        <f t="shared" si="126"/>
        <v>0</v>
      </c>
      <c r="CO359" s="15">
        <f t="shared" si="126"/>
        <v>0</v>
      </c>
      <c r="CP359" s="15">
        <f t="shared" si="127"/>
        <v>0</v>
      </c>
      <c r="CQ359" s="15">
        <f t="shared" si="127"/>
        <v>0</v>
      </c>
      <c r="CR359" s="15">
        <f t="shared" si="127"/>
        <v>0</v>
      </c>
      <c r="CS359" s="15">
        <f t="shared" si="127"/>
        <v>0</v>
      </c>
      <c r="CT359" s="15">
        <f t="shared" si="127"/>
        <v>0</v>
      </c>
      <c r="CU359" s="15">
        <f t="shared" si="127"/>
        <v>0</v>
      </c>
      <c r="CV359" s="15">
        <f t="shared" si="127"/>
        <v>0</v>
      </c>
      <c r="CW359" s="15">
        <f t="shared" si="127"/>
        <v>0</v>
      </c>
      <c r="CX359" s="15">
        <f t="shared" si="127"/>
        <v>0</v>
      </c>
      <c r="CY359" s="15">
        <f t="shared" si="127"/>
        <v>0</v>
      </c>
      <c r="CZ359" s="15">
        <f t="shared" si="127"/>
        <v>0</v>
      </c>
      <c r="DA359" s="15">
        <f t="shared" si="127"/>
        <v>0</v>
      </c>
      <c r="DB359" s="16">
        <f>IF(UPPER(TRIM(AM359))="P", 0, IF(UPPER(TRIM(AM359))="C", 16384, IF(UPPER(TRIM(AM359))="B", 32768, IF(UPPER(TRIM(AM359))="U", 49152, -1))))</f>
        <v>0</v>
      </c>
      <c r="DC359" s="16">
        <f>HEX2DEC(AN359)</f>
        <v>5486</v>
      </c>
      <c r="DD359" s="16">
        <f>IF(UPPER(TRIM(BB359))="",0,IF(UPPER(TRIM(BB359))="M",32,IF(UPPER(TRIM(BB359))="H",64,IF(UPPER(TRIM(BB359))="I",128,-1))))</f>
        <v>0</v>
      </c>
      <c r="DE359" s="16">
        <f>IF(UPPER(TRIM(BC359))="",0, IF(UPPER(TRIM(BC359))="U",1,IF(UPPER(TRIM(BC359))="A",2,IF(UPPER(TRIM(BC359))="B1",4,IF(UPPER(TRIM(BC359))="B2",8,IF(UPPER(TRIM(BC359))="C",16,-1))))))</f>
        <v>0</v>
      </c>
      <c r="DF359" s="17"/>
      <c r="DG359" s="16">
        <v>370</v>
      </c>
      <c r="DH359" s="16">
        <f>AK359</f>
        <v>0</v>
      </c>
      <c r="DI359" s="16">
        <f>AL359</f>
        <v>31</v>
      </c>
      <c r="DJ359" s="16">
        <f>DB359 + DC359</f>
        <v>5486</v>
      </c>
      <c r="DK359" s="16">
        <f>HEX2DEC(AO359)</f>
        <v>17</v>
      </c>
      <c r="DL359" s="16">
        <f>HEX2DEC(AP359)</f>
        <v>5487</v>
      </c>
      <c r="DM359" s="13">
        <v>0</v>
      </c>
      <c r="DN359" s="16">
        <v>279</v>
      </c>
      <c r="DO359" s="16">
        <f>BV359*2^15+BW359*2^14+BX359*2^13+BY359*2^12+BZ359*2^11+CA359*2^10+CB359*2^9+CC359*2^8+CD359*2^7+CE359*2^6+CF359*2^5+CG359*2^4+CH359*2^3+CI359*2^2+CJ359*2^1+CK359*2^0</f>
        <v>0</v>
      </c>
      <c r="DP359" s="16">
        <f>CL359*2^15+CM359*2^14+CN359*2^13+CO359*2^12+CP359*2^11+CQ359*2^10+CR359*2^9+CS359*2^8+CT359*2^7+CU359*2^6+CV359*2^5+CW359*2^4+CX359*2^3+CY359*2^2+CZ359*2^1+DA359*2^0</f>
        <v>0</v>
      </c>
      <c r="DQ359" s="16">
        <f>IF(DS359=2,AT359*1000,AT359)</f>
        <v>1000</v>
      </c>
      <c r="DR359" s="16">
        <f>IF(DT359=2,AU359*1000,AU359)</f>
        <v>2000</v>
      </c>
      <c r="DS359" s="16">
        <v>2</v>
      </c>
      <c r="DT359" s="16">
        <v>2</v>
      </c>
      <c r="DU359" s="16">
        <f>MAX(0,MIN(AX359,3))*2^14+MAX(0,MIN(AY359,3))*2^12+MAX(0,MIN(AZ359,3))*2^10+MAX(0,MIN(BA359,3))*2^8+IF(AW359&lt;0,31,IF(AW359&gt;30,30,AW359))</f>
        <v>0</v>
      </c>
      <c r="DV359" s="16">
        <f>DD359 + DE359</f>
        <v>0</v>
      </c>
      <c r="DW359" s="138" t="s">
        <v>184</v>
      </c>
      <c r="DX359" s="137" t="s">
        <v>273</v>
      </c>
      <c r="DY359" s="137" t="s">
        <v>186</v>
      </c>
      <c r="DZ359" s="17"/>
      <c r="EA359" s="15"/>
      <c r="EB359" s="15"/>
      <c r="EC359" s="15"/>
      <c r="ED359" s="15"/>
    </row>
    <row r="360" spans="1:134" ht="15" hidden="1" customHeight="1" x14ac:dyDescent="0.3">
      <c r="A360" s="123"/>
      <c r="B360" s="290"/>
      <c r="C360" s="555"/>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c r="AA360" s="184"/>
      <c r="AB360" s="184"/>
      <c r="AC360" s="184"/>
      <c r="AD360" s="184"/>
      <c r="AE360" s="184"/>
      <c r="AF360" s="184"/>
      <c r="AG360" s="184"/>
      <c r="AH360" s="184"/>
      <c r="AI360" s="184"/>
      <c r="AJ360" s="285"/>
      <c r="AK360" s="184"/>
      <c r="AL360" s="184"/>
      <c r="AM360" s="286"/>
      <c r="AN360" s="287"/>
      <c r="AO360" s="287"/>
      <c r="AP360" s="287"/>
      <c r="AQ360" s="184"/>
      <c r="AR360" s="184"/>
      <c r="AS360" s="184"/>
      <c r="AT360" s="184"/>
      <c r="AU360" s="184"/>
      <c r="AV360" s="184"/>
      <c r="AW360" s="184"/>
      <c r="AX360" s="184"/>
      <c r="AY360" s="184"/>
      <c r="AZ360" s="184"/>
      <c r="BA360" s="184"/>
      <c r="BB360" s="186"/>
      <c r="BC360" s="186"/>
      <c r="BD360" s="15"/>
      <c r="BE360" s="137" t="s">
        <v>183</v>
      </c>
      <c r="BF360" s="146"/>
      <c r="BG360" s="146"/>
      <c r="BH360" s="146"/>
      <c r="BI360" s="11" t="s">
        <v>183</v>
      </c>
      <c r="BJ360" s="11" t="s">
        <v>183</v>
      </c>
      <c r="BK360" s="11" t="s">
        <v>183</v>
      </c>
      <c r="BL360" s="11" t="s">
        <v>183</v>
      </c>
      <c r="BM360" s="11" t="s">
        <v>183</v>
      </c>
      <c r="BN360" s="11" t="s">
        <v>183</v>
      </c>
      <c r="BO360" s="11" t="s">
        <v>183</v>
      </c>
      <c r="BP360" s="11" t="s">
        <v>183</v>
      </c>
      <c r="BQ360" s="11" t="s">
        <v>183</v>
      </c>
      <c r="BR360" s="11" t="s">
        <v>183</v>
      </c>
      <c r="BS360" s="11" t="s">
        <v>183</v>
      </c>
      <c r="BT360" s="11" t="s">
        <v>183</v>
      </c>
      <c r="BU360" s="11"/>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6"/>
      <c r="DC360" s="16"/>
      <c r="DD360" s="16"/>
      <c r="DE360" s="16"/>
      <c r="DF360" s="17"/>
      <c r="DG360" s="16"/>
      <c r="DH360" s="16"/>
      <c r="DI360" s="16"/>
      <c r="DJ360" s="16"/>
      <c r="DK360" s="16"/>
      <c r="DL360" s="16"/>
      <c r="DM360" s="185"/>
      <c r="DN360" s="16"/>
      <c r="DO360" s="16"/>
      <c r="DP360" s="16"/>
      <c r="DQ360" s="16"/>
      <c r="DR360" s="16"/>
      <c r="DS360" s="16"/>
      <c r="DT360" s="16"/>
      <c r="DU360" s="16"/>
      <c r="DV360" s="16"/>
      <c r="DW360" s="138"/>
      <c r="DX360" s="137"/>
      <c r="DY360" s="137"/>
      <c r="DZ360" s="17"/>
      <c r="EA360" s="15"/>
      <c r="EB360" s="15"/>
      <c r="EC360" s="15"/>
      <c r="ED360" s="15"/>
    </row>
    <row r="361" spans="1:134" ht="15" hidden="1" customHeight="1" x14ac:dyDescent="0.3">
      <c r="A361" s="221"/>
      <c r="B361" s="291" t="s">
        <v>666</v>
      </c>
      <c r="C361" s="561" t="str">
        <f>IF(LEN(t_STR_RW_AUX_PUD15) &gt; 0, t_STR_RW_AUX_PUD15, DEF_RW_AUX_PUD15) &amp; " high voltage"</f>
        <v>AUX analog Pull-Up/Down 15 high voltage</v>
      </c>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c r="AA361" s="193"/>
      <c r="AB361" s="193"/>
      <c r="AC361" s="193"/>
      <c r="AD361" s="193"/>
      <c r="AE361" s="193"/>
      <c r="AF361" s="193"/>
      <c r="AG361" s="193"/>
      <c r="AH361" s="193"/>
      <c r="AI361" s="193"/>
      <c r="AJ361" s="148">
        <f>IF($DM361=0,0,(IF(_xlfn.BITAND($DM361, 128),"8,", "") &amp; IF(_xlfn.BITAND($DM361,64),"7,", "") &amp; IF(_xlfn.BITAND($DM361,7), _xlfn.BITAND($DM361,7) &amp; ",", "") &amp; IF(_xlfn.BITAND($DM361, 56), _xlfn.BITAND($DM361, 56)/8, "")))</f>
        <v>0</v>
      </c>
      <c r="AK361" s="135">
        <v>0</v>
      </c>
      <c r="AL361" s="135">
        <v>31</v>
      </c>
      <c r="AM361" s="194" t="s">
        <v>165</v>
      </c>
      <c r="AN361" s="195" t="s">
        <v>667</v>
      </c>
      <c r="AO361" s="195" t="s">
        <v>343</v>
      </c>
      <c r="AP361" s="195" t="s">
        <v>667</v>
      </c>
      <c r="AQ361" s="140" t="s">
        <v>668</v>
      </c>
      <c r="AR361" s="198">
        <v>5</v>
      </c>
      <c r="AS361" s="12" t="s">
        <v>346</v>
      </c>
      <c r="AT361" s="198">
        <v>1</v>
      </c>
      <c r="AU361" s="198">
        <v>2</v>
      </c>
      <c r="AV361" s="12" t="s">
        <v>259</v>
      </c>
      <c r="AW361" s="135">
        <v>0</v>
      </c>
      <c r="AX361" s="135">
        <v>0</v>
      </c>
      <c r="AY361" s="135">
        <v>0</v>
      </c>
      <c r="AZ361" s="135">
        <v>0</v>
      </c>
      <c r="BA361" s="135">
        <v>0</v>
      </c>
      <c r="BB361" s="136"/>
      <c r="BC361" s="136"/>
      <c r="BD361" s="15"/>
      <c r="BE361" s="137" t="str">
        <f>IF(C361="","",C361)</f>
        <v>AUX analog Pull-Up/Down 15 high voltage</v>
      </c>
      <c r="BF361" s="11" t="s">
        <v>264</v>
      </c>
      <c r="BG361" s="11" t="s">
        <v>265</v>
      </c>
      <c r="BH361" s="11" t="s">
        <v>266</v>
      </c>
      <c r="BI361" s="146" t="s">
        <v>525</v>
      </c>
      <c r="BJ361" s="11" t="s">
        <v>268</v>
      </c>
      <c r="BK361" s="146" t="s">
        <v>485</v>
      </c>
      <c r="BL361" s="146" t="s">
        <v>350</v>
      </c>
      <c r="BM361" s="146" t="s">
        <v>179</v>
      </c>
      <c r="BN361" s="11" t="s">
        <v>182</v>
      </c>
      <c r="BO361" s="265" t="s">
        <v>181</v>
      </c>
      <c r="BP361" s="11" t="s">
        <v>272</v>
      </c>
      <c r="BQ361" s="11" t="s">
        <v>182</v>
      </c>
      <c r="BR361" s="11" t="s">
        <v>182</v>
      </c>
      <c r="BS361" s="11" t="s">
        <v>183</v>
      </c>
      <c r="BT361" s="11" t="s">
        <v>182</v>
      </c>
      <c r="BU361" s="11"/>
      <c r="BV361" s="15">
        <f t="shared" ref="BV361:BZ362" si="128">IF(UPPER(TRIM(D361))="X",1,0)</f>
        <v>0</v>
      </c>
      <c r="BW361" s="15">
        <f t="shared" si="128"/>
        <v>0</v>
      </c>
      <c r="BX361" s="15">
        <f t="shared" si="128"/>
        <v>0</v>
      </c>
      <c r="BY361" s="15">
        <f t="shared" si="128"/>
        <v>0</v>
      </c>
      <c r="BZ361" s="15">
        <f t="shared" si="128"/>
        <v>0</v>
      </c>
      <c r="CA361" s="15">
        <f>IF(UPPER(TRIM(J361))="X",1,0)</f>
        <v>0</v>
      </c>
      <c r="CB361" s="15">
        <f>IF(UPPER(TRIM(L361))="X",1,0)</f>
        <v>0</v>
      </c>
      <c r="CC361" s="15">
        <f>IF(UPPER(TRIM(M361))="X",1,0)</f>
        <v>0</v>
      </c>
      <c r="CD361" s="15">
        <f>IF(UPPER(TRIM(I361))="X",1,0)</f>
        <v>0</v>
      </c>
      <c r="CE361" s="15">
        <f>IF(UPPER(TRIM(K361))="X",1,0)</f>
        <v>0</v>
      </c>
      <c r="CF361" s="15">
        <f t="shared" ref="CF361:CU362" si="129">IF(UPPER(TRIM(N361))="X",1,0)</f>
        <v>0</v>
      </c>
      <c r="CG361" s="15">
        <f t="shared" si="129"/>
        <v>0</v>
      </c>
      <c r="CH361" s="15">
        <f t="shared" si="129"/>
        <v>0</v>
      </c>
      <c r="CI361" s="15">
        <f t="shared" si="129"/>
        <v>0</v>
      </c>
      <c r="CJ361" s="15">
        <f t="shared" si="129"/>
        <v>0</v>
      </c>
      <c r="CK361" s="15">
        <f t="shared" si="129"/>
        <v>0</v>
      </c>
      <c r="CL361" s="15">
        <f t="shared" si="129"/>
        <v>0</v>
      </c>
      <c r="CM361" s="15">
        <f t="shared" si="129"/>
        <v>0</v>
      </c>
      <c r="CN361" s="15">
        <f t="shared" si="129"/>
        <v>0</v>
      </c>
      <c r="CO361" s="15">
        <f t="shared" si="129"/>
        <v>0</v>
      </c>
      <c r="CP361" s="15">
        <f t="shared" si="129"/>
        <v>0</v>
      </c>
      <c r="CQ361" s="15">
        <f t="shared" si="129"/>
        <v>0</v>
      </c>
      <c r="CR361" s="15">
        <f t="shared" si="129"/>
        <v>0</v>
      </c>
      <c r="CS361" s="15">
        <f t="shared" si="129"/>
        <v>0</v>
      </c>
      <c r="CT361" s="15">
        <f t="shared" si="129"/>
        <v>0</v>
      </c>
      <c r="CU361" s="15">
        <f t="shared" si="129"/>
        <v>0</v>
      </c>
      <c r="CV361" s="15">
        <f t="shared" ref="CP361:DA362" si="130">IF(UPPER(TRIM(AD361))="X",1,0)</f>
        <v>0</v>
      </c>
      <c r="CW361" s="15">
        <f t="shared" si="130"/>
        <v>0</v>
      </c>
      <c r="CX361" s="15">
        <f t="shared" si="130"/>
        <v>0</v>
      </c>
      <c r="CY361" s="15">
        <f t="shared" si="130"/>
        <v>0</v>
      </c>
      <c r="CZ361" s="15">
        <f t="shared" si="130"/>
        <v>0</v>
      </c>
      <c r="DA361" s="15">
        <f t="shared" si="130"/>
        <v>0</v>
      </c>
      <c r="DB361" s="16">
        <f>IF(UPPER(TRIM(AM361))="P", 0, IF(UPPER(TRIM(AM361))="C", 16384, IF(UPPER(TRIM(AM361))="B", 32768, IF(UPPER(TRIM(AM361))="U", 49152, -1))))</f>
        <v>0</v>
      </c>
      <c r="DC361" s="16">
        <f>HEX2DEC(AN361)</f>
        <v>5488</v>
      </c>
      <c r="DD361" s="16">
        <f>IF(UPPER(TRIM(BB361))="",0,IF(UPPER(TRIM(BB361))="M",32,IF(UPPER(TRIM(BB361))="H",64,IF(UPPER(TRIM(BB361))="I",128,-1))))</f>
        <v>0</v>
      </c>
      <c r="DE361" s="16">
        <f>IF(UPPER(TRIM(BC361))="",0, IF(UPPER(TRIM(BC361))="U",1,IF(UPPER(TRIM(BC361))="A",2,IF(UPPER(TRIM(BC361))="B1",4,IF(UPPER(TRIM(BC361))="B2",8,IF(UPPER(TRIM(BC361))="C",16,-1))))))</f>
        <v>0</v>
      </c>
      <c r="DF361" s="17"/>
      <c r="DG361" s="16">
        <v>371</v>
      </c>
      <c r="DH361" s="16">
        <f>AK361</f>
        <v>0</v>
      </c>
      <c r="DI361" s="16">
        <f>AL361</f>
        <v>31</v>
      </c>
      <c r="DJ361" s="16">
        <f>DB361 + DC361</f>
        <v>5488</v>
      </c>
      <c r="DK361" s="16">
        <f>HEX2DEC(AO361)</f>
        <v>18</v>
      </c>
      <c r="DL361" s="16">
        <f>HEX2DEC(AP361)</f>
        <v>5488</v>
      </c>
      <c r="DM361" s="13">
        <v>0</v>
      </c>
      <c r="DN361" s="16">
        <v>280</v>
      </c>
      <c r="DO361" s="16">
        <f>BV361*2^15+BW361*2^14+BX361*2^13+BY361*2^12+BZ361*2^11+CA361*2^10+CB361*2^9+CC361*2^8+CD361*2^7+CE361*2^6+CF361*2^5+CG361*2^4+CH361*2^3+CI361*2^2+CJ361*2^1+CK361*2^0</f>
        <v>0</v>
      </c>
      <c r="DP361" s="16">
        <f>CL361*2^15+CM361*2^14+CN361*2^13+CO361*2^12+CP361*2^11+CQ361*2^10+CR361*2^9+CS361*2^8+CT361*2^7+CU361*2^6+CV361*2^5+CW361*2^4+CX361*2^3+CY361*2^2+CZ361*2^1+DA361*2^0</f>
        <v>0</v>
      </c>
      <c r="DQ361" s="16">
        <f>IF(DS361=2,AT361*1000,AT361)</f>
        <v>1000</v>
      </c>
      <c r="DR361" s="16">
        <f>IF(DT361=2,AU361*1000,AU361)</f>
        <v>2000</v>
      </c>
      <c r="DS361" s="16">
        <v>2</v>
      </c>
      <c r="DT361" s="16">
        <v>2</v>
      </c>
      <c r="DU361" s="16">
        <f>MAX(0,MIN(AX361,3))*2^14+MAX(0,MIN(AY361,3))*2^12+MAX(0,MIN(AZ361,3))*2^10+MAX(0,MIN(BA361,3))*2^8+IF(AW361&lt;0,31,IF(AW361&gt;30,30,AW361))</f>
        <v>0</v>
      </c>
      <c r="DV361" s="16">
        <f>DD361 + DE361</f>
        <v>0</v>
      </c>
      <c r="DW361" s="138" t="s">
        <v>184</v>
      </c>
      <c r="DX361" s="137" t="s">
        <v>273</v>
      </c>
      <c r="DY361" s="137" t="s">
        <v>186</v>
      </c>
      <c r="DZ361" s="17"/>
      <c r="EA361" s="15"/>
      <c r="EB361" s="15"/>
      <c r="EC361" s="15"/>
      <c r="ED361" s="15"/>
    </row>
    <row r="362" spans="1:134" ht="15" hidden="1" customHeight="1" x14ac:dyDescent="0.3">
      <c r="A362" s="221"/>
      <c r="B362" s="293"/>
      <c r="C362" s="561" t="str">
        <f>IF(LEN(t_STR_RW_AUX_PUD15) &gt; 0, t_STR_RW_AUX_PUD15, DEF_RW_AUX_PUD15) &amp; " low voltage"</f>
        <v>AUX analog Pull-Up/Down 15 low voltage</v>
      </c>
      <c r="D362" s="202"/>
      <c r="E362" s="202"/>
      <c r="F362" s="202"/>
      <c r="G362" s="202"/>
      <c r="H362" s="202"/>
      <c r="I362" s="202"/>
      <c r="J362" s="202"/>
      <c r="K362" s="202"/>
      <c r="L362" s="202"/>
      <c r="M362" s="202"/>
      <c r="N362" s="202"/>
      <c r="O362" s="202"/>
      <c r="P362" s="202"/>
      <c r="Q362" s="202"/>
      <c r="R362" s="202"/>
      <c r="S362" s="202"/>
      <c r="T362" s="202"/>
      <c r="U362" s="202"/>
      <c r="V362" s="202"/>
      <c r="W362" s="202"/>
      <c r="X362" s="202"/>
      <c r="Y362" s="202"/>
      <c r="Z362" s="202"/>
      <c r="AA362" s="202"/>
      <c r="AB362" s="202"/>
      <c r="AC362" s="202"/>
      <c r="AD362" s="202"/>
      <c r="AE362" s="202"/>
      <c r="AF362" s="202"/>
      <c r="AG362" s="202"/>
      <c r="AH362" s="202"/>
      <c r="AI362" s="202"/>
      <c r="AJ362" s="148">
        <f>IF($DM362=0,0,(IF(_xlfn.BITAND($DM362, 128),"8,", "") &amp; IF(_xlfn.BITAND($DM362,64),"7,", "") &amp; IF(_xlfn.BITAND($DM362,7), _xlfn.BITAND($DM362,7) &amp; ",", "") &amp; IF(_xlfn.BITAND($DM362, 56), _xlfn.BITAND($DM362, 56)/8, "")))</f>
        <v>0</v>
      </c>
      <c r="AK362" s="135">
        <v>0</v>
      </c>
      <c r="AL362" s="135">
        <v>31</v>
      </c>
      <c r="AM362" s="194" t="s">
        <v>165</v>
      </c>
      <c r="AN362" s="195" t="s">
        <v>667</v>
      </c>
      <c r="AO362" s="195" t="s">
        <v>352</v>
      </c>
      <c r="AP362" s="195" t="s">
        <v>669</v>
      </c>
      <c r="AQ362" s="140" t="s">
        <v>670</v>
      </c>
      <c r="AR362" s="198">
        <v>0</v>
      </c>
      <c r="AS362" s="12" t="s">
        <v>346</v>
      </c>
      <c r="AT362" s="198">
        <v>1</v>
      </c>
      <c r="AU362" s="198">
        <v>2</v>
      </c>
      <c r="AV362" s="12" t="s">
        <v>259</v>
      </c>
      <c r="AW362" s="135">
        <v>0</v>
      </c>
      <c r="AX362" s="135">
        <v>0</v>
      </c>
      <c r="AY362" s="135">
        <v>0</v>
      </c>
      <c r="AZ362" s="135">
        <v>0</v>
      </c>
      <c r="BA362" s="135">
        <v>0</v>
      </c>
      <c r="BB362" s="136"/>
      <c r="BC362" s="136"/>
      <c r="BD362" s="15"/>
      <c r="BE362" s="137" t="str">
        <f>IF(C362="","",C362)</f>
        <v>AUX analog Pull-Up/Down 15 low voltage</v>
      </c>
      <c r="BF362" s="11" t="s">
        <v>264</v>
      </c>
      <c r="BG362" s="11" t="s">
        <v>265</v>
      </c>
      <c r="BH362" s="11" t="s">
        <v>266</v>
      </c>
      <c r="BI362" s="146" t="s">
        <v>525</v>
      </c>
      <c r="BJ362" s="11" t="s">
        <v>268</v>
      </c>
      <c r="BK362" s="146" t="s">
        <v>485</v>
      </c>
      <c r="BL362" s="146" t="s">
        <v>350</v>
      </c>
      <c r="BM362" s="146" t="s">
        <v>179</v>
      </c>
      <c r="BN362" s="11" t="s">
        <v>182</v>
      </c>
      <c r="BO362" s="265" t="s">
        <v>181</v>
      </c>
      <c r="BP362" s="11" t="s">
        <v>272</v>
      </c>
      <c r="BQ362" s="11" t="s">
        <v>182</v>
      </c>
      <c r="BR362" s="11" t="s">
        <v>182</v>
      </c>
      <c r="BS362" s="11" t="s">
        <v>183</v>
      </c>
      <c r="BT362" s="11" t="s">
        <v>182</v>
      </c>
      <c r="BU362" s="11"/>
      <c r="BV362" s="15">
        <f t="shared" si="128"/>
        <v>0</v>
      </c>
      <c r="BW362" s="15">
        <f t="shared" si="128"/>
        <v>0</v>
      </c>
      <c r="BX362" s="15">
        <f t="shared" si="128"/>
        <v>0</v>
      </c>
      <c r="BY362" s="15">
        <f t="shared" si="128"/>
        <v>0</v>
      </c>
      <c r="BZ362" s="15">
        <f t="shared" si="128"/>
        <v>0</v>
      </c>
      <c r="CA362" s="15">
        <f>IF(UPPER(TRIM(J362))="X",1,0)</f>
        <v>0</v>
      </c>
      <c r="CB362" s="15">
        <f>IF(UPPER(TRIM(L362))="X",1,0)</f>
        <v>0</v>
      </c>
      <c r="CC362" s="15">
        <f>IF(UPPER(TRIM(M362))="X",1,0)</f>
        <v>0</v>
      </c>
      <c r="CD362" s="15">
        <f>IF(UPPER(TRIM(I362))="X",1,0)</f>
        <v>0</v>
      </c>
      <c r="CE362" s="15">
        <f>IF(UPPER(TRIM(K362))="X",1,0)</f>
        <v>0</v>
      </c>
      <c r="CF362" s="15">
        <f t="shared" si="129"/>
        <v>0</v>
      </c>
      <c r="CG362" s="15">
        <f t="shared" si="129"/>
        <v>0</v>
      </c>
      <c r="CH362" s="15">
        <f t="shared" si="129"/>
        <v>0</v>
      </c>
      <c r="CI362" s="15">
        <f t="shared" si="129"/>
        <v>0</v>
      </c>
      <c r="CJ362" s="15">
        <f t="shared" si="129"/>
        <v>0</v>
      </c>
      <c r="CK362" s="15">
        <f t="shared" si="129"/>
        <v>0</v>
      </c>
      <c r="CL362" s="15">
        <f t="shared" si="129"/>
        <v>0</v>
      </c>
      <c r="CM362" s="15">
        <f t="shared" si="129"/>
        <v>0</v>
      </c>
      <c r="CN362" s="15">
        <f t="shared" si="129"/>
        <v>0</v>
      </c>
      <c r="CO362" s="15">
        <f t="shared" si="129"/>
        <v>0</v>
      </c>
      <c r="CP362" s="15">
        <f t="shared" si="130"/>
        <v>0</v>
      </c>
      <c r="CQ362" s="15">
        <f t="shared" si="130"/>
        <v>0</v>
      </c>
      <c r="CR362" s="15">
        <f t="shared" si="130"/>
        <v>0</v>
      </c>
      <c r="CS362" s="15">
        <f t="shared" si="130"/>
        <v>0</v>
      </c>
      <c r="CT362" s="15">
        <f t="shared" si="130"/>
        <v>0</v>
      </c>
      <c r="CU362" s="15">
        <f t="shared" si="130"/>
        <v>0</v>
      </c>
      <c r="CV362" s="15">
        <f t="shared" si="130"/>
        <v>0</v>
      </c>
      <c r="CW362" s="15">
        <f t="shared" si="130"/>
        <v>0</v>
      </c>
      <c r="CX362" s="15">
        <f t="shared" si="130"/>
        <v>0</v>
      </c>
      <c r="CY362" s="15">
        <f t="shared" si="130"/>
        <v>0</v>
      </c>
      <c r="CZ362" s="15">
        <f t="shared" si="130"/>
        <v>0</v>
      </c>
      <c r="DA362" s="15">
        <f t="shared" si="130"/>
        <v>0</v>
      </c>
      <c r="DB362" s="16">
        <f>IF(UPPER(TRIM(AM362))="P", 0, IF(UPPER(TRIM(AM362))="C", 16384, IF(UPPER(TRIM(AM362))="B", 32768, IF(UPPER(TRIM(AM362))="U", 49152, -1))))</f>
        <v>0</v>
      </c>
      <c r="DC362" s="16">
        <f>HEX2DEC(AN362)</f>
        <v>5488</v>
      </c>
      <c r="DD362" s="16">
        <f>IF(UPPER(TRIM(BB362))="",0,IF(UPPER(TRIM(BB362))="M",32,IF(UPPER(TRIM(BB362))="H",64,IF(UPPER(TRIM(BB362))="I",128,-1))))</f>
        <v>0</v>
      </c>
      <c r="DE362" s="16">
        <f>IF(UPPER(TRIM(BC362))="",0, IF(UPPER(TRIM(BC362))="U",1,IF(UPPER(TRIM(BC362))="A",2,IF(UPPER(TRIM(BC362))="B1",4,IF(UPPER(TRIM(BC362))="B2",8,IF(UPPER(TRIM(BC362))="C",16,-1))))))</f>
        <v>0</v>
      </c>
      <c r="DF362" s="17"/>
      <c r="DG362" s="16">
        <v>372</v>
      </c>
      <c r="DH362" s="16">
        <f>AK362</f>
        <v>0</v>
      </c>
      <c r="DI362" s="16">
        <f>AL362</f>
        <v>31</v>
      </c>
      <c r="DJ362" s="16">
        <f>DB362 + DC362</f>
        <v>5488</v>
      </c>
      <c r="DK362" s="16">
        <f>HEX2DEC(AO362)</f>
        <v>17</v>
      </c>
      <c r="DL362" s="16">
        <f>HEX2DEC(AP362)</f>
        <v>5489</v>
      </c>
      <c r="DM362" s="13">
        <v>0</v>
      </c>
      <c r="DN362" s="16">
        <v>281</v>
      </c>
      <c r="DO362" s="16">
        <f>BV362*2^15+BW362*2^14+BX362*2^13+BY362*2^12+BZ362*2^11+CA362*2^10+CB362*2^9+CC362*2^8+CD362*2^7+CE362*2^6+CF362*2^5+CG362*2^4+CH362*2^3+CI362*2^2+CJ362*2^1+CK362*2^0</f>
        <v>0</v>
      </c>
      <c r="DP362" s="16">
        <f>CL362*2^15+CM362*2^14+CN362*2^13+CO362*2^12+CP362*2^11+CQ362*2^10+CR362*2^9+CS362*2^8+CT362*2^7+CU362*2^6+CV362*2^5+CW362*2^4+CX362*2^3+CY362*2^2+CZ362*2^1+DA362*2^0</f>
        <v>0</v>
      </c>
      <c r="DQ362" s="16">
        <f>IF(DS362=2,AT362*1000,AT362)</f>
        <v>1000</v>
      </c>
      <c r="DR362" s="16">
        <f>IF(DT362=2,AU362*1000,AU362)</f>
        <v>2000</v>
      </c>
      <c r="DS362" s="16">
        <v>2</v>
      </c>
      <c r="DT362" s="16">
        <v>2</v>
      </c>
      <c r="DU362" s="16">
        <f>MAX(0,MIN(AX362,3))*2^14+MAX(0,MIN(AY362,3))*2^12+MAX(0,MIN(AZ362,3))*2^10+MAX(0,MIN(BA362,3))*2^8+IF(AW362&lt;0,31,IF(AW362&gt;30,30,AW362))</f>
        <v>0</v>
      </c>
      <c r="DV362" s="16">
        <f>DD362 + DE362</f>
        <v>0</v>
      </c>
      <c r="DW362" s="138" t="s">
        <v>184</v>
      </c>
      <c r="DX362" s="137" t="s">
        <v>273</v>
      </c>
      <c r="DY362" s="137" t="s">
        <v>186</v>
      </c>
      <c r="DZ362" s="17"/>
      <c r="EA362" s="15"/>
      <c r="EB362" s="15"/>
      <c r="EC362" s="15"/>
      <c r="ED362" s="15"/>
    </row>
    <row r="363" spans="1:134" ht="15" hidden="1" customHeight="1" x14ac:dyDescent="0.3">
      <c r="A363" s="123"/>
      <c r="B363" s="290"/>
      <c r="C363" s="555"/>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c r="AA363" s="184"/>
      <c r="AB363" s="184"/>
      <c r="AC363" s="184"/>
      <c r="AD363" s="184"/>
      <c r="AE363" s="184"/>
      <c r="AF363" s="184"/>
      <c r="AG363" s="184"/>
      <c r="AH363" s="184"/>
      <c r="AI363" s="184"/>
      <c r="AJ363" s="285"/>
      <c r="AK363" s="184"/>
      <c r="AL363" s="184"/>
      <c r="AM363" s="286"/>
      <c r="AN363" s="287"/>
      <c r="AO363" s="287"/>
      <c r="AP363" s="287"/>
      <c r="AQ363" s="184"/>
      <c r="AR363" s="184"/>
      <c r="AS363" s="184"/>
      <c r="AT363" s="184"/>
      <c r="AU363" s="184"/>
      <c r="AV363" s="184"/>
      <c r="AW363" s="184"/>
      <c r="AX363" s="184"/>
      <c r="AY363" s="184"/>
      <c r="AZ363" s="184"/>
      <c r="BA363" s="184"/>
      <c r="BB363" s="186"/>
      <c r="BC363" s="186"/>
      <c r="BD363" s="15"/>
      <c r="BE363" s="137"/>
      <c r="BF363" s="146"/>
      <c r="BG363" s="146"/>
      <c r="BH363" s="146"/>
      <c r="BI363" s="11" t="s">
        <v>183</v>
      </c>
      <c r="BJ363" s="11" t="s">
        <v>183</v>
      </c>
      <c r="BK363" s="11" t="s">
        <v>183</v>
      </c>
      <c r="BL363" s="11" t="s">
        <v>183</v>
      </c>
      <c r="BM363" s="11" t="s">
        <v>183</v>
      </c>
      <c r="BN363" s="11" t="s">
        <v>183</v>
      </c>
      <c r="BO363" s="11" t="s">
        <v>183</v>
      </c>
      <c r="BP363" s="11" t="s">
        <v>183</v>
      </c>
      <c r="BQ363" s="11" t="s">
        <v>183</v>
      </c>
      <c r="BR363" s="11" t="s">
        <v>183</v>
      </c>
      <c r="BS363" s="11" t="s">
        <v>183</v>
      </c>
      <c r="BT363" s="11" t="s">
        <v>183</v>
      </c>
      <c r="BU363" s="11"/>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6"/>
      <c r="DC363" s="16"/>
      <c r="DD363" s="16"/>
      <c r="DE363" s="16"/>
      <c r="DF363" s="17"/>
      <c r="DG363" s="16"/>
      <c r="DH363" s="16"/>
      <c r="DI363" s="16"/>
      <c r="DJ363" s="16"/>
      <c r="DK363" s="16"/>
      <c r="DL363" s="16"/>
      <c r="DM363" s="185"/>
      <c r="DN363" s="16"/>
      <c r="DO363" s="16"/>
      <c r="DP363" s="16"/>
      <c r="DQ363" s="16"/>
      <c r="DR363" s="16"/>
      <c r="DS363" s="16"/>
      <c r="DT363" s="16"/>
      <c r="DU363" s="16"/>
      <c r="DV363" s="16"/>
      <c r="DW363" s="138"/>
      <c r="DX363" s="137"/>
      <c r="DY363" s="137"/>
      <c r="DZ363" s="17"/>
      <c r="EA363" s="15"/>
      <c r="EB363" s="15"/>
      <c r="EC363" s="15"/>
      <c r="ED363" s="15"/>
    </row>
    <row r="364" spans="1:134" ht="15" hidden="1" customHeight="1" x14ac:dyDescent="0.3">
      <c r="A364" s="221"/>
      <c r="B364" s="291" t="s">
        <v>671</v>
      </c>
      <c r="C364" s="561" t="str">
        <f>IF(LEN(t_STR_RW_AUX_PUD16) &gt; 0, t_STR_RW_AUX_PUD16, DEF_RW_AUX_PUD16) &amp; " high voltage"</f>
        <v>AUX analog Pull-Up/Down 16 high voltage</v>
      </c>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c r="AA364" s="193"/>
      <c r="AB364" s="193"/>
      <c r="AC364" s="193"/>
      <c r="AD364" s="193"/>
      <c r="AE364" s="193"/>
      <c r="AF364" s="193"/>
      <c r="AG364" s="193"/>
      <c r="AH364" s="193"/>
      <c r="AI364" s="193"/>
      <c r="AJ364" s="148">
        <f>IF($DM364=0,0,(IF(_xlfn.BITAND($DM364, 128),"8,", "") &amp; IF(_xlfn.BITAND($DM364,64),"7,", "") &amp; IF(_xlfn.BITAND($DM364,7), _xlfn.BITAND($DM364,7) &amp; ",", "") &amp; IF(_xlfn.BITAND($DM364, 56), _xlfn.BITAND($DM364, 56)/8, "")))</f>
        <v>0</v>
      </c>
      <c r="AK364" s="135">
        <v>0</v>
      </c>
      <c r="AL364" s="135">
        <v>31</v>
      </c>
      <c r="AM364" s="194" t="s">
        <v>165</v>
      </c>
      <c r="AN364" s="195" t="s">
        <v>672</v>
      </c>
      <c r="AO364" s="195" t="s">
        <v>343</v>
      </c>
      <c r="AP364" s="195" t="s">
        <v>672</v>
      </c>
      <c r="AQ364" s="140" t="s">
        <v>673</v>
      </c>
      <c r="AR364" s="198">
        <v>5</v>
      </c>
      <c r="AS364" s="12" t="s">
        <v>346</v>
      </c>
      <c r="AT364" s="198">
        <v>1</v>
      </c>
      <c r="AU364" s="198">
        <v>2</v>
      </c>
      <c r="AV364" s="12" t="s">
        <v>259</v>
      </c>
      <c r="AW364" s="135">
        <v>0</v>
      </c>
      <c r="AX364" s="135">
        <v>0</v>
      </c>
      <c r="AY364" s="135">
        <v>0</v>
      </c>
      <c r="AZ364" s="135">
        <v>0</v>
      </c>
      <c r="BA364" s="135">
        <v>0</v>
      </c>
      <c r="BB364" s="136"/>
      <c r="BC364" s="136"/>
      <c r="BD364" s="15"/>
      <c r="BE364" s="137" t="str">
        <f>IF(C364="","",C364)</f>
        <v>AUX analog Pull-Up/Down 16 high voltage</v>
      </c>
      <c r="BF364" s="11" t="s">
        <v>264</v>
      </c>
      <c r="BG364" s="11" t="s">
        <v>265</v>
      </c>
      <c r="BH364" s="11" t="s">
        <v>266</v>
      </c>
      <c r="BI364" s="146" t="s">
        <v>525</v>
      </c>
      <c r="BJ364" s="11" t="s">
        <v>268</v>
      </c>
      <c r="BK364" s="146" t="s">
        <v>485</v>
      </c>
      <c r="BL364" s="146" t="s">
        <v>350</v>
      </c>
      <c r="BM364" s="146" t="s">
        <v>179</v>
      </c>
      <c r="BN364" s="11" t="s">
        <v>182</v>
      </c>
      <c r="BO364" s="265" t="s">
        <v>181</v>
      </c>
      <c r="BP364" s="11" t="s">
        <v>272</v>
      </c>
      <c r="BQ364" s="11" t="s">
        <v>182</v>
      </c>
      <c r="BR364" s="11" t="s">
        <v>182</v>
      </c>
      <c r="BS364" s="11" t="s">
        <v>183</v>
      </c>
      <c r="BT364" s="11" t="s">
        <v>182</v>
      </c>
      <c r="BU364" s="11"/>
      <c r="BV364" s="15">
        <f t="shared" ref="BV364:BZ365" si="131">IF(UPPER(TRIM(D364))="X",1,0)</f>
        <v>0</v>
      </c>
      <c r="BW364" s="15">
        <f t="shared" si="131"/>
        <v>0</v>
      </c>
      <c r="BX364" s="15">
        <f t="shared" si="131"/>
        <v>0</v>
      </c>
      <c r="BY364" s="15">
        <f t="shared" si="131"/>
        <v>0</v>
      </c>
      <c r="BZ364" s="15">
        <f t="shared" si="131"/>
        <v>0</v>
      </c>
      <c r="CA364" s="15">
        <f>IF(UPPER(TRIM(J364))="X",1,0)</f>
        <v>0</v>
      </c>
      <c r="CB364" s="15">
        <f>IF(UPPER(TRIM(L364))="X",1,0)</f>
        <v>0</v>
      </c>
      <c r="CC364" s="15">
        <f>IF(UPPER(TRIM(M364))="X",1,0)</f>
        <v>0</v>
      </c>
      <c r="CD364" s="15">
        <f>IF(UPPER(TRIM(I364))="X",1,0)</f>
        <v>0</v>
      </c>
      <c r="CE364" s="15">
        <f>IF(UPPER(TRIM(K364))="X",1,0)</f>
        <v>0</v>
      </c>
      <c r="CF364" s="15">
        <f t="shared" ref="CF364:CU365" si="132">IF(UPPER(TRIM(N364))="X",1,0)</f>
        <v>0</v>
      </c>
      <c r="CG364" s="15">
        <f t="shared" si="132"/>
        <v>0</v>
      </c>
      <c r="CH364" s="15">
        <f t="shared" si="132"/>
        <v>0</v>
      </c>
      <c r="CI364" s="15">
        <f t="shared" si="132"/>
        <v>0</v>
      </c>
      <c r="CJ364" s="15">
        <f t="shared" si="132"/>
        <v>0</v>
      </c>
      <c r="CK364" s="15">
        <f t="shared" si="132"/>
        <v>0</v>
      </c>
      <c r="CL364" s="15">
        <f t="shared" si="132"/>
        <v>0</v>
      </c>
      <c r="CM364" s="15">
        <f t="shared" si="132"/>
        <v>0</v>
      </c>
      <c r="CN364" s="15">
        <f t="shared" si="132"/>
        <v>0</v>
      </c>
      <c r="CO364" s="15">
        <f t="shared" si="132"/>
        <v>0</v>
      </c>
      <c r="CP364" s="15">
        <f t="shared" si="132"/>
        <v>0</v>
      </c>
      <c r="CQ364" s="15">
        <f t="shared" si="132"/>
        <v>0</v>
      </c>
      <c r="CR364" s="15">
        <f t="shared" si="132"/>
        <v>0</v>
      </c>
      <c r="CS364" s="15">
        <f t="shared" si="132"/>
        <v>0</v>
      </c>
      <c r="CT364" s="15">
        <f t="shared" si="132"/>
        <v>0</v>
      </c>
      <c r="CU364" s="15">
        <f t="shared" si="132"/>
        <v>0</v>
      </c>
      <c r="CV364" s="15">
        <f t="shared" ref="CP364:DA365" si="133">IF(UPPER(TRIM(AD364))="X",1,0)</f>
        <v>0</v>
      </c>
      <c r="CW364" s="15">
        <f t="shared" si="133"/>
        <v>0</v>
      </c>
      <c r="CX364" s="15">
        <f t="shared" si="133"/>
        <v>0</v>
      </c>
      <c r="CY364" s="15">
        <f t="shared" si="133"/>
        <v>0</v>
      </c>
      <c r="CZ364" s="15">
        <f t="shared" si="133"/>
        <v>0</v>
      </c>
      <c r="DA364" s="15">
        <f t="shared" si="133"/>
        <v>0</v>
      </c>
      <c r="DB364" s="16">
        <f>IF(UPPER(TRIM(AM364))="P", 0, IF(UPPER(TRIM(AM364))="C", 16384, IF(UPPER(TRIM(AM364))="B", 32768, IF(UPPER(TRIM(AM364))="U", 49152, -1))))</f>
        <v>0</v>
      </c>
      <c r="DC364" s="16">
        <f>HEX2DEC(AN364)</f>
        <v>5490</v>
      </c>
      <c r="DD364" s="16">
        <f>IF(UPPER(TRIM(BB364))="",0,IF(UPPER(TRIM(BB364))="M",32,IF(UPPER(TRIM(BB364))="H",64,IF(UPPER(TRIM(BB364))="I",128,-1))))</f>
        <v>0</v>
      </c>
      <c r="DE364" s="16">
        <f>IF(UPPER(TRIM(BC364))="",0, IF(UPPER(TRIM(BC364))="U",1,IF(UPPER(TRIM(BC364))="A",2,IF(UPPER(TRIM(BC364))="B1",4,IF(UPPER(TRIM(BC364))="B2",8,IF(UPPER(TRIM(BC364))="C",16,-1))))))</f>
        <v>0</v>
      </c>
      <c r="DF364" s="17"/>
      <c r="DG364" s="16">
        <v>373</v>
      </c>
      <c r="DH364" s="16">
        <f>AK364</f>
        <v>0</v>
      </c>
      <c r="DI364" s="16">
        <f>AL364</f>
        <v>31</v>
      </c>
      <c r="DJ364" s="16">
        <f>DB364 + DC364</f>
        <v>5490</v>
      </c>
      <c r="DK364" s="16">
        <f>HEX2DEC(AO364)</f>
        <v>18</v>
      </c>
      <c r="DL364" s="16">
        <f>HEX2DEC(AP364)</f>
        <v>5490</v>
      </c>
      <c r="DM364" s="13">
        <v>0</v>
      </c>
      <c r="DN364" s="16">
        <v>282</v>
      </c>
      <c r="DO364" s="16">
        <f>BV364*2^15+BW364*2^14+BX364*2^13+BY364*2^12+BZ364*2^11+CA364*2^10+CB364*2^9+CC364*2^8+CD364*2^7+CE364*2^6+CF364*2^5+CG364*2^4+CH364*2^3+CI364*2^2+CJ364*2^1+CK364*2^0</f>
        <v>0</v>
      </c>
      <c r="DP364" s="16">
        <f>CL364*2^15+CM364*2^14+CN364*2^13+CO364*2^12+CP364*2^11+CQ364*2^10+CR364*2^9+CS364*2^8+CT364*2^7+CU364*2^6+CV364*2^5+CW364*2^4+CX364*2^3+CY364*2^2+CZ364*2^1+DA364*2^0</f>
        <v>0</v>
      </c>
      <c r="DQ364" s="16">
        <f>IF(DS364=2,AT364*1000,AT364)</f>
        <v>1000</v>
      </c>
      <c r="DR364" s="16">
        <f>IF(DT364=2,AU364*1000,AU364)</f>
        <v>2000</v>
      </c>
      <c r="DS364" s="16">
        <v>2</v>
      </c>
      <c r="DT364" s="16">
        <v>2</v>
      </c>
      <c r="DU364" s="16">
        <f>MAX(0,MIN(AX364,3))*2^14+MAX(0,MIN(AY364,3))*2^12+MAX(0,MIN(AZ364,3))*2^10+MAX(0,MIN(BA364,3))*2^8+IF(AW364&lt;0,31,IF(AW364&gt;30,30,AW364))</f>
        <v>0</v>
      </c>
      <c r="DV364" s="16">
        <f>DD364 + DE364</f>
        <v>0</v>
      </c>
      <c r="DW364" s="138" t="s">
        <v>184</v>
      </c>
      <c r="DX364" s="137" t="s">
        <v>273</v>
      </c>
      <c r="DY364" s="137" t="s">
        <v>186</v>
      </c>
      <c r="DZ364" s="17"/>
      <c r="EA364" s="15"/>
      <c r="EB364" s="15"/>
      <c r="EC364" s="15"/>
      <c r="ED364" s="15"/>
    </row>
    <row r="365" spans="1:134" ht="15" hidden="1" customHeight="1" x14ac:dyDescent="0.3">
      <c r="A365" s="221"/>
      <c r="B365" s="293"/>
      <c r="C365" s="561" t="str">
        <f>IF(LEN(t_STR_RW_AUX_PUD16) &gt; 0, t_STR_RW_AUX_PUD16, DEF_RW_AUX_PUD16) &amp; " low voltage"</f>
        <v>AUX analog Pull-Up/Down 16 low voltage</v>
      </c>
      <c r="D365" s="202"/>
      <c r="E365" s="202"/>
      <c r="F365" s="202"/>
      <c r="G365" s="202"/>
      <c r="H365" s="202"/>
      <c r="I365" s="202"/>
      <c r="J365" s="202"/>
      <c r="K365" s="202"/>
      <c r="L365" s="202"/>
      <c r="M365" s="202"/>
      <c r="N365" s="202"/>
      <c r="O365" s="202"/>
      <c r="P365" s="202"/>
      <c r="Q365" s="202"/>
      <c r="R365" s="202"/>
      <c r="S365" s="202"/>
      <c r="T365" s="202"/>
      <c r="U365" s="202"/>
      <c r="V365" s="202"/>
      <c r="W365" s="202"/>
      <c r="X365" s="202"/>
      <c r="Y365" s="202"/>
      <c r="Z365" s="202"/>
      <c r="AA365" s="202"/>
      <c r="AB365" s="202"/>
      <c r="AC365" s="202"/>
      <c r="AD365" s="202"/>
      <c r="AE365" s="202"/>
      <c r="AF365" s="202"/>
      <c r="AG365" s="202"/>
      <c r="AH365" s="202"/>
      <c r="AI365" s="202"/>
      <c r="AJ365" s="148">
        <f>IF($DM365=0,0,(IF(_xlfn.BITAND($DM365, 128),"8,", "") &amp; IF(_xlfn.BITAND($DM365,64),"7,", "") &amp; IF(_xlfn.BITAND($DM365,7), _xlfn.BITAND($DM365,7) &amp; ",", "") &amp; IF(_xlfn.BITAND($DM365, 56), _xlfn.BITAND($DM365, 56)/8, "")))</f>
        <v>0</v>
      </c>
      <c r="AK365" s="135">
        <v>0</v>
      </c>
      <c r="AL365" s="135">
        <v>31</v>
      </c>
      <c r="AM365" s="194" t="s">
        <v>165</v>
      </c>
      <c r="AN365" s="195" t="s">
        <v>672</v>
      </c>
      <c r="AO365" s="195" t="s">
        <v>352</v>
      </c>
      <c r="AP365" s="195" t="s">
        <v>674</v>
      </c>
      <c r="AQ365" s="140" t="s">
        <v>675</v>
      </c>
      <c r="AR365" s="198">
        <v>0</v>
      </c>
      <c r="AS365" s="12" t="s">
        <v>346</v>
      </c>
      <c r="AT365" s="198">
        <v>1</v>
      </c>
      <c r="AU365" s="198">
        <v>2</v>
      </c>
      <c r="AV365" s="12" t="s">
        <v>259</v>
      </c>
      <c r="AW365" s="135">
        <v>0</v>
      </c>
      <c r="AX365" s="135">
        <v>0</v>
      </c>
      <c r="AY365" s="135">
        <v>0</v>
      </c>
      <c r="AZ365" s="135">
        <v>0</v>
      </c>
      <c r="BA365" s="135">
        <v>0</v>
      </c>
      <c r="BB365" s="136"/>
      <c r="BC365" s="136"/>
      <c r="BD365" s="15"/>
      <c r="BE365" s="137" t="str">
        <f>IF(C365="","",C365)</f>
        <v>AUX analog Pull-Up/Down 16 low voltage</v>
      </c>
      <c r="BF365" s="11" t="s">
        <v>264</v>
      </c>
      <c r="BG365" s="11" t="s">
        <v>265</v>
      </c>
      <c r="BH365" s="11" t="s">
        <v>266</v>
      </c>
      <c r="BI365" s="146" t="s">
        <v>525</v>
      </c>
      <c r="BJ365" s="11" t="s">
        <v>268</v>
      </c>
      <c r="BK365" s="146" t="s">
        <v>485</v>
      </c>
      <c r="BL365" s="146" t="s">
        <v>350</v>
      </c>
      <c r="BM365" s="146" t="s">
        <v>179</v>
      </c>
      <c r="BN365" s="11" t="s">
        <v>182</v>
      </c>
      <c r="BO365" s="265" t="s">
        <v>181</v>
      </c>
      <c r="BP365" s="11" t="s">
        <v>272</v>
      </c>
      <c r="BQ365" s="11" t="s">
        <v>182</v>
      </c>
      <c r="BR365" s="11" t="s">
        <v>182</v>
      </c>
      <c r="BS365" s="11" t="s">
        <v>183</v>
      </c>
      <c r="BT365" s="11" t="s">
        <v>182</v>
      </c>
      <c r="BU365" s="11"/>
      <c r="BV365" s="15">
        <f t="shared" si="131"/>
        <v>0</v>
      </c>
      <c r="BW365" s="15">
        <f t="shared" si="131"/>
        <v>0</v>
      </c>
      <c r="BX365" s="15">
        <f t="shared" si="131"/>
        <v>0</v>
      </c>
      <c r="BY365" s="15">
        <f t="shared" si="131"/>
        <v>0</v>
      </c>
      <c r="BZ365" s="15">
        <f t="shared" si="131"/>
        <v>0</v>
      </c>
      <c r="CA365" s="15">
        <f>IF(UPPER(TRIM(J365))="X",1,0)</f>
        <v>0</v>
      </c>
      <c r="CB365" s="15">
        <f>IF(UPPER(TRIM(L365))="X",1,0)</f>
        <v>0</v>
      </c>
      <c r="CC365" s="15">
        <f>IF(UPPER(TRIM(M365))="X",1,0)</f>
        <v>0</v>
      </c>
      <c r="CD365" s="15">
        <f>IF(UPPER(TRIM(I365))="X",1,0)</f>
        <v>0</v>
      </c>
      <c r="CE365" s="15">
        <f>IF(UPPER(TRIM(K365))="X",1,0)</f>
        <v>0</v>
      </c>
      <c r="CF365" s="15">
        <f t="shared" si="132"/>
        <v>0</v>
      </c>
      <c r="CG365" s="15">
        <f t="shared" si="132"/>
        <v>0</v>
      </c>
      <c r="CH365" s="15">
        <f t="shared" si="132"/>
        <v>0</v>
      </c>
      <c r="CI365" s="15">
        <f t="shared" si="132"/>
        <v>0</v>
      </c>
      <c r="CJ365" s="15">
        <f t="shared" si="132"/>
        <v>0</v>
      </c>
      <c r="CK365" s="15">
        <f t="shared" si="132"/>
        <v>0</v>
      </c>
      <c r="CL365" s="15">
        <f t="shared" si="132"/>
        <v>0</v>
      </c>
      <c r="CM365" s="15">
        <f t="shared" si="132"/>
        <v>0</v>
      </c>
      <c r="CN365" s="15">
        <f t="shared" si="132"/>
        <v>0</v>
      </c>
      <c r="CO365" s="15">
        <f t="shared" si="132"/>
        <v>0</v>
      </c>
      <c r="CP365" s="15">
        <f t="shared" si="133"/>
        <v>0</v>
      </c>
      <c r="CQ365" s="15">
        <f t="shared" si="133"/>
        <v>0</v>
      </c>
      <c r="CR365" s="15">
        <f t="shared" si="133"/>
        <v>0</v>
      </c>
      <c r="CS365" s="15">
        <f t="shared" si="133"/>
        <v>0</v>
      </c>
      <c r="CT365" s="15">
        <f t="shared" si="133"/>
        <v>0</v>
      </c>
      <c r="CU365" s="15">
        <f t="shared" si="133"/>
        <v>0</v>
      </c>
      <c r="CV365" s="15">
        <f t="shared" si="133"/>
        <v>0</v>
      </c>
      <c r="CW365" s="15">
        <f t="shared" si="133"/>
        <v>0</v>
      </c>
      <c r="CX365" s="15">
        <f t="shared" si="133"/>
        <v>0</v>
      </c>
      <c r="CY365" s="15">
        <f t="shared" si="133"/>
        <v>0</v>
      </c>
      <c r="CZ365" s="15">
        <f t="shared" si="133"/>
        <v>0</v>
      </c>
      <c r="DA365" s="15">
        <f t="shared" si="133"/>
        <v>0</v>
      </c>
      <c r="DB365" s="16">
        <f>IF(UPPER(TRIM(AM365))="P", 0, IF(UPPER(TRIM(AM365))="C", 16384, IF(UPPER(TRIM(AM365))="B", 32768, IF(UPPER(TRIM(AM365))="U", 49152, -1))))</f>
        <v>0</v>
      </c>
      <c r="DC365" s="16">
        <f>HEX2DEC(AN365)</f>
        <v>5490</v>
      </c>
      <c r="DD365" s="16">
        <f>IF(UPPER(TRIM(BB365))="",0,IF(UPPER(TRIM(BB365))="M",32,IF(UPPER(TRIM(BB365))="H",64,IF(UPPER(TRIM(BB365))="I",128,-1))))</f>
        <v>0</v>
      </c>
      <c r="DE365" s="16">
        <f>IF(UPPER(TRIM(BC365))="",0, IF(UPPER(TRIM(BC365))="U",1,IF(UPPER(TRIM(BC365))="A",2,IF(UPPER(TRIM(BC365))="B1",4,IF(UPPER(TRIM(BC365))="B2",8,IF(UPPER(TRIM(BC365))="C",16,-1))))))</f>
        <v>0</v>
      </c>
      <c r="DF365" s="17"/>
      <c r="DG365" s="16">
        <v>374</v>
      </c>
      <c r="DH365" s="16">
        <f>AK365</f>
        <v>0</v>
      </c>
      <c r="DI365" s="16">
        <f>AL365</f>
        <v>31</v>
      </c>
      <c r="DJ365" s="16">
        <f>DB365 + DC365</f>
        <v>5490</v>
      </c>
      <c r="DK365" s="16">
        <f>HEX2DEC(AO365)</f>
        <v>17</v>
      </c>
      <c r="DL365" s="16">
        <f>HEX2DEC(AP365)</f>
        <v>5491</v>
      </c>
      <c r="DM365" s="13">
        <v>0</v>
      </c>
      <c r="DN365" s="16">
        <v>283</v>
      </c>
      <c r="DO365" s="16">
        <f>BV365*2^15+BW365*2^14+BX365*2^13+BY365*2^12+BZ365*2^11+CA365*2^10+CB365*2^9+CC365*2^8+CD365*2^7+CE365*2^6+CF365*2^5+CG365*2^4+CH365*2^3+CI365*2^2+CJ365*2^1+CK365*2^0</f>
        <v>0</v>
      </c>
      <c r="DP365" s="16">
        <f>CL365*2^15+CM365*2^14+CN365*2^13+CO365*2^12+CP365*2^11+CQ365*2^10+CR365*2^9+CS365*2^8+CT365*2^7+CU365*2^6+CV365*2^5+CW365*2^4+CX365*2^3+CY365*2^2+CZ365*2^1+DA365*2^0</f>
        <v>0</v>
      </c>
      <c r="DQ365" s="16">
        <f>IF(DS365=2,AT365*1000,AT365)</f>
        <v>1000</v>
      </c>
      <c r="DR365" s="16">
        <f>IF(DT365=2,AU365*1000,AU365)</f>
        <v>2000</v>
      </c>
      <c r="DS365" s="16">
        <v>2</v>
      </c>
      <c r="DT365" s="16">
        <v>2</v>
      </c>
      <c r="DU365" s="16">
        <f>MAX(0,MIN(AX365,3))*2^14+MAX(0,MIN(AY365,3))*2^12+MAX(0,MIN(AZ365,3))*2^10+MAX(0,MIN(BA365,3))*2^8+IF(AW365&lt;0,31,IF(AW365&gt;30,30,AW365))</f>
        <v>0</v>
      </c>
      <c r="DV365" s="16">
        <f>DD365 + DE365</f>
        <v>0</v>
      </c>
      <c r="DW365" s="138" t="s">
        <v>184</v>
      </c>
      <c r="DX365" s="137" t="s">
        <v>273</v>
      </c>
      <c r="DY365" s="137" t="s">
        <v>186</v>
      </c>
      <c r="DZ365" s="17"/>
      <c r="EA365" s="15"/>
      <c r="EB365" s="15"/>
      <c r="EC365" s="15"/>
      <c r="ED365" s="15"/>
    </row>
    <row r="366" spans="1:134" ht="15" hidden="1" customHeight="1" x14ac:dyDescent="0.3">
      <c r="A366" s="123"/>
      <c r="B366" s="290"/>
      <c r="C366" s="555"/>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c r="AA366" s="184"/>
      <c r="AB366" s="184"/>
      <c r="AC366" s="184"/>
      <c r="AD366" s="184"/>
      <c r="AE366" s="184"/>
      <c r="AF366" s="184"/>
      <c r="AG366" s="184"/>
      <c r="AH366" s="184"/>
      <c r="AI366" s="184"/>
      <c r="AJ366" s="285"/>
      <c r="AK366" s="184"/>
      <c r="AL366" s="184"/>
      <c r="AM366" s="286"/>
      <c r="AN366" s="287"/>
      <c r="AO366" s="287"/>
      <c r="AP366" s="287"/>
      <c r="AQ366" s="184"/>
      <c r="AR366" s="184"/>
      <c r="AS366" s="184"/>
      <c r="AT366" s="184"/>
      <c r="AU366" s="184"/>
      <c r="AV366" s="184"/>
      <c r="AW366" s="184"/>
      <c r="AX366" s="184"/>
      <c r="AY366" s="184"/>
      <c r="AZ366" s="184"/>
      <c r="BA366" s="184"/>
      <c r="BB366" s="186"/>
      <c r="BC366" s="186"/>
      <c r="BD366" s="15"/>
      <c r="BE366" s="137" t="s">
        <v>183</v>
      </c>
      <c r="BF366" s="146"/>
      <c r="BG366" s="146"/>
      <c r="BH366" s="146"/>
      <c r="BI366" s="11" t="s">
        <v>183</v>
      </c>
      <c r="BJ366" s="11" t="s">
        <v>183</v>
      </c>
      <c r="BK366" s="11" t="s">
        <v>183</v>
      </c>
      <c r="BL366" s="11" t="s">
        <v>183</v>
      </c>
      <c r="BM366" s="11" t="s">
        <v>183</v>
      </c>
      <c r="BN366" s="11" t="s">
        <v>183</v>
      </c>
      <c r="BO366" s="11" t="s">
        <v>183</v>
      </c>
      <c r="BP366" s="11" t="s">
        <v>183</v>
      </c>
      <c r="BQ366" s="11" t="s">
        <v>183</v>
      </c>
      <c r="BR366" s="11" t="s">
        <v>183</v>
      </c>
      <c r="BS366" s="11" t="s">
        <v>183</v>
      </c>
      <c r="BT366" s="11" t="s">
        <v>183</v>
      </c>
      <c r="BU366" s="11"/>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6"/>
      <c r="DC366" s="16"/>
      <c r="DD366" s="16"/>
      <c r="DE366" s="16"/>
      <c r="DF366" s="17"/>
      <c r="DG366" s="16"/>
      <c r="DH366" s="16"/>
      <c r="DI366" s="16"/>
      <c r="DJ366" s="16"/>
      <c r="DK366" s="16"/>
      <c r="DL366" s="16"/>
      <c r="DM366" s="185"/>
      <c r="DN366" s="16"/>
      <c r="DO366" s="16"/>
      <c r="DP366" s="16"/>
      <c r="DQ366" s="16"/>
      <c r="DR366" s="16"/>
      <c r="DS366" s="16"/>
      <c r="DT366" s="16"/>
      <c r="DU366" s="16"/>
      <c r="DV366" s="16"/>
      <c r="DW366" s="138"/>
      <c r="DX366" s="137"/>
      <c r="DY366" s="137"/>
      <c r="DZ366" s="17"/>
      <c r="EA366" s="15"/>
      <c r="EB366" s="15"/>
      <c r="EC366" s="15"/>
      <c r="ED366" s="15"/>
    </row>
    <row r="367" spans="1:134" ht="15" hidden="1" customHeight="1" x14ac:dyDescent="0.3">
      <c r="A367" s="221"/>
      <c r="B367" s="291" t="s">
        <v>676</v>
      </c>
      <c r="C367" s="561" t="str">
        <f>IF(LEN(t_STR_RW_AUX_PUD17) &gt; 0, t_STR_RW_AUX_PUD17, DEF_RW_AUX_PUD17) &amp; " high voltage"</f>
        <v>AUX analog Pull-Up/Down 17 high voltage</v>
      </c>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c r="AA367" s="193"/>
      <c r="AB367" s="193"/>
      <c r="AC367" s="193"/>
      <c r="AD367" s="193"/>
      <c r="AE367" s="193"/>
      <c r="AF367" s="193"/>
      <c r="AG367" s="193"/>
      <c r="AH367" s="193"/>
      <c r="AI367" s="193"/>
      <c r="AJ367" s="148">
        <f>IF($DM367=0,0,(IF(_xlfn.BITAND($DM367, 128),"8,", "") &amp; IF(_xlfn.BITAND($DM367,64),"7,", "") &amp; IF(_xlfn.BITAND($DM367,7), _xlfn.BITAND($DM367,7) &amp; ",", "") &amp; IF(_xlfn.BITAND($DM367, 56), _xlfn.BITAND($DM367, 56)/8, "")))</f>
        <v>0</v>
      </c>
      <c r="AK367" s="135">
        <v>0</v>
      </c>
      <c r="AL367" s="135">
        <v>31</v>
      </c>
      <c r="AM367" s="194" t="s">
        <v>165</v>
      </c>
      <c r="AN367" s="195" t="s">
        <v>677</v>
      </c>
      <c r="AO367" s="195" t="s">
        <v>343</v>
      </c>
      <c r="AP367" s="195" t="s">
        <v>677</v>
      </c>
      <c r="AQ367" s="140" t="s">
        <v>678</v>
      </c>
      <c r="AR367" s="198">
        <v>5</v>
      </c>
      <c r="AS367" s="12" t="s">
        <v>346</v>
      </c>
      <c r="AT367" s="198">
        <v>1</v>
      </c>
      <c r="AU367" s="198">
        <v>2</v>
      </c>
      <c r="AV367" s="12" t="s">
        <v>259</v>
      </c>
      <c r="AW367" s="135">
        <v>0</v>
      </c>
      <c r="AX367" s="135">
        <v>0</v>
      </c>
      <c r="AY367" s="135">
        <v>0</v>
      </c>
      <c r="AZ367" s="135">
        <v>0</v>
      </c>
      <c r="BA367" s="135">
        <v>0</v>
      </c>
      <c r="BB367" s="136"/>
      <c r="BC367" s="136"/>
      <c r="BD367" s="15"/>
      <c r="BE367" s="137" t="str">
        <f>IF(C367="","",C367)</f>
        <v>AUX analog Pull-Up/Down 17 high voltage</v>
      </c>
      <c r="BF367" s="11" t="s">
        <v>264</v>
      </c>
      <c r="BG367" s="11" t="s">
        <v>265</v>
      </c>
      <c r="BH367" s="11" t="s">
        <v>266</v>
      </c>
      <c r="BI367" s="146" t="s">
        <v>525</v>
      </c>
      <c r="BJ367" s="11" t="s">
        <v>268</v>
      </c>
      <c r="BK367" s="146" t="s">
        <v>485</v>
      </c>
      <c r="BL367" s="146" t="s">
        <v>350</v>
      </c>
      <c r="BM367" s="146" t="s">
        <v>179</v>
      </c>
      <c r="BN367" s="11" t="s">
        <v>182</v>
      </c>
      <c r="BO367" s="265" t="s">
        <v>181</v>
      </c>
      <c r="BP367" s="11" t="s">
        <v>272</v>
      </c>
      <c r="BQ367" s="11" t="s">
        <v>182</v>
      </c>
      <c r="BR367" s="11" t="s">
        <v>182</v>
      </c>
      <c r="BS367" s="11" t="s">
        <v>183</v>
      </c>
      <c r="BT367" s="11" t="s">
        <v>182</v>
      </c>
      <c r="BU367" s="11"/>
      <c r="BV367" s="15">
        <f t="shared" ref="BV367:BZ368" si="134">IF(UPPER(TRIM(D367))="X",1,0)</f>
        <v>0</v>
      </c>
      <c r="BW367" s="15">
        <f t="shared" si="134"/>
        <v>0</v>
      </c>
      <c r="BX367" s="15">
        <f t="shared" si="134"/>
        <v>0</v>
      </c>
      <c r="BY367" s="15">
        <f t="shared" si="134"/>
        <v>0</v>
      </c>
      <c r="BZ367" s="15">
        <f t="shared" si="134"/>
        <v>0</v>
      </c>
      <c r="CA367" s="15">
        <f>IF(UPPER(TRIM(J367))="X",1,0)</f>
        <v>0</v>
      </c>
      <c r="CB367" s="15">
        <f>IF(UPPER(TRIM(L367))="X",1,0)</f>
        <v>0</v>
      </c>
      <c r="CC367" s="15">
        <f>IF(UPPER(TRIM(M367))="X",1,0)</f>
        <v>0</v>
      </c>
      <c r="CD367" s="15">
        <f>IF(UPPER(TRIM(I367))="X",1,0)</f>
        <v>0</v>
      </c>
      <c r="CE367" s="15">
        <f>IF(UPPER(TRIM(K367))="X",1,0)</f>
        <v>0</v>
      </c>
      <c r="CF367" s="15">
        <f t="shared" ref="CF367:CU368" si="135">IF(UPPER(TRIM(N367))="X",1,0)</f>
        <v>0</v>
      </c>
      <c r="CG367" s="15">
        <f t="shared" si="135"/>
        <v>0</v>
      </c>
      <c r="CH367" s="15">
        <f t="shared" si="135"/>
        <v>0</v>
      </c>
      <c r="CI367" s="15">
        <f t="shared" si="135"/>
        <v>0</v>
      </c>
      <c r="CJ367" s="15">
        <f t="shared" si="135"/>
        <v>0</v>
      </c>
      <c r="CK367" s="15">
        <f t="shared" si="135"/>
        <v>0</v>
      </c>
      <c r="CL367" s="15">
        <f t="shared" si="135"/>
        <v>0</v>
      </c>
      <c r="CM367" s="15">
        <f t="shared" si="135"/>
        <v>0</v>
      </c>
      <c r="CN367" s="15">
        <f t="shared" si="135"/>
        <v>0</v>
      </c>
      <c r="CO367" s="15">
        <f t="shared" si="135"/>
        <v>0</v>
      </c>
      <c r="CP367" s="15">
        <f t="shared" si="135"/>
        <v>0</v>
      </c>
      <c r="CQ367" s="15">
        <f t="shared" si="135"/>
        <v>0</v>
      </c>
      <c r="CR367" s="15">
        <f t="shared" si="135"/>
        <v>0</v>
      </c>
      <c r="CS367" s="15">
        <f t="shared" si="135"/>
        <v>0</v>
      </c>
      <c r="CT367" s="15">
        <f t="shared" si="135"/>
        <v>0</v>
      </c>
      <c r="CU367" s="15">
        <f t="shared" si="135"/>
        <v>0</v>
      </c>
      <c r="CV367" s="15">
        <f t="shared" ref="CP367:DA368" si="136">IF(UPPER(TRIM(AD367))="X",1,0)</f>
        <v>0</v>
      </c>
      <c r="CW367" s="15">
        <f t="shared" si="136"/>
        <v>0</v>
      </c>
      <c r="CX367" s="15">
        <f t="shared" si="136"/>
        <v>0</v>
      </c>
      <c r="CY367" s="15">
        <f t="shared" si="136"/>
        <v>0</v>
      </c>
      <c r="CZ367" s="15">
        <f t="shared" si="136"/>
        <v>0</v>
      </c>
      <c r="DA367" s="15">
        <f t="shared" si="136"/>
        <v>0</v>
      </c>
      <c r="DB367" s="16">
        <f>IF(UPPER(TRIM(AM367))="P", 0, IF(UPPER(TRIM(AM367))="C", 16384, IF(UPPER(TRIM(AM367))="B", 32768, IF(UPPER(TRIM(AM367))="U", 49152, -1))))</f>
        <v>0</v>
      </c>
      <c r="DC367" s="16">
        <f>HEX2DEC(AN367)</f>
        <v>5492</v>
      </c>
      <c r="DD367" s="16">
        <f>IF(UPPER(TRIM(BB367))="",0,IF(UPPER(TRIM(BB367))="M",32,IF(UPPER(TRIM(BB367))="H",64,IF(UPPER(TRIM(BB367))="I",128,-1))))</f>
        <v>0</v>
      </c>
      <c r="DE367" s="16">
        <f>IF(UPPER(TRIM(BC367))="",0, IF(UPPER(TRIM(BC367))="U",1,IF(UPPER(TRIM(BC367))="A",2,IF(UPPER(TRIM(BC367))="B1",4,IF(UPPER(TRIM(BC367))="B2",8,IF(UPPER(TRIM(BC367))="C",16,-1))))))</f>
        <v>0</v>
      </c>
      <c r="DF367" s="17"/>
      <c r="DG367" s="16">
        <v>375</v>
      </c>
      <c r="DH367" s="16">
        <f>AK367</f>
        <v>0</v>
      </c>
      <c r="DI367" s="16">
        <f>AL367</f>
        <v>31</v>
      </c>
      <c r="DJ367" s="16">
        <f>DB367 + DC367</f>
        <v>5492</v>
      </c>
      <c r="DK367" s="16">
        <f>HEX2DEC(AO367)</f>
        <v>18</v>
      </c>
      <c r="DL367" s="16">
        <f>HEX2DEC(AP367)</f>
        <v>5492</v>
      </c>
      <c r="DM367" s="13">
        <v>0</v>
      </c>
      <c r="DN367" s="16">
        <v>284</v>
      </c>
      <c r="DO367" s="16">
        <f>BV367*2^15+BW367*2^14+BX367*2^13+BY367*2^12+BZ367*2^11+CA367*2^10+CB367*2^9+CC367*2^8+CD367*2^7+CE367*2^6+CF367*2^5+CG367*2^4+CH367*2^3+CI367*2^2+CJ367*2^1+CK367*2^0</f>
        <v>0</v>
      </c>
      <c r="DP367" s="16">
        <f>CL367*2^15+CM367*2^14+CN367*2^13+CO367*2^12+CP367*2^11+CQ367*2^10+CR367*2^9+CS367*2^8+CT367*2^7+CU367*2^6+CV367*2^5+CW367*2^4+CX367*2^3+CY367*2^2+CZ367*2^1+DA367*2^0</f>
        <v>0</v>
      </c>
      <c r="DQ367" s="16">
        <f>IF(DS367=2,AT367*1000,AT367)</f>
        <v>1000</v>
      </c>
      <c r="DR367" s="16">
        <f>IF(DT367=2,AU367*1000,AU367)</f>
        <v>2000</v>
      </c>
      <c r="DS367" s="16">
        <v>2</v>
      </c>
      <c r="DT367" s="16">
        <v>2</v>
      </c>
      <c r="DU367" s="16">
        <f>MAX(0,MIN(AX367,3))*2^14+MAX(0,MIN(AY367,3))*2^12+MAX(0,MIN(AZ367,3))*2^10+MAX(0,MIN(BA367,3))*2^8+IF(AW367&lt;0,31,IF(AW367&gt;30,30,AW367))</f>
        <v>0</v>
      </c>
      <c r="DV367" s="16">
        <f>DD367 + DE367</f>
        <v>0</v>
      </c>
      <c r="DW367" s="138" t="s">
        <v>184</v>
      </c>
      <c r="DX367" s="137" t="s">
        <v>273</v>
      </c>
      <c r="DY367" s="137" t="s">
        <v>186</v>
      </c>
      <c r="DZ367" s="17"/>
      <c r="EA367" s="15"/>
      <c r="EB367" s="15"/>
      <c r="EC367" s="15"/>
      <c r="ED367" s="15"/>
    </row>
    <row r="368" spans="1:134" ht="15" hidden="1" customHeight="1" x14ac:dyDescent="0.3">
      <c r="A368" s="221"/>
      <c r="B368" s="293"/>
      <c r="C368" s="561" t="str">
        <f>IF(LEN(t_STR_RW_AUX_PUD17) &gt; 0, t_STR_RW_AUX_PUD17, DEF_RW_AUX_PUD17) &amp; " low voltage"</f>
        <v>AUX analog Pull-Up/Down 17 low voltage</v>
      </c>
      <c r="D368" s="202"/>
      <c r="E368" s="202"/>
      <c r="F368" s="202"/>
      <c r="G368" s="202"/>
      <c r="H368" s="202"/>
      <c r="I368" s="202"/>
      <c r="J368" s="202"/>
      <c r="K368" s="202"/>
      <c r="L368" s="202"/>
      <c r="M368" s="202"/>
      <c r="N368" s="202"/>
      <c r="O368" s="202"/>
      <c r="P368" s="202"/>
      <c r="Q368" s="202"/>
      <c r="R368" s="202"/>
      <c r="S368" s="202"/>
      <c r="T368" s="202"/>
      <c r="U368" s="202"/>
      <c r="V368" s="202"/>
      <c r="W368" s="202"/>
      <c r="X368" s="202"/>
      <c r="Y368" s="202"/>
      <c r="Z368" s="202"/>
      <c r="AA368" s="202"/>
      <c r="AB368" s="202"/>
      <c r="AC368" s="202"/>
      <c r="AD368" s="202"/>
      <c r="AE368" s="202"/>
      <c r="AF368" s="202"/>
      <c r="AG368" s="202"/>
      <c r="AH368" s="202"/>
      <c r="AI368" s="202"/>
      <c r="AJ368" s="148">
        <f>IF($DM368=0,0,(IF(_xlfn.BITAND($DM368, 128),"8,", "") &amp; IF(_xlfn.BITAND($DM368,64),"7,", "") &amp; IF(_xlfn.BITAND($DM368,7), _xlfn.BITAND($DM368,7) &amp; ",", "") &amp; IF(_xlfn.BITAND($DM368, 56), _xlfn.BITAND($DM368, 56)/8, "")))</f>
        <v>0</v>
      </c>
      <c r="AK368" s="135">
        <v>0</v>
      </c>
      <c r="AL368" s="135">
        <v>31</v>
      </c>
      <c r="AM368" s="194" t="s">
        <v>165</v>
      </c>
      <c r="AN368" s="195" t="s">
        <v>677</v>
      </c>
      <c r="AO368" s="195" t="s">
        <v>352</v>
      </c>
      <c r="AP368" s="195" t="s">
        <v>679</v>
      </c>
      <c r="AQ368" s="140" t="s">
        <v>680</v>
      </c>
      <c r="AR368" s="198">
        <v>0</v>
      </c>
      <c r="AS368" s="12" t="s">
        <v>346</v>
      </c>
      <c r="AT368" s="198">
        <v>1</v>
      </c>
      <c r="AU368" s="198">
        <v>2</v>
      </c>
      <c r="AV368" s="12" t="s">
        <v>259</v>
      </c>
      <c r="AW368" s="135">
        <v>0</v>
      </c>
      <c r="AX368" s="135">
        <v>0</v>
      </c>
      <c r="AY368" s="135">
        <v>0</v>
      </c>
      <c r="AZ368" s="135">
        <v>0</v>
      </c>
      <c r="BA368" s="135">
        <v>0</v>
      </c>
      <c r="BB368" s="136"/>
      <c r="BC368" s="136"/>
      <c r="BD368" s="15"/>
      <c r="BE368" s="137" t="str">
        <f>IF(C368="","",C368)</f>
        <v>AUX analog Pull-Up/Down 17 low voltage</v>
      </c>
      <c r="BF368" s="11" t="s">
        <v>264</v>
      </c>
      <c r="BG368" s="11" t="s">
        <v>265</v>
      </c>
      <c r="BH368" s="11" t="s">
        <v>266</v>
      </c>
      <c r="BI368" s="146" t="s">
        <v>525</v>
      </c>
      <c r="BJ368" s="11" t="s">
        <v>268</v>
      </c>
      <c r="BK368" s="146" t="s">
        <v>485</v>
      </c>
      <c r="BL368" s="146" t="s">
        <v>350</v>
      </c>
      <c r="BM368" s="146" t="s">
        <v>179</v>
      </c>
      <c r="BN368" s="11" t="s">
        <v>182</v>
      </c>
      <c r="BO368" s="265" t="s">
        <v>181</v>
      </c>
      <c r="BP368" s="11" t="s">
        <v>272</v>
      </c>
      <c r="BQ368" s="11" t="s">
        <v>182</v>
      </c>
      <c r="BR368" s="11" t="s">
        <v>182</v>
      </c>
      <c r="BS368" s="11" t="s">
        <v>183</v>
      </c>
      <c r="BT368" s="11" t="s">
        <v>182</v>
      </c>
      <c r="BU368" s="11"/>
      <c r="BV368" s="15">
        <f t="shared" si="134"/>
        <v>0</v>
      </c>
      <c r="BW368" s="15">
        <f t="shared" si="134"/>
        <v>0</v>
      </c>
      <c r="BX368" s="15">
        <f t="shared" si="134"/>
        <v>0</v>
      </c>
      <c r="BY368" s="15">
        <f t="shared" si="134"/>
        <v>0</v>
      </c>
      <c r="BZ368" s="15">
        <f t="shared" si="134"/>
        <v>0</v>
      </c>
      <c r="CA368" s="15">
        <f>IF(UPPER(TRIM(J368))="X",1,0)</f>
        <v>0</v>
      </c>
      <c r="CB368" s="15">
        <f>IF(UPPER(TRIM(L368))="X",1,0)</f>
        <v>0</v>
      </c>
      <c r="CC368" s="15">
        <f>IF(UPPER(TRIM(M368))="X",1,0)</f>
        <v>0</v>
      </c>
      <c r="CD368" s="15">
        <f>IF(UPPER(TRIM(I368))="X",1,0)</f>
        <v>0</v>
      </c>
      <c r="CE368" s="15">
        <f>IF(UPPER(TRIM(K368))="X",1,0)</f>
        <v>0</v>
      </c>
      <c r="CF368" s="15">
        <f t="shared" si="135"/>
        <v>0</v>
      </c>
      <c r="CG368" s="15">
        <f t="shared" si="135"/>
        <v>0</v>
      </c>
      <c r="CH368" s="15">
        <f t="shared" si="135"/>
        <v>0</v>
      </c>
      <c r="CI368" s="15">
        <f t="shared" si="135"/>
        <v>0</v>
      </c>
      <c r="CJ368" s="15">
        <f t="shared" si="135"/>
        <v>0</v>
      </c>
      <c r="CK368" s="15">
        <f t="shared" si="135"/>
        <v>0</v>
      </c>
      <c r="CL368" s="15">
        <f t="shared" si="135"/>
        <v>0</v>
      </c>
      <c r="CM368" s="15">
        <f t="shared" si="135"/>
        <v>0</v>
      </c>
      <c r="CN368" s="15">
        <f t="shared" si="135"/>
        <v>0</v>
      </c>
      <c r="CO368" s="15">
        <f t="shared" si="135"/>
        <v>0</v>
      </c>
      <c r="CP368" s="15">
        <f t="shared" si="136"/>
        <v>0</v>
      </c>
      <c r="CQ368" s="15">
        <f t="shared" si="136"/>
        <v>0</v>
      </c>
      <c r="CR368" s="15">
        <f t="shared" si="136"/>
        <v>0</v>
      </c>
      <c r="CS368" s="15">
        <f t="shared" si="136"/>
        <v>0</v>
      </c>
      <c r="CT368" s="15">
        <f t="shared" si="136"/>
        <v>0</v>
      </c>
      <c r="CU368" s="15">
        <f t="shared" si="136"/>
        <v>0</v>
      </c>
      <c r="CV368" s="15">
        <f t="shared" si="136"/>
        <v>0</v>
      </c>
      <c r="CW368" s="15">
        <f t="shared" si="136"/>
        <v>0</v>
      </c>
      <c r="CX368" s="15">
        <f t="shared" si="136"/>
        <v>0</v>
      </c>
      <c r="CY368" s="15">
        <f t="shared" si="136"/>
        <v>0</v>
      </c>
      <c r="CZ368" s="15">
        <f t="shared" si="136"/>
        <v>0</v>
      </c>
      <c r="DA368" s="15">
        <f t="shared" si="136"/>
        <v>0</v>
      </c>
      <c r="DB368" s="16">
        <f>IF(UPPER(TRIM(AM368))="P", 0, IF(UPPER(TRIM(AM368))="C", 16384, IF(UPPER(TRIM(AM368))="B", 32768, IF(UPPER(TRIM(AM368))="U", 49152, -1))))</f>
        <v>0</v>
      </c>
      <c r="DC368" s="16">
        <f>HEX2DEC(AN368)</f>
        <v>5492</v>
      </c>
      <c r="DD368" s="16">
        <f>IF(UPPER(TRIM(BB368))="",0,IF(UPPER(TRIM(BB368))="M",32,IF(UPPER(TRIM(BB368))="H",64,IF(UPPER(TRIM(BB368))="I",128,-1))))</f>
        <v>0</v>
      </c>
      <c r="DE368" s="16">
        <f>IF(UPPER(TRIM(BC368))="",0, IF(UPPER(TRIM(BC368))="U",1,IF(UPPER(TRIM(BC368))="A",2,IF(UPPER(TRIM(BC368))="B1",4,IF(UPPER(TRIM(BC368))="B2",8,IF(UPPER(TRIM(BC368))="C",16,-1))))))</f>
        <v>0</v>
      </c>
      <c r="DF368" s="17"/>
      <c r="DG368" s="16">
        <v>376</v>
      </c>
      <c r="DH368" s="16">
        <f>AK368</f>
        <v>0</v>
      </c>
      <c r="DI368" s="16">
        <f>AL368</f>
        <v>31</v>
      </c>
      <c r="DJ368" s="16">
        <f>DB368 + DC368</f>
        <v>5492</v>
      </c>
      <c r="DK368" s="16">
        <f>HEX2DEC(AO368)</f>
        <v>17</v>
      </c>
      <c r="DL368" s="16">
        <f>HEX2DEC(AP368)</f>
        <v>5493</v>
      </c>
      <c r="DM368" s="13">
        <v>0</v>
      </c>
      <c r="DN368" s="16">
        <v>285</v>
      </c>
      <c r="DO368" s="16">
        <f>BV368*2^15+BW368*2^14+BX368*2^13+BY368*2^12+BZ368*2^11+CA368*2^10+CB368*2^9+CC368*2^8+CD368*2^7+CE368*2^6+CF368*2^5+CG368*2^4+CH368*2^3+CI368*2^2+CJ368*2^1+CK368*2^0</f>
        <v>0</v>
      </c>
      <c r="DP368" s="16">
        <f>CL368*2^15+CM368*2^14+CN368*2^13+CO368*2^12+CP368*2^11+CQ368*2^10+CR368*2^9+CS368*2^8+CT368*2^7+CU368*2^6+CV368*2^5+CW368*2^4+CX368*2^3+CY368*2^2+CZ368*2^1+DA368*2^0</f>
        <v>0</v>
      </c>
      <c r="DQ368" s="16">
        <f>IF(DS368=2,AT368*1000,AT368)</f>
        <v>1000</v>
      </c>
      <c r="DR368" s="16">
        <f>IF(DT368=2,AU368*1000,AU368)</f>
        <v>2000</v>
      </c>
      <c r="DS368" s="16">
        <v>2</v>
      </c>
      <c r="DT368" s="16">
        <v>2</v>
      </c>
      <c r="DU368" s="16">
        <f>MAX(0,MIN(AX368,3))*2^14+MAX(0,MIN(AY368,3))*2^12+MAX(0,MIN(AZ368,3))*2^10+MAX(0,MIN(BA368,3))*2^8+IF(AW368&lt;0,31,IF(AW368&gt;30,30,AW368))</f>
        <v>0</v>
      </c>
      <c r="DV368" s="16">
        <f>DD368 + DE368</f>
        <v>0</v>
      </c>
      <c r="DW368" s="138" t="s">
        <v>184</v>
      </c>
      <c r="DX368" s="137" t="s">
        <v>273</v>
      </c>
      <c r="DY368" s="137" t="s">
        <v>186</v>
      </c>
      <c r="DZ368" s="17"/>
      <c r="EA368" s="15"/>
      <c r="EB368" s="15"/>
      <c r="EC368" s="15"/>
      <c r="ED368" s="15"/>
    </row>
    <row r="369" spans="1:134" ht="15" hidden="1" customHeight="1" x14ac:dyDescent="0.3">
      <c r="A369" s="123"/>
      <c r="B369" s="290"/>
      <c r="C369" s="555"/>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c r="AA369" s="184"/>
      <c r="AB369" s="184"/>
      <c r="AC369" s="184"/>
      <c r="AD369" s="184"/>
      <c r="AE369" s="184"/>
      <c r="AF369" s="184"/>
      <c r="AG369" s="184"/>
      <c r="AH369" s="184"/>
      <c r="AI369" s="184"/>
      <c r="AJ369" s="285"/>
      <c r="AK369" s="184"/>
      <c r="AL369" s="184"/>
      <c r="AM369" s="286"/>
      <c r="AN369" s="287"/>
      <c r="AO369" s="287"/>
      <c r="AP369" s="287"/>
      <c r="AQ369" s="184"/>
      <c r="AR369" s="184"/>
      <c r="AS369" s="184"/>
      <c r="AT369" s="184"/>
      <c r="AU369" s="184"/>
      <c r="AV369" s="184"/>
      <c r="AW369" s="184"/>
      <c r="AX369" s="184"/>
      <c r="AY369" s="184"/>
      <c r="AZ369" s="184"/>
      <c r="BA369" s="184"/>
      <c r="BB369" s="186"/>
      <c r="BC369" s="186"/>
      <c r="BD369" s="15"/>
      <c r="BE369" s="137" t="s">
        <v>183</v>
      </c>
      <c r="BF369" s="146"/>
      <c r="BG369" s="146"/>
      <c r="BH369" s="146"/>
      <c r="BI369" s="11" t="s">
        <v>183</v>
      </c>
      <c r="BJ369" s="11" t="s">
        <v>183</v>
      </c>
      <c r="BK369" s="11" t="s">
        <v>183</v>
      </c>
      <c r="BL369" s="11" t="s">
        <v>183</v>
      </c>
      <c r="BM369" s="11" t="s">
        <v>183</v>
      </c>
      <c r="BN369" s="11" t="s">
        <v>183</v>
      </c>
      <c r="BO369" s="11" t="s">
        <v>183</v>
      </c>
      <c r="BP369" s="11" t="s">
        <v>183</v>
      </c>
      <c r="BQ369" s="11" t="s">
        <v>183</v>
      </c>
      <c r="BR369" s="11" t="s">
        <v>183</v>
      </c>
      <c r="BS369" s="11" t="s">
        <v>183</v>
      </c>
      <c r="BT369" s="11" t="s">
        <v>183</v>
      </c>
      <c r="BU369" s="11"/>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6"/>
      <c r="DC369" s="16"/>
      <c r="DD369" s="16"/>
      <c r="DE369" s="16"/>
      <c r="DF369" s="17"/>
      <c r="DG369" s="16"/>
      <c r="DH369" s="16"/>
      <c r="DI369" s="16"/>
      <c r="DJ369" s="16"/>
      <c r="DK369" s="16"/>
      <c r="DL369" s="16"/>
      <c r="DM369" s="185"/>
      <c r="DN369" s="16"/>
      <c r="DO369" s="16"/>
      <c r="DP369" s="16"/>
      <c r="DQ369" s="16"/>
      <c r="DR369" s="16"/>
      <c r="DS369" s="16"/>
      <c r="DT369" s="16"/>
      <c r="DU369" s="16"/>
      <c r="DV369" s="16"/>
      <c r="DW369" s="138"/>
      <c r="DX369" s="137"/>
      <c r="DY369" s="137"/>
      <c r="DZ369" s="17"/>
      <c r="EA369" s="15"/>
      <c r="EB369" s="15"/>
      <c r="EC369" s="15"/>
      <c r="ED369" s="15"/>
    </row>
    <row r="370" spans="1:134" ht="15" hidden="1" customHeight="1" x14ac:dyDescent="0.3">
      <c r="A370" s="221"/>
      <c r="B370" s="291" t="s">
        <v>681</v>
      </c>
      <c r="C370" s="561" t="str">
        <f>IF(LEN(t_STR_RW_AUX_PUD18) &gt; 0, t_STR_RW_AUX_PUD18, DEF_RW_AUX_PUD18) &amp; " high voltage"</f>
        <v>AUX analog Pull-Up/Down 18 high voltage</v>
      </c>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c r="AA370" s="193"/>
      <c r="AB370" s="193"/>
      <c r="AC370" s="193"/>
      <c r="AD370" s="193"/>
      <c r="AE370" s="193"/>
      <c r="AF370" s="193"/>
      <c r="AG370" s="193"/>
      <c r="AH370" s="193"/>
      <c r="AI370" s="193"/>
      <c r="AJ370" s="148">
        <f>IF($DM370=0,0,(IF(_xlfn.BITAND($DM370, 128),"8,", "") &amp; IF(_xlfn.BITAND($DM370,64),"7,", "") &amp; IF(_xlfn.BITAND($DM370,7), _xlfn.BITAND($DM370,7) &amp; ",", "") &amp; IF(_xlfn.BITAND($DM370, 56), _xlfn.BITAND($DM370, 56)/8, "")))</f>
        <v>0</v>
      </c>
      <c r="AK370" s="135">
        <v>0</v>
      </c>
      <c r="AL370" s="135">
        <v>31</v>
      </c>
      <c r="AM370" s="194" t="s">
        <v>165</v>
      </c>
      <c r="AN370" s="195" t="s">
        <v>682</v>
      </c>
      <c r="AO370" s="195" t="s">
        <v>343</v>
      </c>
      <c r="AP370" s="195" t="s">
        <v>682</v>
      </c>
      <c r="AQ370" s="140" t="s">
        <v>683</v>
      </c>
      <c r="AR370" s="198">
        <v>5</v>
      </c>
      <c r="AS370" s="12" t="s">
        <v>346</v>
      </c>
      <c r="AT370" s="198">
        <v>1</v>
      </c>
      <c r="AU370" s="198">
        <v>2</v>
      </c>
      <c r="AV370" s="12" t="s">
        <v>259</v>
      </c>
      <c r="AW370" s="135">
        <v>0</v>
      </c>
      <c r="AX370" s="135">
        <v>0</v>
      </c>
      <c r="AY370" s="135">
        <v>0</v>
      </c>
      <c r="AZ370" s="135">
        <v>0</v>
      </c>
      <c r="BA370" s="135">
        <v>0</v>
      </c>
      <c r="BB370" s="136"/>
      <c r="BC370" s="136"/>
      <c r="BD370" s="15"/>
      <c r="BE370" s="137" t="str">
        <f>IF(C370="","",C370)</f>
        <v>AUX analog Pull-Up/Down 18 high voltage</v>
      </c>
      <c r="BF370" s="11" t="s">
        <v>264</v>
      </c>
      <c r="BG370" s="11" t="s">
        <v>265</v>
      </c>
      <c r="BH370" s="11" t="s">
        <v>266</v>
      </c>
      <c r="BI370" s="146" t="s">
        <v>525</v>
      </c>
      <c r="BJ370" s="11" t="s">
        <v>268</v>
      </c>
      <c r="BK370" s="146" t="s">
        <v>485</v>
      </c>
      <c r="BL370" s="146" t="s">
        <v>350</v>
      </c>
      <c r="BM370" s="146" t="s">
        <v>179</v>
      </c>
      <c r="BN370" s="11" t="s">
        <v>182</v>
      </c>
      <c r="BO370" s="265" t="s">
        <v>181</v>
      </c>
      <c r="BP370" s="11" t="s">
        <v>272</v>
      </c>
      <c r="BQ370" s="11" t="s">
        <v>182</v>
      </c>
      <c r="BR370" s="11" t="s">
        <v>182</v>
      </c>
      <c r="BS370" s="11" t="s">
        <v>183</v>
      </c>
      <c r="BT370" s="11" t="s">
        <v>182</v>
      </c>
      <c r="BU370" s="11"/>
      <c r="BV370" s="15">
        <f t="shared" ref="BV370:BZ371" si="137">IF(UPPER(TRIM(D370))="X",1,0)</f>
        <v>0</v>
      </c>
      <c r="BW370" s="15">
        <f t="shared" si="137"/>
        <v>0</v>
      </c>
      <c r="BX370" s="15">
        <f t="shared" si="137"/>
        <v>0</v>
      </c>
      <c r="BY370" s="15">
        <f t="shared" si="137"/>
        <v>0</v>
      </c>
      <c r="BZ370" s="15">
        <f t="shared" si="137"/>
        <v>0</v>
      </c>
      <c r="CA370" s="15">
        <f>IF(UPPER(TRIM(J370))="X",1,0)</f>
        <v>0</v>
      </c>
      <c r="CB370" s="15">
        <f>IF(UPPER(TRIM(L370))="X",1,0)</f>
        <v>0</v>
      </c>
      <c r="CC370" s="15">
        <f>IF(UPPER(TRIM(M370))="X",1,0)</f>
        <v>0</v>
      </c>
      <c r="CD370" s="15">
        <f>IF(UPPER(TRIM(I370))="X",1,0)</f>
        <v>0</v>
      </c>
      <c r="CE370" s="15">
        <f>IF(UPPER(TRIM(K370))="X",1,0)</f>
        <v>0</v>
      </c>
      <c r="CF370" s="15">
        <f t="shared" ref="CF370:CU371" si="138">IF(UPPER(TRIM(N370))="X",1,0)</f>
        <v>0</v>
      </c>
      <c r="CG370" s="15">
        <f t="shared" si="138"/>
        <v>0</v>
      </c>
      <c r="CH370" s="15">
        <f t="shared" si="138"/>
        <v>0</v>
      </c>
      <c r="CI370" s="15">
        <f t="shared" si="138"/>
        <v>0</v>
      </c>
      <c r="CJ370" s="15">
        <f t="shared" si="138"/>
        <v>0</v>
      </c>
      <c r="CK370" s="15">
        <f t="shared" si="138"/>
        <v>0</v>
      </c>
      <c r="CL370" s="15">
        <f t="shared" si="138"/>
        <v>0</v>
      </c>
      <c r="CM370" s="15">
        <f t="shared" si="138"/>
        <v>0</v>
      </c>
      <c r="CN370" s="15">
        <f t="shared" si="138"/>
        <v>0</v>
      </c>
      <c r="CO370" s="15">
        <f t="shared" si="138"/>
        <v>0</v>
      </c>
      <c r="CP370" s="15">
        <f t="shared" si="138"/>
        <v>0</v>
      </c>
      <c r="CQ370" s="15">
        <f t="shared" si="138"/>
        <v>0</v>
      </c>
      <c r="CR370" s="15">
        <f t="shared" si="138"/>
        <v>0</v>
      </c>
      <c r="CS370" s="15">
        <f t="shared" si="138"/>
        <v>0</v>
      </c>
      <c r="CT370" s="15">
        <f t="shared" si="138"/>
        <v>0</v>
      </c>
      <c r="CU370" s="15">
        <f t="shared" si="138"/>
        <v>0</v>
      </c>
      <c r="CV370" s="15">
        <f t="shared" ref="CP370:DA371" si="139">IF(UPPER(TRIM(AD370))="X",1,0)</f>
        <v>0</v>
      </c>
      <c r="CW370" s="15">
        <f t="shared" si="139"/>
        <v>0</v>
      </c>
      <c r="CX370" s="15">
        <f t="shared" si="139"/>
        <v>0</v>
      </c>
      <c r="CY370" s="15">
        <f t="shared" si="139"/>
        <v>0</v>
      </c>
      <c r="CZ370" s="15">
        <f t="shared" si="139"/>
        <v>0</v>
      </c>
      <c r="DA370" s="15">
        <f t="shared" si="139"/>
        <v>0</v>
      </c>
      <c r="DB370" s="16">
        <f>IF(UPPER(TRIM(AM370))="P", 0, IF(UPPER(TRIM(AM370))="C", 16384, IF(UPPER(TRIM(AM370))="B", 32768, IF(UPPER(TRIM(AM370))="U", 49152, -1))))</f>
        <v>0</v>
      </c>
      <c r="DC370" s="16">
        <f>HEX2DEC(AN370)</f>
        <v>5494</v>
      </c>
      <c r="DD370" s="16">
        <f>IF(UPPER(TRIM(BB370))="",0,IF(UPPER(TRIM(BB370))="M",32,IF(UPPER(TRIM(BB370))="H",64,IF(UPPER(TRIM(BB370))="I",128,-1))))</f>
        <v>0</v>
      </c>
      <c r="DE370" s="16">
        <f>IF(UPPER(TRIM(BC370))="",0, IF(UPPER(TRIM(BC370))="U",1,IF(UPPER(TRIM(BC370))="A",2,IF(UPPER(TRIM(BC370))="B1",4,IF(UPPER(TRIM(BC370))="B2",8,IF(UPPER(TRIM(BC370))="C",16,-1))))))</f>
        <v>0</v>
      </c>
      <c r="DF370" s="17"/>
      <c r="DG370" s="16">
        <v>377</v>
      </c>
      <c r="DH370" s="16">
        <f>AK370</f>
        <v>0</v>
      </c>
      <c r="DI370" s="16">
        <f>AL370</f>
        <v>31</v>
      </c>
      <c r="DJ370" s="16">
        <f>DB370 + DC370</f>
        <v>5494</v>
      </c>
      <c r="DK370" s="16">
        <f>HEX2DEC(AO370)</f>
        <v>18</v>
      </c>
      <c r="DL370" s="16">
        <f>HEX2DEC(AP370)</f>
        <v>5494</v>
      </c>
      <c r="DM370" s="13">
        <v>0</v>
      </c>
      <c r="DN370" s="16">
        <v>286</v>
      </c>
      <c r="DO370" s="16">
        <f>BV370*2^15+BW370*2^14+BX370*2^13+BY370*2^12+BZ370*2^11+CA370*2^10+CB370*2^9+CC370*2^8+CD370*2^7+CE370*2^6+CF370*2^5+CG370*2^4+CH370*2^3+CI370*2^2+CJ370*2^1+CK370*2^0</f>
        <v>0</v>
      </c>
      <c r="DP370" s="16">
        <f>CL370*2^15+CM370*2^14+CN370*2^13+CO370*2^12+CP370*2^11+CQ370*2^10+CR370*2^9+CS370*2^8+CT370*2^7+CU370*2^6+CV370*2^5+CW370*2^4+CX370*2^3+CY370*2^2+CZ370*2^1+DA370*2^0</f>
        <v>0</v>
      </c>
      <c r="DQ370" s="16">
        <f>IF(DS370=2,AT370*1000,AT370)</f>
        <v>1000</v>
      </c>
      <c r="DR370" s="16">
        <f>IF(DT370=2,AU370*1000,AU370)</f>
        <v>2000</v>
      </c>
      <c r="DS370" s="16">
        <v>2</v>
      </c>
      <c r="DT370" s="16">
        <v>2</v>
      </c>
      <c r="DU370" s="16">
        <f>MAX(0,MIN(AX370,3))*2^14+MAX(0,MIN(AY370,3))*2^12+MAX(0,MIN(AZ370,3))*2^10+MAX(0,MIN(BA370,3))*2^8+IF(AW370&lt;0,31,IF(AW370&gt;30,30,AW370))</f>
        <v>0</v>
      </c>
      <c r="DV370" s="16">
        <f>DD370 + DE370</f>
        <v>0</v>
      </c>
      <c r="DW370" s="138" t="s">
        <v>184</v>
      </c>
      <c r="DX370" s="137" t="s">
        <v>273</v>
      </c>
      <c r="DY370" s="137" t="s">
        <v>186</v>
      </c>
      <c r="DZ370" s="17"/>
      <c r="EA370" s="15"/>
      <c r="EB370" s="15"/>
      <c r="EC370" s="15"/>
      <c r="ED370" s="15"/>
    </row>
    <row r="371" spans="1:134" ht="15" hidden="1" customHeight="1" x14ac:dyDescent="0.3">
      <c r="A371" s="221"/>
      <c r="B371" s="293"/>
      <c r="C371" s="561" t="str">
        <f>IF(LEN(t_STR_RW_AUX_PUD18) &gt; 0, t_STR_RW_AUX_PUD18, DEF_RW_AUX_PUD18) &amp; " low voltage"</f>
        <v>AUX analog Pull-Up/Down 18 low voltage</v>
      </c>
      <c r="D371" s="202"/>
      <c r="E371" s="202"/>
      <c r="F371" s="202"/>
      <c r="G371" s="202"/>
      <c r="H371" s="202"/>
      <c r="I371" s="202"/>
      <c r="J371" s="202"/>
      <c r="K371" s="202"/>
      <c r="L371" s="202"/>
      <c r="M371" s="202"/>
      <c r="N371" s="202"/>
      <c r="O371" s="202"/>
      <c r="P371" s="202"/>
      <c r="Q371" s="202"/>
      <c r="R371" s="202"/>
      <c r="S371" s="202"/>
      <c r="T371" s="202"/>
      <c r="U371" s="202"/>
      <c r="V371" s="202"/>
      <c r="W371" s="202"/>
      <c r="X371" s="202"/>
      <c r="Y371" s="202"/>
      <c r="Z371" s="202"/>
      <c r="AA371" s="202"/>
      <c r="AB371" s="202"/>
      <c r="AC371" s="202"/>
      <c r="AD371" s="202"/>
      <c r="AE371" s="202"/>
      <c r="AF371" s="202"/>
      <c r="AG371" s="202"/>
      <c r="AH371" s="202"/>
      <c r="AI371" s="202"/>
      <c r="AJ371" s="148">
        <f>IF($DM371=0,0,(IF(_xlfn.BITAND($DM371, 128),"8,", "") &amp; IF(_xlfn.BITAND($DM371,64),"7,", "") &amp; IF(_xlfn.BITAND($DM371,7), _xlfn.BITAND($DM371,7) &amp; ",", "") &amp; IF(_xlfn.BITAND($DM371, 56), _xlfn.BITAND($DM371, 56)/8, "")))</f>
        <v>0</v>
      </c>
      <c r="AK371" s="135">
        <v>0</v>
      </c>
      <c r="AL371" s="135">
        <v>31</v>
      </c>
      <c r="AM371" s="194" t="s">
        <v>165</v>
      </c>
      <c r="AN371" s="195" t="s">
        <v>682</v>
      </c>
      <c r="AO371" s="195" t="s">
        <v>352</v>
      </c>
      <c r="AP371" s="195" t="s">
        <v>684</v>
      </c>
      <c r="AQ371" s="140" t="s">
        <v>685</v>
      </c>
      <c r="AR371" s="198">
        <v>0</v>
      </c>
      <c r="AS371" s="12" t="s">
        <v>346</v>
      </c>
      <c r="AT371" s="198">
        <v>1</v>
      </c>
      <c r="AU371" s="198">
        <v>2</v>
      </c>
      <c r="AV371" s="12" t="s">
        <v>259</v>
      </c>
      <c r="AW371" s="135">
        <v>0</v>
      </c>
      <c r="AX371" s="135">
        <v>0</v>
      </c>
      <c r="AY371" s="135">
        <v>0</v>
      </c>
      <c r="AZ371" s="135">
        <v>0</v>
      </c>
      <c r="BA371" s="135">
        <v>0</v>
      </c>
      <c r="BB371" s="136"/>
      <c r="BC371" s="136"/>
      <c r="BD371" s="15"/>
      <c r="BE371" s="137" t="str">
        <f>IF(C371="","",C371)</f>
        <v>AUX analog Pull-Up/Down 18 low voltage</v>
      </c>
      <c r="BF371" s="11" t="s">
        <v>264</v>
      </c>
      <c r="BG371" s="11" t="s">
        <v>265</v>
      </c>
      <c r="BH371" s="11" t="s">
        <v>266</v>
      </c>
      <c r="BI371" s="146" t="s">
        <v>525</v>
      </c>
      <c r="BJ371" s="11" t="s">
        <v>268</v>
      </c>
      <c r="BK371" s="146" t="s">
        <v>485</v>
      </c>
      <c r="BL371" s="146" t="s">
        <v>350</v>
      </c>
      <c r="BM371" s="146" t="s">
        <v>179</v>
      </c>
      <c r="BN371" s="11" t="s">
        <v>182</v>
      </c>
      <c r="BO371" s="265" t="s">
        <v>181</v>
      </c>
      <c r="BP371" s="11" t="s">
        <v>272</v>
      </c>
      <c r="BQ371" s="11" t="s">
        <v>182</v>
      </c>
      <c r="BR371" s="11" t="s">
        <v>182</v>
      </c>
      <c r="BS371" s="11" t="s">
        <v>183</v>
      </c>
      <c r="BT371" s="11" t="s">
        <v>182</v>
      </c>
      <c r="BU371" s="11"/>
      <c r="BV371" s="15">
        <f t="shared" si="137"/>
        <v>0</v>
      </c>
      <c r="BW371" s="15">
        <f t="shared" si="137"/>
        <v>0</v>
      </c>
      <c r="BX371" s="15">
        <f t="shared" si="137"/>
        <v>0</v>
      </c>
      <c r="BY371" s="15">
        <f t="shared" si="137"/>
        <v>0</v>
      </c>
      <c r="BZ371" s="15">
        <f t="shared" si="137"/>
        <v>0</v>
      </c>
      <c r="CA371" s="15">
        <f>IF(UPPER(TRIM(J371))="X",1,0)</f>
        <v>0</v>
      </c>
      <c r="CB371" s="15">
        <f>IF(UPPER(TRIM(L371))="X",1,0)</f>
        <v>0</v>
      </c>
      <c r="CC371" s="15">
        <f>IF(UPPER(TRIM(M371))="X",1,0)</f>
        <v>0</v>
      </c>
      <c r="CD371" s="15">
        <f>IF(UPPER(TRIM(I371))="X",1,0)</f>
        <v>0</v>
      </c>
      <c r="CE371" s="15">
        <f>IF(UPPER(TRIM(K371))="X",1,0)</f>
        <v>0</v>
      </c>
      <c r="CF371" s="15">
        <f t="shared" si="138"/>
        <v>0</v>
      </c>
      <c r="CG371" s="15">
        <f t="shared" si="138"/>
        <v>0</v>
      </c>
      <c r="CH371" s="15">
        <f t="shared" si="138"/>
        <v>0</v>
      </c>
      <c r="CI371" s="15">
        <f t="shared" si="138"/>
        <v>0</v>
      </c>
      <c r="CJ371" s="15">
        <f t="shared" si="138"/>
        <v>0</v>
      </c>
      <c r="CK371" s="15">
        <f t="shared" si="138"/>
        <v>0</v>
      </c>
      <c r="CL371" s="15">
        <f t="shared" si="138"/>
        <v>0</v>
      </c>
      <c r="CM371" s="15">
        <f t="shared" si="138"/>
        <v>0</v>
      </c>
      <c r="CN371" s="15">
        <f t="shared" si="138"/>
        <v>0</v>
      </c>
      <c r="CO371" s="15">
        <f t="shared" si="138"/>
        <v>0</v>
      </c>
      <c r="CP371" s="15">
        <f t="shared" si="139"/>
        <v>0</v>
      </c>
      <c r="CQ371" s="15">
        <f t="shared" si="139"/>
        <v>0</v>
      </c>
      <c r="CR371" s="15">
        <f t="shared" si="139"/>
        <v>0</v>
      </c>
      <c r="CS371" s="15">
        <f t="shared" si="139"/>
        <v>0</v>
      </c>
      <c r="CT371" s="15">
        <f t="shared" si="139"/>
        <v>0</v>
      </c>
      <c r="CU371" s="15">
        <f t="shared" si="139"/>
        <v>0</v>
      </c>
      <c r="CV371" s="15">
        <f t="shared" si="139"/>
        <v>0</v>
      </c>
      <c r="CW371" s="15">
        <f t="shared" si="139"/>
        <v>0</v>
      </c>
      <c r="CX371" s="15">
        <f t="shared" si="139"/>
        <v>0</v>
      </c>
      <c r="CY371" s="15">
        <f t="shared" si="139"/>
        <v>0</v>
      </c>
      <c r="CZ371" s="15">
        <f t="shared" si="139"/>
        <v>0</v>
      </c>
      <c r="DA371" s="15">
        <f t="shared" si="139"/>
        <v>0</v>
      </c>
      <c r="DB371" s="16">
        <f>IF(UPPER(TRIM(AM371))="P", 0, IF(UPPER(TRIM(AM371))="C", 16384, IF(UPPER(TRIM(AM371))="B", 32768, IF(UPPER(TRIM(AM371))="U", 49152, -1))))</f>
        <v>0</v>
      </c>
      <c r="DC371" s="16">
        <f>HEX2DEC(AN371)</f>
        <v>5494</v>
      </c>
      <c r="DD371" s="16">
        <f>IF(UPPER(TRIM(BB371))="",0,IF(UPPER(TRIM(BB371))="M",32,IF(UPPER(TRIM(BB371))="H",64,IF(UPPER(TRIM(BB371))="I",128,-1))))</f>
        <v>0</v>
      </c>
      <c r="DE371" s="16">
        <f>IF(UPPER(TRIM(BC371))="",0, IF(UPPER(TRIM(BC371))="U",1,IF(UPPER(TRIM(BC371))="A",2,IF(UPPER(TRIM(BC371))="B1",4,IF(UPPER(TRIM(BC371))="B2",8,IF(UPPER(TRIM(BC371))="C",16,-1))))))</f>
        <v>0</v>
      </c>
      <c r="DF371" s="17"/>
      <c r="DG371" s="16">
        <v>378</v>
      </c>
      <c r="DH371" s="16">
        <f>AK371</f>
        <v>0</v>
      </c>
      <c r="DI371" s="16">
        <f>AL371</f>
        <v>31</v>
      </c>
      <c r="DJ371" s="16">
        <f>DB371 + DC371</f>
        <v>5494</v>
      </c>
      <c r="DK371" s="16">
        <f>HEX2DEC(AO371)</f>
        <v>17</v>
      </c>
      <c r="DL371" s="16">
        <f>HEX2DEC(AP371)</f>
        <v>5495</v>
      </c>
      <c r="DM371" s="13">
        <v>0</v>
      </c>
      <c r="DN371" s="16">
        <v>287</v>
      </c>
      <c r="DO371" s="16">
        <f>BV371*2^15+BW371*2^14+BX371*2^13+BY371*2^12+BZ371*2^11+CA371*2^10+CB371*2^9+CC371*2^8+CD371*2^7+CE371*2^6+CF371*2^5+CG371*2^4+CH371*2^3+CI371*2^2+CJ371*2^1+CK371*2^0</f>
        <v>0</v>
      </c>
      <c r="DP371" s="16">
        <f>CL371*2^15+CM371*2^14+CN371*2^13+CO371*2^12+CP371*2^11+CQ371*2^10+CR371*2^9+CS371*2^8+CT371*2^7+CU371*2^6+CV371*2^5+CW371*2^4+CX371*2^3+CY371*2^2+CZ371*2^1+DA371*2^0</f>
        <v>0</v>
      </c>
      <c r="DQ371" s="16">
        <f>IF(DS371=2,AT371*1000,AT371)</f>
        <v>1000</v>
      </c>
      <c r="DR371" s="16">
        <f>IF(DT371=2,AU371*1000,AU371)</f>
        <v>2000</v>
      </c>
      <c r="DS371" s="16">
        <v>2</v>
      </c>
      <c r="DT371" s="16">
        <v>2</v>
      </c>
      <c r="DU371" s="16">
        <f>MAX(0,MIN(AX371,3))*2^14+MAX(0,MIN(AY371,3))*2^12+MAX(0,MIN(AZ371,3))*2^10+MAX(0,MIN(BA371,3))*2^8+IF(AW371&lt;0,31,IF(AW371&gt;30,30,AW371))</f>
        <v>0</v>
      </c>
      <c r="DV371" s="16">
        <f>DD371 + DE371</f>
        <v>0</v>
      </c>
      <c r="DW371" s="138" t="s">
        <v>184</v>
      </c>
      <c r="DX371" s="137" t="s">
        <v>273</v>
      </c>
      <c r="DY371" s="137" t="s">
        <v>186</v>
      </c>
      <c r="DZ371" s="17"/>
      <c r="EA371" s="15"/>
      <c r="EB371" s="15"/>
      <c r="EC371" s="15"/>
      <c r="ED371" s="15"/>
    </row>
    <row r="372" spans="1:134" ht="15" hidden="1" customHeight="1" x14ac:dyDescent="0.3">
      <c r="A372" s="154" t="s">
        <v>562</v>
      </c>
      <c r="B372" s="290"/>
      <c r="C372" s="555"/>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c r="AA372" s="184"/>
      <c r="AB372" s="184"/>
      <c r="AC372" s="184"/>
      <c r="AD372" s="184"/>
      <c r="AE372" s="184"/>
      <c r="AF372" s="184"/>
      <c r="AG372" s="184"/>
      <c r="AH372" s="184"/>
      <c r="AI372" s="184"/>
      <c r="AJ372" s="285"/>
      <c r="AK372" s="184"/>
      <c r="AL372" s="184"/>
      <c r="AM372" s="286"/>
      <c r="AN372" s="287"/>
      <c r="AO372" s="287"/>
      <c r="AP372" s="287"/>
      <c r="AQ372" s="184"/>
      <c r="AR372" s="184"/>
      <c r="AS372" s="184"/>
      <c r="AT372" s="184"/>
      <c r="AU372" s="184"/>
      <c r="AV372" s="184"/>
      <c r="AW372" s="184"/>
      <c r="AX372" s="184"/>
      <c r="AY372" s="184"/>
      <c r="AZ372" s="184"/>
      <c r="BA372" s="184"/>
      <c r="BB372" s="186"/>
      <c r="BC372" s="186"/>
      <c r="BD372" s="15"/>
      <c r="BE372" s="137" t="s">
        <v>183</v>
      </c>
      <c r="BF372" s="146"/>
      <c r="BG372" s="146"/>
      <c r="BH372" s="146"/>
      <c r="BI372" s="11" t="s">
        <v>183</v>
      </c>
      <c r="BJ372" s="11" t="s">
        <v>183</v>
      </c>
      <c r="BK372" s="11" t="s">
        <v>183</v>
      </c>
      <c r="BL372" s="11" t="s">
        <v>183</v>
      </c>
      <c r="BM372" s="11" t="s">
        <v>183</v>
      </c>
      <c r="BN372" s="11" t="s">
        <v>183</v>
      </c>
      <c r="BO372" s="11" t="s">
        <v>183</v>
      </c>
      <c r="BP372" s="11" t="s">
        <v>183</v>
      </c>
      <c r="BQ372" s="11" t="s">
        <v>183</v>
      </c>
      <c r="BR372" s="11" t="s">
        <v>183</v>
      </c>
      <c r="BS372" s="11" t="s">
        <v>183</v>
      </c>
      <c r="BT372" s="11" t="s">
        <v>183</v>
      </c>
      <c r="BU372" s="11"/>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6"/>
      <c r="DC372" s="16"/>
      <c r="DD372" s="16"/>
      <c r="DE372" s="16"/>
      <c r="DF372" s="17"/>
      <c r="DG372" s="16"/>
      <c r="DH372" s="16"/>
      <c r="DI372" s="16"/>
      <c r="DJ372" s="16"/>
      <c r="DK372" s="16"/>
      <c r="DL372" s="16"/>
      <c r="DM372" s="185"/>
      <c r="DN372" s="16"/>
      <c r="DO372" s="16"/>
      <c r="DP372" s="16"/>
      <c r="DQ372" s="16"/>
      <c r="DR372" s="16"/>
      <c r="DS372" s="16"/>
      <c r="DT372" s="16"/>
      <c r="DU372" s="16"/>
      <c r="DV372" s="16"/>
      <c r="DW372" s="138"/>
      <c r="DX372" s="137"/>
      <c r="DY372" s="137"/>
      <c r="DZ372" s="17"/>
      <c r="EA372" s="15"/>
      <c r="EB372" s="15"/>
      <c r="EC372" s="15"/>
      <c r="ED372" s="15"/>
    </row>
    <row r="373" spans="1:134" ht="15" hidden="1" customHeight="1" x14ac:dyDescent="0.3">
      <c r="A373" s="284" t="s">
        <v>629</v>
      </c>
      <c r="B373" s="291" t="s">
        <v>686</v>
      </c>
      <c r="C373" s="561" t="str">
        <f>IF(LEN(t_STR_RW_AUX_PUD19) &gt; 0, t_STR_RW_AUX_PUD19, DEF_RW_AUX_PUD19) &amp; " high voltage"</f>
        <v>AUX analog Pull-Up/Down 19 high voltage</v>
      </c>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c r="AA373" s="193"/>
      <c r="AB373" s="193"/>
      <c r="AC373" s="193"/>
      <c r="AD373" s="193"/>
      <c r="AE373" s="193"/>
      <c r="AF373" s="193"/>
      <c r="AG373" s="193"/>
      <c r="AH373" s="193"/>
      <c r="AI373" s="193"/>
      <c r="AJ373" s="148">
        <f>IF($DM373=0,0,(IF(_xlfn.BITAND($DM373, 128),"8,", "") &amp; IF(_xlfn.BITAND($DM373,64),"7,", "") &amp; IF(_xlfn.BITAND($DM373,7), _xlfn.BITAND($DM373,7) &amp; ",", "") &amp; IF(_xlfn.BITAND($DM373, 56), _xlfn.BITAND($DM373, 56)/8, "")))</f>
        <v>0</v>
      </c>
      <c r="AK373" s="135">
        <v>0</v>
      </c>
      <c r="AL373" s="135">
        <v>31</v>
      </c>
      <c r="AM373" s="194" t="s">
        <v>165</v>
      </c>
      <c r="AN373" s="195" t="s">
        <v>687</v>
      </c>
      <c r="AO373" s="195" t="s">
        <v>343</v>
      </c>
      <c r="AP373" s="195" t="s">
        <v>687</v>
      </c>
      <c r="AQ373" s="140" t="s">
        <v>688</v>
      </c>
      <c r="AR373" s="198">
        <v>5</v>
      </c>
      <c r="AS373" s="12" t="s">
        <v>346</v>
      </c>
      <c r="AT373" s="198">
        <v>1</v>
      </c>
      <c r="AU373" s="198">
        <v>2</v>
      </c>
      <c r="AV373" s="12" t="s">
        <v>259</v>
      </c>
      <c r="AW373" s="135">
        <v>0</v>
      </c>
      <c r="AX373" s="135">
        <v>0</v>
      </c>
      <c r="AY373" s="135">
        <v>0</v>
      </c>
      <c r="AZ373" s="135">
        <v>0</v>
      </c>
      <c r="BA373" s="135">
        <v>0</v>
      </c>
      <c r="BB373" s="136"/>
      <c r="BC373" s="136"/>
      <c r="BD373" s="15"/>
      <c r="BE373" s="137" t="str">
        <f>IF(C373="","",C373)</f>
        <v>AUX analog Pull-Up/Down 19 high voltage</v>
      </c>
      <c r="BF373" s="11" t="s">
        <v>264</v>
      </c>
      <c r="BG373" s="11" t="s">
        <v>265</v>
      </c>
      <c r="BH373" s="11" t="s">
        <v>266</v>
      </c>
      <c r="BI373" s="146" t="s">
        <v>525</v>
      </c>
      <c r="BJ373" s="11" t="s">
        <v>268</v>
      </c>
      <c r="BK373" s="146" t="s">
        <v>485</v>
      </c>
      <c r="BL373" s="146" t="s">
        <v>350</v>
      </c>
      <c r="BM373" s="146" t="s">
        <v>179</v>
      </c>
      <c r="BN373" s="11" t="s">
        <v>182</v>
      </c>
      <c r="BO373" s="265" t="s">
        <v>181</v>
      </c>
      <c r="BP373" s="11" t="s">
        <v>272</v>
      </c>
      <c r="BQ373" s="11" t="s">
        <v>182</v>
      </c>
      <c r="BR373" s="11" t="s">
        <v>182</v>
      </c>
      <c r="BS373" s="11" t="s">
        <v>183</v>
      </c>
      <c r="BT373" s="11" t="s">
        <v>182</v>
      </c>
      <c r="BU373" s="11"/>
      <c r="BV373" s="15">
        <f t="shared" ref="BV373:BZ374" si="140">IF(UPPER(TRIM(D373))="X",1,0)</f>
        <v>0</v>
      </c>
      <c r="BW373" s="15">
        <f t="shared" si="140"/>
        <v>0</v>
      </c>
      <c r="BX373" s="15">
        <f t="shared" si="140"/>
        <v>0</v>
      </c>
      <c r="BY373" s="15">
        <f t="shared" si="140"/>
        <v>0</v>
      </c>
      <c r="BZ373" s="15">
        <f t="shared" si="140"/>
        <v>0</v>
      </c>
      <c r="CA373" s="15">
        <f>IF(UPPER(TRIM(J373))="X",1,0)</f>
        <v>0</v>
      </c>
      <c r="CB373" s="15">
        <f>IF(UPPER(TRIM(L373))="X",1,0)</f>
        <v>0</v>
      </c>
      <c r="CC373" s="15">
        <f>IF(UPPER(TRIM(M373))="X",1,0)</f>
        <v>0</v>
      </c>
      <c r="CD373" s="15">
        <f>IF(UPPER(TRIM(I373))="X",1,0)</f>
        <v>0</v>
      </c>
      <c r="CE373" s="15">
        <f>IF(UPPER(TRIM(K373))="X",1,0)</f>
        <v>0</v>
      </c>
      <c r="CF373" s="15">
        <f t="shared" ref="CF373:CU374" si="141">IF(UPPER(TRIM(N373))="X",1,0)</f>
        <v>0</v>
      </c>
      <c r="CG373" s="15">
        <f t="shared" si="141"/>
        <v>0</v>
      </c>
      <c r="CH373" s="15">
        <f t="shared" si="141"/>
        <v>0</v>
      </c>
      <c r="CI373" s="15">
        <f t="shared" si="141"/>
        <v>0</v>
      </c>
      <c r="CJ373" s="15">
        <f t="shared" si="141"/>
        <v>0</v>
      </c>
      <c r="CK373" s="15">
        <f t="shared" si="141"/>
        <v>0</v>
      </c>
      <c r="CL373" s="15">
        <f t="shared" si="141"/>
        <v>0</v>
      </c>
      <c r="CM373" s="15">
        <f t="shared" si="141"/>
        <v>0</v>
      </c>
      <c r="CN373" s="15">
        <f t="shared" si="141"/>
        <v>0</v>
      </c>
      <c r="CO373" s="15">
        <f t="shared" si="141"/>
        <v>0</v>
      </c>
      <c r="CP373" s="15">
        <f t="shared" si="141"/>
        <v>0</v>
      </c>
      <c r="CQ373" s="15">
        <f t="shared" si="141"/>
        <v>0</v>
      </c>
      <c r="CR373" s="15">
        <f t="shared" si="141"/>
        <v>0</v>
      </c>
      <c r="CS373" s="15">
        <f t="shared" si="141"/>
        <v>0</v>
      </c>
      <c r="CT373" s="15">
        <f t="shared" si="141"/>
        <v>0</v>
      </c>
      <c r="CU373" s="15">
        <f t="shared" si="141"/>
        <v>0</v>
      </c>
      <c r="CV373" s="15">
        <f t="shared" ref="CP373:DA374" si="142">IF(UPPER(TRIM(AD373))="X",1,0)</f>
        <v>0</v>
      </c>
      <c r="CW373" s="15">
        <f t="shared" si="142"/>
        <v>0</v>
      </c>
      <c r="CX373" s="15">
        <f t="shared" si="142"/>
        <v>0</v>
      </c>
      <c r="CY373" s="15">
        <f t="shared" si="142"/>
        <v>0</v>
      </c>
      <c r="CZ373" s="15">
        <f t="shared" si="142"/>
        <v>0</v>
      </c>
      <c r="DA373" s="15">
        <f t="shared" si="142"/>
        <v>0</v>
      </c>
      <c r="DB373" s="16">
        <f>IF(UPPER(TRIM(AM373))="P", 0, IF(UPPER(TRIM(AM373))="C", 16384, IF(UPPER(TRIM(AM373))="B", 32768, IF(UPPER(TRIM(AM373))="U", 49152, -1))))</f>
        <v>0</v>
      </c>
      <c r="DC373" s="16">
        <f>HEX2DEC(AN373)</f>
        <v>5496</v>
      </c>
      <c r="DD373" s="16">
        <f>IF(UPPER(TRIM(BB373))="",0,IF(UPPER(TRIM(BB373))="M",32,IF(UPPER(TRIM(BB373))="H",64,IF(UPPER(TRIM(BB373))="I",128,-1))))</f>
        <v>0</v>
      </c>
      <c r="DE373" s="16">
        <f>IF(UPPER(TRIM(BC373))="",0, IF(UPPER(TRIM(BC373))="U",1,IF(UPPER(TRIM(BC373))="A",2,IF(UPPER(TRIM(BC373))="B1",4,IF(UPPER(TRIM(BC373))="B2",8,IF(UPPER(TRIM(BC373))="C",16,-1))))))</f>
        <v>0</v>
      </c>
      <c r="DF373" s="17"/>
      <c r="DG373" s="16">
        <v>379</v>
      </c>
      <c r="DH373" s="16">
        <f>AK373</f>
        <v>0</v>
      </c>
      <c r="DI373" s="16">
        <f>AL373</f>
        <v>31</v>
      </c>
      <c r="DJ373" s="16">
        <f>DB373 + DC373</f>
        <v>5496</v>
      </c>
      <c r="DK373" s="16">
        <f>HEX2DEC(AO373)</f>
        <v>18</v>
      </c>
      <c r="DL373" s="16">
        <f>HEX2DEC(AP373)</f>
        <v>5496</v>
      </c>
      <c r="DM373" s="13">
        <v>0</v>
      </c>
      <c r="DN373" s="16">
        <v>288</v>
      </c>
      <c r="DO373" s="16">
        <f>BV373*2^15+BW373*2^14+BX373*2^13+BY373*2^12+BZ373*2^11+CA373*2^10+CB373*2^9+CC373*2^8+CD373*2^7+CE373*2^6+CF373*2^5+CG373*2^4+CH373*2^3+CI373*2^2+CJ373*2^1+CK373*2^0</f>
        <v>0</v>
      </c>
      <c r="DP373" s="16">
        <f>CL373*2^15+CM373*2^14+CN373*2^13+CO373*2^12+CP373*2^11+CQ373*2^10+CR373*2^9+CS373*2^8+CT373*2^7+CU373*2^6+CV373*2^5+CW373*2^4+CX373*2^3+CY373*2^2+CZ373*2^1+DA373*2^0</f>
        <v>0</v>
      </c>
      <c r="DQ373" s="16">
        <f>IF(DS373=2,AT373*1000,AT373)</f>
        <v>1000</v>
      </c>
      <c r="DR373" s="16">
        <f>IF(DT373=2,AU373*1000,AU373)</f>
        <v>2000</v>
      </c>
      <c r="DS373" s="16">
        <v>2</v>
      </c>
      <c r="DT373" s="16">
        <v>2</v>
      </c>
      <c r="DU373" s="16">
        <f>MAX(0,MIN(AX373,3))*2^14+MAX(0,MIN(AY373,3))*2^12+MAX(0,MIN(AZ373,3))*2^10+MAX(0,MIN(BA373,3))*2^8+IF(AW373&lt;0,31,IF(AW373&gt;30,30,AW373))</f>
        <v>0</v>
      </c>
      <c r="DV373" s="16">
        <f>DD373 + DE373</f>
        <v>0</v>
      </c>
      <c r="DW373" s="138" t="s">
        <v>184</v>
      </c>
      <c r="DX373" s="137" t="s">
        <v>273</v>
      </c>
      <c r="DY373" s="137" t="s">
        <v>186</v>
      </c>
      <c r="DZ373" s="17"/>
      <c r="EA373" s="15"/>
      <c r="EB373" s="15"/>
      <c r="EC373" s="15"/>
      <c r="ED373" s="15"/>
    </row>
    <row r="374" spans="1:134" ht="15" hidden="1" customHeight="1" x14ac:dyDescent="0.3">
      <c r="A374" s="284" t="s">
        <v>568</v>
      </c>
      <c r="B374" s="293"/>
      <c r="C374" s="561" t="str">
        <f>IF(LEN(t_STR_RW_AUX_PUD19) &gt; 0, t_STR_RW_AUX_PUD19, DEF_RW_AUX_PUD19) &amp; " low voltage"</f>
        <v>AUX analog Pull-Up/Down 19 low voltage</v>
      </c>
      <c r="D374" s="202"/>
      <c r="E374" s="202"/>
      <c r="F374" s="202"/>
      <c r="G374" s="202"/>
      <c r="H374" s="202"/>
      <c r="I374" s="202"/>
      <c r="J374" s="202"/>
      <c r="K374" s="202"/>
      <c r="L374" s="202"/>
      <c r="M374" s="202"/>
      <c r="N374" s="202"/>
      <c r="O374" s="202"/>
      <c r="P374" s="202"/>
      <c r="Q374" s="202"/>
      <c r="R374" s="202"/>
      <c r="S374" s="202"/>
      <c r="T374" s="202"/>
      <c r="U374" s="202"/>
      <c r="V374" s="202"/>
      <c r="W374" s="202"/>
      <c r="X374" s="202"/>
      <c r="Y374" s="202"/>
      <c r="Z374" s="202"/>
      <c r="AA374" s="202"/>
      <c r="AB374" s="202"/>
      <c r="AC374" s="202"/>
      <c r="AD374" s="202"/>
      <c r="AE374" s="202"/>
      <c r="AF374" s="202"/>
      <c r="AG374" s="202"/>
      <c r="AH374" s="202"/>
      <c r="AI374" s="202"/>
      <c r="AJ374" s="148">
        <f>IF($DM374=0,0,(IF(_xlfn.BITAND($DM374, 128),"8,", "") &amp; IF(_xlfn.BITAND($DM374,64),"7,", "") &amp; IF(_xlfn.BITAND($DM374,7), _xlfn.BITAND($DM374,7) &amp; ",", "") &amp; IF(_xlfn.BITAND($DM374, 56), _xlfn.BITAND($DM374, 56)/8, "")))</f>
        <v>0</v>
      </c>
      <c r="AK374" s="135">
        <v>0</v>
      </c>
      <c r="AL374" s="135">
        <v>31</v>
      </c>
      <c r="AM374" s="194" t="s">
        <v>165</v>
      </c>
      <c r="AN374" s="195" t="s">
        <v>687</v>
      </c>
      <c r="AO374" s="195" t="s">
        <v>352</v>
      </c>
      <c r="AP374" s="195" t="s">
        <v>689</v>
      </c>
      <c r="AQ374" s="140" t="s">
        <v>690</v>
      </c>
      <c r="AR374" s="198">
        <v>0</v>
      </c>
      <c r="AS374" s="12" t="s">
        <v>346</v>
      </c>
      <c r="AT374" s="198">
        <v>1</v>
      </c>
      <c r="AU374" s="198">
        <v>2</v>
      </c>
      <c r="AV374" s="12" t="s">
        <v>259</v>
      </c>
      <c r="AW374" s="135">
        <v>0</v>
      </c>
      <c r="AX374" s="135">
        <v>0</v>
      </c>
      <c r="AY374" s="135">
        <v>0</v>
      </c>
      <c r="AZ374" s="135">
        <v>0</v>
      </c>
      <c r="BA374" s="135">
        <v>0</v>
      </c>
      <c r="BB374" s="136"/>
      <c r="BC374" s="136"/>
      <c r="BD374" s="15"/>
      <c r="BE374" s="137" t="str">
        <f>IF(C374="","",C374)</f>
        <v>AUX analog Pull-Up/Down 19 low voltage</v>
      </c>
      <c r="BF374" s="11" t="s">
        <v>264</v>
      </c>
      <c r="BG374" s="11" t="s">
        <v>265</v>
      </c>
      <c r="BH374" s="11" t="s">
        <v>266</v>
      </c>
      <c r="BI374" s="146" t="s">
        <v>525</v>
      </c>
      <c r="BJ374" s="11" t="s">
        <v>268</v>
      </c>
      <c r="BK374" s="146" t="s">
        <v>485</v>
      </c>
      <c r="BL374" s="146" t="s">
        <v>350</v>
      </c>
      <c r="BM374" s="146" t="s">
        <v>179</v>
      </c>
      <c r="BN374" s="11" t="s">
        <v>182</v>
      </c>
      <c r="BO374" s="265" t="s">
        <v>181</v>
      </c>
      <c r="BP374" s="11" t="s">
        <v>272</v>
      </c>
      <c r="BQ374" s="11" t="s">
        <v>182</v>
      </c>
      <c r="BR374" s="11" t="s">
        <v>182</v>
      </c>
      <c r="BS374" s="11" t="s">
        <v>183</v>
      </c>
      <c r="BT374" s="11" t="s">
        <v>182</v>
      </c>
      <c r="BU374" s="11"/>
      <c r="BV374" s="15">
        <f t="shared" si="140"/>
        <v>0</v>
      </c>
      <c r="BW374" s="15">
        <f t="shared" si="140"/>
        <v>0</v>
      </c>
      <c r="BX374" s="15">
        <f t="shared" si="140"/>
        <v>0</v>
      </c>
      <c r="BY374" s="15">
        <f t="shared" si="140"/>
        <v>0</v>
      </c>
      <c r="BZ374" s="15">
        <f t="shared" si="140"/>
        <v>0</v>
      </c>
      <c r="CA374" s="15">
        <f>IF(UPPER(TRIM(J374))="X",1,0)</f>
        <v>0</v>
      </c>
      <c r="CB374" s="15">
        <f>IF(UPPER(TRIM(L374))="X",1,0)</f>
        <v>0</v>
      </c>
      <c r="CC374" s="15">
        <f>IF(UPPER(TRIM(M374))="X",1,0)</f>
        <v>0</v>
      </c>
      <c r="CD374" s="15">
        <f>IF(UPPER(TRIM(I374))="X",1,0)</f>
        <v>0</v>
      </c>
      <c r="CE374" s="15">
        <f>IF(UPPER(TRIM(K374))="X",1,0)</f>
        <v>0</v>
      </c>
      <c r="CF374" s="15">
        <f t="shared" si="141"/>
        <v>0</v>
      </c>
      <c r="CG374" s="15">
        <f t="shared" si="141"/>
        <v>0</v>
      </c>
      <c r="CH374" s="15">
        <f t="shared" si="141"/>
        <v>0</v>
      </c>
      <c r="CI374" s="15">
        <f t="shared" si="141"/>
        <v>0</v>
      </c>
      <c r="CJ374" s="15">
        <f t="shared" si="141"/>
        <v>0</v>
      </c>
      <c r="CK374" s="15">
        <f t="shared" si="141"/>
        <v>0</v>
      </c>
      <c r="CL374" s="15">
        <f t="shared" si="141"/>
        <v>0</v>
      </c>
      <c r="CM374" s="15">
        <f t="shared" si="141"/>
        <v>0</v>
      </c>
      <c r="CN374" s="15">
        <f t="shared" si="141"/>
        <v>0</v>
      </c>
      <c r="CO374" s="15">
        <f t="shared" si="141"/>
        <v>0</v>
      </c>
      <c r="CP374" s="15">
        <f t="shared" si="142"/>
        <v>0</v>
      </c>
      <c r="CQ374" s="15">
        <f t="shared" si="142"/>
        <v>0</v>
      </c>
      <c r="CR374" s="15">
        <f t="shared" si="142"/>
        <v>0</v>
      </c>
      <c r="CS374" s="15">
        <f t="shared" si="142"/>
        <v>0</v>
      </c>
      <c r="CT374" s="15">
        <f t="shared" si="142"/>
        <v>0</v>
      </c>
      <c r="CU374" s="15">
        <f t="shared" si="142"/>
        <v>0</v>
      </c>
      <c r="CV374" s="15">
        <f t="shared" si="142"/>
        <v>0</v>
      </c>
      <c r="CW374" s="15">
        <f t="shared" si="142"/>
        <v>0</v>
      </c>
      <c r="CX374" s="15">
        <f t="shared" si="142"/>
        <v>0</v>
      </c>
      <c r="CY374" s="15">
        <f t="shared" si="142"/>
        <v>0</v>
      </c>
      <c r="CZ374" s="15">
        <f t="shared" si="142"/>
        <v>0</v>
      </c>
      <c r="DA374" s="15">
        <f t="shared" si="142"/>
        <v>0</v>
      </c>
      <c r="DB374" s="16">
        <f>IF(UPPER(TRIM(AM374))="P", 0, IF(UPPER(TRIM(AM374))="C", 16384, IF(UPPER(TRIM(AM374))="B", 32768, IF(UPPER(TRIM(AM374))="U", 49152, -1))))</f>
        <v>0</v>
      </c>
      <c r="DC374" s="16">
        <f>HEX2DEC(AN374)</f>
        <v>5496</v>
      </c>
      <c r="DD374" s="16">
        <f>IF(UPPER(TRIM(BB374))="",0,IF(UPPER(TRIM(BB374))="M",32,IF(UPPER(TRIM(BB374))="H",64,IF(UPPER(TRIM(BB374))="I",128,-1))))</f>
        <v>0</v>
      </c>
      <c r="DE374" s="16">
        <f>IF(UPPER(TRIM(BC374))="",0, IF(UPPER(TRIM(BC374))="U",1,IF(UPPER(TRIM(BC374))="A",2,IF(UPPER(TRIM(BC374))="B1",4,IF(UPPER(TRIM(BC374))="B2",8,IF(UPPER(TRIM(BC374))="C",16,-1))))))</f>
        <v>0</v>
      </c>
      <c r="DF374" s="17"/>
      <c r="DG374" s="16">
        <v>380</v>
      </c>
      <c r="DH374" s="16">
        <f>AK374</f>
        <v>0</v>
      </c>
      <c r="DI374" s="16">
        <f>AL374</f>
        <v>31</v>
      </c>
      <c r="DJ374" s="16">
        <f>DB374 + DC374</f>
        <v>5496</v>
      </c>
      <c r="DK374" s="16">
        <f>HEX2DEC(AO374)</f>
        <v>17</v>
      </c>
      <c r="DL374" s="16">
        <f>HEX2DEC(AP374)</f>
        <v>5497</v>
      </c>
      <c r="DM374" s="13">
        <v>0</v>
      </c>
      <c r="DN374" s="16">
        <v>289</v>
      </c>
      <c r="DO374" s="16">
        <f>BV374*2^15+BW374*2^14+BX374*2^13+BY374*2^12+BZ374*2^11+CA374*2^10+CB374*2^9+CC374*2^8+CD374*2^7+CE374*2^6+CF374*2^5+CG374*2^4+CH374*2^3+CI374*2^2+CJ374*2^1+CK374*2^0</f>
        <v>0</v>
      </c>
      <c r="DP374" s="16">
        <f>CL374*2^15+CM374*2^14+CN374*2^13+CO374*2^12+CP374*2^11+CQ374*2^10+CR374*2^9+CS374*2^8+CT374*2^7+CU374*2^6+CV374*2^5+CW374*2^4+CX374*2^3+CY374*2^2+CZ374*2^1+DA374*2^0</f>
        <v>0</v>
      </c>
      <c r="DQ374" s="16">
        <f>IF(DS374=2,AT374*1000,AT374)</f>
        <v>1000</v>
      </c>
      <c r="DR374" s="16">
        <f>IF(DT374=2,AU374*1000,AU374)</f>
        <v>2000</v>
      </c>
      <c r="DS374" s="16">
        <v>2</v>
      </c>
      <c r="DT374" s="16">
        <v>2</v>
      </c>
      <c r="DU374" s="16">
        <f>MAX(0,MIN(AX374,3))*2^14+MAX(0,MIN(AY374,3))*2^12+MAX(0,MIN(AZ374,3))*2^10+MAX(0,MIN(BA374,3))*2^8+IF(AW374&lt;0,31,IF(AW374&gt;30,30,AW374))</f>
        <v>0</v>
      </c>
      <c r="DV374" s="16">
        <f>DD374 + DE374</f>
        <v>0</v>
      </c>
      <c r="DW374" s="138" t="s">
        <v>184</v>
      </c>
      <c r="DX374" s="137" t="s">
        <v>273</v>
      </c>
      <c r="DY374" s="137" t="s">
        <v>186</v>
      </c>
      <c r="DZ374" s="17"/>
      <c r="EA374" s="15"/>
      <c r="EB374" s="15"/>
      <c r="EC374" s="15"/>
      <c r="ED374" s="15"/>
    </row>
    <row r="375" spans="1:134" ht="15" hidden="1" customHeight="1" x14ac:dyDescent="0.3">
      <c r="A375" s="123"/>
      <c r="B375" s="290"/>
      <c r="C375" s="555"/>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c r="AA375" s="184"/>
      <c r="AB375" s="184"/>
      <c r="AC375" s="184"/>
      <c r="AD375" s="184"/>
      <c r="AE375" s="184"/>
      <c r="AF375" s="184"/>
      <c r="AG375" s="184"/>
      <c r="AH375" s="184"/>
      <c r="AI375" s="184"/>
      <c r="AJ375" s="285"/>
      <c r="AK375" s="184"/>
      <c r="AL375" s="184"/>
      <c r="AM375" s="286"/>
      <c r="AN375" s="287"/>
      <c r="AO375" s="287"/>
      <c r="AP375" s="287"/>
      <c r="AQ375" s="184"/>
      <c r="AR375" s="184"/>
      <c r="AS375" s="184"/>
      <c r="AT375" s="184"/>
      <c r="AU375" s="184"/>
      <c r="AV375" s="184"/>
      <c r="AW375" s="184"/>
      <c r="AX375" s="184"/>
      <c r="AY375" s="184"/>
      <c r="AZ375" s="184"/>
      <c r="BA375" s="184"/>
      <c r="BB375" s="186"/>
      <c r="BC375" s="186"/>
      <c r="BD375" s="15"/>
      <c r="BE375" s="137" t="s">
        <v>183</v>
      </c>
      <c r="BF375" s="146"/>
      <c r="BG375" s="146"/>
      <c r="BH375" s="146"/>
      <c r="BI375" s="11" t="s">
        <v>183</v>
      </c>
      <c r="BJ375" s="11" t="s">
        <v>183</v>
      </c>
      <c r="BK375" s="11" t="s">
        <v>183</v>
      </c>
      <c r="BL375" s="11" t="s">
        <v>183</v>
      </c>
      <c r="BM375" s="11" t="s">
        <v>183</v>
      </c>
      <c r="BN375" s="11" t="s">
        <v>183</v>
      </c>
      <c r="BO375" s="11" t="s">
        <v>183</v>
      </c>
      <c r="BP375" s="11" t="s">
        <v>183</v>
      </c>
      <c r="BQ375" s="11" t="s">
        <v>183</v>
      </c>
      <c r="BR375" s="11" t="s">
        <v>183</v>
      </c>
      <c r="BS375" s="11" t="s">
        <v>183</v>
      </c>
      <c r="BT375" s="11" t="s">
        <v>183</v>
      </c>
      <c r="BU375" s="11"/>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6"/>
      <c r="DC375" s="16"/>
      <c r="DD375" s="16"/>
      <c r="DE375" s="16"/>
      <c r="DF375" s="17"/>
      <c r="DG375" s="16"/>
      <c r="DH375" s="16"/>
      <c r="DI375" s="16"/>
      <c r="DJ375" s="16"/>
      <c r="DK375" s="16"/>
      <c r="DL375" s="16"/>
      <c r="DM375" s="185"/>
      <c r="DN375" s="16"/>
      <c r="DO375" s="16"/>
      <c r="DP375" s="16"/>
      <c r="DQ375" s="16"/>
      <c r="DR375" s="16"/>
      <c r="DS375" s="16"/>
      <c r="DT375" s="16"/>
      <c r="DU375" s="16"/>
      <c r="DV375" s="16"/>
      <c r="DW375" s="138"/>
      <c r="DX375" s="137"/>
      <c r="DY375" s="137"/>
      <c r="DZ375" s="17"/>
      <c r="EA375" s="15"/>
      <c r="EB375" s="15"/>
      <c r="EC375" s="15"/>
      <c r="ED375" s="15"/>
    </row>
    <row r="376" spans="1:134" ht="15" hidden="1" customHeight="1" x14ac:dyDescent="0.3">
      <c r="A376" s="221"/>
      <c r="B376" s="291" t="s">
        <v>691</v>
      </c>
      <c r="C376" s="561" t="str">
        <f>IF(LEN(t_STR_RW_AUX_PUD20) &gt; 0, t_STR_RW_AUX_PUD20, DEF_RW_AUX_PUD20) &amp; " high voltage"</f>
        <v>AUX analog Pull-Up/Down 20 high voltage</v>
      </c>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c r="AA376" s="193"/>
      <c r="AB376" s="193"/>
      <c r="AC376" s="193"/>
      <c r="AD376" s="193"/>
      <c r="AE376" s="193"/>
      <c r="AF376" s="193"/>
      <c r="AG376" s="193"/>
      <c r="AH376" s="193"/>
      <c r="AI376" s="193"/>
      <c r="AJ376" s="148">
        <f>IF($DM376=0,0,(IF(_xlfn.BITAND($DM376, 128),"8,", "") &amp; IF(_xlfn.BITAND($DM376,64),"7,", "") &amp; IF(_xlfn.BITAND($DM376,7), _xlfn.BITAND($DM376,7) &amp; ",", "") &amp; IF(_xlfn.BITAND($DM376, 56), _xlfn.BITAND($DM376, 56)/8, "")))</f>
        <v>0</v>
      </c>
      <c r="AK376" s="135">
        <v>0</v>
      </c>
      <c r="AL376" s="135">
        <v>31</v>
      </c>
      <c r="AM376" s="194" t="s">
        <v>165</v>
      </c>
      <c r="AN376" s="195" t="s">
        <v>692</v>
      </c>
      <c r="AO376" s="195" t="s">
        <v>343</v>
      </c>
      <c r="AP376" s="195" t="s">
        <v>692</v>
      </c>
      <c r="AQ376" s="140" t="s">
        <v>693</v>
      </c>
      <c r="AR376" s="198">
        <v>5</v>
      </c>
      <c r="AS376" s="12" t="s">
        <v>346</v>
      </c>
      <c r="AT376" s="198">
        <v>1</v>
      </c>
      <c r="AU376" s="198">
        <v>2</v>
      </c>
      <c r="AV376" s="12" t="s">
        <v>259</v>
      </c>
      <c r="AW376" s="135">
        <v>0</v>
      </c>
      <c r="AX376" s="135">
        <v>0</v>
      </c>
      <c r="AY376" s="135">
        <v>0</v>
      </c>
      <c r="AZ376" s="135">
        <v>0</v>
      </c>
      <c r="BA376" s="135">
        <v>0</v>
      </c>
      <c r="BB376" s="136"/>
      <c r="BC376" s="136"/>
      <c r="BD376" s="15"/>
      <c r="BE376" s="137" t="str">
        <f>IF(C376="","",C376)</f>
        <v>AUX analog Pull-Up/Down 20 high voltage</v>
      </c>
      <c r="BF376" s="11" t="s">
        <v>264</v>
      </c>
      <c r="BG376" s="11" t="s">
        <v>265</v>
      </c>
      <c r="BH376" s="11" t="s">
        <v>266</v>
      </c>
      <c r="BI376" s="146" t="s">
        <v>525</v>
      </c>
      <c r="BJ376" s="11" t="s">
        <v>268</v>
      </c>
      <c r="BK376" s="146" t="s">
        <v>485</v>
      </c>
      <c r="BL376" s="146" t="s">
        <v>350</v>
      </c>
      <c r="BM376" s="146" t="s">
        <v>179</v>
      </c>
      <c r="BN376" s="11" t="s">
        <v>182</v>
      </c>
      <c r="BO376" s="265" t="s">
        <v>181</v>
      </c>
      <c r="BP376" s="11" t="s">
        <v>272</v>
      </c>
      <c r="BQ376" s="11" t="s">
        <v>182</v>
      </c>
      <c r="BR376" s="11" t="s">
        <v>182</v>
      </c>
      <c r="BS376" s="11" t="s">
        <v>183</v>
      </c>
      <c r="BT376" s="11" t="s">
        <v>182</v>
      </c>
      <c r="BU376" s="11"/>
      <c r="BV376" s="15">
        <f t="shared" ref="BV376:BZ377" si="143">IF(UPPER(TRIM(D376))="X",1,0)</f>
        <v>0</v>
      </c>
      <c r="BW376" s="15">
        <f t="shared" si="143"/>
        <v>0</v>
      </c>
      <c r="BX376" s="15">
        <f t="shared" si="143"/>
        <v>0</v>
      </c>
      <c r="BY376" s="15">
        <f t="shared" si="143"/>
        <v>0</v>
      </c>
      <c r="BZ376" s="15">
        <f t="shared" si="143"/>
        <v>0</v>
      </c>
      <c r="CA376" s="15">
        <f>IF(UPPER(TRIM(J376))="X",1,0)</f>
        <v>0</v>
      </c>
      <c r="CB376" s="15">
        <f>IF(UPPER(TRIM(L376))="X",1,0)</f>
        <v>0</v>
      </c>
      <c r="CC376" s="15">
        <f>IF(UPPER(TRIM(M376))="X",1,0)</f>
        <v>0</v>
      </c>
      <c r="CD376" s="15">
        <f>IF(UPPER(TRIM(I376))="X",1,0)</f>
        <v>0</v>
      </c>
      <c r="CE376" s="15">
        <f>IF(UPPER(TRIM(K376))="X",1,0)</f>
        <v>0</v>
      </c>
      <c r="CF376" s="15">
        <f t="shared" ref="CF376:CU377" si="144">IF(UPPER(TRIM(N376))="X",1,0)</f>
        <v>0</v>
      </c>
      <c r="CG376" s="15">
        <f t="shared" si="144"/>
        <v>0</v>
      </c>
      <c r="CH376" s="15">
        <f t="shared" si="144"/>
        <v>0</v>
      </c>
      <c r="CI376" s="15">
        <f t="shared" si="144"/>
        <v>0</v>
      </c>
      <c r="CJ376" s="15">
        <f t="shared" si="144"/>
        <v>0</v>
      </c>
      <c r="CK376" s="15">
        <f t="shared" si="144"/>
        <v>0</v>
      </c>
      <c r="CL376" s="15">
        <f t="shared" si="144"/>
        <v>0</v>
      </c>
      <c r="CM376" s="15">
        <f t="shared" si="144"/>
        <v>0</v>
      </c>
      <c r="CN376" s="15">
        <f t="shared" si="144"/>
        <v>0</v>
      </c>
      <c r="CO376" s="15">
        <f t="shared" si="144"/>
        <v>0</v>
      </c>
      <c r="CP376" s="15">
        <f t="shared" si="144"/>
        <v>0</v>
      </c>
      <c r="CQ376" s="15">
        <f t="shared" si="144"/>
        <v>0</v>
      </c>
      <c r="CR376" s="15">
        <f t="shared" si="144"/>
        <v>0</v>
      </c>
      <c r="CS376" s="15">
        <f t="shared" si="144"/>
        <v>0</v>
      </c>
      <c r="CT376" s="15">
        <f t="shared" si="144"/>
        <v>0</v>
      </c>
      <c r="CU376" s="15">
        <f t="shared" si="144"/>
        <v>0</v>
      </c>
      <c r="CV376" s="15">
        <f t="shared" ref="CP376:DA377" si="145">IF(UPPER(TRIM(AD376))="X",1,0)</f>
        <v>0</v>
      </c>
      <c r="CW376" s="15">
        <f t="shared" si="145"/>
        <v>0</v>
      </c>
      <c r="CX376" s="15">
        <f t="shared" si="145"/>
        <v>0</v>
      </c>
      <c r="CY376" s="15">
        <f t="shared" si="145"/>
        <v>0</v>
      </c>
      <c r="CZ376" s="15">
        <f t="shared" si="145"/>
        <v>0</v>
      </c>
      <c r="DA376" s="15">
        <f t="shared" si="145"/>
        <v>0</v>
      </c>
      <c r="DB376" s="16">
        <f>IF(UPPER(TRIM(AM376))="P", 0, IF(UPPER(TRIM(AM376))="C", 16384, IF(UPPER(TRIM(AM376))="B", 32768, IF(UPPER(TRIM(AM376))="U", 49152, -1))))</f>
        <v>0</v>
      </c>
      <c r="DC376" s="16">
        <f>HEX2DEC(AN376)</f>
        <v>5498</v>
      </c>
      <c r="DD376" s="16">
        <f>IF(UPPER(TRIM(BB376))="",0,IF(UPPER(TRIM(BB376))="M",32,IF(UPPER(TRIM(BB376))="H",64,IF(UPPER(TRIM(BB376))="I",128,-1))))</f>
        <v>0</v>
      </c>
      <c r="DE376" s="16">
        <f>IF(UPPER(TRIM(BC376))="",0, IF(UPPER(TRIM(BC376))="U",1,IF(UPPER(TRIM(BC376))="A",2,IF(UPPER(TRIM(BC376))="B1",4,IF(UPPER(TRIM(BC376))="B2",8,IF(UPPER(TRIM(BC376))="C",16,-1))))))</f>
        <v>0</v>
      </c>
      <c r="DF376" s="17"/>
      <c r="DG376" s="16">
        <v>381</v>
      </c>
      <c r="DH376" s="16">
        <f>AK376</f>
        <v>0</v>
      </c>
      <c r="DI376" s="16">
        <f>AL376</f>
        <v>31</v>
      </c>
      <c r="DJ376" s="16">
        <f>DB376 + DC376</f>
        <v>5498</v>
      </c>
      <c r="DK376" s="16">
        <f>HEX2DEC(AO376)</f>
        <v>18</v>
      </c>
      <c r="DL376" s="16">
        <f>HEX2DEC(AP376)</f>
        <v>5498</v>
      </c>
      <c r="DM376" s="13">
        <v>0</v>
      </c>
      <c r="DN376" s="16">
        <v>290</v>
      </c>
      <c r="DO376" s="16">
        <f>BV376*2^15+BW376*2^14+BX376*2^13+BY376*2^12+BZ376*2^11+CA376*2^10+CB376*2^9+CC376*2^8+CD376*2^7+CE376*2^6+CF376*2^5+CG376*2^4+CH376*2^3+CI376*2^2+CJ376*2^1+CK376*2^0</f>
        <v>0</v>
      </c>
      <c r="DP376" s="16">
        <f>CL376*2^15+CM376*2^14+CN376*2^13+CO376*2^12+CP376*2^11+CQ376*2^10+CR376*2^9+CS376*2^8+CT376*2^7+CU376*2^6+CV376*2^5+CW376*2^4+CX376*2^3+CY376*2^2+CZ376*2^1+DA376*2^0</f>
        <v>0</v>
      </c>
      <c r="DQ376" s="16">
        <f>IF(DS376=2,AT376*1000,AT376)</f>
        <v>1000</v>
      </c>
      <c r="DR376" s="16">
        <f>IF(DT376=2,AU376*1000,AU376)</f>
        <v>2000</v>
      </c>
      <c r="DS376" s="16">
        <v>2</v>
      </c>
      <c r="DT376" s="16">
        <v>2</v>
      </c>
      <c r="DU376" s="16">
        <f>MAX(0,MIN(AX376,3))*2^14+MAX(0,MIN(AY376,3))*2^12+MAX(0,MIN(AZ376,3))*2^10+MAX(0,MIN(BA376,3))*2^8+IF(AW376&lt;0,31,IF(AW376&gt;30,30,AW376))</f>
        <v>0</v>
      </c>
      <c r="DV376" s="16">
        <f>DD376 + DE376</f>
        <v>0</v>
      </c>
      <c r="DW376" s="138" t="s">
        <v>184</v>
      </c>
      <c r="DX376" s="137" t="s">
        <v>273</v>
      </c>
      <c r="DY376" s="137" t="s">
        <v>186</v>
      </c>
      <c r="DZ376" s="17"/>
      <c r="EA376" s="15"/>
      <c r="EB376" s="15"/>
      <c r="EC376" s="15"/>
      <c r="ED376" s="15"/>
    </row>
    <row r="377" spans="1:134" ht="15" hidden="1" customHeight="1" x14ac:dyDescent="0.3">
      <c r="A377" s="221"/>
      <c r="B377" s="293"/>
      <c r="C377" s="561" t="str">
        <f>IF(LEN(t_STR_RW_AUX_PUD20) &gt; 0, t_STR_RW_AUX_PUD20, DEF_RW_AUX_PUD20) &amp; " low voltage"</f>
        <v>AUX analog Pull-Up/Down 20 low voltage</v>
      </c>
      <c r="D377" s="202"/>
      <c r="E377" s="202"/>
      <c r="F377" s="202"/>
      <c r="G377" s="202"/>
      <c r="H377" s="202"/>
      <c r="I377" s="202"/>
      <c r="J377" s="202"/>
      <c r="K377" s="202"/>
      <c r="L377" s="202"/>
      <c r="M377" s="202"/>
      <c r="N377" s="202"/>
      <c r="O377" s="202"/>
      <c r="P377" s="202"/>
      <c r="Q377" s="202"/>
      <c r="R377" s="202"/>
      <c r="S377" s="202"/>
      <c r="T377" s="202"/>
      <c r="U377" s="202"/>
      <c r="V377" s="202"/>
      <c r="W377" s="202"/>
      <c r="X377" s="202"/>
      <c r="Y377" s="202"/>
      <c r="Z377" s="202"/>
      <c r="AA377" s="202"/>
      <c r="AB377" s="202"/>
      <c r="AC377" s="202"/>
      <c r="AD377" s="202"/>
      <c r="AE377" s="202"/>
      <c r="AF377" s="202"/>
      <c r="AG377" s="202"/>
      <c r="AH377" s="202"/>
      <c r="AI377" s="202"/>
      <c r="AJ377" s="148">
        <f>IF($DM377=0,0,(IF(_xlfn.BITAND($DM377, 128),"8,", "") &amp; IF(_xlfn.BITAND($DM377,64),"7,", "") &amp; IF(_xlfn.BITAND($DM377,7), _xlfn.BITAND($DM377,7) &amp; ",", "") &amp; IF(_xlfn.BITAND($DM377, 56), _xlfn.BITAND($DM377, 56)/8, "")))</f>
        <v>0</v>
      </c>
      <c r="AK377" s="135">
        <v>0</v>
      </c>
      <c r="AL377" s="135">
        <v>31</v>
      </c>
      <c r="AM377" s="194" t="s">
        <v>165</v>
      </c>
      <c r="AN377" s="195" t="s">
        <v>692</v>
      </c>
      <c r="AO377" s="195" t="s">
        <v>352</v>
      </c>
      <c r="AP377" s="195" t="s">
        <v>694</v>
      </c>
      <c r="AQ377" s="140" t="s">
        <v>695</v>
      </c>
      <c r="AR377" s="198">
        <v>0</v>
      </c>
      <c r="AS377" s="12" t="s">
        <v>346</v>
      </c>
      <c r="AT377" s="198">
        <v>1</v>
      </c>
      <c r="AU377" s="198">
        <v>2</v>
      </c>
      <c r="AV377" s="12" t="s">
        <v>259</v>
      </c>
      <c r="AW377" s="135">
        <v>0</v>
      </c>
      <c r="AX377" s="135">
        <v>0</v>
      </c>
      <c r="AY377" s="135">
        <v>0</v>
      </c>
      <c r="AZ377" s="135">
        <v>0</v>
      </c>
      <c r="BA377" s="135">
        <v>0</v>
      </c>
      <c r="BB377" s="136"/>
      <c r="BC377" s="136"/>
      <c r="BD377" s="15"/>
      <c r="BE377" s="137" t="str">
        <f>IF(C377="","",C377)</f>
        <v>AUX analog Pull-Up/Down 20 low voltage</v>
      </c>
      <c r="BF377" s="11" t="s">
        <v>264</v>
      </c>
      <c r="BG377" s="11" t="s">
        <v>265</v>
      </c>
      <c r="BH377" s="11" t="s">
        <v>266</v>
      </c>
      <c r="BI377" s="146" t="s">
        <v>525</v>
      </c>
      <c r="BJ377" s="11" t="s">
        <v>268</v>
      </c>
      <c r="BK377" s="146" t="s">
        <v>485</v>
      </c>
      <c r="BL377" s="146" t="s">
        <v>350</v>
      </c>
      <c r="BM377" s="146" t="s">
        <v>179</v>
      </c>
      <c r="BN377" s="11" t="s">
        <v>182</v>
      </c>
      <c r="BO377" s="265" t="s">
        <v>181</v>
      </c>
      <c r="BP377" s="11" t="s">
        <v>272</v>
      </c>
      <c r="BQ377" s="11" t="s">
        <v>182</v>
      </c>
      <c r="BR377" s="11" t="s">
        <v>182</v>
      </c>
      <c r="BS377" s="11" t="s">
        <v>183</v>
      </c>
      <c r="BT377" s="11" t="s">
        <v>182</v>
      </c>
      <c r="BU377" s="11"/>
      <c r="BV377" s="15">
        <f t="shared" si="143"/>
        <v>0</v>
      </c>
      <c r="BW377" s="15">
        <f t="shared" si="143"/>
        <v>0</v>
      </c>
      <c r="BX377" s="15">
        <f t="shared" si="143"/>
        <v>0</v>
      </c>
      <c r="BY377" s="15">
        <f t="shared" si="143"/>
        <v>0</v>
      </c>
      <c r="BZ377" s="15">
        <f t="shared" si="143"/>
        <v>0</v>
      </c>
      <c r="CA377" s="15">
        <f>IF(UPPER(TRIM(J377))="X",1,0)</f>
        <v>0</v>
      </c>
      <c r="CB377" s="15">
        <f>IF(UPPER(TRIM(L377))="X",1,0)</f>
        <v>0</v>
      </c>
      <c r="CC377" s="15">
        <f>IF(UPPER(TRIM(M377))="X",1,0)</f>
        <v>0</v>
      </c>
      <c r="CD377" s="15">
        <f>IF(UPPER(TRIM(I377))="X",1,0)</f>
        <v>0</v>
      </c>
      <c r="CE377" s="15">
        <f>IF(UPPER(TRIM(K377))="X",1,0)</f>
        <v>0</v>
      </c>
      <c r="CF377" s="15">
        <f t="shared" si="144"/>
        <v>0</v>
      </c>
      <c r="CG377" s="15">
        <f t="shared" si="144"/>
        <v>0</v>
      </c>
      <c r="CH377" s="15">
        <f t="shared" si="144"/>
        <v>0</v>
      </c>
      <c r="CI377" s="15">
        <f t="shared" si="144"/>
        <v>0</v>
      </c>
      <c r="CJ377" s="15">
        <f t="shared" si="144"/>
        <v>0</v>
      </c>
      <c r="CK377" s="15">
        <f t="shared" si="144"/>
        <v>0</v>
      </c>
      <c r="CL377" s="15">
        <f t="shared" si="144"/>
        <v>0</v>
      </c>
      <c r="CM377" s="15">
        <f t="shared" si="144"/>
        <v>0</v>
      </c>
      <c r="CN377" s="15">
        <f t="shared" si="144"/>
        <v>0</v>
      </c>
      <c r="CO377" s="15">
        <f t="shared" si="144"/>
        <v>0</v>
      </c>
      <c r="CP377" s="15">
        <f t="shared" si="145"/>
        <v>0</v>
      </c>
      <c r="CQ377" s="15">
        <f t="shared" si="145"/>
        <v>0</v>
      </c>
      <c r="CR377" s="15">
        <f t="shared" si="145"/>
        <v>0</v>
      </c>
      <c r="CS377" s="15">
        <f t="shared" si="145"/>
        <v>0</v>
      </c>
      <c r="CT377" s="15">
        <f t="shared" si="145"/>
        <v>0</v>
      </c>
      <c r="CU377" s="15">
        <f t="shared" si="145"/>
        <v>0</v>
      </c>
      <c r="CV377" s="15">
        <f t="shared" si="145"/>
        <v>0</v>
      </c>
      <c r="CW377" s="15">
        <f t="shared" si="145"/>
        <v>0</v>
      </c>
      <c r="CX377" s="15">
        <f t="shared" si="145"/>
        <v>0</v>
      </c>
      <c r="CY377" s="15">
        <f t="shared" si="145"/>
        <v>0</v>
      </c>
      <c r="CZ377" s="15">
        <f t="shared" si="145"/>
        <v>0</v>
      </c>
      <c r="DA377" s="15">
        <f t="shared" si="145"/>
        <v>0</v>
      </c>
      <c r="DB377" s="16">
        <f>IF(UPPER(TRIM(AM377))="P", 0, IF(UPPER(TRIM(AM377))="C", 16384, IF(UPPER(TRIM(AM377))="B", 32768, IF(UPPER(TRIM(AM377))="U", 49152, -1))))</f>
        <v>0</v>
      </c>
      <c r="DC377" s="16">
        <f>HEX2DEC(AN377)</f>
        <v>5498</v>
      </c>
      <c r="DD377" s="16">
        <f>IF(UPPER(TRIM(BB377))="",0,IF(UPPER(TRIM(BB377))="M",32,IF(UPPER(TRIM(BB377))="H",64,IF(UPPER(TRIM(BB377))="I",128,-1))))</f>
        <v>0</v>
      </c>
      <c r="DE377" s="16">
        <f>IF(UPPER(TRIM(BC377))="",0, IF(UPPER(TRIM(BC377))="U",1,IF(UPPER(TRIM(BC377))="A",2,IF(UPPER(TRIM(BC377))="B1",4,IF(UPPER(TRIM(BC377))="B2",8,IF(UPPER(TRIM(BC377))="C",16,-1))))))</f>
        <v>0</v>
      </c>
      <c r="DF377" s="17"/>
      <c r="DG377" s="16">
        <v>382</v>
      </c>
      <c r="DH377" s="16">
        <f>AK377</f>
        <v>0</v>
      </c>
      <c r="DI377" s="16">
        <f>AL377</f>
        <v>31</v>
      </c>
      <c r="DJ377" s="16">
        <f>DB377 + DC377</f>
        <v>5498</v>
      </c>
      <c r="DK377" s="16">
        <f>HEX2DEC(AO377)</f>
        <v>17</v>
      </c>
      <c r="DL377" s="16">
        <f>HEX2DEC(AP377)</f>
        <v>5499</v>
      </c>
      <c r="DM377" s="13">
        <v>0</v>
      </c>
      <c r="DN377" s="16">
        <v>291</v>
      </c>
      <c r="DO377" s="16">
        <f>BV377*2^15+BW377*2^14+BX377*2^13+BY377*2^12+BZ377*2^11+CA377*2^10+CB377*2^9+CC377*2^8+CD377*2^7+CE377*2^6+CF377*2^5+CG377*2^4+CH377*2^3+CI377*2^2+CJ377*2^1+CK377*2^0</f>
        <v>0</v>
      </c>
      <c r="DP377" s="16">
        <f>CL377*2^15+CM377*2^14+CN377*2^13+CO377*2^12+CP377*2^11+CQ377*2^10+CR377*2^9+CS377*2^8+CT377*2^7+CU377*2^6+CV377*2^5+CW377*2^4+CX377*2^3+CY377*2^2+CZ377*2^1+DA377*2^0</f>
        <v>0</v>
      </c>
      <c r="DQ377" s="16">
        <f>IF(DS377=2,AT377*1000,AT377)</f>
        <v>1000</v>
      </c>
      <c r="DR377" s="16">
        <f>IF(DT377=2,AU377*1000,AU377)</f>
        <v>2000</v>
      </c>
      <c r="DS377" s="16">
        <v>2</v>
      </c>
      <c r="DT377" s="16">
        <v>2</v>
      </c>
      <c r="DU377" s="16">
        <f>MAX(0,MIN(AX377,3))*2^14+MAX(0,MIN(AY377,3))*2^12+MAX(0,MIN(AZ377,3))*2^10+MAX(0,MIN(BA377,3))*2^8+IF(AW377&lt;0,31,IF(AW377&gt;30,30,AW377))</f>
        <v>0</v>
      </c>
      <c r="DV377" s="16">
        <f>DD377 + DE377</f>
        <v>0</v>
      </c>
      <c r="DW377" s="138" t="s">
        <v>184</v>
      </c>
      <c r="DX377" s="137" t="s">
        <v>273</v>
      </c>
      <c r="DY377" s="137" t="s">
        <v>186</v>
      </c>
      <c r="DZ377" s="17"/>
      <c r="EA377" s="15"/>
      <c r="EB377" s="15"/>
      <c r="EC377" s="15"/>
      <c r="ED377" s="15"/>
    </row>
    <row r="378" spans="1:134" ht="15" hidden="1" customHeight="1" x14ac:dyDescent="0.3">
      <c r="A378" s="123"/>
      <c r="B378" s="290"/>
      <c r="C378" s="555"/>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c r="AA378" s="184"/>
      <c r="AB378" s="184"/>
      <c r="AC378" s="184"/>
      <c r="AD378" s="184"/>
      <c r="AE378" s="184"/>
      <c r="AF378" s="184"/>
      <c r="AG378" s="184"/>
      <c r="AH378" s="184"/>
      <c r="AI378" s="184"/>
      <c r="AJ378" s="285"/>
      <c r="AK378" s="184"/>
      <c r="AL378" s="184"/>
      <c r="AM378" s="286"/>
      <c r="AN378" s="287"/>
      <c r="AO378" s="287"/>
      <c r="AP378" s="287"/>
      <c r="AQ378" s="184"/>
      <c r="AR378" s="184"/>
      <c r="AS378" s="184"/>
      <c r="AT378" s="184"/>
      <c r="AU378" s="184"/>
      <c r="AV378" s="184"/>
      <c r="AW378" s="184"/>
      <c r="AX378" s="184"/>
      <c r="AY378" s="184"/>
      <c r="AZ378" s="184"/>
      <c r="BA378" s="184"/>
      <c r="BB378" s="186"/>
      <c r="BC378" s="186"/>
      <c r="BD378" s="15"/>
      <c r="BE378" s="137" t="s">
        <v>183</v>
      </c>
      <c r="BF378" s="146"/>
      <c r="BG378" s="146"/>
      <c r="BH378" s="146"/>
      <c r="BI378" s="11" t="s">
        <v>183</v>
      </c>
      <c r="BJ378" s="11" t="s">
        <v>183</v>
      </c>
      <c r="BK378" s="11" t="s">
        <v>183</v>
      </c>
      <c r="BL378" s="11" t="s">
        <v>183</v>
      </c>
      <c r="BM378" s="11" t="s">
        <v>183</v>
      </c>
      <c r="BN378" s="11" t="s">
        <v>183</v>
      </c>
      <c r="BO378" s="11" t="s">
        <v>183</v>
      </c>
      <c r="BP378" s="11" t="s">
        <v>183</v>
      </c>
      <c r="BQ378" s="11" t="s">
        <v>183</v>
      </c>
      <c r="BR378" s="11" t="s">
        <v>183</v>
      </c>
      <c r="BS378" s="11" t="s">
        <v>183</v>
      </c>
      <c r="BT378" s="11" t="s">
        <v>183</v>
      </c>
      <c r="BU378" s="11"/>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6"/>
      <c r="DC378" s="16"/>
      <c r="DD378" s="16"/>
      <c r="DE378" s="16"/>
      <c r="DF378" s="17"/>
      <c r="DG378" s="16"/>
      <c r="DH378" s="16"/>
      <c r="DI378" s="16"/>
      <c r="DJ378" s="16"/>
      <c r="DK378" s="16"/>
      <c r="DL378" s="16"/>
      <c r="DM378" s="185"/>
      <c r="DN378" s="16"/>
      <c r="DO378" s="16"/>
      <c r="DP378" s="16"/>
      <c r="DQ378" s="16"/>
      <c r="DR378" s="16"/>
      <c r="DS378" s="16"/>
      <c r="DT378" s="16"/>
      <c r="DU378" s="16"/>
      <c r="DV378" s="16"/>
      <c r="DW378" s="138"/>
      <c r="DX378" s="137"/>
      <c r="DY378" s="137"/>
      <c r="DZ378" s="17"/>
      <c r="EA378" s="15"/>
      <c r="EB378" s="15"/>
      <c r="EC378" s="15"/>
      <c r="ED378" s="15"/>
    </row>
    <row r="379" spans="1:134" ht="15" hidden="1" customHeight="1" x14ac:dyDescent="0.3">
      <c r="A379" s="221"/>
      <c r="B379" s="291" t="s">
        <v>696</v>
      </c>
      <c r="C379" s="561" t="str">
        <f>IF(LEN(t_STR_RW_AUX_PUD21) &gt; 0, t_STR_RW_AUX_PUD21, DEF_RW_AUX_PUD21) &amp; " high voltage"</f>
        <v>AUX analog Pull-Up/Down 21 high voltage</v>
      </c>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c r="AA379" s="193"/>
      <c r="AB379" s="193"/>
      <c r="AC379" s="193"/>
      <c r="AD379" s="193"/>
      <c r="AE379" s="193"/>
      <c r="AF379" s="193"/>
      <c r="AG379" s="193"/>
      <c r="AH379" s="193"/>
      <c r="AI379" s="193"/>
      <c r="AJ379" s="148">
        <f>IF($DM379=0,0,(IF(_xlfn.BITAND($DM379, 128),"8,", "") &amp; IF(_xlfn.BITAND($DM379,64),"7,", "") &amp; IF(_xlfn.BITAND($DM379,7), _xlfn.BITAND($DM379,7) &amp; ",", "") &amp; IF(_xlfn.BITAND($DM379, 56), _xlfn.BITAND($DM379, 56)/8, "")))</f>
        <v>0</v>
      </c>
      <c r="AK379" s="135">
        <v>0</v>
      </c>
      <c r="AL379" s="135">
        <v>31</v>
      </c>
      <c r="AM379" s="194" t="s">
        <v>165</v>
      </c>
      <c r="AN379" s="195" t="s">
        <v>697</v>
      </c>
      <c r="AO379" s="195" t="s">
        <v>343</v>
      </c>
      <c r="AP379" s="195" t="s">
        <v>697</v>
      </c>
      <c r="AQ379" s="140" t="s">
        <v>698</v>
      </c>
      <c r="AR379" s="198">
        <v>5</v>
      </c>
      <c r="AS379" s="12" t="s">
        <v>346</v>
      </c>
      <c r="AT379" s="198">
        <v>1</v>
      </c>
      <c r="AU379" s="198">
        <v>2</v>
      </c>
      <c r="AV379" s="12" t="s">
        <v>259</v>
      </c>
      <c r="AW379" s="135">
        <v>0</v>
      </c>
      <c r="AX379" s="135">
        <v>0</v>
      </c>
      <c r="AY379" s="135">
        <v>0</v>
      </c>
      <c r="AZ379" s="135">
        <v>0</v>
      </c>
      <c r="BA379" s="135">
        <v>0</v>
      </c>
      <c r="BB379" s="136"/>
      <c r="BC379" s="136"/>
      <c r="BD379" s="15"/>
      <c r="BE379" s="137" t="str">
        <f>IF(C379="","",C379)</f>
        <v>AUX analog Pull-Up/Down 21 high voltage</v>
      </c>
      <c r="BF379" s="11" t="s">
        <v>264</v>
      </c>
      <c r="BG379" s="11" t="s">
        <v>265</v>
      </c>
      <c r="BH379" s="11" t="s">
        <v>266</v>
      </c>
      <c r="BI379" s="146" t="s">
        <v>525</v>
      </c>
      <c r="BJ379" s="11" t="s">
        <v>268</v>
      </c>
      <c r="BK379" s="146" t="s">
        <v>485</v>
      </c>
      <c r="BL379" s="146" t="s">
        <v>350</v>
      </c>
      <c r="BM379" s="146" t="s">
        <v>179</v>
      </c>
      <c r="BN379" s="11" t="s">
        <v>182</v>
      </c>
      <c r="BO379" s="265" t="s">
        <v>181</v>
      </c>
      <c r="BP379" s="11" t="s">
        <v>272</v>
      </c>
      <c r="BQ379" s="11" t="s">
        <v>182</v>
      </c>
      <c r="BR379" s="11" t="s">
        <v>182</v>
      </c>
      <c r="BS379" s="11" t="s">
        <v>183</v>
      </c>
      <c r="BT379" s="11" t="s">
        <v>182</v>
      </c>
      <c r="BU379" s="11"/>
      <c r="BV379" s="15">
        <f t="shared" ref="BV379:BZ380" si="146">IF(UPPER(TRIM(D379))="X",1,0)</f>
        <v>0</v>
      </c>
      <c r="BW379" s="15">
        <f t="shared" si="146"/>
        <v>0</v>
      </c>
      <c r="BX379" s="15">
        <f t="shared" si="146"/>
        <v>0</v>
      </c>
      <c r="BY379" s="15">
        <f t="shared" si="146"/>
        <v>0</v>
      </c>
      <c r="BZ379" s="15">
        <f t="shared" si="146"/>
        <v>0</v>
      </c>
      <c r="CA379" s="15">
        <f>IF(UPPER(TRIM(J379))="X",1,0)</f>
        <v>0</v>
      </c>
      <c r="CB379" s="15">
        <f>IF(UPPER(TRIM(L379))="X",1,0)</f>
        <v>0</v>
      </c>
      <c r="CC379" s="15">
        <f>IF(UPPER(TRIM(M379))="X",1,0)</f>
        <v>0</v>
      </c>
      <c r="CD379" s="15">
        <f>IF(UPPER(TRIM(I379))="X",1,0)</f>
        <v>0</v>
      </c>
      <c r="CE379" s="15">
        <f>IF(UPPER(TRIM(K379))="X",1,0)</f>
        <v>0</v>
      </c>
      <c r="CF379" s="15">
        <f t="shared" ref="CF379:CU380" si="147">IF(UPPER(TRIM(N379))="X",1,0)</f>
        <v>0</v>
      </c>
      <c r="CG379" s="15">
        <f t="shared" si="147"/>
        <v>0</v>
      </c>
      <c r="CH379" s="15">
        <f t="shared" si="147"/>
        <v>0</v>
      </c>
      <c r="CI379" s="15">
        <f t="shared" si="147"/>
        <v>0</v>
      </c>
      <c r="CJ379" s="15">
        <f t="shared" si="147"/>
        <v>0</v>
      </c>
      <c r="CK379" s="15">
        <f t="shared" si="147"/>
        <v>0</v>
      </c>
      <c r="CL379" s="15">
        <f t="shared" si="147"/>
        <v>0</v>
      </c>
      <c r="CM379" s="15">
        <f t="shared" si="147"/>
        <v>0</v>
      </c>
      <c r="CN379" s="15">
        <f t="shared" si="147"/>
        <v>0</v>
      </c>
      <c r="CO379" s="15">
        <f t="shared" si="147"/>
        <v>0</v>
      </c>
      <c r="CP379" s="15">
        <f t="shared" si="147"/>
        <v>0</v>
      </c>
      <c r="CQ379" s="15">
        <f t="shared" si="147"/>
        <v>0</v>
      </c>
      <c r="CR379" s="15">
        <f t="shared" si="147"/>
        <v>0</v>
      </c>
      <c r="CS379" s="15">
        <f t="shared" si="147"/>
        <v>0</v>
      </c>
      <c r="CT379" s="15">
        <f t="shared" si="147"/>
        <v>0</v>
      </c>
      <c r="CU379" s="15">
        <f t="shared" si="147"/>
        <v>0</v>
      </c>
      <c r="CV379" s="15">
        <f t="shared" ref="CP379:DA380" si="148">IF(UPPER(TRIM(AD379))="X",1,0)</f>
        <v>0</v>
      </c>
      <c r="CW379" s="15">
        <f t="shared" si="148"/>
        <v>0</v>
      </c>
      <c r="CX379" s="15">
        <f t="shared" si="148"/>
        <v>0</v>
      </c>
      <c r="CY379" s="15">
        <f t="shared" si="148"/>
        <v>0</v>
      </c>
      <c r="CZ379" s="15">
        <f t="shared" si="148"/>
        <v>0</v>
      </c>
      <c r="DA379" s="15">
        <f t="shared" si="148"/>
        <v>0</v>
      </c>
      <c r="DB379" s="16">
        <f>IF(UPPER(TRIM(AM379))="P", 0, IF(UPPER(TRIM(AM379))="C", 16384, IF(UPPER(TRIM(AM379))="B", 32768, IF(UPPER(TRIM(AM379))="U", 49152, -1))))</f>
        <v>0</v>
      </c>
      <c r="DC379" s="16">
        <f>HEX2DEC(AN379)</f>
        <v>5500</v>
      </c>
      <c r="DD379" s="16">
        <f>IF(UPPER(TRIM(BB379))="",0,IF(UPPER(TRIM(BB379))="M",32,IF(UPPER(TRIM(BB379))="H",64,IF(UPPER(TRIM(BB379))="I",128,-1))))</f>
        <v>0</v>
      </c>
      <c r="DE379" s="16">
        <f>IF(UPPER(TRIM(BC379))="",0, IF(UPPER(TRIM(BC379))="U",1,IF(UPPER(TRIM(BC379))="A",2,IF(UPPER(TRIM(BC379))="B1",4,IF(UPPER(TRIM(BC379))="B2",8,IF(UPPER(TRIM(BC379))="C",16,-1))))))</f>
        <v>0</v>
      </c>
      <c r="DF379" s="17"/>
      <c r="DG379" s="16">
        <v>383</v>
      </c>
      <c r="DH379" s="16">
        <f>AK379</f>
        <v>0</v>
      </c>
      <c r="DI379" s="16">
        <f>AL379</f>
        <v>31</v>
      </c>
      <c r="DJ379" s="16">
        <f>DB379 + DC379</f>
        <v>5500</v>
      </c>
      <c r="DK379" s="16">
        <f>HEX2DEC(AO379)</f>
        <v>18</v>
      </c>
      <c r="DL379" s="16">
        <f>HEX2DEC(AP379)</f>
        <v>5500</v>
      </c>
      <c r="DM379" s="13">
        <v>0</v>
      </c>
      <c r="DN379" s="16">
        <v>292</v>
      </c>
      <c r="DO379" s="16">
        <f>BV379*2^15+BW379*2^14+BX379*2^13+BY379*2^12+BZ379*2^11+CA379*2^10+CB379*2^9+CC379*2^8+CD379*2^7+CE379*2^6+CF379*2^5+CG379*2^4+CH379*2^3+CI379*2^2+CJ379*2^1+CK379*2^0</f>
        <v>0</v>
      </c>
      <c r="DP379" s="16">
        <f>CL379*2^15+CM379*2^14+CN379*2^13+CO379*2^12+CP379*2^11+CQ379*2^10+CR379*2^9+CS379*2^8+CT379*2^7+CU379*2^6+CV379*2^5+CW379*2^4+CX379*2^3+CY379*2^2+CZ379*2^1+DA379*2^0</f>
        <v>0</v>
      </c>
      <c r="DQ379" s="16">
        <f>IF(DS379=2,AT379*1000,AT379)</f>
        <v>1000</v>
      </c>
      <c r="DR379" s="16">
        <f>IF(DT379=2,AU379*1000,AU379)</f>
        <v>2000</v>
      </c>
      <c r="DS379" s="16">
        <v>2</v>
      </c>
      <c r="DT379" s="16">
        <v>2</v>
      </c>
      <c r="DU379" s="16">
        <f>MAX(0,MIN(AX379,3))*2^14+MAX(0,MIN(AY379,3))*2^12+MAX(0,MIN(AZ379,3))*2^10+MAX(0,MIN(BA379,3))*2^8+IF(AW379&lt;0,31,IF(AW379&gt;30,30,AW379))</f>
        <v>0</v>
      </c>
      <c r="DV379" s="16">
        <f>DD379 + DE379</f>
        <v>0</v>
      </c>
      <c r="DW379" s="138" t="s">
        <v>184</v>
      </c>
      <c r="DX379" s="137" t="s">
        <v>273</v>
      </c>
      <c r="DY379" s="137" t="s">
        <v>186</v>
      </c>
      <c r="DZ379" s="17"/>
      <c r="EA379" s="15"/>
      <c r="EB379" s="15"/>
      <c r="EC379" s="15"/>
      <c r="ED379" s="15"/>
    </row>
    <row r="380" spans="1:134" ht="15" hidden="1" customHeight="1" x14ac:dyDescent="0.3">
      <c r="A380" s="221"/>
      <c r="B380" s="293"/>
      <c r="C380" s="561" t="str">
        <f>IF(LEN(t_STR_RW_AUX_PUD21) &gt; 0, t_STR_RW_AUX_PUD21, DEF_RW_AUX_PUD21) &amp; " low voltage"</f>
        <v>AUX analog Pull-Up/Down 21 low voltage</v>
      </c>
      <c r="D380" s="202"/>
      <c r="E380" s="202"/>
      <c r="F380" s="202"/>
      <c r="G380" s="202"/>
      <c r="H380" s="202"/>
      <c r="I380" s="202"/>
      <c r="J380" s="202"/>
      <c r="K380" s="202"/>
      <c r="L380" s="202"/>
      <c r="M380" s="202"/>
      <c r="N380" s="202"/>
      <c r="O380" s="202"/>
      <c r="P380" s="202"/>
      <c r="Q380" s="202"/>
      <c r="R380" s="202"/>
      <c r="S380" s="202"/>
      <c r="T380" s="202"/>
      <c r="U380" s="202"/>
      <c r="V380" s="202"/>
      <c r="W380" s="202"/>
      <c r="X380" s="202"/>
      <c r="Y380" s="202"/>
      <c r="Z380" s="202"/>
      <c r="AA380" s="202"/>
      <c r="AB380" s="202"/>
      <c r="AC380" s="202"/>
      <c r="AD380" s="202"/>
      <c r="AE380" s="202"/>
      <c r="AF380" s="202"/>
      <c r="AG380" s="202"/>
      <c r="AH380" s="202"/>
      <c r="AI380" s="202"/>
      <c r="AJ380" s="148">
        <f>IF($DM380=0,0,(IF(_xlfn.BITAND($DM380, 128),"8,", "") &amp; IF(_xlfn.BITAND($DM380,64),"7,", "") &amp; IF(_xlfn.BITAND($DM380,7), _xlfn.BITAND($DM380,7) &amp; ",", "") &amp; IF(_xlfn.BITAND($DM380, 56), _xlfn.BITAND($DM380, 56)/8, "")))</f>
        <v>0</v>
      </c>
      <c r="AK380" s="135">
        <v>0</v>
      </c>
      <c r="AL380" s="135">
        <v>31</v>
      </c>
      <c r="AM380" s="194" t="s">
        <v>165</v>
      </c>
      <c r="AN380" s="195" t="s">
        <v>697</v>
      </c>
      <c r="AO380" s="195" t="s">
        <v>352</v>
      </c>
      <c r="AP380" s="195" t="s">
        <v>699</v>
      </c>
      <c r="AQ380" s="140" t="s">
        <v>700</v>
      </c>
      <c r="AR380" s="198">
        <v>0</v>
      </c>
      <c r="AS380" s="12" t="s">
        <v>346</v>
      </c>
      <c r="AT380" s="198">
        <v>1</v>
      </c>
      <c r="AU380" s="198">
        <v>2</v>
      </c>
      <c r="AV380" s="12" t="s">
        <v>259</v>
      </c>
      <c r="AW380" s="135">
        <v>0</v>
      </c>
      <c r="AX380" s="135">
        <v>0</v>
      </c>
      <c r="AY380" s="135">
        <v>0</v>
      </c>
      <c r="AZ380" s="135">
        <v>0</v>
      </c>
      <c r="BA380" s="135">
        <v>0</v>
      </c>
      <c r="BB380" s="136"/>
      <c r="BC380" s="136"/>
      <c r="BD380" s="15"/>
      <c r="BE380" s="137" t="str">
        <f>IF(C380="","",C380)</f>
        <v>AUX analog Pull-Up/Down 21 low voltage</v>
      </c>
      <c r="BF380" s="11" t="s">
        <v>264</v>
      </c>
      <c r="BG380" s="11" t="s">
        <v>265</v>
      </c>
      <c r="BH380" s="11" t="s">
        <v>266</v>
      </c>
      <c r="BI380" s="146" t="s">
        <v>525</v>
      </c>
      <c r="BJ380" s="11" t="s">
        <v>268</v>
      </c>
      <c r="BK380" s="146" t="s">
        <v>485</v>
      </c>
      <c r="BL380" s="146" t="s">
        <v>350</v>
      </c>
      <c r="BM380" s="146" t="s">
        <v>179</v>
      </c>
      <c r="BN380" s="11" t="s">
        <v>182</v>
      </c>
      <c r="BO380" s="265" t="s">
        <v>181</v>
      </c>
      <c r="BP380" s="11" t="s">
        <v>272</v>
      </c>
      <c r="BQ380" s="11" t="s">
        <v>182</v>
      </c>
      <c r="BR380" s="11" t="s">
        <v>182</v>
      </c>
      <c r="BS380" s="11" t="s">
        <v>183</v>
      </c>
      <c r="BT380" s="11" t="s">
        <v>182</v>
      </c>
      <c r="BU380" s="11"/>
      <c r="BV380" s="15">
        <f t="shared" si="146"/>
        <v>0</v>
      </c>
      <c r="BW380" s="15">
        <f t="shared" si="146"/>
        <v>0</v>
      </c>
      <c r="BX380" s="15">
        <f t="shared" si="146"/>
        <v>0</v>
      </c>
      <c r="BY380" s="15">
        <f t="shared" si="146"/>
        <v>0</v>
      </c>
      <c r="BZ380" s="15">
        <f t="shared" si="146"/>
        <v>0</v>
      </c>
      <c r="CA380" s="15">
        <f>IF(UPPER(TRIM(J380))="X",1,0)</f>
        <v>0</v>
      </c>
      <c r="CB380" s="15">
        <f>IF(UPPER(TRIM(L380))="X",1,0)</f>
        <v>0</v>
      </c>
      <c r="CC380" s="15">
        <f>IF(UPPER(TRIM(M380))="X",1,0)</f>
        <v>0</v>
      </c>
      <c r="CD380" s="15">
        <f>IF(UPPER(TRIM(I380))="X",1,0)</f>
        <v>0</v>
      </c>
      <c r="CE380" s="15">
        <f>IF(UPPER(TRIM(K380))="X",1,0)</f>
        <v>0</v>
      </c>
      <c r="CF380" s="15">
        <f t="shared" si="147"/>
        <v>0</v>
      </c>
      <c r="CG380" s="15">
        <f t="shared" si="147"/>
        <v>0</v>
      </c>
      <c r="CH380" s="15">
        <f t="shared" si="147"/>
        <v>0</v>
      </c>
      <c r="CI380" s="15">
        <f t="shared" si="147"/>
        <v>0</v>
      </c>
      <c r="CJ380" s="15">
        <f t="shared" si="147"/>
        <v>0</v>
      </c>
      <c r="CK380" s="15">
        <f t="shared" si="147"/>
        <v>0</v>
      </c>
      <c r="CL380" s="15">
        <f t="shared" si="147"/>
        <v>0</v>
      </c>
      <c r="CM380" s="15">
        <f t="shared" si="147"/>
        <v>0</v>
      </c>
      <c r="CN380" s="15">
        <f t="shared" si="147"/>
        <v>0</v>
      </c>
      <c r="CO380" s="15">
        <f t="shared" si="147"/>
        <v>0</v>
      </c>
      <c r="CP380" s="15">
        <f t="shared" si="148"/>
        <v>0</v>
      </c>
      <c r="CQ380" s="15">
        <f t="shared" si="148"/>
        <v>0</v>
      </c>
      <c r="CR380" s="15">
        <f t="shared" si="148"/>
        <v>0</v>
      </c>
      <c r="CS380" s="15">
        <f t="shared" si="148"/>
        <v>0</v>
      </c>
      <c r="CT380" s="15">
        <f t="shared" si="148"/>
        <v>0</v>
      </c>
      <c r="CU380" s="15">
        <f t="shared" si="148"/>
        <v>0</v>
      </c>
      <c r="CV380" s="15">
        <f t="shared" si="148"/>
        <v>0</v>
      </c>
      <c r="CW380" s="15">
        <f t="shared" si="148"/>
        <v>0</v>
      </c>
      <c r="CX380" s="15">
        <f t="shared" si="148"/>
        <v>0</v>
      </c>
      <c r="CY380" s="15">
        <f t="shared" si="148"/>
        <v>0</v>
      </c>
      <c r="CZ380" s="15">
        <f t="shared" si="148"/>
        <v>0</v>
      </c>
      <c r="DA380" s="15">
        <f t="shared" si="148"/>
        <v>0</v>
      </c>
      <c r="DB380" s="16">
        <f>IF(UPPER(TRIM(AM380))="P", 0, IF(UPPER(TRIM(AM380))="C", 16384, IF(UPPER(TRIM(AM380))="B", 32768, IF(UPPER(TRIM(AM380))="U", 49152, -1))))</f>
        <v>0</v>
      </c>
      <c r="DC380" s="16">
        <f>HEX2DEC(AN380)</f>
        <v>5500</v>
      </c>
      <c r="DD380" s="16">
        <f>IF(UPPER(TRIM(BB380))="",0,IF(UPPER(TRIM(BB380))="M",32,IF(UPPER(TRIM(BB380))="H",64,IF(UPPER(TRIM(BB380))="I",128,-1))))</f>
        <v>0</v>
      </c>
      <c r="DE380" s="16">
        <f>IF(UPPER(TRIM(BC380))="",0, IF(UPPER(TRIM(BC380))="U",1,IF(UPPER(TRIM(BC380))="A",2,IF(UPPER(TRIM(BC380))="B1",4,IF(UPPER(TRIM(BC380))="B2",8,IF(UPPER(TRIM(BC380))="C",16,-1))))))</f>
        <v>0</v>
      </c>
      <c r="DF380" s="17"/>
      <c r="DG380" s="16">
        <v>384</v>
      </c>
      <c r="DH380" s="16">
        <f>AK380</f>
        <v>0</v>
      </c>
      <c r="DI380" s="16">
        <f>AL380</f>
        <v>31</v>
      </c>
      <c r="DJ380" s="16">
        <f>DB380 + DC380</f>
        <v>5500</v>
      </c>
      <c r="DK380" s="16">
        <f>HEX2DEC(AO380)</f>
        <v>17</v>
      </c>
      <c r="DL380" s="16">
        <f>HEX2DEC(AP380)</f>
        <v>5501</v>
      </c>
      <c r="DM380" s="13">
        <v>0</v>
      </c>
      <c r="DN380" s="16">
        <v>293</v>
      </c>
      <c r="DO380" s="16">
        <f>BV380*2^15+BW380*2^14+BX380*2^13+BY380*2^12+BZ380*2^11+CA380*2^10+CB380*2^9+CC380*2^8+CD380*2^7+CE380*2^6+CF380*2^5+CG380*2^4+CH380*2^3+CI380*2^2+CJ380*2^1+CK380*2^0</f>
        <v>0</v>
      </c>
      <c r="DP380" s="16">
        <f>CL380*2^15+CM380*2^14+CN380*2^13+CO380*2^12+CP380*2^11+CQ380*2^10+CR380*2^9+CS380*2^8+CT380*2^7+CU380*2^6+CV380*2^5+CW380*2^4+CX380*2^3+CY380*2^2+CZ380*2^1+DA380*2^0</f>
        <v>0</v>
      </c>
      <c r="DQ380" s="16">
        <f>IF(DS380=2,AT380*1000,AT380)</f>
        <v>1000</v>
      </c>
      <c r="DR380" s="16">
        <f>IF(DT380=2,AU380*1000,AU380)</f>
        <v>2000</v>
      </c>
      <c r="DS380" s="16">
        <v>2</v>
      </c>
      <c r="DT380" s="16">
        <v>2</v>
      </c>
      <c r="DU380" s="16">
        <f>MAX(0,MIN(AX380,3))*2^14+MAX(0,MIN(AY380,3))*2^12+MAX(0,MIN(AZ380,3))*2^10+MAX(0,MIN(BA380,3))*2^8+IF(AW380&lt;0,31,IF(AW380&gt;30,30,AW380))</f>
        <v>0</v>
      </c>
      <c r="DV380" s="16">
        <f>DD380 + DE380</f>
        <v>0</v>
      </c>
      <c r="DW380" s="138" t="s">
        <v>184</v>
      </c>
      <c r="DX380" s="137" t="s">
        <v>273</v>
      </c>
      <c r="DY380" s="137" t="s">
        <v>186</v>
      </c>
      <c r="DZ380" s="17"/>
      <c r="EA380" s="15"/>
      <c r="EB380" s="15"/>
      <c r="EC380" s="15"/>
      <c r="ED380" s="15"/>
    </row>
    <row r="381" spans="1:134" ht="15" hidden="1" customHeight="1" x14ac:dyDescent="0.3">
      <c r="A381" s="123"/>
      <c r="B381" s="290"/>
      <c r="C381" s="555"/>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c r="AA381" s="184"/>
      <c r="AB381" s="184"/>
      <c r="AC381" s="184"/>
      <c r="AD381" s="184"/>
      <c r="AE381" s="184"/>
      <c r="AF381" s="184"/>
      <c r="AG381" s="184"/>
      <c r="AH381" s="184"/>
      <c r="AI381" s="184"/>
      <c r="AJ381" s="285"/>
      <c r="AK381" s="184"/>
      <c r="AL381" s="184"/>
      <c r="AM381" s="286"/>
      <c r="AN381" s="287"/>
      <c r="AO381" s="287"/>
      <c r="AP381" s="287"/>
      <c r="AQ381" s="184"/>
      <c r="AR381" s="184"/>
      <c r="AS381" s="184"/>
      <c r="AT381" s="184"/>
      <c r="AU381" s="184"/>
      <c r="AV381" s="184"/>
      <c r="AW381" s="184"/>
      <c r="AX381" s="184"/>
      <c r="AY381" s="184"/>
      <c r="AZ381" s="184"/>
      <c r="BA381" s="184"/>
      <c r="BB381" s="186"/>
      <c r="BC381" s="186"/>
      <c r="BD381" s="15"/>
      <c r="BE381" s="137" t="s">
        <v>183</v>
      </c>
      <c r="BF381" s="146"/>
      <c r="BG381" s="146"/>
      <c r="BH381" s="146"/>
      <c r="BI381" s="11" t="s">
        <v>183</v>
      </c>
      <c r="BJ381" s="11" t="s">
        <v>183</v>
      </c>
      <c r="BK381" s="11" t="s">
        <v>183</v>
      </c>
      <c r="BL381" s="11" t="s">
        <v>183</v>
      </c>
      <c r="BM381" s="11" t="s">
        <v>183</v>
      </c>
      <c r="BN381" s="11" t="s">
        <v>183</v>
      </c>
      <c r="BO381" s="11" t="s">
        <v>183</v>
      </c>
      <c r="BP381" s="11" t="s">
        <v>183</v>
      </c>
      <c r="BQ381" s="11" t="s">
        <v>183</v>
      </c>
      <c r="BR381" s="11" t="s">
        <v>183</v>
      </c>
      <c r="BS381" s="11" t="s">
        <v>183</v>
      </c>
      <c r="BT381" s="11" t="s">
        <v>183</v>
      </c>
      <c r="BU381" s="11"/>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6"/>
      <c r="DC381" s="16"/>
      <c r="DD381" s="16"/>
      <c r="DE381" s="16"/>
      <c r="DF381" s="17"/>
      <c r="DG381" s="16"/>
      <c r="DH381" s="16"/>
      <c r="DI381" s="16"/>
      <c r="DJ381" s="16"/>
      <c r="DK381" s="16"/>
      <c r="DL381" s="16"/>
      <c r="DM381" s="185"/>
      <c r="DN381" s="16"/>
      <c r="DO381" s="16"/>
      <c r="DP381" s="16"/>
      <c r="DQ381" s="16"/>
      <c r="DR381" s="16"/>
      <c r="DS381" s="16"/>
      <c r="DT381" s="16"/>
      <c r="DU381" s="16"/>
      <c r="DV381" s="16"/>
      <c r="DW381" s="138"/>
      <c r="DX381" s="137"/>
      <c r="DY381" s="137"/>
      <c r="DZ381" s="17"/>
      <c r="EA381" s="15"/>
      <c r="EB381" s="15"/>
      <c r="EC381" s="15"/>
      <c r="ED381" s="15"/>
    </row>
    <row r="382" spans="1:134" ht="15" hidden="1" customHeight="1" x14ac:dyDescent="0.3">
      <c r="A382" s="221"/>
      <c r="B382" s="291" t="s">
        <v>701</v>
      </c>
      <c r="C382" s="561" t="str">
        <f>IF(LEN(t_STR_RW_AUX_PUD22) &gt; 0, t_STR_RW_AUX_PUD22, DEF_RW_AUX_PUD22) &amp; " high voltage"</f>
        <v>AUX analog Pull-Up/Down 22 high voltage</v>
      </c>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c r="AA382" s="193"/>
      <c r="AB382" s="193"/>
      <c r="AC382" s="193"/>
      <c r="AD382" s="193"/>
      <c r="AE382" s="193"/>
      <c r="AF382" s="193"/>
      <c r="AG382" s="193"/>
      <c r="AH382" s="193"/>
      <c r="AI382" s="193"/>
      <c r="AJ382" s="148">
        <f>IF($DM382=0,0,(IF(_xlfn.BITAND($DM382, 128),"8,", "") &amp; IF(_xlfn.BITAND($DM382,64),"7,", "") &amp; IF(_xlfn.BITAND($DM382,7), _xlfn.BITAND($DM382,7) &amp; ",", "") &amp; IF(_xlfn.BITAND($DM382, 56), _xlfn.BITAND($DM382, 56)/8, "")))</f>
        <v>0</v>
      </c>
      <c r="AK382" s="135">
        <v>0</v>
      </c>
      <c r="AL382" s="135">
        <v>31</v>
      </c>
      <c r="AM382" s="194" t="s">
        <v>165</v>
      </c>
      <c r="AN382" s="195" t="s">
        <v>702</v>
      </c>
      <c r="AO382" s="195" t="s">
        <v>343</v>
      </c>
      <c r="AP382" s="195" t="s">
        <v>702</v>
      </c>
      <c r="AQ382" s="140" t="s">
        <v>703</v>
      </c>
      <c r="AR382" s="198">
        <v>5</v>
      </c>
      <c r="AS382" s="12" t="s">
        <v>346</v>
      </c>
      <c r="AT382" s="198">
        <v>1</v>
      </c>
      <c r="AU382" s="198">
        <v>2</v>
      </c>
      <c r="AV382" s="12" t="s">
        <v>259</v>
      </c>
      <c r="AW382" s="135">
        <v>0</v>
      </c>
      <c r="AX382" s="135">
        <v>0</v>
      </c>
      <c r="AY382" s="135">
        <v>0</v>
      </c>
      <c r="AZ382" s="135">
        <v>0</v>
      </c>
      <c r="BA382" s="135">
        <v>0</v>
      </c>
      <c r="BB382" s="136"/>
      <c r="BC382" s="136"/>
      <c r="BD382" s="15"/>
      <c r="BE382" s="137" t="str">
        <f>IF(C382="","",C382)</f>
        <v>AUX analog Pull-Up/Down 22 high voltage</v>
      </c>
      <c r="BF382" s="11" t="s">
        <v>264</v>
      </c>
      <c r="BG382" s="11" t="s">
        <v>265</v>
      </c>
      <c r="BH382" s="11" t="s">
        <v>266</v>
      </c>
      <c r="BI382" s="146" t="s">
        <v>525</v>
      </c>
      <c r="BJ382" s="11" t="s">
        <v>268</v>
      </c>
      <c r="BK382" s="146" t="s">
        <v>485</v>
      </c>
      <c r="BL382" s="146" t="s">
        <v>350</v>
      </c>
      <c r="BM382" s="146" t="s">
        <v>179</v>
      </c>
      <c r="BN382" s="11" t="s">
        <v>182</v>
      </c>
      <c r="BO382" s="265" t="s">
        <v>181</v>
      </c>
      <c r="BP382" s="11" t="s">
        <v>272</v>
      </c>
      <c r="BQ382" s="11" t="s">
        <v>182</v>
      </c>
      <c r="BR382" s="11" t="s">
        <v>182</v>
      </c>
      <c r="BS382" s="11" t="s">
        <v>183</v>
      </c>
      <c r="BT382" s="11" t="s">
        <v>182</v>
      </c>
      <c r="BU382" s="11"/>
      <c r="BV382" s="15">
        <f t="shared" ref="BV382:BZ383" si="149">IF(UPPER(TRIM(D382))="X",1,0)</f>
        <v>0</v>
      </c>
      <c r="BW382" s="15">
        <f t="shared" si="149"/>
        <v>0</v>
      </c>
      <c r="BX382" s="15">
        <f t="shared" si="149"/>
        <v>0</v>
      </c>
      <c r="BY382" s="15">
        <f t="shared" si="149"/>
        <v>0</v>
      </c>
      <c r="BZ382" s="15">
        <f t="shared" si="149"/>
        <v>0</v>
      </c>
      <c r="CA382" s="15">
        <f>IF(UPPER(TRIM(J382))="X",1,0)</f>
        <v>0</v>
      </c>
      <c r="CB382" s="15">
        <f>IF(UPPER(TRIM(L382))="X",1,0)</f>
        <v>0</v>
      </c>
      <c r="CC382" s="15">
        <f>IF(UPPER(TRIM(M382))="X",1,0)</f>
        <v>0</v>
      </c>
      <c r="CD382" s="15">
        <f>IF(UPPER(TRIM(I382))="X",1,0)</f>
        <v>0</v>
      </c>
      <c r="CE382" s="15">
        <f>IF(UPPER(TRIM(K382))="X",1,0)</f>
        <v>0</v>
      </c>
      <c r="CF382" s="15">
        <f t="shared" ref="CF382:CU383" si="150">IF(UPPER(TRIM(N382))="X",1,0)</f>
        <v>0</v>
      </c>
      <c r="CG382" s="15">
        <f t="shared" si="150"/>
        <v>0</v>
      </c>
      <c r="CH382" s="15">
        <f t="shared" si="150"/>
        <v>0</v>
      </c>
      <c r="CI382" s="15">
        <f t="shared" si="150"/>
        <v>0</v>
      </c>
      <c r="CJ382" s="15">
        <f t="shared" si="150"/>
        <v>0</v>
      </c>
      <c r="CK382" s="15">
        <f t="shared" si="150"/>
        <v>0</v>
      </c>
      <c r="CL382" s="15">
        <f t="shared" si="150"/>
        <v>0</v>
      </c>
      <c r="CM382" s="15">
        <f t="shared" si="150"/>
        <v>0</v>
      </c>
      <c r="CN382" s="15">
        <f t="shared" si="150"/>
        <v>0</v>
      </c>
      <c r="CO382" s="15">
        <f t="shared" si="150"/>
        <v>0</v>
      </c>
      <c r="CP382" s="15">
        <f t="shared" si="150"/>
        <v>0</v>
      </c>
      <c r="CQ382" s="15">
        <f t="shared" si="150"/>
        <v>0</v>
      </c>
      <c r="CR382" s="15">
        <f t="shared" si="150"/>
        <v>0</v>
      </c>
      <c r="CS382" s="15">
        <f t="shared" si="150"/>
        <v>0</v>
      </c>
      <c r="CT382" s="15">
        <f t="shared" si="150"/>
        <v>0</v>
      </c>
      <c r="CU382" s="15">
        <f t="shared" si="150"/>
        <v>0</v>
      </c>
      <c r="CV382" s="15">
        <f t="shared" ref="CP382:DA383" si="151">IF(UPPER(TRIM(AD382))="X",1,0)</f>
        <v>0</v>
      </c>
      <c r="CW382" s="15">
        <f t="shared" si="151"/>
        <v>0</v>
      </c>
      <c r="CX382" s="15">
        <f t="shared" si="151"/>
        <v>0</v>
      </c>
      <c r="CY382" s="15">
        <f t="shared" si="151"/>
        <v>0</v>
      </c>
      <c r="CZ382" s="15">
        <f t="shared" si="151"/>
        <v>0</v>
      </c>
      <c r="DA382" s="15">
        <f t="shared" si="151"/>
        <v>0</v>
      </c>
      <c r="DB382" s="16">
        <f>IF(UPPER(TRIM(AM382))="P", 0, IF(UPPER(TRIM(AM382))="C", 16384, IF(UPPER(TRIM(AM382))="B", 32768, IF(UPPER(TRIM(AM382))="U", 49152, -1))))</f>
        <v>0</v>
      </c>
      <c r="DC382" s="16">
        <f>HEX2DEC(AN382)</f>
        <v>5502</v>
      </c>
      <c r="DD382" s="16">
        <f>IF(UPPER(TRIM(BB382))="",0,IF(UPPER(TRIM(BB382))="M",32,IF(UPPER(TRIM(BB382))="H",64,IF(UPPER(TRIM(BB382))="I",128,-1))))</f>
        <v>0</v>
      </c>
      <c r="DE382" s="16">
        <f>IF(UPPER(TRIM(BC382))="",0, IF(UPPER(TRIM(BC382))="U",1,IF(UPPER(TRIM(BC382))="A",2,IF(UPPER(TRIM(BC382))="B1",4,IF(UPPER(TRIM(BC382))="B2",8,IF(UPPER(TRIM(BC382))="C",16,-1))))))</f>
        <v>0</v>
      </c>
      <c r="DF382" s="17"/>
      <c r="DG382" s="16">
        <v>385</v>
      </c>
      <c r="DH382" s="16">
        <f>AK382</f>
        <v>0</v>
      </c>
      <c r="DI382" s="16">
        <f>AL382</f>
        <v>31</v>
      </c>
      <c r="DJ382" s="16">
        <f>DB382 + DC382</f>
        <v>5502</v>
      </c>
      <c r="DK382" s="16">
        <f>HEX2DEC(AO382)</f>
        <v>18</v>
      </c>
      <c r="DL382" s="16">
        <f>HEX2DEC(AP382)</f>
        <v>5502</v>
      </c>
      <c r="DM382" s="13">
        <v>0</v>
      </c>
      <c r="DN382" s="16">
        <v>294</v>
      </c>
      <c r="DO382" s="16">
        <f>BV382*2^15+BW382*2^14+BX382*2^13+BY382*2^12+BZ382*2^11+CA382*2^10+CB382*2^9+CC382*2^8+CD382*2^7+CE382*2^6+CF382*2^5+CG382*2^4+CH382*2^3+CI382*2^2+CJ382*2^1+CK382*2^0</f>
        <v>0</v>
      </c>
      <c r="DP382" s="16">
        <f>CL382*2^15+CM382*2^14+CN382*2^13+CO382*2^12+CP382*2^11+CQ382*2^10+CR382*2^9+CS382*2^8+CT382*2^7+CU382*2^6+CV382*2^5+CW382*2^4+CX382*2^3+CY382*2^2+CZ382*2^1+DA382*2^0</f>
        <v>0</v>
      </c>
      <c r="DQ382" s="16">
        <f>IF(DS382=2,AT382*1000,AT382)</f>
        <v>1000</v>
      </c>
      <c r="DR382" s="16">
        <f>IF(DT382=2,AU382*1000,AU382)</f>
        <v>2000</v>
      </c>
      <c r="DS382" s="16">
        <v>2</v>
      </c>
      <c r="DT382" s="16">
        <v>2</v>
      </c>
      <c r="DU382" s="16">
        <f>MAX(0,MIN(AX382,3))*2^14+MAX(0,MIN(AY382,3))*2^12+MAX(0,MIN(AZ382,3))*2^10+MAX(0,MIN(BA382,3))*2^8+IF(AW382&lt;0,31,IF(AW382&gt;30,30,AW382))</f>
        <v>0</v>
      </c>
      <c r="DV382" s="16">
        <f>DD382 + DE382</f>
        <v>0</v>
      </c>
      <c r="DW382" s="138" t="s">
        <v>184</v>
      </c>
      <c r="DX382" s="137" t="s">
        <v>273</v>
      </c>
      <c r="DY382" s="137" t="s">
        <v>186</v>
      </c>
      <c r="DZ382" s="17"/>
      <c r="EA382" s="15"/>
      <c r="EB382" s="15"/>
      <c r="EC382" s="15"/>
      <c r="ED382" s="15"/>
    </row>
    <row r="383" spans="1:134" ht="15" hidden="1" customHeight="1" x14ac:dyDescent="0.3">
      <c r="A383" s="221"/>
      <c r="B383" s="293"/>
      <c r="C383" s="561" t="str">
        <f>IF(LEN(t_STR_RW_AUX_PUD22) &gt; 0, t_STR_RW_AUX_PUD22, DEF_RW_AUX_PUD22) &amp; " low voltage"</f>
        <v>AUX analog Pull-Up/Down 22 low voltage</v>
      </c>
      <c r="D383" s="202"/>
      <c r="E383" s="202"/>
      <c r="F383" s="202"/>
      <c r="G383" s="202"/>
      <c r="H383" s="202"/>
      <c r="I383" s="202"/>
      <c r="J383" s="202"/>
      <c r="K383" s="202"/>
      <c r="L383" s="202"/>
      <c r="M383" s="202"/>
      <c r="N383" s="202"/>
      <c r="O383" s="202"/>
      <c r="P383" s="202"/>
      <c r="Q383" s="202"/>
      <c r="R383" s="202"/>
      <c r="S383" s="202"/>
      <c r="T383" s="202"/>
      <c r="U383" s="202"/>
      <c r="V383" s="202"/>
      <c r="W383" s="202"/>
      <c r="X383" s="202"/>
      <c r="Y383" s="202"/>
      <c r="Z383" s="202"/>
      <c r="AA383" s="202"/>
      <c r="AB383" s="202"/>
      <c r="AC383" s="202"/>
      <c r="AD383" s="202"/>
      <c r="AE383" s="202"/>
      <c r="AF383" s="202"/>
      <c r="AG383" s="202"/>
      <c r="AH383" s="202"/>
      <c r="AI383" s="202"/>
      <c r="AJ383" s="148">
        <f>IF($DM383=0,0,(IF(_xlfn.BITAND($DM383, 128),"8,", "") &amp; IF(_xlfn.BITAND($DM383,64),"7,", "") &amp; IF(_xlfn.BITAND($DM383,7), _xlfn.BITAND($DM383,7) &amp; ",", "") &amp; IF(_xlfn.BITAND($DM383, 56), _xlfn.BITAND($DM383, 56)/8, "")))</f>
        <v>0</v>
      </c>
      <c r="AK383" s="135">
        <v>0</v>
      </c>
      <c r="AL383" s="135">
        <v>31</v>
      </c>
      <c r="AM383" s="194" t="s">
        <v>165</v>
      </c>
      <c r="AN383" s="195" t="s">
        <v>702</v>
      </c>
      <c r="AO383" s="195" t="s">
        <v>352</v>
      </c>
      <c r="AP383" s="195" t="s">
        <v>704</v>
      </c>
      <c r="AQ383" s="140" t="s">
        <v>705</v>
      </c>
      <c r="AR383" s="198">
        <v>0</v>
      </c>
      <c r="AS383" s="12" t="s">
        <v>346</v>
      </c>
      <c r="AT383" s="198">
        <v>1</v>
      </c>
      <c r="AU383" s="198">
        <v>2</v>
      </c>
      <c r="AV383" s="12" t="s">
        <v>259</v>
      </c>
      <c r="AW383" s="135">
        <v>0</v>
      </c>
      <c r="AX383" s="135">
        <v>0</v>
      </c>
      <c r="AY383" s="135">
        <v>0</v>
      </c>
      <c r="AZ383" s="135">
        <v>0</v>
      </c>
      <c r="BA383" s="135">
        <v>0</v>
      </c>
      <c r="BB383" s="136"/>
      <c r="BC383" s="136"/>
      <c r="BD383" s="15"/>
      <c r="BE383" s="137" t="str">
        <f>IF(C383="","",C383)</f>
        <v>AUX analog Pull-Up/Down 22 low voltage</v>
      </c>
      <c r="BF383" s="11" t="s">
        <v>264</v>
      </c>
      <c r="BG383" s="11" t="s">
        <v>265</v>
      </c>
      <c r="BH383" s="11" t="s">
        <v>266</v>
      </c>
      <c r="BI383" s="146" t="s">
        <v>525</v>
      </c>
      <c r="BJ383" s="11" t="s">
        <v>268</v>
      </c>
      <c r="BK383" s="146" t="s">
        <v>485</v>
      </c>
      <c r="BL383" s="146" t="s">
        <v>350</v>
      </c>
      <c r="BM383" s="146" t="s">
        <v>179</v>
      </c>
      <c r="BN383" s="11" t="s">
        <v>182</v>
      </c>
      <c r="BO383" s="265" t="s">
        <v>181</v>
      </c>
      <c r="BP383" s="11" t="s">
        <v>272</v>
      </c>
      <c r="BQ383" s="11" t="s">
        <v>182</v>
      </c>
      <c r="BR383" s="11" t="s">
        <v>182</v>
      </c>
      <c r="BS383" s="11" t="s">
        <v>183</v>
      </c>
      <c r="BT383" s="11" t="s">
        <v>182</v>
      </c>
      <c r="BU383" s="11"/>
      <c r="BV383" s="15">
        <f t="shared" si="149"/>
        <v>0</v>
      </c>
      <c r="BW383" s="15">
        <f t="shared" si="149"/>
        <v>0</v>
      </c>
      <c r="BX383" s="15">
        <f t="shared" si="149"/>
        <v>0</v>
      </c>
      <c r="BY383" s="15">
        <f t="shared" si="149"/>
        <v>0</v>
      </c>
      <c r="BZ383" s="15">
        <f t="shared" si="149"/>
        <v>0</v>
      </c>
      <c r="CA383" s="15">
        <f>IF(UPPER(TRIM(J383))="X",1,0)</f>
        <v>0</v>
      </c>
      <c r="CB383" s="15">
        <f>IF(UPPER(TRIM(L383))="X",1,0)</f>
        <v>0</v>
      </c>
      <c r="CC383" s="15">
        <f>IF(UPPER(TRIM(M383))="X",1,0)</f>
        <v>0</v>
      </c>
      <c r="CD383" s="15">
        <f>IF(UPPER(TRIM(I383))="X",1,0)</f>
        <v>0</v>
      </c>
      <c r="CE383" s="15">
        <f>IF(UPPER(TRIM(K383))="X",1,0)</f>
        <v>0</v>
      </c>
      <c r="CF383" s="15">
        <f t="shared" si="150"/>
        <v>0</v>
      </c>
      <c r="CG383" s="15">
        <f t="shared" si="150"/>
        <v>0</v>
      </c>
      <c r="CH383" s="15">
        <f t="shared" si="150"/>
        <v>0</v>
      </c>
      <c r="CI383" s="15">
        <f t="shared" si="150"/>
        <v>0</v>
      </c>
      <c r="CJ383" s="15">
        <f t="shared" si="150"/>
        <v>0</v>
      </c>
      <c r="CK383" s="15">
        <f t="shared" si="150"/>
        <v>0</v>
      </c>
      <c r="CL383" s="15">
        <f t="shared" si="150"/>
        <v>0</v>
      </c>
      <c r="CM383" s="15">
        <f t="shared" si="150"/>
        <v>0</v>
      </c>
      <c r="CN383" s="15">
        <f t="shared" si="150"/>
        <v>0</v>
      </c>
      <c r="CO383" s="15">
        <f t="shared" si="150"/>
        <v>0</v>
      </c>
      <c r="CP383" s="15">
        <f t="shared" si="151"/>
        <v>0</v>
      </c>
      <c r="CQ383" s="15">
        <f t="shared" si="151"/>
        <v>0</v>
      </c>
      <c r="CR383" s="15">
        <f t="shared" si="151"/>
        <v>0</v>
      </c>
      <c r="CS383" s="15">
        <f t="shared" si="151"/>
        <v>0</v>
      </c>
      <c r="CT383" s="15">
        <f t="shared" si="151"/>
        <v>0</v>
      </c>
      <c r="CU383" s="15">
        <f t="shared" si="151"/>
        <v>0</v>
      </c>
      <c r="CV383" s="15">
        <f t="shared" si="151"/>
        <v>0</v>
      </c>
      <c r="CW383" s="15">
        <f t="shared" si="151"/>
        <v>0</v>
      </c>
      <c r="CX383" s="15">
        <f t="shared" si="151"/>
        <v>0</v>
      </c>
      <c r="CY383" s="15">
        <f t="shared" si="151"/>
        <v>0</v>
      </c>
      <c r="CZ383" s="15">
        <f t="shared" si="151"/>
        <v>0</v>
      </c>
      <c r="DA383" s="15">
        <f t="shared" si="151"/>
        <v>0</v>
      </c>
      <c r="DB383" s="16">
        <f>IF(UPPER(TRIM(AM383))="P", 0, IF(UPPER(TRIM(AM383))="C", 16384, IF(UPPER(TRIM(AM383))="B", 32768, IF(UPPER(TRIM(AM383))="U", 49152, -1))))</f>
        <v>0</v>
      </c>
      <c r="DC383" s="16">
        <f>HEX2DEC(AN383)</f>
        <v>5502</v>
      </c>
      <c r="DD383" s="16">
        <f>IF(UPPER(TRIM(BB383))="",0,IF(UPPER(TRIM(BB383))="M",32,IF(UPPER(TRIM(BB383))="H",64,IF(UPPER(TRIM(BB383))="I",128,-1))))</f>
        <v>0</v>
      </c>
      <c r="DE383" s="16">
        <f>IF(UPPER(TRIM(BC383))="",0, IF(UPPER(TRIM(BC383))="U",1,IF(UPPER(TRIM(BC383))="A",2,IF(UPPER(TRIM(BC383))="B1",4,IF(UPPER(TRIM(BC383))="B2",8,IF(UPPER(TRIM(BC383))="C",16,-1))))))</f>
        <v>0</v>
      </c>
      <c r="DF383" s="17"/>
      <c r="DG383" s="16">
        <v>386</v>
      </c>
      <c r="DH383" s="16">
        <f>AK383</f>
        <v>0</v>
      </c>
      <c r="DI383" s="16">
        <f>AL383</f>
        <v>31</v>
      </c>
      <c r="DJ383" s="16">
        <f>DB383 + DC383</f>
        <v>5502</v>
      </c>
      <c r="DK383" s="16">
        <f>HEX2DEC(AO383)</f>
        <v>17</v>
      </c>
      <c r="DL383" s="16">
        <f>HEX2DEC(AP383)</f>
        <v>5503</v>
      </c>
      <c r="DM383" s="13">
        <v>0</v>
      </c>
      <c r="DN383" s="16">
        <v>295</v>
      </c>
      <c r="DO383" s="16">
        <f>BV383*2^15+BW383*2^14+BX383*2^13+BY383*2^12+BZ383*2^11+CA383*2^10+CB383*2^9+CC383*2^8+CD383*2^7+CE383*2^6+CF383*2^5+CG383*2^4+CH383*2^3+CI383*2^2+CJ383*2^1+CK383*2^0</f>
        <v>0</v>
      </c>
      <c r="DP383" s="16">
        <f>CL383*2^15+CM383*2^14+CN383*2^13+CO383*2^12+CP383*2^11+CQ383*2^10+CR383*2^9+CS383*2^8+CT383*2^7+CU383*2^6+CV383*2^5+CW383*2^4+CX383*2^3+CY383*2^2+CZ383*2^1+DA383*2^0</f>
        <v>0</v>
      </c>
      <c r="DQ383" s="16">
        <f>IF(DS383=2,AT383*1000,AT383)</f>
        <v>1000</v>
      </c>
      <c r="DR383" s="16">
        <f>IF(DT383=2,AU383*1000,AU383)</f>
        <v>2000</v>
      </c>
      <c r="DS383" s="16">
        <v>2</v>
      </c>
      <c r="DT383" s="16">
        <v>2</v>
      </c>
      <c r="DU383" s="16">
        <f>MAX(0,MIN(AX383,3))*2^14+MAX(0,MIN(AY383,3))*2^12+MAX(0,MIN(AZ383,3))*2^10+MAX(0,MIN(BA383,3))*2^8+IF(AW383&lt;0,31,IF(AW383&gt;30,30,AW383))</f>
        <v>0</v>
      </c>
      <c r="DV383" s="16">
        <f>DD383 + DE383</f>
        <v>0</v>
      </c>
      <c r="DW383" s="138" t="s">
        <v>184</v>
      </c>
      <c r="DX383" s="137" t="s">
        <v>273</v>
      </c>
      <c r="DY383" s="137" t="s">
        <v>186</v>
      </c>
      <c r="DZ383" s="17"/>
      <c r="EA383" s="15"/>
      <c r="EB383" s="15"/>
      <c r="EC383" s="15"/>
      <c r="ED383" s="15"/>
    </row>
    <row r="384" spans="1:134" ht="15" hidden="1" customHeight="1" x14ac:dyDescent="0.3">
      <c r="A384" s="123"/>
      <c r="B384" s="290"/>
      <c r="C384" s="555"/>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c r="AA384" s="184"/>
      <c r="AB384" s="184"/>
      <c r="AC384" s="184"/>
      <c r="AD384" s="184"/>
      <c r="AE384" s="184"/>
      <c r="AF384" s="184"/>
      <c r="AG384" s="184"/>
      <c r="AH384" s="184"/>
      <c r="AI384" s="184"/>
      <c r="AJ384" s="285"/>
      <c r="AK384" s="184"/>
      <c r="AL384" s="184"/>
      <c r="AM384" s="286"/>
      <c r="AN384" s="287"/>
      <c r="AO384" s="287"/>
      <c r="AP384" s="287"/>
      <c r="AQ384" s="184"/>
      <c r="AR384" s="184"/>
      <c r="AS384" s="184"/>
      <c r="AT384" s="184"/>
      <c r="AU384" s="184"/>
      <c r="AV384" s="184"/>
      <c r="AW384" s="184"/>
      <c r="AX384" s="184"/>
      <c r="AY384" s="184"/>
      <c r="AZ384" s="184"/>
      <c r="BA384" s="184"/>
      <c r="BB384" s="186"/>
      <c r="BC384" s="186"/>
      <c r="BD384" s="15"/>
      <c r="BE384" s="137" t="s">
        <v>183</v>
      </c>
      <c r="BF384" s="146"/>
      <c r="BG384" s="146"/>
      <c r="BH384" s="146"/>
      <c r="BI384" s="11" t="s">
        <v>183</v>
      </c>
      <c r="BJ384" s="11" t="s">
        <v>183</v>
      </c>
      <c r="BK384" s="11" t="s">
        <v>183</v>
      </c>
      <c r="BL384" s="11" t="s">
        <v>183</v>
      </c>
      <c r="BM384" s="11" t="s">
        <v>183</v>
      </c>
      <c r="BN384" s="11" t="s">
        <v>183</v>
      </c>
      <c r="BO384" s="11" t="s">
        <v>183</v>
      </c>
      <c r="BP384" s="11" t="s">
        <v>183</v>
      </c>
      <c r="BQ384" s="11" t="s">
        <v>183</v>
      </c>
      <c r="BR384" s="11" t="s">
        <v>183</v>
      </c>
      <c r="BS384" s="11" t="s">
        <v>183</v>
      </c>
      <c r="BT384" s="11" t="s">
        <v>183</v>
      </c>
      <c r="BU384" s="11"/>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6"/>
      <c r="DC384" s="16"/>
      <c r="DD384" s="16"/>
      <c r="DE384" s="16"/>
      <c r="DF384" s="17"/>
      <c r="DG384" s="16"/>
      <c r="DH384" s="16"/>
      <c r="DI384" s="16"/>
      <c r="DJ384" s="16"/>
      <c r="DK384" s="16"/>
      <c r="DL384" s="16"/>
      <c r="DM384" s="185"/>
      <c r="DN384" s="16"/>
      <c r="DO384" s="16"/>
      <c r="DP384" s="16"/>
      <c r="DQ384" s="16"/>
      <c r="DR384" s="16"/>
      <c r="DS384" s="16"/>
      <c r="DT384" s="16"/>
      <c r="DU384" s="16"/>
      <c r="DV384" s="16"/>
      <c r="DW384" s="138"/>
      <c r="DX384" s="137"/>
      <c r="DY384" s="137"/>
      <c r="DZ384" s="17"/>
      <c r="EA384" s="15"/>
      <c r="EB384" s="15"/>
      <c r="EC384" s="15"/>
      <c r="ED384" s="15"/>
    </row>
    <row r="385" spans="1:134" ht="15" hidden="1" customHeight="1" x14ac:dyDescent="0.3">
      <c r="A385" s="221"/>
      <c r="B385" s="291" t="s">
        <v>706</v>
      </c>
      <c r="C385" s="561" t="str">
        <f>IF(LEN(t_STR_RW_AUX_PUD23) &gt; 0, t_STR_RW_AUX_PUD23, DEF_RW_AUX_PUD23) &amp; " high voltage"</f>
        <v>AUX analog Pull-Up/Down 23 high voltage</v>
      </c>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c r="AA385" s="193"/>
      <c r="AB385" s="193"/>
      <c r="AC385" s="193"/>
      <c r="AD385" s="193"/>
      <c r="AE385" s="193"/>
      <c r="AF385" s="193"/>
      <c r="AG385" s="193"/>
      <c r="AH385" s="193"/>
      <c r="AI385" s="193"/>
      <c r="AJ385" s="148">
        <f>IF($DM385=0,0,(IF(_xlfn.BITAND($DM385, 128),"8,", "") &amp; IF(_xlfn.BITAND($DM385,64),"7,", "") &amp; IF(_xlfn.BITAND($DM385,7), _xlfn.BITAND($DM385,7) &amp; ",", "") &amp; IF(_xlfn.BITAND($DM385, 56), _xlfn.BITAND($DM385, 56)/8, "")))</f>
        <v>0</v>
      </c>
      <c r="AK385" s="135">
        <v>0</v>
      </c>
      <c r="AL385" s="135">
        <v>31</v>
      </c>
      <c r="AM385" s="194" t="s">
        <v>165</v>
      </c>
      <c r="AN385" s="195" t="s">
        <v>707</v>
      </c>
      <c r="AO385" s="195" t="s">
        <v>343</v>
      </c>
      <c r="AP385" s="195" t="s">
        <v>707</v>
      </c>
      <c r="AQ385" s="140" t="s">
        <v>708</v>
      </c>
      <c r="AR385" s="198">
        <v>5</v>
      </c>
      <c r="AS385" s="12" t="s">
        <v>346</v>
      </c>
      <c r="AT385" s="198">
        <v>1</v>
      </c>
      <c r="AU385" s="198">
        <v>2</v>
      </c>
      <c r="AV385" s="12" t="s">
        <v>259</v>
      </c>
      <c r="AW385" s="135">
        <v>0</v>
      </c>
      <c r="AX385" s="135">
        <v>0</v>
      </c>
      <c r="AY385" s="135">
        <v>0</v>
      </c>
      <c r="AZ385" s="135">
        <v>0</v>
      </c>
      <c r="BA385" s="135">
        <v>0</v>
      </c>
      <c r="BB385" s="136"/>
      <c r="BC385" s="136"/>
      <c r="BD385" s="15"/>
      <c r="BE385" s="137" t="str">
        <f>IF(C385="","",C385)</f>
        <v>AUX analog Pull-Up/Down 23 high voltage</v>
      </c>
      <c r="BF385" s="11" t="s">
        <v>264</v>
      </c>
      <c r="BG385" s="11" t="s">
        <v>265</v>
      </c>
      <c r="BH385" s="11" t="s">
        <v>266</v>
      </c>
      <c r="BI385" s="146" t="s">
        <v>525</v>
      </c>
      <c r="BJ385" s="11" t="s">
        <v>268</v>
      </c>
      <c r="BK385" s="146" t="s">
        <v>485</v>
      </c>
      <c r="BL385" s="146" t="s">
        <v>350</v>
      </c>
      <c r="BM385" s="146" t="s">
        <v>179</v>
      </c>
      <c r="BN385" s="11" t="s">
        <v>182</v>
      </c>
      <c r="BO385" s="265" t="s">
        <v>181</v>
      </c>
      <c r="BP385" s="11" t="s">
        <v>272</v>
      </c>
      <c r="BQ385" s="11" t="s">
        <v>182</v>
      </c>
      <c r="BR385" s="11" t="s">
        <v>182</v>
      </c>
      <c r="BS385" s="11" t="s">
        <v>183</v>
      </c>
      <c r="BT385" s="11" t="s">
        <v>182</v>
      </c>
      <c r="BU385" s="11"/>
      <c r="BV385" s="15">
        <f t="shared" ref="BV385:BZ386" si="152">IF(UPPER(TRIM(D385))="X",1,0)</f>
        <v>0</v>
      </c>
      <c r="BW385" s="15">
        <f t="shared" si="152"/>
        <v>0</v>
      </c>
      <c r="BX385" s="15">
        <f t="shared" si="152"/>
        <v>0</v>
      </c>
      <c r="BY385" s="15">
        <f t="shared" si="152"/>
        <v>0</v>
      </c>
      <c r="BZ385" s="15">
        <f t="shared" si="152"/>
        <v>0</v>
      </c>
      <c r="CA385" s="15">
        <f>IF(UPPER(TRIM(J385))="X",1,0)</f>
        <v>0</v>
      </c>
      <c r="CB385" s="15">
        <f>IF(UPPER(TRIM(L385))="X",1,0)</f>
        <v>0</v>
      </c>
      <c r="CC385" s="15">
        <f>IF(UPPER(TRIM(M385))="X",1,0)</f>
        <v>0</v>
      </c>
      <c r="CD385" s="15">
        <f>IF(UPPER(TRIM(I385))="X",1,0)</f>
        <v>0</v>
      </c>
      <c r="CE385" s="15">
        <f>IF(UPPER(TRIM(K385))="X",1,0)</f>
        <v>0</v>
      </c>
      <c r="CF385" s="15">
        <f t="shared" ref="CF385:CU386" si="153">IF(UPPER(TRIM(N385))="X",1,0)</f>
        <v>0</v>
      </c>
      <c r="CG385" s="15">
        <f t="shared" si="153"/>
        <v>0</v>
      </c>
      <c r="CH385" s="15">
        <f t="shared" si="153"/>
        <v>0</v>
      </c>
      <c r="CI385" s="15">
        <f t="shared" si="153"/>
        <v>0</v>
      </c>
      <c r="CJ385" s="15">
        <f t="shared" si="153"/>
        <v>0</v>
      </c>
      <c r="CK385" s="15">
        <f t="shared" si="153"/>
        <v>0</v>
      </c>
      <c r="CL385" s="15">
        <f t="shared" si="153"/>
        <v>0</v>
      </c>
      <c r="CM385" s="15">
        <f t="shared" si="153"/>
        <v>0</v>
      </c>
      <c r="CN385" s="15">
        <f t="shared" si="153"/>
        <v>0</v>
      </c>
      <c r="CO385" s="15">
        <f t="shared" si="153"/>
        <v>0</v>
      </c>
      <c r="CP385" s="15">
        <f t="shared" si="153"/>
        <v>0</v>
      </c>
      <c r="CQ385" s="15">
        <f t="shared" si="153"/>
        <v>0</v>
      </c>
      <c r="CR385" s="15">
        <f t="shared" si="153"/>
        <v>0</v>
      </c>
      <c r="CS385" s="15">
        <f t="shared" si="153"/>
        <v>0</v>
      </c>
      <c r="CT385" s="15">
        <f t="shared" si="153"/>
        <v>0</v>
      </c>
      <c r="CU385" s="15">
        <f t="shared" si="153"/>
        <v>0</v>
      </c>
      <c r="CV385" s="15">
        <f t="shared" ref="CP385:DA386" si="154">IF(UPPER(TRIM(AD385))="X",1,0)</f>
        <v>0</v>
      </c>
      <c r="CW385" s="15">
        <f t="shared" si="154"/>
        <v>0</v>
      </c>
      <c r="CX385" s="15">
        <f t="shared" si="154"/>
        <v>0</v>
      </c>
      <c r="CY385" s="15">
        <f t="shared" si="154"/>
        <v>0</v>
      </c>
      <c r="CZ385" s="15">
        <f t="shared" si="154"/>
        <v>0</v>
      </c>
      <c r="DA385" s="15">
        <f t="shared" si="154"/>
        <v>0</v>
      </c>
      <c r="DB385" s="16">
        <f>IF(UPPER(TRIM(AM385))="P", 0, IF(UPPER(TRIM(AM385))="C", 16384, IF(UPPER(TRIM(AM385))="B", 32768, IF(UPPER(TRIM(AM385))="U", 49152, -1))))</f>
        <v>0</v>
      </c>
      <c r="DC385" s="16">
        <f>HEX2DEC(AN385)</f>
        <v>5504</v>
      </c>
      <c r="DD385" s="16">
        <f>IF(UPPER(TRIM(BB385))="",0,IF(UPPER(TRIM(BB385))="M",32,IF(UPPER(TRIM(BB385))="H",64,IF(UPPER(TRIM(BB385))="I",128,-1))))</f>
        <v>0</v>
      </c>
      <c r="DE385" s="16">
        <f>IF(UPPER(TRIM(BC385))="",0, IF(UPPER(TRIM(BC385))="U",1,IF(UPPER(TRIM(BC385))="A",2,IF(UPPER(TRIM(BC385))="B1",4,IF(UPPER(TRIM(BC385))="B2",8,IF(UPPER(TRIM(BC385))="C",16,-1))))))</f>
        <v>0</v>
      </c>
      <c r="DF385" s="17"/>
      <c r="DG385" s="16">
        <v>387</v>
      </c>
      <c r="DH385" s="16">
        <f>AK385</f>
        <v>0</v>
      </c>
      <c r="DI385" s="16">
        <f>AL385</f>
        <v>31</v>
      </c>
      <c r="DJ385" s="16">
        <f>DB385 + DC385</f>
        <v>5504</v>
      </c>
      <c r="DK385" s="16">
        <f>HEX2DEC(AO385)</f>
        <v>18</v>
      </c>
      <c r="DL385" s="16">
        <f>HEX2DEC(AP385)</f>
        <v>5504</v>
      </c>
      <c r="DM385" s="13">
        <v>0</v>
      </c>
      <c r="DN385" s="16">
        <v>296</v>
      </c>
      <c r="DO385" s="16">
        <f>BV385*2^15+BW385*2^14+BX385*2^13+BY385*2^12+BZ385*2^11+CA385*2^10+CB385*2^9+CC385*2^8+CD385*2^7+CE385*2^6+CF385*2^5+CG385*2^4+CH385*2^3+CI385*2^2+CJ385*2^1+CK385*2^0</f>
        <v>0</v>
      </c>
      <c r="DP385" s="16">
        <f>CL385*2^15+CM385*2^14+CN385*2^13+CO385*2^12+CP385*2^11+CQ385*2^10+CR385*2^9+CS385*2^8+CT385*2^7+CU385*2^6+CV385*2^5+CW385*2^4+CX385*2^3+CY385*2^2+CZ385*2^1+DA385*2^0</f>
        <v>0</v>
      </c>
      <c r="DQ385" s="16">
        <f>IF(DS385=2,AT385*1000,AT385)</f>
        <v>1000</v>
      </c>
      <c r="DR385" s="16">
        <f>IF(DT385=2,AU385*1000,AU385)</f>
        <v>2000</v>
      </c>
      <c r="DS385" s="16">
        <v>2</v>
      </c>
      <c r="DT385" s="16">
        <v>2</v>
      </c>
      <c r="DU385" s="16">
        <f>MAX(0,MIN(AX385,3))*2^14+MAX(0,MIN(AY385,3))*2^12+MAX(0,MIN(AZ385,3))*2^10+MAX(0,MIN(BA385,3))*2^8+IF(AW385&lt;0,31,IF(AW385&gt;30,30,AW385))</f>
        <v>0</v>
      </c>
      <c r="DV385" s="16">
        <f>DD385 + DE385</f>
        <v>0</v>
      </c>
      <c r="DW385" s="138" t="s">
        <v>184</v>
      </c>
      <c r="DX385" s="137" t="s">
        <v>273</v>
      </c>
      <c r="DY385" s="137" t="s">
        <v>186</v>
      </c>
      <c r="DZ385" s="17"/>
      <c r="EA385" s="15"/>
      <c r="EB385" s="15"/>
      <c r="EC385" s="15"/>
      <c r="ED385" s="15"/>
    </row>
    <row r="386" spans="1:134" ht="15" hidden="1" customHeight="1" x14ac:dyDescent="0.3">
      <c r="A386" s="221"/>
      <c r="B386" s="293"/>
      <c r="C386" s="561" t="str">
        <f>IF(LEN(t_STR_RW_AUX_PUD23) &gt; 0, t_STR_RW_AUX_PUD23, DEF_RW_AUX_PUD23) &amp; " low voltage"</f>
        <v>AUX analog Pull-Up/Down 23 low voltage</v>
      </c>
      <c r="D386" s="202"/>
      <c r="E386" s="202"/>
      <c r="F386" s="202"/>
      <c r="G386" s="202"/>
      <c r="H386" s="202"/>
      <c r="I386" s="202"/>
      <c r="J386" s="202"/>
      <c r="K386" s="202"/>
      <c r="L386" s="202"/>
      <c r="M386" s="202"/>
      <c r="N386" s="202"/>
      <c r="O386" s="202"/>
      <c r="P386" s="202"/>
      <c r="Q386" s="202"/>
      <c r="R386" s="202"/>
      <c r="S386" s="202"/>
      <c r="T386" s="202"/>
      <c r="U386" s="202"/>
      <c r="V386" s="202"/>
      <c r="W386" s="202"/>
      <c r="X386" s="202"/>
      <c r="Y386" s="202"/>
      <c r="Z386" s="202"/>
      <c r="AA386" s="202"/>
      <c r="AB386" s="202"/>
      <c r="AC386" s="202"/>
      <c r="AD386" s="202"/>
      <c r="AE386" s="202"/>
      <c r="AF386" s="202"/>
      <c r="AG386" s="202"/>
      <c r="AH386" s="202"/>
      <c r="AI386" s="202"/>
      <c r="AJ386" s="148">
        <f>IF($DM386=0,0,(IF(_xlfn.BITAND($DM386, 128),"8,", "") &amp; IF(_xlfn.BITAND($DM386,64),"7,", "") &amp; IF(_xlfn.BITAND($DM386,7), _xlfn.BITAND($DM386,7) &amp; ",", "") &amp; IF(_xlfn.BITAND($DM386, 56), _xlfn.BITAND($DM386, 56)/8, "")))</f>
        <v>0</v>
      </c>
      <c r="AK386" s="135">
        <v>0</v>
      </c>
      <c r="AL386" s="135">
        <v>31</v>
      </c>
      <c r="AM386" s="194" t="s">
        <v>165</v>
      </c>
      <c r="AN386" s="195" t="s">
        <v>707</v>
      </c>
      <c r="AO386" s="195" t="s">
        <v>352</v>
      </c>
      <c r="AP386" s="195" t="s">
        <v>709</v>
      </c>
      <c r="AQ386" s="140" t="s">
        <v>710</v>
      </c>
      <c r="AR386" s="198">
        <v>0</v>
      </c>
      <c r="AS386" s="12" t="s">
        <v>346</v>
      </c>
      <c r="AT386" s="198">
        <v>1</v>
      </c>
      <c r="AU386" s="198">
        <v>2</v>
      </c>
      <c r="AV386" s="12" t="s">
        <v>259</v>
      </c>
      <c r="AW386" s="135">
        <v>0</v>
      </c>
      <c r="AX386" s="135">
        <v>0</v>
      </c>
      <c r="AY386" s="135">
        <v>0</v>
      </c>
      <c r="AZ386" s="135">
        <v>0</v>
      </c>
      <c r="BA386" s="135">
        <v>0</v>
      </c>
      <c r="BB386" s="136"/>
      <c r="BC386" s="136"/>
      <c r="BD386" s="15"/>
      <c r="BE386" s="137" t="str">
        <f>IF(C386="","",C386)</f>
        <v>AUX analog Pull-Up/Down 23 low voltage</v>
      </c>
      <c r="BF386" s="11" t="s">
        <v>264</v>
      </c>
      <c r="BG386" s="11" t="s">
        <v>265</v>
      </c>
      <c r="BH386" s="11" t="s">
        <v>266</v>
      </c>
      <c r="BI386" s="146" t="s">
        <v>525</v>
      </c>
      <c r="BJ386" s="11" t="s">
        <v>268</v>
      </c>
      <c r="BK386" s="146" t="s">
        <v>485</v>
      </c>
      <c r="BL386" s="146" t="s">
        <v>350</v>
      </c>
      <c r="BM386" s="146" t="s">
        <v>179</v>
      </c>
      <c r="BN386" s="11" t="s">
        <v>182</v>
      </c>
      <c r="BO386" s="265" t="s">
        <v>181</v>
      </c>
      <c r="BP386" s="11" t="s">
        <v>272</v>
      </c>
      <c r="BQ386" s="11" t="s">
        <v>182</v>
      </c>
      <c r="BR386" s="11" t="s">
        <v>182</v>
      </c>
      <c r="BS386" s="11" t="s">
        <v>183</v>
      </c>
      <c r="BT386" s="11" t="s">
        <v>182</v>
      </c>
      <c r="BU386" s="11"/>
      <c r="BV386" s="15">
        <f t="shared" si="152"/>
        <v>0</v>
      </c>
      <c r="BW386" s="15">
        <f t="shared" si="152"/>
        <v>0</v>
      </c>
      <c r="BX386" s="15">
        <f t="shared" si="152"/>
        <v>0</v>
      </c>
      <c r="BY386" s="15">
        <f t="shared" si="152"/>
        <v>0</v>
      </c>
      <c r="BZ386" s="15">
        <f t="shared" si="152"/>
        <v>0</v>
      </c>
      <c r="CA386" s="15">
        <f>IF(UPPER(TRIM(J386))="X",1,0)</f>
        <v>0</v>
      </c>
      <c r="CB386" s="15">
        <f>IF(UPPER(TRIM(L386))="X",1,0)</f>
        <v>0</v>
      </c>
      <c r="CC386" s="15">
        <f>IF(UPPER(TRIM(M386))="X",1,0)</f>
        <v>0</v>
      </c>
      <c r="CD386" s="15">
        <f>IF(UPPER(TRIM(I386))="X",1,0)</f>
        <v>0</v>
      </c>
      <c r="CE386" s="15">
        <f>IF(UPPER(TRIM(K386))="X",1,0)</f>
        <v>0</v>
      </c>
      <c r="CF386" s="15">
        <f t="shared" si="153"/>
        <v>0</v>
      </c>
      <c r="CG386" s="15">
        <f t="shared" si="153"/>
        <v>0</v>
      </c>
      <c r="CH386" s="15">
        <f t="shared" si="153"/>
        <v>0</v>
      </c>
      <c r="CI386" s="15">
        <f t="shared" si="153"/>
        <v>0</v>
      </c>
      <c r="CJ386" s="15">
        <f t="shared" si="153"/>
        <v>0</v>
      </c>
      <c r="CK386" s="15">
        <f t="shared" si="153"/>
        <v>0</v>
      </c>
      <c r="CL386" s="15">
        <f t="shared" si="153"/>
        <v>0</v>
      </c>
      <c r="CM386" s="15">
        <f t="shared" si="153"/>
        <v>0</v>
      </c>
      <c r="CN386" s="15">
        <f t="shared" si="153"/>
        <v>0</v>
      </c>
      <c r="CO386" s="15">
        <f t="shared" si="153"/>
        <v>0</v>
      </c>
      <c r="CP386" s="15">
        <f t="shared" si="154"/>
        <v>0</v>
      </c>
      <c r="CQ386" s="15">
        <f t="shared" si="154"/>
        <v>0</v>
      </c>
      <c r="CR386" s="15">
        <f t="shared" si="154"/>
        <v>0</v>
      </c>
      <c r="CS386" s="15">
        <f t="shared" si="154"/>
        <v>0</v>
      </c>
      <c r="CT386" s="15">
        <f t="shared" si="154"/>
        <v>0</v>
      </c>
      <c r="CU386" s="15">
        <f t="shared" si="154"/>
        <v>0</v>
      </c>
      <c r="CV386" s="15">
        <f t="shared" si="154"/>
        <v>0</v>
      </c>
      <c r="CW386" s="15">
        <f t="shared" si="154"/>
        <v>0</v>
      </c>
      <c r="CX386" s="15">
        <f t="shared" si="154"/>
        <v>0</v>
      </c>
      <c r="CY386" s="15">
        <f t="shared" si="154"/>
        <v>0</v>
      </c>
      <c r="CZ386" s="15">
        <f t="shared" si="154"/>
        <v>0</v>
      </c>
      <c r="DA386" s="15">
        <f t="shared" si="154"/>
        <v>0</v>
      </c>
      <c r="DB386" s="16">
        <f>IF(UPPER(TRIM(AM386))="P", 0, IF(UPPER(TRIM(AM386))="C", 16384, IF(UPPER(TRIM(AM386))="B", 32768, IF(UPPER(TRIM(AM386))="U", 49152, -1))))</f>
        <v>0</v>
      </c>
      <c r="DC386" s="16">
        <f>HEX2DEC(AN386)</f>
        <v>5504</v>
      </c>
      <c r="DD386" s="16">
        <f>IF(UPPER(TRIM(BB386))="",0,IF(UPPER(TRIM(BB386))="M",32,IF(UPPER(TRIM(BB386))="H",64,IF(UPPER(TRIM(BB386))="I",128,-1))))</f>
        <v>0</v>
      </c>
      <c r="DE386" s="16">
        <f>IF(UPPER(TRIM(BC386))="",0, IF(UPPER(TRIM(BC386))="U",1,IF(UPPER(TRIM(BC386))="A",2,IF(UPPER(TRIM(BC386))="B1",4,IF(UPPER(TRIM(BC386))="B2",8,IF(UPPER(TRIM(BC386))="C",16,-1))))))</f>
        <v>0</v>
      </c>
      <c r="DF386" s="17"/>
      <c r="DG386" s="16">
        <v>388</v>
      </c>
      <c r="DH386" s="16">
        <f>AK386</f>
        <v>0</v>
      </c>
      <c r="DI386" s="16">
        <f>AL386</f>
        <v>31</v>
      </c>
      <c r="DJ386" s="16">
        <f>DB386 + DC386</f>
        <v>5504</v>
      </c>
      <c r="DK386" s="16">
        <f>HEX2DEC(AO386)</f>
        <v>17</v>
      </c>
      <c r="DL386" s="16">
        <f>HEX2DEC(AP386)</f>
        <v>5505</v>
      </c>
      <c r="DM386" s="13">
        <v>0</v>
      </c>
      <c r="DN386" s="16">
        <v>297</v>
      </c>
      <c r="DO386" s="16">
        <f>BV386*2^15+BW386*2^14+BX386*2^13+BY386*2^12+BZ386*2^11+CA386*2^10+CB386*2^9+CC386*2^8+CD386*2^7+CE386*2^6+CF386*2^5+CG386*2^4+CH386*2^3+CI386*2^2+CJ386*2^1+CK386*2^0</f>
        <v>0</v>
      </c>
      <c r="DP386" s="16">
        <f>CL386*2^15+CM386*2^14+CN386*2^13+CO386*2^12+CP386*2^11+CQ386*2^10+CR386*2^9+CS386*2^8+CT386*2^7+CU386*2^6+CV386*2^5+CW386*2^4+CX386*2^3+CY386*2^2+CZ386*2^1+DA386*2^0</f>
        <v>0</v>
      </c>
      <c r="DQ386" s="16">
        <f>IF(DS386=2,AT386*1000,AT386)</f>
        <v>1000</v>
      </c>
      <c r="DR386" s="16">
        <f>IF(DT386=2,AU386*1000,AU386)</f>
        <v>2000</v>
      </c>
      <c r="DS386" s="16">
        <v>2</v>
      </c>
      <c r="DT386" s="16">
        <v>2</v>
      </c>
      <c r="DU386" s="16">
        <f>MAX(0,MIN(AX386,3))*2^14+MAX(0,MIN(AY386,3))*2^12+MAX(0,MIN(AZ386,3))*2^10+MAX(0,MIN(BA386,3))*2^8+IF(AW386&lt;0,31,IF(AW386&gt;30,30,AW386))</f>
        <v>0</v>
      </c>
      <c r="DV386" s="16">
        <f>DD386 + DE386</f>
        <v>0</v>
      </c>
      <c r="DW386" s="138" t="s">
        <v>184</v>
      </c>
      <c r="DX386" s="137" t="s">
        <v>273</v>
      </c>
      <c r="DY386" s="137" t="s">
        <v>186</v>
      </c>
      <c r="DZ386" s="17"/>
      <c r="EA386" s="15"/>
      <c r="EB386" s="15"/>
      <c r="EC386" s="15"/>
      <c r="ED386" s="15"/>
    </row>
    <row r="387" spans="1:134" ht="15" hidden="1" customHeight="1" x14ac:dyDescent="0.3">
      <c r="A387" s="123"/>
      <c r="B387" s="290"/>
      <c r="C387" s="555"/>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c r="AA387" s="184"/>
      <c r="AB387" s="184"/>
      <c r="AC387" s="184"/>
      <c r="AD387" s="184"/>
      <c r="AE387" s="184"/>
      <c r="AF387" s="184"/>
      <c r="AG387" s="184"/>
      <c r="AH387" s="184"/>
      <c r="AI387" s="184"/>
      <c r="AJ387" s="285"/>
      <c r="AK387" s="184"/>
      <c r="AL387" s="184"/>
      <c r="AM387" s="286"/>
      <c r="AN387" s="287"/>
      <c r="AO387" s="287"/>
      <c r="AP387" s="287"/>
      <c r="AQ387" s="184"/>
      <c r="AR387" s="184"/>
      <c r="AS387" s="184"/>
      <c r="AT387" s="184"/>
      <c r="AU387" s="184"/>
      <c r="AV387" s="184"/>
      <c r="AW387" s="184"/>
      <c r="AX387" s="184"/>
      <c r="AY387" s="184"/>
      <c r="AZ387" s="184"/>
      <c r="BA387" s="184"/>
      <c r="BB387" s="186"/>
      <c r="BC387" s="186"/>
      <c r="BD387" s="15"/>
      <c r="BE387" s="137" t="s">
        <v>183</v>
      </c>
      <c r="BF387" s="146"/>
      <c r="BG387" s="146"/>
      <c r="BH387" s="146"/>
      <c r="BI387" s="11" t="s">
        <v>183</v>
      </c>
      <c r="BJ387" s="11" t="s">
        <v>183</v>
      </c>
      <c r="BK387" s="11" t="s">
        <v>183</v>
      </c>
      <c r="BL387" s="11" t="s">
        <v>183</v>
      </c>
      <c r="BM387" s="11" t="s">
        <v>183</v>
      </c>
      <c r="BN387" s="11" t="s">
        <v>183</v>
      </c>
      <c r="BO387" s="11" t="s">
        <v>183</v>
      </c>
      <c r="BP387" s="11" t="s">
        <v>183</v>
      </c>
      <c r="BQ387" s="11" t="s">
        <v>183</v>
      </c>
      <c r="BR387" s="11" t="s">
        <v>183</v>
      </c>
      <c r="BS387" s="11" t="s">
        <v>183</v>
      </c>
      <c r="BT387" s="11" t="s">
        <v>183</v>
      </c>
      <c r="BU387" s="11"/>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6"/>
      <c r="DC387" s="16"/>
      <c r="DD387" s="16"/>
      <c r="DE387" s="16"/>
      <c r="DF387" s="17"/>
      <c r="DG387" s="16"/>
      <c r="DH387" s="16"/>
      <c r="DI387" s="16"/>
      <c r="DJ387" s="16"/>
      <c r="DK387" s="16"/>
      <c r="DL387" s="16"/>
      <c r="DM387" s="185"/>
      <c r="DN387" s="16"/>
      <c r="DO387" s="16"/>
      <c r="DP387" s="16"/>
      <c r="DQ387" s="16"/>
      <c r="DR387" s="16"/>
      <c r="DS387" s="16"/>
      <c r="DT387" s="16"/>
      <c r="DU387" s="16"/>
      <c r="DV387" s="16"/>
      <c r="DW387" s="138"/>
      <c r="DX387" s="137"/>
      <c r="DY387" s="137"/>
      <c r="DZ387" s="17"/>
      <c r="EA387" s="15"/>
      <c r="EB387" s="15"/>
      <c r="EC387" s="15"/>
      <c r="ED387" s="15"/>
    </row>
    <row r="388" spans="1:134" ht="15" hidden="1" customHeight="1" x14ac:dyDescent="0.3">
      <c r="A388" s="221"/>
      <c r="B388" s="291" t="s">
        <v>711</v>
      </c>
      <c r="C388" s="561" t="str">
        <f>IF(LEN(t_STR_RW_AUX_PUD24) &gt; 0, t_STR_RW_AUX_PUD24, DEF_RW_AUX_PUD24) &amp; " high voltage"</f>
        <v>AUX analog Pull-Up/Down 24 high voltage</v>
      </c>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c r="AA388" s="193"/>
      <c r="AB388" s="193"/>
      <c r="AC388" s="193"/>
      <c r="AD388" s="193"/>
      <c r="AE388" s="193"/>
      <c r="AF388" s="193"/>
      <c r="AG388" s="193"/>
      <c r="AH388" s="193"/>
      <c r="AI388" s="193"/>
      <c r="AJ388" s="148">
        <f>IF($DM388=0,0,(IF(_xlfn.BITAND($DM388, 128),"8,", "") &amp; IF(_xlfn.BITAND($DM388,64),"7,", "") &amp; IF(_xlfn.BITAND($DM388,7), _xlfn.BITAND($DM388,7) &amp; ",", "") &amp; IF(_xlfn.BITAND($DM388, 56), _xlfn.BITAND($DM388, 56)/8, "")))</f>
        <v>0</v>
      </c>
      <c r="AK388" s="135">
        <v>0</v>
      </c>
      <c r="AL388" s="135">
        <v>31</v>
      </c>
      <c r="AM388" s="194" t="s">
        <v>165</v>
      </c>
      <c r="AN388" s="195" t="s">
        <v>712</v>
      </c>
      <c r="AO388" s="195" t="s">
        <v>343</v>
      </c>
      <c r="AP388" s="195" t="s">
        <v>712</v>
      </c>
      <c r="AQ388" s="140" t="s">
        <v>713</v>
      </c>
      <c r="AR388" s="198">
        <v>5</v>
      </c>
      <c r="AS388" s="12" t="s">
        <v>346</v>
      </c>
      <c r="AT388" s="198">
        <v>1</v>
      </c>
      <c r="AU388" s="198">
        <v>2</v>
      </c>
      <c r="AV388" s="12" t="s">
        <v>259</v>
      </c>
      <c r="AW388" s="135">
        <v>0</v>
      </c>
      <c r="AX388" s="135">
        <v>0</v>
      </c>
      <c r="AY388" s="135">
        <v>0</v>
      </c>
      <c r="AZ388" s="135">
        <v>0</v>
      </c>
      <c r="BA388" s="135">
        <v>0</v>
      </c>
      <c r="BB388" s="136"/>
      <c r="BC388" s="136"/>
      <c r="BD388" s="15"/>
      <c r="BE388" s="137" t="str">
        <f>IF(C388="","",C388)</f>
        <v>AUX analog Pull-Up/Down 24 high voltage</v>
      </c>
      <c r="BF388" s="11" t="s">
        <v>264</v>
      </c>
      <c r="BG388" s="11" t="s">
        <v>265</v>
      </c>
      <c r="BH388" s="11" t="s">
        <v>266</v>
      </c>
      <c r="BI388" s="146" t="s">
        <v>525</v>
      </c>
      <c r="BJ388" s="11" t="s">
        <v>268</v>
      </c>
      <c r="BK388" s="146" t="s">
        <v>485</v>
      </c>
      <c r="BL388" s="146" t="s">
        <v>350</v>
      </c>
      <c r="BM388" s="146" t="s">
        <v>179</v>
      </c>
      <c r="BN388" s="11" t="s">
        <v>182</v>
      </c>
      <c r="BO388" s="265" t="s">
        <v>181</v>
      </c>
      <c r="BP388" s="11" t="s">
        <v>272</v>
      </c>
      <c r="BQ388" s="11" t="s">
        <v>182</v>
      </c>
      <c r="BR388" s="11" t="s">
        <v>182</v>
      </c>
      <c r="BS388" s="11" t="s">
        <v>183</v>
      </c>
      <c r="BT388" s="11" t="s">
        <v>182</v>
      </c>
      <c r="BU388" s="11"/>
      <c r="BV388" s="15">
        <f t="shared" ref="BV388:BZ389" si="155">IF(UPPER(TRIM(D388))="X",1,0)</f>
        <v>0</v>
      </c>
      <c r="BW388" s="15">
        <f t="shared" si="155"/>
        <v>0</v>
      </c>
      <c r="BX388" s="15">
        <f t="shared" si="155"/>
        <v>0</v>
      </c>
      <c r="BY388" s="15">
        <f t="shared" si="155"/>
        <v>0</v>
      </c>
      <c r="BZ388" s="15">
        <f t="shared" si="155"/>
        <v>0</v>
      </c>
      <c r="CA388" s="15">
        <f>IF(UPPER(TRIM(J388))="X",1,0)</f>
        <v>0</v>
      </c>
      <c r="CB388" s="15">
        <f>IF(UPPER(TRIM(L388))="X",1,0)</f>
        <v>0</v>
      </c>
      <c r="CC388" s="15">
        <f>IF(UPPER(TRIM(M388))="X",1,0)</f>
        <v>0</v>
      </c>
      <c r="CD388" s="15">
        <f>IF(UPPER(TRIM(I388))="X",1,0)</f>
        <v>0</v>
      </c>
      <c r="CE388" s="15">
        <f>IF(UPPER(TRIM(K388))="X",1,0)</f>
        <v>0</v>
      </c>
      <c r="CF388" s="15">
        <f t="shared" ref="CF388:CU389" si="156">IF(UPPER(TRIM(N388))="X",1,0)</f>
        <v>0</v>
      </c>
      <c r="CG388" s="15">
        <f t="shared" si="156"/>
        <v>0</v>
      </c>
      <c r="CH388" s="15">
        <f t="shared" si="156"/>
        <v>0</v>
      </c>
      <c r="CI388" s="15">
        <f t="shared" si="156"/>
        <v>0</v>
      </c>
      <c r="CJ388" s="15">
        <f t="shared" si="156"/>
        <v>0</v>
      </c>
      <c r="CK388" s="15">
        <f t="shared" si="156"/>
        <v>0</v>
      </c>
      <c r="CL388" s="15">
        <f t="shared" si="156"/>
        <v>0</v>
      </c>
      <c r="CM388" s="15">
        <f t="shared" si="156"/>
        <v>0</v>
      </c>
      <c r="CN388" s="15">
        <f t="shared" si="156"/>
        <v>0</v>
      </c>
      <c r="CO388" s="15">
        <f t="shared" si="156"/>
        <v>0</v>
      </c>
      <c r="CP388" s="15">
        <f t="shared" si="156"/>
        <v>0</v>
      </c>
      <c r="CQ388" s="15">
        <f t="shared" si="156"/>
        <v>0</v>
      </c>
      <c r="CR388" s="15">
        <f t="shared" si="156"/>
        <v>0</v>
      </c>
      <c r="CS388" s="15">
        <f t="shared" si="156"/>
        <v>0</v>
      </c>
      <c r="CT388" s="15">
        <f t="shared" si="156"/>
        <v>0</v>
      </c>
      <c r="CU388" s="15">
        <f t="shared" si="156"/>
        <v>0</v>
      </c>
      <c r="CV388" s="15">
        <f t="shared" ref="CP388:DA389" si="157">IF(UPPER(TRIM(AD388))="X",1,0)</f>
        <v>0</v>
      </c>
      <c r="CW388" s="15">
        <f t="shared" si="157"/>
        <v>0</v>
      </c>
      <c r="CX388" s="15">
        <f t="shared" si="157"/>
        <v>0</v>
      </c>
      <c r="CY388" s="15">
        <f t="shared" si="157"/>
        <v>0</v>
      </c>
      <c r="CZ388" s="15">
        <f t="shared" si="157"/>
        <v>0</v>
      </c>
      <c r="DA388" s="15">
        <f t="shared" si="157"/>
        <v>0</v>
      </c>
      <c r="DB388" s="16">
        <f>IF(UPPER(TRIM(AM388))="P", 0, IF(UPPER(TRIM(AM388))="C", 16384, IF(UPPER(TRIM(AM388))="B", 32768, IF(UPPER(TRIM(AM388))="U", 49152, -1))))</f>
        <v>0</v>
      </c>
      <c r="DC388" s="16">
        <f>HEX2DEC(AN388)</f>
        <v>5506</v>
      </c>
      <c r="DD388" s="16">
        <f>IF(UPPER(TRIM(BB388))="",0,IF(UPPER(TRIM(BB388))="M",32,IF(UPPER(TRIM(BB388))="H",64,IF(UPPER(TRIM(BB388))="I",128,-1))))</f>
        <v>0</v>
      </c>
      <c r="DE388" s="16">
        <f>IF(UPPER(TRIM(BC388))="",0, IF(UPPER(TRIM(BC388))="U",1,IF(UPPER(TRIM(BC388))="A",2,IF(UPPER(TRIM(BC388))="B1",4,IF(UPPER(TRIM(BC388))="B2",8,IF(UPPER(TRIM(BC388))="C",16,-1))))))</f>
        <v>0</v>
      </c>
      <c r="DF388" s="17"/>
      <c r="DG388" s="16">
        <v>389</v>
      </c>
      <c r="DH388" s="16">
        <f>AK388</f>
        <v>0</v>
      </c>
      <c r="DI388" s="16">
        <f>AL388</f>
        <v>31</v>
      </c>
      <c r="DJ388" s="16">
        <f>DB388 + DC388</f>
        <v>5506</v>
      </c>
      <c r="DK388" s="16">
        <f>HEX2DEC(AO388)</f>
        <v>18</v>
      </c>
      <c r="DL388" s="16">
        <f>HEX2DEC(AP388)</f>
        <v>5506</v>
      </c>
      <c r="DM388" s="13">
        <v>0</v>
      </c>
      <c r="DN388" s="16">
        <v>298</v>
      </c>
      <c r="DO388" s="16">
        <f>BV388*2^15+BW388*2^14+BX388*2^13+BY388*2^12+BZ388*2^11+CA388*2^10+CB388*2^9+CC388*2^8+CD388*2^7+CE388*2^6+CF388*2^5+CG388*2^4+CH388*2^3+CI388*2^2+CJ388*2^1+CK388*2^0</f>
        <v>0</v>
      </c>
      <c r="DP388" s="16">
        <f>CL388*2^15+CM388*2^14+CN388*2^13+CO388*2^12+CP388*2^11+CQ388*2^10+CR388*2^9+CS388*2^8+CT388*2^7+CU388*2^6+CV388*2^5+CW388*2^4+CX388*2^3+CY388*2^2+CZ388*2^1+DA388*2^0</f>
        <v>0</v>
      </c>
      <c r="DQ388" s="16">
        <f>IF(DS388=2,AT388*1000,AT388)</f>
        <v>1000</v>
      </c>
      <c r="DR388" s="16">
        <f>IF(DT388=2,AU388*1000,AU388)</f>
        <v>2000</v>
      </c>
      <c r="DS388" s="16">
        <v>2</v>
      </c>
      <c r="DT388" s="16">
        <v>2</v>
      </c>
      <c r="DU388" s="16">
        <f>MAX(0,MIN(AX388,3))*2^14+MAX(0,MIN(AY388,3))*2^12+MAX(0,MIN(AZ388,3))*2^10+MAX(0,MIN(BA388,3))*2^8+IF(AW388&lt;0,31,IF(AW388&gt;30,30,AW388))</f>
        <v>0</v>
      </c>
      <c r="DV388" s="16">
        <f>DD388 + DE388</f>
        <v>0</v>
      </c>
      <c r="DW388" s="138" t="s">
        <v>184</v>
      </c>
      <c r="DX388" s="137" t="s">
        <v>273</v>
      </c>
      <c r="DY388" s="137" t="s">
        <v>186</v>
      </c>
      <c r="DZ388" s="17"/>
      <c r="EA388" s="15"/>
      <c r="EB388" s="15"/>
      <c r="EC388" s="15"/>
      <c r="ED388" s="15"/>
    </row>
    <row r="389" spans="1:134" ht="15" hidden="1" customHeight="1" x14ac:dyDescent="0.3">
      <c r="A389" s="221"/>
      <c r="B389" s="293"/>
      <c r="C389" s="561" t="str">
        <f>IF(LEN(t_STR_RW_AUX_PUD24) &gt; 0, t_STR_RW_AUX_PUD24, DEF_RW_AUX_PUD24) &amp; " low voltage"</f>
        <v>AUX analog Pull-Up/Down 24 low voltage</v>
      </c>
      <c r="D389" s="202"/>
      <c r="E389" s="202"/>
      <c r="F389" s="202"/>
      <c r="G389" s="202"/>
      <c r="H389" s="202"/>
      <c r="I389" s="202"/>
      <c r="J389" s="202"/>
      <c r="K389" s="202"/>
      <c r="L389" s="202"/>
      <c r="M389" s="202"/>
      <c r="N389" s="202"/>
      <c r="O389" s="202"/>
      <c r="P389" s="202"/>
      <c r="Q389" s="202"/>
      <c r="R389" s="202"/>
      <c r="S389" s="202"/>
      <c r="T389" s="202"/>
      <c r="U389" s="202"/>
      <c r="V389" s="202"/>
      <c r="W389" s="202"/>
      <c r="X389" s="202"/>
      <c r="Y389" s="202"/>
      <c r="Z389" s="202"/>
      <c r="AA389" s="202"/>
      <c r="AB389" s="202"/>
      <c r="AC389" s="202"/>
      <c r="AD389" s="202"/>
      <c r="AE389" s="202"/>
      <c r="AF389" s="202"/>
      <c r="AG389" s="202"/>
      <c r="AH389" s="202"/>
      <c r="AI389" s="202"/>
      <c r="AJ389" s="148">
        <f>IF($DM389=0,0,(IF(_xlfn.BITAND($DM389, 128),"8,", "") &amp; IF(_xlfn.BITAND($DM389,64),"7,", "") &amp; IF(_xlfn.BITAND($DM389,7), _xlfn.BITAND($DM389,7) &amp; ",", "") &amp; IF(_xlfn.BITAND($DM389, 56), _xlfn.BITAND($DM389, 56)/8, "")))</f>
        <v>0</v>
      </c>
      <c r="AK389" s="135">
        <v>0</v>
      </c>
      <c r="AL389" s="135">
        <v>31</v>
      </c>
      <c r="AM389" s="194" t="s">
        <v>165</v>
      </c>
      <c r="AN389" s="195" t="s">
        <v>712</v>
      </c>
      <c r="AO389" s="195" t="s">
        <v>352</v>
      </c>
      <c r="AP389" s="195" t="s">
        <v>714</v>
      </c>
      <c r="AQ389" s="140" t="s">
        <v>715</v>
      </c>
      <c r="AR389" s="198">
        <v>0</v>
      </c>
      <c r="AS389" s="12" t="s">
        <v>346</v>
      </c>
      <c r="AT389" s="198">
        <v>1</v>
      </c>
      <c r="AU389" s="198">
        <v>2</v>
      </c>
      <c r="AV389" s="12" t="s">
        <v>259</v>
      </c>
      <c r="AW389" s="135">
        <v>0</v>
      </c>
      <c r="AX389" s="135">
        <v>0</v>
      </c>
      <c r="AY389" s="135">
        <v>0</v>
      </c>
      <c r="AZ389" s="135">
        <v>0</v>
      </c>
      <c r="BA389" s="135">
        <v>0</v>
      </c>
      <c r="BB389" s="136"/>
      <c r="BC389" s="136"/>
      <c r="BD389" s="15"/>
      <c r="BE389" s="137" t="str">
        <f>IF(C389="","",C389)</f>
        <v>AUX analog Pull-Up/Down 24 low voltage</v>
      </c>
      <c r="BF389" s="11" t="s">
        <v>264</v>
      </c>
      <c r="BG389" s="11" t="s">
        <v>265</v>
      </c>
      <c r="BH389" s="11" t="s">
        <v>266</v>
      </c>
      <c r="BI389" s="146" t="s">
        <v>525</v>
      </c>
      <c r="BJ389" s="11" t="s">
        <v>268</v>
      </c>
      <c r="BK389" s="146" t="s">
        <v>485</v>
      </c>
      <c r="BL389" s="146" t="s">
        <v>350</v>
      </c>
      <c r="BM389" s="146" t="s">
        <v>179</v>
      </c>
      <c r="BN389" s="11" t="s">
        <v>182</v>
      </c>
      <c r="BO389" s="265" t="s">
        <v>181</v>
      </c>
      <c r="BP389" s="11" t="s">
        <v>272</v>
      </c>
      <c r="BQ389" s="11" t="s">
        <v>182</v>
      </c>
      <c r="BR389" s="11" t="s">
        <v>182</v>
      </c>
      <c r="BS389" s="11" t="s">
        <v>183</v>
      </c>
      <c r="BT389" s="11" t="s">
        <v>182</v>
      </c>
      <c r="BU389" s="11"/>
      <c r="BV389" s="15">
        <f t="shared" si="155"/>
        <v>0</v>
      </c>
      <c r="BW389" s="15">
        <f t="shared" si="155"/>
        <v>0</v>
      </c>
      <c r="BX389" s="15">
        <f t="shared" si="155"/>
        <v>0</v>
      </c>
      <c r="BY389" s="15">
        <f t="shared" si="155"/>
        <v>0</v>
      </c>
      <c r="BZ389" s="15">
        <f t="shared" si="155"/>
        <v>0</v>
      </c>
      <c r="CA389" s="15">
        <f>IF(UPPER(TRIM(J389))="X",1,0)</f>
        <v>0</v>
      </c>
      <c r="CB389" s="15">
        <f>IF(UPPER(TRIM(L389))="X",1,0)</f>
        <v>0</v>
      </c>
      <c r="CC389" s="15">
        <f>IF(UPPER(TRIM(M389))="X",1,0)</f>
        <v>0</v>
      </c>
      <c r="CD389" s="15">
        <f>IF(UPPER(TRIM(I389))="X",1,0)</f>
        <v>0</v>
      </c>
      <c r="CE389" s="15">
        <f>IF(UPPER(TRIM(K389))="X",1,0)</f>
        <v>0</v>
      </c>
      <c r="CF389" s="15">
        <f t="shared" si="156"/>
        <v>0</v>
      </c>
      <c r="CG389" s="15">
        <f t="shared" si="156"/>
        <v>0</v>
      </c>
      <c r="CH389" s="15">
        <f t="shared" si="156"/>
        <v>0</v>
      </c>
      <c r="CI389" s="15">
        <f t="shared" si="156"/>
        <v>0</v>
      </c>
      <c r="CJ389" s="15">
        <f t="shared" si="156"/>
        <v>0</v>
      </c>
      <c r="CK389" s="15">
        <f t="shared" si="156"/>
        <v>0</v>
      </c>
      <c r="CL389" s="15">
        <f t="shared" si="156"/>
        <v>0</v>
      </c>
      <c r="CM389" s="15">
        <f t="shared" si="156"/>
        <v>0</v>
      </c>
      <c r="CN389" s="15">
        <f t="shared" si="156"/>
        <v>0</v>
      </c>
      <c r="CO389" s="15">
        <f t="shared" si="156"/>
        <v>0</v>
      </c>
      <c r="CP389" s="15">
        <f t="shared" si="157"/>
        <v>0</v>
      </c>
      <c r="CQ389" s="15">
        <f t="shared" si="157"/>
        <v>0</v>
      </c>
      <c r="CR389" s="15">
        <f t="shared" si="157"/>
        <v>0</v>
      </c>
      <c r="CS389" s="15">
        <f t="shared" si="157"/>
        <v>0</v>
      </c>
      <c r="CT389" s="15">
        <f t="shared" si="157"/>
        <v>0</v>
      </c>
      <c r="CU389" s="15">
        <f t="shared" si="157"/>
        <v>0</v>
      </c>
      <c r="CV389" s="15">
        <f t="shared" si="157"/>
        <v>0</v>
      </c>
      <c r="CW389" s="15">
        <f t="shared" si="157"/>
        <v>0</v>
      </c>
      <c r="CX389" s="15">
        <f t="shared" si="157"/>
        <v>0</v>
      </c>
      <c r="CY389" s="15">
        <f t="shared" si="157"/>
        <v>0</v>
      </c>
      <c r="CZ389" s="15">
        <f t="shared" si="157"/>
        <v>0</v>
      </c>
      <c r="DA389" s="15">
        <f t="shared" si="157"/>
        <v>0</v>
      </c>
      <c r="DB389" s="16">
        <f>IF(UPPER(TRIM(AM389))="P", 0, IF(UPPER(TRIM(AM389))="C", 16384, IF(UPPER(TRIM(AM389))="B", 32768, IF(UPPER(TRIM(AM389))="U", 49152, -1))))</f>
        <v>0</v>
      </c>
      <c r="DC389" s="16">
        <f>HEX2DEC(AN389)</f>
        <v>5506</v>
      </c>
      <c r="DD389" s="16">
        <f>IF(UPPER(TRIM(BB389))="",0,IF(UPPER(TRIM(BB389))="M",32,IF(UPPER(TRIM(BB389))="H",64,IF(UPPER(TRIM(BB389))="I",128,-1))))</f>
        <v>0</v>
      </c>
      <c r="DE389" s="16">
        <f>IF(UPPER(TRIM(BC389))="",0, IF(UPPER(TRIM(BC389))="U",1,IF(UPPER(TRIM(BC389))="A",2,IF(UPPER(TRIM(BC389))="B1",4,IF(UPPER(TRIM(BC389))="B2",8,IF(UPPER(TRIM(BC389))="C",16,-1))))))</f>
        <v>0</v>
      </c>
      <c r="DF389" s="17"/>
      <c r="DG389" s="16">
        <v>390</v>
      </c>
      <c r="DH389" s="16">
        <f>AK389</f>
        <v>0</v>
      </c>
      <c r="DI389" s="16">
        <f>AL389</f>
        <v>31</v>
      </c>
      <c r="DJ389" s="16">
        <f>DB389 + DC389</f>
        <v>5506</v>
      </c>
      <c r="DK389" s="16">
        <f>HEX2DEC(AO389)</f>
        <v>17</v>
      </c>
      <c r="DL389" s="16">
        <f>HEX2DEC(AP389)</f>
        <v>5507</v>
      </c>
      <c r="DM389" s="13">
        <v>0</v>
      </c>
      <c r="DN389" s="16">
        <v>299</v>
      </c>
      <c r="DO389" s="16">
        <f>BV389*2^15+BW389*2^14+BX389*2^13+BY389*2^12+BZ389*2^11+CA389*2^10+CB389*2^9+CC389*2^8+CD389*2^7+CE389*2^6+CF389*2^5+CG389*2^4+CH389*2^3+CI389*2^2+CJ389*2^1+CK389*2^0</f>
        <v>0</v>
      </c>
      <c r="DP389" s="16">
        <f>CL389*2^15+CM389*2^14+CN389*2^13+CO389*2^12+CP389*2^11+CQ389*2^10+CR389*2^9+CS389*2^8+CT389*2^7+CU389*2^6+CV389*2^5+CW389*2^4+CX389*2^3+CY389*2^2+CZ389*2^1+DA389*2^0</f>
        <v>0</v>
      </c>
      <c r="DQ389" s="16">
        <f>IF(DS389=2,AT389*1000,AT389)</f>
        <v>1000</v>
      </c>
      <c r="DR389" s="16">
        <f>IF(DT389=2,AU389*1000,AU389)</f>
        <v>2000</v>
      </c>
      <c r="DS389" s="16">
        <v>2</v>
      </c>
      <c r="DT389" s="16">
        <v>2</v>
      </c>
      <c r="DU389" s="16">
        <f>MAX(0,MIN(AX389,3))*2^14+MAX(0,MIN(AY389,3))*2^12+MAX(0,MIN(AZ389,3))*2^10+MAX(0,MIN(BA389,3))*2^8+IF(AW389&lt;0,31,IF(AW389&gt;30,30,AW389))</f>
        <v>0</v>
      </c>
      <c r="DV389" s="16">
        <f>DD389 + DE389</f>
        <v>0</v>
      </c>
      <c r="DW389" s="138" t="s">
        <v>184</v>
      </c>
      <c r="DX389" s="137" t="s">
        <v>273</v>
      </c>
      <c r="DY389" s="137" t="s">
        <v>186</v>
      </c>
      <c r="DZ389" s="17"/>
      <c r="EA389" s="15"/>
      <c r="EB389" s="15"/>
      <c r="EC389" s="15"/>
      <c r="ED389" s="15"/>
    </row>
    <row r="390" spans="1:134" ht="15" hidden="1" customHeight="1" x14ac:dyDescent="0.3">
      <c r="A390" s="123"/>
      <c r="B390" s="290"/>
      <c r="C390" s="555"/>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c r="AA390" s="184"/>
      <c r="AB390" s="184"/>
      <c r="AC390" s="184"/>
      <c r="AD390" s="184"/>
      <c r="AE390" s="184"/>
      <c r="AF390" s="184"/>
      <c r="AG390" s="184"/>
      <c r="AH390" s="184"/>
      <c r="AI390" s="184"/>
      <c r="AJ390" s="285"/>
      <c r="AK390" s="184"/>
      <c r="AL390" s="184"/>
      <c r="AM390" s="286"/>
      <c r="AN390" s="287"/>
      <c r="AO390" s="287"/>
      <c r="AP390" s="287"/>
      <c r="AQ390" s="184"/>
      <c r="AR390" s="184"/>
      <c r="AS390" s="184"/>
      <c r="AT390" s="184"/>
      <c r="AU390" s="184"/>
      <c r="AV390" s="184"/>
      <c r="AW390" s="184"/>
      <c r="AX390" s="184"/>
      <c r="AY390" s="184"/>
      <c r="AZ390" s="184"/>
      <c r="BA390" s="184"/>
      <c r="BB390" s="186"/>
      <c r="BC390" s="186"/>
      <c r="BD390" s="15"/>
      <c r="BE390" s="137" t="s">
        <v>183</v>
      </c>
      <c r="BF390" s="146"/>
      <c r="BG390" s="146"/>
      <c r="BH390" s="146"/>
      <c r="BI390" s="11" t="s">
        <v>183</v>
      </c>
      <c r="BJ390" s="11" t="s">
        <v>183</v>
      </c>
      <c r="BK390" s="11" t="s">
        <v>183</v>
      </c>
      <c r="BL390" s="11" t="s">
        <v>183</v>
      </c>
      <c r="BM390" s="11" t="s">
        <v>183</v>
      </c>
      <c r="BN390" s="11" t="s">
        <v>183</v>
      </c>
      <c r="BO390" s="11" t="s">
        <v>183</v>
      </c>
      <c r="BP390" s="11" t="s">
        <v>183</v>
      </c>
      <c r="BQ390" s="11" t="s">
        <v>183</v>
      </c>
      <c r="BR390" s="11" t="s">
        <v>183</v>
      </c>
      <c r="BS390" s="11" t="s">
        <v>183</v>
      </c>
      <c r="BT390" s="11" t="s">
        <v>183</v>
      </c>
      <c r="BU390" s="11"/>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6"/>
      <c r="DC390" s="16"/>
      <c r="DD390" s="16"/>
      <c r="DE390" s="16"/>
      <c r="DF390" s="17"/>
      <c r="DG390" s="16"/>
      <c r="DH390" s="16"/>
      <c r="DI390" s="16"/>
      <c r="DJ390" s="16"/>
      <c r="DK390" s="16"/>
      <c r="DL390" s="16"/>
      <c r="DM390" s="185"/>
      <c r="DN390" s="16"/>
      <c r="DO390" s="16"/>
      <c r="DP390" s="16"/>
      <c r="DQ390" s="16"/>
      <c r="DR390" s="16"/>
      <c r="DS390" s="16"/>
      <c r="DT390" s="16"/>
      <c r="DU390" s="16"/>
      <c r="DV390" s="16"/>
      <c r="DW390" s="138"/>
      <c r="DX390" s="137"/>
      <c r="DY390" s="137"/>
      <c r="DZ390" s="17"/>
      <c r="EA390" s="15"/>
      <c r="EB390" s="15"/>
      <c r="EC390" s="15"/>
      <c r="ED390" s="15"/>
    </row>
    <row r="391" spans="1:134" ht="15" hidden="1" customHeight="1" x14ac:dyDescent="0.3">
      <c r="A391" s="221"/>
      <c r="B391" s="291" t="s">
        <v>716</v>
      </c>
      <c r="C391" s="561" t="str">
        <f>IF(LEN(t_STR_RW_AUX_PUD25) &gt; 0, t_STR_RW_AUX_PUD25, DEF_RW_AUX_PUD25) &amp; " high voltage"</f>
        <v>AUX analog Pull-Up/Down 25 high voltage</v>
      </c>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c r="AA391" s="193"/>
      <c r="AB391" s="193"/>
      <c r="AC391" s="193"/>
      <c r="AD391" s="193"/>
      <c r="AE391" s="193"/>
      <c r="AF391" s="193"/>
      <c r="AG391" s="193"/>
      <c r="AH391" s="193"/>
      <c r="AI391" s="193"/>
      <c r="AJ391" s="148">
        <f>IF($DM391=0,0,(IF(_xlfn.BITAND($DM391, 128),"8,", "") &amp; IF(_xlfn.BITAND($DM391,64),"7,", "") &amp; IF(_xlfn.BITAND($DM391,7), _xlfn.BITAND($DM391,7) &amp; ",", "") &amp; IF(_xlfn.BITAND($DM391, 56), _xlfn.BITAND($DM391, 56)/8, "")))</f>
        <v>0</v>
      </c>
      <c r="AK391" s="135">
        <v>0</v>
      </c>
      <c r="AL391" s="135">
        <v>31</v>
      </c>
      <c r="AM391" s="194" t="s">
        <v>165</v>
      </c>
      <c r="AN391" s="195" t="s">
        <v>717</v>
      </c>
      <c r="AO391" s="195" t="s">
        <v>343</v>
      </c>
      <c r="AP391" s="195" t="s">
        <v>717</v>
      </c>
      <c r="AQ391" s="140" t="s">
        <v>718</v>
      </c>
      <c r="AR391" s="198">
        <v>5</v>
      </c>
      <c r="AS391" s="12" t="s">
        <v>346</v>
      </c>
      <c r="AT391" s="198">
        <v>1</v>
      </c>
      <c r="AU391" s="198">
        <v>2</v>
      </c>
      <c r="AV391" s="12" t="s">
        <v>259</v>
      </c>
      <c r="AW391" s="135">
        <v>0</v>
      </c>
      <c r="AX391" s="135">
        <v>0</v>
      </c>
      <c r="AY391" s="135">
        <v>0</v>
      </c>
      <c r="AZ391" s="135">
        <v>0</v>
      </c>
      <c r="BA391" s="135">
        <v>0</v>
      </c>
      <c r="BB391" s="136"/>
      <c r="BC391" s="136"/>
      <c r="BD391" s="15"/>
      <c r="BE391" s="137" t="str">
        <f>IF(C391="","",C391)</f>
        <v>AUX analog Pull-Up/Down 25 high voltage</v>
      </c>
      <c r="BF391" s="11" t="s">
        <v>264</v>
      </c>
      <c r="BG391" s="11" t="s">
        <v>265</v>
      </c>
      <c r="BH391" s="11" t="s">
        <v>266</v>
      </c>
      <c r="BI391" s="146" t="s">
        <v>525</v>
      </c>
      <c r="BJ391" s="11" t="s">
        <v>268</v>
      </c>
      <c r="BK391" s="146" t="s">
        <v>485</v>
      </c>
      <c r="BL391" s="146" t="s">
        <v>350</v>
      </c>
      <c r="BM391" s="146" t="s">
        <v>179</v>
      </c>
      <c r="BN391" s="11" t="s">
        <v>182</v>
      </c>
      <c r="BO391" s="265" t="s">
        <v>181</v>
      </c>
      <c r="BP391" s="11" t="s">
        <v>272</v>
      </c>
      <c r="BQ391" s="11" t="s">
        <v>182</v>
      </c>
      <c r="BR391" s="11" t="s">
        <v>182</v>
      </c>
      <c r="BS391" s="11" t="s">
        <v>183</v>
      </c>
      <c r="BT391" s="11" t="s">
        <v>182</v>
      </c>
      <c r="BU391" s="11"/>
      <c r="BV391" s="15">
        <f t="shared" ref="BV391:BZ392" si="158">IF(UPPER(TRIM(D391))="X",1,0)</f>
        <v>0</v>
      </c>
      <c r="BW391" s="15">
        <f t="shared" si="158"/>
        <v>0</v>
      </c>
      <c r="BX391" s="15">
        <f t="shared" si="158"/>
        <v>0</v>
      </c>
      <c r="BY391" s="15">
        <f t="shared" si="158"/>
        <v>0</v>
      </c>
      <c r="BZ391" s="15">
        <f t="shared" si="158"/>
        <v>0</v>
      </c>
      <c r="CA391" s="15">
        <f>IF(UPPER(TRIM(J391))="X",1,0)</f>
        <v>0</v>
      </c>
      <c r="CB391" s="15">
        <f>IF(UPPER(TRIM(L391))="X",1,0)</f>
        <v>0</v>
      </c>
      <c r="CC391" s="15">
        <f>IF(UPPER(TRIM(M391))="X",1,0)</f>
        <v>0</v>
      </c>
      <c r="CD391" s="15">
        <f>IF(UPPER(TRIM(I391))="X",1,0)</f>
        <v>0</v>
      </c>
      <c r="CE391" s="15">
        <f>IF(UPPER(TRIM(K391))="X",1,0)</f>
        <v>0</v>
      </c>
      <c r="CF391" s="15">
        <f t="shared" ref="CF391:CU392" si="159">IF(UPPER(TRIM(N391))="X",1,0)</f>
        <v>0</v>
      </c>
      <c r="CG391" s="15">
        <f t="shared" si="159"/>
        <v>0</v>
      </c>
      <c r="CH391" s="15">
        <f t="shared" si="159"/>
        <v>0</v>
      </c>
      <c r="CI391" s="15">
        <f t="shared" si="159"/>
        <v>0</v>
      </c>
      <c r="CJ391" s="15">
        <f t="shared" si="159"/>
        <v>0</v>
      </c>
      <c r="CK391" s="15">
        <f t="shared" si="159"/>
        <v>0</v>
      </c>
      <c r="CL391" s="15">
        <f t="shared" si="159"/>
        <v>0</v>
      </c>
      <c r="CM391" s="15">
        <f t="shared" si="159"/>
        <v>0</v>
      </c>
      <c r="CN391" s="15">
        <f t="shared" si="159"/>
        <v>0</v>
      </c>
      <c r="CO391" s="15">
        <f t="shared" si="159"/>
        <v>0</v>
      </c>
      <c r="CP391" s="15">
        <f t="shared" si="159"/>
        <v>0</v>
      </c>
      <c r="CQ391" s="15">
        <f t="shared" si="159"/>
        <v>0</v>
      </c>
      <c r="CR391" s="15">
        <f t="shared" si="159"/>
        <v>0</v>
      </c>
      <c r="CS391" s="15">
        <f t="shared" si="159"/>
        <v>0</v>
      </c>
      <c r="CT391" s="15">
        <f t="shared" si="159"/>
        <v>0</v>
      </c>
      <c r="CU391" s="15">
        <f t="shared" si="159"/>
        <v>0</v>
      </c>
      <c r="CV391" s="15">
        <f t="shared" ref="CP391:DA392" si="160">IF(UPPER(TRIM(AD391))="X",1,0)</f>
        <v>0</v>
      </c>
      <c r="CW391" s="15">
        <f t="shared" si="160"/>
        <v>0</v>
      </c>
      <c r="CX391" s="15">
        <f t="shared" si="160"/>
        <v>0</v>
      </c>
      <c r="CY391" s="15">
        <f t="shared" si="160"/>
        <v>0</v>
      </c>
      <c r="CZ391" s="15">
        <f t="shared" si="160"/>
        <v>0</v>
      </c>
      <c r="DA391" s="15">
        <f t="shared" si="160"/>
        <v>0</v>
      </c>
      <c r="DB391" s="16">
        <f>IF(UPPER(TRIM(AM391))="P", 0, IF(UPPER(TRIM(AM391))="C", 16384, IF(UPPER(TRIM(AM391))="B", 32768, IF(UPPER(TRIM(AM391))="U", 49152, -1))))</f>
        <v>0</v>
      </c>
      <c r="DC391" s="16">
        <f>HEX2DEC(AN391)</f>
        <v>5508</v>
      </c>
      <c r="DD391" s="16">
        <f>IF(UPPER(TRIM(BB391))="",0,IF(UPPER(TRIM(BB391))="M",32,IF(UPPER(TRIM(BB391))="H",64,IF(UPPER(TRIM(BB391))="I",128,-1))))</f>
        <v>0</v>
      </c>
      <c r="DE391" s="16">
        <f>IF(UPPER(TRIM(BC391))="",0, IF(UPPER(TRIM(BC391))="U",1,IF(UPPER(TRIM(BC391))="A",2,IF(UPPER(TRIM(BC391))="B1",4,IF(UPPER(TRIM(BC391))="B2",8,IF(UPPER(TRIM(BC391))="C",16,-1))))))</f>
        <v>0</v>
      </c>
      <c r="DF391" s="17"/>
      <c r="DG391" s="16">
        <v>391</v>
      </c>
      <c r="DH391" s="16">
        <f>AK391</f>
        <v>0</v>
      </c>
      <c r="DI391" s="16">
        <f>AL391</f>
        <v>31</v>
      </c>
      <c r="DJ391" s="16">
        <f>DB391 + DC391</f>
        <v>5508</v>
      </c>
      <c r="DK391" s="16">
        <f>HEX2DEC(AO391)</f>
        <v>18</v>
      </c>
      <c r="DL391" s="16">
        <f>HEX2DEC(AP391)</f>
        <v>5508</v>
      </c>
      <c r="DM391" s="13">
        <v>0</v>
      </c>
      <c r="DN391" s="16">
        <v>300</v>
      </c>
      <c r="DO391" s="16">
        <f>BV391*2^15+BW391*2^14+BX391*2^13+BY391*2^12+BZ391*2^11+CA391*2^10+CB391*2^9+CC391*2^8+CD391*2^7+CE391*2^6+CF391*2^5+CG391*2^4+CH391*2^3+CI391*2^2+CJ391*2^1+CK391*2^0</f>
        <v>0</v>
      </c>
      <c r="DP391" s="16">
        <f>CL391*2^15+CM391*2^14+CN391*2^13+CO391*2^12+CP391*2^11+CQ391*2^10+CR391*2^9+CS391*2^8+CT391*2^7+CU391*2^6+CV391*2^5+CW391*2^4+CX391*2^3+CY391*2^2+CZ391*2^1+DA391*2^0</f>
        <v>0</v>
      </c>
      <c r="DQ391" s="16">
        <f>IF(DS391=2,AT391*1000,AT391)</f>
        <v>1000</v>
      </c>
      <c r="DR391" s="16">
        <f>IF(DT391=2,AU391*1000,AU391)</f>
        <v>2000</v>
      </c>
      <c r="DS391" s="16">
        <v>2</v>
      </c>
      <c r="DT391" s="16">
        <v>2</v>
      </c>
      <c r="DU391" s="16">
        <f>MAX(0,MIN(AX391,3))*2^14+MAX(0,MIN(AY391,3))*2^12+MAX(0,MIN(AZ391,3))*2^10+MAX(0,MIN(BA391,3))*2^8+IF(AW391&lt;0,31,IF(AW391&gt;30,30,AW391))</f>
        <v>0</v>
      </c>
      <c r="DV391" s="16">
        <f>DD391 + DE391</f>
        <v>0</v>
      </c>
      <c r="DW391" s="138" t="s">
        <v>184</v>
      </c>
      <c r="DX391" s="137" t="s">
        <v>273</v>
      </c>
      <c r="DY391" s="137" t="s">
        <v>186</v>
      </c>
      <c r="DZ391" s="17"/>
      <c r="EA391" s="15"/>
      <c r="EB391" s="15"/>
      <c r="EC391" s="15"/>
      <c r="ED391" s="15"/>
    </row>
    <row r="392" spans="1:134" ht="15" hidden="1" customHeight="1" x14ac:dyDescent="0.3">
      <c r="A392" s="296"/>
      <c r="B392" s="293"/>
      <c r="C392" s="561" t="str">
        <f>IF(LEN(t_STR_RW_AUX_PUD25) &gt; 0, t_STR_RW_AUX_PUD25, DEF_RW_AUX_PUD25) &amp; " low voltage"</f>
        <v>AUX analog Pull-Up/Down 25 low voltage</v>
      </c>
      <c r="D392" s="202"/>
      <c r="E392" s="202"/>
      <c r="F392" s="202"/>
      <c r="G392" s="202"/>
      <c r="H392" s="202"/>
      <c r="I392" s="202"/>
      <c r="J392" s="202"/>
      <c r="K392" s="202"/>
      <c r="L392" s="202"/>
      <c r="M392" s="202"/>
      <c r="N392" s="202"/>
      <c r="O392" s="202"/>
      <c r="P392" s="202"/>
      <c r="Q392" s="202"/>
      <c r="R392" s="202"/>
      <c r="S392" s="202"/>
      <c r="T392" s="202"/>
      <c r="U392" s="202"/>
      <c r="V392" s="202"/>
      <c r="W392" s="202"/>
      <c r="X392" s="202"/>
      <c r="Y392" s="202"/>
      <c r="Z392" s="202"/>
      <c r="AA392" s="202"/>
      <c r="AB392" s="202"/>
      <c r="AC392" s="202"/>
      <c r="AD392" s="202"/>
      <c r="AE392" s="202"/>
      <c r="AF392" s="202"/>
      <c r="AG392" s="202"/>
      <c r="AH392" s="202"/>
      <c r="AI392" s="202"/>
      <c r="AJ392" s="148">
        <f>IF($DM392=0,0,(IF(_xlfn.BITAND($DM392, 128),"8,", "") &amp; IF(_xlfn.BITAND($DM392,64),"7,", "") &amp; IF(_xlfn.BITAND($DM392,7), _xlfn.BITAND($DM392,7) &amp; ",", "") &amp; IF(_xlfn.BITAND($DM392, 56), _xlfn.BITAND($DM392, 56)/8, "")))</f>
        <v>0</v>
      </c>
      <c r="AK392" s="135">
        <v>0</v>
      </c>
      <c r="AL392" s="135">
        <v>31</v>
      </c>
      <c r="AM392" s="194" t="s">
        <v>165</v>
      </c>
      <c r="AN392" s="195" t="s">
        <v>717</v>
      </c>
      <c r="AO392" s="195" t="s">
        <v>352</v>
      </c>
      <c r="AP392" s="195" t="s">
        <v>719</v>
      </c>
      <c r="AQ392" s="140" t="s">
        <v>720</v>
      </c>
      <c r="AR392" s="198">
        <v>0</v>
      </c>
      <c r="AS392" s="12" t="s">
        <v>346</v>
      </c>
      <c r="AT392" s="198">
        <v>1</v>
      </c>
      <c r="AU392" s="198">
        <v>2</v>
      </c>
      <c r="AV392" s="12" t="s">
        <v>259</v>
      </c>
      <c r="AW392" s="135">
        <v>0</v>
      </c>
      <c r="AX392" s="135">
        <v>0</v>
      </c>
      <c r="AY392" s="135">
        <v>0</v>
      </c>
      <c r="AZ392" s="135">
        <v>0</v>
      </c>
      <c r="BA392" s="135">
        <v>0</v>
      </c>
      <c r="BB392" s="136"/>
      <c r="BC392" s="136"/>
      <c r="BD392" s="15"/>
      <c r="BE392" s="137" t="str">
        <f>IF(C392="","",C392)</f>
        <v>AUX analog Pull-Up/Down 25 low voltage</v>
      </c>
      <c r="BF392" s="11" t="s">
        <v>264</v>
      </c>
      <c r="BG392" s="11" t="s">
        <v>265</v>
      </c>
      <c r="BH392" s="11" t="s">
        <v>266</v>
      </c>
      <c r="BI392" s="146" t="s">
        <v>525</v>
      </c>
      <c r="BJ392" s="11" t="s">
        <v>268</v>
      </c>
      <c r="BK392" s="146" t="s">
        <v>485</v>
      </c>
      <c r="BL392" s="146" t="s">
        <v>350</v>
      </c>
      <c r="BM392" s="146" t="s">
        <v>179</v>
      </c>
      <c r="BN392" s="11" t="s">
        <v>182</v>
      </c>
      <c r="BO392" s="265" t="s">
        <v>181</v>
      </c>
      <c r="BP392" s="11" t="s">
        <v>272</v>
      </c>
      <c r="BQ392" s="11" t="s">
        <v>182</v>
      </c>
      <c r="BR392" s="11" t="s">
        <v>182</v>
      </c>
      <c r="BS392" s="11" t="s">
        <v>183</v>
      </c>
      <c r="BT392" s="11" t="s">
        <v>182</v>
      </c>
      <c r="BU392" s="11"/>
      <c r="BV392" s="15">
        <f t="shared" si="158"/>
        <v>0</v>
      </c>
      <c r="BW392" s="15">
        <f t="shared" si="158"/>
        <v>0</v>
      </c>
      <c r="BX392" s="15">
        <f t="shared" si="158"/>
        <v>0</v>
      </c>
      <c r="BY392" s="15">
        <f t="shared" si="158"/>
        <v>0</v>
      </c>
      <c r="BZ392" s="15">
        <f t="shared" si="158"/>
        <v>0</v>
      </c>
      <c r="CA392" s="15">
        <f>IF(UPPER(TRIM(J392))="X",1,0)</f>
        <v>0</v>
      </c>
      <c r="CB392" s="15">
        <f>IF(UPPER(TRIM(L392))="X",1,0)</f>
        <v>0</v>
      </c>
      <c r="CC392" s="15">
        <f>IF(UPPER(TRIM(M392))="X",1,0)</f>
        <v>0</v>
      </c>
      <c r="CD392" s="15">
        <f>IF(UPPER(TRIM(I392))="X",1,0)</f>
        <v>0</v>
      </c>
      <c r="CE392" s="15">
        <f>IF(UPPER(TRIM(K392))="X",1,0)</f>
        <v>0</v>
      </c>
      <c r="CF392" s="15">
        <f t="shared" si="159"/>
        <v>0</v>
      </c>
      <c r="CG392" s="15">
        <f t="shared" si="159"/>
        <v>0</v>
      </c>
      <c r="CH392" s="15">
        <f t="shared" si="159"/>
        <v>0</v>
      </c>
      <c r="CI392" s="15">
        <f t="shared" si="159"/>
        <v>0</v>
      </c>
      <c r="CJ392" s="15">
        <f t="shared" si="159"/>
        <v>0</v>
      </c>
      <c r="CK392" s="15">
        <f t="shared" si="159"/>
        <v>0</v>
      </c>
      <c r="CL392" s="15">
        <f t="shared" si="159"/>
        <v>0</v>
      </c>
      <c r="CM392" s="15">
        <f t="shared" si="159"/>
        <v>0</v>
      </c>
      <c r="CN392" s="15">
        <f t="shared" si="159"/>
        <v>0</v>
      </c>
      <c r="CO392" s="15">
        <f t="shared" si="159"/>
        <v>0</v>
      </c>
      <c r="CP392" s="15">
        <f t="shared" si="160"/>
        <v>0</v>
      </c>
      <c r="CQ392" s="15">
        <f t="shared" si="160"/>
        <v>0</v>
      </c>
      <c r="CR392" s="15">
        <f t="shared" si="160"/>
        <v>0</v>
      </c>
      <c r="CS392" s="15">
        <f t="shared" si="160"/>
        <v>0</v>
      </c>
      <c r="CT392" s="15">
        <f t="shared" si="160"/>
        <v>0</v>
      </c>
      <c r="CU392" s="15">
        <f t="shared" si="160"/>
        <v>0</v>
      </c>
      <c r="CV392" s="15">
        <f t="shared" si="160"/>
        <v>0</v>
      </c>
      <c r="CW392" s="15">
        <f t="shared" si="160"/>
        <v>0</v>
      </c>
      <c r="CX392" s="15">
        <f t="shared" si="160"/>
        <v>0</v>
      </c>
      <c r="CY392" s="15">
        <f t="shared" si="160"/>
        <v>0</v>
      </c>
      <c r="CZ392" s="15">
        <f t="shared" si="160"/>
        <v>0</v>
      </c>
      <c r="DA392" s="15">
        <f t="shared" si="160"/>
        <v>0</v>
      </c>
      <c r="DB392" s="16">
        <f>IF(UPPER(TRIM(AM392))="P", 0, IF(UPPER(TRIM(AM392))="C", 16384, IF(UPPER(TRIM(AM392))="B", 32768, IF(UPPER(TRIM(AM392))="U", 49152, -1))))</f>
        <v>0</v>
      </c>
      <c r="DC392" s="16">
        <f>HEX2DEC(AN392)</f>
        <v>5508</v>
      </c>
      <c r="DD392" s="16">
        <f>IF(UPPER(TRIM(BB392))="",0,IF(UPPER(TRIM(BB392))="M",32,IF(UPPER(TRIM(BB392))="H",64,IF(UPPER(TRIM(BB392))="I",128,-1))))</f>
        <v>0</v>
      </c>
      <c r="DE392" s="16">
        <f>IF(UPPER(TRIM(BC392))="",0, IF(UPPER(TRIM(BC392))="U",1,IF(UPPER(TRIM(BC392))="A",2,IF(UPPER(TRIM(BC392))="B1",4,IF(UPPER(TRIM(BC392))="B2",8,IF(UPPER(TRIM(BC392))="C",16,-1))))))</f>
        <v>0</v>
      </c>
      <c r="DF392" s="17"/>
      <c r="DG392" s="16">
        <v>392</v>
      </c>
      <c r="DH392" s="16">
        <f>AK392</f>
        <v>0</v>
      </c>
      <c r="DI392" s="16">
        <f>AL392</f>
        <v>31</v>
      </c>
      <c r="DJ392" s="16">
        <f>DB392 + DC392</f>
        <v>5508</v>
      </c>
      <c r="DK392" s="16">
        <f>HEX2DEC(AO392)</f>
        <v>17</v>
      </c>
      <c r="DL392" s="16">
        <f>HEX2DEC(AP392)</f>
        <v>5509</v>
      </c>
      <c r="DM392" s="13">
        <v>0</v>
      </c>
      <c r="DN392" s="16">
        <v>301</v>
      </c>
      <c r="DO392" s="16">
        <f>BV392*2^15+BW392*2^14+BX392*2^13+BY392*2^12+BZ392*2^11+CA392*2^10+CB392*2^9+CC392*2^8+CD392*2^7+CE392*2^6+CF392*2^5+CG392*2^4+CH392*2^3+CI392*2^2+CJ392*2^1+CK392*2^0</f>
        <v>0</v>
      </c>
      <c r="DP392" s="16">
        <f>CL392*2^15+CM392*2^14+CN392*2^13+CO392*2^12+CP392*2^11+CQ392*2^10+CR392*2^9+CS392*2^8+CT392*2^7+CU392*2^6+CV392*2^5+CW392*2^4+CX392*2^3+CY392*2^2+CZ392*2^1+DA392*2^0</f>
        <v>0</v>
      </c>
      <c r="DQ392" s="16">
        <f>IF(DS392=2,AT392*1000,AT392)</f>
        <v>1000</v>
      </c>
      <c r="DR392" s="16">
        <f>IF(DT392=2,AU392*1000,AU392)</f>
        <v>2000</v>
      </c>
      <c r="DS392" s="16">
        <v>2</v>
      </c>
      <c r="DT392" s="16">
        <v>2</v>
      </c>
      <c r="DU392" s="16">
        <f>MAX(0,MIN(AX392,3))*2^14+MAX(0,MIN(AY392,3))*2^12+MAX(0,MIN(AZ392,3))*2^10+MAX(0,MIN(BA392,3))*2^8+IF(AW392&lt;0,31,IF(AW392&gt;30,30,AW392))</f>
        <v>0</v>
      </c>
      <c r="DV392" s="16">
        <f>DD392 + DE392</f>
        <v>0</v>
      </c>
      <c r="DW392" s="138" t="s">
        <v>184</v>
      </c>
      <c r="DX392" s="137" t="s">
        <v>273</v>
      </c>
      <c r="DY392" s="137" t="s">
        <v>186</v>
      </c>
      <c r="DZ392" s="17"/>
      <c r="EA392" s="15"/>
      <c r="EB392" s="15"/>
      <c r="EC392" s="15"/>
      <c r="ED392" s="15"/>
    </row>
    <row r="393" spans="1:134" ht="15" hidden="1" customHeight="1" x14ac:dyDescent="0.3">
      <c r="A393" s="212"/>
      <c r="B393" s="213"/>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c r="AE393" s="214"/>
      <c r="AF393" s="214"/>
      <c r="AG393" s="214"/>
      <c r="AH393" s="214"/>
      <c r="AI393" s="214"/>
      <c r="AJ393" s="215"/>
      <c r="AK393" s="214"/>
      <c r="AL393" s="214"/>
      <c r="AM393" s="216"/>
      <c r="AN393" s="217"/>
      <c r="AO393" s="217"/>
      <c r="AP393" s="217"/>
      <c r="AQ393" s="214"/>
      <c r="AR393" s="214"/>
      <c r="AS393" s="214"/>
      <c r="AT393" s="214"/>
      <c r="AU393" s="214"/>
      <c r="AV393" s="214"/>
      <c r="AW393" s="214"/>
      <c r="AX393" s="214"/>
      <c r="AY393" s="214"/>
      <c r="AZ393" s="214"/>
      <c r="BA393" s="214"/>
      <c r="BB393" s="218"/>
      <c r="BC393" s="218"/>
      <c r="BD393" s="15"/>
      <c r="BE393" s="137" t="s">
        <v>183</v>
      </c>
      <c r="BF393" s="11"/>
      <c r="BG393" s="11"/>
      <c r="BH393" s="11"/>
      <c r="BI393" s="11" t="s">
        <v>183</v>
      </c>
      <c r="BJ393" s="11" t="s">
        <v>183</v>
      </c>
      <c r="BK393" s="11" t="s">
        <v>183</v>
      </c>
      <c r="BL393" s="11" t="s">
        <v>183</v>
      </c>
      <c r="BM393" s="11" t="s">
        <v>183</v>
      </c>
      <c r="BN393" s="11" t="s">
        <v>183</v>
      </c>
      <c r="BO393" s="11" t="s">
        <v>183</v>
      </c>
      <c r="BP393" s="11" t="s">
        <v>183</v>
      </c>
      <c r="BQ393" s="11" t="s">
        <v>183</v>
      </c>
      <c r="BR393" s="11" t="s">
        <v>183</v>
      </c>
      <c r="BS393" s="11" t="s">
        <v>183</v>
      </c>
      <c r="BT393" s="11" t="s">
        <v>183</v>
      </c>
      <c r="BU393" s="11"/>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6"/>
      <c r="DC393" s="16"/>
      <c r="DD393" s="16"/>
      <c r="DE393" s="16"/>
      <c r="DF393" s="17"/>
      <c r="DG393" s="16"/>
      <c r="DH393" s="16"/>
      <c r="DI393" s="16"/>
      <c r="DJ393" s="16"/>
      <c r="DK393" s="16"/>
      <c r="DL393" s="16"/>
      <c r="DM393" s="219"/>
      <c r="DN393" s="16"/>
      <c r="DO393" s="16"/>
      <c r="DP393" s="16"/>
      <c r="DQ393" s="16"/>
      <c r="DR393" s="16"/>
      <c r="DS393" s="16"/>
      <c r="DT393" s="16"/>
      <c r="DU393" s="16"/>
      <c r="DV393" s="16"/>
      <c r="DW393" s="138"/>
      <c r="DX393" s="137"/>
      <c r="DY393" s="137"/>
      <c r="DZ393" s="17"/>
      <c r="EA393" s="15"/>
      <c r="EB393" s="15"/>
      <c r="EC393" s="15"/>
      <c r="ED393" s="15"/>
    </row>
    <row r="394" spans="1:134" ht="15" hidden="1" customHeight="1" x14ac:dyDescent="0.3">
      <c r="A394" s="274"/>
      <c r="B394" s="275" t="s">
        <v>721</v>
      </c>
      <c r="C394" s="553" t="str">
        <f>IF(LEN(t_STR_RW_AUX_DIG1) &gt; 0, t_STR_RW_AUX_DIG1, DEF_RW_AUX_DIG1) &amp; " high voltage"</f>
        <v>AUX digital 1 high voltage</v>
      </c>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c r="AA394" s="193"/>
      <c r="AB394" s="193"/>
      <c r="AC394" s="193"/>
      <c r="AD394" s="193"/>
      <c r="AE394" s="193"/>
      <c r="AF394" s="193"/>
      <c r="AG394" s="193"/>
      <c r="AH394" s="193"/>
      <c r="AI394" s="193"/>
      <c r="AJ394" s="128">
        <f>IF($DM394=0,0,(IF(_xlfn.BITAND($DM394, 128),"8,", "") &amp; IF(_xlfn.BITAND($DM394,64),"7,", "") &amp; IF(_xlfn.BITAND($DM394,7), _xlfn.BITAND($DM394,7) &amp; ",", "") &amp; IF(_xlfn.BITAND($DM394, 56), _xlfn.BITAND($DM394, 56)/8, "")))</f>
        <v>0</v>
      </c>
      <c r="AK394" s="129">
        <v>520222</v>
      </c>
      <c r="AL394" s="129">
        <v>3</v>
      </c>
      <c r="AM394" s="130" t="s">
        <v>165</v>
      </c>
      <c r="AN394" s="131" t="s">
        <v>722</v>
      </c>
      <c r="AO394" s="131" t="s">
        <v>343</v>
      </c>
      <c r="AP394" s="131" t="s">
        <v>723</v>
      </c>
      <c r="AQ394" s="132" t="s">
        <v>724</v>
      </c>
      <c r="AR394" s="261">
        <v>32</v>
      </c>
      <c r="AS394" s="12" t="s">
        <v>346</v>
      </c>
      <c r="AT394" s="198">
        <v>1</v>
      </c>
      <c r="AU394" s="198">
        <v>2</v>
      </c>
      <c r="AV394" s="12" t="s">
        <v>259</v>
      </c>
      <c r="AW394" s="135">
        <v>0</v>
      </c>
      <c r="AX394" s="135">
        <v>0</v>
      </c>
      <c r="AY394" s="135">
        <v>0</v>
      </c>
      <c r="AZ394" s="135">
        <v>0</v>
      </c>
      <c r="BA394" s="135">
        <v>0</v>
      </c>
      <c r="BB394" s="136"/>
      <c r="BC394" s="136"/>
      <c r="BD394" s="15"/>
      <c r="BE394" s="137" t="str">
        <f>IF(C394="","",C394)</f>
        <v>AUX digital 1 high voltage</v>
      </c>
      <c r="BF394" s="11" t="s">
        <v>264</v>
      </c>
      <c r="BG394" s="11" t="s">
        <v>265</v>
      </c>
      <c r="BH394" s="11" t="s">
        <v>266</v>
      </c>
      <c r="BI394" s="146" t="s">
        <v>525</v>
      </c>
      <c r="BJ394" s="11" t="s">
        <v>268</v>
      </c>
      <c r="BK394" s="146" t="s">
        <v>485</v>
      </c>
      <c r="BL394" s="146" t="s">
        <v>350</v>
      </c>
      <c r="BM394" s="146" t="s">
        <v>179</v>
      </c>
      <c r="BN394" s="11" t="s">
        <v>182</v>
      </c>
      <c r="BO394" s="265" t="s">
        <v>181</v>
      </c>
      <c r="BP394" s="11" t="s">
        <v>272</v>
      </c>
      <c r="BQ394" s="11" t="s">
        <v>182</v>
      </c>
      <c r="BR394" s="11" t="s">
        <v>182</v>
      </c>
      <c r="BS394" s="11" t="s">
        <v>183</v>
      </c>
      <c r="BT394" s="11" t="s">
        <v>182</v>
      </c>
      <c r="BU394" s="11"/>
      <c r="BV394" s="15">
        <f t="shared" ref="BV394:BZ395" si="161">IF(UPPER(TRIM(D394))="X",1,0)</f>
        <v>0</v>
      </c>
      <c r="BW394" s="15">
        <f t="shared" si="161"/>
        <v>0</v>
      </c>
      <c r="BX394" s="15">
        <f t="shared" si="161"/>
        <v>0</v>
      </c>
      <c r="BY394" s="15">
        <f t="shared" si="161"/>
        <v>0</v>
      </c>
      <c r="BZ394" s="15">
        <f t="shared" si="161"/>
        <v>0</v>
      </c>
      <c r="CA394" s="15">
        <f>IF(UPPER(TRIM(J394))="X",1,0)</f>
        <v>0</v>
      </c>
      <c r="CB394" s="15">
        <f>IF(UPPER(TRIM(L394))="X",1,0)</f>
        <v>0</v>
      </c>
      <c r="CC394" s="15">
        <f>IF(UPPER(TRIM(M394))="X",1,0)</f>
        <v>0</v>
      </c>
      <c r="CD394" s="15">
        <f>IF(UPPER(TRIM(I394))="X",1,0)</f>
        <v>0</v>
      </c>
      <c r="CE394" s="15">
        <f>IF(UPPER(TRIM(K394))="X",1,0)</f>
        <v>0</v>
      </c>
      <c r="CF394" s="15">
        <f t="shared" ref="CF394:CU395" si="162">IF(UPPER(TRIM(N394))="X",1,0)</f>
        <v>0</v>
      </c>
      <c r="CG394" s="15">
        <f t="shared" si="162"/>
        <v>0</v>
      </c>
      <c r="CH394" s="15">
        <f t="shared" si="162"/>
        <v>0</v>
      </c>
      <c r="CI394" s="15">
        <f t="shared" si="162"/>
        <v>0</v>
      </c>
      <c r="CJ394" s="15">
        <f t="shared" si="162"/>
        <v>0</v>
      </c>
      <c r="CK394" s="15">
        <f t="shared" si="162"/>
        <v>0</v>
      </c>
      <c r="CL394" s="15">
        <f t="shared" si="162"/>
        <v>0</v>
      </c>
      <c r="CM394" s="15">
        <f t="shared" si="162"/>
        <v>0</v>
      </c>
      <c r="CN394" s="15">
        <f t="shared" si="162"/>
        <v>0</v>
      </c>
      <c r="CO394" s="15">
        <f t="shared" si="162"/>
        <v>0</v>
      </c>
      <c r="CP394" s="15">
        <f t="shared" si="162"/>
        <v>0</v>
      </c>
      <c r="CQ394" s="15">
        <f t="shared" si="162"/>
        <v>0</v>
      </c>
      <c r="CR394" s="15">
        <f t="shared" si="162"/>
        <v>0</v>
      </c>
      <c r="CS394" s="15">
        <f t="shared" si="162"/>
        <v>0</v>
      </c>
      <c r="CT394" s="15">
        <f t="shared" si="162"/>
        <v>0</v>
      </c>
      <c r="CU394" s="15">
        <f t="shared" si="162"/>
        <v>0</v>
      </c>
      <c r="CV394" s="15">
        <f t="shared" ref="CP394:DA395" si="163">IF(UPPER(TRIM(AD394))="X",1,0)</f>
        <v>0</v>
      </c>
      <c r="CW394" s="15">
        <f t="shared" si="163"/>
        <v>0</v>
      </c>
      <c r="CX394" s="15">
        <f t="shared" si="163"/>
        <v>0</v>
      </c>
      <c r="CY394" s="15">
        <f t="shared" si="163"/>
        <v>0</v>
      </c>
      <c r="CZ394" s="15">
        <f t="shared" si="163"/>
        <v>0</v>
      </c>
      <c r="DA394" s="15">
        <f t="shared" si="163"/>
        <v>0</v>
      </c>
      <c r="DB394" s="16">
        <f>IF(UPPER(TRIM(AM394))="P", 0, IF(UPPER(TRIM(AM394))="C", 16384, IF(UPPER(TRIM(AM394))="B", 32768, IF(UPPER(TRIM(AM394))="U", 49152, -1))))</f>
        <v>0</v>
      </c>
      <c r="DC394" s="16">
        <f>HEX2DEC(AN394)</f>
        <v>5520</v>
      </c>
      <c r="DD394" s="16">
        <f>IF(UPPER(TRIM(BB394))="",0,IF(UPPER(TRIM(BB394))="M",32,IF(UPPER(TRIM(BB394))="H",64,IF(UPPER(TRIM(BB394))="I",128,-1))))</f>
        <v>0</v>
      </c>
      <c r="DE394" s="16">
        <f>IF(UPPER(TRIM(BC394))="",0, IF(UPPER(TRIM(BC394))="U",1,IF(UPPER(TRIM(BC394))="A",2,IF(UPPER(TRIM(BC394))="B1",4,IF(UPPER(TRIM(BC394))="B2",8,IF(UPPER(TRIM(BC394))="C",16,-1))))))</f>
        <v>0</v>
      </c>
      <c r="DF394" s="17"/>
      <c r="DG394" s="16">
        <v>209</v>
      </c>
      <c r="DH394" s="16">
        <f>AK394</f>
        <v>520222</v>
      </c>
      <c r="DI394" s="16">
        <f>AL394</f>
        <v>3</v>
      </c>
      <c r="DJ394" s="16">
        <f>DB394 + DC394</f>
        <v>5520</v>
      </c>
      <c r="DK394" s="16">
        <f>HEX2DEC(AO394)</f>
        <v>18</v>
      </c>
      <c r="DL394" s="16">
        <f>HEX2DEC(AP394)</f>
        <v>5457</v>
      </c>
      <c r="DM394" s="128">
        <v>0</v>
      </c>
      <c r="DN394" s="16">
        <v>165</v>
      </c>
      <c r="DO394" s="16">
        <f>BV394*2^15+BW394*2^14+BX394*2^13+BY394*2^12+BZ394*2^11+CA394*2^10+CB394*2^9+CC394*2^8+CD394*2^7+CE394*2^6+CF394*2^5+CG394*2^4+CH394*2^3+CI394*2^2+CJ394*2^1+CK394*2^0</f>
        <v>0</v>
      </c>
      <c r="DP394" s="16">
        <f>CL394*2^15+CM394*2^14+CN394*2^13+CO394*2^12+CP394*2^11+CQ394*2^10+CR394*2^9+CS394*2^8+CT394*2^7+CU394*2^6+CV394*2^5+CW394*2^4+CX394*2^3+CY394*2^2+CZ394*2^1+DA394*2^0</f>
        <v>0</v>
      </c>
      <c r="DQ394" s="16">
        <f>IF(DS394=2,AT394*1000,IF(DS394&gt;2,AT394,HEX2DEC("40000000")))</f>
        <v>1000</v>
      </c>
      <c r="DR394" s="16">
        <f>IF(DT394=2,AU394*1000,IF(DT394&gt;2,AU394,HEX2DEC("40000000")))</f>
        <v>2000</v>
      </c>
      <c r="DS394" s="16">
        <v>2</v>
      </c>
      <c r="DT394" s="16">
        <v>2</v>
      </c>
      <c r="DU394" s="16">
        <f>MAX(0,MIN(AX394,3))*2^14+MAX(0,MIN(AY394,3))*2^12+MAX(0,MIN(AZ394,3))*2^10+MAX(0,MIN(BA394,3))*2^8+IF(AW394&lt;0,31,IF(AW394&gt;30,30,AW394))</f>
        <v>0</v>
      </c>
      <c r="DV394" s="16">
        <f>DD394 + DE394</f>
        <v>0</v>
      </c>
      <c r="DW394" s="138" t="s">
        <v>184</v>
      </c>
      <c r="DX394" s="137" t="s">
        <v>273</v>
      </c>
      <c r="DY394" s="137" t="s">
        <v>186</v>
      </c>
      <c r="DZ394" s="17"/>
      <c r="EA394" s="15"/>
      <c r="EB394" s="15"/>
      <c r="EC394" s="15"/>
      <c r="ED394" s="15"/>
    </row>
    <row r="395" spans="1:134" ht="15" hidden="1" customHeight="1" x14ac:dyDescent="0.3">
      <c r="A395" s="221"/>
      <c r="B395" s="276"/>
      <c r="C395" s="553" t="str">
        <f>IF(LEN(t_STR_RW_AUX_DIG1) &gt; 0, t_STR_RW_AUX_DIG1, DEF_RW_AUX_DIG1) &amp; " low voltage"</f>
        <v>AUX digital 1 low voltage</v>
      </c>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c r="AC395" s="151"/>
      <c r="AD395" s="151"/>
      <c r="AE395" s="151"/>
      <c r="AF395" s="151"/>
      <c r="AG395" s="151"/>
      <c r="AH395" s="151"/>
      <c r="AI395" s="151"/>
      <c r="AJ395" s="128">
        <f>IF($DM395=0,0,(IF(_xlfn.BITAND($DM395, 128),"8,", "") &amp; IF(_xlfn.BITAND($DM395,64),"7,", "") &amp; IF(_xlfn.BITAND($DM395,7), _xlfn.BITAND($DM395,7) &amp; ",", "") &amp; IF(_xlfn.BITAND($DM395, 56), _xlfn.BITAND($DM395, 56)/8, "")))</f>
        <v>0</v>
      </c>
      <c r="AK395" s="129">
        <v>520222</v>
      </c>
      <c r="AL395" s="129">
        <v>4</v>
      </c>
      <c r="AM395" s="130" t="s">
        <v>165</v>
      </c>
      <c r="AN395" s="131" t="s">
        <v>722</v>
      </c>
      <c r="AO395" s="131" t="s">
        <v>352</v>
      </c>
      <c r="AP395" s="131" t="s">
        <v>725</v>
      </c>
      <c r="AQ395" s="132" t="s">
        <v>726</v>
      </c>
      <c r="AR395" s="261">
        <v>0</v>
      </c>
      <c r="AS395" s="12" t="s">
        <v>346</v>
      </c>
      <c r="AT395" s="198">
        <v>1</v>
      </c>
      <c r="AU395" s="198">
        <v>2</v>
      </c>
      <c r="AV395" s="12" t="s">
        <v>259</v>
      </c>
      <c r="AW395" s="135">
        <v>0</v>
      </c>
      <c r="AX395" s="135">
        <v>0</v>
      </c>
      <c r="AY395" s="135">
        <v>0</v>
      </c>
      <c r="AZ395" s="135">
        <v>0</v>
      </c>
      <c r="BA395" s="135">
        <v>0</v>
      </c>
      <c r="BB395" s="136"/>
      <c r="BC395" s="136"/>
      <c r="BD395" s="15"/>
      <c r="BE395" s="137" t="str">
        <f>IF(C395="","",C395)</f>
        <v>AUX digital 1 low voltage</v>
      </c>
      <c r="BF395" s="11" t="s">
        <v>264</v>
      </c>
      <c r="BG395" s="11" t="s">
        <v>265</v>
      </c>
      <c r="BH395" s="11" t="s">
        <v>266</v>
      </c>
      <c r="BI395" s="146" t="s">
        <v>525</v>
      </c>
      <c r="BJ395" s="11" t="s">
        <v>268</v>
      </c>
      <c r="BK395" s="146" t="s">
        <v>485</v>
      </c>
      <c r="BL395" s="146" t="s">
        <v>350</v>
      </c>
      <c r="BM395" s="146" t="s">
        <v>179</v>
      </c>
      <c r="BN395" s="11" t="s">
        <v>182</v>
      </c>
      <c r="BO395" s="265" t="s">
        <v>181</v>
      </c>
      <c r="BP395" s="11" t="s">
        <v>272</v>
      </c>
      <c r="BQ395" s="11" t="s">
        <v>182</v>
      </c>
      <c r="BR395" s="11" t="s">
        <v>182</v>
      </c>
      <c r="BS395" s="11" t="s">
        <v>183</v>
      </c>
      <c r="BT395" s="11" t="s">
        <v>182</v>
      </c>
      <c r="BU395" s="11"/>
      <c r="BV395" s="15">
        <f t="shared" si="161"/>
        <v>0</v>
      </c>
      <c r="BW395" s="15">
        <f t="shared" si="161"/>
        <v>0</v>
      </c>
      <c r="BX395" s="15">
        <f t="shared" si="161"/>
        <v>0</v>
      </c>
      <c r="BY395" s="15">
        <f t="shared" si="161"/>
        <v>0</v>
      </c>
      <c r="BZ395" s="15">
        <f t="shared" si="161"/>
        <v>0</v>
      </c>
      <c r="CA395" s="15">
        <f>IF(UPPER(TRIM(J395))="X",1,0)</f>
        <v>0</v>
      </c>
      <c r="CB395" s="15">
        <f>IF(UPPER(TRIM(L395))="X",1,0)</f>
        <v>0</v>
      </c>
      <c r="CC395" s="15">
        <f>IF(UPPER(TRIM(M395))="X",1,0)</f>
        <v>0</v>
      </c>
      <c r="CD395" s="15">
        <f>IF(UPPER(TRIM(I395))="X",1,0)</f>
        <v>0</v>
      </c>
      <c r="CE395" s="15">
        <f>IF(UPPER(TRIM(K395))="X",1,0)</f>
        <v>0</v>
      </c>
      <c r="CF395" s="15">
        <f t="shared" si="162"/>
        <v>0</v>
      </c>
      <c r="CG395" s="15">
        <f t="shared" si="162"/>
        <v>0</v>
      </c>
      <c r="CH395" s="15">
        <f t="shared" si="162"/>
        <v>0</v>
      </c>
      <c r="CI395" s="15">
        <f t="shared" si="162"/>
        <v>0</v>
      </c>
      <c r="CJ395" s="15">
        <f t="shared" si="162"/>
        <v>0</v>
      </c>
      <c r="CK395" s="15">
        <f t="shared" si="162"/>
        <v>0</v>
      </c>
      <c r="CL395" s="15">
        <f t="shared" si="162"/>
        <v>0</v>
      </c>
      <c r="CM395" s="15">
        <f t="shared" si="162"/>
        <v>0</v>
      </c>
      <c r="CN395" s="15">
        <f t="shared" si="162"/>
        <v>0</v>
      </c>
      <c r="CO395" s="15">
        <f t="shared" si="162"/>
        <v>0</v>
      </c>
      <c r="CP395" s="15">
        <f t="shared" si="163"/>
        <v>0</v>
      </c>
      <c r="CQ395" s="15">
        <f t="shared" si="163"/>
        <v>0</v>
      </c>
      <c r="CR395" s="15">
        <f t="shared" si="163"/>
        <v>0</v>
      </c>
      <c r="CS395" s="15">
        <f t="shared" si="163"/>
        <v>0</v>
      </c>
      <c r="CT395" s="15">
        <f t="shared" si="163"/>
        <v>0</v>
      </c>
      <c r="CU395" s="15">
        <f t="shared" si="163"/>
        <v>0</v>
      </c>
      <c r="CV395" s="15">
        <f t="shared" si="163"/>
        <v>0</v>
      </c>
      <c r="CW395" s="15">
        <f t="shared" si="163"/>
        <v>0</v>
      </c>
      <c r="CX395" s="15">
        <f t="shared" si="163"/>
        <v>0</v>
      </c>
      <c r="CY395" s="15">
        <f t="shared" si="163"/>
        <v>0</v>
      </c>
      <c r="CZ395" s="15">
        <f t="shared" si="163"/>
        <v>0</v>
      </c>
      <c r="DA395" s="15">
        <f t="shared" si="163"/>
        <v>0</v>
      </c>
      <c r="DB395" s="16">
        <f>IF(UPPER(TRIM(AM395))="P", 0, IF(UPPER(TRIM(AM395))="C", 16384, IF(UPPER(TRIM(AM395))="B", 32768, IF(UPPER(TRIM(AM395))="U", 49152, -1))))</f>
        <v>0</v>
      </c>
      <c r="DC395" s="16">
        <f>HEX2DEC(AN395)</f>
        <v>5520</v>
      </c>
      <c r="DD395" s="16">
        <f>IF(UPPER(TRIM(BB395))="",0,IF(UPPER(TRIM(BB395))="M",32,IF(UPPER(TRIM(BB395))="H",64,IF(UPPER(TRIM(BB395))="I",128,-1))))</f>
        <v>0</v>
      </c>
      <c r="DE395" s="16">
        <f>IF(UPPER(TRIM(BC395))="",0, IF(UPPER(TRIM(BC395))="U",1,IF(UPPER(TRIM(BC395))="A",2,IF(UPPER(TRIM(BC395))="B1",4,IF(UPPER(TRIM(BC395))="B2",8,IF(UPPER(TRIM(BC395))="C",16,-1))))))</f>
        <v>0</v>
      </c>
      <c r="DF395" s="17"/>
      <c r="DG395" s="16">
        <v>210</v>
      </c>
      <c r="DH395" s="16">
        <f>AK395</f>
        <v>520222</v>
      </c>
      <c r="DI395" s="16">
        <f>AL395</f>
        <v>4</v>
      </c>
      <c r="DJ395" s="16">
        <f>DB395 + DC395</f>
        <v>5520</v>
      </c>
      <c r="DK395" s="16">
        <f>HEX2DEC(AO395)</f>
        <v>17</v>
      </c>
      <c r="DL395" s="16">
        <f>HEX2DEC(AP395)</f>
        <v>5458</v>
      </c>
      <c r="DM395" s="128">
        <v>0</v>
      </c>
      <c r="DN395" s="16">
        <v>166</v>
      </c>
      <c r="DO395" s="16">
        <f>BV395*2^15+BW395*2^14+BX395*2^13+BY395*2^12+BZ395*2^11+CA395*2^10+CB395*2^9+CC395*2^8+CD395*2^7+CE395*2^6+CF395*2^5+CG395*2^4+CH395*2^3+CI395*2^2+CJ395*2^1+CK395*2^0</f>
        <v>0</v>
      </c>
      <c r="DP395" s="16">
        <f>CL395*2^15+CM395*2^14+CN395*2^13+CO395*2^12+CP395*2^11+CQ395*2^10+CR395*2^9+CS395*2^8+CT395*2^7+CU395*2^6+CV395*2^5+CW395*2^4+CX395*2^3+CY395*2^2+CZ395*2^1+DA395*2^0</f>
        <v>0</v>
      </c>
      <c r="DQ395" s="16">
        <f>IF(DS395=2,AT395*1000,IF(DS395&gt;2,AT395,HEX2DEC("40000000")))</f>
        <v>1000</v>
      </c>
      <c r="DR395" s="16">
        <f>IF(DT395=2,AU395*1000,IF(DT395&gt;2,AU395,HEX2DEC("40000000")))</f>
        <v>2000</v>
      </c>
      <c r="DS395" s="16">
        <v>2</v>
      </c>
      <c r="DT395" s="16">
        <v>2</v>
      </c>
      <c r="DU395" s="16">
        <f>MAX(0,MIN(AX395,3))*2^14+MAX(0,MIN(AY395,3))*2^12+MAX(0,MIN(AZ395,3))*2^10+MAX(0,MIN(BA395,3))*2^8+IF(AW395&lt;0,31,IF(AW395&gt;30,30,AW395))</f>
        <v>0</v>
      </c>
      <c r="DV395" s="16">
        <f>DD395 + DE395</f>
        <v>0</v>
      </c>
      <c r="DW395" s="138" t="s">
        <v>184</v>
      </c>
      <c r="DX395" s="137" t="s">
        <v>273</v>
      </c>
      <c r="DY395" s="137" t="s">
        <v>186</v>
      </c>
      <c r="DZ395" s="17"/>
      <c r="EA395" s="15"/>
      <c r="EB395" s="15"/>
      <c r="EC395" s="15"/>
      <c r="ED395" s="15"/>
    </row>
    <row r="396" spans="1:134" ht="15" hidden="1" customHeight="1" x14ac:dyDescent="0.3">
      <c r="A396" s="221"/>
      <c r="B396" s="276"/>
      <c r="C396" s="553"/>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128"/>
      <c r="AK396" s="143"/>
      <c r="AL396" s="143"/>
      <c r="AM396" s="144"/>
      <c r="AN396" s="145"/>
      <c r="AO396" s="145"/>
      <c r="AP396" s="145"/>
      <c r="AQ396" s="140" t="s">
        <v>727</v>
      </c>
      <c r="AR396" s="261"/>
      <c r="AS396" s="12"/>
      <c r="AT396" s="224"/>
      <c r="AU396" s="224"/>
      <c r="AV396" s="12"/>
      <c r="AW396" s="12"/>
      <c r="AX396" s="12"/>
      <c r="AY396" s="12"/>
      <c r="AZ396" s="12"/>
      <c r="BA396" s="12"/>
      <c r="BB396" s="14"/>
      <c r="BC396" s="14"/>
      <c r="BD396" s="15"/>
      <c r="BE396" s="137" t="s">
        <v>183</v>
      </c>
      <c r="BF396" s="146"/>
      <c r="BG396" s="146"/>
      <c r="BH396" s="146"/>
      <c r="BI396" s="11" t="s">
        <v>183</v>
      </c>
      <c r="BJ396" s="11" t="s">
        <v>183</v>
      </c>
      <c r="BK396" s="11" t="s">
        <v>183</v>
      </c>
      <c r="BL396" s="11" t="s">
        <v>183</v>
      </c>
      <c r="BM396" s="11" t="s">
        <v>183</v>
      </c>
      <c r="BN396" s="11" t="s">
        <v>183</v>
      </c>
      <c r="BO396" s="11" t="s">
        <v>183</v>
      </c>
      <c r="BP396" s="11" t="s">
        <v>183</v>
      </c>
      <c r="BQ396" s="11" t="s">
        <v>183</v>
      </c>
      <c r="BR396" s="11" t="s">
        <v>183</v>
      </c>
      <c r="BS396" s="11" t="s">
        <v>183</v>
      </c>
      <c r="BT396" s="11" t="s">
        <v>183</v>
      </c>
      <c r="BU396" s="11"/>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6"/>
      <c r="DC396" s="16"/>
      <c r="DD396" s="16"/>
      <c r="DE396" s="16"/>
      <c r="DF396" s="17"/>
      <c r="DG396" s="16"/>
      <c r="DH396" s="16"/>
      <c r="DI396" s="16"/>
      <c r="DJ396" s="16"/>
      <c r="DK396" s="16"/>
      <c r="DL396" s="16"/>
      <c r="DM396" s="128"/>
      <c r="DN396" s="16"/>
      <c r="DO396" s="16"/>
      <c r="DP396" s="16"/>
      <c r="DQ396" s="16"/>
      <c r="DR396" s="16"/>
      <c r="DS396" s="16"/>
      <c r="DT396" s="16"/>
      <c r="DU396" s="16"/>
      <c r="DV396" s="16"/>
      <c r="DW396" s="138"/>
      <c r="DX396" s="137"/>
      <c r="DY396" s="137"/>
      <c r="DZ396" s="17"/>
      <c r="EA396" s="15"/>
      <c r="EB396" s="15"/>
      <c r="EC396" s="15"/>
      <c r="ED396" s="15"/>
    </row>
    <row r="397" spans="1:134" ht="15" hidden="1" customHeight="1" x14ac:dyDescent="0.3">
      <c r="A397" s="221"/>
      <c r="B397" s="276"/>
      <c r="C397" s="553"/>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128"/>
      <c r="AK397" s="143"/>
      <c r="AL397" s="143"/>
      <c r="AM397" s="144"/>
      <c r="AN397" s="145"/>
      <c r="AO397" s="145"/>
      <c r="AP397" s="145"/>
      <c r="AQ397" s="132" t="s">
        <v>190</v>
      </c>
      <c r="AR397" s="141">
        <v>0</v>
      </c>
      <c r="AS397" s="142" t="s">
        <v>191</v>
      </c>
      <c r="AT397" s="224"/>
      <c r="AU397" s="224"/>
      <c r="AV397" s="12"/>
      <c r="AW397" s="12"/>
      <c r="AX397" s="12"/>
      <c r="AY397" s="12"/>
      <c r="AZ397" s="12"/>
      <c r="BA397" s="12"/>
      <c r="BB397" s="14"/>
      <c r="BC397" s="14"/>
      <c r="BD397" s="15"/>
      <c r="BE397" s="137" t="s">
        <v>183</v>
      </c>
      <c r="BF397" s="146"/>
      <c r="BG397" s="146"/>
      <c r="BH397" s="146"/>
      <c r="BI397" s="11" t="s">
        <v>183</v>
      </c>
      <c r="BJ397" s="11" t="s">
        <v>183</v>
      </c>
      <c r="BK397" s="11" t="s">
        <v>183</v>
      </c>
      <c r="BL397" s="11" t="s">
        <v>183</v>
      </c>
      <c r="BM397" s="11" t="s">
        <v>183</v>
      </c>
      <c r="BN397" s="11" t="s">
        <v>183</v>
      </c>
      <c r="BO397" s="11" t="s">
        <v>183</v>
      </c>
      <c r="BP397" s="11" t="s">
        <v>183</v>
      </c>
      <c r="BQ397" s="11" t="s">
        <v>183</v>
      </c>
      <c r="BR397" s="11" t="s">
        <v>183</v>
      </c>
      <c r="BS397" s="11" t="s">
        <v>183</v>
      </c>
      <c r="BT397" s="11" t="s">
        <v>183</v>
      </c>
      <c r="BU397" s="11"/>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6"/>
      <c r="DC397" s="16"/>
      <c r="DD397" s="16"/>
      <c r="DE397" s="16"/>
      <c r="DF397" s="17"/>
      <c r="DG397" s="16"/>
      <c r="DH397" s="16"/>
      <c r="DI397" s="16"/>
      <c r="DJ397" s="16"/>
      <c r="DK397" s="16"/>
      <c r="DL397" s="16"/>
      <c r="DM397" s="128"/>
      <c r="DN397" s="16"/>
      <c r="DO397" s="16"/>
      <c r="DP397" s="16"/>
      <c r="DQ397" s="16"/>
      <c r="DR397" s="16"/>
      <c r="DS397" s="16"/>
      <c r="DT397" s="16"/>
      <c r="DU397" s="16"/>
      <c r="DV397" s="16"/>
      <c r="DW397" s="138"/>
      <c r="DX397" s="137"/>
      <c r="DY397" s="137"/>
      <c r="DZ397" s="17"/>
      <c r="EA397" s="15"/>
      <c r="EB397" s="15"/>
      <c r="EC397" s="15"/>
      <c r="ED397" s="15"/>
    </row>
    <row r="398" spans="1:134" ht="15" hidden="1" customHeight="1" x14ac:dyDescent="0.3">
      <c r="A398" s="221"/>
      <c r="B398" s="276"/>
      <c r="C398" s="553"/>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128"/>
      <c r="AK398" s="143"/>
      <c r="AL398" s="143"/>
      <c r="AM398" s="144"/>
      <c r="AN398" s="145"/>
      <c r="AO398" s="145"/>
      <c r="AP398" s="145"/>
      <c r="AQ398" s="132" t="s">
        <v>192</v>
      </c>
      <c r="AR398" s="141">
        <v>8000</v>
      </c>
      <c r="AS398" s="142" t="s">
        <v>191</v>
      </c>
      <c r="AT398" s="224"/>
      <c r="AU398" s="224"/>
      <c r="AV398" s="12"/>
      <c r="AW398" s="12"/>
      <c r="AX398" s="12"/>
      <c r="AY398" s="12"/>
      <c r="AZ398" s="12"/>
      <c r="BA398" s="12"/>
      <c r="BB398" s="14"/>
      <c r="BC398" s="14"/>
      <c r="BD398" s="15"/>
      <c r="BE398" s="137" t="s">
        <v>183</v>
      </c>
      <c r="BF398" s="146"/>
      <c r="BG398" s="146"/>
      <c r="BH398" s="146"/>
      <c r="BI398" s="11" t="s">
        <v>183</v>
      </c>
      <c r="BJ398" s="11" t="s">
        <v>183</v>
      </c>
      <c r="BK398" s="11" t="s">
        <v>183</v>
      </c>
      <c r="BL398" s="11" t="s">
        <v>183</v>
      </c>
      <c r="BM398" s="11" t="s">
        <v>183</v>
      </c>
      <c r="BN398" s="11" t="s">
        <v>183</v>
      </c>
      <c r="BO398" s="11" t="s">
        <v>183</v>
      </c>
      <c r="BP398" s="11" t="s">
        <v>183</v>
      </c>
      <c r="BQ398" s="11" t="s">
        <v>183</v>
      </c>
      <c r="BR398" s="11" t="s">
        <v>183</v>
      </c>
      <c r="BS398" s="11" t="s">
        <v>183</v>
      </c>
      <c r="BT398" s="11" t="s">
        <v>183</v>
      </c>
      <c r="BU398" s="11"/>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6"/>
      <c r="DC398" s="16"/>
      <c r="DD398" s="16"/>
      <c r="DE398" s="16"/>
      <c r="DF398" s="17"/>
      <c r="DG398" s="16"/>
      <c r="DH398" s="16"/>
      <c r="DI398" s="16"/>
      <c r="DJ398" s="16"/>
      <c r="DK398" s="16"/>
      <c r="DL398" s="16"/>
      <c r="DM398" s="128"/>
      <c r="DN398" s="16"/>
      <c r="DO398" s="16"/>
      <c r="DP398" s="16"/>
      <c r="DQ398" s="16"/>
      <c r="DR398" s="16"/>
      <c r="DS398" s="16"/>
      <c r="DT398" s="16"/>
      <c r="DU398" s="16"/>
      <c r="DV398" s="16"/>
      <c r="DW398" s="138"/>
      <c r="DX398" s="137"/>
      <c r="DY398" s="137"/>
      <c r="DZ398" s="17"/>
      <c r="EA398" s="15"/>
      <c r="EB398" s="15"/>
      <c r="EC398" s="15"/>
      <c r="ED398" s="15"/>
    </row>
    <row r="399" spans="1:134" ht="15" hidden="1" customHeight="1" x14ac:dyDescent="0.3">
      <c r="A399" s="221"/>
      <c r="B399" s="276"/>
      <c r="C399" s="553"/>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128"/>
      <c r="AK399" s="143"/>
      <c r="AL399" s="143"/>
      <c r="AM399" s="144"/>
      <c r="AN399" s="145"/>
      <c r="AO399" s="145"/>
      <c r="AP399" s="145"/>
      <c r="AQ399" s="132" t="s">
        <v>597</v>
      </c>
      <c r="AR399" s="141">
        <v>-40</v>
      </c>
      <c r="AS399" s="142" t="s">
        <v>311</v>
      </c>
      <c r="AT399" s="224"/>
      <c r="AU399" s="224"/>
      <c r="AV399" s="12"/>
      <c r="AW399" s="12"/>
      <c r="AX399" s="12"/>
      <c r="AY399" s="12"/>
      <c r="AZ399" s="12"/>
      <c r="BA399" s="12"/>
      <c r="BB399" s="14"/>
      <c r="BC399" s="14"/>
      <c r="BD399" s="15"/>
      <c r="BE399" s="137" t="s">
        <v>183</v>
      </c>
      <c r="BF399" s="146"/>
      <c r="BG399" s="146"/>
      <c r="BH399" s="146"/>
      <c r="BI399" s="11" t="s">
        <v>183</v>
      </c>
      <c r="BJ399" s="11" t="s">
        <v>183</v>
      </c>
      <c r="BK399" s="11" t="s">
        <v>183</v>
      </c>
      <c r="BL399" s="11" t="s">
        <v>183</v>
      </c>
      <c r="BM399" s="11" t="s">
        <v>183</v>
      </c>
      <c r="BN399" s="11" t="s">
        <v>183</v>
      </c>
      <c r="BO399" s="11" t="s">
        <v>183</v>
      </c>
      <c r="BP399" s="11" t="s">
        <v>183</v>
      </c>
      <c r="BQ399" s="11" t="s">
        <v>183</v>
      </c>
      <c r="BR399" s="11" t="s">
        <v>183</v>
      </c>
      <c r="BS399" s="11" t="s">
        <v>183</v>
      </c>
      <c r="BT399" s="11" t="s">
        <v>183</v>
      </c>
      <c r="BU399" s="11"/>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6"/>
      <c r="DC399" s="16"/>
      <c r="DD399" s="16"/>
      <c r="DE399" s="16"/>
      <c r="DF399" s="17"/>
      <c r="DG399" s="16"/>
      <c r="DH399" s="16"/>
      <c r="DI399" s="16"/>
      <c r="DJ399" s="16"/>
      <c r="DK399" s="16"/>
      <c r="DL399" s="16"/>
      <c r="DM399" s="128"/>
      <c r="DN399" s="16"/>
      <c r="DO399" s="16"/>
      <c r="DP399" s="16"/>
      <c r="DQ399" s="16"/>
      <c r="DR399" s="16"/>
      <c r="DS399" s="16"/>
      <c r="DT399" s="16"/>
      <c r="DU399" s="16"/>
      <c r="DV399" s="16"/>
      <c r="DW399" s="138"/>
      <c r="DX399" s="137"/>
      <c r="DY399" s="137"/>
      <c r="DZ399" s="17"/>
      <c r="EA399" s="15"/>
      <c r="EB399" s="15"/>
      <c r="EC399" s="15"/>
      <c r="ED399" s="15"/>
    </row>
    <row r="400" spans="1:134" ht="15" hidden="1" customHeight="1" x14ac:dyDescent="0.3">
      <c r="A400" s="123"/>
      <c r="B400" s="290"/>
      <c r="C400" s="555"/>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79"/>
      <c r="AK400" s="180"/>
      <c r="AL400" s="180"/>
      <c r="AM400" s="181"/>
      <c r="AN400" s="182"/>
      <c r="AO400" s="182"/>
      <c r="AP400" s="182"/>
      <c r="AQ400" s="183"/>
      <c r="AR400" s="297"/>
      <c r="AS400" s="184"/>
      <c r="AT400" s="190"/>
      <c r="AU400" s="190"/>
      <c r="AV400" s="184"/>
      <c r="AW400" s="184"/>
      <c r="AX400" s="184"/>
      <c r="AY400" s="184"/>
      <c r="AZ400" s="184"/>
      <c r="BA400" s="184"/>
      <c r="BB400" s="186"/>
      <c r="BC400" s="186"/>
      <c r="BD400" s="15"/>
      <c r="BE400" s="137" t="s">
        <v>183</v>
      </c>
      <c r="BF400" s="146"/>
      <c r="BG400" s="146"/>
      <c r="BH400" s="146"/>
      <c r="BI400" s="11" t="s">
        <v>183</v>
      </c>
      <c r="BJ400" s="11" t="s">
        <v>183</v>
      </c>
      <c r="BK400" s="11" t="s">
        <v>183</v>
      </c>
      <c r="BL400" s="11" t="s">
        <v>183</v>
      </c>
      <c r="BM400" s="11" t="s">
        <v>183</v>
      </c>
      <c r="BN400" s="11" t="s">
        <v>183</v>
      </c>
      <c r="BO400" s="11" t="s">
        <v>183</v>
      </c>
      <c r="BP400" s="11" t="s">
        <v>183</v>
      </c>
      <c r="BQ400" s="11" t="s">
        <v>183</v>
      </c>
      <c r="BR400" s="11" t="s">
        <v>183</v>
      </c>
      <c r="BS400" s="11" t="s">
        <v>183</v>
      </c>
      <c r="BT400" s="11" t="s">
        <v>183</v>
      </c>
      <c r="BU400" s="11"/>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6"/>
      <c r="DC400" s="16"/>
      <c r="DD400" s="16"/>
      <c r="DE400" s="16"/>
      <c r="DF400" s="17"/>
      <c r="DG400" s="16"/>
      <c r="DH400" s="16"/>
      <c r="DI400" s="16"/>
      <c r="DJ400" s="16"/>
      <c r="DK400" s="16"/>
      <c r="DL400" s="16"/>
      <c r="DM400" s="179"/>
      <c r="DN400" s="16"/>
      <c r="DO400" s="16"/>
      <c r="DP400" s="16"/>
      <c r="DQ400" s="16"/>
      <c r="DR400" s="16"/>
      <c r="DS400" s="16"/>
      <c r="DT400" s="16"/>
      <c r="DU400" s="16"/>
      <c r="DV400" s="16"/>
      <c r="DW400" s="138"/>
      <c r="DX400" s="137"/>
      <c r="DY400" s="137"/>
      <c r="DZ400" s="17"/>
      <c r="EA400" s="15"/>
      <c r="EB400" s="15"/>
      <c r="EC400" s="15"/>
      <c r="ED400" s="15"/>
    </row>
    <row r="401" spans="1:134" ht="15" hidden="1" customHeight="1" x14ac:dyDescent="0.3">
      <c r="A401" s="221"/>
      <c r="B401" s="275" t="s">
        <v>728</v>
      </c>
      <c r="C401" s="561" t="str">
        <f>IF(LEN(t_STR_RW_AUX_DIG2) &gt; 0, t_STR_RW_AUX_DIG2, DEF_RW_AUX_DIG2) &amp; " high voltage"</f>
        <v>AUX digital 2 high voltage</v>
      </c>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c r="AA401" s="193"/>
      <c r="AB401" s="193"/>
      <c r="AC401" s="193"/>
      <c r="AD401" s="193"/>
      <c r="AE401" s="193"/>
      <c r="AF401" s="193"/>
      <c r="AG401" s="193"/>
      <c r="AH401" s="193"/>
      <c r="AI401" s="193"/>
      <c r="AJ401" s="128">
        <f>IF($DM401=0,0,(IF(_xlfn.BITAND($DM401, 128),"8,", "") &amp; IF(_xlfn.BITAND($DM401,64),"7,", "") &amp; IF(_xlfn.BITAND($DM401,7), _xlfn.BITAND($DM401,7) &amp; ",", "") &amp; IF(_xlfn.BITAND($DM401, 56), _xlfn.BITAND($DM401, 56)/8, "")))</f>
        <v>0</v>
      </c>
      <c r="AK401" s="129">
        <v>520223</v>
      </c>
      <c r="AL401" s="129">
        <v>3</v>
      </c>
      <c r="AM401" s="130" t="s">
        <v>165</v>
      </c>
      <c r="AN401" s="131" t="s">
        <v>729</v>
      </c>
      <c r="AO401" s="131" t="s">
        <v>343</v>
      </c>
      <c r="AP401" s="131" t="s">
        <v>730</v>
      </c>
      <c r="AQ401" s="140" t="s">
        <v>731</v>
      </c>
      <c r="AR401" s="261">
        <v>32</v>
      </c>
      <c r="AS401" s="12" t="s">
        <v>346</v>
      </c>
      <c r="AT401" s="198">
        <v>1</v>
      </c>
      <c r="AU401" s="198">
        <v>2</v>
      </c>
      <c r="AV401" s="12" t="s">
        <v>259</v>
      </c>
      <c r="AW401" s="135">
        <v>0</v>
      </c>
      <c r="AX401" s="135">
        <v>0</v>
      </c>
      <c r="AY401" s="135">
        <v>0</v>
      </c>
      <c r="AZ401" s="135">
        <v>0</v>
      </c>
      <c r="BA401" s="135">
        <v>0</v>
      </c>
      <c r="BB401" s="136"/>
      <c r="BC401" s="136"/>
      <c r="BD401" s="15"/>
      <c r="BE401" s="137" t="str">
        <f>IF(C401="","",C401)</f>
        <v>AUX digital 2 high voltage</v>
      </c>
      <c r="BF401" s="11" t="s">
        <v>264</v>
      </c>
      <c r="BG401" s="11" t="s">
        <v>265</v>
      </c>
      <c r="BH401" s="11" t="s">
        <v>266</v>
      </c>
      <c r="BI401" s="146" t="s">
        <v>525</v>
      </c>
      <c r="BJ401" s="11" t="s">
        <v>268</v>
      </c>
      <c r="BK401" s="146" t="s">
        <v>485</v>
      </c>
      <c r="BL401" s="146" t="s">
        <v>350</v>
      </c>
      <c r="BM401" s="146" t="s">
        <v>179</v>
      </c>
      <c r="BN401" s="11" t="s">
        <v>182</v>
      </c>
      <c r="BO401" s="265" t="s">
        <v>181</v>
      </c>
      <c r="BP401" s="11" t="s">
        <v>272</v>
      </c>
      <c r="BQ401" s="11" t="s">
        <v>182</v>
      </c>
      <c r="BR401" s="11" t="s">
        <v>182</v>
      </c>
      <c r="BS401" s="11" t="s">
        <v>183</v>
      </c>
      <c r="BT401" s="11" t="s">
        <v>182</v>
      </c>
      <c r="BU401" s="11"/>
      <c r="BV401" s="15">
        <f t="shared" ref="BV401:BZ402" si="164">IF(UPPER(TRIM(D401))="X",1,0)</f>
        <v>0</v>
      </c>
      <c r="BW401" s="15">
        <f t="shared" si="164"/>
        <v>0</v>
      </c>
      <c r="BX401" s="15">
        <f t="shared" si="164"/>
        <v>0</v>
      </c>
      <c r="BY401" s="15">
        <f t="shared" si="164"/>
        <v>0</v>
      </c>
      <c r="BZ401" s="15">
        <f t="shared" si="164"/>
        <v>0</v>
      </c>
      <c r="CA401" s="15">
        <f>IF(UPPER(TRIM(J401))="X",1,0)</f>
        <v>0</v>
      </c>
      <c r="CB401" s="15">
        <f>IF(UPPER(TRIM(L401))="X",1,0)</f>
        <v>0</v>
      </c>
      <c r="CC401" s="15">
        <f>IF(UPPER(TRIM(M401))="X",1,0)</f>
        <v>0</v>
      </c>
      <c r="CD401" s="15">
        <f>IF(UPPER(TRIM(I401))="X",1,0)</f>
        <v>0</v>
      </c>
      <c r="CE401" s="15">
        <f>IF(UPPER(TRIM(K401))="X",1,0)</f>
        <v>0</v>
      </c>
      <c r="CF401" s="15">
        <f t="shared" ref="CF401:CU402" si="165">IF(UPPER(TRIM(N401))="X",1,0)</f>
        <v>0</v>
      </c>
      <c r="CG401" s="15">
        <f t="shared" si="165"/>
        <v>0</v>
      </c>
      <c r="CH401" s="15">
        <f t="shared" si="165"/>
        <v>0</v>
      </c>
      <c r="CI401" s="15">
        <f t="shared" si="165"/>
        <v>0</v>
      </c>
      <c r="CJ401" s="15">
        <f t="shared" si="165"/>
        <v>0</v>
      </c>
      <c r="CK401" s="15">
        <f t="shared" si="165"/>
        <v>0</v>
      </c>
      <c r="CL401" s="15">
        <f t="shared" si="165"/>
        <v>0</v>
      </c>
      <c r="CM401" s="15">
        <f t="shared" si="165"/>
        <v>0</v>
      </c>
      <c r="CN401" s="15">
        <f t="shared" si="165"/>
        <v>0</v>
      </c>
      <c r="CO401" s="15">
        <f t="shared" si="165"/>
        <v>0</v>
      </c>
      <c r="CP401" s="15">
        <f t="shared" si="165"/>
        <v>0</v>
      </c>
      <c r="CQ401" s="15">
        <f t="shared" si="165"/>
        <v>0</v>
      </c>
      <c r="CR401" s="15">
        <f t="shared" si="165"/>
        <v>0</v>
      </c>
      <c r="CS401" s="15">
        <f t="shared" si="165"/>
        <v>0</v>
      </c>
      <c r="CT401" s="15">
        <f t="shared" si="165"/>
        <v>0</v>
      </c>
      <c r="CU401" s="15">
        <f t="shared" si="165"/>
        <v>0</v>
      </c>
      <c r="CV401" s="15">
        <f t="shared" ref="CP401:DA402" si="166">IF(UPPER(TRIM(AD401))="X",1,0)</f>
        <v>0</v>
      </c>
      <c r="CW401" s="15">
        <f t="shared" si="166"/>
        <v>0</v>
      </c>
      <c r="CX401" s="15">
        <f t="shared" si="166"/>
        <v>0</v>
      </c>
      <c r="CY401" s="15">
        <f t="shared" si="166"/>
        <v>0</v>
      </c>
      <c r="CZ401" s="15">
        <f t="shared" si="166"/>
        <v>0</v>
      </c>
      <c r="DA401" s="15">
        <f t="shared" si="166"/>
        <v>0</v>
      </c>
      <c r="DB401" s="16">
        <f>IF(UPPER(TRIM(AM401))="P", 0, IF(UPPER(TRIM(AM401))="C", 16384, IF(UPPER(TRIM(AM401))="B", 32768, IF(UPPER(TRIM(AM401))="U", 49152, -1))))</f>
        <v>0</v>
      </c>
      <c r="DC401" s="16">
        <f>HEX2DEC(AN401)</f>
        <v>5522</v>
      </c>
      <c r="DD401" s="16">
        <f>IF(UPPER(TRIM(BB401))="",0,IF(UPPER(TRIM(BB401))="M",32,IF(UPPER(TRIM(BB401))="H",64,IF(UPPER(TRIM(BB401))="I",128,-1))))</f>
        <v>0</v>
      </c>
      <c r="DE401" s="16">
        <f>IF(UPPER(TRIM(BC401))="",0, IF(UPPER(TRIM(BC401))="U",1,IF(UPPER(TRIM(BC401))="A",2,IF(UPPER(TRIM(BC401))="B1",4,IF(UPPER(TRIM(BC401))="B2",8,IF(UPPER(TRIM(BC401))="C",16,-1))))))</f>
        <v>0</v>
      </c>
      <c r="DF401" s="17"/>
      <c r="DG401" s="16">
        <v>211</v>
      </c>
      <c r="DH401" s="16">
        <f>AK401</f>
        <v>520223</v>
      </c>
      <c r="DI401" s="16">
        <f>AL401</f>
        <v>3</v>
      </c>
      <c r="DJ401" s="16">
        <f>DB401 + DC401</f>
        <v>5522</v>
      </c>
      <c r="DK401" s="16">
        <f>HEX2DEC(AO401)</f>
        <v>18</v>
      </c>
      <c r="DL401" s="16">
        <f>HEX2DEC(AP401)</f>
        <v>5459</v>
      </c>
      <c r="DM401" s="128">
        <v>0</v>
      </c>
      <c r="DN401" s="16">
        <v>167</v>
      </c>
      <c r="DO401" s="16">
        <f>BV401*2^15+BW401*2^14+BX401*2^13+BY401*2^12+BZ401*2^11+CA401*2^10+CB401*2^9+CC401*2^8+CD401*2^7+CE401*2^6+CF401*2^5+CG401*2^4+CH401*2^3+CI401*2^2+CJ401*2^1+CK401*2^0</f>
        <v>0</v>
      </c>
      <c r="DP401" s="16">
        <f>CL401*2^15+CM401*2^14+CN401*2^13+CO401*2^12+CP401*2^11+CQ401*2^10+CR401*2^9+CS401*2^8+CT401*2^7+CU401*2^6+CV401*2^5+CW401*2^4+CX401*2^3+CY401*2^2+CZ401*2^1+DA401*2^0</f>
        <v>0</v>
      </c>
      <c r="DQ401" s="16">
        <f>IF(DS401=2,AT401*1000,IF(DS401&gt;2,AT401,HEX2DEC("40000000")))</f>
        <v>1000</v>
      </c>
      <c r="DR401" s="16">
        <f>IF(DT401=2,AU401*1000,IF(DT401&gt;2,AU401,HEX2DEC("40000000")))</f>
        <v>2000</v>
      </c>
      <c r="DS401" s="16">
        <v>2</v>
      </c>
      <c r="DT401" s="16">
        <v>2</v>
      </c>
      <c r="DU401" s="16">
        <f>MAX(0,MIN(AX401,3))*2^14+MAX(0,MIN(AY401,3))*2^12+MAX(0,MIN(AZ401,3))*2^10+MAX(0,MIN(BA401,3))*2^8+IF(AW401&lt;0,31,IF(AW401&gt;30,30,AW401))</f>
        <v>0</v>
      </c>
      <c r="DV401" s="16">
        <f>DD401 + DE401</f>
        <v>0</v>
      </c>
      <c r="DW401" s="138" t="s">
        <v>184</v>
      </c>
      <c r="DX401" s="137" t="s">
        <v>273</v>
      </c>
      <c r="DY401" s="137" t="s">
        <v>186</v>
      </c>
      <c r="DZ401" s="17"/>
      <c r="EA401" s="15"/>
      <c r="EB401" s="15"/>
      <c r="EC401" s="15"/>
      <c r="ED401" s="15"/>
    </row>
    <row r="402" spans="1:134" ht="15" hidden="1" customHeight="1" x14ac:dyDescent="0.3">
      <c r="A402" s="221"/>
      <c r="B402" s="276"/>
      <c r="C402" s="561" t="str">
        <f>IF(LEN(t_STR_RW_AUX_DIG2) &gt; 0, t_STR_RW_AUX_DIG2, DEF_RW_AUX_DIG2) &amp; " low voltage"</f>
        <v>AUX digital 2 low voltage</v>
      </c>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c r="AC402" s="151"/>
      <c r="AD402" s="151"/>
      <c r="AE402" s="151"/>
      <c r="AF402" s="151"/>
      <c r="AG402" s="151"/>
      <c r="AH402" s="151"/>
      <c r="AI402" s="151"/>
      <c r="AJ402" s="128">
        <f>IF($DM402=0,0,(IF(_xlfn.BITAND($DM402, 128),"8,", "") &amp; IF(_xlfn.BITAND($DM402,64),"7,", "") &amp; IF(_xlfn.BITAND($DM402,7), _xlfn.BITAND($DM402,7) &amp; ",", "") &amp; IF(_xlfn.BITAND($DM402, 56), _xlfn.BITAND($DM402, 56)/8, "")))</f>
        <v>0</v>
      </c>
      <c r="AK402" s="129">
        <v>520223</v>
      </c>
      <c r="AL402" s="129">
        <v>4</v>
      </c>
      <c r="AM402" s="130" t="s">
        <v>165</v>
      </c>
      <c r="AN402" s="131" t="s">
        <v>729</v>
      </c>
      <c r="AO402" s="131" t="s">
        <v>352</v>
      </c>
      <c r="AP402" s="131" t="s">
        <v>599</v>
      </c>
      <c r="AQ402" s="140" t="s">
        <v>732</v>
      </c>
      <c r="AR402" s="261">
        <v>0</v>
      </c>
      <c r="AS402" s="12" t="s">
        <v>346</v>
      </c>
      <c r="AT402" s="198">
        <v>1</v>
      </c>
      <c r="AU402" s="198">
        <v>2</v>
      </c>
      <c r="AV402" s="12" t="s">
        <v>259</v>
      </c>
      <c r="AW402" s="135">
        <v>0</v>
      </c>
      <c r="AX402" s="135">
        <v>0</v>
      </c>
      <c r="AY402" s="135">
        <v>0</v>
      </c>
      <c r="AZ402" s="135">
        <v>0</v>
      </c>
      <c r="BA402" s="135">
        <v>0</v>
      </c>
      <c r="BB402" s="136"/>
      <c r="BC402" s="136"/>
      <c r="BD402" s="15"/>
      <c r="BE402" s="137" t="str">
        <f>IF(C402="","",C402)</f>
        <v>AUX digital 2 low voltage</v>
      </c>
      <c r="BF402" s="11" t="s">
        <v>264</v>
      </c>
      <c r="BG402" s="11" t="s">
        <v>265</v>
      </c>
      <c r="BH402" s="11" t="s">
        <v>266</v>
      </c>
      <c r="BI402" s="146" t="s">
        <v>525</v>
      </c>
      <c r="BJ402" s="11" t="s">
        <v>268</v>
      </c>
      <c r="BK402" s="146" t="s">
        <v>485</v>
      </c>
      <c r="BL402" s="146" t="s">
        <v>350</v>
      </c>
      <c r="BM402" s="146" t="s">
        <v>179</v>
      </c>
      <c r="BN402" s="11" t="s">
        <v>182</v>
      </c>
      <c r="BO402" s="265" t="s">
        <v>181</v>
      </c>
      <c r="BP402" s="11" t="s">
        <v>272</v>
      </c>
      <c r="BQ402" s="11" t="s">
        <v>182</v>
      </c>
      <c r="BR402" s="11" t="s">
        <v>182</v>
      </c>
      <c r="BS402" s="11" t="s">
        <v>183</v>
      </c>
      <c r="BT402" s="11" t="s">
        <v>182</v>
      </c>
      <c r="BU402" s="11"/>
      <c r="BV402" s="15">
        <f t="shared" si="164"/>
        <v>0</v>
      </c>
      <c r="BW402" s="15">
        <f t="shared" si="164"/>
        <v>0</v>
      </c>
      <c r="BX402" s="15">
        <f t="shared" si="164"/>
        <v>0</v>
      </c>
      <c r="BY402" s="15">
        <f t="shared" si="164"/>
        <v>0</v>
      </c>
      <c r="BZ402" s="15">
        <f t="shared" si="164"/>
        <v>0</v>
      </c>
      <c r="CA402" s="15">
        <f>IF(UPPER(TRIM(J402))="X",1,0)</f>
        <v>0</v>
      </c>
      <c r="CB402" s="15">
        <f>IF(UPPER(TRIM(L402))="X",1,0)</f>
        <v>0</v>
      </c>
      <c r="CC402" s="15">
        <f>IF(UPPER(TRIM(M402))="X",1,0)</f>
        <v>0</v>
      </c>
      <c r="CD402" s="15">
        <f>IF(UPPER(TRIM(I402))="X",1,0)</f>
        <v>0</v>
      </c>
      <c r="CE402" s="15">
        <f>IF(UPPER(TRIM(K402))="X",1,0)</f>
        <v>0</v>
      </c>
      <c r="CF402" s="15">
        <f t="shared" si="165"/>
        <v>0</v>
      </c>
      <c r="CG402" s="15">
        <f t="shared" si="165"/>
        <v>0</v>
      </c>
      <c r="CH402" s="15">
        <f t="shared" si="165"/>
        <v>0</v>
      </c>
      <c r="CI402" s="15">
        <f t="shared" si="165"/>
        <v>0</v>
      </c>
      <c r="CJ402" s="15">
        <f t="shared" si="165"/>
        <v>0</v>
      </c>
      <c r="CK402" s="15">
        <f t="shared" si="165"/>
        <v>0</v>
      </c>
      <c r="CL402" s="15">
        <f t="shared" si="165"/>
        <v>0</v>
      </c>
      <c r="CM402" s="15">
        <f t="shared" si="165"/>
        <v>0</v>
      </c>
      <c r="CN402" s="15">
        <f t="shared" si="165"/>
        <v>0</v>
      </c>
      <c r="CO402" s="15">
        <f t="shared" si="165"/>
        <v>0</v>
      </c>
      <c r="CP402" s="15">
        <f t="shared" si="166"/>
        <v>0</v>
      </c>
      <c r="CQ402" s="15">
        <f t="shared" si="166"/>
        <v>0</v>
      </c>
      <c r="CR402" s="15">
        <f t="shared" si="166"/>
        <v>0</v>
      </c>
      <c r="CS402" s="15">
        <f t="shared" si="166"/>
        <v>0</v>
      </c>
      <c r="CT402" s="15">
        <f t="shared" si="166"/>
        <v>0</v>
      </c>
      <c r="CU402" s="15">
        <f t="shared" si="166"/>
        <v>0</v>
      </c>
      <c r="CV402" s="15">
        <f t="shared" si="166"/>
        <v>0</v>
      </c>
      <c r="CW402" s="15">
        <f t="shared" si="166"/>
        <v>0</v>
      </c>
      <c r="CX402" s="15">
        <f t="shared" si="166"/>
        <v>0</v>
      </c>
      <c r="CY402" s="15">
        <f t="shared" si="166"/>
        <v>0</v>
      </c>
      <c r="CZ402" s="15">
        <f t="shared" si="166"/>
        <v>0</v>
      </c>
      <c r="DA402" s="15">
        <f t="shared" si="166"/>
        <v>0</v>
      </c>
      <c r="DB402" s="16">
        <f>IF(UPPER(TRIM(AM402))="P", 0, IF(UPPER(TRIM(AM402))="C", 16384, IF(UPPER(TRIM(AM402))="B", 32768, IF(UPPER(TRIM(AM402))="U", 49152, -1))))</f>
        <v>0</v>
      </c>
      <c r="DC402" s="16">
        <f>HEX2DEC(AN402)</f>
        <v>5522</v>
      </c>
      <c r="DD402" s="16">
        <f>IF(UPPER(TRIM(BB402))="",0,IF(UPPER(TRIM(BB402))="M",32,IF(UPPER(TRIM(BB402))="H",64,IF(UPPER(TRIM(BB402))="I",128,-1))))</f>
        <v>0</v>
      </c>
      <c r="DE402" s="16">
        <f>IF(UPPER(TRIM(BC402))="",0, IF(UPPER(TRIM(BC402))="U",1,IF(UPPER(TRIM(BC402))="A",2,IF(UPPER(TRIM(BC402))="B1",4,IF(UPPER(TRIM(BC402))="B2",8,IF(UPPER(TRIM(BC402))="C",16,-1))))))</f>
        <v>0</v>
      </c>
      <c r="DF402" s="17"/>
      <c r="DG402" s="16">
        <v>212</v>
      </c>
      <c r="DH402" s="16">
        <f>AK402</f>
        <v>520223</v>
      </c>
      <c r="DI402" s="16">
        <f>AL402</f>
        <v>4</v>
      </c>
      <c r="DJ402" s="16">
        <f>DB402 + DC402</f>
        <v>5522</v>
      </c>
      <c r="DK402" s="16">
        <f>HEX2DEC(AO402)</f>
        <v>17</v>
      </c>
      <c r="DL402" s="16">
        <f>HEX2DEC(AP402)</f>
        <v>5460</v>
      </c>
      <c r="DM402" s="128">
        <v>0</v>
      </c>
      <c r="DN402" s="16">
        <v>168</v>
      </c>
      <c r="DO402" s="16">
        <f>BV402*2^15+BW402*2^14+BX402*2^13+BY402*2^12+BZ402*2^11+CA402*2^10+CB402*2^9+CC402*2^8+CD402*2^7+CE402*2^6+CF402*2^5+CG402*2^4+CH402*2^3+CI402*2^2+CJ402*2^1+CK402*2^0</f>
        <v>0</v>
      </c>
      <c r="DP402" s="16">
        <f>CL402*2^15+CM402*2^14+CN402*2^13+CO402*2^12+CP402*2^11+CQ402*2^10+CR402*2^9+CS402*2^8+CT402*2^7+CU402*2^6+CV402*2^5+CW402*2^4+CX402*2^3+CY402*2^2+CZ402*2^1+DA402*2^0</f>
        <v>0</v>
      </c>
      <c r="DQ402" s="16">
        <f>IF(DS402=2,AT402*1000,IF(DS402&gt;2,AT402,HEX2DEC("40000000")))</f>
        <v>1000</v>
      </c>
      <c r="DR402" s="16">
        <f>IF(DT402=2,AU402*1000,IF(DT402&gt;2,AU402,HEX2DEC("40000000")))</f>
        <v>2000</v>
      </c>
      <c r="DS402" s="16">
        <v>2</v>
      </c>
      <c r="DT402" s="16">
        <v>2</v>
      </c>
      <c r="DU402" s="16">
        <f>MAX(0,MIN(AX402,3))*2^14+MAX(0,MIN(AY402,3))*2^12+MAX(0,MIN(AZ402,3))*2^10+MAX(0,MIN(BA402,3))*2^8+IF(AW402&lt;0,31,IF(AW402&gt;30,30,AW402))</f>
        <v>0</v>
      </c>
      <c r="DV402" s="16">
        <f>DD402 + DE402</f>
        <v>0</v>
      </c>
      <c r="DW402" s="138" t="s">
        <v>184</v>
      </c>
      <c r="DX402" s="137" t="s">
        <v>273</v>
      </c>
      <c r="DY402" s="137" t="s">
        <v>186</v>
      </c>
      <c r="DZ402" s="17"/>
      <c r="EA402" s="15"/>
      <c r="EB402" s="15"/>
      <c r="EC402" s="15"/>
      <c r="ED402" s="15"/>
    </row>
    <row r="403" spans="1:134" ht="15" hidden="1" customHeight="1" x14ac:dyDescent="0.3">
      <c r="A403" s="221"/>
      <c r="B403" s="276"/>
      <c r="C403" s="561"/>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128"/>
      <c r="AK403" s="143"/>
      <c r="AL403" s="143"/>
      <c r="AM403" s="144"/>
      <c r="AN403" s="145"/>
      <c r="AO403" s="145"/>
      <c r="AP403" s="145"/>
      <c r="AQ403" s="132" t="s">
        <v>733</v>
      </c>
      <c r="AR403" s="261"/>
      <c r="AS403" s="12"/>
      <c r="AT403" s="224"/>
      <c r="AU403" s="224"/>
      <c r="AV403" s="12"/>
      <c r="AW403" s="12"/>
      <c r="AX403" s="12"/>
      <c r="AY403" s="12"/>
      <c r="AZ403" s="12"/>
      <c r="BA403" s="12"/>
      <c r="BB403" s="14"/>
      <c r="BC403" s="14"/>
      <c r="BD403" s="15"/>
      <c r="BE403" s="137" t="s">
        <v>183</v>
      </c>
      <c r="BF403" s="146"/>
      <c r="BG403" s="146"/>
      <c r="BH403" s="146"/>
      <c r="BI403" s="11" t="s">
        <v>183</v>
      </c>
      <c r="BJ403" s="11" t="s">
        <v>183</v>
      </c>
      <c r="BK403" s="11" t="s">
        <v>183</v>
      </c>
      <c r="BL403" s="11" t="s">
        <v>183</v>
      </c>
      <c r="BM403" s="11" t="s">
        <v>183</v>
      </c>
      <c r="BN403" s="11" t="s">
        <v>183</v>
      </c>
      <c r="BO403" s="11" t="s">
        <v>183</v>
      </c>
      <c r="BP403" s="11" t="s">
        <v>183</v>
      </c>
      <c r="BQ403" s="11" t="s">
        <v>183</v>
      </c>
      <c r="BR403" s="11" t="s">
        <v>183</v>
      </c>
      <c r="BS403" s="11" t="s">
        <v>183</v>
      </c>
      <c r="BT403" s="11" t="s">
        <v>183</v>
      </c>
      <c r="BU403" s="11"/>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6"/>
      <c r="DC403" s="16"/>
      <c r="DD403" s="16"/>
      <c r="DE403" s="16"/>
      <c r="DF403" s="17"/>
      <c r="DG403" s="16"/>
      <c r="DH403" s="16"/>
      <c r="DI403" s="16"/>
      <c r="DJ403" s="16"/>
      <c r="DK403" s="16"/>
      <c r="DL403" s="16"/>
      <c r="DM403" s="128"/>
      <c r="DN403" s="16"/>
      <c r="DO403" s="16"/>
      <c r="DP403" s="16"/>
      <c r="DQ403" s="16"/>
      <c r="DR403" s="16"/>
      <c r="DS403" s="16"/>
      <c r="DT403" s="16"/>
      <c r="DU403" s="16"/>
      <c r="DV403" s="16"/>
      <c r="DW403" s="138"/>
      <c r="DX403" s="137"/>
      <c r="DY403" s="137"/>
      <c r="DZ403" s="17"/>
      <c r="EA403" s="15"/>
      <c r="EB403" s="15"/>
      <c r="EC403" s="15"/>
      <c r="ED403" s="15"/>
    </row>
    <row r="404" spans="1:134" ht="15" hidden="1" customHeight="1" x14ac:dyDescent="0.3">
      <c r="A404" s="221"/>
      <c r="B404" s="276"/>
      <c r="C404" s="561"/>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128"/>
      <c r="AK404" s="143"/>
      <c r="AL404" s="143"/>
      <c r="AM404" s="144"/>
      <c r="AN404" s="145"/>
      <c r="AO404" s="145"/>
      <c r="AP404" s="145"/>
      <c r="AQ404" s="132" t="s">
        <v>190</v>
      </c>
      <c r="AR404" s="141">
        <v>0</v>
      </c>
      <c r="AS404" s="142" t="s">
        <v>191</v>
      </c>
      <c r="AT404" s="224"/>
      <c r="AU404" s="224"/>
      <c r="AV404" s="12"/>
      <c r="AW404" s="12"/>
      <c r="AX404" s="12"/>
      <c r="AY404" s="12"/>
      <c r="AZ404" s="12"/>
      <c r="BA404" s="12"/>
      <c r="BB404" s="14"/>
      <c r="BC404" s="14"/>
      <c r="BD404" s="15"/>
      <c r="BE404" s="137" t="s">
        <v>183</v>
      </c>
      <c r="BF404" s="146"/>
      <c r="BG404" s="146"/>
      <c r="BH404" s="146"/>
      <c r="BI404" s="11" t="s">
        <v>183</v>
      </c>
      <c r="BJ404" s="11" t="s">
        <v>183</v>
      </c>
      <c r="BK404" s="11" t="s">
        <v>183</v>
      </c>
      <c r="BL404" s="11" t="s">
        <v>183</v>
      </c>
      <c r="BM404" s="11" t="s">
        <v>183</v>
      </c>
      <c r="BN404" s="11" t="s">
        <v>183</v>
      </c>
      <c r="BO404" s="11" t="s">
        <v>183</v>
      </c>
      <c r="BP404" s="11" t="s">
        <v>183</v>
      </c>
      <c r="BQ404" s="11" t="s">
        <v>183</v>
      </c>
      <c r="BR404" s="11" t="s">
        <v>183</v>
      </c>
      <c r="BS404" s="11" t="s">
        <v>183</v>
      </c>
      <c r="BT404" s="11" t="s">
        <v>183</v>
      </c>
      <c r="BU404" s="11"/>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6"/>
      <c r="DC404" s="16"/>
      <c r="DD404" s="16"/>
      <c r="DE404" s="16"/>
      <c r="DF404" s="17"/>
      <c r="DG404" s="16"/>
      <c r="DH404" s="16"/>
      <c r="DI404" s="16"/>
      <c r="DJ404" s="16"/>
      <c r="DK404" s="16"/>
      <c r="DL404" s="16"/>
      <c r="DM404" s="128"/>
      <c r="DN404" s="16"/>
      <c r="DO404" s="16"/>
      <c r="DP404" s="16"/>
      <c r="DQ404" s="16"/>
      <c r="DR404" s="16"/>
      <c r="DS404" s="16"/>
      <c r="DT404" s="16"/>
      <c r="DU404" s="16"/>
      <c r="DV404" s="16"/>
      <c r="DW404" s="138"/>
      <c r="DX404" s="137"/>
      <c r="DY404" s="137"/>
      <c r="DZ404" s="17"/>
      <c r="EA404" s="15"/>
      <c r="EB404" s="15"/>
      <c r="EC404" s="15"/>
      <c r="ED404" s="15"/>
    </row>
    <row r="405" spans="1:134" ht="15" hidden="1" customHeight="1" x14ac:dyDescent="0.3">
      <c r="A405" s="221"/>
      <c r="B405" s="276"/>
      <c r="C405" s="561"/>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128"/>
      <c r="AK405" s="143"/>
      <c r="AL405" s="143"/>
      <c r="AM405" s="144"/>
      <c r="AN405" s="145"/>
      <c r="AO405" s="145"/>
      <c r="AP405" s="145"/>
      <c r="AQ405" s="132" t="s">
        <v>192</v>
      </c>
      <c r="AR405" s="141">
        <v>8000</v>
      </c>
      <c r="AS405" s="142" t="s">
        <v>191</v>
      </c>
      <c r="AT405" s="224"/>
      <c r="AU405" s="224"/>
      <c r="AV405" s="12"/>
      <c r="AW405" s="12"/>
      <c r="AX405" s="12"/>
      <c r="AY405" s="12"/>
      <c r="AZ405" s="12"/>
      <c r="BA405" s="12"/>
      <c r="BB405" s="14"/>
      <c r="BC405" s="14"/>
      <c r="BD405" s="15"/>
      <c r="BE405" s="137" t="s">
        <v>183</v>
      </c>
      <c r="BF405" s="146"/>
      <c r="BG405" s="146"/>
      <c r="BH405" s="146"/>
      <c r="BI405" s="11" t="s">
        <v>183</v>
      </c>
      <c r="BJ405" s="11" t="s">
        <v>183</v>
      </c>
      <c r="BK405" s="11" t="s">
        <v>183</v>
      </c>
      <c r="BL405" s="11" t="s">
        <v>183</v>
      </c>
      <c r="BM405" s="11" t="s">
        <v>183</v>
      </c>
      <c r="BN405" s="11" t="s">
        <v>183</v>
      </c>
      <c r="BO405" s="11" t="s">
        <v>183</v>
      </c>
      <c r="BP405" s="11" t="s">
        <v>183</v>
      </c>
      <c r="BQ405" s="11" t="s">
        <v>183</v>
      </c>
      <c r="BR405" s="11" t="s">
        <v>183</v>
      </c>
      <c r="BS405" s="11" t="s">
        <v>183</v>
      </c>
      <c r="BT405" s="11" t="s">
        <v>183</v>
      </c>
      <c r="BU405" s="11"/>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6"/>
      <c r="DC405" s="16"/>
      <c r="DD405" s="16"/>
      <c r="DE405" s="16"/>
      <c r="DF405" s="17"/>
      <c r="DG405" s="16"/>
      <c r="DH405" s="16"/>
      <c r="DI405" s="16"/>
      <c r="DJ405" s="16"/>
      <c r="DK405" s="16"/>
      <c r="DL405" s="16"/>
      <c r="DM405" s="128"/>
      <c r="DN405" s="16"/>
      <c r="DO405" s="16"/>
      <c r="DP405" s="16"/>
      <c r="DQ405" s="16"/>
      <c r="DR405" s="16"/>
      <c r="DS405" s="16"/>
      <c r="DT405" s="16"/>
      <c r="DU405" s="16"/>
      <c r="DV405" s="16"/>
      <c r="DW405" s="138"/>
      <c r="DX405" s="137"/>
      <c r="DY405" s="137"/>
      <c r="DZ405" s="17"/>
      <c r="EA405" s="15"/>
      <c r="EB405" s="15"/>
      <c r="EC405" s="15"/>
      <c r="ED405" s="15"/>
    </row>
    <row r="406" spans="1:134" ht="15" hidden="1" customHeight="1" x14ac:dyDescent="0.3">
      <c r="A406" s="221"/>
      <c r="B406" s="276"/>
      <c r="C406" s="561"/>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128"/>
      <c r="AK406" s="143"/>
      <c r="AL406" s="143"/>
      <c r="AM406" s="144"/>
      <c r="AN406" s="145"/>
      <c r="AO406" s="145"/>
      <c r="AP406" s="145"/>
      <c r="AQ406" s="132" t="s">
        <v>597</v>
      </c>
      <c r="AR406" s="141">
        <v>-40</v>
      </c>
      <c r="AS406" s="142" t="s">
        <v>311</v>
      </c>
      <c r="AT406" s="224"/>
      <c r="AU406" s="224"/>
      <c r="AV406" s="12"/>
      <c r="AW406" s="12"/>
      <c r="AX406" s="12"/>
      <c r="AY406" s="12"/>
      <c r="AZ406" s="12"/>
      <c r="BA406" s="12"/>
      <c r="BB406" s="14"/>
      <c r="BC406" s="14"/>
      <c r="BD406" s="15"/>
      <c r="BE406" s="137" t="s">
        <v>183</v>
      </c>
      <c r="BF406" s="146"/>
      <c r="BG406" s="146"/>
      <c r="BH406" s="146"/>
      <c r="BI406" s="11" t="s">
        <v>183</v>
      </c>
      <c r="BJ406" s="11" t="s">
        <v>183</v>
      </c>
      <c r="BK406" s="11" t="s">
        <v>183</v>
      </c>
      <c r="BL406" s="11" t="s">
        <v>183</v>
      </c>
      <c r="BM406" s="11" t="s">
        <v>183</v>
      </c>
      <c r="BN406" s="11" t="s">
        <v>183</v>
      </c>
      <c r="BO406" s="11" t="s">
        <v>183</v>
      </c>
      <c r="BP406" s="11" t="s">
        <v>183</v>
      </c>
      <c r="BQ406" s="11" t="s">
        <v>183</v>
      </c>
      <c r="BR406" s="11" t="s">
        <v>183</v>
      </c>
      <c r="BS406" s="11" t="s">
        <v>183</v>
      </c>
      <c r="BT406" s="11" t="s">
        <v>183</v>
      </c>
      <c r="BU406" s="11"/>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6"/>
      <c r="DC406" s="16"/>
      <c r="DD406" s="16"/>
      <c r="DE406" s="16"/>
      <c r="DF406" s="17"/>
      <c r="DG406" s="16"/>
      <c r="DH406" s="16"/>
      <c r="DI406" s="16"/>
      <c r="DJ406" s="16"/>
      <c r="DK406" s="16"/>
      <c r="DL406" s="16"/>
      <c r="DM406" s="128"/>
      <c r="DN406" s="16"/>
      <c r="DO406" s="16"/>
      <c r="DP406" s="16"/>
      <c r="DQ406" s="16"/>
      <c r="DR406" s="16"/>
      <c r="DS406" s="16"/>
      <c r="DT406" s="16"/>
      <c r="DU406" s="16"/>
      <c r="DV406" s="16"/>
      <c r="DW406" s="138"/>
      <c r="DX406" s="137"/>
      <c r="DY406" s="137"/>
      <c r="DZ406" s="17"/>
      <c r="EA406" s="15"/>
      <c r="EB406" s="15"/>
      <c r="EC406" s="15"/>
      <c r="ED406" s="15"/>
    </row>
    <row r="407" spans="1:134" ht="15" hidden="1" customHeight="1" x14ac:dyDescent="0.3">
      <c r="A407" s="123"/>
      <c r="B407" s="290"/>
      <c r="C407" s="555"/>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c r="AA407" s="184"/>
      <c r="AB407" s="184"/>
      <c r="AC407" s="184"/>
      <c r="AD407" s="184"/>
      <c r="AE407" s="184"/>
      <c r="AF407" s="184"/>
      <c r="AG407" s="184"/>
      <c r="AH407" s="184"/>
      <c r="AI407" s="184"/>
      <c r="AJ407" s="285"/>
      <c r="AK407" s="184"/>
      <c r="AL407" s="184"/>
      <c r="AM407" s="286"/>
      <c r="AN407" s="287"/>
      <c r="AO407" s="287"/>
      <c r="AP407" s="287"/>
      <c r="AQ407" s="184"/>
      <c r="AR407" s="184"/>
      <c r="AS407" s="184"/>
      <c r="AT407" s="184"/>
      <c r="AU407" s="184"/>
      <c r="AV407" s="184"/>
      <c r="AW407" s="184"/>
      <c r="AX407" s="184"/>
      <c r="AY407" s="184"/>
      <c r="AZ407" s="184"/>
      <c r="BA407" s="184"/>
      <c r="BB407" s="186"/>
      <c r="BC407" s="186"/>
      <c r="BD407" s="15"/>
      <c r="BE407" s="137" t="s">
        <v>183</v>
      </c>
      <c r="BF407" s="146"/>
      <c r="BG407" s="146"/>
      <c r="BH407" s="146"/>
      <c r="BI407" s="11" t="s">
        <v>183</v>
      </c>
      <c r="BJ407" s="11" t="s">
        <v>183</v>
      </c>
      <c r="BK407" s="11" t="s">
        <v>183</v>
      </c>
      <c r="BL407" s="11" t="s">
        <v>183</v>
      </c>
      <c r="BM407" s="11" t="s">
        <v>183</v>
      </c>
      <c r="BN407" s="11" t="s">
        <v>183</v>
      </c>
      <c r="BO407" s="11" t="s">
        <v>183</v>
      </c>
      <c r="BP407" s="11" t="s">
        <v>183</v>
      </c>
      <c r="BQ407" s="11" t="s">
        <v>183</v>
      </c>
      <c r="BR407" s="11" t="s">
        <v>183</v>
      </c>
      <c r="BS407" s="11" t="s">
        <v>183</v>
      </c>
      <c r="BT407" s="11" t="s">
        <v>183</v>
      </c>
      <c r="BU407" s="11"/>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6"/>
      <c r="DC407" s="16"/>
      <c r="DD407" s="16"/>
      <c r="DE407" s="16"/>
      <c r="DF407" s="17"/>
      <c r="DG407" s="16"/>
      <c r="DH407" s="16"/>
      <c r="DI407" s="16"/>
      <c r="DJ407" s="16"/>
      <c r="DK407" s="16"/>
      <c r="DL407" s="16"/>
      <c r="DM407" s="185"/>
      <c r="DN407" s="16"/>
      <c r="DO407" s="16"/>
      <c r="DP407" s="16"/>
      <c r="DQ407" s="16"/>
      <c r="DR407" s="16"/>
      <c r="DS407" s="16"/>
      <c r="DT407" s="16"/>
      <c r="DU407" s="16"/>
      <c r="DV407" s="16"/>
      <c r="DW407" s="138"/>
      <c r="DX407" s="137"/>
      <c r="DY407" s="137"/>
      <c r="DZ407" s="17"/>
      <c r="EA407" s="15"/>
      <c r="EB407" s="15"/>
      <c r="EC407" s="15"/>
      <c r="ED407" s="15"/>
    </row>
    <row r="408" spans="1:134" ht="15" hidden="1" customHeight="1" x14ac:dyDescent="0.3">
      <c r="A408" s="221"/>
      <c r="B408" s="298" t="s">
        <v>734</v>
      </c>
      <c r="C408" s="561" t="str">
        <f>IF(LEN(t_STR_RW_AUX_DIG3) &gt; 0, t_STR_RW_AUX_DIG3, DEF_RW_AUX_DIG3) &amp; " high voltage"</f>
        <v>AUX digital 3 high voltage</v>
      </c>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c r="AA408" s="193"/>
      <c r="AB408" s="193"/>
      <c r="AC408" s="193"/>
      <c r="AD408" s="193"/>
      <c r="AE408" s="193"/>
      <c r="AF408" s="193"/>
      <c r="AG408" s="193"/>
      <c r="AH408" s="193"/>
      <c r="AI408" s="193"/>
      <c r="AJ408" s="128">
        <f>IF($DM408=0,0,(IF(_xlfn.BITAND($DM408, 128),"8,", "") &amp; IF(_xlfn.BITAND($DM408,64),"7,", "") &amp; IF(_xlfn.BITAND($DM408,7), _xlfn.BITAND($DM408,7) &amp; ",", "") &amp; IF(_xlfn.BITAND($DM408, 56), _xlfn.BITAND($DM408, 56)/8, "")))</f>
        <v>0</v>
      </c>
      <c r="AK408" s="129">
        <v>520224</v>
      </c>
      <c r="AL408" s="129">
        <v>3</v>
      </c>
      <c r="AM408" s="130" t="s">
        <v>165</v>
      </c>
      <c r="AN408" s="131" t="s">
        <v>735</v>
      </c>
      <c r="AO408" s="131" t="s">
        <v>343</v>
      </c>
      <c r="AP408" s="131" t="s">
        <v>736</v>
      </c>
      <c r="AQ408" s="140" t="s">
        <v>737</v>
      </c>
      <c r="AR408" s="261">
        <v>32</v>
      </c>
      <c r="AS408" s="12" t="s">
        <v>346</v>
      </c>
      <c r="AT408" s="198">
        <v>1</v>
      </c>
      <c r="AU408" s="198">
        <v>2</v>
      </c>
      <c r="AV408" s="12" t="s">
        <v>259</v>
      </c>
      <c r="AW408" s="135">
        <v>0</v>
      </c>
      <c r="AX408" s="135">
        <v>0</v>
      </c>
      <c r="AY408" s="135">
        <v>0</v>
      </c>
      <c r="AZ408" s="135">
        <v>0</v>
      </c>
      <c r="BA408" s="135">
        <v>0</v>
      </c>
      <c r="BB408" s="136"/>
      <c r="BC408" s="136"/>
      <c r="BD408" s="15"/>
      <c r="BE408" s="137" t="str">
        <f>IF(C408="","",C408)</f>
        <v>AUX digital 3 high voltage</v>
      </c>
      <c r="BF408" s="11" t="s">
        <v>264</v>
      </c>
      <c r="BG408" s="11" t="s">
        <v>265</v>
      </c>
      <c r="BH408" s="11" t="s">
        <v>266</v>
      </c>
      <c r="BI408" s="146" t="s">
        <v>525</v>
      </c>
      <c r="BJ408" s="11" t="s">
        <v>268</v>
      </c>
      <c r="BK408" s="146" t="s">
        <v>485</v>
      </c>
      <c r="BL408" s="146" t="s">
        <v>350</v>
      </c>
      <c r="BM408" s="146" t="s">
        <v>179</v>
      </c>
      <c r="BN408" s="11" t="s">
        <v>182</v>
      </c>
      <c r="BO408" s="265" t="s">
        <v>181</v>
      </c>
      <c r="BP408" s="11" t="s">
        <v>272</v>
      </c>
      <c r="BQ408" s="11" t="s">
        <v>182</v>
      </c>
      <c r="BR408" s="11" t="s">
        <v>182</v>
      </c>
      <c r="BS408" s="11" t="s">
        <v>183</v>
      </c>
      <c r="BT408" s="11" t="s">
        <v>182</v>
      </c>
      <c r="BU408" s="11"/>
      <c r="BV408" s="15">
        <f t="shared" ref="BV408:BZ409" si="167">IF(UPPER(TRIM(D408))="X",1,0)</f>
        <v>0</v>
      </c>
      <c r="BW408" s="15">
        <f t="shared" si="167"/>
        <v>0</v>
      </c>
      <c r="BX408" s="15">
        <f t="shared" si="167"/>
        <v>0</v>
      </c>
      <c r="BY408" s="15">
        <f t="shared" si="167"/>
        <v>0</v>
      </c>
      <c r="BZ408" s="15">
        <f t="shared" si="167"/>
        <v>0</v>
      </c>
      <c r="CA408" s="15">
        <f>IF(UPPER(TRIM(J408))="X",1,0)</f>
        <v>0</v>
      </c>
      <c r="CB408" s="15">
        <f>IF(UPPER(TRIM(L408))="X",1,0)</f>
        <v>0</v>
      </c>
      <c r="CC408" s="15">
        <f>IF(UPPER(TRIM(M408))="X",1,0)</f>
        <v>0</v>
      </c>
      <c r="CD408" s="15">
        <f>IF(UPPER(TRIM(I408))="X",1,0)</f>
        <v>0</v>
      </c>
      <c r="CE408" s="15">
        <f>IF(UPPER(TRIM(K408))="X",1,0)</f>
        <v>0</v>
      </c>
      <c r="CF408" s="15">
        <f t="shared" ref="CF408:CU409" si="168">IF(UPPER(TRIM(N408))="X",1,0)</f>
        <v>0</v>
      </c>
      <c r="CG408" s="15">
        <f t="shared" si="168"/>
        <v>0</v>
      </c>
      <c r="CH408" s="15">
        <f t="shared" si="168"/>
        <v>0</v>
      </c>
      <c r="CI408" s="15">
        <f t="shared" si="168"/>
        <v>0</v>
      </c>
      <c r="CJ408" s="15">
        <f t="shared" si="168"/>
        <v>0</v>
      </c>
      <c r="CK408" s="15">
        <f t="shared" si="168"/>
        <v>0</v>
      </c>
      <c r="CL408" s="15">
        <f t="shared" si="168"/>
        <v>0</v>
      </c>
      <c r="CM408" s="15">
        <f t="shared" si="168"/>
        <v>0</v>
      </c>
      <c r="CN408" s="15">
        <f t="shared" si="168"/>
        <v>0</v>
      </c>
      <c r="CO408" s="15">
        <f t="shared" si="168"/>
        <v>0</v>
      </c>
      <c r="CP408" s="15">
        <f t="shared" si="168"/>
        <v>0</v>
      </c>
      <c r="CQ408" s="15">
        <f t="shared" si="168"/>
        <v>0</v>
      </c>
      <c r="CR408" s="15">
        <f t="shared" si="168"/>
        <v>0</v>
      </c>
      <c r="CS408" s="15">
        <f t="shared" si="168"/>
        <v>0</v>
      </c>
      <c r="CT408" s="15">
        <f t="shared" si="168"/>
        <v>0</v>
      </c>
      <c r="CU408" s="15">
        <f t="shared" si="168"/>
        <v>0</v>
      </c>
      <c r="CV408" s="15">
        <f t="shared" ref="CP408:DA409" si="169">IF(UPPER(TRIM(AD408))="X",1,0)</f>
        <v>0</v>
      </c>
      <c r="CW408" s="15">
        <f t="shared" si="169"/>
        <v>0</v>
      </c>
      <c r="CX408" s="15">
        <f t="shared" si="169"/>
        <v>0</v>
      </c>
      <c r="CY408" s="15">
        <f t="shared" si="169"/>
        <v>0</v>
      </c>
      <c r="CZ408" s="15">
        <f t="shared" si="169"/>
        <v>0</v>
      </c>
      <c r="DA408" s="15">
        <f t="shared" si="169"/>
        <v>0</v>
      </c>
      <c r="DB408" s="16">
        <f>IF(UPPER(TRIM(AM408))="P", 0, IF(UPPER(TRIM(AM408))="C", 16384, IF(UPPER(TRIM(AM408))="B", 32768, IF(UPPER(TRIM(AM408))="U", 49152, -1))))</f>
        <v>0</v>
      </c>
      <c r="DC408" s="16">
        <f>HEX2DEC(AN408)</f>
        <v>5524</v>
      </c>
      <c r="DD408" s="16">
        <f>IF(UPPER(TRIM(BB408))="",0,IF(UPPER(TRIM(BB408))="M",32,IF(UPPER(TRIM(BB408))="H",64,IF(UPPER(TRIM(BB408))="I",128,-1))))</f>
        <v>0</v>
      </c>
      <c r="DE408" s="16">
        <f>IF(UPPER(TRIM(BC408))="",0, IF(UPPER(TRIM(BC408))="U",1,IF(UPPER(TRIM(BC408))="A",2,IF(UPPER(TRIM(BC408))="B1",4,IF(UPPER(TRIM(BC408))="B2",8,IF(UPPER(TRIM(BC408))="C",16,-1))))))</f>
        <v>0</v>
      </c>
      <c r="DF408" s="17"/>
      <c r="DG408" s="16">
        <v>213</v>
      </c>
      <c r="DH408" s="16">
        <f>AK408</f>
        <v>520224</v>
      </c>
      <c r="DI408" s="16">
        <f>AL408</f>
        <v>3</v>
      </c>
      <c r="DJ408" s="16">
        <f>DB408 + DC408</f>
        <v>5524</v>
      </c>
      <c r="DK408" s="16">
        <f>HEX2DEC(AO408)</f>
        <v>18</v>
      </c>
      <c r="DL408" s="16">
        <f>HEX2DEC(AP408)</f>
        <v>5461</v>
      </c>
      <c r="DM408" s="128">
        <v>0</v>
      </c>
      <c r="DN408" s="16">
        <v>169</v>
      </c>
      <c r="DO408" s="16">
        <f>BV408*2^15+BW408*2^14+BX408*2^13+BY408*2^12+BZ408*2^11+CA408*2^10+CB408*2^9+CC408*2^8+CD408*2^7+CE408*2^6+CF408*2^5+CG408*2^4+CH408*2^3+CI408*2^2+CJ408*2^1+CK408*2^0</f>
        <v>0</v>
      </c>
      <c r="DP408" s="16">
        <f>CL408*2^15+CM408*2^14+CN408*2^13+CO408*2^12+CP408*2^11+CQ408*2^10+CR408*2^9+CS408*2^8+CT408*2^7+CU408*2^6+CV408*2^5+CW408*2^4+CX408*2^3+CY408*2^2+CZ408*2^1+DA408*2^0</f>
        <v>0</v>
      </c>
      <c r="DQ408" s="16">
        <f>IF(DS408=2,AT408*1000,IF(DS408&gt;2,AT408,HEX2DEC("40000000")))</f>
        <v>1000</v>
      </c>
      <c r="DR408" s="16">
        <f>IF(DT408=2,AU408*1000,IF(DT408&gt;2,AU408,HEX2DEC("40000000")))</f>
        <v>2000</v>
      </c>
      <c r="DS408" s="16">
        <v>2</v>
      </c>
      <c r="DT408" s="16">
        <v>2</v>
      </c>
      <c r="DU408" s="16">
        <f>MAX(0,MIN(AX408,3))*2^14+MAX(0,MIN(AY408,3))*2^12+MAX(0,MIN(AZ408,3))*2^10+MAX(0,MIN(BA408,3))*2^8+IF(AW408&lt;0,31,IF(AW408&gt;30,30,AW408))</f>
        <v>0</v>
      </c>
      <c r="DV408" s="16">
        <f>DD408 + DE408</f>
        <v>0</v>
      </c>
      <c r="DW408" s="138" t="s">
        <v>184</v>
      </c>
      <c r="DX408" s="137" t="s">
        <v>273</v>
      </c>
      <c r="DY408" s="137" t="s">
        <v>186</v>
      </c>
      <c r="DZ408" s="17"/>
      <c r="EA408" s="15"/>
      <c r="EB408" s="15"/>
      <c r="EC408" s="15"/>
      <c r="ED408" s="15"/>
    </row>
    <row r="409" spans="1:134" ht="15" hidden="1" customHeight="1" x14ac:dyDescent="0.3">
      <c r="A409" s="221"/>
      <c r="B409" s="293"/>
      <c r="C409" s="561" t="str">
        <f>IF(LEN(t_STR_RW_AUX_DIG3) &gt; 0, t_STR_RW_AUX_DIG3, DEF_RW_AUX_DIG3) &amp; " low voltage"</f>
        <v>AUX digital 3 low voltage</v>
      </c>
      <c r="D409" s="202"/>
      <c r="E409" s="202"/>
      <c r="F409" s="202"/>
      <c r="G409" s="202"/>
      <c r="H409" s="202"/>
      <c r="I409" s="202"/>
      <c r="J409" s="202"/>
      <c r="K409" s="202"/>
      <c r="L409" s="202"/>
      <c r="M409" s="202"/>
      <c r="N409" s="202"/>
      <c r="O409" s="202"/>
      <c r="P409" s="202"/>
      <c r="Q409" s="202"/>
      <c r="R409" s="202"/>
      <c r="S409" s="202"/>
      <c r="T409" s="202"/>
      <c r="U409" s="202"/>
      <c r="V409" s="202"/>
      <c r="W409" s="202"/>
      <c r="X409" s="202"/>
      <c r="Y409" s="202"/>
      <c r="Z409" s="202"/>
      <c r="AA409" s="202"/>
      <c r="AB409" s="202"/>
      <c r="AC409" s="202"/>
      <c r="AD409" s="202"/>
      <c r="AE409" s="202"/>
      <c r="AF409" s="202"/>
      <c r="AG409" s="202"/>
      <c r="AH409" s="202"/>
      <c r="AI409" s="202"/>
      <c r="AJ409" s="128">
        <f>IF($DM409=0,0,(IF(_xlfn.BITAND($DM409, 128),"8,", "") &amp; IF(_xlfn.BITAND($DM409,64),"7,", "") &amp; IF(_xlfn.BITAND($DM409,7), _xlfn.BITAND($DM409,7) &amp; ",", "") &amp; IF(_xlfn.BITAND($DM409, 56), _xlfn.BITAND($DM409, 56)/8, "")))</f>
        <v>0</v>
      </c>
      <c r="AK409" s="129">
        <v>520224</v>
      </c>
      <c r="AL409" s="129">
        <v>4</v>
      </c>
      <c r="AM409" s="130" t="s">
        <v>165</v>
      </c>
      <c r="AN409" s="131" t="s">
        <v>735</v>
      </c>
      <c r="AO409" s="131" t="s">
        <v>352</v>
      </c>
      <c r="AP409" s="131" t="s">
        <v>605</v>
      </c>
      <c r="AQ409" s="140" t="s">
        <v>738</v>
      </c>
      <c r="AR409" s="261">
        <v>0</v>
      </c>
      <c r="AS409" s="12" t="s">
        <v>346</v>
      </c>
      <c r="AT409" s="198">
        <v>1</v>
      </c>
      <c r="AU409" s="198">
        <v>2</v>
      </c>
      <c r="AV409" s="12" t="s">
        <v>259</v>
      </c>
      <c r="AW409" s="135">
        <v>0</v>
      </c>
      <c r="AX409" s="135">
        <v>0</v>
      </c>
      <c r="AY409" s="135">
        <v>0</v>
      </c>
      <c r="AZ409" s="135">
        <v>0</v>
      </c>
      <c r="BA409" s="135">
        <v>0</v>
      </c>
      <c r="BB409" s="136"/>
      <c r="BC409" s="136"/>
      <c r="BD409" s="15"/>
      <c r="BE409" s="137" t="str">
        <f>IF(C409="","",C409)</f>
        <v>AUX digital 3 low voltage</v>
      </c>
      <c r="BF409" s="11" t="s">
        <v>264</v>
      </c>
      <c r="BG409" s="11" t="s">
        <v>265</v>
      </c>
      <c r="BH409" s="11" t="s">
        <v>266</v>
      </c>
      <c r="BI409" s="146" t="s">
        <v>525</v>
      </c>
      <c r="BJ409" s="11" t="s">
        <v>268</v>
      </c>
      <c r="BK409" s="146" t="s">
        <v>485</v>
      </c>
      <c r="BL409" s="146" t="s">
        <v>350</v>
      </c>
      <c r="BM409" s="146" t="s">
        <v>179</v>
      </c>
      <c r="BN409" s="11" t="s">
        <v>182</v>
      </c>
      <c r="BO409" s="265" t="s">
        <v>181</v>
      </c>
      <c r="BP409" s="11" t="s">
        <v>272</v>
      </c>
      <c r="BQ409" s="11" t="s">
        <v>182</v>
      </c>
      <c r="BR409" s="11" t="s">
        <v>182</v>
      </c>
      <c r="BS409" s="11" t="s">
        <v>183</v>
      </c>
      <c r="BT409" s="11" t="s">
        <v>182</v>
      </c>
      <c r="BU409" s="11"/>
      <c r="BV409" s="15">
        <f t="shared" si="167"/>
        <v>0</v>
      </c>
      <c r="BW409" s="15">
        <f t="shared" si="167"/>
        <v>0</v>
      </c>
      <c r="BX409" s="15">
        <f t="shared" si="167"/>
        <v>0</v>
      </c>
      <c r="BY409" s="15">
        <f t="shared" si="167"/>
        <v>0</v>
      </c>
      <c r="BZ409" s="15">
        <f t="shared" si="167"/>
        <v>0</v>
      </c>
      <c r="CA409" s="15">
        <f>IF(UPPER(TRIM(J409))="X",1,0)</f>
        <v>0</v>
      </c>
      <c r="CB409" s="15">
        <f>IF(UPPER(TRIM(L409))="X",1,0)</f>
        <v>0</v>
      </c>
      <c r="CC409" s="15">
        <f>IF(UPPER(TRIM(M409))="X",1,0)</f>
        <v>0</v>
      </c>
      <c r="CD409" s="15">
        <f>IF(UPPER(TRIM(I409))="X",1,0)</f>
        <v>0</v>
      </c>
      <c r="CE409" s="15">
        <f>IF(UPPER(TRIM(K409))="X",1,0)</f>
        <v>0</v>
      </c>
      <c r="CF409" s="15">
        <f t="shared" si="168"/>
        <v>0</v>
      </c>
      <c r="CG409" s="15">
        <f t="shared" si="168"/>
        <v>0</v>
      </c>
      <c r="CH409" s="15">
        <f t="shared" si="168"/>
        <v>0</v>
      </c>
      <c r="CI409" s="15">
        <f t="shared" si="168"/>
        <v>0</v>
      </c>
      <c r="CJ409" s="15">
        <f t="shared" si="168"/>
        <v>0</v>
      </c>
      <c r="CK409" s="15">
        <f t="shared" si="168"/>
        <v>0</v>
      </c>
      <c r="CL409" s="15">
        <f t="shared" si="168"/>
        <v>0</v>
      </c>
      <c r="CM409" s="15">
        <f t="shared" si="168"/>
        <v>0</v>
      </c>
      <c r="CN409" s="15">
        <f t="shared" si="168"/>
        <v>0</v>
      </c>
      <c r="CO409" s="15">
        <f t="shared" si="168"/>
        <v>0</v>
      </c>
      <c r="CP409" s="15">
        <f t="shared" si="169"/>
        <v>0</v>
      </c>
      <c r="CQ409" s="15">
        <f t="shared" si="169"/>
        <v>0</v>
      </c>
      <c r="CR409" s="15">
        <f t="shared" si="169"/>
        <v>0</v>
      </c>
      <c r="CS409" s="15">
        <f t="shared" si="169"/>
        <v>0</v>
      </c>
      <c r="CT409" s="15">
        <f t="shared" si="169"/>
        <v>0</v>
      </c>
      <c r="CU409" s="15">
        <f t="shared" si="169"/>
        <v>0</v>
      </c>
      <c r="CV409" s="15">
        <f t="shared" si="169"/>
        <v>0</v>
      </c>
      <c r="CW409" s="15">
        <f t="shared" si="169"/>
        <v>0</v>
      </c>
      <c r="CX409" s="15">
        <f t="shared" si="169"/>
        <v>0</v>
      </c>
      <c r="CY409" s="15">
        <f t="shared" si="169"/>
        <v>0</v>
      </c>
      <c r="CZ409" s="15">
        <f t="shared" si="169"/>
        <v>0</v>
      </c>
      <c r="DA409" s="15">
        <f t="shared" si="169"/>
        <v>0</v>
      </c>
      <c r="DB409" s="16">
        <f>IF(UPPER(TRIM(AM409))="P", 0, IF(UPPER(TRIM(AM409))="C", 16384, IF(UPPER(TRIM(AM409))="B", 32768, IF(UPPER(TRIM(AM409))="U", 49152, -1))))</f>
        <v>0</v>
      </c>
      <c r="DC409" s="16">
        <f>HEX2DEC(AN409)</f>
        <v>5524</v>
      </c>
      <c r="DD409" s="16">
        <f>IF(UPPER(TRIM(BB409))="",0,IF(UPPER(TRIM(BB409))="M",32,IF(UPPER(TRIM(BB409))="H",64,IF(UPPER(TRIM(BB409))="I",128,-1))))</f>
        <v>0</v>
      </c>
      <c r="DE409" s="16">
        <f>IF(UPPER(TRIM(BC409))="",0, IF(UPPER(TRIM(BC409))="U",1,IF(UPPER(TRIM(BC409))="A",2,IF(UPPER(TRIM(BC409))="B1",4,IF(UPPER(TRIM(BC409))="B2",8,IF(UPPER(TRIM(BC409))="C",16,-1))))))</f>
        <v>0</v>
      </c>
      <c r="DF409" s="17"/>
      <c r="DG409" s="16">
        <v>214</v>
      </c>
      <c r="DH409" s="16">
        <f>AK409</f>
        <v>520224</v>
      </c>
      <c r="DI409" s="16">
        <f>AL409</f>
        <v>4</v>
      </c>
      <c r="DJ409" s="16">
        <f>DB409 + DC409</f>
        <v>5524</v>
      </c>
      <c r="DK409" s="16">
        <f>HEX2DEC(AO409)</f>
        <v>17</v>
      </c>
      <c r="DL409" s="16">
        <f>HEX2DEC(AP409)</f>
        <v>5462</v>
      </c>
      <c r="DM409" s="128">
        <v>0</v>
      </c>
      <c r="DN409" s="16">
        <v>170</v>
      </c>
      <c r="DO409" s="16">
        <f>BV409*2^15+BW409*2^14+BX409*2^13+BY409*2^12+BZ409*2^11+CA409*2^10+CB409*2^9+CC409*2^8+CD409*2^7+CE409*2^6+CF409*2^5+CG409*2^4+CH409*2^3+CI409*2^2+CJ409*2^1+CK409*2^0</f>
        <v>0</v>
      </c>
      <c r="DP409" s="16">
        <f>CL409*2^15+CM409*2^14+CN409*2^13+CO409*2^12+CP409*2^11+CQ409*2^10+CR409*2^9+CS409*2^8+CT409*2^7+CU409*2^6+CV409*2^5+CW409*2^4+CX409*2^3+CY409*2^2+CZ409*2^1+DA409*2^0</f>
        <v>0</v>
      </c>
      <c r="DQ409" s="16">
        <f>IF(DS409=2,AT409*1000,AT409)</f>
        <v>1000</v>
      </c>
      <c r="DR409" s="16">
        <f>IF(DT409=2,AU409*1000,AU409)</f>
        <v>2000</v>
      </c>
      <c r="DS409" s="16">
        <v>2</v>
      </c>
      <c r="DT409" s="16">
        <v>2</v>
      </c>
      <c r="DU409" s="16">
        <f>MAX(0,MIN(AX409,3))*2^14+MAX(0,MIN(AY409,3))*2^12+MAX(0,MIN(AZ409,3))*2^10+MAX(0,MIN(BA409,3))*2^8+IF(AW409&lt;0,31,IF(AW409&gt;30,30,AW409))</f>
        <v>0</v>
      </c>
      <c r="DV409" s="16">
        <f>DD409 + DE409</f>
        <v>0</v>
      </c>
      <c r="DW409" s="138" t="s">
        <v>184</v>
      </c>
      <c r="DX409" s="137" t="s">
        <v>273</v>
      </c>
      <c r="DY409" s="137" t="s">
        <v>186</v>
      </c>
      <c r="DZ409" s="17"/>
      <c r="EA409" s="15"/>
      <c r="EB409" s="15"/>
      <c r="EC409" s="15"/>
      <c r="ED409" s="15"/>
    </row>
    <row r="410" spans="1:134" ht="15" hidden="1" customHeight="1" x14ac:dyDescent="0.3">
      <c r="A410" s="123"/>
      <c r="B410" s="290"/>
      <c r="C410" s="563"/>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79"/>
      <c r="AK410" s="180"/>
      <c r="AL410" s="180"/>
      <c r="AM410" s="181"/>
      <c r="AN410" s="182"/>
      <c r="AO410" s="182"/>
      <c r="AP410" s="182"/>
      <c r="AQ410" s="295"/>
      <c r="AR410" s="297"/>
      <c r="AS410" s="184"/>
      <c r="AT410" s="190"/>
      <c r="AU410" s="190"/>
      <c r="AV410" s="184"/>
      <c r="AW410" s="184"/>
      <c r="AX410" s="184"/>
      <c r="AY410" s="184"/>
      <c r="AZ410" s="184"/>
      <c r="BA410" s="184"/>
      <c r="BB410" s="186"/>
      <c r="BC410" s="186"/>
      <c r="BD410" s="15"/>
      <c r="BE410" s="137" t="s">
        <v>183</v>
      </c>
      <c r="BF410" s="11"/>
      <c r="BG410" s="11"/>
      <c r="BH410" s="11"/>
      <c r="BI410" s="11" t="s">
        <v>183</v>
      </c>
      <c r="BJ410" s="11" t="s">
        <v>183</v>
      </c>
      <c r="BK410" s="11" t="s">
        <v>183</v>
      </c>
      <c r="BL410" s="11" t="s">
        <v>183</v>
      </c>
      <c r="BM410" s="11" t="s">
        <v>183</v>
      </c>
      <c r="BN410" s="11" t="s">
        <v>183</v>
      </c>
      <c r="BO410" s="11" t="s">
        <v>183</v>
      </c>
      <c r="BP410" s="11" t="s">
        <v>183</v>
      </c>
      <c r="BQ410" s="11" t="s">
        <v>183</v>
      </c>
      <c r="BR410" s="11" t="s">
        <v>183</v>
      </c>
      <c r="BS410" s="11" t="s">
        <v>183</v>
      </c>
      <c r="BT410" s="11" t="s">
        <v>183</v>
      </c>
      <c r="BU410" s="11"/>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6"/>
      <c r="DC410" s="16"/>
      <c r="DD410" s="16"/>
      <c r="DE410" s="16"/>
      <c r="DF410" s="17"/>
      <c r="DG410" s="16"/>
      <c r="DH410" s="16"/>
      <c r="DI410" s="16"/>
      <c r="DJ410" s="16"/>
      <c r="DK410" s="16"/>
      <c r="DL410" s="16"/>
      <c r="DM410" s="179"/>
      <c r="DN410" s="16"/>
      <c r="DO410" s="16"/>
      <c r="DP410" s="16"/>
      <c r="DQ410" s="16"/>
      <c r="DR410" s="16"/>
      <c r="DS410" s="16"/>
      <c r="DT410" s="16"/>
      <c r="DU410" s="16"/>
      <c r="DV410" s="16"/>
      <c r="DW410" s="138"/>
      <c r="DX410" s="137"/>
      <c r="DY410" s="137"/>
      <c r="DZ410" s="17"/>
      <c r="EA410" s="15"/>
      <c r="EB410" s="15"/>
      <c r="EC410" s="15"/>
      <c r="ED410" s="15"/>
    </row>
    <row r="411" spans="1:134" ht="15" hidden="1" customHeight="1" x14ac:dyDescent="0.3">
      <c r="A411" s="221"/>
      <c r="B411" s="298" t="s">
        <v>739</v>
      </c>
      <c r="C411" s="561" t="str">
        <f>IF(LEN(t_STR_RW_AUX_DIG4) &gt; 0, t_STR_RW_AUX_DIG4, DEF_RW_AUX_DIG4) &amp; " high voltage"</f>
        <v>AUX digital 4 high voltage</v>
      </c>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c r="AA411" s="193"/>
      <c r="AB411" s="193"/>
      <c r="AC411" s="193"/>
      <c r="AD411" s="193"/>
      <c r="AE411" s="193"/>
      <c r="AF411" s="193"/>
      <c r="AG411" s="193"/>
      <c r="AH411" s="193"/>
      <c r="AI411" s="193"/>
      <c r="AJ411" s="128">
        <f>IF($DM411=0,0,(IF(_xlfn.BITAND($DM411, 128),"8,", "") &amp; IF(_xlfn.BITAND($DM411,64),"7,", "") &amp; IF(_xlfn.BITAND($DM411,7), _xlfn.BITAND($DM411,7) &amp; ",", "") &amp; IF(_xlfn.BITAND($DM411, 56), _xlfn.BITAND($DM411, 56)/8, "")))</f>
        <v>0</v>
      </c>
      <c r="AK411" s="129">
        <v>716</v>
      </c>
      <c r="AL411" s="129">
        <v>3</v>
      </c>
      <c r="AM411" s="130" t="s">
        <v>165</v>
      </c>
      <c r="AN411" s="131" t="s">
        <v>740</v>
      </c>
      <c r="AO411" s="131" t="s">
        <v>343</v>
      </c>
      <c r="AP411" s="131" t="s">
        <v>740</v>
      </c>
      <c r="AQ411" s="140" t="s">
        <v>741</v>
      </c>
      <c r="AR411" s="261">
        <v>32</v>
      </c>
      <c r="AS411" s="12" t="s">
        <v>346</v>
      </c>
      <c r="AT411" s="198">
        <v>1</v>
      </c>
      <c r="AU411" s="198">
        <v>2</v>
      </c>
      <c r="AV411" s="12" t="s">
        <v>259</v>
      </c>
      <c r="AW411" s="135">
        <v>0</v>
      </c>
      <c r="AX411" s="135">
        <v>0</v>
      </c>
      <c r="AY411" s="135">
        <v>0</v>
      </c>
      <c r="AZ411" s="135">
        <v>0</v>
      </c>
      <c r="BA411" s="135">
        <v>0</v>
      </c>
      <c r="BB411" s="136"/>
      <c r="BC411" s="136"/>
      <c r="BD411" s="15"/>
      <c r="BE411" s="137" t="str">
        <f>IF(C411="","",C411)</f>
        <v>AUX digital 4 high voltage</v>
      </c>
      <c r="BF411" s="11" t="s">
        <v>264</v>
      </c>
      <c r="BG411" s="11" t="s">
        <v>265</v>
      </c>
      <c r="BH411" s="11" t="s">
        <v>266</v>
      </c>
      <c r="BI411" s="146" t="s">
        <v>525</v>
      </c>
      <c r="BJ411" s="11" t="s">
        <v>268</v>
      </c>
      <c r="BK411" s="146" t="s">
        <v>485</v>
      </c>
      <c r="BL411" s="146" t="s">
        <v>350</v>
      </c>
      <c r="BM411" s="146" t="s">
        <v>179</v>
      </c>
      <c r="BN411" s="11" t="s">
        <v>182</v>
      </c>
      <c r="BO411" s="265" t="s">
        <v>181</v>
      </c>
      <c r="BP411" s="11" t="s">
        <v>272</v>
      </c>
      <c r="BQ411" s="11" t="s">
        <v>182</v>
      </c>
      <c r="BR411" s="11" t="s">
        <v>182</v>
      </c>
      <c r="BS411" s="11" t="s">
        <v>183</v>
      </c>
      <c r="BT411" s="11" t="s">
        <v>182</v>
      </c>
      <c r="BU411" s="11"/>
      <c r="BV411" s="15">
        <f t="shared" ref="BV411:BZ412" si="170">IF(UPPER(TRIM(D411))="X",1,0)</f>
        <v>0</v>
      </c>
      <c r="BW411" s="15">
        <f t="shared" si="170"/>
        <v>0</v>
      </c>
      <c r="BX411" s="15">
        <f t="shared" si="170"/>
        <v>0</v>
      </c>
      <c r="BY411" s="15">
        <f t="shared" si="170"/>
        <v>0</v>
      </c>
      <c r="BZ411" s="15">
        <f t="shared" si="170"/>
        <v>0</v>
      </c>
      <c r="CA411" s="15">
        <f>IF(UPPER(TRIM(J411))="X",1,0)</f>
        <v>0</v>
      </c>
      <c r="CB411" s="15">
        <f>IF(UPPER(TRIM(L411))="X",1,0)</f>
        <v>0</v>
      </c>
      <c r="CC411" s="15">
        <f>IF(UPPER(TRIM(M411))="X",1,0)</f>
        <v>0</v>
      </c>
      <c r="CD411" s="15">
        <f>IF(UPPER(TRIM(I411))="X",1,0)</f>
        <v>0</v>
      </c>
      <c r="CE411" s="15">
        <f>IF(UPPER(TRIM(K411))="X",1,0)</f>
        <v>0</v>
      </c>
      <c r="CF411" s="15">
        <f t="shared" ref="CF411:CU412" si="171">IF(UPPER(TRIM(N411))="X",1,0)</f>
        <v>0</v>
      </c>
      <c r="CG411" s="15">
        <f t="shared" si="171"/>
        <v>0</v>
      </c>
      <c r="CH411" s="15">
        <f t="shared" si="171"/>
        <v>0</v>
      </c>
      <c r="CI411" s="15">
        <f t="shared" si="171"/>
        <v>0</v>
      </c>
      <c r="CJ411" s="15">
        <f t="shared" si="171"/>
        <v>0</v>
      </c>
      <c r="CK411" s="15">
        <f t="shared" si="171"/>
        <v>0</v>
      </c>
      <c r="CL411" s="15">
        <f t="shared" si="171"/>
        <v>0</v>
      </c>
      <c r="CM411" s="15">
        <f t="shared" si="171"/>
        <v>0</v>
      </c>
      <c r="CN411" s="15">
        <f t="shared" si="171"/>
        <v>0</v>
      </c>
      <c r="CO411" s="15">
        <f t="shared" si="171"/>
        <v>0</v>
      </c>
      <c r="CP411" s="15">
        <f t="shared" si="171"/>
        <v>0</v>
      </c>
      <c r="CQ411" s="15">
        <f t="shared" si="171"/>
        <v>0</v>
      </c>
      <c r="CR411" s="15">
        <f t="shared" si="171"/>
        <v>0</v>
      </c>
      <c r="CS411" s="15">
        <f t="shared" si="171"/>
        <v>0</v>
      </c>
      <c r="CT411" s="15">
        <f t="shared" si="171"/>
        <v>0</v>
      </c>
      <c r="CU411" s="15">
        <f t="shared" si="171"/>
        <v>0</v>
      </c>
      <c r="CV411" s="15">
        <f t="shared" ref="CP411:DA412" si="172">IF(UPPER(TRIM(AD411))="X",1,0)</f>
        <v>0</v>
      </c>
      <c r="CW411" s="15">
        <f t="shared" si="172"/>
        <v>0</v>
      </c>
      <c r="CX411" s="15">
        <f t="shared" si="172"/>
        <v>0</v>
      </c>
      <c r="CY411" s="15">
        <f t="shared" si="172"/>
        <v>0</v>
      </c>
      <c r="CZ411" s="15">
        <f t="shared" si="172"/>
        <v>0</v>
      </c>
      <c r="DA411" s="15">
        <f t="shared" si="172"/>
        <v>0</v>
      </c>
      <c r="DB411" s="16">
        <f>IF(UPPER(TRIM(AM411))="P", 0, IF(UPPER(TRIM(AM411))="C", 16384, IF(UPPER(TRIM(AM411))="B", 32768, IF(UPPER(TRIM(AM411))="U", 49152, -1))))</f>
        <v>0</v>
      </c>
      <c r="DC411" s="16">
        <f>HEX2DEC(AN411)</f>
        <v>5526</v>
      </c>
      <c r="DD411" s="16">
        <f>IF(UPPER(TRIM(BB411))="",0,IF(UPPER(TRIM(BB411))="M",32,IF(UPPER(TRIM(BB411))="H",64,IF(UPPER(TRIM(BB411))="I",128,-1))))</f>
        <v>0</v>
      </c>
      <c r="DE411" s="16">
        <f>IF(UPPER(TRIM(BC411))="",0, IF(UPPER(TRIM(BC411))="U",1,IF(UPPER(TRIM(BC411))="A",2,IF(UPPER(TRIM(BC411))="B1",4,IF(UPPER(TRIM(BC411))="B2",8,IF(UPPER(TRIM(BC411))="C",16,-1))))))</f>
        <v>0</v>
      </c>
      <c r="DF411" s="17"/>
      <c r="DG411" s="16">
        <v>337</v>
      </c>
      <c r="DH411" s="16">
        <f>AK411</f>
        <v>716</v>
      </c>
      <c r="DI411" s="16">
        <f>AL411</f>
        <v>3</v>
      </c>
      <c r="DJ411" s="16">
        <f>DB411 + DC411</f>
        <v>5526</v>
      </c>
      <c r="DK411" s="16">
        <f>HEX2DEC(AO411)</f>
        <v>18</v>
      </c>
      <c r="DL411" s="16">
        <f>HEX2DEC(AP411)</f>
        <v>5526</v>
      </c>
      <c r="DM411" s="128">
        <v>0</v>
      </c>
      <c r="DN411" s="16">
        <v>246</v>
      </c>
      <c r="DO411" s="16">
        <f>BV411*2^15+BW411*2^14+BX411*2^13+BY411*2^12+BZ411*2^11+CA411*2^10+CB411*2^9+CC411*2^8+CD411*2^7+CE411*2^6+CF411*2^5+CG411*2^4+CH411*2^3+CI411*2^2+CJ411*2^1+CK411*2^0</f>
        <v>0</v>
      </c>
      <c r="DP411" s="16">
        <f>CL411*2^15+CM411*2^14+CN411*2^13+CO411*2^12+CP411*2^11+CQ411*2^10+CR411*2^9+CS411*2^8+CT411*2^7+CU411*2^6+CV411*2^5+CW411*2^4+CX411*2^3+CY411*2^2+CZ411*2^1+DA411*2^0</f>
        <v>0</v>
      </c>
      <c r="DQ411" s="16">
        <f>IF(DS411=2,AT411*1000,AT411)</f>
        <v>1000</v>
      </c>
      <c r="DR411" s="16">
        <f>IF(DT411=2,AU411*1000,AU411)</f>
        <v>2000</v>
      </c>
      <c r="DS411" s="16">
        <v>2</v>
      </c>
      <c r="DT411" s="16">
        <v>2</v>
      </c>
      <c r="DU411" s="16">
        <f>MAX(0,MIN(AX411,3))*2^14+MAX(0,MIN(AY411,3))*2^12+MAX(0,MIN(AZ411,3))*2^10+MAX(0,MIN(BA411,3))*2^8+IF(AW411&lt;0,31,IF(AW411&gt;30,30,AW411))</f>
        <v>0</v>
      </c>
      <c r="DV411" s="16">
        <f>DD411 + DE411</f>
        <v>0</v>
      </c>
      <c r="DW411" s="138" t="s">
        <v>184</v>
      </c>
      <c r="DX411" s="137" t="s">
        <v>273</v>
      </c>
      <c r="DY411" s="137" t="s">
        <v>186</v>
      </c>
      <c r="DZ411" s="17"/>
      <c r="EA411" s="15"/>
      <c r="EB411" s="15"/>
      <c r="EC411" s="15"/>
      <c r="ED411" s="15"/>
    </row>
    <row r="412" spans="1:134" ht="15" hidden="1" customHeight="1" x14ac:dyDescent="0.3">
      <c r="A412" s="221"/>
      <c r="B412" s="293"/>
      <c r="C412" s="561" t="str">
        <f>IF(LEN(t_STR_RW_AUX_DIG4) &gt; 0, t_STR_RW_AUX_DIG4, DEF_RW_AUX_DIG4) &amp; " low voltage"</f>
        <v>AUX digital 4 low voltage</v>
      </c>
      <c r="D412" s="202"/>
      <c r="E412" s="202"/>
      <c r="F412" s="202"/>
      <c r="G412" s="202"/>
      <c r="H412" s="202"/>
      <c r="I412" s="202"/>
      <c r="J412" s="202"/>
      <c r="K412" s="202"/>
      <c r="L412" s="202"/>
      <c r="M412" s="202"/>
      <c r="N412" s="202"/>
      <c r="O412" s="202"/>
      <c r="P412" s="202"/>
      <c r="Q412" s="202"/>
      <c r="R412" s="202"/>
      <c r="S412" s="202"/>
      <c r="T412" s="202"/>
      <c r="U412" s="202"/>
      <c r="V412" s="202"/>
      <c r="W412" s="202"/>
      <c r="X412" s="202"/>
      <c r="Y412" s="202"/>
      <c r="Z412" s="202"/>
      <c r="AA412" s="202"/>
      <c r="AB412" s="202"/>
      <c r="AC412" s="202"/>
      <c r="AD412" s="202"/>
      <c r="AE412" s="202"/>
      <c r="AF412" s="202"/>
      <c r="AG412" s="202"/>
      <c r="AH412" s="202"/>
      <c r="AI412" s="202"/>
      <c r="AJ412" s="128">
        <f>IF($DM412=0,0,(IF(_xlfn.BITAND($DM412, 128),"8,", "") &amp; IF(_xlfn.BITAND($DM412,64),"7,", "") &amp; IF(_xlfn.BITAND($DM412,7), _xlfn.BITAND($DM412,7) &amp; ",", "") &amp; IF(_xlfn.BITAND($DM412, 56), _xlfn.BITAND($DM412, 56)/8, "")))</f>
        <v>0</v>
      </c>
      <c r="AK412" s="129">
        <v>716</v>
      </c>
      <c r="AL412" s="129">
        <v>4</v>
      </c>
      <c r="AM412" s="130" t="s">
        <v>165</v>
      </c>
      <c r="AN412" s="131" t="s">
        <v>740</v>
      </c>
      <c r="AO412" s="131" t="s">
        <v>352</v>
      </c>
      <c r="AP412" s="131" t="s">
        <v>742</v>
      </c>
      <c r="AQ412" s="140" t="s">
        <v>743</v>
      </c>
      <c r="AR412" s="261">
        <v>0</v>
      </c>
      <c r="AS412" s="12" t="s">
        <v>346</v>
      </c>
      <c r="AT412" s="198">
        <v>1</v>
      </c>
      <c r="AU412" s="198">
        <v>2</v>
      </c>
      <c r="AV412" s="12" t="s">
        <v>259</v>
      </c>
      <c r="AW412" s="135">
        <v>0</v>
      </c>
      <c r="AX412" s="135">
        <v>0</v>
      </c>
      <c r="AY412" s="135">
        <v>0</v>
      </c>
      <c r="AZ412" s="135">
        <v>0</v>
      </c>
      <c r="BA412" s="135">
        <v>0</v>
      </c>
      <c r="BB412" s="136"/>
      <c r="BC412" s="136"/>
      <c r="BD412" s="15"/>
      <c r="BE412" s="137" t="str">
        <f>IF(C412="","",C412)</f>
        <v>AUX digital 4 low voltage</v>
      </c>
      <c r="BF412" s="11" t="s">
        <v>264</v>
      </c>
      <c r="BG412" s="11" t="s">
        <v>265</v>
      </c>
      <c r="BH412" s="11" t="s">
        <v>266</v>
      </c>
      <c r="BI412" s="146" t="s">
        <v>525</v>
      </c>
      <c r="BJ412" s="11" t="s">
        <v>268</v>
      </c>
      <c r="BK412" s="146" t="s">
        <v>485</v>
      </c>
      <c r="BL412" s="146" t="s">
        <v>350</v>
      </c>
      <c r="BM412" s="146" t="s">
        <v>179</v>
      </c>
      <c r="BN412" s="11" t="s">
        <v>182</v>
      </c>
      <c r="BO412" s="265" t="s">
        <v>181</v>
      </c>
      <c r="BP412" s="11" t="s">
        <v>272</v>
      </c>
      <c r="BQ412" s="11" t="s">
        <v>182</v>
      </c>
      <c r="BR412" s="11" t="s">
        <v>182</v>
      </c>
      <c r="BS412" s="11" t="s">
        <v>183</v>
      </c>
      <c r="BT412" s="11" t="s">
        <v>182</v>
      </c>
      <c r="BU412" s="11"/>
      <c r="BV412" s="15">
        <f t="shared" si="170"/>
        <v>0</v>
      </c>
      <c r="BW412" s="15">
        <f t="shared" si="170"/>
        <v>0</v>
      </c>
      <c r="BX412" s="15">
        <f t="shared" si="170"/>
        <v>0</v>
      </c>
      <c r="BY412" s="15">
        <f t="shared" si="170"/>
        <v>0</v>
      </c>
      <c r="BZ412" s="15">
        <f t="shared" si="170"/>
        <v>0</v>
      </c>
      <c r="CA412" s="15">
        <f>IF(UPPER(TRIM(J412))="X",1,0)</f>
        <v>0</v>
      </c>
      <c r="CB412" s="15">
        <f>IF(UPPER(TRIM(L412))="X",1,0)</f>
        <v>0</v>
      </c>
      <c r="CC412" s="15">
        <f>IF(UPPER(TRIM(M412))="X",1,0)</f>
        <v>0</v>
      </c>
      <c r="CD412" s="15">
        <f>IF(UPPER(TRIM(I412))="X",1,0)</f>
        <v>0</v>
      </c>
      <c r="CE412" s="15">
        <f>IF(UPPER(TRIM(K412))="X",1,0)</f>
        <v>0</v>
      </c>
      <c r="CF412" s="15">
        <f t="shared" si="171"/>
        <v>0</v>
      </c>
      <c r="CG412" s="15">
        <f t="shared" si="171"/>
        <v>0</v>
      </c>
      <c r="CH412" s="15">
        <f t="shared" si="171"/>
        <v>0</v>
      </c>
      <c r="CI412" s="15">
        <f t="shared" si="171"/>
        <v>0</v>
      </c>
      <c r="CJ412" s="15">
        <f t="shared" si="171"/>
        <v>0</v>
      </c>
      <c r="CK412" s="15">
        <f t="shared" si="171"/>
        <v>0</v>
      </c>
      <c r="CL412" s="15">
        <f t="shared" si="171"/>
        <v>0</v>
      </c>
      <c r="CM412" s="15">
        <f t="shared" si="171"/>
        <v>0</v>
      </c>
      <c r="CN412" s="15">
        <f t="shared" si="171"/>
        <v>0</v>
      </c>
      <c r="CO412" s="15">
        <f t="shared" si="171"/>
        <v>0</v>
      </c>
      <c r="CP412" s="15">
        <f t="shared" si="172"/>
        <v>0</v>
      </c>
      <c r="CQ412" s="15">
        <f t="shared" si="172"/>
        <v>0</v>
      </c>
      <c r="CR412" s="15">
        <f t="shared" si="172"/>
        <v>0</v>
      </c>
      <c r="CS412" s="15">
        <f t="shared" si="172"/>
        <v>0</v>
      </c>
      <c r="CT412" s="15">
        <f t="shared" si="172"/>
        <v>0</v>
      </c>
      <c r="CU412" s="15">
        <f t="shared" si="172"/>
        <v>0</v>
      </c>
      <c r="CV412" s="15">
        <f t="shared" si="172"/>
        <v>0</v>
      </c>
      <c r="CW412" s="15">
        <f t="shared" si="172"/>
        <v>0</v>
      </c>
      <c r="CX412" s="15">
        <f t="shared" si="172"/>
        <v>0</v>
      </c>
      <c r="CY412" s="15">
        <f t="shared" si="172"/>
        <v>0</v>
      </c>
      <c r="CZ412" s="15">
        <f t="shared" si="172"/>
        <v>0</v>
      </c>
      <c r="DA412" s="15">
        <f t="shared" si="172"/>
        <v>0</v>
      </c>
      <c r="DB412" s="16">
        <f>IF(UPPER(TRIM(AM412))="P", 0, IF(UPPER(TRIM(AM412))="C", 16384, IF(UPPER(TRIM(AM412))="B", 32768, IF(UPPER(TRIM(AM412))="U", 49152, -1))))</f>
        <v>0</v>
      </c>
      <c r="DC412" s="16">
        <f>HEX2DEC(AN412)</f>
        <v>5526</v>
      </c>
      <c r="DD412" s="16">
        <f>IF(UPPER(TRIM(BB412))="",0,IF(UPPER(TRIM(BB412))="M",32,IF(UPPER(TRIM(BB412))="H",64,IF(UPPER(TRIM(BB412))="I",128,-1))))</f>
        <v>0</v>
      </c>
      <c r="DE412" s="16">
        <f>IF(UPPER(TRIM(BC412))="",0, IF(UPPER(TRIM(BC412))="U",1,IF(UPPER(TRIM(BC412))="A",2,IF(UPPER(TRIM(BC412))="B1",4,IF(UPPER(TRIM(BC412))="B2",8,IF(UPPER(TRIM(BC412))="C",16,-1))))))</f>
        <v>0</v>
      </c>
      <c r="DF412" s="17"/>
      <c r="DG412" s="16">
        <v>338</v>
      </c>
      <c r="DH412" s="16">
        <f>AK412</f>
        <v>716</v>
      </c>
      <c r="DI412" s="16">
        <f>AL412</f>
        <v>4</v>
      </c>
      <c r="DJ412" s="16">
        <f>DB412 + DC412</f>
        <v>5526</v>
      </c>
      <c r="DK412" s="16">
        <f>HEX2DEC(AO412)</f>
        <v>17</v>
      </c>
      <c r="DL412" s="16">
        <f>HEX2DEC(AP412)</f>
        <v>5527</v>
      </c>
      <c r="DM412" s="128">
        <v>0</v>
      </c>
      <c r="DN412" s="16">
        <v>247</v>
      </c>
      <c r="DO412" s="16">
        <f>BV412*2^15+BW412*2^14+BX412*2^13+BY412*2^12+BZ412*2^11+CA412*2^10+CB412*2^9+CC412*2^8+CD412*2^7+CE412*2^6+CF412*2^5+CG412*2^4+CH412*2^3+CI412*2^2+CJ412*2^1+CK412*2^0</f>
        <v>0</v>
      </c>
      <c r="DP412" s="16">
        <f>CL412*2^15+CM412*2^14+CN412*2^13+CO412*2^12+CP412*2^11+CQ412*2^10+CR412*2^9+CS412*2^8+CT412*2^7+CU412*2^6+CV412*2^5+CW412*2^4+CX412*2^3+CY412*2^2+CZ412*2^1+DA412*2^0</f>
        <v>0</v>
      </c>
      <c r="DQ412" s="16">
        <f>IF(DS412=2,AT412*1000,AT412)</f>
        <v>1000</v>
      </c>
      <c r="DR412" s="16">
        <f>IF(DT412=2,AU412*1000,AU412)</f>
        <v>2000</v>
      </c>
      <c r="DS412" s="16">
        <v>2</v>
      </c>
      <c r="DT412" s="16">
        <v>2</v>
      </c>
      <c r="DU412" s="16">
        <f>MAX(0,MIN(AX412,3))*2^14+MAX(0,MIN(AY412,3))*2^12+MAX(0,MIN(AZ412,3))*2^10+MAX(0,MIN(BA412,3))*2^8+IF(AW412&lt;0,31,IF(AW412&gt;30,30,AW412))</f>
        <v>0</v>
      </c>
      <c r="DV412" s="16">
        <f>DD412 + DE412</f>
        <v>0</v>
      </c>
      <c r="DW412" s="138" t="s">
        <v>184</v>
      </c>
      <c r="DX412" s="137" t="s">
        <v>273</v>
      </c>
      <c r="DY412" s="137" t="s">
        <v>186</v>
      </c>
      <c r="DZ412" s="17"/>
      <c r="EA412" s="15"/>
      <c r="EB412" s="15"/>
      <c r="EC412" s="15"/>
      <c r="ED412" s="15"/>
    </row>
    <row r="413" spans="1:134" ht="15" hidden="1" customHeight="1" x14ac:dyDescent="0.3">
      <c r="A413" s="123"/>
      <c r="B413" s="290"/>
      <c r="C413" s="563"/>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79"/>
      <c r="AK413" s="180"/>
      <c r="AL413" s="180"/>
      <c r="AM413" s="181"/>
      <c r="AN413" s="182"/>
      <c r="AO413" s="182"/>
      <c r="AP413" s="182"/>
      <c r="AQ413" s="295"/>
      <c r="AR413" s="297"/>
      <c r="AS413" s="184"/>
      <c r="AT413" s="190"/>
      <c r="AU413" s="190"/>
      <c r="AV413" s="184"/>
      <c r="AW413" s="184"/>
      <c r="AX413" s="184"/>
      <c r="AY413" s="184"/>
      <c r="AZ413" s="184"/>
      <c r="BA413" s="184"/>
      <c r="BB413" s="186"/>
      <c r="BC413" s="186"/>
      <c r="BD413" s="15"/>
      <c r="BE413" s="137" t="s">
        <v>183</v>
      </c>
      <c r="BF413" s="11"/>
      <c r="BG413" s="11"/>
      <c r="BH413" s="11"/>
      <c r="BI413" s="11" t="s">
        <v>183</v>
      </c>
      <c r="BJ413" s="11" t="s">
        <v>183</v>
      </c>
      <c r="BK413" s="11" t="s">
        <v>183</v>
      </c>
      <c r="BL413" s="11" t="s">
        <v>183</v>
      </c>
      <c r="BM413" s="11" t="s">
        <v>183</v>
      </c>
      <c r="BN413" s="11" t="s">
        <v>183</v>
      </c>
      <c r="BO413" s="11" t="s">
        <v>183</v>
      </c>
      <c r="BP413" s="11" t="s">
        <v>183</v>
      </c>
      <c r="BQ413" s="11" t="s">
        <v>183</v>
      </c>
      <c r="BR413" s="11" t="s">
        <v>183</v>
      </c>
      <c r="BS413" s="11" t="s">
        <v>183</v>
      </c>
      <c r="BT413" s="11" t="s">
        <v>183</v>
      </c>
      <c r="BU413" s="11"/>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6"/>
      <c r="DC413" s="16"/>
      <c r="DD413" s="16"/>
      <c r="DE413" s="16"/>
      <c r="DF413" s="17"/>
      <c r="DG413" s="16"/>
      <c r="DH413" s="16"/>
      <c r="DI413" s="16"/>
      <c r="DJ413" s="16"/>
      <c r="DK413" s="16"/>
      <c r="DL413" s="16"/>
      <c r="DM413" s="179"/>
      <c r="DN413" s="16"/>
      <c r="DO413" s="16"/>
      <c r="DP413" s="16"/>
      <c r="DQ413" s="16"/>
      <c r="DR413" s="16"/>
      <c r="DS413" s="16"/>
      <c r="DT413" s="16"/>
      <c r="DU413" s="16"/>
      <c r="DV413" s="16"/>
      <c r="DW413" s="138"/>
      <c r="DX413" s="137"/>
      <c r="DY413" s="137"/>
      <c r="DZ413" s="17"/>
      <c r="EA413" s="15"/>
      <c r="EB413" s="15"/>
      <c r="EC413" s="15"/>
      <c r="ED413" s="15"/>
    </row>
    <row r="414" spans="1:134" ht="15" hidden="1" customHeight="1" x14ac:dyDescent="0.3">
      <c r="A414" s="284" t="s">
        <v>562</v>
      </c>
      <c r="B414" s="298" t="s">
        <v>744</v>
      </c>
      <c r="C414" s="561" t="str">
        <f>IF(LEN(t_STR_RW_AUX_DIG5) &gt; 0, t_STR_RW_AUX_DIG5, DEF_RW_AUX_DIG5) &amp; " high voltage"</f>
        <v>AUX digital 5 high voltage</v>
      </c>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c r="AA414" s="193"/>
      <c r="AB414" s="193"/>
      <c r="AC414" s="193"/>
      <c r="AD414" s="193"/>
      <c r="AE414" s="193"/>
      <c r="AF414" s="193"/>
      <c r="AG414" s="193"/>
      <c r="AH414" s="193"/>
      <c r="AI414" s="193"/>
      <c r="AJ414" s="128">
        <f>IF($DM414=0,0,(IF(_xlfn.BITAND($DM414, 128),"8,", "") &amp; IF(_xlfn.BITAND($DM414,64),"7,", "") &amp; IF(_xlfn.BITAND($DM414,7), _xlfn.BITAND($DM414,7) &amp; ",", "") &amp; IF(_xlfn.BITAND($DM414, 56), _xlfn.BITAND($DM414, 56)/8, "")))</f>
        <v>0</v>
      </c>
      <c r="AK414" s="129">
        <v>520202</v>
      </c>
      <c r="AL414" s="129">
        <v>3</v>
      </c>
      <c r="AM414" s="130" t="s">
        <v>165</v>
      </c>
      <c r="AN414" s="131" t="s">
        <v>745</v>
      </c>
      <c r="AO414" s="131" t="s">
        <v>343</v>
      </c>
      <c r="AP414" s="131" t="s">
        <v>745</v>
      </c>
      <c r="AQ414" s="140" t="s">
        <v>746</v>
      </c>
      <c r="AR414" s="261">
        <v>32</v>
      </c>
      <c r="AS414" s="12" t="s">
        <v>346</v>
      </c>
      <c r="AT414" s="198">
        <v>1</v>
      </c>
      <c r="AU414" s="198">
        <v>2</v>
      </c>
      <c r="AV414" s="12" t="s">
        <v>259</v>
      </c>
      <c r="AW414" s="135">
        <v>0</v>
      </c>
      <c r="AX414" s="135">
        <v>0</v>
      </c>
      <c r="AY414" s="135">
        <v>0</v>
      </c>
      <c r="AZ414" s="135">
        <v>0</v>
      </c>
      <c r="BA414" s="135">
        <v>0</v>
      </c>
      <c r="BB414" s="136"/>
      <c r="BC414" s="136"/>
      <c r="BD414" s="15"/>
      <c r="BE414" s="137" t="str">
        <f>IF(C414="","",C414)</f>
        <v>AUX digital 5 high voltage</v>
      </c>
      <c r="BF414" s="11" t="s">
        <v>264</v>
      </c>
      <c r="BG414" s="11" t="s">
        <v>265</v>
      </c>
      <c r="BH414" s="11" t="s">
        <v>266</v>
      </c>
      <c r="BI414" s="146" t="s">
        <v>525</v>
      </c>
      <c r="BJ414" s="11" t="s">
        <v>268</v>
      </c>
      <c r="BK414" s="146" t="s">
        <v>485</v>
      </c>
      <c r="BL414" s="146" t="s">
        <v>350</v>
      </c>
      <c r="BM414" s="146" t="s">
        <v>179</v>
      </c>
      <c r="BN414" s="11" t="s">
        <v>182</v>
      </c>
      <c r="BO414" s="265" t="s">
        <v>181</v>
      </c>
      <c r="BP414" s="11" t="s">
        <v>272</v>
      </c>
      <c r="BQ414" s="11" t="s">
        <v>182</v>
      </c>
      <c r="BR414" s="11" t="s">
        <v>182</v>
      </c>
      <c r="BS414" s="11" t="s">
        <v>183</v>
      </c>
      <c r="BT414" s="11" t="s">
        <v>182</v>
      </c>
      <c r="BU414" s="11"/>
      <c r="BV414" s="15">
        <f t="shared" ref="BV414:BZ415" si="173">IF(UPPER(TRIM(D414))="X",1,0)</f>
        <v>0</v>
      </c>
      <c r="BW414" s="15">
        <f t="shared" si="173"/>
        <v>0</v>
      </c>
      <c r="BX414" s="15">
        <f t="shared" si="173"/>
        <v>0</v>
      </c>
      <c r="BY414" s="15">
        <f t="shared" si="173"/>
        <v>0</v>
      </c>
      <c r="BZ414" s="15">
        <f t="shared" si="173"/>
        <v>0</v>
      </c>
      <c r="CA414" s="15">
        <f>IF(UPPER(TRIM(J414))="X",1,0)</f>
        <v>0</v>
      </c>
      <c r="CB414" s="15">
        <f>IF(UPPER(TRIM(L414))="X",1,0)</f>
        <v>0</v>
      </c>
      <c r="CC414" s="15">
        <f>IF(UPPER(TRIM(M414))="X",1,0)</f>
        <v>0</v>
      </c>
      <c r="CD414" s="15">
        <f>IF(UPPER(TRIM(I414))="X",1,0)</f>
        <v>0</v>
      </c>
      <c r="CE414" s="15">
        <f>IF(UPPER(TRIM(K414))="X",1,0)</f>
        <v>0</v>
      </c>
      <c r="CF414" s="15">
        <f t="shared" ref="CF414:CU415" si="174">IF(UPPER(TRIM(N414))="X",1,0)</f>
        <v>0</v>
      </c>
      <c r="CG414" s="15">
        <f t="shared" si="174"/>
        <v>0</v>
      </c>
      <c r="CH414" s="15">
        <f t="shared" si="174"/>
        <v>0</v>
      </c>
      <c r="CI414" s="15">
        <f t="shared" si="174"/>
        <v>0</v>
      </c>
      <c r="CJ414" s="15">
        <f t="shared" si="174"/>
        <v>0</v>
      </c>
      <c r="CK414" s="15">
        <f t="shared" si="174"/>
        <v>0</v>
      </c>
      <c r="CL414" s="15">
        <f t="shared" si="174"/>
        <v>0</v>
      </c>
      <c r="CM414" s="15">
        <f t="shared" si="174"/>
        <v>0</v>
      </c>
      <c r="CN414" s="15">
        <f t="shared" si="174"/>
        <v>0</v>
      </c>
      <c r="CO414" s="15">
        <f t="shared" si="174"/>
        <v>0</v>
      </c>
      <c r="CP414" s="15">
        <f t="shared" si="174"/>
        <v>0</v>
      </c>
      <c r="CQ414" s="15">
        <f t="shared" si="174"/>
        <v>0</v>
      </c>
      <c r="CR414" s="15">
        <f t="shared" si="174"/>
        <v>0</v>
      </c>
      <c r="CS414" s="15">
        <f t="shared" si="174"/>
        <v>0</v>
      </c>
      <c r="CT414" s="15">
        <f t="shared" si="174"/>
        <v>0</v>
      </c>
      <c r="CU414" s="15">
        <f t="shared" si="174"/>
        <v>0</v>
      </c>
      <c r="CV414" s="15">
        <f t="shared" ref="CP414:DA415" si="175">IF(UPPER(TRIM(AD414))="X",1,0)</f>
        <v>0</v>
      </c>
      <c r="CW414" s="15">
        <f t="shared" si="175"/>
        <v>0</v>
      </c>
      <c r="CX414" s="15">
        <f t="shared" si="175"/>
        <v>0</v>
      </c>
      <c r="CY414" s="15">
        <f t="shared" si="175"/>
        <v>0</v>
      </c>
      <c r="CZ414" s="15">
        <f t="shared" si="175"/>
        <v>0</v>
      </c>
      <c r="DA414" s="15">
        <f t="shared" si="175"/>
        <v>0</v>
      </c>
      <c r="DB414" s="16">
        <f>IF(UPPER(TRIM(AM414))="P", 0, IF(UPPER(TRIM(AM414))="C", 16384, IF(UPPER(TRIM(AM414))="B", 32768, IF(UPPER(TRIM(AM414))="U", 49152, -1))))</f>
        <v>0</v>
      </c>
      <c r="DC414" s="16">
        <f>HEX2DEC(AN414)</f>
        <v>5528</v>
      </c>
      <c r="DD414" s="16">
        <f>IF(UPPER(TRIM(BB414))="",0,IF(UPPER(TRIM(BB414))="M",32,IF(UPPER(TRIM(BB414))="H",64,IF(UPPER(TRIM(BB414))="I",128,-1))))</f>
        <v>0</v>
      </c>
      <c r="DE414" s="16">
        <f>IF(UPPER(TRIM(BC414))="",0, IF(UPPER(TRIM(BC414))="U",1,IF(UPPER(TRIM(BC414))="A",2,IF(UPPER(TRIM(BC414))="B1",4,IF(UPPER(TRIM(BC414))="B2",8,IF(UPPER(TRIM(BC414))="C",16,-1))))))</f>
        <v>0</v>
      </c>
      <c r="DF414" s="17"/>
      <c r="DG414" s="16">
        <v>339</v>
      </c>
      <c r="DH414" s="16">
        <f>AK414</f>
        <v>520202</v>
      </c>
      <c r="DI414" s="16">
        <f>AL414</f>
        <v>3</v>
      </c>
      <c r="DJ414" s="16">
        <f>DB414 + DC414</f>
        <v>5528</v>
      </c>
      <c r="DK414" s="16">
        <f>HEX2DEC(AO414)</f>
        <v>18</v>
      </c>
      <c r="DL414" s="16">
        <f>HEX2DEC(AP414)</f>
        <v>5528</v>
      </c>
      <c r="DM414" s="128">
        <v>0</v>
      </c>
      <c r="DN414" s="16">
        <v>248</v>
      </c>
      <c r="DO414" s="16">
        <f>BV414*2^15+BW414*2^14+BX414*2^13+BY414*2^12+BZ414*2^11+CA414*2^10+CB414*2^9+CC414*2^8+CD414*2^7+CE414*2^6+CF414*2^5+CG414*2^4+CH414*2^3+CI414*2^2+CJ414*2^1+CK414*2^0</f>
        <v>0</v>
      </c>
      <c r="DP414" s="16">
        <f>CL414*2^15+CM414*2^14+CN414*2^13+CO414*2^12+CP414*2^11+CQ414*2^10+CR414*2^9+CS414*2^8+CT414*2^7+CU414*2^6+CV414*2^5+CW414*2^4+CX414*2^3+CY414*2^2+CZ414*2^1+DA414*2^0</f>
        <v>0</v>
      </c>
      <c r="DQ414" s="16">
        <f>IF(DS414=2,AT414*1000,AT414)</f>
        <v>1000</v>
      </c>
      <c r="DR414" s="16">
        <f>IF(DT414=2,AU414*1000,AU414)</f>
        <v>2000</v>
      </c>
      <c r="DS414" s="16">
        <v>2</v>
      </c>
      <c r="DT414" s="16">
        <v>2</v>
      </c>
      <c r="DU414" s="16">
        <f>MAX(0,MIN(AX414,3))*2^14+MAX(0,MIN(AY414,3))*2^12+MAX(0,MIN(AZ414,3))*2^10+MAX(0,MIN(BA414,3))*2^8+IF(AW414&lt;0,31,IF(AW414&gt;30,30,AW414))</f>
        <v>0</v>
      </c>
      <c r="DV414" s="16">
        <f>DD414 + DE414</f>
        <v>0</v>
      </c>
      <c r="DW414" s="138" t="s">
        <v>184</v>
      </c>
      <c r="DX414" s="137" t="s">
        <v>273</v>
      </c>
      <c r="DY414" s="137" t="s">
        <v>186</v>
      </c>
      <c r="DZ414" s="17"/>
      <c r="EA414" s="15"/>
      <c r="EB414" s="15"/>
      <c r="EC414" s="15"/>
      <c r="ED414" s="15"/>
    </row>
    <row r="415" spans="1:134" ht="15" hidden="1" customHeight="1" x14ac:dyDescent="0.3">
      <c r="A415" s="284" t="s">
        <v>747</v>
      </c>
      <c r="B415" s="293"/>
      <c r="C415" s="561" t="str">
        <f>IF(LEN(t_STR_RW_AUX_DIG5) &gt; 0, t_STR_RW_AUX_DIG5, DEF_RW_AUX_DIG5) &amp; " low voltage"</f>
        <v>AUX digital 5 low voltage</v>
      </c>
      <c r="D415" s="202"/>
      <c r="E415" s="202"/>
      <c r="F415" s="202"/>
      <c r="G415" s="202"/>
      <c r="H415" s="202"/>
      <c r="I415" s="202"/>
      <c r="J415" s="202"/>
      <c r="K415" s="202"/>
      <c r="L415" s="202"/>
      <c r="M415" s="202"/>
      <c r="N415" s="202"/>
      <c r="O415" s="202"/>
      <c r="P415" s="202"/>
      <c r="Q415" s="202"/>
      <c r="R415" s="202"/>
      <c r="S415" s="202"/>
      <c r="T415" s="202"/>
      <c r="U415" s="202"/>
      <c r="V415" s="202"/>
      <c r="W415" s="202"/>
      <c r="X415" s="202"/>
      <c r="Y415" s="202"/>
      <c r="Z415" s="202"/>
      <c r="AA415" s="202"/>
      <c r="AB415" s="202"/>
      <c r="AC415" s="202"/>
      <c r="AD415" s="202"/>
      <c r="AE415" s="202"/>
      <c r="AF415" s="202"/>
      <c r="AG415" s="202"/>
      <c r="AH415" s="202"/>
      <c r="AI415" s="202"/>
      <c r="AJ415" s="128">
        <f>IF($DM415=0,0,(IF(_xlfn.BITAND($DM415, 128),"8,", "") &amp; IF(_xlfn.BITAND($DM415,64),"7,", "") &amp; IF(_xlfn.BITAND($DM415,7), _xlfn.BITAND($DM415,7) &amp; ",", "") &amp; IF(_xlfn.BITAND($DM415, 56), _xlfn.BITAND($DM415, 56)/8, "")))</f>
        <v>0</v>
      </c>
      <c r="AK415" s="129">
        <v>520202</v>
      </c>
      <c r="AL415" s="129">
        <v>4</v>
      </c>
      <c r="AM415" s="130" t="s">
        <v>165</v>
      </c>
      <c r="AN415" s="131" t="s">
        <v>745</v>
      </c>
      <c r="AO415" s="131" t="s">
        <v>352</v>
      </c>
      <c r="AP415" s="131" t="s">
        <v>748</v>
      </c>
      <c r="AQ415" s="140" t="s">
        <v>749</v>
      </c>
      <c r="AR415" s="261">
        <v>0</v>
      </c>
      <c r="AS415" s="12" t="s">
        <v>346</v>
      </c>
      <c r="AT415" s="198">
        <v>1</v>
      </c>
      <c r="AU415" s="198">
        <v>2</v>
      </c>
      <c r="AV415" s="12" t="s">
        <v>259</v>
      </c>
      <c r="AW415" s="135">
        <v>0</v>
      </c>
      <c r="AX415" s="135">
        <v>0</v>
      </c>
      <c r="AY415" s="135">
        <v>0</v>
      </c>
      <c r="AZ415" s="135">
        <v>0</v>
      </c>
      <c r="BA415" s="135">
        <v>0</v>
      </c>
      <c r="BB415" s="136"/>
      <c r="BC415" s="136"/>
      <c r="BD415" s="15"/>
      <c r="BE415" s="137" t="str">
        <f>IF(C415="","",C415)</f>
        <v>AUX digital 5 low voltage</v>
      </c>
      <c r="BF415" s="11" t="s">
        <v>264</v>
      </c>
      <c r="BG415" s="11" t="s">
        <v>265</v>
      </c>
      <c r="BH415" s="11" t="s">
        <v>266</v>
      </c>
      <c r="BI415" s="146" t="s">
        <v>525</v>
      </c>
      <c r="BJ415" s="11" t="s">
        <v>268</v>
      </c>
      <c r="BK415" s="146" t="s">
        <v>485</v>
      </c>
      <c r="BL415" s="146" t="s">
        <v>350</v>
      </c>
      <c r="BM415" s="146" t="s">
        <v>179</v>
      </c>
      <c r="BN415" s="11" t="s">
        <v>182</v>
      </c>
      <c r="BO415" s="265" t="s">
        <v>181</v>
      </c>
      <c r="BP415" s="11" t="s">
        <v>272</v>
      </c>
      <c r="BQ415" s="11" t="s">
        <v>182</v>
      </c>
      <c r="BR415" s="11" t="s">
        <v>182</v>
      </c>
      <c r="BS415" s="11" t="s">
        <v>183</v>
      </c>
      <c r="BT415" s="11" t="s">
        <v>182</v>
      </c>
      <c r="BU415" s="11"/>
      <c r="BV415" s="15">
        <f t="shared" si="173"/>
        <v>0</v>
      </c>
      <c r="BW415" s="15">
        <f t="shared" si="173"/>
        <v>0</v>
      </c>
      <c r="BX415" s="15">
        <f t="shared" si="173"/>
        <v>0</v>
      </c>
      <c r="BY415" s="15">
        <f t="shared" si="173"/>
        <v>0</v>
      </c>
      <c r="BZ415" s="15">
        <f t="shared" si="173"/>
        <v>0</v>
      </c>
      <c r="CA415" s="15">
        <f>IF(UPPER(TRIM(J415))="X",1,0)</f>
        <v>0</v>
      </c>
      <c r="CB415" s="15">
        <f>IF(UPPER(TRIM(L415))="X",1,0)</f>
        <v>0</v>
      </c>
      <c r="CC415" s="15">
        <f>IF(UPPER(TRIM(M415))="X",1,0)</f>
        <v>0</v>
      </c>
      <c r="CD415" s="15">
        <f>IF(UPPER(TRIM(I415))="X",1,0)</f>
        <v>0</v>
      </c>
      <c r="CE415" s="15">
        <f>IF(UPPER(TRIM(K415))="X",1,0)</f>
        <v>0</v>
      </c>
      <c r="CF415" s="15">
        <f t="shared" si="174"/>
        <v>0</v>
      </c>
      <c r="CG415" s="15">
        <f t="shared" si="174"/>
        <v>0</v>
      </c>
      <c r="CH415" s="15">
        <f t="shared" si="174"/>
        <v>0</v>
      </c>
      <c r="CI415" s="15">
        <f t="shared" si="174"/>
        <v>0</v>
      </c>
      <c r="CJ415" s="15">
        <f t="shared" si="174"/>
        <v>0</v>
      </c>
      <c r="CK415" s="15">
        <f t="shared" si="174"/>
        <v>0</v>
      </c>
      <c r="CL415" s="15">
        <f t="shared" si="174"/>
        <v>0</v>
      </c>
      <c r="CM415" s="15">
        <f t="shared" si="174"/>
        <v>0</v>
      </c>
      <c r="CN415" s="15">
        <f t="shared" si="174"/>
        <v>0</v>
      </c>
      <c r="CO415" s="15">
        <f t="shared" si="174"/>
        <v>0</v>
      </c>
      <c r="CP415" s="15">
        <f t="shared" si="175"/>
        <v>0</v>
      </c>
      <c r="CQ415" s="15">
        <f t="shared" si="175"/>
        <v>0</v>
      </c>
      <c r="CR415" s="15">
        <f t="shared" si="175"/>
        <v>0</v>
      </c>
      <c r="CS415" s="15">
        <f t="shared" si="175"/>
        <v>0</v>
      </c>
      <c r="CT415" s="15">
        <f t="shared" si="175"/>
        <v>0</v>
      </c>
      <c r="CU415" s="15">
        <f t="shared" si="175"/>
        <v>0</v>
      </c>
      <c r="CV415" s="15">
        <f t="shared" si="175"/>
        <v>0</v>
      </c>
      <c r="CW415" s="15">
        <f t="shared" si="175"/>
        <v>0</v>
      </c>
      <c r="CX415" s="15">
        <f t="shared" si="175"/>
        <v>0</v>
      </c>
      <c r="CY415" s="15">
        <f t="shared" si="175"/>
        <v>0</v>
      </c>
      <c r="CZ415" s="15">
        <f t="shared" si="175"/>
        <v>0</v>
      </c>
      <c r="DA415" s="15">
        <f t="shared" si="175"/>
        <v>0</v>
      </c>
      <c r="DB415" s="16">
        <f>IF(UPPER(TRIM(AM415))="P", 0, IF(UPPER(TRIM(AM415))="C", 16384, IF(UPPER(TRIM(AM415))="B", 32768, IF(UPPER(TRIM(AM415))="U", 49152, -1))))</f>
        <v>0</v>
      </c>
      <c r="DC415" s="16">
        <f>HEX2DEC(AN415)</f>
        <v>5528</v>
      </c>
      <c r="DD415" s="16">
        <f>IF(UPPER(TRIM(BB415))="",0,IF(UPPER(TRIM(BB415))="M",32,IF(UPPER(TRIM(BB415))="H",64,IF(UPPER(TRIM(BB415))="I",128,-1))))</f>
        <v>0</v>
      </c>
      <c r="DE415" s="16">
        <f>IF(UPPER(TRIM(BC415))="",0, IF(UPPER(TRIM(BC415))="U",1,IF(UPPER(TRIM(BC415))="A",2,IF(UPPER(TRIM(BC415))="B1",4,IF(UPPER(TRIM(BC415))="B2",8,IF(UPPER(TRIM(BC415))="C",16,-1))))))</f>
        <v>0</v>
      </c>
      <c r="DF415" s="17"/>
      <c r="DG415" s="16">
        <v>340</v>
      </c>
      <c r="DH415" s="16">
        <f>AK415</f>
        <v>520202</v>
      </c>
      <c r="DI415" s="16">
        <f>AL415</f>
        <v>4</v>
      </c>
      <c r="DJ415" s="16">
        <f>DB415 + DC415</f>
        <v>5528</v>
      </c>
      <c r="DK415" s="16">
        <f>HEX2DEC(AO415)</f>
        <v>17</v>
      </c>
      <c r="DL415" s="16">
        <f>HEX2DEC(AP415)</f>
        <v>5529</v>
      </c>
      <c r="DM415" s="128">
        <v>0</v>
      </c>
      <c r="DN415" s="16">
        <v>249</v>
      </c>
      <c r="DO415" s="16">
        <f>BV415*2^15+BW415*2^14+BX415*2^13+BY415*2^12+BZ415*2^11+CA415*2^10+CB415*2^9+CC415*2^8+CD415*2^7+CE415*2^6+CF415*2^5+CG415*2^4+CH415*2^3+CI415*2^2+CJ415*2^1+CK415*2^0</f>
        <v>0</v>
      </c>
      <c r="DP415" s="16">
        <f>CL415*2^15+CM415*2^14+CN415*2^13+CO415*2^12+CP415*2^11+CQ415*2^10+CR415*2^9+CS415*2^8+CT415*2^7+CU415*2^6+CV415*2^5+CW415*2^4+CX415*2^3+CY415*2^2+CZ415*2^1+DA415*2^0</f>
        <v>0</v>
      </c>
      <c r="DQ415" s="16">
        <f>IF(DS415=2,AT415*1000,AT415)</f>
        <v>1000</v>
      </c>
      <c r="DR415" s="16">
        <f>IF(DT415=2,AU415*1000,AU415)</f>
        <v>2000</v>
      </c>
      <c r="DS415" s="16">
        <v>2</v>
      </c>
      <c r="DT415" s="16">
        <v>2</v>
      </c>
      <c r="DU415" s="16">
        <f>MAX(0,MIN(AX415,3))*2^14+MAX(0,MIN(AY415,3))*2^12+MAX(0,MIN(AZ415,3))*2^10+MAX(0,MIN(BA415,3))*2^8+IF(AW415&lt;0,31,IF(AW415&gt;30,30,AW415))</f>
        <v>0</v>
      </c>
      <c r="DV415" s="16">
        <f>DD415 + DE415</f>
        <v>0</v>
      </c>
      <c r="DW415" s="138" t="s">
        <v>184</v>
      </c>
      <c r="DX415" s="137" t="s">
        <v>273</v>
      </c>
      <c r="DY415" s="137" t="s">
        <v>186</v>
      </c>
      <c r="DZ415" s="17"/>
      <c r="EA415" s="15"/>
      <c r="EB415" s="15"/>
      <c r="EC415" s="15"/>
      <c r="ED415" s="15"/>
    </row>
    <row r="416" spans="1:134" ht="15" hidden="1" customHeight="1" x14ac:dyDescent="0.3">
      <c r="A416" s="154" t="s">
        <v>568</v>
      </c>
      <c r="B416" s="290"/>
      <c r="C416" s="563"/>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79"/>
      <c r="AK416" s="180"/>
      <c r="AL416" s="180"/>
      <c r="AM416" s="181"/>
      <c r="AN416" s="182"/>
      <c r="AO416" s="182"/>
      <c r="AP416" s="182"/>
      <c r="AQ416" s="295"/>
      <c r="AR416" s="297"/>
      <c r="AS416" s="184"/>
      <c r="AT416" s="190"/>
      <c r="AU416" s="190"/>
      <c r="AV416" s="184"/>
      <c r="AW416" s="184"/>
      <c r="AX416" s="184"/>
      <c r="AY416" s="184"/>
      <c r="AZ416" s="184"/>
      <c r="BA416" s="184"/>
      <c r="BB416" s="186"/>
      <c r="BC416" s="186"/>
      <c r="BD416" s="15"/>
      <c r="BE416" s="137" t="s">
        <v>183</v>
      </c>
      <c r="BF416" s="11"/>
      <c r="BG416" s="11"/>
      <c r="BH416" s="11"/>
      <c r="BI416" s="11" t="s">
        <v>183</v>
      </c>
      <c r="BJ416" s="11" t="s">
        <v>183</v>
      </c>
      <c r="BK416" s="11" t="s">
        <v>183</v>
      </c>
      <c r="BL416" s="11" t="s">
        <v>183</v>
      </c>
      <c r="BM416" s="11" t="s">
        <v>183</v>
      </c>
      <c r="BN416" s="11" t="s">
        <v>183</v>
      </c>
      <c r="BO416" s="11" t="s">
        <v>183</v>
      </c>
      <c r="BP416" s="11" t="s">
        <v>183</v>
      </c>
      <c r="BQ416" s="11" t="s">
        <v>183</v>
      </c>
      <c r="BR416" s="11" t="s">
        <v>183</v>
      </c>
      <c r="BS416" s="11" t="s">
        <v>183</v>
      </c>
      <c r="BT416" s="11" t="s">
        <v>183</v>
      </c>
      <c r="BU416" s="11"/>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6"/>
      <c r="DC416" s="16"/>
      <c r="DD416" s="16"/>
      <c r="DE416" s="16"/>
      <c r="DF416" s="17"/>
      <c r="DG416" s="16"/>
      <c r="DH416" s="16"/>
      <c r="DI416" s="16"/>
      <c r="DJ416" s="16"/>
      <c r="DK416" s="16"/>
      <c r="DL416" s="16"/>
      <c r="DM416" s="179"/>
      <c r="DN416" s="16"/>
      <c r="DO416" s="16"/>
      <c r="DP416" s="16"/>
      <c r="DQ416" s="16"/>
      <c r="DR416" s="16"/>
      <c r="DS416" s="16"/>
      <c r="DT416" s="16"/>
      <c r="DU416" s="16"/>
      <c r="DV416" s="16"/>
      <c r="DW416" s="138"/>
      <c r="DX416" s="137"/>
      <c r="DY416" s="137"/>
      <c r="DZ416" s="17"/>
      <c r="EA416" s="15"/>
      <c r="EB416" s="15"/>
      <c r="EC416" s="15"/>
      <c r="ED416" s="15"/>
    </row>
    <row r="417" spans="1:134" ht="15" hidden="1" customHeight="1" x14ac:dyDescent="0.3">
      <c r="A417" s="221"/>
      <c r="B417" s="298" t="s">
        <v>750</v>
      </c>
      <c r="C417" s="561" t="str">
        <f>IF(LEN(t_STR_RW_AUX_DIG6) &gt; 0, t_STR_RW_AUX_DIG6, DEF_RW_AUX_DIG6) &amp; " high voltage"</f>
        <v>AUX digital 6 high voltage</v>
      </c>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c r="AA417" s="193"/>
      <c r="AB417" s="193"/>
      <c r="AC417" s="193"/>
      <c r="AD417" s="193"/>
      <c r="AE417" s="193"/>
      <c r="AF417" s="193"/>
      <c r="AG417" s="193"/>
      <c r="AH417" s="193"/>
      <c r="AI417" s="193"/>
      <c r="AJ417" s="128">
        <f>IF($DM417=0,0,(IF(_xlfn.BITAND($DM417, 128),"8,", "") &amp; IF(_xlfn.BITAND($DM417,64),"7,", "") &amp; IF(_xlfn.BITAND($DM417,7), _xlfn.BITAND($DM417,7) &amp; ",", "") &amp; IF(_xlfn.BITAND($DM417, 56), _xlfn.BITAND($DM417, 56)/8, "")))</f>
        <v>0</v>
      </c>
      <c r="AK417" s="129">
        <v>520203</v>
      </c>
      <c r="AL417" s="129">
        <v>3</v>
      </c>
      <c r="AM417" s="130" t="s">
        <v>165</v>
      </c>
      <c r="AN417" s="131" t="s">
        <v>751</v>
      </c>
      <c r="AO417" s="131" t="s">
        <v>343</v>
      </c>
      <c r="AP417" s="131" t="s">
        <v>751</v>
      </c>
      <c r="AQ417" s="140" t="s">
        <v>752</v>
      </c>
      <c r="AR417" s="261">
        <v>32</v>
      </c>
      <c r="AS417" s="12" t="s">
        <v>346</v>
      </c>
      <c r="AT417" s="198">
        <v>1</v>
      </c>
      <c r="AU417" s="198">
        <v>2</v>
      </c>
      <c r="AV417" s="12" t="s">
        <v>259</v>
      </c>
      <c r="AW417" s="135">
        <v>0</v>
      </c>
      <c r="AX417" s="135">
        <v>0</v>
      </c>
      <c r="AY417" s="135">
        <v>0</v>
      </c>
      <c r="AZ417" s="135">
        <v>0</v>
      </c>
      <c r="BA417" s="135">
        <v>0</v>
      </c>
      <c r="BB417" s="136"/>
      <c r="BC417" s="136"/>
      <c r="BD417" s="15"/>
      <c r="BE417" s="137" t="str">
        <f>IF(C417="","",C417)</f>
        <v>AUX digital 6 high voltage</v>
      </c>
      <c r="BF417" s="11" t="s">
        <v>264</v>
      </c>
      <c r="BG417" s="11" t="s">
        <v>265</v>
      </c>
      <c r="BH417" s="11" t="s">
        <v>266</v>
      </c>
      <c r="BI417" s="146" t="s">
        <v>525</v>
      </c>
      <c r="BJ417" s="11" t="s">
        <v>268</v>
      </c>
      <c r="BK417" s="146" t="s">
        <v>485</v>
      </c>
      <c r="BL417" s="146" t="s">
        <v>350</v>
      </c>
      <c r="BM417" s="146" t="s">
        <v>179</v>
      </c>
      <c r="BN417" s="11" t="s">
        <v>182</v>
      </c>
      <c r="BO417" s="265" t="s">
        <v>181</v>
      </c>
      <c r="BP417" s="11" t="s">
        <v>272</v>
      </c>
      <c r="BQ417" s="11" t="s">
        <v>182</v>
      </c>
      <c r="BR417" s="11" t="s">
        <v>182</v>
      </c>
      <c r="BS417" s="11" t="s">
        <v>183</v>
      </c>
      <c r="BT417" s="11" t="s">
        <v>182</v>
      </c>
      <c r="BU417" s="11"/>
      <c r="BV417" s="15">
        <f t="shared" ref="BV417:BZ418" si="176">IF(UPPER(TRIM(D417))="X",1,0)</f>
        <v>0</v>
      </c>
      <c r="BW417" s="15">
        <f t="shared" si="176"/>
        <v>0</v>
      </c>
      <c r="BX417" s="15">
        <f t="shared" si="176"/>
        <v>0</v>
      </c>
      <c r="BY417" s="15">
        <f t="shared" si="176"/>
        <v>0</v>
      </c>
      <c r="BZ417" s="15">
        <f t="shared" si="176"/>
        <v>0</v>
      </c>
      <c r="CA417" s="15">
        <f>IF(UPPER(TRIM(J417))="X",1,0)</f>
        <v>0</v>
      </c>
      <c r="CB417" s="15">
        <f>IF(UPPER(TRIM(L417))="X",1,0)</f>
        <v>0</v>
      </c>
      <c r="CC417" s="15">
        <f>IF(UPPER(TRIM(M417))="X",1,0)</f>
        <v>0</v>
      </c>
      <c r="CD417" s="15">
        <f>IF(UPPER(TRIM(I417))="X",1,0)</f>
        <v>0</v>
      </c>
      <c r="CE417" s="15">
        <f>IF(UPPER(TRIM(K417))="X",1,0)</f>
        <v>0</v>
      </c>
      <c r="CF417" s="15">
        <f t="shared" ref="CF417:CU418" si="177">IF(UPPER(TRIM(N417))="X",1,0)</f>
        <v>0</v>
      </c>
      <c r="CG417" s="15">
        <f t="shared" si="177"/>
        <v>0</v>
      </c>
      <c r="CH417" s="15">
        <f t="shared" si="177"/>
        <v>0</v>
      </c>
      <c r="CI417" s="15">
        <f t="shared" si="177"/>
        <v>0</v>
      </c>
      <c r="CJ417" s="15">
        <f t="shared" si="177"/>
        <v>0</v>
      </c>
      <c r="CK417" s="15">
        <f t="shared" si="177"/>
        <v>0</v>
      </c>
      <c r="CL417" s="15">
        <f t="shared" si="177"/>
        <v>0</v>
      </c>
      <c r="CM417" s="15">
        <f t="shared" si="177"/>
        <v>0</v>
      </c>
      <c r="CN417" s="15">
        <f t="shared" si="177"/>
        <v>0</v>
      </c>
      <c r="CO417" s="15">
        <f t="shared" si="177"/>
        <v>0</v>
      </c>
      <c r="CP417" s="15">
        <f t="shared" si="177"/>
        <v>0</v>
      </c>
      <c r="CQ417" s="15">
        <f t="shared" si="177"/>
        <v>0</v>
      </c>
      <c r="CR417" s="15">
        <f t="shared" si="177"/>
        <v>0</v>
      </c>
      <c r="CS417" s="15">
        <f t="shared" si="177"/>
        <v>0</v>
      </c>
      <c r="CT417" s="15">
        <f t="shared" si="177"/>
        <v>0</v>
      </c>
      <c r="CU417" s="15">
        <f t="shared" si="177"/>
        <v>0</v>
      </c>
      <c r="CV417" s="15">
        <f t="shared" ref="CP417:DA418" si="178">IF(UPPER(TRIM(AD417))="X",1,0)</f>
        <v>0</v>
      </c>
      <c r="CW417" s="15">
        <f t="shared" si="178"/>
        <v>0</v>
      </c>
      <c r="CX417" s="15">
        <f t="shared" si="178"/>
        <v>0</v>
      </c>
      <c r="CY417" s="15">
        <f t="shared" si="178"/>
        <v>0</v>
      </c>
      <c r="CZ417" s="15">
        <f t="shared" si="178"/>
        <v>0</v>
      </c>
      <c r="DA417" s="15">
        <f t="shared" si="178"/>
        <v>0</v>
      </c>
      <c r="DB417" s="16">
        <f>IF(UPPER(TRIM(AM417))="P", 0, IF(UPPER(TRIM(AM417))="C", 16384, IF(UPPER(TRIM(AM417))="B", 32768, IF(UPPER(TRIM(AM417))="U", 49152, -1))))</f>
        <v>0</v>
      </c>
      <c r="DC417" s="16">
        <f>HEX2DEC(AN417)</f>
        <v>5530</v>
      </c>
      <c r="DD417" s="16">
        <f>IF(UPPER(TRIM(BB417))="",0,IF(UPPER(TRIM(BB417))="M",32,IF(UPPER(TRIM(BB417))="H",64,IF(UPPER(TRIM(BB417))="I",128,-1))))</f>
        <v>0</v>
      </c>
      <c r="DE417" s="16">
        <f>IF(UPPER(TRIM(BC417))="",0, IF(UPPER(TRIM(BC417))="U",1,IF(UPPER(TRIM(BC417))="A",2,IF(UPPER(TRIM(BC417))="B1",4,IF(UPPER(TRIM(BC417))="B2",8,IF(UPPER(TRIM(BC417))="C",16,-1))))))</f>
        <v>0</v>
      </c>
      <c r="DF417" s="17"/>
      <c r="DG417" s="16">
        <v>341</v>
      </c>
      <c r="DH417" s="16">
        <f>AK417</f>
        <v>520203</v>
      </c>
      <c r="DI417" s="16">
        <f>AL417</f>
        <v>3</v>
      </c>
      <c r="DJ417" s="16">
        <f>DB417 + DC417</f>
        <v>5530</v>
      </c>
      <c r="DK417" s="16">
        <f>HEX2DEC(AO417)</f>
        <v>18</v>
      </c>
      <c r="DL417" s="16">
        <f>HEX2DEC(AP417)</f>
        <v>5530</v>
      </c>
      <c r="DM417" s="128">
        <v>0</v>
      </c>
      <c r="DN417" s="16">
        <v>250</v>
      </c>
      <c r="DO417" s="16">
        <f>BV417*2^15+BW417*2^14+BX417*2^13+BY417*2^12+BZ417*2^11+CA417*2^10+CB417*2^9+CC417*2^8+CD417*2^7+CE417*2^6+CF417*2^5+CG417*2^4+CH417*2^3+CI417*2^2+CJ417*2^1+CK417*2^0</f>
        <v>0</v>
      </c>
      <c r="DP417" s="16">
        <f>CL417*2^15+CM417*2^14+CN417*2^13+CO417*2^12+CP417*2^11+CQ417*2^10+CR417*2^9+CS417*2^8+CT417*2^7+CU417*2^6+CV417*2^5+CW417*2^4+CX417*2^3+CY417*2^2+CZ417*2^1+DA417*2^0</f>
        <v>0</v>
      </c>
      <c r="DQ417" s="16">
        <f>IF(DS417=2,AT417*1000,AT417)</f>
        <v>1000</v>
      </c>
      <c r="DR417" s="16">
        <f>IF(DT417=2,AU417*1000,AU417)</f>
        <v>2000</v>
      </c>
      <c r="DS417" s="16">
        <v>2</v>
      </c>
      <c r="DT417" s="16">
        <v>2</v>
      </c>
      <c r="DU417" s="16">
        <f>MAX(0,MIN(AX417,3))*2^14+MAX(0,MIN(AY417,3))*2^12+MAX(0,MIN(AZ417,3))*2^10+MAX(0,MIN(BA417,3))*2^8+IF(AW417&lt;0,31,IF(AW417&gt;30,30,AW417))</f>
        <v>0</v>
      </c>
      <c r="DV417" s="16">
        <f>DD417 + DE417</f>
        <v>0</v>
      </c>
      <c r="DW417" s="138" t="s">
        <v>184</v>
      </c>
      <c r="DX417" s="137" t="s">
        <v>273</v>
      </c>
      <c r="DY417" s="137" t="s">
        <v>186</v>
      </c>
      <c r="DZ417" s="17"/>
      <c r="EA417" s="15"/>
      <c r="EB417" s="15"/>
      <c r="EC417" s="15"/>
      <c r="ED417" s="15"/>
    </row>
    <row r="418" spans="1:134" ht="15" hidden="1" customHeight="1" x14ac:dyDescent="0.3">
      <c r="A418" s="221"/>
      <c r="B418" s="293"/>
      <c r="C418" s="561" t="str">
        <f>IF(LEN(t_STR_RW_AUX_DIG6) &gt; 0, t_STR_RW_AUX_DIG6, DEF_RW_AUX_DIG6) &amp; " low voltage"</f>
        <v>AUX digital 6 low voltage</v>
      </c>
      <c r="D418" s="202"/>
      <c r="E418" s="202"/>
      <c r="F418" s="202"/>
      <c r="G418" s="202"/>
      <c r="H418" s="202"/>
      <c r="I418" s="202"/>
      <c r="J418" s="202"/>
      <c r="K418" s="202"/>
      <c r="L418" s="202"/>
      <c r="M418" s="202"/>
      <c r="N418" s="202"/>
      <c r="O418" s="202"/>
      <c r="P418" s="202"/>
      <c r="Q418" s="202"/>
      <c r="R418" s="202"/>
      <c r="S418" s="202"/>
      <c r="T418" s="202"/>
      <c r="U418" s="202"/>
      <c r="V418" s="202"/>
      <c r="W418" s="202"/>
      <c r="X418" s="202"/>
      <c r="Y418" s="202"/>
      <c r="Z418" s="202"/>
      <c r="AA418" s="202"/>
      <c r="AB418" s="202"/>
      <c r="AC418" s="202"/>
      <c r="AD418" s="202"/>
      <c r="AE418" s="202"/>
      <c r="AF418" s="202"/>
      <c r="AG418" s="202"/>
      <c r="AH418" s="202"/>
      <c r="AI418" s="202"/>
      <c r="AJ418" s="128">
        <f>IF($DM418=0,0,(IF(_xlfn.BITAND($DM418, 128),"8,", "") &amp; IF(_xlfn.BITAND($DM418,64),"7,", "") &amp; IF(_xlfn.BITAND($DM418,7), _xlfn.BITAND($DM418,7) &amp; ",", "") &amp; IF(_xlfn.BITAND($DM418, 56), _xlfn.BITAND($DM418, 56)/8, "")))</f>
        <v>0</v>
      </c>
      <c r="AK418" s="129">
        <v>520203</v>
      </c>
      <c r="AL418" s="129">
        <v>4</v>
      </c>
      <c r="AM418" s="130" t="s">
        <v>165</v>
      </c>
      <c r="AN418" s="131" t="s">
        <v>751</v>
      </c>
      <c r="AO418" s="131" t="s">
        <v>352</v>
      </c>
      <c r="AP418" s="131" t="s">
        <v>753</v>
      </c>
      <c r="AQ418" s="140" t="s">
        <v>754</v>
      </c>
      <c r="AR418" s="261">
        <v>0</v>
      </c>
      <c r="AS418" s="12" t="s">
        <v>346</v>
      </c>
      <c r="AT418" s="198">
        <v>1</v>
      </c>
      <c r="AU418" s="198">
        <v>2</v>
      </c>
      <c r="AV418" s="12" t="s">
        <v>259</v>
      </c>
      <c r="AW418" s="135">
        <v>0</v>
      </c>
      <c r="AX418" s="135">
        <v>0</v>
      </c>
      <c r="AY418" s="135">
        <v>0</v>
      </c>
      <c r="AZ418" s="135">
        <v>0</v>
      </c>
      <c r="BA418" s="135">
        <v>0</v>
      </c>
      <c r="BB418" s="136"/>
      <c r="BC418" s="136"/>
      <c r="BD418" s="15"/>
      <c r="BE418" s="137" t="str">
        <f>IF(C418="","",C418)</f>
        <v>AUX digital 6 low voltage</v>
      </c>
      <c r="BF418" s="11" t="s">
        <v>264</v>
      </c>
      <c r="BG418" s="11" t="s">
        <v>265</v>
      </c>
      <c r="BH418" s="11" t="s">
        <v>266</v>
      </c>
      <c r="BI418" s="146" t="s">
        <v>525</v>
      </c>
      <c r="BJ418" s="11" t="s">
        <v>268</v>
      </c>
      <c r="BK418" s="146" t="s">
        <v>485</v>
      </c>
      <c r="BL418" s="146" t="s">
        <v>350</v>
      </c>
      <c r="BM418" s="146" t="s">
        <v>179</v>
      </c>
      <c r="BN418" s="11" t="s">
        <v>182</v>
      </c>
      <c r="BO418" s="265" t="s">
        <v>181</v>
      </c>
      <c r="BP418" s="11" t="s">
        <v>272</v>
      </c>
      <c r="BQ418" s="11" t="s">
        <v>182</v>
      </c>
      <c r="BR418" s="11" t="s">
        <v>182</v>
      </c>
      <c r="BS418" s="11" t="s">
        <v>183</v>
      </c>
      <c r="BT418" s="11" t="s">
        <v>182</v>
      </c>
      <c r="BU418" s="11"/>
      <c r="BV418" s="15">
        <f t="shared" si="176"/>
        <v>0</v>
      </c>
      <c r="BW418" s="15">
        <f t="shared" si="176"/>
        <v>0</v>
      </c>
      <c r="BX418" s="15">
        <f t="shared" si="176"/>
        <v>0</v>
      </c>
      <c r="BY418" s="15">
        <f t="shared" si="176"/>
        <v>0</v>
      </c>
      <c r="BZ418" s="15">
        <f t="shared" si="176"/>
        <v>0</v>
      </c>
      <c r="CA418" s="15">
        <f>IF(UPPER(TRIM(J418))="X",1,0)</f>
        <v>0</v>
      </c>
      <c r="CB418" s="15">
        <f>IF(UPPER(TRIM(L418))="X",1,0)</f>
        <v>0</v>
      </c>
      <c r="CC418" s="15">
        <f>IF(UPPER(TRIM(M418))="X",1,0)</f>
        <v>0</v>
      </c>
      <c r="CD418" s="15">
        <f>IF(UPPER(TRIM(I418))="X",1,0)</f>
        <v>0</v>
      </c>
      <c r="CE418" s="15">
        <f>IF(UPPER(TRIM(K418))="X",1,0)</f>
        <v>0</v>
      </c>
      <c r="CF418" s="15">
        <f t="shared" si="177"/>
        <v>0</v>
      </c>
      <c r="CG418" s="15">
        <f t="shared" si="177"/>
        <v>0</v>
      </c>
      <c r="CH418" s="15">
        <f t="shared" si="177"/>
        <v>0</v>
      </c>
      <c r="CI418" s="15">
        <f t="shared" si="177"/>
        <v>0</v>
      </c>
      <c r="CJ418" s="15">
        <f t="shared" si="177"/>
        <v>0</v>
      </c>
      <c r="CK418" s="15">
        <f t="shared" si="177"/>
        <v>0</v>
      </c>
      <c r="CL418" s="15">
        <f t="shared" si="177"/>
        <v>0</v>
      </c>
      <c r="CM418" s="15">
        <f t="shared" si="177"/>
        <v>0</v>
      </c>
      <c r="CN418" s="15">
        <f t="shared" si="177"/>
        <v>0</v>
      </c>
      <c r="CO418" s="15">
        <f t="shared" si="177"/>
        <v>0</v>
      </c>
      <c r="CP418" s="15">
        <f t="shared" si="178"/>
        <v>0</v>
      </c>
      <c r="CQ418" s="15">
        <f t="shared" si="178"/>
        <v>0</v>
      </c>
      <c r="CR418" s="15">
        <f t="shared" si="178"/>
        <v>0</v>
      </c>
      <c r="CS418" s="15">
        <f t="shared" si="178"/>
        <v>0</v>
      </c>
      <c r="CT418" s="15">
        <f t="shared" si="178"/>
        <v>0</v>
      </c>
      <c r="CU418" s="15">
        <f t="shared" si="178"/>
        <v>0</v>
      </c>
      <c r="CV418" s="15">
        <f t="shared" si="178"/>
        <v>0</v>
      </c>
      <c r="CW418" s="15">
        <f t="shared" si="178"/>
        <v>0</v>
      </c>
      <c r="CX418" s="15">
        <f t="shared" si="178"/>
        <v>0</v>
      </c>
      <c r="CY418" s="15">
        <f t="shared" si="178"/>
        <v>0</v>
      </c>
      <c r="CZ418" s="15">
        <f t="shared" si="178"/>
        <v>0</v>
      </c>
      <c r="DA418" s="15">
        <f t="shared" si="178"/>
        <v>0</v>
      </c>
      <c r="DB418" s="16">
        <f>IF(UPPER(TRIM(AM418))="P", 0, IF(UPPER(TRIM(AM418))="C", 16384, IF(UPPER(TRIM(AM418))="B", 32768, IF(UPPER(TRIM(AM418))="U", 49152, -1))))</f>
        <v>0</v>
      </c>
      <c r="DC418" s="16">
        <f>HEX2DEC(AN418)</f>
        <v>5530</v>
      </c>
      <c r="DD418" s="16">
        <f>IF(UPPER(TRIM(BB418))="",0,IF(UPPER(TRIM(BB418))="M",32,IF(UPPER(TRIM(BB418))="H",64,IF(UPPER(TRIM(BB418))="I",128,-1))))</f>
        <v>0</v>
      </c>
      <c r="DE418" s="16">
        <f>IF(UPPER(TRIM(BC418))="",0, IF(UPPER(TRIM(BC418))="U",1,IF(UPPER(TRIM(BC418))="A",2,IF(UPPER(TRIM(BC418))="B1",4,IF(UPPER(TRIM(BC418))="B2",8,IF(UPPER(TRIM(BC418))="C",16,-1))))))</f>
        <v>0</v>
      </c>
      <c r="DF418" s="17"/>
      <c r="DG418" s="16">
        <v>342</v>
      </c>
      <c r="DH418" s="16">
        <f>AK418</f>
        <v>520203</v>
      </c>
      <c r="DI418" s="16">
        <f>AL418</f>
        <v>4</v>
      </c>
      <c r="DJ418" s="16">
        <f>DB418 + DC418</f>
        <v>5530</v>
      </c>
      <c r="DK418" s="16">
        <f>HEX2DEC(AO418)</f>
        <v>17</v>
      </c>
      <c r="DL418" s="16">
        <f>HEX2DEC(AP418)</f>
        <v>5531</v>
      </c>
      <c r="DM418" s="128">
        <v>0</v>
      </c>
      <c r="DN418" s="16">
        <v>251</v>
      </c>
      <c r="DO418" s="16">
        <f>BV418*2^15+BW418*2^14+BX418*2^13+BY418*2^12+BZ418*2^11+CA418*2^10+CB418*2^9+CC418*2^8+CD418*2^7+CE418*2^6+CF418*2^5+CG418*2^4+CH418*2^3+CI418*2^2+CJ418*2^1+CK418*2^0</f>
        <v>0</v>
      </c>
      <c r="DP418" s="16">
        <f>CL418*2^15+CM418*2^14+CN418*2^13+CO418*2^12+CP418*2^11+CQ418*2^10+CR418*2^9+CS418*2^8+CT418*2^7+CU418*2^6+CV418*2^5+CW418*2^4+CX418*2^3+CY418*2^2+CZ418*2^1+DA418*2^0</f>
        <v>0</v>
      </c>
      <c r="DQ418" s="16">
        <f>IF(DS418=2,AT418*1000,AT418)</f>
        <v>1000</v>
      </c>
      <c r="DR418" s="16">
        <f>IF(DT418=2,AU418*1000,AU418)</f>
        <v>2000</v>
      </c>
      <c r="DS418" s="16">
        <v>2</v>
      </c>
      <c r="DT418" s="16">
        <v>2</v>
      </c>
      <c r="DU418" s="16">
        <f>MAX(0,MIN(AX418,3))*2^14+MAX(0,MIN(AY418,3))*2^12+MAX(0,MIN(AZ418,3))*2^10+MAX(0,MIN(BA418,3))*2^8+IF(AW418&lt;0,31,IF(AW418&gt;30,30,AW418))</f>
        <v>0</v>
      </c>
      <c r="DV418" s="16">
        <f>DD418 + DE418</f>
        <v>0</v>
      </c>
      <c r="DW418" s="138" t="s">
        <v>184</v>
      </c>
      <c r="DX418" s="137" t="s">
        <v>273</v>
      </c>
      <c r="DY418" s="137" t="s">
        <v>186</v>
      </c>
      <c r="DZ418" s="17"/>
      <c r="EA418" s="15"/>
      <c r="EB418" s="15"/>
      <c r="EC418" s="15"/>
      <c r="ED418" s="15"/>
    </row>
    <row r="419" spans="1:134" ht="15" hidden="1" customHeight="1" x14ac:dyDescent="0.3">
      <c r="A419" s="123"/>
      <c r="B419" s="290"/>
      <c r="C419" s="563"/>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79"/>
      <c r="AK419" s="180"/>
      <c r="AL419" s="180"/>
      <c r="AM419" s="181"/>
      <c r="AN419" s="182"/>
      <c r="AO419" s="182"/>
      <c r="AP419" s="182"/>
      <c r="AQ419" s="295"/>
      <c r="AR419" s="297"/>
      <c r="AS419" s="184"/>
      <c r="AT419" s="190"/>
      <c r="AU419" s="190"/>
      <c r="AV419" s="184"/>
      <c r="AW419" s="184"/>
      <c r="AX419" s="184"/>
      <c r="AY419" s="184"/>
      <c r="AZ419" s="184"/>
      <c r="BA419" s="184"/>
      <c r="BB419" s="186"/>
      <c r="BC419" s="186"/>
      <c r="BD419" s="15"/>
      <c r="BE419" s="137" t="s">
        <v>183</v>
      </c>
      <c r="BF419" s="11"/>
      <c r="BG419" s="11"/>
      <c r="BH419" s="11"/>
      <c r="BI419" s="11" t="s">
        <v>183</v>
      </c>
      <c r="BJ419" s="11" t="s">
        <v>183</v>
      </c>
      <c r="BK419" s="11" t="s">
        <v>183</v>
      </c>
      <c r="BL419" s="11" t="s">
        <v>183</v>
      </c>
      <c r="BM419" s="11" t="s">
        <v>183</v>
      </c>
      <c r="BN419" s="11" t="s">
        <v>183</v>
      </c>
      <c r="BO419" s="11" t="s">
        <v>183</v>
      </c>
      <c r="BP419" s="11" t="s">
        <v>183</v>
      </c>
      <c r="BQ419" s="11" t="s">
        <v>183</v>
      </c>
      <c r="BR419" s="11" t="s">
        <v>183</v>
      </c>
      <c r="BS419" s="11" t="s">
        <v>183</v>
      </c>
      <c r="BT419" s="11" t="s">
        <v>183</v>
      </c>
      <c r="BU419" s="11"/>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6"/>
      <c r="DC419" s="16"/>
      <c r="DD419" s="16"/>
      <c r="DE419" s="16"/>
      <c r="DF419" s="17"/>
      <c r="DG419" s="16"/>
      <c r="DH419" s="16"/>
      <c r="DI419" s="16"/>
      <c r="DJ419" s="16"/>
      <c r="DK419" s="16"/>
      <c r="DL419" s="16"/>
      <c r="DM419" s="179"/>
      <c r="DN419" s="16"/>
      <c r="DO419" s="16"/>
      <c r="DP419" s="16"/>
      <c r="DQ419" s="16"/>
      <c r="DR419" s="16"/>
      <c r="DS419" s="16"/>
      <c r="DT419" s="16"/>
      <c r="DU419" s="16"/>
      <c r="DV419" s="16"/>
      <c r="DW419" s="138"/>
      <c r="DX419" s="137"/>
      <c r="DY419" s="137"/>
      <c r="DZ419" s="17"/>
      <c r="EA419" s="15"/>
      <c r="EB419" s="15"/>
      <c r="EC419" s="15"/>
      <c r="ED419" s="15"/>
    </row>
    <row r="420" spans="1:134" ht="15" hidden="1" customHeight="1" x14ac:dyDescent="0.3">
      <c r="A420" s="221"/>
      <c r="B420" s="298" t="s">
        <v>755</v>
      </c>
      <c r="C420" s="561" t="str">
        <f>IF(LEN(t_STR_RW_AUX_DIG7) &gt; 0, t_STR_RW_AUX_DIG7, DEF_RW_AUX_DIG7) &amp; " high voltage"</f>
        <v>AUX digital 7 high voltage</v>
      </c>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c r="AA420" s="193"/>
      <c r="AB420" s="193"/>
      <c r="AC420" s="193"/>
      <c r="AD420" s="193"/>
      <c r="AE420" s="193"/>
      <c r="AF420" s="193"/>
      <c r="AG420" s="193"/>
      <c r="AH420" s="193"/>
      <c r="AI420" s="193"/>
      <c r="AJ420" s="128">
        <f>IF($DM420=0,0,(IF(_xlfn.BITAND($DM420, 128),"8,", "") &amp; IF(_xlfn.BITAND($DM420,64),"7,", "") &amp; IF(_xlfn.BITAND($DM420,7), _xlfn.BITAND($DM420,7) &amp; ",", "") &amp; IF(_xlfn.BITAND($DM420, 56), _xlfn.BITAND($DM420, 56)/8, "")))</f>
        <v>0</v>
      </c>
      <c r="AK420" s="129">
        <v>520204</v>
      </c>
      <c r="AL420" s="129">
        <v>3</v>
      </c>
      <c r="AM420" s="130" t="s">
        <v>165</v>
      </c>
      <c r="AN420" s="131" t="s">
        <v>756</v>
      </c>
      <c r="AO420" s="131" t="s">
        <v>343</v>
      </c>
      <c r="AP420" s="131" t="s">
        <v>756</v>
      </c>
      <c r="AQ420" s="140" t="s">
        <v>757</v>
      </c>
      <c r="AR420" s="261">
        <v>32</v>
      </c>
      <c r="AS420" s="12" t="s">
        <v>346</v>
      </c>
      <c r="AT420" s="198">
        <v>1</v>
      </c>
      <c r="AU420" s="198">
        <v>2</v>
      </c>
      <c r="AV420" s="12" t="s">
        <v>259</v>
      </c>
      <c r="AW420" s="135">
        <v>0</v>
      </c>
      <c r="AX420" s="135">
        <v>0</v>
      </c>
      <c r="AY420" s="135">
        <v>0</v>
      </c>
      <c r="AZ420" s="135">
        <v>0</v>
      </c>
      <c r="BA420" s="135">
        <v>0</v>
      </c>
      <c r="BB420" s="136"/>
      <c r="BC420" s="136"/>
      <c r="BD420" s="15"/>
      <c r="BE420" s="137" t="str">
        <f>IF(C420="","",C420)</f>
        <v>AUX digital 7 high voltage</v>
      </c>
      <c r="BF420" s="11" t="s">
        <v>264</v>
      </c>
      <c r="BG420" s="11" t="s">
        <v>265</v>
      </c>
      <c r="BH420" s="11" t="s">
        <v>266</v>
      </c>
      <c r="BI420" s="146" t="s">
        <v>525</v>
      </c>
      <c r="BJ420" s="11" t="s">
        <v>268</v>
      </c>
      <c r="BK420" s="146" t="s">
        <v>485</v>
      </c>
      <c r="BL420" s="146" t="s">
        <v>350</v>
      </c>
      <c r="BM420" s="146" t="s">
        <v>179</v>
      </c>
      <c r="BN420" s="11" t="s">
        <v>182</v>
      </c>
      <c r="BO420" s="265" t="s">
        <v>181</v>
      </c>
      <c r="BP420" s="11" t="s">
        <v>272</v>
      </c>
      <c r="BQ420" s="11" t="s">
        <v>182</v>
      </c>
      <c r="BR420" s="11" t="s">
        <v>182</v>
      </c>
      <c r="BS420" s="11" t="s">
        <v>183</v>
      </c>
      <c r="BT420" s="11" t="s">
        <v>182</v>
      </c>
      <c r="BU420" s="11"/>
      <c r="BV420" s="15">
        <f t="shared" ref="BV420:BZ421" si="179">IF(UPPER(TRIM(D420))="X",1,0)</f>
        <v>0</v>
      </c>
      <c r="BW420" s="15">
        <f t="shared" si="179"/>
        <v>0</v>
      </c>
      <c r="BX420" s="15">
        <f t="shared" si="179"/>
        <v>0</v>
      </c>
      <c r="BY420" s="15">
        <f t="shared" si="179"/>
        <v>0</v>
      </c>
      <c r="BZ420" s="15">
        <f t="shared" si="179"/>
        <v>0</v>
      </c>
      <c r="CA420" s="15">
        <f>IF(UPPER(TRIM(J420))="X",1,0)</f>
        <v>0</v>
      </c>
      <c r="CB420" s="15">
        <f>IF(UPPER(TRIM(L420))="X",1,0)</f>
        <v>0</v>
      </c>
      <c r="CC420" s="15">
        <f>IF(UPPER(TRIM(M420))="X",1,0)</f>
        <v>0</v>
      </c>
      <c r="CD420" s="15">
        <f>IF(UPPER(TRIM(I420))="X",1,0)</f>
        <v>0</v>
      </c>
      <c r="CE420" s="15">
        <f>IF(UPPER(TRIM(K420))="X",1,0)</f>
        <v>0</v>
      </c>
      <c r="CF420" s="15">
        <f t="shared" ref="CF420:CU421" si="180">IF(UPPER(TRIM(N420))="X",1,0)</f>
        <v>0</v>
      </c>
      <c r="CG420" s="15">
        <f t="shared" si="180"/>
        <v>0</v>
      </c>
      <c r="CH420" s="15">
        <f t="shared" si="180"/>
        <v>0</v>
      </c>
      <c r="CI420" s="15">
        <f t="shared" si="180"/>
        <v>0</v>
      </c>
      <c r="CJ420" s="15">
        <f t="shared" si="180"/>
        <v>0</v>
      </c>
      <c r="CK420" s="15">
        <f t="shared" si="180"/>
        <v>0</v>
      </c>
      <c r="CL420" s="15">
        <f t="shared" si="180"/>
        <v>0</v>
      </c>
      <c r="CM420" s="15">
        <f t="shared" si="180"/>
        <v>0</v>
      </c>
      <c r="CN420" s="15">
        <f t="shared" si="180"/>
        <v>0</v>
      </c>
      <c r="CO420" s="15">
        <f t="shared" si="180"/>
        <v>0</v>
      </c>
      <c r="CP420" s="15">
        <f t="shared" si="180"/>
        <v>0</v>
      </c>
      <c r="CQ420" s="15">
        <f t="shared" si="180"/>
        <v>0</v>
      </c>
      <c r="CR420" s="15">
        <f t="shared" si="180"/>
        <v>0</v>
      </c>
      <c r="CS420" s="15">
        <f t="shared" si="180"/>
        <v>0</v>
      </c>
      <c r="CT420" s="15">
        <f t="shared" si="180"/>
        <v>0</v>
      </c>
      <c r="CU420" s="15">
        <f t="shared" si="180"/>
        <v>0</v>
      </c>
      <c r="CV420" s="15">
        <f t="shared" ref="CP420:DA421" si="181">IF(UPPER(TRIM(AD420))="X",1,0)</f>
        <v>0</v>
      </c>
      <c r="CW420" s="15">
        <f t="shared" si="181"/>
        <v>0</v>
      </c>
      <c r="CX420" s="15">
        <f t="shared" si="181"/>
        <v>0</v>
      </c>
      <c r="CY420" s="15">
        <f t="shared" si="181"/>
        <v>0</v>
      </c>
      <c r="CZ420" s="15">
        <f t="shared" si="181"/>
        <v>0</v>
      </c>
      <c r="DA420" s="15">
        <f t="shared" si="181"/>
        <v>0</v>
      </c>
      <c r="DB420" s="16">
        <f>IF(UPPER(TRIM(AM420))="P", 0, IF(UPPER(TRIM(AM420))="C", 16384, IF(UPPER(TRIM(AM420))="B", 32768, IF(UPPER(TRIM(AM420))="U", 49152, -1))))</f>
        <v>0</v>
      </c>
      <c r="DC420" s="16">
        <f>HEX2DEC(AN420)</f>
        <v>5532</v>
      </c>
      <c r="DD420" s="16">
        <f>IF(UPPER(TRIM(BB420))="",0,IF(UPPER(TRIM(BB420))="M",32,IF(UPPER(TRIM(BB420))="H",64,IF(UPPER(TRIM(BB420))="I",128,-1))))</f>
        <v>0</v>
      </c>
      <c r="DE420" s="16">
        <f>IF(UPPER(TRIM(BC420))="",0, IF(UPPER(TRIM(BC420))="U",1,IF(UPPER(TRIM(BC420))="A",2,IF(UPPER(TRIM(BC420))="B1",4,IF(UPPER(TRIM(BC420))="B2",8,IF(UPPER(TRIM(BC420))="C",16,-1))))))</f>
        <v>0</v>
      </c>
      <c r="DF420" s="17"/>
      <c r="DG420" s="16">
        <v>343</v>
      </c>
      <c r="DH420" s="16">
        <f>AK420</f>
        <v>520204</v>
      </c>
      <c r="DI420" s="16">
        <f>AL420</f>
        <v>3</v>
      </c>
      <c r="DJ420" s="16">
        <f>DB420 + DC420</f>
        <v>5532</v>
      </c>
      <c r="DK420" s="16">
        <f>HEX2DEC(AO420)</f>
        <v>18</v>
      </c>
      <c r="DL420" s="16">
        <f>HEX2DEC(AP420)</f>
        <v>5532</v>
      </c>
      <c r="DM420" s="128">
        <v>0</v>
      </c>
      <c r="DN420" s="16">
        <v>252</v>
      </c>
      <c r="DO420" s="16">
        <f>BV420*2^15+BW420*2^14+BX420*2^13+BY420*2^12+BZ420*2^11+CA420*2^10+CB420*2^9+CC420*2^8+CD420*2^7+CE420*2^6+CF420*2^5+CG420*2^4+CH420*2^3+CI420*2^2+CJ420*2^1+CK420*2^0</f>
        <v>0</v>
      </c>
      <c r="DP420" s="16">
        <f>CL420*2^15+CM420*2^14+CN420*2^13+CO420*2^12+CP420*2^11+CQ420*2^10+CR420*2^9+CS420*2^8+CT420*2^7+CU420*2^6+CV420*2^5+CW420*2^4+CX420*2^3+CY420*2^2+CZ420*2^1+DA420*2^0</f>
        <v>0</v>
      </c>
      <c r="DQ420" s="16">
        <f>IF(DS420=2,AT420*1000,AT420)</f>
        <v>1000</v>
      </c>
      <c r="DR420" s="16">
        <f>IF(DT420=2,AU420*1000,AU420)</f>
        <v>2000</v>
      </c>
      <c r="DS420" s="16">
        <v>2</v>
      </c>
      <c r="DT420" s="16">
        <v>2</v>
      </c>
      <c r="DU420" s="16">
        <f>MAX(0,MIN(AX420,3))*2^14+MAX(0,MIN(AY420,3))*2^12+MAX(0,MIN(AZ420,3))*2^10+MAX(0,MIN(BA420,3))*2^8+IF(AW420&lt;0,31,IF(AW420&gt;30,30,AW420))</f>
        <v>0</v>
      </c>
      <c r="DV420" s="16">
        <f>DD420 + DE420</f>
        <v>0</v>
      </c>
      <c r="DW420" s="138" t="s">
        <v>184</v>
      </c>
      <c r="DX420" s="137" t="s">
        <v>273</v>
      </c>
      <c r="DY420" s="137" t="s">
        <v>186</v>
      </c>
      <c r="DZ420" s="17"/>
      <c r="EA420" s="15"/>
      <c r="EB420" s="15"/>
      <c r="EC420" s="15"/>
      <c r="ED420" s="15"/>
    </row>
    <row r="421" spans="1:134" ht="15" hidden="1" customHeight="1" x14ac:dyDescent="0.3">
      <c r="A421" s="221"/>
      <c r="B421" s="293"/>
      <c r="C421" s="561" t="str">
        <f>IF(LEN(t_STR_RW_AUX_DIG7) &gt; 0, t_STR_RW_AUX_DIG7, DEF_RW_AUX_DIG7) &amp; " low voltage"</f>
        <v>AUX digital 7 low voltage</v>
      </c>
      <c r="D421" s="202"/>
      <c r="E421" s="202"/>
      <c r="F421" s="202"/>
      <c r="G421" s="202"/>
      <c r="H421" s="202"/>
      <c r="I421" s="202"/>
      <c r="J421" s="202"/>
      <c r="K421" s="202"/>
      <c r="L421" s="202"/>
      <c r="M421" s="202"/>
      <c r="N421" s="202"/>
      <c r="O421" s="202"/>
      <c r="P421" s="202"/>
      <c r="Q421" s="202"/>
      <c r="R421" s="202"/>
      <c r="S421" s="202"/>
      <c r="T421" s="202"/>
      <c r="U421" s="202"/>
      <c r="V421" s="202"/>
      <c r="W421" s="202"/>
      <c r="X421" s="202"/>
      <c r="Y421" s="202"/>
      <c r="Z421" s="202"/>
      <c r="AA421" s="202"/>
      <c r="AB421" s="202"/>
      <c r="AC421" s="202"/>
      <c r="AD421" s="202"/>
      <c r="AE421" s="202"/>
      <c r="AF421" s="202"/>
      <c r="AG421" s="202"/>
      <c r="AH421" s="202"/>
      <c r="AI421" s="202"/>
      <c r="AJ421" s="128">
        <f>IF($DM421=0,0,(IF(_xlfn.BITAND($DM421, 128),"8,", "") &amp; IF(_xlfn.BITAND($DM421,64),"7,", "") &amp; IF(_xlfn.BITAND($DM421,7), _xlfn.BITAND($DM421,7) &amp; ",", "") &amp; IF(_xlfn.BITAND($DM421, 56), _xlfn.BITAND($DM421, 56)/8, "")))</f>
        <v>0</v>
      </c>
      <c r="AK421" s="129">
        <v>520204</v>
      </c>
      <c r="AL421" s="129">
        <v>4</v>
      </c>
      <c r="AM421" s="130" t="s">
        <v>165</v>
      </c>
      <c r="AN421" s="131" t="s">
        <v>756</v>
      </c>
      <c r="AO421" s="131" t="s">
        <v>352</v>
      </c>
      <c r="AP421" s="131" t="s">
        <v>758</v>
      </c>
      <c r="AQ421" s="140" t="s">
        <v>759</v>
      </c>
      <c r="AR421" s="261">
        <v>0</v>
      </c>
      <c r="AS421" s="12" t="s">
        <v>346</v>
      </c>
      <c r="AT421" s="198">
        <v>1</v>
      </c>
      <c r="AU421" s="198">
        <v>2</v>
      </c>
      <c r="AV421" s="12" t="s">
        <v>259</v>
      </c>
      <c r="AW421" s="135">
        <v>0</v>
      </c>
      <c r="AX421" s="135">
        <v>0</v>
      </c>
      <c r="AY421" s="135">
        <v>0</v>
      </c>
      <c r="AZ421" s="135">
        <v>0</v>
      </c>
      <c r="BA421" s="135">
        <v>0</v>
      </c>
      <c r="BB421" s="136"/>
      <c r="BC421" s="136"/>
      <c r="BD421" s="15"/>
      <c r="BE421" s="137" t="str">
        <f>IF(C421="","",C421)</f>
        <v>AUX digital 7 low voltage</v>
      </c>
      <c r="BF421" s="11" t="s">
        <v>264</v>
      </c>
      <c r="BG421" s="11" t="s">
        <v>265</v>
      </c>
      <c r="BH421" s="11" t="s">
        <v>266</v>
      </c>
      <c r="BI421" s="146" t="s">
        <v>525</v>
      </c>
      <c r="BJ421" s="11" t="s">
        <v>268</v>
      </c>
      <c r="BK421" s="146" t="s">
        <v>485</v>
      </c>
      <c r="BL421" s="146" t="s">
        <v>350</v>
      </c>
      <c r="BM421" s="146" t="s">
        <v>179</v>
      </c>
      <c r="BN421" s="11" t="s">
        <v>182</v>
      </c>
      <c r="BO421" s="265" t="s">
        <v>181</v>
      </c>
      <c r="BP421" s="11" t="s">
        <v>272</v>
      </c>
      <c r="BQ421" s="11" t="s">
        <v>182</v>
      </c>
      <c r="BR421" s="11" t="s">
        <v>182</v>
      </c>
      <c r="BS421" s="11" t="s">
        <v>183</v>
      </c>
      <c r="BT421" s="11" t="s">
        <v>182</v>
      </c>
      <c r="BU421" s="11"/>
      <c r="BV421" s="15">
        <f t="shared" si="179"/>
        <v>0</v>
      </c>
      <c r="BW421" s="15">
        <f t="shared" si="179"/>
        <v>0</v>
      </c>
      <c r="BX421" s="15">
        <f t="shared" si="179"/>
        <v>0</v>
      </c>
      <c r="BY421" s="15">
        <f t="shared" si="179"/>
        <v>0</v>
      </c>
      <c r="BZ421" s="15">
        <f t="shared" si="179"/>
        <v>0</v>
      </c>
      <c r="CA421" s="15">
        <f>IF(UPPER(TRIM(J421))="X",1,0)</f>
        <v>0</v>
      </c>
      <c r="CB421" s="15">
        <f>IF(UPPER(TRIM(L421))="X",1,0)</f>
        <v>0</v>
      </c>
      <c r="CC421" s="15">
        <f>IF(UPPER(TRIM(M421))="X",1,0)</f>
        <v>0</v>
      </c>
      <c r="CD421" s="15">
        <f>IF(UPPER(TRIM(I421))="X",1,0)</f>
        <v>0</v>
      </c>
      <c r="CE421" s="15">
        <f>IF(UPPER(TRIM(K421))="X",1,0)</f>
        <v>0</v>
      </c>
      <c r="CF421" s="15">
        <f t="shared" si="180"/>
        <v>0</v>
      </c>
      <c r="CG421" s="15">
        <f t="shared" si="180"/>
        <v>0</v>
      </c>
      <c r="CH421" s="15">
        <f t="shared" si="180"/>
        <v>0</v>
      </c>
      <c r="CI421" s="15">
        <f t="shared" si="180"/>
        <v>0</v>
      </c>
      <c r="CJ421" s="15">
        <f t="shared" si="180"/>
        <v>0</v>
      </c>
      <c r="CK421" s="15">
        <f t="shared" si="180"/>
        <v>0</v>
      </c>
      <c r="CL421" s="15">
        <f t="shared" si="180"/>
        <v>0</v>
      </c>
      <c r="CM421" s="15">
        <f t="shared" si="180"/>
        <v>0</v>
      </c>
      <c r="CN421" s="15">
        <f t="shared" si="180"/>
        <v>0</v>
      </c>
      <c r="CO421" s="15">
        <f t="shared" si="180"/>
        <v>0</v>
      </c>
      <c r="CP421" s="15">
        <f t="shared" si="181"/>
        <v>0</v>
      </c>
      <c r="CQ421" s="15">
        <f t="shared" si="181"/>
        <v>0</v>
      </c>
      <c r="CR421" s="15">
        <f t="shared" si="181"/>
        <v>0</v>
      </c>
      <c r="CS421" s="15">
        <f t="shared" si="181"/>
        <v>0</v>
      </c>
      <c r="CT421" s="15">
        <f t="shared" si="181"/>
        <v>0</v>
      </c>
      <c r="CU421" s="15">
        <f t="shared" si="181"/>
        <v>0</v>
      </c>
      <c r="CV421" s="15">
        <f t="shared" si="181"/>
        <v>0</v>
      </c>
      <c r="CW421" s="15">
        <f t="shared" si="181"/>
        <v>0</v>
      </c>
      <c r="CX421" s="15">
        <f t="shared" si="181"/>
        <v>0</v>
      </c>
      <c r="CY421" s="15">
        <f t="shared" si="181"/>
        <v>0</v>
      </c>
      <c r="CZ421" s="15">
        <f t="shared" si="181"/>
        <v>0</v>
      </c>
      <c r="DA421" s="15">
        <f t="shared" si="181"/>
        <v>0</v>
      </c>
      <c r="DB421" s="16">
        <f>IF(UPPER(TRIM(AM421))="P", 0, IF(UPPER(TRIM(AM421))="C", 16384, IF(UPPER(TRIM(AM421))="B", 32768, IF(UPPER(TRIM(AM421))="U", 49152, -1))))</f>
        <v>0</v>
      </c>
      <c r="DC421" s="16">
        <f>HEX2DEC(AN421)</f>
        <v>5532</v>
      </c>
      <c r="DD421" s="16">
        <f>IF(UPPER(TRIM(BB421))="",0,IF(UPPER(TRIM(BB421))="M",32,IF(UPPER(TRIM(BB421))="H",64,IF(UPPER(TRIM(BB421))="I",128,-1))))</f>
        <v>0</v>
      </c>
      <c r="DE421" s="16">
        <f>IF(UPPER(TRIM(BC421))="",0, IF(UPPER(TRIM(BC421))="U",1,IF(UPPER(TRIM(BC421))="A",2,IF(UPPER(TRIM(BC421))="B1",4,IF(UPPER(TRIM(BC421))="B2",8,IF(UPPER(TRIM(BC421))="C",16,-1))))))</f>
        <v>0</v>
      </c>
      <c r="DF421" s="17"/>
      <c r="DG421" s="16">
        <v>344</v>
      </c>
      <c r="DH421" s="16">
        <f>AK421</f>
        <v>520204</v>
      </c>
      <c r="DI421" s="16">
        <f>AL421</f>
        <v>4</v>
      </c>
      <c r="DJ421" s="16">
        <f>DB421 + DC421</f>
        <v>5532</v>
      </c>
      <c r="DK421" s="16">
        <f>HEX2DEC(AO421)</f>
        <v>17</v>
      </c>
      <c r="DL421" s="16">
        <f>HEX2DEC(AP421)</f>
        <v>5533</v>
      </c>
      <c r="DM421" s="128">
        <v>0</v>
      </c>
      <c r="DN421" s="16">
        <v>253</v>
      </c>
      <c r="DO421" s="16">
        <f>BV421*2^15+BW421*2^14+BX421*2^13+BY421*2^12+BZ421*2^11+CA421*2^10+CB421*2^9+CC421*2^8+CD421*2^7+CE421*2^6+CF421*2^5+CG421*2^4+CH421*2^3+CI421*2^2+CJ421*2^1+CK421*2^0</f>
        <v>0</v>
      </c>
      <c r="DP421" s="16">
        <f>CL421*2^15+CM421*2^14+CN421*2^13+CO421*2^12+CP421*2^11+CQ421*2^10+CR421*2^9+CS421*2^8+CT421*2^7+CU421*2^6+CV421*2^5+CW421*2^4+CX421*2^3+CY421*2^2+CZ421*2^1+DA421*2^0</f>
        <v>0</v>
      </c>
      <c r="DQ421" s="16">
        <f>IF(DS421=2,AT421*1000,AT421)</f>
        <v>1000</v>
      </c>
      <c r="DR421" s="16">
        <f>IF(DT421=2,AU421*1000,AU421)</f>
        <v>2000</v>
      </c>
      <c r="DS421" s="16">
        <v>2</v>
      </c>
      <c r="DT421" s="16">
        <v>2</v>
      </c>
      <c r="DU421" s="16">
        <f>MAX(0,MIN(AX421,3))*2^14+MAX(0,MIN(AY421,3))*2^12+MAX(0,MIN(AZ421,3))*2^10+MAX(0,MIN(BA421,3))*2^8+IF(AW421&lt;0,31,IF(AW421&gt;30,30,AW421))</f>
        <v>0</v>
      </c>
      <c r="DV421" s="16">
        <f>DD421 + DE421</f>
        <v>0</v>
      </c>
      <c r="DW421" s="138" t="s">
        <v>184</v>
      </c>
      <c r="DX421" s="137" t="s">
        <v>273</v>
      </c>
      <c r="DY421" s="137" t="s">
        <v>186</v>
      </c>
      <c r="DZ421" s="17"/>
      <c r="EA421" s="15"/>
      <c r="EB421" s="15"/>
      <c r="EC421" s="15"/>
      <c r="ED421" s="15"/>
    </row>
    <row r="422" spans="1:134" ht="15" hidden="1" customHeight="1" x14ac:dyDescent="0.3">
      <c r="A422" s="123"/>
      <c r="B422" s="290"/>
      <c r="C422" s="563"/>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79"/>
      <c r="AK422" s="180"/>
      <c r="AL422" s="180"/>
      <c r="AM422" s="181"/>
      <c r="AN422" s="182"/>
      <c r="AO422" s="182"/>
      <c r="AP422" s="182"/>
      <c r="AQ422" s="295"/>
      <c r="AR422" s="297"/>
      <c r="AS422" s="184"/>
      <c r="AT422" s="190"/>
      <c r="AU422" s="190"/>
      <c r="AV422" s="184"/>
      <c r="AW422" s="184"/>
      <c r="AX422" s="184"/>
      <c r="AY422" s="184"/>
      <c r="AZ422" s="184"/>
      <c r="BA422" s="184"/>
      <c r="BB422" s="186"/>
      <c r="BC422" s="186"/>
      <c r="BD422" s="15"/>
      <c r="BE422" s="137" t="s">
        <v>183</v>
      </c>
      <c r="BF422" s="11"/>
      <c r="BG422" s="11"/>
      <c r="BH422" s="11"/>
      <c r="BI422" s="11" t="s">
        <v>183</v>
      </c>
      <c r="BJ422" s="11" t="s">
        <v>183</v>
      </c>
      <c r="BK422" s="11" t="s">
        <v>183</v>
      </c>
      <c r="BL422" s="11" t="s">
        <v>183</v>
      </c>
      <c r="BM422" s="11" t="s">
        <v>183</v>
      </c>
      <c r="BN422" s="11" t="s">
        <v>183</v>
      </c>
      <c r="BO422" s="11" t="s">
        <v>183</v>
      </c>
      <c r="BP422" s="11" t="s">
        <v>183</v>
      </c>
      <c r="BQ422" s="11" t="s">
        <v>183</v>
      </c>
      <c r="BR422" s="11" t="s">
        <v>183</v>
      </c>
      <c r="BS422" s="11" t="s">
        <v>183</v>
      </c>
      <c r="BT422" s="11" t="s">
        <v>183</v>
      </c>
      <c r="BU422" s="11"/>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6"/>
      <c r="DC422" s="16"/>
      <c r="DD422" s="16"/>
      <c r="DE422" s="16"/>
      <c r="DF422" s="17"/>
      <c r="DG422" s="16"/>
      <c r="DH422" s="16"/>
      <c r="DI422" s="16"/>
      <c r="DJ422" s="16"/>
      <c r="DK422" s="16"/>
      <c r="DL422" s="16"/>
      <c r="DM422" s="179"/>
      <c r="DN422" s="16"/>
      <c r="DO422" s="16"/>
      <c r="DP422" s="16"/>
      <c r="DQ422" s="16"/>
      <c r="DR422" s="16"/>
      <c r="DS422" s="16"/>
      <c r="DT422" s="16"/>
      <c r="DU422" s="16"/>
      <c r="DV422" s="16"/>
      <c r="DW422" s="138"/>
      <c r="DX422" s="137"/>
      <c r="DY422" s="137"/>
      <c r="DZ422" s="17"/>
      <c r="EA422" s="15"/>
      <c r="EB422" s="15"/>
      <c r="EC422" s="15"/>
      <c r="ED422" s="15"/>
    </row>
    <row r="423" spans="1:134" ht="15" hidden="1" customHeight="1" x14ac:dyDescent="0.3">
      <c r="A423" s="221"/>
      <c r="B423" s="298" t="s">
        <v>760</v>
      </c>
      <c r="C423" s="561" t="str">
        <f>IF(LEN(t_STR_RW_AUX_DIG8) &gt; 0, t_STR_RW_AUX_DIG8, DEF_RW_AUX_DIG8) &amp; " high voltage"</f>
        <v>AUX digital 8 high voltage</v>
      </c>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c r="AA423" s="193"/>
      <c r="AB423" s="193"/>
      <c r="AC423" s="193"/>
      <c r="AD423" s="193"/>
      <c r="AE423" s="193"/>
      <c r="AF423" s="193"/>
      <c r="AG423" s="193"/>
      <c r="AH423" s="193"/>
      <c r="AI423" s="193"/>
      <c r="AJ423" s="128">
        <f>IF($DM423=0,0,(IF(_xlfn.BITAND($DM423, 128),"8,", "") &amp; IF(_xlfn.BITAND($DM423,64),"7,", "") &amp; IF(_xlfn.BITAND($DM423,7), _xlfn.BITAND($DM423,7) &amp; ",", "") &amp; IF(_xlfn.BITAND($DM423, 56), _xlfn.BITAND($DM423, 56)/8, "")))</f>
        <v>0</v>
      </c>
      <c r="AK423" s="129">
        <v>520205</v>
      </c>
      <c r="AL423" s="129">
        <v>3</v>
      </c>
      <c r="AM423" s="130" t="s">
        <v>165</v>
      </c>
      <c r="AN423" s="131" t="s">
        <v>761</v>
      </c>
      <c r="AO423" s="131" t="s">
        <v>343</v>
      </c>
      <c r="AP423" s="131" t="s">
        <v>761</v>
      </c>
      <c r="AQ423" s="140" t="s">
        <v>762</v>
      </c>
      <c r="AR423" s="261">
        <v>32</v>
      </c>
      <c r="AS423" s="12" t="s">
        <v>346</v>
      </c>
      <c r="AT423" s="198">
        <v>1</v>
      </c>
      <c r="AU423" s="198">
        <v>2</v>
      </c>
      <c r="AV423" s="12" t="s">
        <v>259</v>
      </c>
      <c r="AW423" s="135">
        <v>0</v>
      </c>
      <c r="AX423" s="135">
        <v>0</v>
      </c>
      <c r="AY423" s="135">
        <v>0</v>
      </c>
      <c r="AZ423" s="135">
        <v>0</v>
      </c>
      <c r="BA423" s="135">
        <v>0</v>
      </c>
      <c r="BB423" s="136"/>
      <c r="BC423" s="136"/>
      <c r="BD423" s="15"/>
      <c r="BE423" s="137" t="str">
        <f>IF(C423="","",C423)</f>
        <v>AUX digital 8 high voltage</v>
      </c>
      <c r="BF423" s="11" t="s">
        <v>264</v>
      </c>
      <c r="BG423" s="11" t="s">
        <v>265</v>
      </c>
      <c r="BH423" s="11" t="s">
        <v>266</v>
      </c>
      <c r="BI423" s="146" t="s">
        <v>525</v>
      </c>
      <c r="BJ423" s="11" t="s">
        <v>268</v>
      </c>
      <c r="BK423" s="146" t="s">
        <v>485</v>
      </c>
      <c r="BL423" s="146" t="s">
        <v>350</v>
      </c>
      <c r="BM423" s="146" t="s">
        <v>179</v>
      </c>
      <c r="BN423" s="11" t="s">
        <v>182</v>
      </c>
      <c r="BO423" s="265" t="s">
        <v>181</v>
      </c>
      <c r="BP423" s="11" t="s">
        <v>272</v>
      </c>
      <c r="BQ423" s="11" t="s">
        <v>182</v>
      </c>
      <c r="BR423" s="11" t="s">
        <v>182</v>
      </c>
      <c r="BS423" s="11" t="s">
        <v>183</v>
      </c>
      <c r="BT423" s="11" t="s">
        <v>182</v>
      </c>
      <c r="BU423" s="11"/>
      <c r="BV423" s="15">
        <f t="shared" ref="BV423:BZ424" si="182">IF(UPPER(TRIM(D423))="X",1,0)</f>
        <v>0</v>
      </c>
      <c r="BW423" s="15">
        <f t="shared" si="182"/>
        <v>0</v>
      </c>
      <c r="BX423" s="15">
        <f t="shared" si="182"/>
        <v>0</v>
      </c>
      <c r="BY423" s="15">
        <f t="shared" si="182"/>
        <v>0</v>
      </c>
      <c r="BZ423" s="15">
        <f t="shared" si="182"/>
        <v>0</v>
      </c>
      <c r="CA423" s="15">
        <f>IF(UPPER(TRIM(J423))="X",1,0)</f>
        <v>0</v>
      </c>
      <c r="CB423" s="15">
        <f>IF(UPPER(TRIM(L423))="X",1,0)</f>
        <v>0</v>
      </c>
      <c r="CC423" s="15">
        <f>IF(UPPER(TRIM(M423))="X",1,0)</f>
        <v>0</v>
      </c>
      <c r="CD423" s="15">
        <f>IF(UPPER(TRIM(I423))="X",1,0)</f>
        <v>0</v>
      </c>
      <c r="CE423" s="15">
        <f>IF(UPPER(TRIM(K423))="X",1,0)</f>
        <v>0</v>
      </c>
      <c r="CF423" s="15">
        <f t="shared" ref="CF423:CU424" si="183">IF(UPPER(TRIM(N423))="X",1,0)</f>
        <v>0</v>
      </c>
      <c r="CG423" s="15">
        <f t="shared" si="183"/>
        <v>0</v>
      </c>
      <c r="CH423" s="15">
        <f t="shared" si="183"/>
        <v>0</v>
      </c>
      <c r="CI423" s="15">
        <f t="shared" si="183"/>
        <v>0</v>
      </c>
      <c r="CJ423" s="15">
        <f t="shared" si="183"/>
        <v>0</v>
      </c>
      <c r="CK423" s="15">
        <f t="shared" si="183"/>
        <v>0</v>
      </c>
      <c r="CL423" s="15">
        <f t="shared" si="183"/>
        <v>0</v>
      </c>
      <c r="CM423" s="15">
        <f t="shared" si="183"/>
        <v>0</v>
      </c>
      <c r="CN423" s="15">
        <f t="shared" si="183"/>
        <v>0</v>
      </c>
      <c r="CO423" s="15">
        <f t="shared" si="183"/>
        <v>0</v>
      </c>
      <c r="CP423" s="15">
        <f t="shared" si="183"/>
        <v>0</v>
      </c>
      <c r="CQ423" s="15">
        <f t="shared" si="183"/>
        <v>0</v>
      </c>
      <c r="CR423" s="15">
        <f t="shared" si="183"/>
        <v>0</v>
      </c>
      <c r="CS423" s="15">
        <f t="shared" si="183"/>
        <v>0</v>
      </c>
      <c r="CT423" s="15">
        <f t="shared" si="183"/>
        <v>0</v>
      </c>
      <c r="CU423" s="15">
        <f t="shared" si="183"/>
        <v>0</v>
      </c>
      <c r="CV423" s="15">
        <f t="shared" ref="CP423:DA424" si="184">IF(UPPER(TRIM(AD423))="X",1,0)</f>
        <v>0</v>
      </c>
      <c r="CW423" s="15">
        <f t="shared" si="184"/>
        <v>0</v>
      </c>
      <c r="CX423" s="15">
        <f t="shared" si="184"/>
        <v>0</v>
      </c>
      <c r="CY423" s="15">
        <f t="shared" si="184"/>
        <v>0</v>
      </c>
      <c r="CZ423" s="15">
        <f t="shared" si="184"/>
        <v>0</v>
      </c>
      <c r="DA423" s="15">
        <f t="shared" si="184"/>
        <v>0</v>
      </c>
      <c r="DB423" s="16">
        <f>IF(UPPER(TRIM(AM423))="P", 0, IF(UPPER(TRIM(AM423))="C", 16384, IF(UPPER(TRIM(AM423))="B", 32768, IF(UPPER(TRIM(AM423))="U", 49152, -1))))</f>
        <v>0</v>
      </c>
      <c r="DC423" s="16">
        <f>HEX2DEC(AN423)</f>
        <v>5534</v>
      </c>
      <c r="DD423" s="16">
        <f>IF(UPPER(TRIM(BB423))="",0,IF(UPPER(TRIM(BB423))="M",32,IF(UPPER(TRIM(BB423))="H",64,IF(UPPER(TRIM(BB423))="I",128,-1))))</f>
        <v>0</v>
      </c>
      <c r="DE423" s="16">
        <f>IF(UPPER(TRIM(BC423))="",0, IF(UPPER(TRIM(BC423))="U",1,IF(UPPER(TRIM(BC423))="A",2,IF(UPPER(TRIM(BC423))="B1",4,IF(UPPER(TRIM(BC423))="B2",8,IF(UPPER(TRIM(BC423))="C",16,-1))))))</f>
        <v>0</v>
      </c>
      <c r="DF423" s="17"/>
      <c r="DG423" s="16">
        <v>345</v>
      </c>
      <c r="DH423" s="16">
        <f>AK423</f>
        <v>520205</v>
      </c>
      <c r="DI423" s="16">
        <f>AL423</f>
        <v>3</v>
      </c>
      <c r="DJ423" s="16">
        <f>DB423 + DC423</f>
        <v>5534</v>
      </c>
      <c r="DK423" s="16">
        <f>HEX2DEC(AO423)</f>
        <v>18</v>
      </c>
      <c r="DL423" s="16">
        <f>HEX2DEC(AP423)</f>
        <v>5534</v>
      </c>
      <c r="DM423" s="128">
        <v>0</v>
      </c>
      <c r="DN423" s="16">
        <v>254</v>
      </c>
      <c r="DO423" s="16">
        <f>BV423*2^15+BW423*2^14+BX423*2^13+BY423*2^12+BZ423*2^11+CA423*2^10+CB423*2^9+CC423*2^8+CD423*2^7+CE423*2^6+CF423*2^5+CG423*2^4+CH423*2^3+CI423*2^2+CJ423*2^1+CK423*2^0</f>
        <v>0</v>
      </c>
      <c r="DP423" s="16">
        <f>CL423*2^15+CM423*2^14+CN423*2^13+CO423*2^12+CP423*2^11+CQ423*2^10+CR423*2^9+CS423*2^8+CT423*2^7+CU423*2^6+CV423*2^5+CW423*2^4+CX423*2^3+CY423*2^2+CZ423*2^1+DA423*2^0</f>
        <v>0</v>
      </c>
      <c r="DQ423" s="16">
        <f>IF(DS423=2,AT423*1000,AT423)</f>
        <v>1000</v>
      </c>
      <c r="DR423" s="16">
        <f>IF(DT423=2,AU423*1000,AU423)</f>
        <v>2000</v>
      </c>
      <c r="DS423" s="16">
        <v>2</v>
      </c>
      <c r="DT423" s="16">
        <v>2</v>
      </c>
      <c r="DU423" s="16">
        <f>MAX(0,MIN(AX423,3))*2^14+MAX(0,MIN(AY423,3))*2^12+MAX(0,MIN(AZ423,3))*2^10+MAX(0,MIN(BA423,3))*2^8+IF(AW423&lt;0,31,IF(AW423&gt;30,30,AW423))</f>
        <v>0</v>
      </c>
      <c r="DV423" s="16">
        <f>DD423 + DE423</f>
        <v>0</v>
      </c>
      <c r="DW423" s="138" t="s">
        <v>184</v>
      </c>
      <c r="DX423" s="137" t="s">
        <v>273</v>
      </c>
      <c r="DY423" s="137" t="s">
        <v>186</v>
      </c>
      <c r="DZ423" s="17"/>
      <c r="EA423" s="15"/>
      <c r="EB423" s="15"/>
      <c r="EC423" s="15"/>
      <c r="ED423" s="15"/>
    </row>
    <row r="424" spans="1:134" ht="15" hidden="1" customHeight="1" x14ac:dyDescent="0.3">
      <c r="A424" s="221"/>
      <c r="B424" s="293"/>
      <c r="C424" s="561" t="str">
        <f>IF(LEN(t_STR_RW_AUX_DIG8) &gt; 0, t_STR_RW_AUX_DIG8, DEF_RW_AUX_DIG8) &amp; " low voltage"</f>
        <v>AUX digital 8 low voltage</v>
      </c>
      <c r="D424" s="202"/>
      <c r="E424" s="202"/>
      <c r="F424" s="202"/>
      <c r="G424" s="202"/>
      <c r="H424" s="202"/>
      <c r="I424" s="202"/>
      <c r="J424" s="202"/>
      <c r="K424" s="202"/>
      <c r="L424" s="202"/>
      <c r="M424" s="202"/>
      <c r="N424" s="202"/>
      <c r="O424" s="202"/>
      <c r="P424" s="202"/>
      <c r="Q424" s="202"/>
      <c r="R424" s="202"/>
      <c r="S424" s="202"/>
      <c r="T424" s="202"/>
      <c r="U424" s="202"/>
      <c r="V424" s="202"/>
      <c r="W424" s="202"/>
      <c r="X424" s="202"/>
      <c r="Y424" s="202"/>
      <c r="Z424" s="202"/>
      <c r="AA424" s="202"/>
      <c r="AB424" s="202"/>
      <c r="AC424" s="202"/>
      <c r="AD424" s="202"/>
      <c r="AE424" s="202"/>
      <c r="AF424" s="202"/>
      <c r="AG424" s="202"/>
      <c r="AH424" s="202"/>
      <c r="AI424" s="202"/>
      <c r="AJ424" s="128">
        <f>IF($DM424=0,0,(IF(_xlfn.BITAND($DM424, 128),"8,", "") &amp; IF(_xlfn.BITAND($DM424,64),"7,", "") &amp; IF(_xlfn.BITAND($DM424,7), _xlfn.BITAND($DM424,7) &amp; ",", "") &amp; IF(_xlfn.BITAND($DM424, 56), _xlfn.BITAND($DM424, 56)/8, "")))</f>
        <v>0</v>
      </c>
      <c r="AK424" s="129">
        <v>520205</v>
      </c>
      <c r="AL424" s="129">
        <v>4</v>
      </c>
      <c r="AM424" s="130" t="s">
        <v>165</v>
      </c>
      <c r="AN424" s="131" t="s">
        <v>761</v>
      </c>
      <c r="AO424" s="131" t="s">
        <v>352</v>
      </c>
      <c r="AP424" s="131" t="s">
        <v>763</v>
      </c>
      <c r="AQ424" s="140" t="s">
        <v>764</v>
      </c>
      <c r="AR424" s="261">
        <v>0</v>
      </c>
      <c r="AS424" s="12" t="s">
        <v>346</v>
      </c>
      <c r="AT424" s="198">
        <v>1</v>
      </c>
      <c r="AU424" s="198">
        <v>2</v>
      </c>
      <c r="AV424" s="12" t="s">
        <v>259</v>
      </c>
      <c r="AW424" s="135">
        <v>0</v>
      </c>
      <c r="AX424" s="135">
        <v>0</v>
      </c>
      <c r="AY424" s="135">
        <v>0</v>
      </c>
      <c r="AZ424" s="135">
        <v>0</v>
      </c>
      <c r="BA424" s="135">
        <v>0</v>
      </c>
      <c r="BB424" s="136"/>
      <c r="BC424" s="136"/>
      <c r="BD424" s="15"/>
      <c r="BE424" s="137" t="str">
        <f>IF(C424="","",C424)</f>
        <v>AUX digital 8 low voltage</v>
      </c>
      <c r="BF424" s="11" t="s">
        <v>264</v>
      </c>
      <c r="BG424" s="11" t="s">
        <v>265</v>
      </c>
      <c r="BH424" s="11" t="s">
        <v>266</v>
      </c>
      <c r="BI424" s="146" t="s">
        <v>525</v>
      </c>
      <c r="BJ424" s="11" t="s">
        <v>268</v>
      </c>
      <c r="BK424" s="146" t="s">
        <v>485</v>
      </c>
      <c r="BL424" s="146" t="s">
        <v>350</v>
      </c>
      <c r="BM424" s="146" t="s">
        <v>179</v>
      </c>
      <c r="BN424" s="11" t="s">
        <v>182</v>
      </c>
      <c r="BO424" s="265" t="s">
        <v>181</v>
      </c>
      <c r="BP424" s="11" t="s">
        <v>272</v>
      </c>
      <c r="BQ424" s="11" t="s">
        <v>182</v>
      </c>
      <c r="BR424" s="11" t="s">
        <v>182</v>
      </c>
      <c r="BS424" s="11" t="s">
        <v>183</v>
      </c>
      <c r="BT424" s="11" t="s">
        <v>182</v>
      </c>
      <c r="BU424" s="11"/>
      <c r="BV424" s="15">
        <f t="shared" si="182"/>
        <v>0</v>
      </c>
      <c r="BW424" s="15">
        <f t="shared" si="182"/>
        <v>0</v>
      </c>
      <c r="BX424" s="15">
        <f t="shared" si="182"/>
        <v>0</v>
      </c>
      <c r="BY424" s="15">
        <f t="shared" si="182"/>
        <v>0</v>
      </c>
      <c r="BZ424" s="15">
        <f t="shared" si="182"/>
        <v>0</v>
      </c>
      <c r="CA424" s="15">
        <f>IF(UPPER(TRIM(J424))="X",1,0)</f>
        <v>0</v>
      </c>
      <c r="CB424" s="15">
        <f>IF(UPPER(TRIM(L424))="X",1,0)</f>
        <v>0</v>
      </c>
      <c r="CC424" s="15">
        <f>IF(UPPER(TRIM(M424))="X",1,0)</f>
        <v>0</v>
      </c>
      <c r="CD424" s="15">
        <f>IF(UPPER(TRIM(I424))="X",1,0)</f>
        <v>0</v>
      </c>
      <c r="CE424" s="15">
        <f>IF(UPPER(TRIM(K424))="X",1,0)</f>
        <v>0</v>
      </c>
      <c r="CF424" s="15">
        <f t="shared" si="183"/>
        <v>0</v>
      </c>
      <c r="CG424" s="15">
        <f t="shared" si="183"/>
        <v>0</v>
      </c>
      <c r="CH424" s="15">
        <f t="shared" si="183"/>
        <v>0</v>
      </c>
      <c r="CI424" s="15">
        <f t="shared" si="183"/>
        <v>0</v>
      </c>
      <c r="CJ424" s="15">
        <f t="shared" si="183"/>
        <v>0</v>
      </c>
      <c r="CK424" s="15">
        <f t="shared" si="183"/>
        <v>0</v>
      </c>
      <c r="CL424" s="15">
        <f t="shared" si="183"/>
        <v>0</v>
      </c>
      <c r="CM424" s="15">
        <f t="shared" si="183"/>
        <v>0</v>
      </c>
      <c r="CN424" s="15">
        <f t="shared" si="183"/>
        <v>0</v>
      </c>
      <c r="CO424" s="15">
        <f t="shared" si="183"/>
        <v>0</v>
      </c>
      <c r="CP424" s="15">
        <f t="shared" si="184"/>
        <v>0</v>
      </c>
      <c r="CQ424" s="15">
        <f t="shared" si="184"/>
        <v>0</v>
      </c>
      <c r="CR424" s="15">
        <f t="shared" si="184"/>
        <v>0</v>
      </c>
      <c r="CS424" s="15">
        <f t="shared" si="184"/>
        <v>0</v>
      </c>
      <c r="CT424" s="15">
        <f t="shared" si="184"/>
        <v>0</v>
      </c>
      <c r="CU424" s="15">
        <f t="shared" si="184"/>
        <v>0</v>
      </c>
      <c r="CV424" s="15">
        <f t="shared" si="184"/>
        <v>0</v>
      </c>
      <c r="CW424" s="15">
        <f t="shared" si="184"/>
        <v>0</v>
      </c>
      <c r="CX424" s="15">
        <f t="shared" si="184"/>
        <v>0</v>
      </c>
      <c r="CY424" s="15">
        <f t="shared" si="184"/>
        <v>0</v>
      </c>
      <c r="CZ424" s="15">
        <f t="shared" si="184"/>
        <v>0</v>
      </c>
      <c r="DA424" s="15">
        <f t="shared" si="184"/>
        <v>0</v>
      </c>
      <c r="DB424" s="16">
        <f>IF(UPPER(TRIM(AM424))="P", 0, IF(UPPER(TRIM(AM424))="C", 16384, IF(UPPER(TRIM(AM424))="B", 32768, IF(UPPER(TRIM(AM424))="U", 49152, -1))))</f>
        <v>0</v>
      </c>
      <c r="DC424" s="16">
        <f>HEX2DEC(AN424)</f>
        <v>5534</v>
      </c>
      <c r="DD424" s="16">
        <f>IF(UPPER(TRIM(BB424))="",0,IF(UPPER(TRIM(BB424))="M",32,IF(UPPER(TRIM(BB424))="H",64,IF(UPPER(TRIM(BB424))="I",128,-1))))</f>
        <v>0</v>
      </c>
      <c r="DE424" s="16">
        <f>IF(UPPER(TRIM(BC424))="",0, IF(UPPER(TRIM(BC424))="U",1,IF(UPPER(TRIM(BC424))="A",2,IF(UPPER(TRIM(BC424))="B1",4,IF(UPPER(TRIM(BC424))="B2",8,IF(UPPER(TRIM(BC424))="C",16,-1))))))</f>
        <v>0</v>
      </c>
      <c r="DF424" s="17"/>
      <c r="DG424" s="16">
        <v>346</v>
      </c>
      <c r="DH424" s="16">
        <f>AK424</f>
        <v>520205</v>
      </c>
      <c r="DI424" s="16">
        <f>AL424</f>
        <v>4</v>
      </c>
      <c r="DJ424" s="16">
        <f>DB424 + DC424</f>
        <v>5534</v>
      </c>
      <c r="DK424" s="16">
        <f>HEX2DEC(AO424)</f>
        <v>17</v>
      </c>
      <c r="DL424" s="16">
        <f>HEX2DEC(AP424)</f>
        <v>5535</v>
      </c>
      <c r="DM424" s="128">
        <v>0</v>
      </c>
      <c r="DN424" s="16">
        <v>255</v>
      </c>
      <c r="DO424" s="16">
        <f>BV424*2^15+BW424*2^14+BX424*2^13+BY424*2^12+BZ424*2^11+CA424*2^10+CB424*2^9+CC424*2^8+CD424*2^7+CE424*2^6+CF424*2^5+CG424*2^4+CH424*2^3+CI424*2^2+CJ424*2^1+CK424*2^0</f>
        <v>0</v>
      </c>
      <c r="DP424" s="16">
        <f>CL424*2^15+CM424*2^14+CN424*2^13+CO424*2^12+CP424*2^11+CQ424*2^10+CR424*2^9+CS424*2^8+CT424*2^7+CU424*2^6+CV424*2^5+CW424*2^4+CX424*2^3+CY424*2^2+CZ424*2^1+DA424*2^0</f>
        <v>0</v>
      </c>
      <c r="DQ424" s="16">
        <f>IF(DS424=2,AT424*1000,AT424)</f>
        <v>1000</v>
      </c>
      <c r="DR424" s="16">
        <f>IF(DT424=2,AU424*1000,AU424)</f>
        <v>2000</v>
      </c>
      <c r="DS424" s="16">
        <v>2</v>
      </c>
      <c r="DT424" s="16">
        <v>2</v>
      </c>
      <c r="DU424" s="16">
        <f>MAX(0,MIN(AX424,3))*2^14+MAX(0,MIN(AY424,3))*2^12+MAX(0,MIN(AZ424,3))*2^10+MAX(0,MIN(BA424,3))*2^8+IF(AW424&lt;0,31,IF(AW424&gt;30,30,AW424))</f>
        <v>0</v>
      </c>
      <c r="DV424" s="16">
        <f>DD424 + DE424</f>
        <v>0</v>
      </c>
      <c r="DW424" s="138" t="s">
        <v>184</v>
      </c>
      <c r="DX424" s="137" t="s">
        <v>273</v>
      </c>
      <c r="DY424" s="137" t="s">
        <v>186</v>
      </c>
      <c r="DZ424" s="17"/>
      <c r="EA424" s="15"/>
      <c r="EB424" s="15"/>
      <c r="EC424" s="15"/>
      <c r="ED424" s="15"/>
    </row>
    <row r="425" spans="1:134" ht="15" hidden="1" customHeight="1" x14ac:dyDescent="0.3">
      <c r="A425" s="123"/>
      <c r="B425" s="290"/>
      <c r="C425" s="563"/>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79"/>
      <c r="AK425" s="180"/>
      <c r="AL425" s="180"/>
      <c r="AM425" s="181"/>
      <c r="AN425" s="182"/>
      <c r="AO425" s="182"/>
      <c r="AP425" s="182"/>
      <c r="AQ425" s="295"/>
      <c r="AR425" s="297"/>
      <c r="AS425" s="184"/>
      <c r="AT425" s="190"/>
      <c r="AU425" s="190"/>
      <c r="AV425" s="184"/>
      <c r="AW425" s="184"/>
      <c r="AX425" s="184"/>
      <c r="AY425" s="184"/>
      <c r="AZ425" s="184"/>
      <c r="BA425" s="184"/>
      <c r="BB425" s="186"/>
      <c r="BC425" s="186"/>
      <c r="BD425" s="15"/>
      <c r="BE425" s="137" t="s">
        <v>183</v>
      </c>
      <c r="BF425" s="11"/>
      <c r="BG425" s="11"/>
      <c r="BH425" s="11"/>
      <c r="BI425" s="11" t="s">
        <v>183</v>
      </c>
      <c r="BJ425" s="11" t="s">
        <v>183</v>
      </c>
      <c r="BK425" s="11" t="s">
        <v>183</v>
      </c>
      <c r="BL425" s="11" t="s">
        <v>183</v>
      </c>
      <c r="BM425" s="11" t="s">
        <v>183</v>
      </c>
      <c r="BN425" s="11" t="s">
        <v>183</v>
      </c>
      <c r="BO425" s="11" t="s">
        <v>183</v>
      </c>
      <c r="BP425" s="11" t="s">
        <v>183</v>
      </c>
      <c r="BQ425" s="11" t="s">
        <v>183</v>
      </c>
      <c r="BR425" s="11" t="s">
        <v>183</v>
      </c>
      <c r="BS425" s="11" t="s">
        <v>183</v>
      </c>
      <c r="BT425" s="11" t="s">
        <v>183</v>
      </c>
      <c r="BU425" s="11"/>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6"/>
      <c r="DC425" s="16"/>
      <c r="DD425" s="16"/>
      <c r="DE425" s="16"/>
      <c r="DF425" s="17"/>
      <c r="DG425" s="16"/>
      <c r="DH425" s="16"/>
      <c r="DI425" s="16"/>
      <c r="DJ425" s="16"/>
      <c r="DK425" s="16"/>
      <c r="DL425" s="16"/>
      <c r="DM425" s="179"/>
      <c r="DN425" s="16"/>
      <c r="DO425" s="16"/>
      <c r="DP425" s="16"/>
      <c r="DQ425" s="16"/>
      <c r="DR425" s="16"/>
      <c r="DS425" s="16"/>
      <c r="DT425" s="16"/>
      <c r="DU425" s="16"/>
      <c r="DV425" s="16"/>
      <c r="DW425" s="138"/>
      <c r="DX425" s="137"/>
      <c r="DY425" s="137"/>
      <c r="DZ425" s="17"/>
      <c r="EA425" s="15"/>
      <c r="EB425" s="15"/>
      <c r="EC425" s="15"/>
      <c r="ED425" s="15"/>
    </row>
    <row r="426" spans="1:134" ht="15" hidden="1" customHeight="1" x14ac:dyDescent="0.3">
      <c r="A426" s="221"/>
      <c r="B426" s="298" t="s">
        <v>765</v>
      </c>
      <c r="C426" s="561" t="str">
        <f>IF(LEN(t_STR_RW_AUX_DIG9) &gt; 0, t_STR_RW_AUX_DIG9, DEF_RW_AUX_DIG9) &amp; " high voltage"</f>
        <v>AUX digital 9 high voltage</v>
      </c>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c r="AA426" s="193"/>
      <c r="AB426" s="193"/>
      <c r="AC426" s="193"/>
      <c r="AD426" s="193"/>
      <c r="AE426" s="193"/>
      <c r="AF426" s="193"/>
      <c r="AG426" s="193"/>
      <c r="AH426" s="193"/>
      <c r="AI426" s="193"/>
      <c r="AJ426" s="128">
        <f>IF($DM426=0,0,(IF(_xlfn.BITAND($DM426, 128),"8,", "") &amp; IF(_xlfn.BITAND($DM426,64),"7,", "") &amp; IF(_xlfn.BITAND($DM426,7), _xlfn.BITAND($DM426,7) &amp; ",", "") &amp; IF(_xlfn.BITAND($DM426, 56), _xlfn.BITAND($DM426, 56)/8, "")))</f>
        <v>0</v>
      </c>
      <c r="AK426" s="129">
        <v>520206</v>
      </c>
      <c r="AL426" s="129">
        <v>3</v>
      </c>
      <c r="AM426" s="130" t="s">
        <v>165</v>
      </c>
      <c r="AN426" s="131" t="s">
        <v>766</v>
      </c>
      <c r="AO426" s="131" t="s">
        <v>343</v>
      </c>
      <c r="AP426" s="131" t="s">
        <v>766</v>
      </c>
      <c r="AQ426" s="140" t="s">
        <v>767</v>
      </c>
      <c r="AR426" s="261">
        <v>32</v>
      </c>
      <c r="AS426" s="12" t="s">
        <v>346</v>
      </c>
      <c r="AT426" s="198">
        <v>1</v>
      </c>
      <c r="AU426" s="198">
        <v>2</v>
      </c>
      <c r="AV426" s="12" t="s">
        <v>259</v>
      </c>
      <c r="AW426" s="135">
        <v>0</v>
      </c>
      <c r="AX426" s="135">
        <v>0</v>
      </c>
      <c r="AY426" s="135">
        <v>0</v>
      </c>
      <c r="AZ426" s="135">
        <v>0</v>
      </c>
      <c r="BA426" s="135">
        <v>0</v>
      </c>
      <c r="BB426" s="136"/>
      <c r="BC426" s="136"/>
      <c r="BD426" s="15"/>
      <c r="BE426" s="137" t="str">
        <f>IF(C426="","",C426)</f>
        <v>AUX digital 9 high voltage</v>
      </c>
      <c r="BF426" s="11" t="s">
        <v>264</v>
      </c>
      <c r="BG426" s="11" t="s">
        <v>265</v>
      </c>
      <c r="BH426" s="11" t="s">
        <v>266</v>
      </c>
      <c r="BI426" s="146" t="s">
        <v>525</v>
      </c>
      <c r="BJ426" s="11" t="s">
        <v>268</v>
      </c>
      <c r="BK426" s="146" t="s">
        <v>485</v>
      </c>
      <c r="BL426" s="146" t="s">
        <v>350</v>
      </c>
      <c r="BM426" s="146" t="s">
        <v>179</v>
      </c>
      <c r="BN426" s="11" t="s">
        <v>182</v>
      </c>
      <c r="BO426" s="265" t="s">
        <v>181</v>
      </c>
      <c r="BP426" s="11" t="s">
        <v>272</v>
      </c>
      <c r="BQ426" s="11" t="s">
        <v>182</v>
      </c>
      <c r="BR426" s="11" t="s">
        <v>182</v>
      </c>
      <c r="BS426" s="11" t="s">
        <v>183</v>
      </c>
      <c r="BT426" s="11" t="s">
        <v>182</v>
      </c>
      <c r="BU426" s="11"/>
      <c r="BV426" s="15">
        <f t="shared" ref="BV426:BZ427" si="185">IF(UPPER(TRIM(D426))="X",1,0)</f>
        <v>0</v>
      </c>
      <c r="BW426" s="15">
        <f t="shared" si="185"/>
        <v>0</v>
      </c>
      <c r="BX426" s="15">
        <f t="shared" si="185"/>
        <v>0</v>
      </c>
      <c r="BY426" s="15">
        <f t="shared" si="185"/>
        <v>0</v>
      </c>
      <c r="BZ426" s="15">
        <f t="shared" si="185"/>
        <v>0</v>
      </c>
      <c r="CA426" s="15">
        <f>IF(UPPER(TRIM(J426))="X",1,0)</f>
        <v>0</v>
      </c>
      <c r="CB426" s="15">
        <f>IF(UPPER(TRIM(L426))="X",1,0)</f>
        <v>0</v>
      </c>
      <c r="CC426" s="15">
        <f>IF(UPPER(TRIM(M426))="X",1,0)</f>
        <v>0</v>
      </c>
      <c r="CD426" s="15">
        <f>IF(UPPER(TRIM(I426))="X",1,0)</f>
        <v>0</v>
      </c>
      <c r="CE426" s="15">
        <f>IF(UPPER(TRIM(K426))="X",1,0)</f>
        <v>0</v>
      </c>
      <c r="CF426" s="15">
        <f t="shared" ref="CF426:CU427" si="186">IF(UPPER(TRIM(N426))="X",1,0)</f>
        <v>0</v>
      </c>
      <c r="CG426" s="15">
        <f t="shared" si="186"/>
        <v>0</v>
      </c>
      <c r="CH426" s="15">
        <f t="shared" si="186"/>
        <v>0</v>
      </c>
      <c r="CI426" s="15">
        <f t="shared" si="186"/>
        <v>0</v>
      </c>
      <c r="CJ426" s="15">
        <f t="shared" si="186"/>
        <v>0</v>
      </c>
      <c r="CK426" s="15">
        <f t="shared" si="186"/>
        <v>0</v>
      </c>
      <c r="CL426" s="15">
        <f t="shared" si="186"/>
        <v>0</v>
      </c>
      <c r="CM426" s="15">
        <f t="shared" si="186"/>
        <v>0</v>
      </c>
      <c r="CN426" s="15">
        <f t="shared" si="186"/>
        <v>0</v>
      </c>
      <c r="CO426" s="15">
        <f t="shared" si="186"/>
        <v>0</v>
      </c>
      <c r="CP426" s="15">
        <f t="shared" si="186"/>
        <v>0</v>
      </c>
      <c r="CQ426" s="15">
        <f t="shared" si="186"/>
        <v>0</v>
      </c>
      <c r="CR426" s="15">
        <f t="shared" si="186"/>
        <v>0</v>
      </c>
      <c r="CS426" s="15">
        <f t="shared" si="186"/>
        <v>0</v>
      </c>
      <c r="CT426" s="15">
        <f t="shared" si="186"/>
        <v>0</v>
      </c>
      <c r="CU426" s="15">
        <f t="shared" si="186"/>
        <v>0</v>
      </c>
      <c r="CV426" s="15">
        <f t="shared" ref="CP426:DA427" si="187">IF(UPPER(TRIM(AD426))="X",1,0)</f>
        <v>0</v>
      </c>
      <c r="CW426" s="15">
        <f t="shared" si="187"/>
        <v>0</v>
      </c>
      <c r="CX426" s="15">
        <f t="shared" si="187"/>
        <v>0</v>
      </c>
      <c r="CY426" s="15">
        <f t="shared" si="187"/>
        <v>0</v>
      </c>
      <c r="CZ426" s="15">
        <f t="shared" si="187"/>
        <v>0</v>
      </c>
      <c r="DA426" s="15">
        <f t="shared" si="187"/>
        <v>0</v>
      </c>
      <c r="DB426" s="16">
        <f>IF(UPPER(TRIM(AM426))="P", 0, IF(UPPER(TRIM(AM426))="C", 16384, IF(UPPER(TRIM(AM426))="B", 32768, IF(UPPER(TRIM(AM426))="U", 49152, -1))))</f>
        <v>0</v>
      </c>
      <c r="DC426" s="16">
        <f>HEX2DEC(AN426)</f>
        <v>5536</v>
      </c>
      <c r="DD426" s="16">
        <f>IF(UPPER(TRIM(BB426))="",0,IF(UPPER(TRIM(BB426))="M",32,IF(UPPER(TRIM(BB426))="H",64,IF(UPPER(TRIM(BB426))="I",128,-1))))</f>
        <v>0</v>
      </c>
      <c r="DE426" s="16">
        <f>IF(UPPER(TRIM(BC426))="",0, IF(UPPER(TRIM(BC426))="U",1,IF(UPPER(TRIM(BC426))="A",2,IF(UPPER(TRIM(BC426))="B1",4,IF(UPPER(TRIM(BC426))="B2",8,IF(UPPER(TRIM(BC426))="C",16,-1))))))</f>
        <v>0</v>
      </c>
      <c r="DF426" s="17"/>
      <c r="DG426" s="16">
        <v>347</v>
      </c>
      <c r="DH426" s="16">
        <f>AK426</f>
        <v>520206</v>
      </c>
      <c r="DI426" s="16">
        <f>AL426</f>
        <v>3</v>
      </c>
      <c r="DJ426" s="16">
        <f>DB426 + DC426</f>
        <v>5536</v>
      </c>
      <c r="DK426" s="16">
        <f>HEX2DEC(AO426)</f>
        <v>18</v>
      </c>
      <c r="DL426" s="16">
        <f>HEX2DEC(AP426)</f>
        <v>5536</v>
      </c>
      <c r="DM426" s="128">
        <v>0</v>
      </c>
      <c r="DN426" s="16">
        <v>256</v>
      </c>
      <c r="DO426" s="16">
        <f>BV426*2^15+BW426*2^14+BX426*2^13+BY426*2^12+BZ426*2^11+CA426*2^10+CB426*2^9+CC426*2^8+CD426*2^7+CE426*2^6+CF426*2^5+CG426*2^4+CH426*2^3+CI426*2^2+CJ426*2^1+CK426*2^0</f>
        <v>0</v>
      </c>
      <c r="DP426" s="16">
        <f>CL426*2^15+CM426*2^14+CN426*2^13+CO426*2^12+CP426*2^11+CQ426*2^10+CR426*2^9+CS426*2^8+CT426*2^7+CU426*2^6+CV426*2^5+CW426*2^4+CX426*2^3+CY426*2^2+CZ426*2^1+DA426*2^0</f>
        <v>0</v>
      </c>
      <c r="DQ426" s="16">
        <f>IF(DS426=2,AT426*1000,AT426)</f>
        <v>1000</v>
      </c>
      <c r="DR426" s="16">
        <f>IF(DT426=2,AU426*1000,AU426)</f>
        <v>2000</v>
      </c>
      <c r="DS426" s="16">
        <v>2</v>
      </c>
      <c r="DT426" s="16">
        <v>2</v>
      </c>
      <c r="DU426" s="16">
        <f>MAX(0,MIN(AX426,3))*2^14+MAX(0,MIN(AY426,3))*2^12+MAX(0,MIN(AZ426,3))*2^10+MAX(0,MIN(BA426,3))*2^8+IF(AW426&lt;0,31,IF(AW426&gt;30,30,AW426))</f>
        <v>0</v>
      </c>
      <c r="DV426" s="16">
        <f>DD426 + DE426</f>
        <v>0</v>
      </c>
      <c r="DW426" s="138" t="s">
        <v>184</v>
      </c>
      <c r="DX426" s="137" t="s">
        <v>273</v>
      </c>
      <c r="DY426" s="137" t="s">
        <v>186</v>
      </c>
      <c r="DZ426" s="17"/>
      <c r="EA426" s="15"/>
      <c r="EB426" s="15"/>
      <c r="EC426" s="15"/>
      <c r="ED426" s="15"/>
    </row>
    <row r="427" spans="1:134" ht="15" hidden="1" customHeight="1" x14ac:dyDescent="0.3">
      <c r="A427" s="221"/>
      <c r="B427" s="293"/>
      <c r="C427" s="561" t="str">
        <f>IF(LEN(t_STR_RW_AUX_DIG9) &gt; 0, t_STR_RW_AUX_DIG9, DEF_RW_AUX_DIG9) &amp; " low voltage"</f>
        <v>AUX digital 9 low voltage</v>
      </c>
      <c r="D427" s="202"/>
      <c r="E427" s="202"/>
      <c r="F427" s="202"/>
      <c r="G427" s="202"/>
      <c r="H427" s="202"/>
      <c r="I427" s="202"/>
      <c r="J427" s="202"/>
      <c r="K427" s="202"/>
      <c r="L427" s="202"/>
      <c r="M427" s="202"/>
      <c r="N427" s="202"/>
      <c r="O427" s="202"/>
      <c r="P427" s="202"/>
      <c r="Q427" s="202"/>
      <c r="R427" s="202"/>
      <c r="S427" s="202"/>
      <c r="T427" s="202"/>
      <c r="U427" s="202"/>
      <c r="V427" s="202"/>
      <c r="W427" s="202"/>
      <c r="X427" s="202"/>
      <c r="Y427" s="202"/>
      <c r="Z427" s="202"/>
      <c r="AA427" s="202"/>
      <c r="AB427" s="202"/>
      <c r="AC427" s="202"/>
      <c r="AD427" s="202"/>
      <c r="AE427" s="202"/>
      <c r="AF427" s="202"/>
      <c r="AG427" s="202"/>
      <c r="AH427" s="202"/>
      <c r="AI427" s="202"/>
      <c r="AJ427" s="128">
        <f>IF($DM427=0,0,(IF(_xlfn.BITAND($DM427, 128),"8,", "") &amp; IF(_xlfn.BITAND($DM427,64),"7,", "") &amp; IF(_xlfn.BITAND($DM427,7), _xlfn.BITAND($DM427,7) &amp; ",", "") &amp; IF(_xlfn.BITAND($DM427, 56), _xlfn.BITAND($DM427, 56)/8, "")))</f>
        <v>0</v>
      </c>
      <c r="AK427" s="129">
        <v>520206</v>
      </c>
      <c r="AL427" s="129">
        <v>4</v>
      </c>
      <c r="AM427" s="130" t="s">
        <v>165</v>
      </c>
      <c r="AN427" s="131" t="s">
        <v>766</v>
      </c>
      <c r="AO427" s="131" t="s">
        <v>352</v>
      </c>
      <c r="AP427" s="131" t="s">
        <v>768</v>
      </c>
      <c r="AQ427" s="140" t="s">
        <v>769</v>
      </c>
      <c r="AR427" s="261">
        <v>0</v>
      </c>
      <c r="AS427" s="12" t="s">
        <v>346</v>
      </c>
      <c r="AT427" s="198">
        <v>1</v>
      </c>
      <c r="AU427" s="198">
        <v>2</v>
      </c>
      <c r="AV427" s="12" t="s">
        <v>259</v>
      </c>
      <c r="AW427" s="135">
        <v>0</v>
      </c>
      <c r="AX427" s="135">
        <v>0</v>
      </c>
      <c r="AY427" s="135">
        <v>0</v>
      </c>
      <c r="AZ427" s="135">
        <v>0</v>
      </c>
      <c r="BA427" s="135">
        <v>0</v>
      </c>
      <c r="BB427" s="136"/>
      <c r="BC427" s="136"/>
      <c r="BD427" s="15"/>
      <c r="BE427" s="137" t="str">
        <f>IF(C427="","",C427)</f>
        <v>AUX digital 9 low voltage</v>
      </c>
      <c r="BF427" s="11" t="s">
        <v>264</v>
      </c>
      <c r="BG427" s="11" t="s">
        <v>265</v>
      </c>
      <c r="BH427" s="11" t="s">
        <v>266</v>
      </c>
      <c r="BI427" s="146" t="s">
        <v>525</v>
      </c>
      <c r="BJ427" s="11" t="s">
        <v>268</v>
      </c>
      <c r="BK427" s="146" t="s">
        <v>485</v>
      </c>
      <c r="BL427" s="146" t="s">
        <v>350</v>
      </c>
      <c r="BM427" s="146" t="s">
        <v>179</v>
      </c>
      <c r="BN427" s="11" t="s">
        <v>182</v>
      </c>
      <c r="BO427" s="265" t="s">
        <v>181</v>
      </c>
      <c r="BP427" s="11" t="s">
        <v>272</v>
      </c>
      <c r="BQ427" s="11" t="s">
        <v>182</v>
      </c>
      <c r="BR427" s="11" t="s">
        <v>182</v>
      </c>
      <c r="BS427" s="11" t="s">
        <v>183</v>
      </c>
      <c r="BT427" s="11" t="s">
        <v>182</v>
      </c>
      <c r="BU427" s="11"/>
      <c r="BV427" s="15">
        <f t="shared" si="185"/>
        <v>0</v>
      </c>
      <c r="BW427" s="15">
        <f t="shared" si="185"/>
        <v>0</v>
      </c>
      <c r="BX427" s="15">
        <f t="shared" si="185"/>
        <v>0</v>
      </c>
      <c r="BY427" s="15">
        <f t="shared" si="185"/>
        <v>0</v>
      </c>
      <c r="BZ427" s="15">
        <f t="shared" si="185"/>
        <v>0</v>
      </c>
      <c r="CA427" s="15">
        <f>IF(UPPER(TRIM(J427))="X",1,0)</f>
        <v>0</v>
      </c>
      <c r="CB427" s="15">
        <f>IF(UPPER(TRIM(L427))="X",1,0)</f>
        <v>0</v>
      </c>
      <c r="CC427" s="15">
        <f>IF(UPPER(TRIM(M427))="X",1,0)</f>
        <v>0</v>
      </c>
      <c r="CD427" s="15">
        <f>IF(UPPER(TRIM(I427))="X",1,0)</f>
        <v>0</v>
      </c>
      <c r="CE427" s="15">
        <f>IF(UPPER(TRIM(K427))="X",1,0)</f>
        <v>0</v>
      </c>
      <c r="CF427" s="15">
        <f t="shared" si="186"/>
        <v>0</v>
      </c>
      <c r="CG427" s="15">
        <f t="shared" si="186"/>
        <v>0</v>
      </c>
      <c r="CH427" s="15">
        <f t="shared" si="186"/>
        <v>0</v>
      </c>
      <c r="CI427" s="15">
        <f t="shared" si="186"/>
        <v>0</v>
      </c>
      <c r="CJ427" s="15">
        <f t="shared" si="186"/>
        <v>0</v>
      </c>
      <c r="CK427" s="15">
        <f t="shared" si="186"/>
        <v>0</v>
      </c>
      <c r="CL427" s="15">
        <f t="shared" si="186"/>
        <v>0</v>
      </c>
      <c r="CM427" s="15">
        <f t="shared" si="186"/>
        <v>0</v>
      </c>
      <c r="CN427" s="15">
        <f t="shared" si="186"/>
        <v>0</v>
      </c>
      <c r="CO427" s="15">
        <f t="shared" si="186"/>
        <v>0</v>
      </c>
      <c r="CP427" s="15">
        <f t="shared" si="187"/>
        <v>0</v>
      </c>
      <c r="CQ427" s="15">
        <f t="shared" si="187"/>
        <v>0</v>
      </c>
      <c r="CR427" s="15">
        <f t="shared" si="187"/>
        <v>0</v>
      </c>
      <c r="CS427" s="15">
        <f t="shared" si="187"/>
        <v>0</v>
      </c>
      <c r="CT427" s="15">
        <f t="shared" si="187"/>
        <v>0</v>
      </c>
      <c r="CU427" s="15">
        <f t="shared" si="187"/>
        <v>0</v>
      </c>
      <c r="CV427" s="15">
        <f t="shared" si="187"/>
        <v>0</v>
      </c>
      <c r="CW427" s="15">
        <f t="shared" si="187"/>
        <v>0</v>
      </c>
      <c r="CX427" s="15">
        <f t="shared" si="187"/>
        <v>0</v>
      </c>
      <c r="CY427" s="15">
        <f t="shared" si="187"/>
        <v>0</v>
      </c>
      <c r="CZ427" s="15">
        <f t="shared" si="187"/>
        <v>0</v>
      </c>
      <c r="DA427" s="15">
        <f t="shared" si="187"/>
        <v>0</v>
      </c>
      <c r="DB427" s="16">
        <f>IF(UPPER(TRIM(AM427))="P", 0, IF(UPPER(TRIM(AM427))="C", 16384, IF(UPPER(TRIM(AM427))="B", 32768, IF(UPPER(TRIM(AM427))="U", 49152, -1))))</f>
        <v>0</v>
      </c>
      <c r="DC427" s="16">
        <f>HEX2DEC(AN427)</f>
        <v>5536</v>
      </c>
      <c r="DD427" s="16">
        <f>IF(UPPER(TRIM(BB427))="",0,IF(UPPER(TRIM(BB427))="M",32,IF(UPPER(TRIM(BB427))="H",64,IF(UPPER(TRIM(BB427))="I",128,-1))))</f>
        <v>0</v>
      </c>
      <c r="DE427" s="16">
        <f>IF(UPPER(TRIM(BC427))="",0, IF(UPPER(TRIM(BC427))="U",1,IF(UPPER(TRIM(BC427))="A",2,IF(UPPER(TRIM(BC427))="B1",4,IF(UPPER(TRIM(BC427))="B2",8,IF(UPPER(TRIM(BC427))="C",16,-1))))))</f>
        <v>0</v>
      </c>
      <c r="DF427" s="17"/>
      <c r="DG427" s="16">
        <v>348</v>
      </c>
      <c r="DH427" s="16">
        <f>AK427</f>
        <v>520206</v>
      </c>
      <c r="DI427" s="16">
        <f>AL427</f>
        <v>4</v>
      </c>
      <c r="DJ427" s="16">
        <f>DB427 + DC427</f>
        <v>5536</v>
      </c>
      <c r="DK427" s="16">
        <f>HEX2DEC(AO427)</f>
        <v>17</v>
      </c>
      <c r="DL427" s="16">
        <f>HEX2DEC(AP427)</f>
        <v>5537</v>
      </c>
      <c r="DM427" s="128">
        <v>0</v>
      </c>
      <c r="DN427" s="16">
        <v>257</v>
      </c>
      <c r="DO427" s="16">
        <f>BV427*2^15+BW427*2^14+BX427*2^13+BY427*2^12+BZ427*2^11+CA427*2^10+CB427*2^9+CC427*2^8+CD427*2^7+CE427*2^6+CF427*2^5+CG427*2^4+CH427*2^3+CI427*2^2+CJ427*2^1+CK427*2^0</f>
        <v>0</v>
      </c>
      <c r="DP427" s="16">
        <f>CL427*2^15+CM427*2^14+CN427*2^13+CO427*2^12+CP427*2^11+CQ427*2^10+CR427*2^9+CS427*2^8+CT427*2^7+CU427*2^6+CV427*2^5+CW427*2^4+CX427*2^3+CY427*2^2+CZ427*2^1+DA427*2^0</f>
        <v>0</v>
      </c>
      <c r="DQ427" s="16">
        <f>IF(DS427=2,AT427*1000,AT427)</f>
        <v>1000</v>
      </c>
      <c r="DR427" s="16">
        <f>IF(DT427=2,AU427*1000,AU427)</f>
        <v>2000</v>
      </c>
      <c r="DS427" s="16">
        <v>2</v>
      </c>
      <c r="DT427" s="16">
        <v>2</v>
      </c>
      <c r="DU427" s="16">
        <f>MAX(0,MIN(AX427,3))*2^14+MAX(0,MIN(AY427,3))*2^12+MAX(0,MIN(AZ427,3))*2^10+MAX(0,MIN(BA427,3))*2^8+IF(AW427&lt;0,31,IF(AW427&gt;30,30,AW427))</f>
        <v>0</v>
      </c>
      <c r="DV427" s="16">
        <f>DD427 + DE427</f>
        <v>0</v>
      </c>
      <c r="DW427" s="138" t="s">
        <v>184</v>
      </c>
      <c r="DX427" s="137" t="s">
        <v>273</v>
      </c>
      <c r="DY427" s="137" t="s">
        <v>186</v>
      </c>
      <c r="DZ427" s="17"/>
      <c r="EA427" s="15"/>
      <c r="EB427" s="15"/>
      <c r="EC427" s="15"/>
      <c r="ED427" s="15"/>
    </row>
    <row r="428" spans="1:134" ht="15" hidden="1" customHeight="1" x14ac:dyDescent="0.3">
      <c r="A428" s="123"/>
      <c r="B428" s="290"/>
      <c r="C428" s="563"/>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79"/>
      <c r="AK428" s="180"/>
      <c r="AL428" s="180"/>
      <c r="AM428" s="181"/>
      <c r="AN428" s="182"/>
      <c r="AO428" s="182"/>
      <c r="AP428" s="182"/>
      <c r="AQ428" s="295"/>
      <c r="AR428" s="297"/>
      <c r="AS428" s="184"/>
      <c r="AT428" s="190"/>
      <c r="AU428" s="190"/>
      <c r="AV428" s="184"/>
      <c r="AW428" s="184"/>
      <c r="AX428" s="184"/>
      <c r="AY428" s="184"/>
      <c r="AZ428" s="184"/>
      <c r="BA428" s="184"/>
      <c r="BB428" s="186"/>
      <c r="BC428" s="186"/>
      <c r="BD428" s="15"/>
      <c r="BE428" s="137" t="s">
        <v>183</v>
      </c>
      <c r="BF428" s="11"/>
      <c r="BG428" s="11"/>
      <c r="BH428" s="11"/>
      <c r="BI428" s="11" t="s">
        <v>183</v>
      </c>
      <c r="BJ428" s="11" t="s">
        <v>183</v>
      </c>
      <c r="BK428" s="11" t="s">
        <v>183</v>
      </c>
      <c r="BL428" s="11" t="s">
        <v>183</v>
      </c>
      <c r="BM428" s="11" t="s">
        <v>183</v>
      </c>
      <c r="BN428" s="11" t="s">
        <v>183</v>
      </c>
      <c r="BO428" s="11" t="s">
        <v>183</v>
      </c>
      <c r="BP428" s="11" t="s">
        <v>183</v>
      </c>
      <c r="BQ428" s="11" t="s">
        <v>183</v>
      </c>
      <c r="BR428" s="11" t="s">
        <v>183</v>
      </c>
      <c r="BS428" s="11" t="s">
        <v>183</v>
      </c>
      <c r="BT428" s="11" t="s">
        <v>183</v>
      </c>
      <c r="BU428" s="11"/>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6"/>
      <c r="DC428" s="16"/>
      <c r="DD428" s="16"/>
      <c r="DE428" s="16"/>
      <c r="DF428" s="17"/>
      <c r="DG428" s="16"/>
      <c r="DH428" s="16"/>
      <c r="DI428" s="16"/>
      <c r="DJ428" s="16"/>
      <c r="DK428" s="16"/>
      <c r="DL428" s="16"/>
      <c r="DM428" s="179"/>
      <c r="DN428" s="16"/>
      <c r="DO428" s="16"/>
      <c r="DP428" s="16"/>
      <c r="DQ428" s="16"/>
      <c r="DR428" s="16"/>
      <c r="DS428" s="16"/>
      <c r="DT428" s="16"/>
      <c r="DU428" s="16"/>
      <c r="DV428" s="16"/>
      <c r="DW428" s="138"/>
      <c r="DX428" s="137"/>
      <c r="DY428" s="137"/>
      <c r="DZ428" s="17"/>
      <c r="EA428" s="15"/>
      <c r="EB428" s="15"/>
      <c r="EC428" s="15"/>
      <c r="ED428" s="15"/>
    </row>
    <row r="429" spans="1:134" ht="15" hidden="1" customHeight="1" x14ac:dyDescent="0.3">
      <c r="A429" s="221"/>
      <c r="B429" s="298" t="s">
        <v>770</v>
      </c>
      <c r="C429" s="561" t="str">
        <f>IF(LEN(t_STR_RW_AUX_DIG10) &gt; 0, t_STR_RW_AUX_DIG10, DEF_RW_AUX_DIG10) &amp; " high voltage"</f>
        <v>AUX digital 10 high voltage</v>
      </c>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c r="AA429" s="193"/>
      <c r="AB429" s="193"/>
      <c r="AC429" s="193"/>
      <c r="AD429" s="193"/>
      <c r="AE429" s="193"/>
      <c r="AF429" s="193"/>
      <c r="AG429" s="193"/>
      <c r="AH429" s="193"/>
      <c r="AI429" s="193"/>
      <c r="AJ429" s="128">
        <f>IF($DM429=0,0,(IF(_xlfn.BITAND($DM429, 128),"8,", "") &amp; IF(_xlfn.BITAND($DM429,64),"7,", "") &amp; IF(_xlfn.BITAND($DM429,7), _xlfn.BITAND($DM429,7) &amp; ",", "") &amp; IF(_xlfn.BITAND($DM429, 56), _xlfn.BITAND($DM429, 56)/8, "")))</f>
        <v>0</v>
      </c>
      <c r="AK429" s="129">
        <v>520207</v>
      </c>
      <c r="AL429" s="129">
        <v>3</v>
      </c>
      <c r="AM429" s="130" t="s">
        <v>165</v>
      </c>
      <c r="AN429" s="131" t="s">
        <v>771</v>
      </c>
      <c r="AO429" s="131" t="s">
        <v>343</v>
      </c>
      <c r="AP429" s="131" t="s">
        <v>771</v>
      </c>
      <c r="AQ429" s="140" t="s">
        <v>772</v>
      </c>
      <c r="AR429" s="261">
        <v>32</v>
      </c>
      <c r="AS429" s="12" t="s">
        <v>346</v>
      </c>
      <c r="AT429" s="198">
        <v>1</v>
      </c>
      <c r="AU429" s="198">
        <v>2</v>
      </c>
      <c r="AV429" s="12" t="s">
        <v>259</v>
      </c>
      <c r="AW429" s="135">
        <v>0</v>
      </c>
      <c r="AX429" s="135">
        <v>0</v>
      </c>
      <c r="AY429" s="135">
        <v>0</v>
      </c>
      <c r="AZ429" s="135">
        <v>0</v>
      </c>
      <c r="BA429" s="135">
        <v>0</v>
      </c>
      <c r="BB429" s="136"/>
      <c r="BC429" s="136"/>
      <c r="BD429" s="15"/>
      <c r="BE429" s="137" t="str">
        <f>IF(C429="","",C429)</f>
        <v>AUX digital 10 high voltage</v>
      </c>
      <c r="BF429" s="11" t="s">
        <v>264</v>
      </c>
      <c r="BG429" s="11" t="s">
        <v>265</v>
      </c>
      <c r="BH429" s="11" t="s">
        <v>266</v>
      </c>
      <c r="BI429" s="146" t="s">
        <v>525</v>
      </c>
      <c r="BJ429" s="11" t="s">
        <v>268</v>
      </c>
      <c r="BK429" s="146" t="s">
        <v>485</v>
      </c>
      <c r="BL429" s="146" t="s">
        <v>350</v>
      </c>
      <c r="BM429" s="146" t="s">
        <v>179</v>
      </c>
      <c r="BN429" s="11" t="s">
        <v>182</v>
      </c>
      <c r="BO429" s="265" t="s">
        <v>181</v>
      </c>
      <c r="BP429" s="11" t="s">
        <v>272</v>
      </c>
      <c r="BQ429" s="11" t="s">
        <v>182</v>
      </c>
      <c r="BR429" s="11" t="s">
        <v>182</v>
      </c>
      <c r="BS429" s="11" t="s">
        <v>183</v>
      </c>
      <c r="BT429" s="11" t="s">
        <v>182</v>
      </c>
      <c r="BU429" s="11"/>
      <c r="BV429" s="15">
        <f t="shared" ref="BV429:BZ430" si="188">IF(UPPER(TRIM(D429))="X",1,0)</f>
        <v>0</v>
      </c>
      <c r="BW429" s="15">
        <f t="shared" si="188"/>
        <v>0</v>
      </c>
      <c r="BX429" s="15">
        <f t="shared" si="188"/>
        <v>0</v>
      </c>
      <c r="BY429" s="15">
        <f t="shared" si="188"/>
        <v>0</v>
      </c>
      <c r="BZ429" s="15">
        <f t="shared" si="188"/>
        <v>0</v>
      </c>
      <c r="CA429" s="15">
        <f>IF(UPPER(TRIM(J429))="X",1,0)</f>
        <v>0</v>
      </c>
      <c r="CB429" s="15">
        <f>IF(UPPER(TRIM(L429))="X",1,0)</f>
        <v>0</v>
      </c>
      <c r="CC429" s="15">
        <f>IF(UPPER(TRIM(M429))="X",1,0)</f>
        <v>0</v>
      </c>
      <c r="CD429" s="15">
        <f>IF(UPPER(TRIM(I429))="X",1,0)</f>
        <v>0</v>
      </c>
      <c r="CE429" s="15">
        <f>IF(UPPER(TRIM(K429))="X",1,0)</f>
        <v>0</v>
      </c>
      <c r="CF429" s="15">
        <f t="shared" ref="CF429:CU430" si="189">IF(UPPER(TRIM(N429))="X",1,0)</f>
        <v>0</v>
      </c>
      <c r="CG429" s="15">
        <f t="shared" si="189"/>
        <v>0</v>
      </c>
      <c r="CH429" s="15">
        <f t="shared" si="189"/>
        <v>0</v>
      </c>
      <c r="CI429" s="15">
        <f t="shared" si="189"/>
        <v>0</v>
      </c>
      <c r="CJ429" s="15">
        <f t="shared" si="189"/>
        <v>0</v>
      </c>
      <c r="CK429" s="15">
        <f t="shared" si="189"/>
        <v>0</v>
      </c>
      <c r="CL429" s="15">
        <f t="shared" si="189"/>
        <v>0</v>
      </c>
      <c r="CM429" s="15">
        <f t="shared" si="189"/>
        <v>0</v>
      </c>
      <c r="CN429" s="15">
        <f t="shared" si="189"/>
        <v>0</v>
      </c>
      <c r="CO429" s="15">
        <f t="shared" si="189"/>
        <v>0</v>
      </c>
      <c r="CP429" s="15">
        <f t="shared" si="189"/>
        <v>0</v>
      </c>
      <c r="CQ429" s="15">
        <f t="shared" si="189"/>
        <v>0</v>
      </c>
      <c r="CR429" s="15">
        <f t="shared" si="189"/>
        <v>0</v>
      </c>
      <c r="CS429" s="15">
        <f t="shared" si="189"/>
        <v>0</v>
      </c>
      <c r="CT429" s="15">
        <f t="shared" si="189"/>
        <v>0</v>
      </c>
      <c r="CU429" s="15">
        <f t="shared" si="189"/>
        <v>0</v>
      </c>
      <c r="CV429" s="15">
        <f t="shared" ref="CP429:DA430" si="190">IF(UPPER(TRIM(AD429))="X",1,0)</f>
        <v>0</v>
      </c>
      <c r="CW429" s="15">
        <f t="shared" si="190"/>
        <v>0</v>
      </c>
      <c r="CX429" s="15">
        <f t="shared" si="190"/>
        <v>0</v>
      </c>
      <c r="CY429" s="15">
        <f t="shared" si="190"/>
        <v>0</v>
      </c>
      <c r="CZ429" s="15">
        <f t="shared" si="190"/>
        <v>0</v>
      </c>
      <c r="DA429" s="15">
        <f t="shared" si="190"/>
        <v>0</v>
      </c>
      <c r="DB429" s="16">
        <f>IF(UPPER(TRIM(AM429))="P", 0, IF(UPPER(TRIM(AM429))="C", 16384, IF(UPPER(TRIM(AM429))="B", 32768, IF(UPPER(TRIM(AM429))="U", 49152, -1))))</f>
        <v>0</v>
      </c>
      <c r="DC429" s="16">
        <f>HEX2DEC(AN429)</f>
        <v>5538</v>
      </c>
      <c r="DD429" s="16">
        <f>IF(UPPER(TRIM(BB429))="",0,IF(UPPER(TRIM(BB429))="M",32,IF(UPPER(TRIM(BB429))="H",64,IF(UPPER(TRIM(BB429))="I",128,-1))))</f>
        <v>0</v>
      </c>
      <c r="DE429" s="16">
        <f>IF(UPPER(TRIM(BC429))="",0, IF(UPPER(TRIM(BC429))="U",1,IF(UPPER(TRIM(BC429))="A",2,IF(UPPER(TRIM(BC429))="B1",4,IF(UPPER(TRIM(BC429))="B2",8,IF(UPPER(TRIM(BC429))="C",16,-1))))))</f>
        <v>0</v>
      </c>
      <c r="DF429" s="17"/>
      <c r="DG429" s="16">
        <v>349</v>
      </c>
      <c r="DH429" s="16">
        <f>AK429</f>
        <v>520207</v>
      </c>
      <c r="DI429" s="16">
        <f>AL429</f>
        <v>3</v>
      </c>
      <c r="DJ429" s="16">
        <f>DB429 + DC429</f>
        <v>5538</v>
      </c>
      <c r="DK429" s="16">
        <f>HEX2DEC(AO429)</f>
        <v>18</v>
      </c>
      <c r="DL429" s="16">
        <f>HEX2DEC(AP429)</f>
        <v>5538</v>
      </c>
      <c r="DM429" s="128">
        <v>0</v>
      </c>
      <c r="DN429" s="16">
        <v>258</v>
      </c>
      <c r="DO429" s="16">
        <f>BV429*2^15+BW429*2^14+BX429*2^13+BY429*2^12+BZ429*2^11+CA429*2^10+CB429*2^9+CC429*2^8+CD429*2^7+CE429*2^6+CF429*2^5+CG429*2^4+CH429*2^3+CI429*2^2+CJ429*2^1+CK429*2^0</f>
        <v>0</v>
      </c>
      <c r="DP429" s="16">
        <f>CL429*2^15+CM429*2^14+CN429*2^13+CO429*2^12+CP429*2^11+CQ429*2^10+CR429*2^9+CS429*2^8+CT429*2^7+CU429*2^6+CV429*2^5+CW429*2^4+CX429*2^3+CY429*2^2+CZ429*2^1+DA429*2^0</f>
        <v>0</v>
      </c>
      <c r="DQ429" s="16">
        <f>IF(DS429=2,AT429*1000,AT429)</f>
        <v>1000</v>
      </c>
      <c r="DR429" s="16">
        <f>IF(DT429=2,AU429*1000,AU429)</f>
        <v>2000</v>
      </c>
      <c r="DS429" s="16">
        <v>2</v>
      </c>
      <c r="DT429" s="16">
        <v>2</v>
      </c>
      <c r="DU429" s="16">
        <f>MAX(0,MIN(AX429,3))*2^14+MAX(0,MIN(AY429,3))*2^12+MAX(0,MIN(AZ429,3))*2^10+MAX(0,MIN(BA429,3))*2^8+IF(AW429&lt;0,31,IF(AW429&gt;30,30,AW429))</f>
        <v>0</v>
      </c>
      <c r="DV429" s="16">
        <f>DD429 + DE429</f>
        <v>0</v>
      </c>
      <c r="DW429" s="138" t="s">
        <v>184</v>
      </c>
      <c r="DX429" s="137" t="s">
        <v>273</v>
      </c>
      <c r="DY429" s="137" t="s">
        <v>186</v>
      </c>
      <c r="DZ429" s="17"/>
      <c r="EA429" s="15"/>
      <c r="EB429" s="15"/>
      <c r="EC429" s="15"/>
      <c r="ED429" s="15"/>
    </row>
    <row r="430" spans="1:134" ht="15" hidden="1" customHeight="1" x14ac:dyDescent="0.3">
      <c r="A430" s="221"/>
      <c r="B430" s="293"/>
      <c r="C430" s="561" t="str">
        <f>IF(LEN(t_STR_RW_AUX_DIG10) &gt; 0, t_STR_RW_AUX_DIG10, DEF_RW_AUX_DIG10) &amp; " low voltage"</f>
        <v>AUX digital 10 low voltage</v>
      </c>
      <c r="D430" s="202"/>
      <c r="E430" s="202"/>
      <c r="F430" s="202"/>
      <c r="G430" s="202"/>
      <c r="H430" s="202"/>
      <c r="I430" s="202"/>
      <c r="J430" s="202"/>
      <c r="K430" s="202"/>
      <c r="L430" s="202"/>
      <c r="M430" s="202"/>
      <c r="N430" s="202"/>
      <c r="O430" s="202"/>
      <c r="P430" s="202"/>
      <c r="Q430" s="202"/>
      <c r="R430" s="202"/>
      <c r="S430" s="202"/>
      <c r="T430" s="202"/>
      <c r="U430" s="202"/>
      <c r="V430" s="202"/>
      <c r="W430" s="202"/>
      <c r="X430" s="202"/>
      <c r="Y430" s="202"/>
      <c r="Z430" s="202"/>
      <c r="AA430" s="202"/>
      <c r="AB430" s="202"/>
      <c r="AC430" s="202"/>
      <c r="AD430" s="202"/>
      <c r="AE430" s="202"/>
      <c r="AF430" s="202"/>
      <c r="AG430" s="202"/>
      <c r="AH430" s="202"/>
      <c r="AI430" s="202"/>
      <c r="AJ430" s="128">
        <f>IF($DM430=0,0,(IF(_xlfn.BITAND($DM430, 128),"8,", "") &amp; IF(_xlfn.BITAND($DM430,64),"7,", "") &amp; IF(_xlfn.BITAND($DM430,7), _xlfn.BITAND($DM430,7) &amp; ",", "") &amp; IF(_xlfn.BITAND($DM430, 56), _xlfn.BITAND($DM430, 56)/8, "")))</f>
        <v>0</v>
      </c>
      <c r="AK430" s="129">
        <v>520207</v>
      </c>
      <c r="AL430" s="129">
        <v>4</v>
      </c>
      <c r="AM430" s="130" t="s">
        <v>165</v>
      </c>
      <c r="AN430" s="131" t="s">
        <v>771</v>
      </c>
      <c r="AO430" s="131" t="s">
        <v>352</v>
      </c>
      <c r="AP430" s="131" t="s">
        <v>773</v>
      </c>
      <c r="AQ430" s="140" t="s">
        <v>774</v>
      </c>
      <c r="AR430" s="261">
        <v>0</v>
      </c>
      <c r="AS430" s="12" t="s">
        <v>346</v>
      </c>
      <c r="AT430" s="198">
        <v>1</v>
      </c>
      <c r="AU430" s="198">
        <v>2</v>
      </c>
      <c r="AV430" s="12" t="s">
        <v>259</v>
      </c>
      <c r="AW430" s="135">
        <v>0</v>
      </c>
      <c r="AX430" s="135">
        <v>0</v>
      </c>
      <c r="AY430" s="135">
        <v>0</v>
      </c>
      <c r="AZ430" s="135">
        <v>0</v>
      </c>
      <c r="BA430" s="135">
        <v>0</v>
      </c>
      <c r="BB430" s="136"/>
      <c r="BC430" s="136"/>
      <c r="BD430" s="15"/>
      <c r="BE430" s="137" t="str">
        <f>IF(C430="","",C430)</f>
        <v>AUX digital 10 low voltage</v>
      </c>
      <c r="BF430" s="11" t="s">
        <v>264</v>
      </c>
      <c r="BG430" s="11" t="s">
        <v>265</v>
      </c>
      <c r="BH430" s="11" t="s">
        <v>266</v>
      </c>
      <c r="BI430" s="146" t="s">
        <v>525</v>
      </c>
      <c r="BJ430" s="11" t="s">
        <v>268</v>
      </c>
      <c r="BK430" s="146" t="s">
        <v>485</v>
      </c>
      <c r="BL430" s="146" t="s">
        <v>350</v>
      </c>
      <c r="BM430" s="146" t="s">
        <v>179</v>
      </c>
      <c r="BN430" s="11" t="s">
        <v>182</v>
      </c>
      <c r="BO430" s="265" t="s">
        <v>181</v>
      </c>
      <c r="BP430" s="11" t="s">
        <v>272</v>
      </c>
      <c r="BQ430" s="11" t="s">
        <v>182</v>
      </c>
      <c r="BR430" s="11" t="s">
        <v>182</v>
      </c>
      <c r="BS430" s="11" t="s">
        <v>183</v>
      </c>
      <c r="BT430" s="11" t="s">
        <v>182</v>
      </c>
      <c r="BU430" s="11"/>
      <c r="BV430" s="15">
        <f t="shared" si="188"/>
        <v>0</v>
      </c>
      <c r="BW430" s="15">
        <f t="shared" si="188"/>
        <v>0</v>
      </c>
      <c r="BX430" s="15">
        <f t="shared" si="188"/>
        <v>0</v>
      </c>
      <c r="BY430" s="15">
        <f t="shared" si="188"/>
        <v>0</v>
      </c>
      <c r="BZ430" s="15">
        <f t="shared" si="188"/>
        <v>0</v>
      </c>
      <c r="CA430" s="15">
        <f>IF(UPPER(TRIM(J430))="X",1,0)</f>
        <v>0</v>
      </c>
      <c r="CB430" s="15">
        <f>IF(UPPER(TRIM(L430))="X",1,0)</f>
        <v>0</v>
      </c>
      <c r="CC430" s="15">
        <f>IF(UPPER(TRIM(M430))="X",1,0)</f>
        <v>0</v>
      </c>
      <c r="CD430" s="15">
        <f>IF(UPPER(TRIM(I430))="X",1,0)</f>
        <v>0</v>
      </c>
      <c r="CE430" s="15">
        <f>IF(UPPER(TRIM(K430))="X",1,0)</f>
        <v>0</v>
      </c>
      <c r="CF430" s="15">
        <f t="shared" si="189"/>
        <v>0</v>
      </c>
      <c r="CG430" s="15">
        <f t="shared" si="189"/>
        <v>0</v>
      </c>
      <c r="CH430" s="15">
        <f t="shared" si="189"/>
        <v>0</v>
      </c>
      <c r="CI430" s="15">
        <f t="shared" si="189"/>
        <v>0</v>
      </c>
      <c r="CJ430" s="15">
        <f t="shared" si="189"/>
        <v>0</v>
      </c>
      <c r="CK430" s="15">
        <f t="shared" si="189"/>
        <v>0</v>
      </c>
      <c r="CL430" s="15">
        <f t="shared" si="189"/>
        <v>0</v>
      </c>
      <c r="CM430" s="15">
        <f t="shared" si="189"/>
        <v>0</v>
      </c>
      <c r="CN430" s="15">
        <f t="shared" si="189"/>
        <v>0</v>
      </c>
      <c r="CO430" s="15">
        <f t="shared" si="189"/>
        <v>0</v>
      </c>
      <c r="CP430" s="15">
        <f t="shared" si="190"/>
        <v>0</v>
      </c>
      <c r="CQ430" s="15">
        <f t="shared" si="190"/>
        <v>0</v>
      </c>
      <c r="CR430" s="15">
        <f t="shared" si="190"/>
        <v>0</v>
      </c>
      <c r="CS430" s="15">
        <f t="shared" si="190"/>
        <v>0</v>
      </c>
      <c r="CT430" s="15">
        <f t="shared" si="190"/>
        <v>0</v>
      </c>
      <c r="CU430" s="15">
        <f t="shared" si="190"/>
        <v>0</v>
      </c>
      <c r="CV430" s="15">
        <f t="shared" si="190"/>
        <v>0</v>
      </c>
      <c r="CW430" s="15">
        <f t="shared" si="190"/>
        <v>0</v>
      </c>
      <c r="CX430" s="15">
        <f t="shared" si="190"/>
        <v>0</v>
      </c>
      <c r="CY430" s="15">
        <f t="shared" si="190"/>
        <v>0</v>
      </c>
      <c r="CZ430" s="15">
        <f t="shared" si="190"/>
        <v>0</v>
      </c>
      <c r="DA430" s="15">
        <f t="shared" si="190"/>
        <v>0</v>
      </c>
      <c r="DB430" s="16">
        <f>IF(UPPER(TRIM(AM430))="P", 0, IF(UPPER(TRIM(AM430))="C", 16384, IF(UPPER(TRIM(AM430))="B", 32768, IF(UPPER(TRIM(AM430))="U", 49152, -1))))</f>
        <v>0</v>
      </c>
      <c r="DC430" s="16">
        <f>HEX2DEC(AN430)</f>
        <v>5538</v>
      </c>
      <c r="DD430" s="16">
        <f>IF(UPPER(TRIM(BB430))="",0,IF(UPPER(TRIM(BB430))="M",32,IF(UPPER(TRIM(BB430))="H",64,IF(UPPER(TRIM(BB430))="I",128,-1))))</f>
        <v>0</v>
      </c>
      <c r="DE430" s="16">
        <f>IF(UPPER(TRIM(BC430))="",0, IF(UPPER(TRIM(BC430))="U",1,IF(UPPER(TRIM(BC430))="A",2,IF(UPPER(TRIM(BC430))="B1",4,IF(UPPER(TRIM(BC430))="B2",8,IF(UPPER(TRIM(BC430))="C",16,-1))))))</f>
        <v>0</v>
      </c>
      <c r="DF430" s="17"/>
      <c r="DG430" s="16">
        <v>350</v>
      </c>
      <c r="DH430" s="16">
        <f>AK430</f>
        <v>520207</v>
      </c>
      <c r="DI430" s="16">
        <f>AL430</f>
        <v>4</v>
      </c>
      <c r="DJ430" s="16">
        <f>DB430 + DC430</f>
        <v>5538</v>
      </c>
      <c r="DK430" s="16">
        <f>HEX2DEC(AO430)</f>
        <v>17</v>
      </c>
      <c r="DL430" s="16">
        <f>HEX2DEC(AP430)</f>
        <v>5539</v>
      </c>
      <c r="DM430" s="128">
        <v>0</v>
      </c>
      <c r="DN430" s="16">
        <v>259</v>
      </c>
      <c r="DO430" s="16">
        <f>BV430*2^15+BW430*2^14+BX430*2^13+BY430*2^12+BZ430*2^11+CA430*2^10+CB430*2^9+CC430*2^8+CD430*2^7+CE430*2^6+CF430*2^5+CG430*2^4+CH430*2^3+CI430*2^2+CJ430*2^1+CK430*2^0</f>
        <v>0</v>
      </c>
      <c r="DP430" s="16">
        <f>CL430*2^15+CM430*2^14+CN430*2^13+CO430*2^12+CP430*2^11+CQ430*2^10+CR430*2^9+CS430*2^8+CT430*2^7+CU430*2^6+CV430*2^5+CW430*2^4+CX430*2^3+CY430*2^2+CZ430*2^1+DA430*2^0</f>
        <v>0</v>
      </c>
      <c r="DQ430" s="16">
        <f>IF(DS430=2,AT430*1000,AT430)</f>
        <v>1000</v>
      </c>
      <c r="DR430" s="16">
        <f>IF(DT430=2,AU430*1000,AU430)</f>
        <v>2000</v>
      </c>
      <c r="DS430" s="16">
        <v>2</v>
      </c>
      <c r="DT430" s="16">
        <v>2</v>
      </c>
      <c r="DU430" s="16">
        <f>MAX(0,MIN(AX430,3))*2^14+MAX(0,MIN(AY430,3))*2^12+MAX(0,MIN(AZ430,3))*2^10+MAX(0,MIN(BA430,3))*2^8+IF(AW430&lt;0,31,IF(AW430&gt;30,30,AW430))</f>
        <v>0</v>
      </c>
      <c r="DV430" s="16">
        <f>DD430 + DE430</f>
        <v>0</v>
      </c>
      <c r="DW430" s="138" t="s">
        <v>184</v>
      </c>
      <c r="DX430" s="137" t="s">
        <v>273</v>
      </c>
      <c r="DY430" s="137" t="s">
        <v>186</v>
      </c>
      <c r="DZ430" s="17"/>
      <c r="EA430" s="15"/>
      <c r="EB430" s="15"/>
      <c r="EC430" s="15"/>
      <c r="ED430" s="15"/>
    </row>
    <row r="431" spans="1:134" ht="15" hidden="1" customHeight="1" x14ac:dyDescent="0.3">
      <c r="A431" s="123"/>
      <c r="B431" s="290"/>
      <c r="C431" s="563"/>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79"/>
      <c r="AK431" s="180"/>
      <c r="AL431" s="180"/>
      <c r="AM431" s="181"/>
      <c r="AN431" s="182"/>
      <c r="AO431" s="182"/>
      <c r="AP431" s="182"/>
      <c r="AQ431" s="295"/>
      <c r="AR431" s="297"/>
      <c r="AS431" s="184"/>
      <c r="AT431" s="190"/>
      <c r="AU431" s="190"/>
      <c r="AV431" s="184"/>
      <c r="AW431" s="184"/>
      <c r="AX431" s="184"/>
      <c r="AY431" s="184"/>
      <c r="AZ431" s="184"/>
      <c r="BA431" s="184"/>
      <c r="BB431" s="186"/>
      <c r="BC431" s="186"/>
      <c r="BD431" s="15"/>
      <c r="BE431" s="137" t="s">
        <v>183</v>
      </c>
      <c r="BF431" s="11"/>
      <c r="BG431" s="11"/>
      <c r="BH431" s="11"/>
      <c r="BI431" s="11" t="s">
        <v>183</v>
      </c>
      <c r="BJ431" s="11" t="s">
        <v>183</v>
      </c>
      <c r="BK431" s="11" t="s">
        <v>183</v>
      </c>
      <c r="BL431" s="11" t="s">
        <v>183</v>
      </c>
      <c r="BM431" s="11" t="s">
        <v>183</v>
      </c>
      <c r="BN431" s="11" t="s">
        <v>183</v>
      </c>
      <c r="BO431" s="11" t="s">
        <v>183</v>
      </c>
      <c r="BP431" s="11" t="s">
        <v>183</v>
      </c>
      <c r="BQ431" s="11" t="s">
        <v>183</v>
      </c>
      <c r="BR431" s="11" t="s">
        <v>183</v>
      </c>
      <c r="BS431" s="11" t="s">
        <v>183</v>
      </c>
      <c r="BT431" s="11" t="s">
        <v>183</v>
      </c>
      <c r="BU431" s="11"/>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6"/>
      <c r="DC431" s="16"/>
      <c r="DD431" s="16"/>
      <c r="DE431" s="16"/>
      <c r="DF431" s="17"/>
      <c r="DG431" s="16"/>
      <c r="DH431" s="16"/>
      <c r="DI431" s="16"/>
      <c r="DJ431" s="16"/>
      <c r="DK431" s="16"/>
      <c r="DL431" s="16"/>
      <c r="DM431" s="179"/>
      <c r="DN431" s="16"/>
      <c r="DO431" s="16"/>
      <c r="DP431" s="16"/>
      <c r="DQ431" s="16"/>
      <c r="DR431" s="16"/>
      <c r="DS431" s="16"/>
      <c r="DT431" s="16"/>
      <c r="DU431" s="16"/>
      <c r="DV431" s="16"/>
      <c r="DW431" s="138"/>
      <c r="DX431" s="137"/>
      <c r="DY431" s="137"/>
      <c r="DZ431" s="17"/>
      <c r="EA431" s="15"/>
      <c r="EB431" s="15"/>
      <c r="EC431" s="15"/>
      <c r="ED431" s="15"/>
    </row>
    <row r="432" spans="1:134" ht="15" hidden="1" customHeight="1" x14ac:dyDescent="0.3">
      <c r="A432" s="221"/>
      <c r="B432" s="298" t="s">
        <v>775</v>
      </c>
      <c r="C432" s="561" t="str">
        <f>IF(LEN(t_STR_RW_AUX_DIG11) &gt; 0, t_STR_RW_AUX_DIG11, DEF_RW_AUX_DIG11) &amp; " high voltage"</f>
        <v>AUX digital 11 high voltage</v>
      </c>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c r="AA432" s="193"/>
      <c r="AB432" s="193"/>
      <c r="AC432" s="193"/>
      <c r="AD432" s="193"/>
      <c r="AE432" s="193"/>
      <c r="AF432" s="193"/>
      <c r="AG432" s="193"/>
      <c r="AH432" s="193"/>
      <c r="AI432" s="193"/>
      <c r="AJ432" s="128">
        <f>IF($DM432=0,0,(IF(_xlfn.BITAND($DM432, 128),"8,", "") &amp; IF(_xlfn.BITAND($DM432,64),"7,", "") &amp; IF(_xlfn.BITAND($DM432,7), _xlfn.BITAND($DM432,7) &amp; ",", "") &amp; IF(_xlfn.BITAND($DM432, 56), _xlfn.BITAND($DM432, 56)/8, "")))</f>
        <v>0</v>
      </c>
      <c r="AK432" s="129">
        <v>520209</v>
      </c>
      <c r="AL432" s="129">
        <v>3</v>
      </c>
      <c r="AM432" s="130" t="s">
        <v>165</v>
      </c>
      <c r="AN432" s="131" t="s">
        <v>776</v>
      </c>
      <c r="AO432" s="131" t="s">
        <v>343</v>
      </c>
      <c r="AP432" s="131" t="s">
        <v>776</v>
      </c>
      <c r="AQ432" s="140" t="s">
        <v>777</v>
      </c>
      <c r="AR432" s="261">
        <v>32</v>
      </c>
      <c r="AS432" s="12" t="s">
        <v>346</v>
      </c>
      <c r="AT432" s="198">
        <v>1</v>
      </c>
      <c r="AU432" s="198">
        <v>2</v>
      </c>
      <c r="AV432" s="12" t="s">
        <v>259</v>
      </c>
      <c r="AW432" s="135">
        <v>0</v>
      </c>
      <c r="AX432" s="135">
        <v>0</v>
      </c>
      <c r="AY432" s="135">
        <v>0</v>
      </c>
      <c r="AZ432" s="135">
        <v>0</v>
      </c>
      <c r="BA432" s="135">
        <v>0</v>
      </c>
      <c r="BB432" s="136"/>
      <c r="BC432" s="136"/>
      <c r="BD432" s="15"/>
      <c r="BE432" s="137" t="str">
        <f>IF(C432="","",C432)</f>
        <v>AUX digital 11 high voltage</v>
      </c>
      <c r="BF432" s="11" t="s">
        <v>264</v>
      </c>
      <c r="BG432" s="11" t="s">
        <v>265</v>
      </c>
      <c r="BH432" s="11" t="s">
        <v>266</v>
      </c>
      <c r="BI432" s="146" t="s">
        <v>525</v>
      </c>
      <c r="BJ432" s="11" t="s">
        <v>268</v>
      </c>
      <c r="BK432" s="146" t="s">
        <v>485</v>
      </c>
      <c r="BL432" s="146" t="s">
        <v>350</v>
      </c>
      <c r="BM432" s="146" t="s">
        <v>179</v>
      </c>
      <c r="BN432" s="11" t="s">
        <v>182</v>
      </c>
      <c r="BO432" s="265" t="s">
        <v>181</v>
      </c>
      <c r="BP432" s="11" t="s">
        <v>272</v>
      </c>
      <c r="BQ432" s="11" t="s">
        <v>182</v>
      </c>
      <c r="BR432" s="11" t="s">
        <v>182</v>
      </c>
      <c r="BS432" s="11" t="s">
        <v>183</v>
      </c>
      <c r="BT432" s="11" t="s">
        <v>182</v>
      </c>
      <c r="BU432" s="11"/>
      <c r="BV432" s="15">
        <f t="shared" ref="BV432:BZ433" si="191">IF(UPPER(TRIM(D432))="X",1,0)</f>
        <v>0</v>
      </c>
      <c r="BW432" s="15">
        <f t="shared" si="191"/>
        <v>0</v>
      </c>
      <c r="BX432" s="15">
        <f t="shared" si="191"/>
        <v>0</v>
      </c>
      <c r="BY432" s="15">
        <f t="shared" si="191"/>
        <v>0</v>
      </c>
      <c r="BZ432" s="15">
        <f t="shared" si="191"/>
        <v>0</v>
      </c>
      <c r="CA432" s="15">
        <f>IF(UPPER(TRIM(J432))="X",1,0)</f>
        <v>0</v>
      </c>
      <c r="CB432" s="15">
        <f>IF(UPPER(TRIM(L432))="X",1,0)</f>
        <v>0</v>
      </c>
      <c r="CC432" s="15">
        <f>IF(UPPER(TRIM(M432))="X",1,0)</f>
        <v>0</v>
      </c>
      <c r="CD432" s="15">
        <f>IF(UPPER(TRIM(I432))="X",1,0)</f>
        <v>0</v>
      </c>
      <c r="CE432" s="15">
        <f>IF(UPPER(TRIM(K432))="X",1,0)</f>
        <v>0</v>
      </c>
      <c r="CF432" s="15">
        <f t="shared" ref="CF432:CU433" si="192">IF(UPPER(TRIM(N432))="X",1,0)</f>
        <v>0</v>
      </c>
      <c r="CG432" s="15">
        <f t="shared" si="192"/>
        <v>0</v>
      </c>
      <c r="CH432" s="15">
        <f t="shared" si="192"/>
        <v>0</v>
      </c>
      <c r="CI432" s="15">
        <f t="shared" si="192"/>
        <v>0</v>
      </c>
      <c r="CJ432" s="15">
        <f t="shared" si="192"/>
        <v>0</v>
      </c>
      <c r="CK432" s="15">
        <f t="shared" si="192"/>
        <v>0</v>
      </c>
      <c r="CL432" s="15">
        <f t="shared" si="192"/>
        <v>0</v>
      </c>
      <c r="CM432" s="15">
        <f t="shared" si="192"/>
        <v>0</v>
      </c>
      <c r="CN432" s="15">
        <f t="shared" si="192"/>
        <v>0</v>
      </c>
      <c r="CO432" s="15">
        <f t="shared" si="192"/>
        <v>0</v>
      </c>
      <c r="CP432" s="15">
        <f t="shared" si="192"/>
        <v>0</v>
      </c>
      <c r="CQ432" s="15">
        <f t="shared" si="192"/>
        <v>0</v>
      </c>
      <c r="CR432" s="15">
        <f t="shared" si="192"/>
        <v>0</v>
      </c>
      <c r="CS432" s="15">
        <f t="shared" si="192"/>
        <v>0</v>
      </c>
      <c r="CT432" s="15">
        <f t="shared" si="192"/>
        <v>0</v>
      </c>
      <c r="CU432" s="15">
        <f t="shared" si="192"/>
        <v>0</v>
      </c>
      <c r="CV432" s="15">
        <f t="shared" ref="CP432:DA433" si="193">IF(UPPER(TRIM(AD432))="X",1,0)</f>
        <v>0</v>
      </c>
      <c r="CW432" s="15">
        <f t="shared" si="193"/>
        <v>0</v>
      </c>
      <c r="CX432" s="15">
        <f t="shared" si="193"/>
        <v>0</v>
      </c>
      <c r="CY432" s="15">
        <f t="shared" si="193"/>
        <v>0</v>
      </c>
      <c r="CZ432" s="15">
        <f t="shared" si="193"/>
        <v>0</v>
      </c>
      <c r="DA432" s="15">
        <f t="shared" si="193"/>
        <v>0</v>
      </c>
      <c r="DB432" s="16">
        <f>IF(UPPER(TRIM(AM432))="P", 0, IF(UPPER(TRIM(AM432))="C", 16384, IF(UPPER(TRIM(AM432))="B", 32768, IF(UPPER(TRIM(AM432))="U", 49152, -1))))</f>
        <v>0</v>
      </c>
      <c r="DC432" s="16">
        <f>HEX2DEC(AN432)</f>
        <v>5540</v>
      </c>
      <c r="DD432" s="16">
        <f>IF(UPPER(TRIM(BB432))="",0,IF(UPPER(TRIM(BB432))="M",32,IF(UPPER(TRIM(BB432))="H",64,IF(UPPER(TRIM(BB432))="I",128,-1))))</f>
        <v>0</v>
      </c>
      <c r="DE432" s="16">
        <f>IF(UPPER(TRIM(BC432))="",0, IF(UPPER(TRIM(BC432))="U",1,IF(UPPER(TRIM(BC432))="A",2,IF(UPPER(TRIM(BC432))="B1",4,IF(UPPER(TRIM(BC432))="B2",8,IF(UPPER(TRIM(BC432))="C",16,-1))))))</f>
        <v>0</v>
      </c>
      <c r="DF432" s="17"/>
      <c r="DG432" s="16">
        <v>354</v>
      </c>
      <c r="DH432" s="16">
        <f>AK432</f>
        <v>520209</v>
      </c>
      <c r="DI432" s="16">
        <f>AL432</f>
        <v>3</v>
      </c>
      <c r="DJ432" s="16">
        <f>DB432 + DC432</f>
        <v>5540</v>
      </c>
      <c r="DK432" s="16">
        <f>HEX2DEC(AO432)</f>
        <v>18</v>
      </c>
      <c r="DL432" s="16">
        <f>HEX2DEC(AP432)</f>
        <v>5540</v>
      </c>
      <c r="DM432" s="128">
        <v>0</v>
      </c>
      <c r="DN432" s="16">
        <v>263</v>
      </c>
      <c r="DO432" s="16">
        <f>BV432*2^15+BW432*2^14+BX432*2^13+BY432*2^12+BZ432*2^11+CA432*2^10+CB432*2^9+CC432*2^8+CD432*2^7+CE432*2^6+CF432*2^5+CG432*2^4+CH432*2^3+CI432*2^2+CJ432*2^1+CK432*2^0</f>
        <v>0</v>
      </c>
      <c r="DP432" s="16">
        <f>CL432*2^15+CM432*2^14+CN432*2^13+CO432*2^12+CP432*2^11+CQ432*2^10+CR432*2^9+CS432*2^8+CT432*2^7+CU432*2^6+CV432*2^5+CW432*2^4+CX432*2^3+CY432*2^2+CZ432*2^1+DA432*2^0</f>
        <v>0</v>
      </c>
      <c r="DQ432" s="16">
        <f>IF(DS432=2,AT432*1000,AT432)</f>
        <v>1000</v>
      </c>
      <c r="DR432" s="16">
        <f>IF(DT432=2,AU432*1000,AU432)</f>
        <v>2000</v>
      </c>
      <c r="DS432" s="16">
        <v>2</v>
      </c>
      <c r="DT432" s="16">
        <v>2</v>
      </c>
      <c r="DU432" s="16">
        <f>MAX(0,MIN(AX432,3))*2^14+MAX(0,MIN(AY432,3))*2^12+MAX(0,MIN(AZ432,3))*2^10+MAX(0,MIN(BA432,3))*2^8+IF(AW432&lt;0,31,IF(AW432&gt;30,30,AW432))</f>
        <v>0</v>
      </c>
      <c r="DV432" s="16">
        <f>DD432 + DE432</f>
        <v>0</v>
      </c>
      <c r="DW432" s="138" t="s">
        <v>184</v>
      </c>
      <c r="DX432" s="137" t="s">
        <v>273</v>
      </c>
      <c r="DY432" s="137" t="s">
        <v>186</v>
      </c>
      <c r="DZ432" s="17"/>
      <c r="EA432" s="15"/>
      <c r="EB432" s="15"/>
      <c r="EC432" s="15"/>
      <c r="ED432" s="15"/>
    </row>
    <row r="433" spans="1:134" ht="15" hidden="1" customHeight="1" x14ac:dyDescent="0.3">
      <c r="A433" s="221"/>
      <c r="B433" s="293"/>
      <c r="C433" s="561" t="str">
        <f>IF(LEN(t_STR_RW_AUX_DIG11) &gt; 0, t_STR_RW_AUX_DIG11, DEF_RW_AUX_DIG11) &amp; " low voltage"</f>
        <v>AUX digital 11 low voltage</v>
      </c>
      <c r="D433" s="202"/>
      <c r="E433" s="202"/>
      <c r="F433" s="202"/>
      <c r="G433" s="202"/>
      <c r="H433" s="202"/>
      <c r="I433" s="202"/>
      <c r="J433" s="202"/>
      <c r="K433" s="202"/>
      <c r="L433" s="202"/>
      <c r="M433" s="202"/>
      <c r="N433" s="202"/>
      <c r="O433" s="202"/>
      <c r="P433" s="202"/>
      <c r="Q433" s="202"/>
      <c r="R433" s="202"/>
      <c r="S433" s="202"/>
      <c r="T433" s="202"/>
      <c r="U433" s="202"/>
      <c r="V433" s="202"/>
      <c r="W433" s="202"/>
      <c r="X433" s="202"/>
      <c r="Y433" s="202"/>
      <c r="Z433" s="202"/>
      <c r="AA433" s="202"/>
      <c r="AB433" s="202"/>
      <c r="AC433" s="202"/>
      <c r="AD433" s="202"/>
      <c r="AE433" s="202"/>
      <c r="AF433" s="202"/>
      <c r="AG433" s="202"/>
      <c r="AH433" s="202"/>
      <c r="AI433" s="202"/>
      <c r="AJ433" s="128">
        <f>IF($DM433=0,0,(IF(_xlfn.BITAND($DM433, 128),"8,", "") &amp; IF(_xlfn.BITAND($DM433,64),"7,", "") &amp; IF(_xlfn.BITAND($DM433,7), _xlfn.BITAND($DM433,7) &amp; ",", "") &amp; IF(_xlfn.BITAND($DM433, 56), _xlfn.BITAND($DM433, 56)/8, "")))</f>
        <v>0</v>
      </c>
      <c r="AK433" s="129">
        <v>520209</v>
      </c>
      <c r="AL433" s="129">
        <v>4</v>
      </c>
      <c r="AM433" s="130" t="s">
        <v>165</v>
      </c>
      <c r="AN433" s="131" t="s">
        <v>776</v>
      </c>
      <c r="AO433" s="131" t="s">
        <v>352</v>
      </c>
      <c r="AP433" s="131" t="s">
        <v>778</v>
      </c>
      <c r="AQ433" s="140" t="s">
        <v>779</v>
      </c>
      <c r="AR433" s="261">
        <v>0</v>
      </c>
      <c r="AS433" s="12" t="s">
        <v>346</v>
      </c>
      <c r="AT433" s="198">
        <v>1</v>
      </c>
      <c r="AU433" s="198">
        <v>2</v>
      </c>
      <c r="AV433" s="12" t="s">
        <v>259</v>
      </c>
      <c r="AW433" s="135">
        <v>0</v>
      </c>
      <c r="AX433" s="135">
        <v>0</v>
      </c>
      <c r="AY433" s="135">
        <v>0</v>
      </c>
      <c r="AZ433" s="135">
        <v>0</v>
      </c>
      <c r="BA433" s="135">
        <v>0</v>
      </c>
      <c r="BB433" s="136"/>
      <c r="BC433" s="136"/>
      <c r="BD433" s="15"/>
      <c r="BE433" s="137" t="str">
        <f>IF(C433="","",C433)</f>
        <v>AUX digital 11 low voltage</v>
      </c>
      <c r="BF433" s="11" t="s">
        <v>264</v>
      </c>
      <c r="BG433" s="11" t="s">
        <v>265</v>
      </c>
      <c r="BH433" s="11" t="s">
        <v>266</v>
      </c>
      <c r="BI433" s="146" t="s">
        <v>525</v>
      </c>
      <c r="BJ433" s="11" t="s">
        <v>268</v>
      </c>
      <c r="BK433" s="146" t="s">
        <v>485</v>
      </c>
      <c r="BL433" s="146" t="s">
        <v>350</v>
      </c>
      <c r="BM433" s="146" t="s">
        <v>179</v>
      </c>
      <c r="BN433" s="11" t="s">
        <v>182</v>
      </c>
      <c r="BO433" s="265" t="s">
        <v>181</v>
      </c>
      <c r="BP433" s="11" t="s">
        <v>272</v>
      </c>
      <c r="BQ433" s="11" t="s">
        <v>182</v>
      </c>
      <c r="BR433" s="11" t="s">
        <v>182</v>
      </c>
      <c r="BS433" s="11" t="s">
        <v>183</v>
      </c>
      <c r="BT433" s="11" t="s">
        <v>182</v>
      </c>
      <c r="BU433" s="11"/>
      <c r="BV433" s="15">
        <f t="shared" si="191"/>
        <v>0</v>
      </c>
      <c r="BW433" s="15">
        <f t="shared" si="191"/>
        <v>0</v>
      </c>
      <c r="BX433" s="15">
        <f t="shared" si="191"/>
        <v>0</v>
      </c>
      <c r="BY433" s="15">
        <f t="shared" si="191"/>
        <v>0</v>
      </c>
      <c r="BZ433" s="15">
        <f t="shared" si="191"/>
        <v>0</v>
      </c>
      <c r="CA433" s="15">
        <f>IF(UPPER(TRIM(J433))="X",1,0)</f>
        <v>0</v>
      </c>
      <c r="CB433" s="15">
        <f>IF(UPPER(TRIM(L433))="X",1,0)</f>
        <v>0</v>
      </c>
      <c r="CC433" s="15">
        <f>IF(UPPER(TRIM(M433))="X",1,0)</f>
        <v>0</v>
      </c>
      <c r="CD433" s="15">
        <f>IF(UPPER(TRIM(I433))="X",1,0)</f>
        <v>0</v>
      </c>
      <c r="CE433" s="15">
        <f>IF(UPPER(TRIM(K433))="X",1,0)</f>
        <v>0</v>
      </c>
      <c r="CF433" s="15">
        <f t="shared" si="192"/>
        <v>0</v>
      </c>
      <c r="CG433" s="15">
        <f t="shared" si="192"/>
        <v>0</v>
      </c>
      <c r="CH433" s="15">
        <f t="shared" si="192"/>
        <v>0</v>
      </c>
      <c r="CI433" s="15">
        <f t="shared" si="192"/>
        <v>0</v>
      </c>
      <c r="CJ433" s="15">
        <f t="shared" si="192"/>
        <v>0</v>
      </c>
      <c r="CK433" s="15">
        <f t="shared" si="192"/>
        <v>0</v>
      </c>
      <c r="CL433" s="15">
        <f t="shared" si="192"/>
        <v>0</v>
      </c>
      <c r="CM433" s="15">
        <f t="shared" si="192"/>
        <v>0</v>
      </c>
      <c r="CN433" s="15">
        <f t="shared" si="192"/>
        <v>0</v>
      </c>
      <c r="CO433" s="15">
        <f t="shared" si="192"/>
        <v>0</v>
      </c>
      <c r="CP433" s="15">
        <f t="shared" si="193"/>
        <v>0</v>
      </c>
      <c r="CQ433" s="15">
        <f t="shared" si="193"/>
        <v>0</v>
      </c>
      <c r="CR433" s="15">
        <f t="shared" si="193"/>
        <v>0</v>
      </c>
      <c r="CS433" s="15">
        <f t="shared" si="193"/>
        <v>0</v>
      </c>
      <c r="CT433" s="15">
        <f t="shared" si="193"/>
        <v>0</v>
      </c>
      <c r="CU433" s="15">
        <f t="shared" si="193"/>
        <v>0</v>
      </c>
      <c r="CV433" s="15">
        <f t="shared" si="193"/>
        <v>0</v>
      </c>
      <c r="CW433" s="15">
        <f t="shared" si="193"/>
        <v>0</v>
      </c>
      <c r="CX433" s="15">
        <f t="shared" si="193"/>
        <v>0</v>
      </c>
      <c r="CY433" s="15">
        <f t="shared" si="193"/>
        <v>0</v>
      </c>
      <c r="CZ433" s="15">
        <f t="shared" si="193"/>
        <v>0</v>
      </c>
      <c r="DA433" s="15">
        <f t="shared" si="193"/>
        <v>0</v>
      </c>
      <c r="DB433" s="16">
        <f>IF(UPPER(TRIM(AM433))="P", 0, IF(UPPER(TRIM(AM433))="C", 16384, IF(UPPER(TRIM(AM433))="B", 32768, IF(UPPER(TRIM(AM433))="U", 49152, -1))))</f>
        <v>0</v>
      </c>
      <c r="DC433" s="16">
        <f>HEX2DEC(AN433)</f>
        <v>5540</v>
      </c>
      <c r="DD433" s="16">
        <f>IF(UPPER(TRIM(BB433))="",0,IF(UPPER(TRIM(BB433))="M",32,IF(UPPER(TRIM(BB433))="H",64,IF(UPPER(TRIM(BB433))="I",128,-1))))</f>
        <v>0</v>
      </c>
      <c r="DE433" s="16">
        <f>IF(UPPER(TRIM(BC433))="",0, IF(UPPER(TRIM(BC433))="U",1,IF(UPPER(TRIM(BC433))="A",2,IF(UPPER(TRIM(BC433))="B1",4,IF(UPPER(TRIM(BC433))="B2",8,IF(UPPER(TRIM(BC433))="C",16,-1))))))</f>
        <v>0</v>
      </c>
      <c r="DF433" s="17"/>
      <c r="DG433" s="16">
        <v>355</v>
      </c>
      <c r="DH433" s="16">
        <f>AK433</f>
        <v>520209</v>
      </c>
      <c r="DI433" s="16">
        <f>AL433</f>
        <v>4</v>
      </c>
      <c r="DJ433" s="16">
        <f>DB433 + DC433</f>
        <v>5540</v>
      </c>
      <c r="DK433" s="16">
        <f>HEX2DEC(AO433)</f>
        <v>17</v>
      </c>
      <c r="DL433" s="16">
        <f>HEX2DEC(AP433)</f>
        <v>5541</v>
      </c>
      <c r="DM433" s="128">
        <v>0</v>
      </c>
      <c r="DN433" s="16">
        <v>264</v>
      </c>
      <c r="DO433" s="16">
        <f>BV433*2^15+BW433*2^14+BX433*2^13+BY433*2^12+BZ433*2^11+CA433*2^10+CB433*2^9+CC433*2^8+CD433*2^7+CE433*2^6+CF433*2^5+CG433*2^4+CH433*2^3+CI433*2^2+CJ433*2^1+CK433*2^0</f>
        <v>0</v>
      </c>
      <c r="DP433" s="16">
        <f>CL433*2^15+CM433*2^14+CN433*2^13+CO433*2^12+CP433*2^11+CQ433*2^10+CR433*2^9+CS433*2^8+CT433*2^7+CU433*2^6+CV433*2^5+CW433*2^4+CX433*2^3+CY433*2^2+CZ433*2^1+DA433*2^0</f>
        <v>0</v>
      </c>
      <c r="DQ433" s="16">
        <f>IF(DS433=2,AT433*1000,AT433)</f>
        <v>1000</v>
      </c>
      <c r="DR433" s="16">
        <f>IF(DT433=2,AU433*1000,AU433)</f>
        <v>2000</v>
      </c>
      <c r="DS433" s="16">
        <v>2</v>
      </c>
      <c r="DT433" s="16">
        <v>2</v>
      </c>
      <c r="DU433" s="16">
        <f>MAX(0,MIN(AX433,3))*2^14+MAX(0,MIN(AY433,3))*2^12+MAX(0,MIN(AZ433,3))*2^10+MAX(0,MIN(BA433,3))*2^8+IF(AW433&lt;0,31,IF(AW433&gt;30,30,AW433))</f>
        <v>0</v>
      </c>
      <c r="DV433" s="16">
        <f>DD433 + DE433</f>
        <v>0</v>
      </c>
      <c r="DW433" s="138" t="s">
        <v>184</v>
      </c>
      <c r="DX433" s="137" t="s">
        <v>273</v>
      </c>
      <c r="DY433" s="137" t="s">
        <v>186</v>
      </c>
      <c r="DZ433" s="17"/>
      <c r="EA433" s="15"/>
      <c r="EB433" s="15"/>
      <c r="EC433" s="15"/>
      <c r="ED433" s="15"/>
    </row>
    <row r="434" spans="1:134" ht="15" hidden="1" customHeight="1" x14ac:dyDescent="0.3">
      <c r="A434" s="123"/>
      <c r="B434" s="290"/>
      <c r="C434" s="563"/>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79"/>
      <c r="AK434" s="180"/>
      <c r="AL434" s="180"/>
      <c r="AM434" s="181"/>
      <c r="AN434" s="182"/>
      <c r="AO434" s="182"/>
      <c r="AP434" s="182"/>
      <c r="AQ434" s="295"/>
      <c r="AR434" s="297"/>
      <c r="AS434" s="184"/>
      <c r="AT434" s="190"/>
      <c r="AU434" s="190"/>
      <c r="AV434" s="184"/>
      <c r="AW434" s="184"/>
      <c r="AX434" s="184"/>
      <c r="AY434" s="184"/>
      <c r="AZ434" s="184"/>
      <c r="BA434" s="184"/>
      <c r="BB434" s="186"/>
      <c r="BC434" s="186"/>
      <c r="BD434" s="15"/>
      <c r="BE434" s="137" t="s">
        <v>183</v>
      </c>
      <c r="BF434" s="11"/>
      <c r="BG434" s="11"/>
      <c r="BH434" s="11"/>
      <c r="BI434" s="11" t="s">
        <v>183</v>
      </c>
      <c r="BJ434" s="11" t="s">
        <v>183</v>
      </c>
      <c r="BK434" s="11" t="s">
        <v>183</v>
      </c>
      <c r="BL434" s="11" t="s">
        <v>183</v>
      </c>
      <c r="BM434" s="11" t="s">
        <v>183</v>
      </c>
      <c r="BN434" s="11" t="s">
        <v>183</v>
      </c>
      <c r="BO434" s="11" t="s">
        <v>183</v>
      </c>
      <c r="BP434" s="11" t="s">
        <v>183</v>
      </c>
      <c r="BQ434" s="11" t="s">
        <v>183</v>
      </c>
      <c r="BR434" s="11" t="s">
        <v>183</v>
      </c>
      <c r="BS434" s="11" t="s">
        <v>183</v>
      </c>
      <c r="BT434" s="11" t="s">
        <v>183</v>
      </c>
      <c r="BU434" s="11"/>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6"/>
      <c r="DC434" s="16"/>
      <c r="DD434" s="16"/>
      <c r="DE434" s="16"/>
      <c r="DF434" s="17"/>
      <c r="DG434" s="16"/>
      <c r="DH434" s="16"/>
      <c r="DI434" s="16"/>
      <c r="DJ434" s="16"/>
      <c r="DK434" s="16"/>
      <c r="DL434" s="16"/>
      <c r="DM434" s="179"/>
      <c r="DN434" s="16"/>
      <c r="DO434" s="16"/>
      <c r="DP434" s="16"/>
      <c r="DQ434" s="16"/>
      <c r="DR434" s="16"/>
      <c r="DS434" s="16"/>
      <c r="DT434" s="16"/>
      <c r="DU434" s="16"/>
      <c r="DV434" s="16"/>
      <c r="DW434" s="138"/>
      <c r="DX434" s="137"/>
      <c r="DY434" s="137"/>
      <c r="DZ434" s="17"/>
      <c r="EA434" s="15"/>
      <c r="EB434" s="15"/>
      <c r="EC434" s="15"/>
      <c r="ED434" s="15"/>
    </row>
    <row r="435" spans="1:134" ht="15" hidden="1" customHeight="1" x14ac:dyDescent="0.3">
      <c r="A435" s="221"/>
      <c r="B435" s="275" t="s">
        <v>780</v>
      </c>
      <c r="C435" s="561" t="str">
        <f>IF(LEN(t_STR_RW_AUX_DIG12) &gt; 0, t_STR_RW_AUX_DIG12, DEF_RW_AUX_DIG12) &amp; " high voltage"</f>
        <v>AUX digital 12 high voltage</v>
      </c>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c r="AA435" s="193"/>
      <c r="AB435" s="193"/>
      <c r="AC435" s="193"/>
      <c r="AD435" s="193"/>
      <c r="AE435" s="193"/>
      <c r="AF435" s="193"/>
      <c r="AG435" s="193"/>
      <c r="AH435" s="193"/>
      <c r="AI435" s="193"/>
      <c r="AJ435" s="128">
        <f>IF($DM435=0,0,(IF(_xlfn.BITAND($DM435, 128),"8,", "") &amp; IF(_xlfn.BITAND($DM435,64),"7,", "") &amp; IF(_xlfn.BITAND($DM435,7), _xlfn.BITAND($DM435,7) &amp; ",", "") &amp; IF(_xlfn.BITAND($DM435, 56), _xlfn.BITAND($DM435, 56)/8, "")))</f>
        <v>0</v>
      </c>
      <c r="AK435" s="129">
        <v>520210</v>
      </c>
      <c r="AL435" s="129">
        <v>3</v>
      </c>
      <c r="AM435" s="130" t="s">
        <v>165</v>
      </c>
      <c r="AN435" s="131" t="s">
        <v>781</v>
      </c>
      <c r="AO435" s="131" t="s">
        <v>343</v>
      </c>
      <c r="AP435" s="131" t="s">
        <v>781</v>
      </c>
      <c r="AQ435" s="140" t="s">
        <v>782</v>
      </c>
      <c r="AR435" s="261">
        <v>32</v>
      </c>
      <c r="AS435" s="12" t="s">
        <v>346</v>
      </c>
      <c r="AT435" s="198">
        <v>1</v>
      </c>
      <c r="AU435" s="198">
        <v>2</v>
      </c>
      <c r="AV435" s="12" t="s">
        <v>259</v>
      </c>
      <c r="AW435" s="135">
        <v>0</v>
      </c>
      <c r="AX435" s="135">
        <v>0</v>
      </c>
      <c r="AY435" s="135">
        <v>0</v>
      </c>
      <c r="AZ435" s="135">
        <v>0</v>
      </c>
      <c r="BA435" s="135">
        <v>0</v>
      </c>
      <c r="BB435" s="136"/>
      <c r="BC435" s="136"/>
      <c r="BD435" s="15"/>
      <c r="BE435" s="137" t="str">
        <f>IF(C435="","",C435)</f>
        <v>AUX digital 12 high voltage</v>
      </c>
      <c r="BF435" s="11" t="s">
        <v>264</v>
      </c>
      <c r="BG435" s="11" t="s">
        <v>265</v>
      </c>
      <c r="BH435" s="11" t="s">
        <v>266</v>
      </c>
      <c r="BI435" s="146" t="s">
        <v>525</v>
      </c>
      <c r="BJ435" s="11" t="s">
        <v>268</v>
      </c>
      <c r="BK435" s="146" t="s">
        <v>485</v>
      </c>
      <c r="BL435" s="146" t="s">
        <v>350</v>
      </c>
      <c r="BM435" s="146" t="s">
        <v>179</v>
      </c>
      <c r="BN435" s="11" t="s">
        <v>182</v>
      </c>
      <c r="BO435" s="265" t="s">
        <v>181</v>
      </c>
      <c r="BP435" s="11" t="s">
        <v>272</v>
      </c>
      <c r="BQ435" s="11" t="s">
        <v>182</v>
      </c>
      <c r="BR435" s="11" t="s">
        <v>182</v>
      </c>
      <c r="BS435" s="11" t="s">
        <v>183</v>
      </c>
      <c r="BT435" s="11" t="s">
        <v>182</v>
      </c>
      <c r="BU435" s="11"/>
      <c r="BV435" s="15">
        <f t="shared" ref="BV435:BZ436" si="194">IF(UPPER(TRIM(D435))="X",1,0)</f>
        <v>0</v>
      </c>
      <c r="BW435" s="15">
        <f t="shared" si="194"/>
        <v>0</v>
      </c>
      <c r="BX435" s="15">
        <f t="shared" si="194"/>
        <v>0</v>
      </c>
      <c r="BY435" s="15">
        <f t="shared" si="194"/>
        <v>0</v>
      </c>
      <c r="BZ435" s="15">
        <f t="shared" si="194"/>
        <v>0</v>
      </c>
      <c r="CA435" s="15">
        <f>IF(UPPER(TRIM(J435))="X",1,0)</f>
        <v>0</v>
      </c>
      <c r="CB435" s="15">
        <f>IF(UPPER(TRIM(L435))="X",1,0)</f>
        <v>0</v>
      </c>
      <c r="CC435" s="15">
        <f>IF(UPPER(TRIM(M435))="X",1,0)</f>
        <v>0</v>
      </c>
      <c r="CD435" s="15">
        <f>IF(UPPER(TRIM(I435))="X",1,0)</f>
        <v>0</v>
      </c>
      <c r="CE435" s="15">
        <f>IF(UPPER(TRIM(K435))="X",1,0)</f>
        <v>0</v>
      </c>
      <c r="CF435" s="15">
        <f t="shared" ref="CF435:CU436" si="195">IF(UPPER(TRIM(N435))="X",1,0)</f>
        <v>0</v>
      </c>
      <c r="CG435" s="15">
        <f t="shared" si="195"/>
        <v>0</v>
      </c>
      <c r="CH435" s="15">
        <f t="shared" si="195"/>
        <v>0</v>
      </c>
      <c r="CI435" s="15">
        <f t="shared" si="195"/>
        <v>0</v>
      </c>
      <c r="CJ435" s="15">
        <f t="shared" si="195"/>
        <v>0</v>
      </c>
      <c r="CK435" s="15">
        <f t="shared" si="195"/>
        <v>0</v>
      </c>
      <c r="CL435" s="15">
        <f t="shared" si="195"/>
        <v>0</v>
      </c>
      <c r="CM435" s="15">
        <f t="shared" si="195"/>
        <v>0</v>
      </c>
      <c r="CN435" s="15">
        <f t="shared" si="195"/>
        <v>0</v>
      </c>
      <c r="CO435" s="15">
        <f t="shared" si="195"/>
        <v>0</v>
      </c>
      <c r="CP435" s="15">
        <f t="shared" si="195"/>
        <v>0</v>
      </c>
      <c r="CQ435" s="15">
        <f t="shared" si="195"/>
        <v>0</v>
      </c>
      <c r="CR435" s="15">
        <f t="shared" si="195"/>
        <v>0</v>
      </c>
      <c r="CS435" s="15">
        <f t="shared" si="195"/>
        <v>0</v>
      </c>
      <c r="CT435" s="15">
        <f t="shared" si="195"/>
        <v>0</v>
      </c>
      <c r="CU435" s="15">
        <f t="shared" si="195"/>
        <v>0</v>
      </c>
      <c r="CV435" s="15">
        <f t="shared" ref="CP435:DA436" si="196">IF(UPPER(TRIM(AD435))="X",1,0)</f>
        <v>0</v>
      </c>
      <c r="CW435" s="15">
        <f t="shared" si="196"/>
        <v>0</v>
      </c>
      <c r="CX435" s="15">
        <f t="shared" si="196"/>
        <v>0</v>
      </c>
      <c r="CY435" s="15">
        <f t="shared" si="196"/>
        <v>0</v>
      </c>
      <c r="CZ435" s="15">
        <f t="shared" si="196"/>
        <v>0</v>
      </c>
      <c r="DA435" s="15">
        <f t="shared" si="196"/>
        <v>0</v>
      </c>
      <c r="DB435" s="16">
        <f>IF(UPPER(TRIM(AM435))="P", 0, IF(UPPER(TRIM(AM435))="C", 16384, IF(UPPER(TRIM(AM435))="B", 32768, IF(UPPER(TRIM(AM435))="U", 49152, -1))))</f>
        <v>0</v>
      </c>
      <c r="DC435" s="16">
        <f>HEX2DEC(AN435)</f>
        <v>5542</v>
      </c>
      <c r="DD435" s="16">
        <f>IF(UPPER(TRIM(BB435))="",0,IF(UPPER(TRIM(BB435))="M",32,IF(UPPER(TRIM(BB435))="H",64,IF(UPPER(TRIM(BB435))="I",128,-1))))</f>
        <v>0</v>
      </c>
      <c r="DE435" s="16">
        <f>IF(UPPER(TRIM(BC435))="",0, IF(UPPER(TRIM(BC435))="U",1,IF(UPPER(TRIM(BC435))="A",2,IF(UPPER(TRIM(BC435))="B1",4,IF(UPPER(TRIM(BC435))="B2",8,IF(UPPER(TRIM(BC435))="C",16,-1))))))</f>
        <v>0</v>
      </c>
      <c r="DF435" s="17"/>
      <c r="DG435" s="16">
        <v>356</v>
      </c>
      <c r="DH435" s="16">
        <f>AK435</f>
        <v>520210</v>
      </c>
      <c r="DI435" s="16">
        <f>AL435</f>
        <v>3</v>
      </c>
      <c r="DJ435" s="16">
        <f>DB435 + DC435</f>
        <v>5542</v>
      </c>
      <c r="DK435" s="16">
        <f>HEX2DEC(AO435)</f>
        <v>18</v>
      </c>
      <c r="DL435" s="16">
        <f>HEX2DEC(AP435)</f>
        <v>5542</v>
      </c>
      <c r="DM435" s="128">
        <v>0</v>
      </c>
      <c r="DN435" s="16">
        <v>265</v>
      </c>
      <c r="DO435" s="16">
        <f>BV435*2^15+BW435*2^14+BX435*2^13+BY435*2^12+BZ435*2^11+CA435*2^10+CB435*2^9+CC435*2^8+CD435*2^7+CE435*2^6+CF435*2^5+CG435*2^4+CH435*2^3+CI435*2^2+CJ435*2^1+CK435*2^0</f>
        <v>0</v>
      </c>
      <c r="DP435" s="16">
        <f>CL435*2^15+CM435*2^14+CN435*2^13+CO435*2^12+CP435*2^11+CQ435*2^10+CR435*2^9+CS435*2^8+CT435*2^7+CU435*2^6+CV435*2^5+CW435*2^4+CX435*2^3+CY435*2^2+CZ435*2^1+DA435*2^0</f>
        <v>0</v>
      </c>
      <c r="DQ435" s="16">
        <f>IF(DS435=2,AT435*1000,AT435)</f>
        <v>1000</v>
      </c>
      <c r="DR435" s="16">
        <f>IF(DT435=2,AU435*1000,AU435)</f>
        <v>2000</v>
      </c>
      <c r="DS435" s="16">
        <v>2</v>
      </c>
      <c r="DT435" s="16">
        <v>2</v>
      </c>
      <c r="DU435" s="16">
        <f>MAX(0,MIN(AX435,3))*2^14+MAX(0,MIN(AY435,3))*2^12+MAX(0,MIN(AZ435,3))*2^10+MAX(0,MIN(BA435,3))*2^8+IF(AW435&lt;0,31,IF(AW435&gt;30,30,AW435))</f>
        <v>0</v>
      </c>
      <c r="DV435" s="16">
        <f>DD435 + DE435</f>
        <v>0</v>
      </c>
      <c r="DW435" s="138" t="s">
        <v>184</v>
      </c>
      <c r="DX435" s="137" t="s">
        <v>273</v>
      </c>
      <c r="DY435" s="137" t="s">
        <v>186</v>
      </c>
      <c r="DZ435" s="17"/>
      <c r="EA435" s="15"/>
      <c r="EB435" s="15"/>
      <c r="EC435" s="15"/>
      <c r="ED435" s="15"/>
    </row>
    <row r="436" spans="1:134" ht="15" hidden="1" customHeight="1" x14ac:dyDescent="0.3">
      <c r="A436" s="221"/>
      <c r="B436" s="276"/>
      <c r="C436" s="561" t="str">
        <f>IF(LEN(t_STR_RW_AUX_DIG12) &gt; 0, t_STR_RW_AUX_DIG12, DEF_RW_AUX_DIG12) &amp; " low voltage"</f>
        <v>AUX digital 12 low voltage</v>
      </c>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c r="AC436" s="151"/>
      <c r="AD436" s="151"/>
      <c r="AE436" s="151"/>
      <c r="AF436" s="151"/>
      <c r="AG436" s="151"/>
      <c r="AH436" s="151"/>
      <c r="AI436" s="151"/>
      <c r="AJ436" s="128">
        <f>IF($DM436=0,0,(IF(_xlfn.BITAND($DM436, 128),"8,", "") &amp; IF(_xlfn.BITAND($DM436,64),"7,", "") &amp; IF(_xlfn.BITAND($DM436,7), _xlfn.BITAND($DM436,7) &amp; ",", "") &amp; IF(_xlfn.BITAND($DM436, 56), _xlfn.BITAND($DM436, 56)/8, "")))</f>
        <v>0</v>
      </c>
      <c r="AK436" s="129">
        <v>520210</v>
      </c>
      <c r="AL436" s="129">
        <v>4</v>
      </c>
      <c r="AM436" s="130" t="s">
        <v>165</v>
      </c>
      <c r="AN436" s="131" t="s">
        <v>781</v>
      </c>
      <c r="AO436" s="131" t="s">
        <v>352</v>
      </c>
      <c r="AP436" s="131" t="s">
        <v>783</v>
      </c>
      <c r="AQ436" s="140" t="s">
        <v>784</v>
      </c>
      <c r="AR436" s="261">
        <v>0</v>
      </c>
      <c r="AS436" s="12" t="s">
        <v>346</v>
      </c>
      <c r="AT436" s="198">
        <v>1</v>
      </c>
      <c r="AU436" s="198">
        <v>2</v>
      </c>
      <c r="AV436" s="12" t="s">
        <v>259</v>
      </c>
      <c r="AW436" s="135">
        <v>0</v>
      </c>
      <c r="AX436" s="135">
        <v>0</v>
      </c>
      <c r="AY436" s="135">
        <v>0</v>
      </c>
      <c r="AZ436" s="135">
        <v>0</v>
      </c>
      <c r="BA436" s="135">
        <v>0</v>
      </c>
      <c r="BB436" s="136"/>
      <c r="BC436" s="136"/>
      <c r="BD436" s="15"/>
      <c r="BE436" s="137" t="str">
        <f>IF(C436="","",C436)</f>
        <v>AUX digital 12 low voltage</v>
      </c>
      <c r="BF436" s="11" t="s">
        <v>264</v>
      </c>
      <c r="BG436" s="11" t="s">
        <v>265</v>
      </c>
      <c r="BH436" s="11" t="s">
        <v>266</v>
      </c>
      <c r="BI436" s="146" t="s">
        <v>525</v>
      </c>
      <c r="BJ436" s="11" t="s">
        <v>268</v>
      </c>
      <c r="BK436" s="146" t="s">
        <v>485</v>
      </c>
      <c r="BL436" s="146" t="s">
        <v>350</v>
      </c>
      <c r="BM436" s="146" t="s">
        <v>179</v>
      </c>
      <c r="BN436" s="11" t="s">
        <v>182</v>
      </c>
      <c r="BO436" s="265" t="s">
        <v>181</v>
      </c>
      <c r="BP436" s="11" t="s">
        <v>272</v>
      </c>
      <c r="BQ436" s="11" t="s">
        <v>182</v>
      </c>
      <c r="BR436" s="11" t="s">
        <v>182</v>
      </c>
      <c r="BS436" s="11" t="s">
        <v>183</v>
      </c>
      <c r="BT436" s="11" t="s">
        <v>182</v>
      </c>
      <c r="BU436" s="11"/>
      <c r="BV436" s="15">
        <f t="shared" si="194"/>
        <v>0</v>
      </c>
      <c r="BW436" s="15">
        <f t="shared" si="194"/>
        <v>0</v>
      </c>
      <c r="BX436" s="15">
        <f t="shared" si="194"/>
        <v>0</v>
      </c>
      <c r="BY436" s="15">
        <f t="shared" si="194"/>
        <v>0</v>
      </c>
      <c r="BZ436" s="15">
        <f t="shared" si="194"/>
        <v>0</v>
      </c>
      <c r="CA436" s="15">
        <f>IF(UPPER(TRIM(J436))="X",1,0)</f>
        <v>0</v>
      </c>
      <c r="CB436" s="15">
        <f>IF(UPPER(TRIM(L436))="X",1,0)</f>
        <v>0</v>
      </c>
      <c r="CC436" s="15">
        <f>IF(UPPER(TRIM(M436))="X",1,0)</f>
        <v>0</v>
      </c>
      <c r="CD436" s="15">
        <f>IF(UPPER(TRIM(I436))="X",1,0)</f>
        <v>0</v>
      </c>
      <c r="CE436" s="15">
        <f>IF(UPPER(TRIM(K436))="X",1,0)</f>
        <v>0</v>
      </c>
      <c r="CF436" s="15">
        <f t="shared" si="195"/>
        <v>0</v>
      </c>
      <c r="CG436" s="15">
        <f t="shared" si="195"/>
        <v>0</v>
      </c>
      <c r="CH436" s="15">
        <f t="shared" si="195"/>
        <v>0</v>
      </c>
      <c r="CI436" s="15">
        <f t="shared" si="195"/>
        <v>0</v>
      </c>
      <c r="CJ436" s="15">
        <f t="shared" si="195"/>
        <v>0</v>
      </c>
      <c r="CK436" s="15">
        <f t="shared" si="195"/>
        <v>0</v>
      </c>
      <c r="CL436" s="15">
        <f t="shared" si="195"/>
        <v>0</v>
      </c>
      <c r="CM436" s="15">
        <f t="shared" si="195"/>
        <v>0</v>
      </c>
      <c r="CN436" s="15">
        <f t="shared" si="195"/>
        <v>0</v>
      </c>
      <c r="CO436" s="15">
        <f t="shared" si="195"/>
        <v>0</v>
      </c>
      <c r="CP436" s="15">
        <f t="shared" si="196"/>
        <v>0</v>
      </c>
      <c r="CQ436" s="15">
        <f t="shared" si="196"/>
        <v>0</v>
      </c>
      <c r="CR436" s="15">
        <f t="shared" si="196"/>
        <v>0</v>
      </c>
      <c r="CS436" s="15">
        <f t="shared" si="196"/>
        <v>0</v>
      </c>
      <c r="CT436" s="15">
        <f t="shared" si="196"/>
        <v>0</v>
      </c>
      <c r="CU436" s="15">
        <f t="shared" si="196"/>
        <v>0</v>
      </c>
      <c r="CV436" s="15">
        <f t="shared" si="196"/>
        <v>0</v>
      </c>
      <c r="CW436" s="15">
        <f t="shared" si="196"/>
        <v>0</v>
      </c>
      <c r="CX436" s="15">
        <f t="shared" si="196"/>
        <v>0</v>
      </c>
      <c r="CY436" s="15">
        <f t="shared" si="196"/>
        <v>0</v>
      </c>
      <c r="CZ436" s="15">
        <f t="shared" si="196"/>
        <v>0</v>
      </c>
      <c r="DA436" s="15">
        <f t="shared" si="196"/>
        <v>0</v>
      </c>
      <c r="DB436" s="16">
        <f>IF(UPPER(TRIM(AM436))="P", 0, IF(UPPER(TRIM(AM436))="C", 16384, IF(UPPER(TRIM(AM436))="B", 32768, IF(UPPER(TRIM(AM436))="U", 49152, -1))))</f>
        <v>0</v>
      </c>
      <c r="DC436" s="16">
        <f>HEX2DEC(AN436)</f>
        <v>5542</v>
      </c>
      <c r="DD436" s="16">
        <f>IF(UPPER(TRIM(BB436))="",0,IF(UPPER(TRIM(BB436))="M",32,IF(UPPER(TRIM(BB436))="H",64,IF(UPPER(TRIM(BB436))="I",128,-1))))</f>
        <v>0</v>
      </c>
      <c r="DE436" s="16">
        <f>IF(UPPER(TRIM(BC436))="",0, IF(UPPER(TRIM(BC436))="U",1,IF(UPPER(TRIM(BC436))="A",2,IF(UPPER(TRIM(BC436))="B1",4,IF(UPPER(TRIM(BC436))="B2",8,IF(UPPER(TRIM(BC436))="C",16,-1))))))</f>
        <v>0</v>
      </c>
      <c r="DF436" s="17"/>
      <c r="DG436" s="16">
        <v>357</v>
      </c>
      <c r="DH436" s="16">
        <f>AK436</f>
        <v>520210</v>
      </c>
      <c r="DI436" s="16">
        <f>AL436</f>
        <v>4</v>
      </c>
      <c r="DJ436" s="16">
        <f>DB436 + DC436</f>
        <v>5542</v>
      </c>
      <c r="DK436" s="16">
        <f>HEX2DEC(AO436)</f>
        <v>17</v>
      </c>
      <c r="DL436" s="16">
        <f>HEX2DEC(AP436)</f>
        <v>5543</v>
      </c>
      <c r="DM436" s="128">
        <v>0</v>
      </c>
      <c r="DN436" s="16">
        <v>266</v>
      </c>
      <c r="DO436" s="16">
        <f>BV436*2^15+BW436*2^14+BX436*2^13+BY436*2^12+BZ436*2^11+CA436*2^10+CB436*2^9+CC436*2^8+CD436*2^7+CE436*2^6+CF436*2^5+CG436*2^4+CH436*2^3+CI436*2^2+CJ436*2^1+CK436*2^0</f>
        <v>0</v>
      </c>
      <c r="DP436" s="16">
        <f>CL436*2^15+CM436*2^14+CN436*2^13+CO436*2^12+CP436*2^11+CQ436*2^10+CR436*2^9+CS436*2^8+CT436*2^7+CU436*2^6+CV436*2^5+CW436*2^4+CX436*2^3+CY436*2^2+CZ436*2^1+DA436*2^0</f>
        <v>0</v>
      </c>
      <c r="DQ436" s="16">
        <f>IF(DS436=2,AT436*1000,AT436)</f>
        <v>1000</v>
      </c>
      <c r="DR436" s="16">
        <f>IF(DT436=2,AU436*1000,AU436)</f>
        <v>2000</v>
      </c>
      <c r="DS436" s="16">
        <v>2</v>
      </c>
      <c r="DT436" s="16">
        <v>2</v>
      </c>
      <c r="DU436" s="16">
        <f>MAX(0,MIN(AX436,3))*2^14+MAX(0,MIN(AY436,3))*2^12+MAX(0,MIN(AZ436,3))*2^10+MAX(0,MIN(BA436,3))*2^8+IF(AW436&lt;0,31,IF(AW436&gt;30,30,AW436))</f>
        <v>0</v>
      </c>
      <c r="DV436" s="16">
        <f>DD436 + DE436</f>
        <v>0</v>
      </c>
      <c r="DW436" s="138" t="s">
        <v>184</v>
      </c>
      <c r="DX436" s="137" t="s">
        <v>273</v>
      </c>
      <c r="DY436" s="137" t="s">
        <v>186</v>
      </c>
      <c r="DZ436" s="17"/>
      <c r="EA436" s="15"/>
      <c r="EB436" s="15"/>
      <c r="EC436" s="15"/>
      <c r="ED436" s="15"/>
    </row>
    <row r="437" spans="1:134" ht="15" hidden="1" customHeight="1" x14ac:dyDescent="0.3">
      <c r="A437" s="221"/>
      <c r="B437" s="276"/>
      <c r="C437" s="561"/>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128"/>
      <c r="AK437" s="143"/>
      <c r="AL437" s="143"/>
      <c r="AM437" s="144"/>
      <c r="AN437" s="145"/>
      <c r="AO437" s="145"/>
      <c r="AP437" s="145"/>
      <c r="AQ437" s="140" t="s">
        <v>785</v>
      </c>
      <c r="AR437" s="261"/>
      <c r="AS437" s="12"/>
      <c r="AT437" s="224"/>
      <c r="AU437" s="224"/>
      <c r="AV437" s="12"/>
      <c r="AW437" s="12"/>
      <c r="AX437" s="12"/>
      <c r="AY437" s="12"/>
      <c r="AZ437" s="12"/>
      <c r="BA437" s="12"/>
      <c r="BB437" s="14"/>
      <c r="BC437" s="14"/>
      <c r="BD437" s="15"/>
      <c r="BE437" s="137" t="s">
        <v>183</v>
      </c>
      <c r="BF437" s="11"/>
      <c r="BG437" s="11"/>
      <c r="BH437" s="11"/>
      <c r="BI437" s="11" t="s">
        <v>183</v>
      </c>
      <c r="BJ437" s="11" t="s">
        <v>183</v>
      </c>
      <c r="BK437" s="11" t="s">
        <v>183</v>
      </c>
      <c r="BL437" s="11" t="s">
        <v>183</v>
      </c>
      <c r="BM437" s="11" t="s">
        <v>183</v>
      </c>
      <c r="BN437" s="11" t="s">
        <v>183</v>
      </c>
      <c r="BO437" s="11" t="s">
        <v>183</v>
      </c>
      <c r="BP437" s="11" t="s">
        <v>183</v>
      </c>
      <c r="BQ437" s="11" t="s">
        <v>183</v>
      </c>
      <c r="BR437" s="11" t="s">
        <v>183</v>
      </c>
      <c r="BS437" s="11" t="s">
        <v>183</v>
      </c>
      <c r="BT437" s="11" t="s">
        <v>183</v>
      </c>
      <c r="BU437" s="11"/>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6"/>
      <c r="DC437" s="16"/>
      <c r="DD437" s="16"/>
      <c r="DE437" s="16"/>
      <c r="DF437" s="17"/>
      <c r="DG437" s="16"/>
      <c r="DH437" s="16"/>
      <c r="DI437" s="16"/>
      <c r="DJ437" s="16"/>
      <c r="DK437" s="16"/>
      <c r="DL437" s="16"/>
      <c r="DM437" s="128"/>
      <c r="DN437" s="16"/>
      <c r="DO437" s="16"/>
      <c r="DP437" s="16"/>
      <c r="DQ437" s="16"/>
      <c r="DR437" s="16"/>
      <c r="DS437" s="16"/>
      <c r="DT437" s="16"/>
      <c r="DU437" s="16"/>
      <c r="DV437" s="16"/>
      <c r="DW437" s="138"/>
      <c r="DX437" s="137"/>
      <c r="DY437" s="137"/>
      <c r="DZ437" s="17"/>
      <c r="EA437" s="15"/>
      <c r="EB437" s="15"/>
      <c r="EC437" s="15"/>
      <c r="ED437" s="15"/>
    </row>
    <row r="438" spans="1:134" ht="15" hidden="1" customHeight="1" x14ac:dyDescent="0.3">
      <c r="A438" s="221"/>
      <c r="B438" s="276"/>
      <c r="C438" s="561"/>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128"/>
      <c r="AK438" s="143"/>
      <c r="AL438" s="143"/>
      <c r="AM438" s="144"/>
      <c r="AN438" s="145"/>
      <c r="AO438" s="145"/>
      <c r="AP438" s="145"/>
      <c r="AQ438" s="132" t="s">
        <v>190</v>
      </c>
      <c r="AR438" s="141">
        <v>0</v>
      </c>
      <c r="AS438" s="142" t="s">
        <v>191</v>
      </c>
      <c r="AT438" s="224"/>
      <c r="AU438" s="224"/>
      <c r="AV438" s="12"/>
      <c r="AW438" s="12"/>
      <c r="AX438" s="12"/>
      <c r="AY438" s="12"/>
      <c r="AZ438" s="12"/>
      <c r="BA438" s="12"/>
      <c r="BB438" s="14"/>
      <c r="BC438" s="14"/>
      <c r="BD438" s="15"/>
      <c r="BE438" s="137" t="s">
        <v>183</v>
      </c>
      <c r="BF438" s="11"/>
      <c r="BG438" s="11"/>
      <c r="BH438" s="11"/>
      <c r="BI438" s="11" t="s">
        <v>183</v>
      </c>
      <c r="BJ438" s="11" t="s">
        <v>183</v>
      </c>
      <c r="BK438" s="11" t="s">
        <v>183</v>
      </c>
      <c r="BL438" s="11" t="s">
        <v>183</v>
      </c>
      <c r="BM438" s="11" t="s">
        <v>183</v>
      </c>
      <c r="BN438" s="11" t="s">
        <v>183</v>
      </c>
      <c r="BO438" s="11" t="s">
        <v>183</v>
      </c>
      <c r="BP438" s="11" t="s">
        <v>183</v>
      </c>
      <c r="BQ438" s="11" t="s">
        <v>183</v>
      </c>
      <c r="BR438" s="11" t="s">
        <v>183</v>
      </c>
      <c r="BS438" s="11" t="s">
        <v>183</v>
      </c>
      <c r="BT438" s="11" t="s">
        <v>183</v>
      </c>
      <c r="BU438" s="11"/>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6"/>
      <c r="DC438" s="16"/>
      <c r="DD438" s="16"/>
      <c r="DE438" s="16"/>
      <c r="DF438" s="17"/>
      <c r="DG438" s="16"/>
      <c r="DH438" s="16"/>
      <c r="DI438" s="16"/>
      <c r="DJ438" s="16"/>
      <c r="DK438" s="16"/>
      <c r="DL438" s="16"/>
      <c r="DM438" s="128"/>
      <c r="DN438" s="16"/>
      <c r="DO438" s="16"/>
      <c r="DP438" s="16"/>
      <c r="DQ438" s="16"/>
      <c r="DR438" s="16"/>
      <c r="DS438" s="16"/>
      <c r="DT438" s="16"/>
      <c r="DU438" s="16"/>
      <c r="DV438" s="16"/>
      <c r="DW438" s="138"/>
      <c r="DX438" s="137"/>
      <c r="DY438" s="137"/>
      <c r="DZ438" s="17"/>
      <c r="EA438" s="15"/>
      <c r="EB438" s="15"/>
      <c r="EC438" s="15"/>
      <c r="ED438" s="15"/>
    </row>
    <row r="439" spans="1:134" ht="15" hidden="1" customHeight="1" x14ac:dyDescent="0.3">
      <c r="A439" s="221"/>
      <c r="B439" s="276"/>
      <c r="C439" s="561"/>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128"/>
      <c r="AK439" s="143"/>
      <c r="AL439" s="143"/>
      <c r="AM439" s="144"/>
      <c r="AN439" s="145"/>
      <c r="AO439" s="145"/>
      <c r="AP439" s="145"/>
      <c r="AQ439" s="132" t="s">
        <v>192</v>
      </c>
      <c r="AR439" s="141">
        <v>8000</v>
      </c>
      <c r="AS439" s="142" t="s">
        <v>191</v>
      </c>
      <c r="AT439" s="224"/>
      <c r="AU439" s="224"/>
      <c r="AV439" s="12"/>
      <c r="AW439" s="12"/>
      <c r="AX439" s="12"/>
      <c r="AY439" s="12"/>
      <c r="AZ439" s="12"/>
      <c r="BA439" s="12"/>
      <c r="BB439" s="14"/>
      <c r="BC439" s="14"/>
      <c r="BD439" s="15"/>
      <c r="BE439" s="137" t="s">
        <v>183</v>
      </c>
      <c r="BF439" s="11"/>
      <c r="BG439" s="11"/>
      <c r="BH439" s="11"/>
      <c r="BI439" s="11" t="s">
        <v>183</v>
      </c>
      <c r="BJ439" s="11" t="s">
        <v>183</v>
      </c>
      <c r="BK439" s="11" t="s">
        <v>183</v>
      </c>
      <c r="BL439" s="11" t="s">
        <v>183</v>
      </c>
      <c r="BM439" s="11" t="s">
        <v>183</v>
      </c>
      <c r="BN439" s="11" t="s">
        <v>183</v>
      </c>
      <c r="BO439" s="11" t="s">
        <v>183</v>
      </c>
      <c r="BP439" s="11" t="s">
        <v>183</v>
      </c>
      <c r="BQ439" s="11" t="s">
        <v>183</v>
      </c>
      <c r="BR439" s="11" t="s">
        <v>183</v>
      </c>
      <c r="BS439" s="11" t="s">
        <v>183</v>
      </c>
      <c r="BT439" s="11" t="s">
        <v>183</v>
      </c>
      <c r="BU439" s="11"/>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6"/>
      <c r="DC439" s="16"/>
      <c r="DD439" s="16"/>
      <c r="DE439" s="16"/>
      <c r="DF439" s="17"/>
      <c r="DG439" s="16"/>
      <c r="DH439" s="16"/>
      <c r="DI439" s="16"/>
      <c r="DJ439" s="16"/>
      <c r="DK439" s="16"/>
      <c r="DL439" s="16"/>
      <c r="DM439" s="128"/>
      <c r="DN439" s="16"/>
      <c r="DO439" s="16"/>
      <c r="DP439" s="16"/>
      <c r="DQ439" s="16"/>
      <c r="DR439" s="16"/>
      <c r="DS439" s="16"/>
      <c r="DT439" s="16"/>
      <c r="DU439" s="16"/>
      <c r="DV439" s="16"/>
      <c r="DW439" s="138"/>
      <c r="DX439" s="137"/>
      <c r="DY439" s="137"/>
      <c r="DZ439" s="17"/>
      <c r="EA439" s="15"/>
      <c r="EB439" s="15"/>
      <c r="EC439" s="15"/>
      <c r="ED439" s="15"/>
    </row>
    <row r="440" spans="1:134" ht="15" hidden="1" customHeight="1" x14ac:dyDescent="0.3">
      <c r="A440" s="221"/>
      <c r="B440" s="276"/>
      <c r="C440" s="561"/>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128"/>
      <c r="AK440" s="143"/>
      <c r="AL440" s="143"/>
      <c r="AM440" s="144"/>
      <c r="AN440" s="145"/>
      <c r="AO440" s="145"/>
      <c r="AP440" s="145"/>
      <c r="AQ440" s="132" t="s">
        <v>597</v>
      </c>
      <c r="AR440" s="141">
        <v>-40</v>
      </c>
      <c r="AS440" s="142" t="s">
        <v>311</v>
      </c>
      <c r="AT440" s="224"/>
      <c r="AU440" s="224"/>
      <c r="AV440" s="12"/>
      <c r="AW440" s="12"/>
      <c r="AX440" s="12"/>
      <c r="AY440" s="12"/>
      <c r="AZ440" s="12"/>
      <c r="BA440" s="12"/>
      <c r="BB440" s="14"/>
      <c r="BC440" s="14"/>
      <c r="BD440" s="15"/>
      <c r="BE440" s="137" t="s">
        <v>183</v>
      </c>
      <c r="BF440" s="11"/>
      <c r="BG440" s="11"/>
      <c r="BH440" s="11"/>
      <c r="BI440" s="11" t="s">
        <v>183</v>
      </c>
      <c r="BJ440" s="11" t="s">
        <v>183</v>
      </c>
      <c r="BK440" s="11" t="s">
        <v>183</v>
      </c>
      <c r="BL440" s="11" t="s">
        <v>183</v>
      </c>
      <c r="BM440" s="11" t="s">
        <v>183</v>
      </c>
      <c r="BN440" s="11" t="s">
        <v>183</v>
      </c>
      <c r="BO440" s="11" t="s">
        <v>183</v>
      </c>
      <c r="BP440" s="11" t="s">
        <v>183</v>
      </c>
      <c r="BQ440" s="11" t="s">
        <v>183</v>
      </c>
      <c r="BR440" s="11" t="s">
        <v>183</v>
      </c>
      <c r="BS440" s="11" t="s">
        <v>183</v>
      </c>
      <c r="BT440" s="11" t="s">
        <v>183</v>
      </c>
      <c r="BU440" s="11"/>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6"/>
      <c r="DC440" s="16"/>
      <c r="DD440" s="16"/>
      <c r="DE440" s="16"/>
      <c r="DF440" s="17"/>
      <c r="DG440" s="16"/>
      <c r="DH440" s="16"/>
      <c r="DI440" s="16"/>
      <c r="DJ440" s="16"/>
      <c r="DK440" s="16"/>
      <c r="DL440" s="16"/>
      <c r="DM440" s="128"/>
      <c r="DN440" s="16"/>
      <c r="DO440" s="16"/>
      <c r="DP440" s="16"/>
      <c r="DQ440" s="16"/>
      <c r="DR440" s="16"/>
      <c r="DS440" s="16"/>
      <c r="DT440" s="16"/>
      <c r="DU440" s="16"/>
      <c r="DV440" s="16"/>
      <c r="DW440" s="138"/>
      <c r="DX440" s="137"/>
      <c r="DY440" s="137"/>
      <c r="DZ440" s="17"/>
      <c r="EA440" s="15"/>
      <c r="EB440" s="15"/>
      <c r="EC440" s="15"/>
      <c r="ED440" s="15"/>
    </row>
    <row r="441" spans="1:134" ht="15" hidden="1" customHeight="1" x14ac:dyDescent="0.3">
      <c r="A441" s="123"/>
      <c r="B441" s="290"/>
      <c r="C441" s="563"/>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79"/>
      <c r="AK441" s="180"/>
      <c r="AL441" s="180"/>
      <c r="AM441" s="181"/>
      <c r="AN441" s="182"/>
      <c r="AO441" s="182"/>
      <c r="AP441" s="182"/>
      <c r="AQ441" s="295"/>
      <c r="AR441" s="297"/>
      <c r="AS441" s="184"/>
      <c r="AT441" s="190"/>
      <c r="AU441" s="190"/>
      <c r="AV441" s="184"/>
      <c r="AW441" s="184"/>
      <c r="AX441" s="184"/>
      <c r="AY441" s="184"/>
      <c r="AZ441" s="184"/>
      <c r="BA441" s="184"/>
      <c r="BB441" s="186"/>
      <c r="BC441" s="186"/>
      <c r="BD441" s="15"/>
      <c r="BE441" s="137" t="s">
        <v>183</v>
      </c>
      <c r="BF441" s="11"/>
      <c r="BG441" s="11"/>
      <c r="BH441" s="11"/>
      <c r="BI441" s="11" t="s">
        <v>183</v>
      </c>
      <c r="BJ441" s="11" t="s">
        <v>183</v>
      </c>
      <c r="BK441" s="11" t="s">
        <v>183</v>
      </c>
      <c r="BL441" s="11" t="s">
        <v>183</v>
      </c>
      <c r="BM441" s="11" t="s">
        <v>183</v>
      </c>
      <c r="BN441" s="11" t="s">
        <v>183</v>
      </c>
      <c r="BO441" s="11" t="s">
        <v>183</v>
      </c>
      <c r="BP441" s="11" t="s">
        <v>183</v>
      </c>
      <c r="BQ441" s="11" t="s">
        <v>183</v>
      </c>
      <c r="BR441" s="11" t="s">
        <v>183</v>
      </c>
      <c r="BS441" s="11" t="s">
        <v>183</v>
      </c>
      <c r="BT441" s="11" t="s">
        <v>183</v>
      </c>
      <c r="BU441" s="11"/>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6"/>
      <c r="DC441" s="16"/>
      <c r="DD441" s="16"/>
      <c r="DE441" s="16"/>
      <c r="DF441" s="17"/>
      <c r="DG441" s="16"/>
      <c r="DH441" s="16"/>
      <c r="DI441" s="16"/>
      <c r="DJ441" s="16"/>
      <c r="DK441" s="16"/>
      <c r="DL441" s="16"/>
      <c r="DM441" s="179"/>
      <c r="DN441" s="16"/>
      <c r="DO441" s="16"/>
      <c r="DP441" s="16"/>
      <c r="DQ441" s="16"/>
      <c r="DR441" s="16"/>
      <c r="DS441" s="16"/>
      <c r="DT441" s="16"/>
      <c r="DU441" s="16"/>
      <c r="DV441" s="16"/>
      <c r="DW441" s="138"/>
      <c r="DX441" s="137"/>
      <c r="DY441" s="137"/>
      <c r="DZ441" s="17"/>
      <c r="EA441" s="15"/>
      <c r="EB441" s="15"/>
      <c r="EC441" s="15"/>
      <c r="ED441" s="15"/>
    </row>
    <row r="442" spans="1:134" ht="15" hidden="1" customHeight="1" x14ac:dyDescent="0.3">
      <c r="A442" s="221"/>
      <c r="B442" s="298" t="s">
        <v>786</v>
      </c>
      <c r="C442" s="561" t="str">
        <f>IF(LEN(t_STR_RW_AUX_DIG13) &gt; 0, t_STR_RW_AUX_DIG13, DEF_RW_AUX_DIG13) &amp; " high voltage"</f>
        <v>AUX digital 13 high voltage</v>
      </c>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c r="AA442" s="193"/>
      <c r="AB442" s="193"/>
      <c r="AC442" s="193"/>
      <c r="AD442" s="193"/>
      <c r="AE442" s="193"/>
      <c r="AF442" s="193"/>
      <c r="AG442" s="193"/>
      <c r="AH442" s="193"/>
      <c r="AI442" s="193"/>
      <c r="AJ442" s="128">
        <f>IF($DM442=0,0,(IF(_xlfn.BITAND($DM442, 128),"8,", "") &amp; IF(_xlfn.BITAND($DM442,64),"7,", "") &amp; IF(_xlfn.BITAND($DM442,7), _xlfn.BITAND($DM442,7) &amp; ",", "") &amp; IF(_xlfn.BITAND($DM442, 56), _xlfn.BITAND($DM442, 56)/8, "")))</f>
        <v>0</v>
      </c>
      <c r="AK442" s="129">
        <v>0</v>
      </c>
      <c r="AL442" s="129">
        <v>31</v>
      </c>
      <c r="AM442" s="130" t="s">
        <v>165</v>
      </c>
      <c r="AN442" s="131" t="s">
        <v>787</v>
      </c>
      <c r="AO442" s="131" t="s">
        <v>343</v>
      </c>
      <c r="AP442" s="131" t="s">
        <v>787</v>
      </c>
      <c r="AQ442" s="140" t="s">
        <v>788</v>
      </c>
      <c r="AR442" s="261">
        <v>32</v>
      </c>
      <c r="AS442" s="12" t="s">
        <v>346</v>
      </c>
      <c r="AT442" s="198">
        <v>1</v>
      </c>
      <c r="AU442" s="198">
        <v>2</v>
      </c>
      <c r="AV442" s="12" t="s">
        <v>259</v>
      </c>
      <c r="AW442" s="135">
        <v>0</v>
      </c>
      <c r="AX442" s="135">
        <v>0</v>
      </c>
      <c r="AY442" s="135">
        <v>0</v>
      </c>
      <c r="AZ442" s="135">
        <v>0</v>
      </c>
      <c r="BA442" s="135">
        <v>0</v>
      </c>
      <c r="BB442" s="136"/>
      <c r="BC442" s="136"/>
      <c r="BD442" s="15"/>
      <c r="BE442" s="137" t="str">
        <f>IF(C442="","",C442)</f>
        <v>AUX digital 13 high voltage</v>
      </c>
      <c r="BF442" s="11" t="s">
        <v>264</v>
      </c>
      <c r="BG442" s="11" t="s">
        <v>265</v>
      </c>
      <c r="BH442" s="11" t="s">
        <v>266</v>
      </c>
      <c r="BI442" s="146" t="s">
        <v>525</v>
      </c>
      <c r="BJ442" s="11" t="s">
        <v>268</v>
      </c>
      <c r="BK442" s="146" t="s">
        <v>485</v>
      </c>
      <c r="BL442" s="146" t="s">
        <v>350</v>
      </c>
      <c r="BM442" s="146" t="s">
        <v>179</v>
      </c>
      <c r="BN442" s="11" t="s">
        <v>182</v>
      </c>
      <c r="BO442" s="265" t="s">
        <v>181</v>
      </c>
      <c r="BP442" s="11" t="s">
        <v>272</v>
      </c>
      <c r="BQ442" s="11" t="s">
        <v>182</v>
      </c>
      <c r="BR442" s="11" t="s">
        <v>182</v>
      </c>
      <c r="BS442" s="11" t="s">
        <v>183</v>
      </c>
      <c r="BT442" s="11" t="s">
        <v>182</v>
      </c>
      <c r="BU442" s="11"/>
      <c r="BV442" s="15">
        <f t="shared" ref="BV442:BZ443" si="197">IF(UPPER(TRIM(D442))="X",1,0)</f>
        <v>0</v>
      </c>
      <c r="BW442" s="15">
        <f t="shared" si="197"/>
        <v>0</v>
      </c>
      <c r="BX442" s="15">
        <f t="shared" si="197"/>
        <v>0</v>
      </c>
      <c r="BY442" s="15">
        <f t="shared" si="197"/>
        <v>0</v>
      </c>
      <c r="BZ442" s="15">
        <f t="shared" si="197"/>
        <v>0</v>
      </c>
      <c r="CA442" s="15">
        <f>IF(UPPER(TRIM(J442))="X",1,0)</f>
        <v>0</v>
      </c>
      <c r="CB442" s="15">
        <f>IF(UPPER(TRIM(L442))="X",1,0)</f>
        <v>0</v>
      </c>
      <c r="CC442" s="15">
        <f>IF(UPPER(TRIM(M442))="X",1,0)</f>
        <v>0</v>
      </c>
      <c r="CD442" s="15">
        <f>IF(UPPER(TRIM(I442))="X",1,0)</f>
        <v>0</v>
      </c>
      <c r="CE442" s="15">
        <f>IF(UPPER(TRIM(K442))="X",1,0)</f>
        <v>0</v>
      </c>
      <c r="CF442" s="15">
        <f t="shared" ref="CF442:CU443" si="198">IF(UPPER(TRIM(N442))="X",1,0)</f>
        <v>0</v>
      </c>
      <c r="CG442" s="15">
        <f t="shared" si="198"/>
        <v>0</v>
      </c>
      <c r="CH442" s="15">
        <f t="shared" si="198"/>
        <v>0</v>
      </c>
      <c r="CI442" s="15">
        <f t="shared" si="198"/>
        <v>0</v>
      </c>
      <c r="CJ442" s="15">
        <f t="shared" si="198"/>
        <v>0</v>
      </c>
      <c r="CK442" s="15">
        <f t="shared" si="198"/>
        <v>0</v>
      </c>
      <c r="CL442" s="15">
        <f t="shared" si="198"/>
        <v>0</v>
      </c>
      <c r="CM442" s="15">
        <f t="shared" si="198"/>
        <v>0</v>
      </c>
      <c r="CN442" s="15">
        <f t="shared" si="198"/>
        <v>0</v>
      </c>
      <c r="CO442" s="15">
        <f t="shared" si="198"/>
        <v>0</v>
      </c>
      <c r="CP442" s="15">
        <f t="shared" si="198"/>
        <v>0</v>
      </c>
      <c r="CQ442" s="15">
        <f t="shared" si="198"/>
        <v>0</v>
      </c>
      <c r="CR442" s="15">
        <f t="shared" si="198"/>
        <v>0</v>
      </c>
      <c r="CS442" s="15">
        <f t="shared" si="198"/>
        <v>0</v>
      </c>
      <c r="CT442" s="15">
        <f t="shared" si="198"/>
        <v>0</v>
      </c>
      <c r="CU442" s="15">
        <f t="shared" si="198"/>
        <v>0</v>
      </c>
      <c r="CV442" s="15">
        <f t="shared" ref="CP442:DA443" si="199">IF(UPPER(TRIM(AD442))="X",1,0)</f>
        <v>0</v>
      </c>
      <c r="CW442" s="15">
        <f t="shared" si="199"/>
        <v>0</v>
      </c>
      <c r="CX442" s="15">
        <f t="shared" si="199"/>
        <v>0</v>
      </c>
      <c r="CY442" s="15">
        <f t="shared" si="199"/>
        <v>0</v>
      </c>
      <c r="CZ442" s="15">
        <f t="shared" si="199"/>
        <v>0</v>
      </c>
      <c r="DA442" s="15">
        <f t="shared" si="199"/>
        <v>0</v>
      </c>
      <c r="DB442" s="16">
        <f>IF(UPPER(TRIM(AM442))="P", 0, IF(UPPER(TRIM(AM442))="C", 16384, IF(UPPER(TRIM(AM442))="B", 32768, IF(UPPER(TRIM(AM442))="U", 49152, -1))))</f>
        <v>0</v>
      </c>
      <c r="DC442" s="16">
        <f>HEX2DEC(AN442)</f>
        <v>5544</v>
      </c>
      <c r="DD442" s="16">
        <f>IF(UPPER(TRIM(BB442))="",0,IF(UPPER(TRIM(BB442))="M",32,IF(UPPER(TRIM(BB442))="H",64,IF(UPPER(TRIM(BB442))="I",128,-1))))</f>
        <v>0</v>
      </c>
      <c r="DE442" s="16">
        <f>IF(UPPER(TRIM(BC442))="",0, IF(UPPER(TRIM(BC442))="U",1,IF(UPPER(TRIM(BC442))="A",2,IF(UPPER(TRIM(BC442))="B1",4,IF(UPPER(TRIM(BC442))="B2",8,IF(UPPER(TRIM(BC442))="C",16,-1))))))</f>
        <v>0</v>
      </c>
      <c r="DF442" s="17"/>
      <c r="DG442" s="16">
        <v>393</v>
      </c>
      <c r="DH442" s="16">
        <f>AK442</f>
        <v>0</v>
      </c>
      <c r="DI442" s="16">
        <f>AL442</f>
        <v>31</v>
      </c>
      <c r="DJ442" s="16">
        <f>DB442 + DC442</f>
        <v>5544</v>
      </c>
      <c r="DK442" s="16">
        <f>HEX2DEC(AO442)</f>
        <v>18</v>
      </c>
      <c r="DL442" s="16">
        <f>HEX2DEC(AP442)</f>
        <v>5544</v>
      </c>
      <c r="DM442" s="128">
        <v>0</v>
      </c>
      <c r="DN442" s="16">
        <v>302</v>
      </c>
      <c r="DO442" s="16">
        <f>BV442*2^15+BW442*2^14+BX442*2^13+BY442*2^12+BZ442*2^11+CA442*2^10+CB442*2^9+CC442*2^8+CD442*2^7+CE442*2^6+CF442*2^5+CG442*2^4+CH442*2^3+CI442*2^2+CJ442*2^1+CK442*2^0</f>
        <v>0</v>
      </c>
      <c r="DP442" s="16">
        <f>CL442*2^15+CM442*2^14+CN442*2^13+CO442*2^12+CP442*2^11+CQ442*2^10+CR442*2^9+CS442*2^8+CT442*2^7+CU442*2^6+CV442*2^5+CW442*2^4+CX442*2^3+CY442*2^2+CZ442*2^1+DA442*2^0</f>
        <v>0</v>
      </c>
      <c r="DQ442" s="16">
        <f>IF(DS442=2,AT442*1000,AT442)</f>
        <v>1000</v>
      </c>
      <c r="DR442" s="16">
        <f>IF(DT442=2,AU442*1000,AU442)</f>
        <v>2000</v>
      </c>
      <c r="DS442" s="16">
        <v>2</v>
      </c>
      <c r="DT442" s="16">
        <v>2</v>
      </c>
      <c r="DU442" s="16">
        <f>MAX(0,MIN(AX442,3))*2^14+MAX(0,MIN(AY442,3))*2^12+MAX(0,MIN(AZ442,3))*2^10+MAX(0,MIN(BA442,3))*2^8+IF(AW442&lt;0,31,IF(AW442&gt;30,30,AW442))</f>
        <v>0</v>
      </c>
      <c r="DV442" s="16">
        <f>DD442 + DE442</f>
        <v>0</v>
      </c>
      <c r="DW442" s="138" t="s">
        <v>184</v>
      </c>
      <c r="DX442" s="137" t="s">
        <v>273</v>
      </c>
      <c r="DY442" s="137" t="s">
        <v>186</v>
      </c>
      <c r="DZ442" s="17"/>
      <c r="EA442" s="15"/>
      <c r="EB442" s="15"/>
      <c r="EC442" s="15"/>
      <c r="ED442" s="15"/>
    </row>
    <row r="443" spans="1:134" ht="15" hidden="1" customHeight="1" x14ac:dyDescent="0.3">
      <c r="A443" s="221"/>
      <c r="B443" s="293"/>
      <c r="C443" s="561" t="str">
        <f>IF(LEN(t_STR_RW_AUX_DIG13) &gt; 0, t_STR_RW_AUX_DIG13, DEF_RW_AUX_DIG13) &amp; " low voltage"</f>
        <v>AUX digital 13 low voltage</v>
      </c>
      <c r="D443" s="202"/>
      <c r="E443" s="202"/>
      <c r="F443" s="202"/>
      <c r="G443" s="202"/>
      <c r="H443" s="202"/>
      <c r="I443" s="202"/>
      <c r="J443" s="202"/>
      <c r="K443" s="202"/>
      <c r="L443" s="202"/>
      <c r="M443" s="202"/>
      <c r="N443" s="202"/>
      <c r="O443" s="202"/>
      <c r="P443" s="202"/>
      <c r="Q443" s="202"/>
      <c r="R443" s="202"/>
      <c r="S443" s="202"/>
      <c r="T443" s="202"/>
      <c r="U443" s="202"/>
      <c r="V443" s="202"/>
      <c r="W443" s="202"/>
      <c r="X443" s="202"/>
      <c r="Y443" s="202"/>
      <c r="Z443" s="202"/>
      <c r="AA443" s="202"/>
      <c r="AB443" s="202"/>
      <c r="AC443" s="202"/>
      <c r="AD443" s="202"/>
      <c r="AE443" s="202"/>
      <c r="AF443" s="202"/>
      <c r="AG443" s="202"/>
      <c r="AH443" s="202"/>
      <c r="AI443" s="202"/>
      <c r="AJ443" s="128">
        <f>IF($DM443=0,0,(IF(_xlfn.BITAND($DM443, 128),"8,", "") &amp; IF(_xlfn.BITAND($DM443,64),"7,", "") &amp; IF(_xlfn.BITAND($DM443,7), _xlfn.BITAND($DM443,7) &amp; ",", "") &amp; IF(_xlfn.BITAND($DM443, 56), _xlfn.BITAND($DM443, 56)/8, "")))</f>
        <v>0</v>
      </c>
      <c r="AK443" s="129">
        <v>0</v>
      </c>
      <c r="AL443" s="129">
        <v>31</v>
      </c>
      <c r="AM443" s="130" t="s">
        <v>165</v>
      </c>
      <c r="AN443" s="131" t="s">
        <v>787</v>
      </c>
      <c r="AO443" s="131" t="s">
        <v>352</v>
      </c>
      <c r="AP443" s="131" t="s">
        <v>789</v>
      </c>
      <c r="AQ443" s="140" t="s">
        <v>790</v>
      </c>
      <c r="AR443" s="261">
        <v>0</v>
      </c>
      <c r="AS443" s="12" t="s">
        <v>346</v>
      </c>
      <c r="AT443" s="198">
        <v>1</v>
      </c>
      <c r="AU443" s="198">
        <v>2</v>
      </c>
      <c r="AV443" s="12" t="s">
        <v>259</v>
      </c>
      <c r="AW443" s="135">
        <v>0</v>
      </c>
      <c r="AX443" s="135">
        <v>0</v>
      </c>
      <c r="AY443" s="135">
        <v>0</v>
      </c>
      <c r="AZ443" s="135">
        <v>0</v>
      </c>
      <c r="BA443" s="135">
        <v>0</v>
      </c>
      <c r="BB443" s="136"/>
      <c r="BC443" s="136"/>
      <c r="BD443" s="15"/>
      <c r="BE443" s="137" t="str">
        <f>IF(C443="","",C443)</f>
        <v>AUX digital 13 low voltage</v>
      </c>
      <c r="BF443" s="11" t="s">
        <v>264</v>
      </c>
      <c r="BG443" s="11" t="s">
        <v>265</v>
      </c>
      <c r="BH443" s="11" t="s">
        <v>266</v>
      </c>
      <c r="BI443" s="146" t="s">
        <v>525</v>
      </c>
      <c r="BJ443" s="11" t="s">
        <v>268</v>
      </c>
      <c r="BK443" s="146" t="s">
        <v>485</v>
      </c>
      <c r="BL443" s="146" t="s">
        <v>350</v>
      </c>
      <c r="BM443" s="146" t="s">
        <v>179</v>
      </c>
      <c r="BN443" s="11" t="s">
        <v>182</v>
      </c>
      <c r="BO443" s="265" t="s">
        <v>181</v>
      </c>
      <c r="BP443" s="11" t="s">
        <v>272</v>
      </c>
      <c r="BQ443" s="11" t="s">
        <v>182</v>
      </c>
      <c r="BR443" s="11" t="s">
        <v>182</v>
      </c>
      <c r="BS443" s="11" t="s">
        <v>183</v>
      </c>
      <c r="BT443" s="11" t="s">
        <v>182</v>
      </c>
      <c r="BU443" s="11"/>
      <c r="BV443" s="15">
        <f t="shared" si="197"/>
        <v>0</v>
      </c>
      <c r="BW443" s="15">
        <f t="shared" si="197"/>
        <v>0</v>
      </c>
      <c r="BX443" s="15">
        <f t="shared" si="197"/>
        <v>0</v>
      </c>
      <c r="BY443" s="15">
        <f t="shared" si="197"/>
        <v>0</v>
      </c>
      <c r="BZ443" s="15">
        <f t="shared" si="197"/>
        <v>0</v>
      </c>
      <c r="CA443" s="15">
        <f>IF(UPPER(TRIM(J443))="X",1,0)</f>
        <v>0</v>
      </c>
      <c r="CB443" s="15">
        <f>IF(UPPER(TRIM(L443))="X",1,0)</f>
        <v>0</v>
      </c>
      <c r="CC443" s="15">
        <f>IF(UPPER(TRIM(M443))="X",1,0)</f>
        <v>0</v>
      </c>
      <c r="CD443" s="15">
        <f>IF(UPPER(TRIM(I443))="X",1,0)</f>
        <v>0</v>
      </c>
      <c r="CE443" s="15">
        <f>IF(UPPER(TRIM(K443))="X",1,0)</f>
        <v>0</v>
      </c>
      <c r="CF443" s="15">
        <f t="shared" si="198"/>
        <v>0</v>
      </c>
      <c r="CG443" s="15">
        <f t="shared" si="198"/>
        <v>0</v>
      </c>
      <c r="CH443" s="15">
        <f t="shared" si="198"/>
        <v>0</v>
      </c>
      <c r="CI443" s="15">
        <f t="shared" si="198"/>
        <v>0</v>
      </c>
      <c r="CJ443" s="15">
        <f t="shared" si="198"/>
        <v>0</v>
      </c>
      <c r="CK443" s="15">
        <f t="shared" si="198"/>
        <v>0</v>
      </c>
      <c r="CL443" s="15">
        <f t="shared" si="198"/>
        <v>0</v>
      </c>
      <c r="CM443" s="15">
        <f t="shared" si="198"/>
        <v>0</v>
      </c>
      <c r="CN443" s="15">
        <f t="shared" si="198"/>
        <v>0</v>
      </c>
      <c r="CO443" s="15">
        <f t="shared" si="198"/>
        <v>0</v>
      </c>
      <c r="CP443" s="15">
        <f t="shared" si="199"/>
        <v>0</v>
      </c>
      <c r="CQ443" s="15">
        <f t="shared" si="199"/>
        <v>0</v>
      </c>
      <c r="CR443" s="15">
        <f t="shared" si="199"/>
        <v>0</v>
      </c>
      <c r="CS443" s="15">
        <f t="shared" si="199"/>
        <v>0</v>
      </c>
      <c r="CT443" s="15">
        <f t="shared" si="199"/>
        <v>0</v>
      </c>
      <c r="CU443" s="15">
        <f t="shared" si="199"/>
        <v>0</v>
      </c>
      <c r="CV443" s="15">
        <f t="shared" si="199"/>
        <v>0</v>
      </c>
      <c r="CW443" s="15">
        <f t="shared" si="199"/>
        <v>0</v>
      </c>
      <c r="CX443" s="15">
        <f t="shared" si="199"/>
        <v>0</v>
      </c>
      <c r="CY443" s="15">
        <f t="shared" si="199"/>
        <v>0</v>
      </c>
      <c r="CZ443" s="15">
        <f t="shared" si="199"/>
        <v>0</v>
      </c>
      <c r="DA443" s="15">
        <f t="shared" si="199"/>
        <v>0</v>
      </c>
      <c r="DB443" s="16">
        <f>IF(UPPER(TRIM(AM443))="P", 0, IF(UPPER(TRIM(AM443))="C", 16384, IF(UPPER(TRIM(AM443))="B", 32768, IF(UPPER(TRIM(AM443))="U", 49152, -1))))</f>
        <v>0</v>
      </c>
      <c r="DC443" s="16">
        <f>HEX2DEC(AN443)</f>
        <v>5544</v>
      </c>
      <c r="DD443" s="16">
        <f>IF(UPPER(TRIM(BB443))="",0,IF(UPPER(TRIM(BB443))="M",32,IF(UPPER(TRIM(BB443))="H",64,IF(UPPER(TRIM(BB443))="I",128,-1))))</f>
        <v>0</v>
      </c>
      <c r="DE443" s="16">
        <f>IF(UPPER(TRIM(BC443))="",0, IF(UPPER(TRIM(BC443))="U",1,IF(UPPER(TRIM(BC443))="A",2,IF(UPPER(TRIM(BC443))="B1",4,IF(UPPER(TRIM(BC443))="B2",8,IF(UPPER(TRIM(BC443))="C",16,-1))))))</f>
        <v>0</v>
      </c>
      <c r="DF443" s="17"/>
      <c r="DG443" s="16">
        <v>394</v>
      </c>
      <c r="DH443" s="16">
        <f>AK443</f>
        <v>0</v>
      </c>
      <c r="DI443" s="16">
        <f>AL443</f>
        <v>31</v>
      </c>
      <c r="DJ443" s="16">
        <f>DB443 + DC443</f>
        <v>5544</v>
      </c>
      <c r="DK443" s="16">
        <f>HEX2DEC(AO443)</f>
        <v>17</v>
      </c>
      <c r="DL443" s="16">
        <f>HEX2DEC(AP443)</f>
        <v>5545</v>
      </c>
      <c r="DM443" s="128">
        <v>0</v>
      </c>
      <c r="DN443" s="16">
        <v>303</v>
      </c>
      <c r="DO443" s="16">
        <f>BV443*2^15+BW443*2^14+BX443*2^13+BY443*2^12+BZ443*2^11+CA443*2^10+CB443*2^9+CC443*2^8+CD443*2^7+CE443*2^6+CF443*2^5+CG443*2^4+CH443*2^3+CI443*2^2+CJ443*2^1+CK443*2^0</f>
        <v>0</v>
      </c>
      <c r="DP443" s="16">
        <f>CL443*2^15+CM443*2^14+CN443*2^13+CO443*2^12+CP443*2^11+CQ443*2^10+CR443*2^9+CS443*2^8+CT443*2^7+CU443*2^6+CV443*2^5+CW443*2^4+CX443*2^3+CY443*2^2+CZ443*2^1+DA443*2^0</f>
        <v>0</v>
      </c>
      <c r="DQ443" s="16">
        <f>IF(DS443=2,AT443*1000,AT443)</f>
        <v>1000</v>
      </c>
      <c r="DR443" s="16">
        <f>IF(DT443=2,AU443*1000,AU443)</f>
        <v>2000</v>
      </c>
      <c r="DS443" s="16">
        <v>2</v>
      </c>
      <c r="DT443" s="16">
        <v>2</v>
      </c>
      <c r="DU443" s="16">
        <f>MAX(0,MIN(AX443,3))*2^14+MAX(0,MIN(AY443,3))*2^12+MAX(0,MIN(AZ443,3))*2^10+MAX(0,MIN(BA443,3))*2^8+IF(AW443&lt;0,31,IF(AW443&gt;30,30,AW443))</f>
        <v>0</v>
      </c>
      <c r="DV443" s="16">
        <f>DD443 + DE443</f>
        <v>0</v>
      </c>
      <c r="DW443" s="138" t="s">
        <v>184</v>
      </c>
      <c r="DX443" s="137" t="s">
        <v>273</v>
      </c>
      <c r="DY443" s="137" t="s">
        <v>186</v>
      </c>
      <c r="DZ443" s="17"/>
      <c r="EA443" s="15"/>
      <c r="EB443" s="15"/>
      <c r="EC443" s="15"/>
      <c r="ED443" s="15"/>
    </row>
    <row r="444" spans="1:134" ht="15" hidden="1" customHeight="1" x14ac:dyDescent="0.3">
      <c r="A444" s="123"/>
      <c r="B444" s="290"/>
      <c r="C444" s="563"/>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79"/>
      <c r="AK444" s="180"/>
      <c r="AL444" s="180"/>
      <c r="AM444" s="181"/>
      <c r="AN444" s="182"/>
      <c r="AO444" s="182"/>
      <c r="AP444" s="182"/>
      <c r="AQ444" s="295"/>
      <c r="AR444" s="297"/>
      <c r="AS444" s="184"/>
      <c r="AT444" s="190"/>
      <c r="AU444" s="190"/>
      <c r="AV444" s="184"/>
      <c r="AW444" s="184"/>
      <c r="AX444" s="184"/>
      <c r="AY444" s="184"/>
      <c r="AZ444" s="184"/>
      <c r="BA444" s="184"/>
      <c r="BB444" s="186"/>
      <c r="BC444" s="186"/>
      <c r="BD444" s="15"/>
      <c r="BE444" s="137" t="s">
        <v>183</v>
      </c>
      <c r="BF444" s="11"/>
      <c r="BG444" s="11"/>
      <c r="BH444" s="11"/>
      <c r="BI444" s="11" t="s">
        <v>183</v>
      </c>
      <c r="BJ444" s="11" t="s">
        <v>183</v>
      </c>
      <c r="BK444" s="11" t="s">
        <v>183</v>
      </c>
      <c r="BL444" s="11" t="s">
        <v>183</v>
      </c>
      <c r="BM444" s="11" t="s">
        <v>183</v>
      </c>
      <c r="BN444" s="11" t="s">
        <v>183</v>
      </c>
      <c r="BO444" s="11" t="s">
        <v>183</v>
      </c>
      <c r="BP444" s="11" t="s">
        <v>183</v>
      </c>
      <c r="BQ444" s="11" t="s">
        <v>183</v>
      </c>
      <c r="BR444" s="11" t="s">
        <v>183</v>
      </c>
      <c r="BS444" s="11" t="s">
        <v>183</v>
      </c>
      <c r="BT444" s="11" t="s">
        <v>183</v>
      </c>
      <c r="BU444" s="11"/>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6"/>
      <c r="DC444" s="16"/>
      <c r="DD444" s="16"/>
      <c r="DE444" s="16"/>
      <c r="DF444" s="17"/>
      <c r="DG444" s="16"/>
      <c r="DH444" s="16"/>
      <c r="DI444" s="16"/>
      <c r="DJ444" s="16"/>
      <c r="DK444" s="16"/>
      <c r="DL444" s="16"/>
      <c r="DM444" s="179"/>
      <c r="DN444" s="16"/>
      <c r="DO444" s="16"/>
      <c r="DP444" s="16"/>
      <c r="DQ444" s="16"/>
      <c r="DR444" s="16"/>
      <c r="DS444" s="16"/>
      <c r="DT444" s="16"/>
      <c r="DU444" s="16"/>
      <c r="DV444" s="16"/>
      <c r="DW444" s="138"/>
      <c r="DX444" s="137"/>
      <c r="DY444" s="137"/>
      <c r="DZ444" s="17"/>
      <c r="EA444" s="15"/>
      <c r="EB444" s="15"/>
      <c r="EC444" s="15"/>
      <c r="ED444" s="15"/>
    </row>
    <row r="445" spans="1:134" ht="15" hidden="1" customHeight="1" x14ac:dyDescent="0.3">
      <c r="A445" s="221"/>
      <c r="B445" s="298" t="s">
        <v>791</v>
      </c>
      <c r="C445" s="561" t="str">
        <f>IF(LEN(t_STR_RW_AUX_DIG14) &gt; 0, t_STR_RW_AUX_DIG14, DEF_RW_AUX_DIG14) &amp; " high voltage"</f>
        <v>AUX digital 14 high voltage</v>
      </c>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c r="AA445" s="193"/>
      <c r="AB445" s="193"/>
      <c r="AC445" s="193"/>
      <c r="AD445" s="193"/>
      <c r="AE445" s="193"/>
      <c r="AF445" s="193"/>
      <c r="AG445" s="193"/>
      <c r="AH445" s="193"/>
      <c r="AI445" s="193"/>
      <c r="AJ445" s="128">
        <f>IF($DM445=0,0,(IF(_xlfn.BITAND($DM445, 128),"8,", "") &amp; IF(_xlfn.BITAND($DM445,64),"7,", "") &amp; IF(_xlfn.BITAND($DM445,7), _xlfn.BITAND($DM445,7) &amp; ",", "") &amp; IF(_xlfn.BITAND($DM445, 56), _xlfn.BITAND($DM445, 56)/8, "")))</f>
        <v>0</v>
      </c>
      <c r="AK445" s="129">
        <v>0</v>
      </c>
      <c r="AL445" s="129">
        <v>31</v>
      </c>
      <c r="AM445" s="130" t="s">
        <v>165</v>
      </c>
      <c r="AN445" s="131" t="s">
        <v>792</v>
      </c>
      <c r="AO445" s="131" t="s">
        <v>343</v>
      </c>
      <c r="AP445" s="131" t="s">
        <v>792</v>
      </c>
      <c r="AQ445" s="140" t="s">
        <v>793</v>
      </c>
      <c r="AR445" s="261">
        <v>32</v>
      </c>
      <c r="AS445" s="12" t="s">
        <v>346</v>
      </c>
      <c r="AT445" s="198">
        <v>1</v>
      </c>
      <c r="AU445" s="198">
        <v>2</v>
      </c>
      <c r="AV445" s="12" t="s">
        <v>259</v>
      </c>
      <c r="AW445" s="135">
        <v>0</v>
      </c>
      <c r="AX445" s="135">
        <v>0</v>
      </c>
      <c r="AY445" s="135">
        <v>0</v>
      </c>
      <c r="AZ445" s="135">
        <v>0</v>
      </c>
      <c r="BA445" s="135">
        <v>0</v>
      </c>
      <c r="BB445" s="136"/>
      <c r="BC445" s="136"/>
      <c r="BD445" s="15"/>
      <c r="BE445" s="137" t="str">
        <f>IF(C445="","",C445)</f>
        <v>AUX digital 14 high voltage</v>
      </c>
      <c r="BF445" s="11" t="s">
        <v>264</v>
      </c>
      <c r="BG445" s="11" t="s">
        <v>265</v>
      </c>
      <c r="BH445" s="11" t="s">
        <v>266</v>
      </c>
      <c r="BI445" s="146" t="s">
        <v>525</v>
      </c>
      <c r="BJ445" s="11" t="s">
        <v>268</v>
      </c>
      <c r="BK445" s="146" t="s">
        <v>485</v>
      </c>
      <c r="BL445" s="146" t="s">
        <v>350</v>
      </c>
      <c r="BM445" s="146" t="s">
        <v>179</v>
      </c>
      <c r="BN445" s="11" t="s">
        <v>182</v>
      </c>
      <c r="BO445" s="265" t="s">
        <v>181</v>
      </c>
      <c r="BP445" s="11" t="s">
        <v>272</v>
      </c>
      <c r="BQ445" s="11" t="s">
        <v>182</v>
      </c>
      <c r="BR445" s="11" t="s">
        <v>182</v>
      </c>
      <c r="BS445" s="11" t="s">
        <v>183</v>
      </c>
      <c r="BT445" s="11" t="s">
        <v>182</v>
      </c>
      <c r="BU445" s="11"/>
      <c r="BV445" s="15">
        <f t="shared" ref="BV445:BZ446" si="200">IF(UPPER(TRIM(D445))="X",1,0)</f>
        <v>0</v>
      </c>
      <c r="BW445" s="15">
        <f t="shared" si="200"/>
        <v>0</v>
      </c>
      <c r="BX445" s="15">
        <f t="shared" si="200"/>
        <v>0</v>
      </c>
      <c r="BY445" s="15">
        <f t="shared" si="200"/>
        <v>0</v>
      </c>
      <c r="BZ445" s="15">
        <f t="shared" si="200"/>
        <v>0</v>
      </c>
      <c r="CA445" s="15">
        <f>IF(UPPER(TRIM(J445))="X",1,0)</f>
        <v>0</v>
      </c>
      <c r="CB445" s="15">
        <f>IF(UPPER(TRIM(L445))="X",1,0)</f>
        <v>0</v>
      </c>
      <c r="CC445" s="15">
        <f>IF(UPPER(TRIM(M445))="X",1,0)</f>
        <v>0</v>
      </c>
      <c r="CD445" s="15">
        <f>IF(UPPER(TRIM(I445))="X",1,0)</f>
        <v>0</v>
      </c>
      <c r="CE445" s="15">
        <f>IF(UPPER(TRIM(K445))="X",1,0)</f>
        <v>0</v>
      </c>
      <c r="CF445" s="15">
        <f t="shared" ref="CF445:CU446" si="201">IF(UPPER(TRIM(N445))="X",1,0)</f>
        <v>0</v>
      </c>
      <c r="CG445" s="15">
        <f t="shared" si="201"/>
        <v>0</v>
      </c>
      <c r="CH445" s="15">
        <f t="shared" si="201"/>
        <v>0</v>
      </c>
      <c r="CI445" s="15">
        <f t="shared" si="201"/>
        <v>0</v>
      </c>
      <c r="CJ445" s="15">
        <f t="shared" si="201"/>
        <v>0</v>
      </c>
      <c r="CK445" s="15">
        <f t="shared" si="201"/>
        <v>0</v>
      </c>
      <c r="CL445" s="15">
        <f t="shared" si="201"/>
        <v>0</v>
      </c>
      <c r="CM445" s="15">
        <f t="shared" si="201"/>
        <v>0</v>
      </c>
      <c r="CN445" s="15">
        <f t="shared" si="201"/>
        <v>0</v>
      </c>
      <c r="CO445" s="15">
        <f t="shared" si="201"/>
        <v>0</v>
      </c>
      <c r="CP445" s="15">
        <f t="shared" si="201"/>
        <v>0</v>
      </c>
      <c r="CQ445" s="15">
        <f t="shared" si="201"/>
        <v>0</v>
      </c>
      <c r="CR445" s="15">
        <f t="shared" si="201"/>
        <v>0</v>
      </c>
      <c r="CS445" s="15">
        <f t="shared" si="201"/>
        <v>0</v>
      </c>
      <c r="CT445" s="15">
        <f t="shared" si="201"/>
        <v>0</v>
      </c>
      <c r="CU445" s="15">
        <f t="shared" si="201"/>
        <v>0</v>
      </c>
      <c r="CV445" s="15">
        <f t="shared" ref="CP445:DA446" si="202">IF(UPPER(TRIM(AD445))="X",1,0)</f>
        <v>0</v>
      </c>
      <c r="CW445" s="15">
        <f t="shared" si="202"/>
        <v>0</v>
      </c>
      <c r="CX445" s="15">
        <f t="shared" si="202"/>
        <v>0</v>
      </c>
      <c r="CY445" s="15">
        <f t="shared" si="202"/>
        <v>0</v>
      </c>
      <c r="CZ445" s="15">
        <f t="shared" si="202"/>
        <v>0</v>
      </c>
      <c r="DA445" s="15">
        <f t="shared" si="202"/>
        <v>0</v>
      </c>
      <c r="DB445" s="16">
        <f>IF(UPPER(TRIM(AM445))="P", 0, IF(UPPER(TRIM(AM445))="C", 16384, IF(UPPER(TRIM(AM445))="B", 32768, IF(UPPER(TRIM(AM445))="U", 49152, -1))))</f>
        <v>0</v>
      </c>
      <c r="DC445" s="16">
        <f>HEX2DEC(AN445)</f>
        <v>5546</v>
      </c>
      <c r="DD445" s="16">
        <f>IF(UPPER(TRIM(BB445))="",0,IF(UPPER(TRIM(BB445))="M",32,IF(UPPER(TRIM(BB445))="H",64,IF(UPPER(TRIM(BB445))="I",128,-1))))</f>
        <v>0</v>
      </c>
      <c r="DE445" s="16">
        <f>IF(UPPER(TRIM(BC445))="",0, IF(UPPER(TRIM(BC445))="U",1,IF(UPPER(TRIM(BC445))="A",2,IF(UPPER(TRIM(BC445))="B1",4,IF(UPPER(TRIM(BC445))="B2",8,IF(UPPER(TRIM(BC445))="C",16,-1))))))</f>
        <v>0</v>
      </c>
      <c r="DF445" s="17"/>
      <c r="DG445" s="16">
        <v>395</v>
      </c>
      <c r="DH445" s="16">
        <f>AK445</f>
        <v>0</v>
      </c>
      <c r="DI445" s="16">
        <f>AL445</f>
        <v>31</v>
      </c>
      <c r="DJ445" s="16">
        <f>DB445 + DC445</f>
        <v>5546</v>
      </c>
      <c r="DK445" s="16">
        <f>HEX2DEC(AO445)</f>
        <v>18</v>
      </c>
      <c r="DL445" s="16">
        <f>HEX2DEC(AP445)</f>
        <v>5546</v>
      </c>
      <c r="DM445" s="128">
        <v>0</v>
      </c>
      <c r="DN445" s="16">
        <v>304</v>
      </c>
      <c r="DO445" s="16">
        <f>BV445*2^15+BW445*2^14+BX445*2^13+BY445*2^12+BZ445*2^11+CA445*2^10+CB445*2^9+CC445*2^8+CD445*2^7+CE445*2^6+CF445*2^5+CG445*2^4+CH445*2^3+CI445*2^2+CJ445*2^1+CK445*2^0</f>
        <v>0</v>
      </c>
      <c r="DP445" s="16">
        <f>CL445*2^15+CM445*2^14+CN445*2^13+CO445*2^12+CP445*2^11+CQ445*2^10+CR445*2^9+CS445*2^8+CT445*2^7+CU445*2^6+CV445*2^5+CW445*2^4+CX445*2^3+CY445*2^2+CZ445*2^1+DA445*2^0</f>
        <v>0</v>
      </c>
      <c r="DQ445" s="16">
        <f>IF(DS445=2,AT445*1000,AT445)</f>
        <v>1000</v>
      </c>
      <c r="DR445" s="16">
        <f>IF(DT445=2,AU445*1000,AU445)</f>
        <v>2000</v>
      </c>
      <c r="DS445" s="16">
        <v>2</v>
      </c>
      <c r="DT445" s="16">
        <v>2</v>
      </c>
      <c r="DU445" s="16">
        <f>MAX(0,MIN(AX445,3))*2^14+MAX(0,MIN(AY445,3))*2^12+MAX(0,MIN(AZ445,3))*2^10+MAX(0,MIN(BA445,3))*2^8+IF(AW445&lt;0,31,IF(AW445&gt;30,30,AW445))</f>
        <v>0</v>
      </c>
      <c r="DV445" s="16">
        <f>DD445 + DE445</f>
        <v>0</v>
      </c>
      <c r="DW445" s="138" t="s">
        <v>184</v>
      </c>
      <c r="DX445" s="137" t="s">
        <v>273</v>
      </c>
      <c r="DY445" s="137" t="s">
        <v>186</v>
      </c>
      <c r="DZ445" s="17"/>
      <c r="EA445" s="15"/>
      <c r="EB445" s="15"/>
      <c r="EC445" s="15"/>
      <c r="ED445" s="15"/>
    </row>
    <row r="446" spans="1:134" ht="15" hidden="1" customHeight="1" x14ac:dyDescent="0.3">
      <c r="A446" s="221"/>
      <c r="B446" s="293"/>
      <c r="C446" s="561" t="str">
        <f>IF(LEN(t_STR_RW_AUX_DIG14) &gt; 0, t_STR_RW_AUX_DIG14, DEF_RW_AUX_DIG14) &amp; " low voltage"</f>
        <v>AUX digital 14 low voltage</v>
      </c>
      <c r="D446" s="202"/>
      <c r="E446" s="202"/>
      <c r="F446" s="202"/>
      <c r="G446" s="202"/>
      <c r="H446" s="202"/>
      <c r="I446" s="202"/>
      <c r="J446" s="202"/>
      <c r="K446" s="202"/>
      <c r="L446" s="202"/>
      <c r="M446" s="202"/>
      <c r="N446" s="202"/>
      <c r="O446" s="202"/>
      <c r="P446" s="202"/>
      <c r="Q446" s="202"/>
      <c r="R446" s="202"/>
      <c r="S446" s="202"/>
      <c r="T446" s="202"/>
      <c r="U446" s="202"/>
      <c r="V446" s="202"/>
      <c r="W446" s="202"/>
      <c r="X446" s="202"/>
      <c r="Y446" s="202"/>
      <c r="Z446" s="202"/>
      <c r="AA446" s="202"/>
      <c r="AB446" s="202"/>
      <c r="AC446" s="202"/>
      <c r="AD446" s="202"/>
      <c r="AE446" s="202"/>
      <c r="AF446" s="202"/>
      <c r="AG446" s="202"/>
      <c r="AH446" s="202"/>
      <c r="AI446" s="202"/>
      <c r="AJ446" s="128">
        <f>IF($DM446=0,0,(IF(_xlfn.BITAND($DM446, 128),"8,", "") &amp; IF(_xlfn.BITAND($DM446,64),"7,", "") &amp; IF(_xlfn.BITAND($DM446,7), _xlfn.BITAND($DM446,7) &amp; ",", "") &amp; IF(_xlfn.BITAND($DM446, 56), _xlfn.BITAND($DM446, 56)/8, "")))</f>
        <v>0</v>
      </c>
      <c r="AK446" s="129">
        <v>0</v>
      </c>
      <c r="AL446" s="129">
        <v>31</v>
      </c>
      <c r="AM446" s="130" t="s">
        <v>165</v>
      </c>
      <c r="AN446" s="131" t="s">
        <v>792</v>
      </c>
      <c r="AO446" s="131" t="s">
        <v>352</v>
      </c>
      <c r="AP446" s="131" t="s">
        <v>794</v>
      </c>
      <c r="AQ446" s="140" t="s">
        <v>795</v>
      </c>
      <c r="AR446" s="261">
        <v>0</v>
      </c>
      <c r="AS446" s="12" t="s">
        <v>346</v>
      </c>
      <c r="AT446" s="198">
        <v>1</v>
      </c>
      <c r="AU446" s="198">
        <v>2</v>
      </c>
      <c r="AV446" s="12" t="s">
        <v>259</v>
      </c>
      <c r="AW446" s="135">
        <v>0</v>
      </c>
      <c r="AX446" s="135">
        <v>0</v>
      </c>
      <c r="AY446" s="135">
        <v>0</v>
      </c>
      <c r="AZ446" s="135">
        <v>0</v>
      </c>
      <c r="BA446" s="135">
        <v>0</v>
      </c>
      <c r="BB446" s="136"/>
      <c r="BC446" s="136"/>
      <c r="BD446" s="15"/>
      <c r="BE446" s="137" t="str">
        <f>IF(C446="","",C446)</f>
        <v>AUX digital 14 low voltage</v>
      </c>
      <c r="BF446" s="11" t="s">
        <v>264</v>
      </c>
      <c r="BG446" s="11" t="s">
        <v>265</v>
      </c>
      <c r="BH446" s="11" t="s">
        <v>266</v>
      </c>
      <c r="BI446" s="146" t="s">
        <v>525</v>
      </c>
      <c r="BJ446" s="11" t="s">
        <v>268</v>
      </c>
      <c r="BK446" s="146" t="s">
        <v>485</v>
      </c>
      <c r="BL446" s="146" t="s">
        <v>350</v>
      </c>
      <c r="BM446" s="146" t="s">
        <v>179</v>
      </c>
      <c r="BN446" s="11" t="s">
        <v>182</v>
      </c>
      <c r="BO446" s="265" t="s">
        <v>181</v>
      </c>
      <c r="BP446" s="11" t="s">
        <v>272</v>
      </c>
      <c r="BQ446" s="11" t="s">
        <v>182</v>
      </c>
      <c r="BR446" s="11" t="s">
        <v>182</v>
      </c>
      <c r="BS446" s="11" t="s">
        <v>183</v>
      </c>
      <c r="BT446" s="11" t="s">
        <v>182</v>
      </c>
      <c r="BU446" s="11"/>
      <c r="BV446" s="15">
        <f t="shared" si="200"/>
        <v>0</v>
      </c>
      <c r="BW446" s="15">
        <f t="shared" si="200"/>
        <v>0</v>
      </c>
      <c r="BX446" s="15">
        <f t="shared" si="200"/>
        <v>0</v>
      </c>
      <c r="BY446" s="15">
        <f t="shared" si="200"/>
        <v>0</v>
      </c>
      <c r="BZ446" s="15">
        <f t="shared" si="200"/>
        <v>0</v>
      </c>
      <c r="CA446" s="15">
        <f>IF(UPPER(TRIM(J446))="X",1,0)</f>
        <v>0</v>
      </c>
      <c r="CB446" s="15">
        <f>IF(UPPER(TRIM(L446))="X",1,0)</f>
        <v>0</v>
      </c>
      <c r="CC446" s="15">
        <f>IF(UPPER(TRIM(M446))="X",1,0)</f>
        <v>0</v>
      </c>
      <c r="CD446" s="15">
        <f>IF(UPPER(TRIM(I446))="X",1,0)</f>
        <v>0</v>
      </c>
      <c r="CE446" s="15">
        <f>IF(UPPER(TRIM(K446))="X",1,0)</f>
        <v>0</v>
      </c>
      <c r="CF446" s="15">
        <f t="shared" si="201"/>
        <v>0</v>
      </c>
      <c r="CG446" s="15">
        <f t="shared" si="201"/>
        <v>0</v>
      </c>
      <c r="CH446" s="15">
        <f t="shared" si="201"/>
        <v>0</v>
      </c>
      <c r="CI446" s="15">
        <f t="shared" si="201"/>
        <v>0</v>
      </c>
      <c r="CJ446" s="15">
        <f t="shared" si="201"/>
        <v>0</v>
      </c>
      <c r="CK446" s="15">
        <f t="shared" si="201"/>
        <v>0</v>
      </c>
      <c r="CL446" s="15">
        <f t="shared" si="201"/>
        <v>0</v>
      </c>
      <c r="CM446" s="15">
        <f t="shared" si="201"/>
        <v>0</v>
      </c>
      <c r="CN446" s="15">
        <f t="shared" si="201"/>
        <v>0</v>
      </c>
      <c r="CO446" s="15">
        <f t="shared" si="201"/>
        <v>0</v>
      </c>
      <c r="CP446" s="15">
        <f t="shared" si="202"/>
        <v>0</v>
      </c>
      <c r="CQ446" s="15">
        <f t="shared" si="202"/>
        <v>0</v>
      </c>
      <c r="CR446" s="15">
        <f t="shared" si="202"/>
        <v>0</v>
      </c>
      <c r="CS446" s="15">
        <f t="shared" si="202"/>
        <v>0</v>
      </c>
      <c r="CT446" s="15">
        <f t="shared" si="202"/>
        <v>0</v>
      </c>
      <c r="CU446" s="15">
        <f t="shared" si="202"/>
        <v>0</v>
      </c>
      <c r="CV446" s="15">
        <f t="shared" si="202"/>
        <v>0</v>
      </c>
      <c r="CW446" s="15">
        <f t="shared" si="202"/>
        <v>0</v>
      </c>
      <c r="CX446" s="15">
        <f t="shared" si="202"/>
        <v>0</v>
      </c>
      <c r="CY446" s="15">
        <f t="shared" si="202"/>
        <v>0</v>
      </c>
      <c r="CZ446" s="15">
        <f t="shared" si="202"/>
        <v>0</v>
      </c>
      <c r="DA446" s="15">
        <f t="shared" si="202"/>
        <v>0</v>
      </c>
      <c r="DB446" s="16">
        <f>IF(UPPER(TRIM(AM446))="P", 0, IF(UPPER(TRIM(AM446))="C", 16384, IF(UPPER(TRIM(AM446))="B", 32768, IF(UPPER(TRIM(AM446))="U", 49152, -1))))</f>
        <v>0</v>
      </c>
      <c r="DC446" s="16">
        <f>HEX2DEC(AN446)</f>
        <v>5546</v>
      </c>
      <c r="DD446" s="16">
        <f>IF(UPPER(TRIM(BB446))="",0,IF(UPPER(TRIM(BB446))="M",32,IF(UPPER(TRIM(BB446))="H",64,IF(UPPER(TRIM(BB446))="I",128,-1))))</f>
        <v>0</v>
      </c>
      <c r="DE446" s="16">
        <f>IF(UPPER(TRIM(BC446))="",0, IF(UPPER(TRIM(BC446))="U",1,IF(UPPER(TRIM(BC446))="A",2,IF(UPPER(TRIM(BC446))="B1",4,IF(UPPER(TRIM(BC446))="B2",8,IF(UPPER(TRIM(BC446))="C",16,-1))))))</f>
        <v>0</v>
      </c>
      <c r="DF446" s="17"/>
      <c r="DG446" s="16">
        <v>396</v>
      </c>
      <c r="DH446" s="16">
        <f>AK446</f>
        <v>0</v>
      </c>
      <c r="DI446" s="16">
        <f>AL446</f>
        <v>31</v>
      </c>
      <c r="DJ446" s="16">
        <f>DB446 + DC446</f>
        <v>5546</v>
      </c>
      <c r="DK446" s="16">
        <f>HEX2DEC(AO446)</f>
        <v>17</v>
      </c>
      <c r="DL446" s="16">
        <f>HEX2DEC(AP446)</f>
        <v>5547</v>
      </c>
      <c r="DM446" s="128">
        <v>0</v>
      </c>
      <c r="DN446" s="16">
        <v>305</v>
      </c>
      <c r="DO446" s="16">
        <f>BV446*2^15+BW446*2^14+BX446*2^13+BY446*2^12+BZ446*2^11+CA446*2^10+CB446*2^9+CC446*2^8+CD446*2^7+CE446*2^6+CF446*2^5+CG446*2^4+CH446*2^3+CI446*2^2+CJ446*2^1+CK446*2^0</f>
        <v>0</v>
      </c>
      <c r="DP446" s="16">
        <f>CL446*2^15+CM446*2^14+CN446*2^13+CO446*2^12+CP446*2^11+CQ446*2^10+CR446*2^9+CS446*2^8+CT446*2^7+CU446*2^6+CV446*2^5+CW446*2^4+CX446*2^3+CY446*2^2+CZ446*2^1+DA446*2^0</f>
        <v>0</v>
      </c>
      <c r="DQ446" s="16">
        <f>IF(DS446=2,AT446*1000,AT446)</f>
        <v>1000</v>
      </c>
      <c r="DR446" s="16">
        <f>IF(DT446=2,AU446*1000,AU446)</f>
        <v>2000</v>
      </c>
      <c r="DS446" s="16">
        <v>2</v>
      </c>
      <c r="DT446" s="16">
        <v>2</v>
      </c>
      <c r="DU446" s="16">
        <f>MAX(0,MIN(AX446,3))*2^14+MAX(0,MIN(AY446,3))*2^12+MAX(0,MIN(AZ446,3))*2^10+MAX(0,MIN(BA446,3))*2^8+IF(AW446&lt;0,31,IF(AW446&gt;30,30,AW446))</f>
        <v>0</v>
      </c>
      <c r="DV446" s="16">
        <f>DD446 + DE446</f>
        <v>0</v>
      </c>
      <c r="DW446" s="138" t="s">
        <v>184</v>
      </c>
      <c r="DX446" s="137" t="s">
        <v>273</v>
      </c>
      <c r="DY446" s="137" t="s">
        <v>186</v>
      </c>
      <c r="DZ446" s="17"/>
      <c r="EA446" s="15"/>
      <c r="EB446" s="15"/>
      <c r="EC446" s="15"/>
      <c r="ED446" s="15"/>
    </row>
    <row r="447" spans="1:134" ht="15" hidden="1" customHeight="1" x14ac:dyDescent="0.3">
      <c r="A447" s="123"/>
      <c r="B447" s="290"/>
      <c r="C447" s="563"/>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79"/>
      <c r="AK447" s="180"/>
      <c r="AL447" s="180"/>
      <c r="AM447" s="181"/>
      <c r="AN447" s="182"/>
      <c r="AO447" s="182"/>
      <c r="AP447" s="182"/>
      <c r="AQ447" s="295"/>
      <c r="AR447" s="297"/>
      <c r="AS447" s="184"/>
      <c r="AT447" s="190"/>
      <c r="AU447" s="190"/>
      <c r="AV447" s="184"/>
      <c r="AW447" s="184"/>
      <c r="AX447" s="184"/>
      <c r="AY447" s="184"/>
      <c r="AZ447" s="184"/>
      <c r="BA447" s="184"/>
      <c r="BB447" s="186"/>
      <c r="BC447" s="186"/>
      <c r="BD447" s="15"/>
      <c r="BE447" s="137" t="s">
        <v>183</v>
      </c>
      <c r="BF447" s="11"/>
      <c r="BG447" s="11"/>
      <c r="BH447" s="11"/>
      <c r="BI447" s="11" t="s">
        <v>183</v>
      </c>
      <c r="BJ447" s="11" t="s">
        <v>183</v>
      </c>
      <c r="BK447" s="11" t="s">
        <v>183</v>
      </c>
      <c r="BL447" s="11" t="s">
        <v>183</v>
      </c>
      <c r="BM447" s="11" t="s">
        <v>183</v>
      </c>
      <c r="BN447" s="11" t="s">
        <v>183</v>
      </c>
      <c r="BO447" s="11" t="s">
        <v>183</v>
      </c>
      <c r="BP447" s="11" t="s">
        <v>183</v>
      </c>
      <c r="BQ447" s="11" t="s">
        <v>183</v>
      </c>
      <c r="BR447" s="11" t="s">
        <v>183</v>
      </c>
      <c r="BS447" s="11" t="s">
        <v>183</v>
      </c>
      <c r="BT447" s="11" t="s">
        <v>183</v>
      </c>
      <c r="BU447" s="11"/>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6"/>
      <c r="DC447" s="16"/>
      <c r="DD447" s="16"/>
      <c r="DE447" s="16"/>
      <c r="DF447" s="17"/>
      <c r="DG447" s="16"/>
      <c r="DH447" s="16"/>
      <c r="DI447" s="16"/>
      <c r="DJ447" s="16"/>
      <c r="DK447" s="16"/>
      <c r="DL447" s="16"/>
      <c r="DM447" s="179"/>
      <c r="DN447" s="16"/>
      <c r="DO447" s="16"/>
      <c r="DP447" s="16"/>
      <c r="DQ447" s="16"/>
      <c r="DR447" s="16"/>
      <c r="DS447" s="16"/>
      <c r="DT447" s="16"/>
      <c r="DU447" s="16"/>
      <c r="DV447" s="16"/>
      <c r="DW447" s="138"/>
      <c r="DX447" s="137"/>
      <c r="DY447" s="137"/>
      <c r="DZ447" s="17"/>
      <c r="EA447" s="15"/>
      <c r="EB447" s="15"/>
      <c r="EC447" s="15"/>
      <c r="ED447" s="15"/>
    </row>
    <row r="448" spans="1:134" ht="15" hidden="1" customHeight="1" x14ac:dyDescent="0.3">
      <c r="A448" s="221"/>
      <c r="B448" s="298" t="s">
        <v>796</v>
      </c>
      <c r="C448" s="561" t="str">
        <f>IF(LEN(t_STR_RW_AUX_DIG15) &gt; 0, t_STR_RW_AUX_DIG15, DEF_RW_AUX_DIG15) &amp; " high voltage"</f>
        <v>AUX digital 15 high voltage</v>
      </c>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c r="AA448" s="193"/>
      <c r="AB448" s="193"/>
      <c r="AC448" s="193"/>
      <c r="AD448" s="193"/>
      <c r="AE448" s="193"/>
      <c r="AF448" s="193"/>
      <c r="AG448" s="193"/>
      <c r="AH448" s="193"/>
      <c r="AI448" s="193"/>
      <c r="AJ448" s="128">
        <f>IF($DM448=0,0,(IF(_xlfn.BITAND($DM448, 128),"8,", "") &amp; IF(_xlfn.BITAND($DM448,64),"7,", "") &amp; IF(_xlfn.BITAND($DM448,7), _xlfn.BITAND($DM448,7) &amp; ",", "") &amp; IF(_xlfn.BITAND($DM448, 56), _xlfn.BITAND($DM448, 56)/8, "")))</f>
        <v>0</v>
      </c>
      <c r="AK448" s="129">
        <v>0</v>
      </c>
      <c r="AL448" s="129">
        <v>31</v>
      </c>
      <c r="AM448" s="130" t="s">
        <v>165</v>
      </c>
      <c r="AN448" s="131" t="s">
        <v>797</v>
      </c>
      <c r="AO448" s="131" t="s">
        <v>343</v>
      </c>
      <c r="AP448" s="131" t="s">
        <v>797</v>
      </c>
      <c r="AQ448" s="140" t="s">
        <v>798</v>
      </c>
      <c r="AR448" s="261">
        <v>32</v>
      </c>
      <c r="AS448" s="12" t="s">
        <v>346</v>
      </c>
      <c r="AT448" s="198">
        <v>1</v>
      </c>
      <c r="AU448" s="198">
        <v>2</v>
      </c>
      <c r="AV448" s="12" t="s">
        <v>259</v>
      </c>
      <c r="AW448" s="135">
        <v>0</v>
      </c>
      <c r="AX448" s="135">
        <v>0</v>
      </c>
      <c r="AY448" s="135">
        <v>0</v>
      </c>
      <c r="AZ448" s="135">
        <v>0</v>
      </c>
      <c r="BA448" s="135">
        <v>0</v>
      </c>
      <c r="BB448" s="136"/>
      <c r="BC448" s="136"/>
      <c r="BD448" s="15"/>
      <c r="BE448" s="137" t="str">
        <f>IF(C448="","",C448)</f>
        <v>AUX digital 15 high voltage</v>
      </c>
      <c r="BF448" s="11" t="s">
        <v>264</v>
      </c>
      <c r="BG448" s="11" t="s">
        <v>265</v>
      </c>
      <c r="BH448" s="11" t="s">
        <v>266</v>
      </c>
      <c r="BI448" s="146" t="s">
        <v>525</v>
      </c>
      <c r="BJ448" s="11" t="s">
        <v>268</v>
      </c>
      <c r="BK448" s="146" t="s">
        <v>485</v>
      </c>
      <c r="BL448" s="146" t="s">
        <v>350</v>
      </c>
      <c r="BM448" s="146" t="s">
        <v>179</v>
      </c>
      <c r="BN448" s="11" t="s">
        <v>182</v>
      </c>
      <c r="BO448" s="265" t="s">
        <v>181</v>
      </c>
      <c r="BP448" s="11" t="s">
        <v>272</v>
      </c>
      <c r="BQ448" s="11" t="s">
        <v>182</v>
      </c>
      <c r="BR448" s="11" t="s">
        <v>182</v>
      </c>
      <c r="BS448" s="11" t="s">
        <v>183</v>
      </c>
      <c r="BT448" s="11" t="s">
        <v>182</v>
      </c>
      <c r="BU448" s="11"/>
      <c r="BV448" s="15">
        <f t="shared" ref="BV448:BZ449" si="203">IF(UPPER(TRIM(D448))="X",1,0)</f>
        <v>0</v>
      </c>
      <c r="BW448" s="15">
        <f t="shared" si="203"/>
        <v>0</v>
      </c>
      <c r="BX448" s="15">
        <f t="shared" si="203"/>
        <v>0</v>
      </c>
      <c r="BY448" s="15">
        <f t="shared" si="203"/>
        <v>0</v>
      </c>
      <c r="BZ448" s="15">
        <f t="shared" si="203"/>
        <v>0</v>
      </c>
      <c r="CA448" s="15">
        <f>IF(UPPER(TRIM(J448))="X",1,0)</f>
        <v>0</v>
      </c>
      <c r="CB448" s="15">
        <f>IF(UPPER(TRIM(L448))="X",1,0)</f>
        <v>0</v>
      </c>
      <c r="CC448" s="15">
        <f>IF(UPPER(TRIM(M448))="X",1,0)</f>
        <v>0</v>
      </c>
      <c r="CD448" s="15">
        <f>IF(UPPER(TRIM(I448))="X",1,0)</f>
        <v>0</v>
      </c>
      <c r="CE448" s="15">
        <f>IF(UPPER(TRIM(K448))="X",1,0)</f>
        <v>0</v>
      </c>
      <c r="CF448" s="15">
        <f t="shared" ref="CF448:CU449" si="204">IF(UPPER(TRIM(N448))="X",1,0)</f>
        <v>0</v>
      </c>
      <c r="CG448" s="15">
        <f t="shared" si="204"/>
        <v>0</v>
      </c>
      <c r="CH448" s="15">
        <f t="shared" si="204"/>
        <v>0</v>
      </c>
      <c r="CI448" s="15">
        <f t="shared" si="204"/>
        <v>0</v>
      </c>
      <c r="CJ448" s="15">
        <f t="shared" si="204"/>
        <v>0</v>
      </c>
      <c r="CK448" s="15">
        <f t="shared" si="204"/>
        <v>0</v>
      </c>
      <c r="CL448" s="15">
        <f t="shared" si="204"/>
        <v>0</v>
      </c>
      <c r="CM448" s="15">
        <f t="shared" si="204"/>
        <v>0</v>
      </c>
      <c r="CN448" s="15">
        <f t="shared" si="204"/>
        <v>0</v>
      </c>
      <c r="CO448" s="15">
        <f t="shared" si="204"/>
        <v>0</v>
      </c>
      <c r="CP448" s="15">
        <f t="shared" si="204"/>
        <v>0</v>
      </c>
      <c r="CQ448" s="15">
        <f t="shared" si="204"/>
        <v>0</v>
      </c>
      <c r="CR448" s="15">
        <f t="shared" si="204"/>
        <v>0</v>
      </c>
      <c r="CS448" s="15">
        <f t="shared" si="204"/>
        <v>0</v>
      </c>
      <c r="CT448" s="15">
        <f t="shared" si="204"/>
        <v>0</v>
      </c>
      <c r="CU448" s="15">
        <f t="shared" si="204"/>
        <v>0</v>
      </c>
      <c r="CV448" s="15">
        <f t="shared" ref="CP448:DA449" si="205">IF(UPPER(TRIM(AD448))="X",1,0)</f>
        <v>0</v>
      </c>
      <c r="CW448" s="15">
        <f t="shared" si="205"/>
        <v>0</v>
      </c>
      <c r="CX448" s="15">
        <f t="shared" si="205"/>
        <v>0</v>
      </c>
      <c r="CY448" s="15">
        <f t="shared" si="205"/>
        <v>0</v>
      </c>
      <c r="CZ448" s="15">
        <f t="shared" si="205"/>
        <v>0</v>
      </c>
      <c r="DA448" s="15">
        <f t="shared" si="205"/>
        <v>0</v>
      </c>
      <c r="DB448" s="16">
        <f>IF(UPPER(TRIM(AM448))="P", 0, IF(UPPER(TRIM(AM448))="C", 16384, IF(UPPER(TRIM(AM448))="B", 32768, IF(UPPER(TRIM(AM448))="U", 49152, -1))))</f>
        <v>0</v>
      </c>
      <c r="DC448" s="16">
        <f>HEX2DEC(AN448)</f>
        <v>5548</v>
      </c>
      <c r="DD448" s="16">
        <f>IF(UPPER(TRIM(BB448))="",0,IF(UPPER(TRIM(BB448))="M",32,IF(UPPER(TRIM(BB448))="H",64,IF(UPPER(TRIM(BB448))="I",128,-1))))</f>
        <v>0</v>
      </c>
      <c r="DE448" s="16">
        <f>IF(UPPER(TRIM(BC448))="",0, IF(UPPER(TRIM(BC448))="U",1,IF(UPPER(TRIM(BC448))="A",2,IF(UPPER(TRIM(BC448))="B1",4,IF(UPPER(TRIM(BC448))="B2",8,IF(UPPER(TRIM(BC448))="C",16,-1))))))</f>
        <v>0</v>
      </c>
      <c r="DF448" s="17"/>
      <c r="DG448" s="16">
        <v>397</v>
      </c>
      <c r="DH448" s="16">
        <f>AK448</f>
        <v>0</v>
      </c>
      <c r="DI448" s="16">
        <f>AL448</f>
        <v>31</v>
      </c>
      <c r="DJ448" s="16">
        <f>DB448 + DC448</f>
        <v>5548</v>
      </c>
      <c r="DK448" s="16">
        <f>HEX2DEC(AO448)</f>
        <v>18</v>
      </c>
      <c r="DL448" s="16">
        <f>HEX2DEC(AP448)</f>
        <v>5548</v>
      </c>
      <c r="DM448" s="128">
        <v>0</v>
      </c>
      <c r="DN448" s="16">
        <v>306</v>
      </c>
      <c r="DO448" s="16">
        <f>BV448*2^15+BW448*2^14+BX448*2^13+BY448*2^12+BZ448*2^11+CA448*2^10+CB448*2^9+CC448*2^8+CD448*2^7+CE448*2^6+CF448*2^5+CG448*2^4+CH448*2^3+CI448*2^2+CJ448*2^1+CK448*2^0</f>
        <v>0</v>
      </c>
      <c r="DP448" s="16">
        <f>CL448*2^15+CM448*2^14+CN448*2^13+CO448*2^12+CP448*2^11+CQ448*2^10+CR448*2^9+CS448*2^8+CT448*2^7+CU448*2^6+CV448*2^5+CW448*2^4+CX448*2^3+CY448*2^2+CZ448*2^1+DA448*2^0</f>
        <v>0</v>
      </c>
      <c r="DQ448" s="16">
        <f>IF(DS448=2,AT448*1000,AT448)</f>
        <v>1000</v>
      </c>
      <c r="DR448" s="16">
        <f>IF(DT448=2,AU448*1000,AU448)</f>
        <v>2000</v>
      </c>
      <c r="DS448" s="16">
        <v>2</v>
      </c>
      <c r="DT448" s="16">
        <v>2</v>
      </c>
      <c r="DU448" s="16">
        <f>MAX(0,MIN(AX448,3))*2^14+MAX(0,MIN(AY448,3))*2^12+MAX(0,MIN(AZ448,3))*2^10+MAX(0,MIN(BA448,3))*2^8+IF(AW448&lt;0,31,IF(AW448&gt;30,30,AW448))</f>
        <v>0</v>
      </c>
      <c r="DV448" s="16">
        <f>DD448 + DE448</f>
        <v>0</v>
      </c>
      <c r="DW448" s="138" t="s">
        <v>184</v>
      </c>
      <c r="DX448" s="137" t="s">
        <v>273</v>
      </c>
      <c r="DY448" s="137" t="s">
        <v>186</v>
      </c>
      <c r="DZ448" s="17"/>
      <c r="EA448" s="15"/>
      <c r="EB448" s="15"/>
      <c r="EC448" s="15"/>
      <c r="ED448" s="15"/>
    </row>
    <row r="449" spans="1:134" ht="15" hidden="1" customHeight="1" x14ac:dyDescent="0.3">
      <c r="A449" s="221"/>
      <c r="B449" s="293"/>
      <c r="C449" s="561" t="str">
        <f>IF(LEN(t_STR_RW_AUX_DIG15) &gt; 0, t_STR_RW_AUX_DIG15, DEF_RW_AUX_DIG15) &amp; " low voltage"</f>
        <v>AUX digital 15 low voltage</v>
      </c>
      <c r="D449" s="202"/>
      <c r="E449" s="202"/>
      <c r="F449" s="202"/>
      <c r="G449" s="202"/>
      <c r="H449" s="202"/>
      <c r="I449" s="202"/>
      <c r="J449" s="202"/>
      <c r="K449" s="202"/>
      <c r="L449" s="202"/>
      <c r="M449" s="202"/>
      <c r="N449" s="202"/>
      <c r="O449" s="202"/>
      <c r="P449" s="202"/>
      <c r="Q449" s="202"/>
      <c r="R449" s="202"/>
      <c r="S449" s="202"/>
      <c r="T449" s="202"/>
      <c r="U449" s="202"/>
      <c r="V449" s="202"/>
      <c r="W449" s="202"/>
      <c r="X449" s="202"/>
      <c r="Y449" s="202"/>
      <c r="Z449" s="202"/>
      <c r="AA449" s="202"/>
      <c r="AB449" s="202"/>
      <c r="AC449" s="202"/>
      <c r="AD449" s="202"/>
      <c r="AE449" s="202"/>
      <c r="AF449" s="202"/>
      <c r="AG449" s="202"/>
      <c r="AH449" s="202"/>
      <c r="AI449" s="202"/>
      <c r="AJ449" s="128">
        <f>IF($DM449=0,0,(IF(_xlfn.BITAND($DM449, 128),"8,", "") &amp; IF(_xlfn.BITAND($DM449,64),"7,", "") &amp; IF(_xlfn.BITAND($DM449,7), _xlfn.BITAND($DM449,7) &amp; ",", "") &amp; IF(_xlfn.BITAND($DM449, 56), _xlfn.BITAND($DM449, 56)/8, "")))</f>
        <v>0</v>
      </c>
      <c r="AK449" s="129">
        <v>0</v>
      </c>
      <c r="AL449" s="129">
        <v>31</v>
      </c>
      <c r="AM449" s="130" t="s">
        <v>165</v>
      </c>
      <c r="AN449" s="131" t="s">
        <v>797</v>
      </c>
      <c r="AO449" s="131" t="s">
        <v>352</v>
      </c>
      <c r="AP449" s="131" t="s">
        <v>799</v>
      </c>
      <c r="AQ449" s="140" t="s">
        <v>800</v>
      </c>
      <c r="AR449" s="261">
        <v>0</v>
      </c>
      <c r="AS449" s="12" t="s">
        <v>346</v>
      </c>
      <c r="AT449" s="198">
        <v>1</v>
      </c>
      <c r="AU449" s="198">
        <v>2</v>
      </c>
      <c r="AV449" s="12" t="s">
        <v>259</v>
      </c>
      <c r="AW449" s="135">
        <v>0</v>
      </c>
      <c r="AX449" s="135">
        <v>0</v>
      </c>
      <c r="AY449" s="135">
        <v>0</v>
      </c>
      <c r="AZ449" s="135">
        <v>0</v>
      </c>
      <c r="BA449" s="135">
        <v>0</v>
      </c>
      <c r="BB449" s="136"/>
      <c r="BC449" s="136"/>
      <c r="BD449" s="15"/>
      <c r="BE449" s="137" t="str">
        <f>IF(C449="","",C449)</f>
        <v>AUX digital 15 low voltage</v>
      </c>
      <c r="BF449" s="11" t="s">
        <v>264</v>
      </c>
      <c r="BG449" s="11" t="s">
        <v>265</v>
      </c>
      <c r="BH449" s="11" t="s">
        <v>266</v>
      </c>
      <c r="BI449" s="146" t="s">
        <v>525</v>
      </c>
      <c r="BJ449" s="11" t="s">
        <v>268</v>
      </c>
      <c r="BK449" s="146" t="s">
        <v>485</v>
      </c>
      <c r="BL449" s="146" t="s">
        <v>350</v>
      </c>
      <c r="BM449" s="146" t="s">
        <v>179</v>
      </c>
      <c r="BN449" s="11" t="s">
        <v>182</v>
      </c>
      <c r="BO449" s="265" t="s">
        <v>181</v>
      </c>
      <c r="BP449" s="11" t="s">
        <v>272</v>
      </c>
      <c r="BQ449" s="11" t="s">
        <v>182</v>
      </c>
      <c r="BR449" s="11" t="s">
        <v>182</v>
      </c>
      <c r="BS449" s="11" t="s">
        <v>183</v>
      </c>
      <c r="BT449" s="11" t="s">
        <v>182</v>
      </c>
      <c r="BU449" s="11"/>
      <c r="BV449" s="15">
        <f t="shared" si="203"/>
        <v>0</v>
      </c>
      <c r="BW449" s="15">
        <f t="shared" si="203"/>
        <v>0</v>
      </c>
      <c r="BX449" s="15">
        <f t="shared" si="203"/>
        <v>0</v>
      </c>
      <c r="BY449" s="15">
        <f t="shared" si="203"/>
        <v>0</v>
      </c>
      <c r="BZ449" s="15">
        <f t="shared" si="203"/>
        <v>0</v>
      </c>
      <c r="CA449" s="15">
        <f>IF(UPPER(TRIM(J449))="X",1,0)</f>
        <v>0</v>
      </c>
      <c r="CB449" s="15">
        <f>IF(UPPER(TRIM(L449))="X",1,0)</f>
        <v>0</v>
      </c>
      <c r="CC449" s="15">
        <f>IF(UPPER(TRIM(M449))="X",1,0)</f>
        <v>0</v>
      </c>
      <c r="CD449" s="15">
        <f>IF(UPPER(TRIM(I449))="X",1,0)</f>
        <v>0</v>
      </c>
      <c r="CE449" s="15">
        <f>IF(UPPER(TRIM(K449))="X",1,0)</f>
        <v>0</v>
      </c>
      <c r="CF449" s="15">
        <f t="shared" si="204"/>
        <v>0</v>
      </c>
      <c r="CG449" s="15">
        <f t="shared" si="204"/>
        <v>0</v>
      </c>
      <c r="CH449" s="15">
        <f t="shared" si="204"/>
        <v>0</v>
      </c>
      <c r="CI449" s="15">
        <f t="shared" si="204"/>
        <v>0</v>
      </c>
      <c r="CJ449" s="15">
        <f t="shared" si="204"/>
        <v>0</v>
      </c>
      <c r="CK449" s="15">
        <f t="shared" si="204"/>
        <v>0</v>
      </c>
      <c r="CL449" s="15">
        <f t="shared" si="204"/>
        <v>0</v>
      </c>
      <c r="CM449" s="15">
        <f t="shared" si="204"/>
        <v>0</v>
      </c>
      <c r="CN449" s="15">
        <f t="shared" si="204"/>
        <v>0</v>
      </c>
      <c r="CO449" s="15">
        <f t="shared" si="204"/>
        <v>0</v>
      </c>
      <c r="CP449" s="15">
        <f t="shared" si="205"/>
        <v>0</v>
      </c>
      <c r="CQ449" s="15">
        <f t="shared" si="205"/>
        <v>0</v>
      </c>
      <c r="CR449" s="15">
        <f t="shared" si="205"/>
        <v>0</v>
      </c>
      <c r="CS449" s="15">
        <f t="shared" si="205"/>
        <v>0</v>
      </c>
      <c r="CT449" s="15">
        <f t="shared" si="205"/>
        <v>0</v>
      </c>
      <c r="CU449" s="15">
        <f t="shared" si="205"/>
        <v>0</v>
      </c>
      <c r="CV449" s="15">
        <f t="shared" si="205"/>
        <v>0</v>
      </c>
      <c r="CW449" s="15">
        <f t="shared" si="205"/>
        <v>0</v>
      </c>
      <c r="CX449" s="15">
        <f t="shared" si="205"/>
        <v>0</v>
      </c>
      <c r="CY449" s="15">
        <f t="shared" si="205"/>
        <v>0</v>
      </c>
      <c r="CZ449" s="15">
        <f t="shared" si="205"/>
        <v>0</v>
      </c>
      <c r="DA449" s="15">
        <f t="shared" si="205"/>
        <v>0</v>
      </c>
      <c r="DB449" s="16">
        <f>IF(UPPER(TRIM(AM449))="P", 0, IF(UPPER(TRIM(AM449))="C", 16384, IF(UPPER(TRIM(AM449))="B", 32768, IF(UPPER(TRIM(AM449))="U", 49152, -1))))</f>
        <v>0</v>
      </c>
      <c r="DC449" s="16">
        <f>HEX2DEC(AN449)</f>
        <v>5548</v>
      </c>
      <c r="DD449" s="16">
        <f>IF(UPPER(TRIM(BB449))="",0,IF(UPPER(TRIM(BB449))="M",32,IF(UPPER(TRIM(BB449))="H",64,IF(UPPER(TRIM(BB449))="I",128,-1))))</f>
        <v>0</v>
      </c>
      <c r="DE449" s="16">
        <f>IF(UPPER(TRIM(BC449))="",0, IF(UPPER(TRIM(BC449))="U",1,IF(UPPER(TRIM(BC449))="A",2,IF(UPPER(TRIM(BC449))="B1",4,IF(UPPER(TRIM(BC449))="B2",8,IF(UPPER(TRIM(BC449))="C",16,-1))))))</f>
        <v>0</v>
      </c>
      <c r="DF449" s="17"/>
      <c r="DG449" s="16">
        <v>398</v>
      </c>
      <c r="DH449" s="16">
        <f>AK449</f>
        <v>0</v>
      </c>
      <c r="DI449" s="16">
        <f>AL449</f>
        <v>31</v>
      </c>
      <c r="DJ449" s="16">
        <f>DB449 + DC449</f>
        <v>5548</v>
      </c>
      <c r="DK449" s="16">
        <f>HEX2DEC(AO449)</f>
        <v>17</v>
      </c>
      <c r="DL449" s="16">
        <f>HEX2DEC(AP449)</f>
        <v>5549</v>
      </c>
      <c r="DM449" s="128">
        <v>0</v>
      </c>
      <c r="DN449" s="16">
        <v>307</v>
      </c>
      <c r="DO449" s="16">
        <f>BV449*2^15+BW449*2^14+BX449*2^13+BY449*2^12+BZ449*2^11+CA449*2^10+CB449*2^9+CC449*2^8+CD449*2^7+CE449*2^6+CF449*2^5+CG449*2^4+CH449*2^3+CI449*2^2+CJ449*2^1+CK449*2^0</f>
        <v>0</v>
      </c>
      <c r="DP449" s="16">
        <f>CL449*2^15+CM449*2^14+CN449*2^13+CO449*2^12+CP449*2^11+CQ449*2^10+CR449*2^9+CS449*2^8+CT449*2^7+CU449*2^6+CV449*2^5+CW449*2^4+CX449*2^3+CY449*2^2+CZ449*2^1+DA449*2^0</f>
        <v>0</v>
      </c>
      <c r="DQ449" s="16">
        <f>IF(DS449=2,AT449*1000,AT449)</f>
        <v>1000</v>
      </c>
      <c r="DR449" s="16">
        <f>IF(DT449=2,AU449*1000,AU449)</f>
        <v>2000</v>
      </c>
      <c r="DS449" s="16">
        <v>2</v>
      </c>
      <c r="DT449" s="16">
        <v>2</v>
      </c>
      <c r="DU449" s="16">
        <f>MAX(0,MIN(AX449,3))*2^14+MAX(0,MIN(AY449,3))*2^12+MAX(0,MIN(AZ449,3))*2^10+MAX(0,MIN(BA449,3))*2^8+IF(AW449&lt;0,31,IF(AW449&gt;30,30,AW449))</f>
        <v>0</v>
      </c>
      <c r="DV449" s="16">
        <f>DD449 + DE449</f>
        <v>0</v>
      </c>
      <c r="DW449" s="138" t="s">
        <v>184</v>
      </c>
      <c r="DX449" s="137" t="s">
        <v>273</v>
      </c>
      <c r="DY449" s="137" t="s">
        <v>186</v>
      </c>
      <c r="DZ449" s="17"/>
      <c r="EA449" s="15"/>
      <c r="EB449" s="15"/>
      <c r="EC449" s="15"/>
      <c r="ED449" s="15"/>
    </row>
    <row r="450" spans="1:134" ht="15" hidden="1" customHeight="1" x14ac:dyDescent="0.3">
      <c r="A450" s="123"/>
      <c r="B450" s="290"/>
      <c r="C450" s="563"/>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79"/>
      <c r="AK450" s="180"/>
      <c r="AL450" s="180"/>
      <c r="AM450" s="181"/>
      <c r="AN450" s="182"/>
      <c r="AO450" s="182"/>
      <c r="AP450" s="182"/>
      <c r="AQ450" s="295"/>
      <c r="AR450" s="297"/>
      <c r="AS450" s="184"/>
      <c r="AT450" s="190"/>
      <c r="AU450" s="190"/>
      <c r="AV450" s="184"/>
      <c r="AW450" s="184"/>
      <c r="AX450" s="184"/>
      <c r="AY450" s="184"/>
      <c r="AZ450" s="184"/>
      <c r="BA450" s="184"/>
      <c r="BB450" s="186"/>
      <c r="BC450" s="186"/>
      <c r="BD450" s="15"/>
      <c r="BE450" s="137" t="s">
        <v>183</v>
      </c>
      <c r="BF450" s="11"/>
      <c r="BG450" s="11"/>
      <c r="BH450" s="11"/>
      <c r="BI450" s="11" t="s">
        <v>183</v>
      </c>
      <c r="BJ450" s="11" t="s">
        <v>183</v>
      </c>
      <c r="BK450" s="11" t="s">
        <v>183</v>
      </c>
      <c r="BL450" s="11" t="s">
        <v>183</v>
      </c>
      <c r="BM450" s="11" t="s">
        <v>183</v>
      </c>
      <c r="BN450" s="11" t="s">
        <v>183</v>
      </c>
      <c r="BO450" s="11" t="s">
        <v>183</v>
      </c>
      <c r="BP450" s="11" t="s">
        <v>183</v>
      </c>
      <c r="BQ450" s="11" t="s">
        <v>183</v>
      </c>
      <c r="BR450" s="11" t="s">
        <v>183</v>
      </c>
      <c r="BS450" s="11" t="s">
        <v>183</v>
      </c>
      <c r="BT450" s="11" t="s">
        <v>183</v>
      </c>
      <c r="BU450" s="11"/>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6"/>
      <c r="DC450" s="16"/>
      <c r="DD450" s="16"/>
      <c r="DE450" s="16"/>
      <c r="DF450" s="17"/>
      <c r="DG450" s="16"/>
      <c r="DH450" s="16"/>
      <c r="DI450" s="16"/>
      <c r="DJ450" s="16"/>
      <c r="DK450" s="16"/>
      <c r="DL450" s="16"/>
      <c r="DM450" s="179"/>
      <c r="DN450" s="16"/>
      <c r="DO450" s="16"/>
      <c r="DP450" s="16"/>
      <c r="DQ450" s="16"/>
      <c r="DR450" s="16"/>
      <c r="DS450" s="16"/>
      <c r="DT450" s="16"/>
      <c r="DU450" s="16"/>
      <c r="DV450" s="16"/>
      <c r="DW450" s="138"/>
      <c r="DX450" s="137"/>
      <c r="DY450" s="137"/>
      <c r="DZ450" s="17"/>
      <c r="EA450" s="15"/>
      <c r="EB450" s="15"/>
      <c r="EC450" s="15"/>
      <c r="ED450" s="15"/>
    </row>
    <row r="451" spans="1:134" ht="15" hidden="1" customHeight="1" x14ac:dyDescent="0.3">
      <c r="A451" s="221"/>
      <c r="B451" s="298" t="s">
        <v>801</v>
      </c>
      <c r="C451" s="561" t="str">
        <f>IF(LEN(t_STR_RW_AUX_DIG16) &gt; 0, t_STR_RW_AUX_DIG16, DEF_RW_AUX_DIG16) &amp; " high voltage"</f>
        <v>AUX digital 16 high voltage</v>
      </c>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c r="AA451" s="193"/>
      <c r="AB451" s="193"/>
      <c r="AC451" s="193"/>
      <c r="AD451" s="193"/>
      <c r="AE451" s="193"/>
      <c r="AF451" s="193"/>
      <c r="AG451" s="193"/>
      <c r="AH451" s="193"/>
      <c r="AI451" s="193"/>
      <c r="AJ451" s="128">
        <f>IF($DM451=0,0,(IF(_xlfn.BITAND($DM451, 128),"8,", "") &amp; IF(_xlfn.BITAND($DM451,64),"7,", "") &amp; IF(_xlfn.BITAND($DM451,7), _xlfn.BITAND($DM451,7) &amp; ",", "") &amp; IF(_xlfn.BITAND($DM451, 56), _xlfn.BITAND($DM451, 56)/8, "")))</f>
        <v>0</v>
      </c>
      <c r="AK451" s="129">
        <v>0</v>
      </c>
      <c r="AL451" s="129">
        <v>31</v>
      </c>
      <c r="AM451" s="130" t="s">
        <v>165</v>
      </c>
      <c r="AN451" s="131" t="s">
        <v>802</v>
      </c>
      <c r="AO451" s="131" t="s">
        <v>343</v>
      </c>
      <c r="AP451" s="131" t="s">
        <v>802</v>
      </c>
      <c r="AQ451" s="140" t="s">
        <v>803</v>
      </c>
      <c r="AR451" s="261">
        <v>32</v>
      </c>
      <c r="AS451" s="12" t="s">
        <v>346</v>
      </c>
      <c r="AT451" s="198">
        <v>1</v>
      </c>
      <c r="AU451" s="198">
        <v>2</v>
      </c>
      <c r="AV451" s="12" t="s">
        <v>259</v>
      </c>
      <c r="AW451" s="135">
        <v>0</v>
      </c>
      <c r="AX451" s="135">
        <v>0</v>
      </c>
      <c r="AY451" s="135">
        <v>0</v>
      </c>
      <c r="AZ451" s="135">
        <v>0</v>
      </c>
      <c r="BA451" s="135">
        <v>0</v>
      </c>
      <c r="BB451" s="136"/>
      <c r="BC451" s="136"/>
      <c r="BD451" s="15"/>
      <c r="BE451" s="137" t="str">
        <f>IF(C451="","",C451)</f>
        <v>AUX digital 16 high voltage</v>
      </c>
      <c r="BF451" s="11" t="s">
        <v>264</v>
      </c>
      <c r="BG451" s="11" t="s">
        <v>265</v>
      </c>
      <c r="BH451" s="11" t="s">
        <v>266</v>
      </c>
      <c r="BI451" s="146" t="s">
        <v>525</v>
      </c>
      <c r="BJ451" s="11" t="s">
        <v>268</v>
      </c>
      <c r="BK451" s="146" t="s">
        <v>485</v>
      </c>
      <c r="BL451" s="146" t="s">
        <v>350</v>
      </c>
      <c r="BM451" s="146" t="s">
        <v>179</v>
      </c>
      <c r="BN451" s="11" t="s">
        <v>182</v>
      </c>
      <c r="BO451" s="265" t="s">
        <v>181</v>
      </c>
      <c r="BP451" s="11" t="s">
        <v>272</v>
      </c>
      <c r="BQ451" s="11" t="s">
        <v>182</v>
      </c>
      <c r="BR451" s="11" t="s">
        <v>182</v>
      </c>
      <c r="BS451" s="11" t="s">
        <v>183</v>
      </c>
      <c r="BT451" s="11" t="s">
        <v>182</v>
      </c>
      <c r="BU451" s="11"/>
      <c r="BV451" s="15">
        <f t="shared" ref="BV451:BZ452" si="206">IF(UPPER(TRIM(D451))="X",1,0)</f>
        <v>0</v>
      </c>
      <c r="BW451" s="15">
        <f t="shared" si="206"/>
        <v>0</v>
      </c>
      <c r="BX451" s="15">
        <f t="shared" si="206"/>
        <v>0</v>
      </c>
      <c r="BY451" s="15">
        <f t="shared" si="206"/>
        <v>0</v>
      </c>
      <c r="BZ451" s="15">
        <f t="shared" si="206"/>
        <v>0</v>
      </c>
      <c r="CA451" s="15">
        <f>IF(UPPER(TRIM(J451))="X",1,0)</f>
        <v>0</v>
      </c>
      <c r="CB451" s="15">
        <f>IF(UPPER(TRIM(L451))="X",1,0)</f>
        <v>0</v>
      </c>
      <c r="CC451" s="15">
        <f>IF(UPPER(TRIM(M451))="X",1,0)</f>
        <v>0</v>
      </c>
      <c r="CD451" s="15">
        <f>IF(UPPER(TRIM(I451))="X",1,0)</f>
        <v>0</v>
      </c>
      <c r="CE451" s="15">
        <f>IF(UPPER(TRIM(K451))="X",1,0)</f>
        <v>0</v>
      </c>
      <c r="CF451" s="15">
        <f t="shared" ref="CF451:CU452" si="207">IF(UPPER(TRIM(N451))="X",1,0)</f>
        <v>0</v>
      </c>
      <c r="CG451" s="15">
        <f t="shared" si="207"/>
        <v>0</v>
      </c>
      <c r="CH451" s="15">
        <f t="shared" si="207"/>
        <v>0</v>
      </c>
      <c r="CI451" s="15">
        <f t="shared" si="207"/>
        <v>0</v>
      </c>
      <c r="CJ451" s="15">
        <f t="shared" si="207"/>
        <v>0</v>
      </c>
      <c r="CK451" s="15">
        <f t="shared" si="207"/>
        <v>0</v>
      </c>
      <c r="CL451" s="15">
        <f t="shared" si="207"/>
        <v>0</v>
      </c>
      <c r="CM451" s="15">
        <f t="shared" si="207"/>
        <v>0</v>
      </c>
      <c r="CN451" s="15">
        <f t="shared" si="207"/>
        <v>0</v>
      </c>
      <c r="CO451" s="15">
        <f t="shared" si="207"/>
        <v>0</v>
      </c>
      <c r="CP451" s="15">
        <f t="shared" si="207"/>
        <v>0</v>
      </c>
      <c r="CQ451" s="15">
        <f t="shared" si="207"/>
        <v>0</v>
      </c>
      <c r="CR451" s="15">
        <f t="shared" si="207"/>
        <v>0</v>
      </c>
      <c r="CS451" s="15">
        <f t="shared" si="207"/>
        <v>0</v>
      </c>
      <c r="CT451" s="15">
        <f t="shared" si="207"/>
        <v>0</v>
      </c>
      <c r="CU451" s="15">
        <f t="shared" si="207"/>
        <v>0</v>
      </c>
      <c r="CV451" s="15">
        <f t="shared" ref="CP451:DA452" si="208">IF(UPPER(TRIM(AD451))="X",1,0)</f>
        <v>0</v>
      </c>
      <c r="CW451" s="15">
        <f t="shared" si="208"/>
        <v>0</v>
      </c>
      <c r="CX451" s="15">
        <f t="shared" si="208"/>
        <v>0</v>
      </c>
      <c r="CY451" s="15">
        <f t="shared" si="208"/>
        <v>0</v>
      </c>
      <c r="CZ451" s="15">
        <f t="shared" si="208"/>
        <v>0</v>
      </c>
      <c r="DA451" s="15">
        <f t="shared" si="208"/>
        <v>0</v>
      </c>
      <c r="DB451" s="16">
        <f>IF(UPPER(TRIM(AM451))="P", 0, IF(UPPER(TRIM(AM451))="C", 16384, IF(UPPER(TRIM(AM451))="B", 32768, IF(UPPER(TRIM(AM451))="U", 49152, -1))))</f>
        <v>0</v>
      </c>
      <c r="DC451" s="16">
        <f>HEX2DEC(AN451)</f>
        <v>5550</v>
      </c>
      <c r="DD451" s="16">
        <f>IF(UPPER(TRIM(BB451))="",0,IF(UPPER(TRIM(BB451))="M",32,IF(UPPER(TRIM(BB451))="H",64,IF(UPPER(TRIM(BB451))="I",128,-1))))</f>
        <v>0</v>
      </c>
      <c r="DE451" s="16">
        <f>IF(UPPER(TRIM(BC451))="",0, IF(UPPER(TRIM(BC451))="U",1,IF(UPPER(TRIM(BC451))="A",2,IF(UPPER(TRIM(BC451))="B1",4,IF(UPPER(TRIM(BC451))="B2",8,IF(UPPER(TRIM(BC451))="C",16,-1))))))</f>
        <v>0</v>
      </c>
      <c r="DF451" s="17"/>
      <c r="DG451" s="16">
        <v>399</v>
      </c>
      <c r="DH451" s="16">
        <f>AK451</f>
        <v>0</v>
      </c>
      <c r="DI451" s="16">
        <f>AL451</f>
        <v>31</v>
      </c>
      <c r="DJ451" s="16">
        <f>DB451 + DC451</f>
        <v>5550</v>
      </c>
      <c r="DK451" s="16">
        <f>HEX2DEC(AO451)</f>
        <v>18</v>
      </c>
      <c r="DL451" s="16">
        <f>HEX2DEC(AP451)</f>
        <v>5550</v>
      </c>
      <c r="DM451" s="128">
        <v>0</v>
      </c>
      <c r="DN451" s="16">
        <v>308</v>
      </c>
      <c r="DO451" s="16">
        <f>BV451*2^15+BW451*2^14+BX451*2^13+BY451*2^12+BZ451*2^11+CA451*2^10+CB451*2^9+CC451*2^8+CD451*2^7+CE451*2^6+CF451*2^5+CG451*2^4+CH451*2^3+CI451*2^2+CJ451*2^1+CK451*2^0</f>
        <v>0</v>
      </c>
      <c r="DP451" s="16">
        <f>CL451*2^15+CM451*2^14+CN451*2^13+CO451*2^12+CP451*2^11+CQ451*2^10+CR451*2^9+CS451*2^8+CT451*2^7+CU451*2^6+CV451*2^5+CW451*2^4+CX451*2^3+CY451*2^2+CZ451*2^1+DA451*2^0</f>
        <v>0</v>
      </c>
      <c r="DQ451" s="16">
        <f>IF(DS451=2,AT451*1000,AT451)</f>
        <v>1000</v>
      </c>
      <c r="DR451" s="16">
        <f>IF(DT451=2,AU451*1000,AU451)</f>
        <v>2000</v>
      </c>
      <c r="DS451" s="16">
        <v>2</v>
      </c>
      <c r="DT451" s="16">
        <v>2</v>
      </c>
      <c r="DU451" s="16">
        <f>MAX(0,MIN(AX451,3))*2^14+MAX(0,MIN(AY451,3))*2^12+MAX(0,MIN(AZ451,3))*2^10+MAX(0,MIN(BA451,3))*2^8+IF(AW451&lt;0,31,IF(AW451&gt;30,30,AW451))</f>
        <v>0</v>
      </c>
      <c r="DV451" s="16">
        <f>DD451 + DE451</f>
        <v>0</v>
      </c>
      <c r="DW451" s="138" t="s">
        <v>184</v>
      </c>
      <c r="DX451" s="137" t="s">
        <v>273</v>
      </c>
      <c r="DY451" s="137" t="s">
        <v>186</v>
      </c>
      <c r="DZ451" s="17"/>
      <c r="EA451" s="15"/>
      <c r="EB451" s="15"/>
      <c r="EC451" s="15"/>
      <c r="ED451" s="15"/>
    </row>
    <row r="452" spans="1:134" ht="15" hidden="1" customHeight="1" x14ac:dyDescent="0.3">
      <c r="A452" s="221"/>
      <c r="B452" s="293"/>
      <c r="C452" s="561" t="str">
        <f>IF(LEN(t_STR_RW_AUX_DIG16) &gt; 0, t_STR_RW_AUX_DIG16, DEF_RW_AUX_DIG16) &amp; " low voltage"</f>
        <v>AUX digital 16 low voltage</v>
      </c>
      <c r="D452" s="202"/>
      <c r="E452" s="202"/>
      <c r="F452" s="202"/>
      <c r="G452" s="202"/>
      <c r="H452" s="202"/>
      <c r="I452" s="202"/>
      <c r="J452" s="202"/>
      <c r="K452" s="202"/>
      <c r="L452" s="202"/>
      <c r="M452" s="202"/>
      <c r="N452" s="202"/>
      <c r="O452" s="202"/>
      <c r="P452" s="202"/>
      <c r="Q452" s="202"/>
      <c r="R452" s="202"/>
      <c r="S452" s="202"/>
      <c r="T452" s="202"/>
      <c r="U452" s="202"/>
      <c r="V452" s="202"/>
      <c r="W452" s="202"/>
      <c r="X452" s="202"/>
      <c r="Y452" s="202"/>
      <c r="Z452" s="202"/>
      <c r="AA452" s="202"/>
      <c r="AB452" s="202"/>
      <c r="AC452" s="202"/>
      <c r="AD452" s="202"/>
      <c r="AE452" s="202"/>
      <c r="AF452" s="202"/>
      <c r="AG452" s="202"/>
      <c r="AH452" s="202"/>
      <c r="AI452" s="202"/>
      <c r="AJ452" s="128">
        <f>IF($DM452=0,0,(IF(_xlfn.BITAND($DM452, 128),"8,", "") &amp; IF(_xlfn.BITAND($DM452,64),"7,", "") &amp; IF(_xlfn.BITAND($DM452,7), _xlfn.BITAND($DM452,7) &amp; ",", "") &amp; IF(_xlfn.BITAND($DM452, 56), _xlfn.BITAND($DM452, 56)/8, "")))</f>
        <v>0</v>
      </c>
      <c r="AK452" s="129">
        <v>0</v>
      </c>
      <c r="AL452" s="129">
        <v>31</v>
      </c>
      <c r="AM452" s="130" t="s">
        <v>165</v>
      </c>
      <c r="AN452" s="131" t="s">
        <v>802</v>
      </c>
      <c r="AO452" s="131" t="s">
        <v>352</v>
      </c>
      <c r="AP452" s="131" t="s">
        <v>804</v>
      </c>
      <c r="AQ452" s="140" t="s">
        <v>805</v>
      </c>
      <c r="AR452" s="261">
        <v>0</v>
      </c>
      <c r="AS452" s="12" t="s">
        <v>346</v>
      </c>
      <c r="AT452" s="198">
        <v>1</v>
      </c>
      <c r="AU452" s="198">
        <v>2</v>
      </c>
      <c r="AV452" s="12" t="s">
        <v>259</v>
      </c>
      <c r="AW452" s="135">
        <v>0</v>
      </c>
      <c r="AX452" s="135">
        <v>0</v>
      </c>
      <c r="AY452" s="135">
        <v>0</v>
      </c>
      <c r="AZ452" s="135">
        <v>0</v>
      </c>
      <c r="BA452" s="135">
        <v>0</v>
      </c>
      <c r="BB452" s="136"/>
      <c r="BC452" s="136"/>
      <c r="BD452" s="15"/>
      <c r="BE452" s="137" t="str">
        <f>IF(C452="","",C452)</f>
        <v>AUX digital 16 low voltage</v>
      </c>
      <c r="BF452" s="11" t="s">
        <v>264</v>
      </c>
      <c r="BG452" s="11" t="s">
        <v>265</v>
      </c>
      <c r="BH452" s="11" t="s">
        <v>266</v>
      </c>
      <c r="BI452" s="146" t="s">
        <v>525</v>
      </c>
      <c r="BJ452" s="11" t="s">
        <v>268</v>
      </c>
      <c r="BK452" s="146" t="s">
        <v>485</v>
      </c>
      <c r="BL452" s="146" t="s">
        <v>350</v>
      </c>
      <c r="BM452" s="146" t="s">
        <v>179</v>
      </c>
      <c r="BN452" s="11" t="s">
        <v>182</v>
      </c>
      <c r="BO452" s="265" t="s">
        <v>181</v>
      </c>
      <c r="BP452" s="11" t="s">
        <v>272</v>
      </c>
      <c r="BQ452" s="11" t="s">
        <v>182</v>
      </c>
      <c r="BR452" s="11" t="s">
        <v>182</v>
      </c>
      <c r="BS452" s="11" t="s">
        <v>183</v>
      </c>
      <c r="BT452" s="11" t="s">
        <v>182</v>
      </c>
      <c r="BU452" s="11"/>
      <c r="BV452" s="15">
        <f t="shared" si="206"/>
        <v>0</v>
      </c>
      <c r="BW452" s="15">
        <f t="shared" si="206"/>
        <v>0</v>
      </c>
      <c r="BX452" s="15">
        <f t="shared" si="206"/>
        <v>0</v>
      </c>
      <c r="BY452" s="15">
        <f t="shared" si="206"/>
        <v>0</v>
      </c>
      <c r="BZ452" s="15">
        <f t="shared" si="206"/>
        <v>0</v>
      </c>
      <c r="CA452" s="15">
        <f>IF(UPPER(TRIM(J452))="X",1,0)</f>
        <v>0</v>
      </c>
      <c r="CB452" s="15">
        <f>IF(UPPER(TRIM(L452))="X",1,0)</f>
        <v>0</v>
      </c>
      <c r="CC452" s="15">
        <f>IF(UPPER(TRIM(M452))="X",1,0)</f>
        <v>0</v>
      </c>
      <c r="CD452" s="15">
        <f>IF(UPPER(TRIM(I452))="X",1,0)</f>
        <v>0</v>
      </c>
      <c r="CE452" s="15">
        <f>IF(UPPER(TRIM(K452))="X",1,0)</f>
        <v>0</v>
      </c>
      <c r="CF452" s="15">
        <f t="shared" si="207"/>
        <v>0</v>
      </c>
      <c r="CG452" s="15">
        <f t="shared" si="207"/>
        <v>0</v>
      </c>
      <c r="CH452" s="15">
        <f t="shared" si="207"/>
        <v>0</v>
      </c>
      <c r="CI452" s="15">
        <f t="shared" si="207"/>
        <v>0</v>
      </c>
      <c r="CJ452" s="15">
        <f t="shared" si="207"/>
        <v>0</v>
      </c>
      <c r="CK452" s="15">
        <f t="shared" si="207"/>
        <v>0</v>
      </c>
      <c r="CL452" s="15">
        <f t="shared" si="207"/>
        <v>0</v>
      </c>
      <c r="CM452" s="15">
        <f t="shared" si="207"/>
        <v>0</v>
      </c>
      <c r="CN452" s="15">
        <f t="shared" si="207"/>
        <v>0</v>
      </c>
      <c r="CO452" s="15">
        <f t="shared" si="207"/>
        <v>0</v>
      </c>
      <c r="CP452" s="15">
        <f t="shared" si="208"/>
        <v>0</v>
      </c>
      <c r="CQ452" s="15">
        <f t="shared" si="208"/>
        <v>0</v>
      </c>
      <c r="CR452" s="15">
        <f t="shared" si="208"/>
        <v>0</v>
      </c>
      <c r="CS452" s="15">
        <f t="shared" si="208"/>
        <v>0</v>
      </c>
      <c r="CT452" s="15">
        <f t="shared" si="208"/>
        <v>0</v>
      </c>
      <c r="CU452" s="15">
        <f t="shared" si="208"/>
        <v>0</v>
      </c>
      <c r="CV452" s="15">
        <f t="shared" si="208"/>
        <v>0</v>
      </c>
      <c r="CW452" s="15">
        <f t="shared" si="208"/>
        <v>0</v>
      </c>
      <c r="CX452" s="15">
        <f t="shared" si="208"/>
        <v>0</v>
      </c>
      <c r="CY452" s="15">
        <f t="shared" si="208"/>
        <v>0</v>
      </c>
      <c r="CZ452" s="15">
        <f t="shared" si="208"/>
        <v>0</v>
      </c>
      <c r="DA452" s="15">
        <f t="shared" si="208"/>
        <v>0</v>
      </c>
      <c r="DB452" s="16">
        <f>IF(UPPER(TRIM(AM452))="P", 0, IF(UPPER(TRIM(AM452))="C", 16384, IF(UPPER(TRIM(AM452))="B", 32768, IF(UPPER(TRIM(AM452))="U", 49152, -1))))</f>
        <v>0</v>
      </c>
      <c r="DC452" s="16">
        <f>HEX2DEC(AN452)</f>
        <v>5550</v>
      </c>
      <c r="DD452" s="16">
        <f>IF(UPPER(TRIM(BB452))="",0,IF(UPPER(TRIM(BB452))="M",32,IF(UPPER(TRIM(BB452))="H",64,IF(UPPER(TRIM(BB452))="I",128,-1))))</f>
        <v>0</v>
      </c>
      <c r="DE452" s="16">
        <f>IF(UPPER(TRIM(BC452))="",0, IF(UPPER(TRIM(BC452))="U",1,IF(UPPER(TRIM(BC452))="A",2,IF(UPPER(TRIM(BC452))="B1",4,IF(UPPER(TRIM(BC452))="B2",8,IF(UPPER(TRIM(BC452))="C",16,-1))))))</f>
        <v>0</v>
      </c>
      <c r="DF452" s="17"/>
      <c r="DG452" s="16">
        <v>400</v>
      </c>
      <c r="DH452" s="16">
        <f>AK452</f>
        <v>0</v>
      </c>
      <c r="DI452" s="16">
        <f>AL452</f>
        <v>31</v>
      </c>
      <c r="DJ452" s="16">
        <f>DB452 + DC452</f>
        <v>5550</v>
      </c>
      <c r="DK452" s="16">
        <f>HEX2DEC(AO452)</f>
        <v>17</v>
      </c>
      <c r="DL452" s="16">
        <f>HEX2DEC(AP452)</f>
        <v>5551</v>
      </c>
      <c r="DM452" s="128">
        <v>0</v>
      </c>
      <c r="DN452" s="16">
        <v>309</v>
      </c>
      <c r="DO452" s="16">
        <f>BV452*2^15+BW452*2^14+BX452*2^13+BY452*2^12+BZ452*2^11+CA452*2^10+CB452*2^9+CC452*2^8+CD452*2^7+CE452*2^6+CF452*2^5+CG452*2^4+CH452*2^3+CI452*2^2+CJ452*2^1+CK452*2^0</f>
        <v>0</v>
      </c>
      <c r="DP452" s="16">
        <f>CL452*2^15+CM452*2^14+CN452*2^13+CO452*2^12+CP452*2^11+CQ452*2^10+CR452*2^9+CS452*2^8+CT452*2^7+CU452*2^6+CV452*2^5+CW452*2^4+CX452*2^3+CY452*2^2+CZ452*2^1+DA452*2^0</f>
        <v>0</v>
      </c>
      <c r="DQ452" s="16">
        <f>IF(DS452=2,AT452*1000,AT452)</f>
        <v>1000</v>
      </c>
      <c r="DR452" s="16">
        <f>IF(DT452=2,AU452*1000,AU452)</f>
        <v>2000</v>
      </c>
      <c r="DS452" s="16">
        <v>2</v>
      </c>
      <c r="DT452" s="16">
        <v>2</v>
      </c>
      <c r="DU452" s="16">
        <f>MAX(0,MIN(AX452,3))*2^14+MAX(0,MIN(AY452,3))*2^12+MAX(0,MIN(AZ452,3))*2^10+MAX(0,MIN(BA452,3))*2^8+IF(AW452&lt;0,31,IF(AW452&gt;30,30,AW452))</f>
        <v>0</v>
      </c>
      <c r="DV452" s="16">
        <f>DD452 + DE452</f>
        <v>0</v>
      </c>
      <c r="DW452" s="138" t="s">
        <v>184</v>
      </c>
      <c r="DX452" s="137" t="s">
        <v>273</v>
      </c>
      <c r="DY452" s="137" t="s">
        <v>186</v>
      </c>
      <c r="DZ452" s="17"/>
      <c r="EA452" s="15"/>
      <c r="EB452" s="15"/>
      <c r="EC452" s="15"/>
      <c r="ED452" s="15"/>
    </row>
    <row r="453" spans="1:134" ht="15" hidden="1" customHeight="1" x14ac:dyDescent="0.3">
      <c r="A453" s="123"/>
      <c r="B453" s="290"/>
      <c r="C453" s="563"/>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79"/>
      <c r="AK453" s="180"/>
      <c r="AL453" s="180"/>
      <c r="AM453" s="181"/>
      <c r="AN453" s="182"/>
      <c r="AO453" s="182"/>
      <c r="AP453" s="182"/>
      <c r="AQ453" s="295"/>
      <c r="AR453" s="297"/>
      <c r="AS453" s="184"/>
      <c r="AT453" s="190"/>
      <c r="AU453" s="190"/>
      <c r="AV453" s="184"/>
      <c r="AW453" s="184"/>
      <c r="AX453" s="184"/>
      <c r="AY453" s="184"/>
      <c r="AZ453" s="184"/>
      <c r="BA453" s="184"/>
      <c r="BB453" s="186"/>
      <c r="BC453" s="186"/>
      <c r="BD453" s="15"/>
      <c r="BE453" s="137" t="s">
        <v>183</v>
      </c>
      <c r="BF453" s="11"/>
      <c r="BG453" s="11"/>
      <c r="BH453" s="11"/>
      <c r="BI453" s="11" t="s">
        <v>183</v>
      </c>
      <c r="BJ453" s="11" t="s">
        <v>183</v>
      </c>
      <c r="BK453" s="11" t="s">
        <v>183</v>
      </c>
      <c r="BL453" s="11" t="s">
        <v>183</v>
      </c>
      <c r="BM453" s="11" t="s">
        <v>183</v>
      </c>
      <c r="BN453" s="11" t="s">
        <v>183</v>
      </c>
      <c r="BO453" s="11" t="s">
        <v>183</v>
      </c>
      <c r="BP453" s="11" t="s">
        <v>183</v>
      </c>
      <c r="BQ453" s="11" t="s">
        <v>183</v>
      </c>
      <c r="BR453" s="11" t="s">
        <v>183</v>
      </c>
      <c r="BS453" s="11" t="s">
        <v>183</v>
      </c>
      <c r="BT453" s="11" t="s">
        <v>183</v>
      </c>
      <c r="BU453" s="11"/>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6"/>
      <c r="DC453" s="16"/>
      <c r="DD453" s="16"/>
      <c r="DE453" s="16"/>
      <c r="DF453" s="17"/>
      <c r="DG453" s="16"/>
      <c r="DH453" s="16"/>
      <c r="DI453" s="16"/>
      <c r="DJ453" s="16"/>
      <c r="DK453" s="16"/>
      <c r="DL453" s="16"/>
      <c r="DM453" s="179"/>
      <c r="DN453" s="16"/>
      <c r="DO453" s="16"/>
      <c r="DP453" s="16"/>
      <c r="DQ453" s="16"/>
      <c r="DR453" s="16"/>
      <c r="DS453" s="16"/>
      <c r="DT453" s="16"/>
      <c r="DU453" s="16"/>
      <c r="DV453" s="16"/>
      <c r="DW453" s="138"/>
      <c r="DX453" s="137"/>
      <c r="DY453" s="137"/>
      <c r="DZ453" s="17"/>
      <c r="EA453" s="15"/>
      <c r="EB453" s="15"/>
      <c r="EC453" s="15"/>
      <c r="ED453" s="15"/>
    </row>
    <row r="454" spans="1:134" ht="15" hidden="1" customHeight="1" x14ac:dyDescent="0.3">
      <c r="A454" s="221"/>
      <c r="B454" s="298" t="s">
        <v>806</v>
      </c>
      <c r="C454" s="561" t="str">
        <f>IF(LEN(t_STR_RW_AUX_DIG17) &gt; 0, t_STR_RW_AUX_DIG17, DEF_RW_AUX_DIG17) &amp; " high voltage"</f>
        <v>AUX digital 17 high voltage</v>
      </c>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c r="AA454" s="193"/>
      <c r="AB454" s="193"/>
      <c r="AC454" s="193"/>
      <c r="AD454" s="193"/>
      <c r="AE454" s="193"/>
      <c r="AF454" s="193"/>
      <c r="AG454" s="193"/>
      <c r="AH454" s="193"/>
      <c r="AI454" s="193"/>
      <c r="AJ454" s="128">
        <f>IF($DM454=0,0,(IF(_xlfn.BITAND($DM454, 128),"8,", "") &amp; IF(_xlfn.BITAND($DM454,64),"7,", "") &amp; IF(_xlfn.BITAND($DM454,7), _xlfn.BITAND($DM454,7) &amp; ",", "") &amp; IF(_xlfn.BITAND($DM454, 56), _xlfn.BITAND($DM454, 56)/8, "")))</f>
        <v>0</v>
      </c>
      <c r="AK454" s="129">
        <v>0</v>
      </c>
      <c r="AL454" s="129">
        <v>31</v>
      </c>
      <c r="AM454" s="130" t="s">
        <v>165</v>
      </c>
      <c r="AN454" s="131" t="s">
        <v>807</v>
      </c>
      <c r="AO454" s="131" t="s">
        <v>343</v>
      </c>
      <c r="AP454" s="131" t="s">
        <v>807</v>
      </c>
      <c r="AQ454" s="140" t="s">
        <v>808</v>
      </c>
      <c r="AR454" s="261">
        <v>32</v>
      </c>
      <c r="AS454" s="12" t="s">
        <v>346</v>
      </c>
      <c r="AT454" s="198">
        <v>1</v>
      </c>
      <c r="AU454" s="198">
        <v>2</v>
      </c>
      <c r="AV454" s="12" t="s">
        <v>259</v>
      </c>
      <c r="AW454" s="135">
        <v>0</v>
      </c>
      <c r="AX454" s="135">
        <v>0</v>
      </c>
      <c r="AY454" s="135">
        <v>0</v>
      </c>
      <c r="AZ454" s="135">
        <v>0</v>
      </c>
      <c r="BA454" s="135">
        <v>0</v>
      </c>
      <c r="BB454" s="136"/>
      <c r="BC454" s="136"/>
      <c r="BD454" s="15"/>
      <c r="BE454" s="137" t="str">
        <f>IF(C454="","",C454)</f>
        <v>AUX digital 17 high voltage</v>
      </c>
      <c r="BF454" s="11" t="s">
        <v>264</v>
      </c>
      <c r="BG454" s="11" t="s">
        <v>265</v>
      </c>
      <c r="BH454" s="11" t="s">
        <v>266</v>
      </c>
      <c r="BI454" s="146" t="s">
        <v>525</v>
      </c>
      <c r="BJ454" s="11" t="s">
        <v>268</v>
      </c>
      <c r="BK454" s="146" t="s">
        <v>485</v>
      </c>
      <c r="BL454" s="146" t="s">
        <v>350</v>
      </c>
      <c r="BM454" s="146" t="s">
        <v>179</v>
      </c>
      <c r="BN454" s="11" t="s">
        <v>182</v>
      </c>
      <c r="BO454" s="265" t="s">
        <v>181</v>
      </c>
      <c r="BP454" s="11" t="s">
        <v>272</v>
      </c>
      <c r="BQ454" s="11" t="s">
        <v>182</v>
      </c>
      <c r="BR454" s="11" t="s">
        <v>182</v>
      </c>
      <c r="BS454" s="11" t="s">
        <v>183</v>
      </c>
      <c r="BT454" s="11" t="s">
        <v>182</v>
      </c>
      <c r="BU454" s="11"/>
      <c r="BV454" s="15">
        <f t="shared" ref="BV454:BZ455" si="209">IF(UPPER(TRIM(D454))="X",1,0)</f>
        <v>0</v>
      </c>
      <c r="BW454" s="15">
        <f t="shared" si="209"/>
        <v>0</v>
      </c>
      <c r="BX454" s="15">
        <f t="shared" si="209"/>
        <v>0</v>
      </c>
      <c r="BY454" s="15">
        <f t="shared" si="209"/>
        <v>0</v>
      </c>
      <c r="BZ454" s="15">
        <f t="shared" si="209"/>
        <v>0</v>
      </c>
      <c r="CA454" s="15">
        <f>IF(UPPER(TRIM(J454))="X",1,0)</f>
        <v>0</v>
      </c>
      <c r="CB454" s="15">
        <f>IF(UPPER(TRIM(L454))="X",1,0)</f>
        <v>0</v>
      </c>
      <c r="CC454" s="15">
        <f>IF(UPPER(TRIM(M454))="X",1,0)</f>
        <v>0</v>
      </c>
      <c r="CD454" s="15">
        <f>IF(UPPER(TRIM(I454))="X",1,0)</f>
        <v>0</v>
      </c>
      <c r="CE454" s="15">
        <f>IF(UPPER(TRIM(K454))="X",1,0)</f>
        <v>0</v>
      </c>
      <c r="CF454" s="15">
        <f t="shared" ref="CF454:CU455" si="210">IF(UPPER(TRIM(N454))="X",1,0)</f>
        <v>0</v>
      </c>
      <c r="CG454" s="15">
        <f t="shared" si="210"/>
        <v>0</v>
      </c>
      <c r="CH454" s="15">
        <f t="shared" si="210"/>
        <v>0</v>
      </c>
      <c r="CI454" s="15">
        <f t="shared" si="210"/>
        <v>0</v>
      </c>
      <c r="CJ454" s="15">
        <f t="shared" si="210"/>
        <v>0</v>
      </c>
      <c r="CK454" s="15">
        <f t="shared" si="210"/>
        <v>0</v>
      </c>
      <c r="CL454" s="15">
        <f t="shared" si="210"/>
        <v>0</v>
      </c>
      <c r="CM454" s="15">
        <f t="shared" si="210"/>
        <v>0</v>
      </c>
      <c r="CN454" s="15">
        <f t="shared" si="210"/>
        <v>0</v>
      </c>
      <c r="CO454" s="15">
        <f t="shared" si="210"/>
        <v>0</v>
      </c>
      <c r="CP454" s="15">
        <f t="shared" si="210"/>
        <v>0</v>
      </c>
      <c r="CQ454" s="15">
        <f t="shared" si="210"/>
        <v>0</v>
      </c>
      <c r="CR454" s="15">
        <f t="shared" si="210"/>
        <v>0</v>
      </c>
      <c r="CS454" s="15">
        <f t="shared" si="210"/>
        <v>0</v>
      </c>
      <c r="CT454" s="15">
        <f t="shared" si="210"/>
        <v>0</v>
      </c>
      <c r="CU454" s="15">
        <f t="shared" si="210"/>
        <v>0</v>
      </c>
      <c r="CV454" s="15">
        <f t="shared" ref="CP454:DA455" si="211">IF(UPPER(TRIM(AD454))="X",1,0)</f>
        <v>0</v>
      </c>
      <c r="CW454" s="15">
        <f t="shared" si="211"/>
        <v>0</v>
      </c>
      <c r="CX454" s="15">
        <f t="shared" si="211"/>
        <v>0</v>
      </c>
      <c r="CY454" s="15">
        <f t="shared" si="211"/>
        <v>0</v>
      </c>
      <c r="CZ454" s="15">
        <f t="shared" si="211"/>
        <v>0</v>
      </c>
      <c r="DA454" s="15">
        <f t="shared" si="211"/>
        <v>0</v>
      </c>
      <c r="DB454" s="16">
        <f>IF(UPPER(TRIM(AM454))="P", 0, IF(UPPER(TRIM(AM454))="C", 16384, IF(UPPER(TRIM(AM454))="B", 32768, IF(UPPER(TRIM(AM454))="U", 49152, -1))))</f>
        <v>0</v>
      </c>
      <c r="DC454" s="16">
        <f>HEX2DEC(AN454)</f>
        <v>5552</v>
      </c>
      <c r="DD454" s="16">
        <f>IF(UPPER(TRIM(BB454))="",0,IF(UPPER(TRIM(BB454))="M",32,IF(UPPER(TRIM(BB454))="H",64,IF(UPPER(TRIM(BB454))="I",128,-1))))</f>
        <v>0</v>
      </c>
      <c r="DE454" s="16">
        <f>IF(UPPER(TRIM(BC454))="",0, IF(UPPER(TRIM(BC454))="U",1,IF(UPPER(TRIM(BC454))="A",2,IF(UPPER(TRIM(BC454))="B1",4,IF(UPPER(TRIM(BC454))="B2",8,IF(UPPER(TRIM(BC454))="C",16,-1))))))</f>
        <v>0</v>
      </c>
      <c r="DF454" s="17"/>
      <c r="DG454" s="16">
        <v>401</v>
      </c>
      <c r="DH454" s="16">
        <f>AK454</f>
        <v>0</v>
      </c>
      <c r="DI454" s="16">
        <f>AL454</f>
        <v>31</v>
      </c>
      <c r="DJ454" s="16">
        <f>DB454 + DC454</f>
        <v>5552</v>
      </c>
      <c r="DK454" s="16">
        <f>HEX2DEC(AO454)</f>
        <v>18</v>
      </c>
      <c r="DL454" s="16">
        <f>HEX2DEC(AP454)</f>
        <v>5552</v>
      </c>
      <c r="DM454" s="128">
        <v>0</v>
      </c>
      <c r="DN454" s="16">
        <v>310</v>
      </c>
      <c r="DO454" s="16">
        <f>BV454*2^15+BW454*2^14+BX454*2^13+BY454*2^12+BZ454*2^11+CA454*2^10+CB454*2^9+CC454*2^8+CD454*2^7+CE454*2^6+CF454*2^5+CG454*2^4+CH454*2^3+CI454*2^2+CJ454*2^1+CK454*2^0</f>
        <v>0</v>
      </c>
      <c r="DP454" s="16">
        <f>CL454*2^15+CM454*2^14+CN454*2^13+CO454*2^12+CP454*2^11+CQ454*2^10+CR454*2^9+CS454*2^8+CT454*2^7+CU454*2^6+CV454*2^5+CW454*2^4+CX454*2^3+CY454*2^2+CZ454*2^1+DA454*2^0</f>
        <v>0</v>
      </c>
      <c r="DQ454" s="16">
        <f>IF(DS454=2,AT454*1000,AT454)</f>
        <v>1000</v>
      </c>
      <c r="DR454" s="16">
        <f>IF(DT454=2,AU454*1000,AU454)</f>
        <v>2000</v>
      </c>
      <c r="DS454" s="16">
        <v>2</v>
      </c>
      <c r="DT454" s="16">
        <v>2</v>
      </c>
      <c r="DU454" s="16">
        <f>MAX(0,MIN(AX454,3))*2^14+MAX(0,MIN(AY454,3))*2^12+MAX(0,MIN(AZ454,3))*2^10+MAX(0,MIN(BA454,3))*2^8+IF(AW454&lt;0,31,IF(AW454&gt;30,30,AW454))</f>
        <v>0</v>
      </c>
      <c r="DV454" s="16">
        <f>DD454 + DE454</f>
        <v>0</v>
      </c>
      <c r="DW454" s="138" t="s">
        <v>184</v>
      </c>
      <c r="DX454" s="137" t="s">
        <v>273</v>
      </c>
      <c r="DY454" s="137" t="s">
        <v>186</v>
      </c>
      <c r="DZ454" s="17"/>
      <c r="EA454" s="15"/>
      <c r="EB454" s="15"/>
      <c r="EC454" s="15"/>
      <c r="ED454" s="15"/>
    </row>
    <row r="455" spans="1:134" ht="15" hidden="1" customHeight="1" x14ac:dyDescent="0.3">
      <c r="A455" s="221"/>
      <c r="B455" s="293"/>
      <c r="C455" s="561" t="str">
        <f>IF(LEN(t_STR_RW_AUX_DIG17) &gt; 0, t_STR_RW_AUX_DIG17, DEF_RW_AUX_DIG17) &amp; " low voltage"</f>
        <v>AUX digital 17 low voltage</v>
      </c>
      <c r="D455" s="202"/>
      <c r="E455" s="202"/>
      <c r="F455" s="202"/>
      <c r="G455" s="202"/>
      <c r="H455" s="202"/>
      <c r="I455" s="202"/>
      <c r="J455" s="202"/>
      <c r="K455" s="202"/>
      <c r="L455" s="202"/>
      <c r="M455" s="202"/>
      <c r="N455" s="202"/>
      <c r="O455" s="202"/>
      <c r="P455" s="202"/>
      <c r="Q455" s="202"/>
      <c r="R455" s="202"/>
      <c r="S455" s="202"/>
      <c r="T455" s="202"/>
      <c r="U455" s="202"/>
      <c r="V455" s="202"/>
      <c r="W455" s="202"/>
      <c r="X455" s="202"/>
      <c r="Y455" s="202"/>
      <c r="Z455" s="202"/>
      <c r="AA455" s="202"/>
      <c r="AB455" s="202"/>
      <c r="AC455" s="202"/>
      <c r="AD455" s="202"/>
      <c r="AE455" s="202"/>
      <c r="AF455" s="202"/>
      <c r="AG455" s="202"/>
      <c r="AH455" s="202"/>
      <c r="AI455" s="202"/>
      <c r="AJ455" s="128">
        <f>IF($DM455=0,0,(IF(_xlfn.BITAND($DM455, 128),"8,", "") &amp; IF(_xlfn.BITAND($DM455,64),"7,", "") &amp; IF(_xlfn.BITAND($DM455,7), _xlfn.BITAND($DM455,7) &amp; ",", "") &amp; IF(_xlfn.BITAND($DM455, 56), _xlfn.BITAND($DM455, 56)/8, "")))</f>
        <v>0</v>
      </c>
      <c r="AK455" s="129">
        <v>0</v>
      </c>
      <c r="AL455" s="129">
        <v>31</v>
      </c>
      <c r="AM455" s="130" t="s">
        <v>165</v>
      </c>
      <c r="AN455" s="131" t="s">
        <v>807</v>
      </c>
      <c r="AO455" s="131" t="s">
        <v>352</v>
      </c>
      <c r="AP455" s="131" t="s">
        <v>809</v>
      </c>
      <c r="AQ455" s="140" t="s">
        <v>810</v>
      </c>
      <c r="AR455" s="261">
        <v>0</v>
      </c>
      <c r="AS455" s="12" t="s">
        <v>346</v>
      </c>
      <c r="AT455" s="198">
        <v>1</v>
      </c>
      <c r="AU455" s="198">
        <v>2</v>
      </c>
      <c r="AV455" s="12" t="s">
        <v>259</v>
      </c>
      <c r="AW455" s="135">
        <v>0</v>
      </c>
      <c r="AX455" s="135">
        <v>0</v>
      </c>
      <c r="AY455" s="135">
        <v>0</v>
      </c>
      <c r="AZ455" s="135">
        <v>0</v>
      </c>
      <c r="BA455" s="135">
        <v>0</v>
      </c>
      <c r="BB455" s="136"/>
      <c r="BC455" s="136"/>
      <c r="BD455" s="15"/>
      <c r="BE455" s="137" t="str">
        <f>IF(C455="","",C455)</f>
        <v>AUX digital 17 low voltage</v>
      </c>
      <c r="BF455" s="11" t="s">
        <v>264</v>
      </c>
      <c r="BG455" s="11" t="s">
        <v>265</v>
      </c>
      <c r="BH455" s="11" t="s">
        <v>266</v>
      </c>
      <c r="BI455" s="146" t="s">
        <v>525</v>
      </c>
      <c r="BJ455" s="11" t="s">
        <v>268</v>
      </c>
      <c r="BK455" s="146" t="s">
        <v>485</v>
      </c>
      <c r="BL455" s="146" t="s">
        <v>350</v>
      </c>
      <c r="BM455" s="146" t="s">
        <v>179</v>
      </c>
      <c r="BN455" s="11" t="s">
        <v>182</v>
      </c>
      <c r="BO455" s="265" t="s">
        <v>181</v>
      </c>
      <c r="BP455" s="11" t="s">
        <v>272</v>
      </c>
      <c r="BQ455" s="11" t="s">
        <v>182</v>
      </c>
      <c r="BR455" s="11" t="s">
        <v>182</v>
      </c>
      <c r="BS455" s="11" t="s">
        <v>183</v>
      </c>
      <c r="BT455" s="11" t="s">
        <v>182</v>
      </c>
      <c r="BU455" s="11"/>
      <c r="BV455" s="15">
        <f t="shared" si="209"/>
        <v>0</v>
      </c>
      <c r="BW455" s="15">
        <f t="shared" si="209"/>
        <v>0</v>
      </c>
      <c r="BX455" s="15">
        <f t="shared" si="209"/>
        <v>0</v>
      </c>
      <c r="BY455" s="15">
        <f t="shared" si="209"/>
        <v>0</v>
      </c>
      <c r="BZ455" s="15">
        <f t="shared" si="209"/>
        <v>0</v>
      </c>
      <c r="CA455" s="15">
        <f>IF(UPPER(TRIM(J455))="X",1,0)</f>
        <v>0</v>
      </c>
      <c r="CB455" s="15">
        <f>IF(UPPER(TRIM(L455))="X",1,0)</f>
        <v>0</v>
      </c>
      <c r="CC455" s="15">
        <f>IF(UPPER(TRIM(M455))="X",1,0)</f>
        <v>0</v>
      </c>
      <c r="CD455" s="15">
        <f>IF(UPPER(TRIM(I455))="X",1,0)</f>
        <v>0</v>
      </c>
      <c r="CE455" s="15">
        <f>IF(UPPER(TRIM(K455))="X",1,0)</f>
        <v>0</v>
      </c>
      <c r="CF455" s="15">
        <f t="shared" si="210"/>
        <v>0</v>
      </c>
      <c r="CG455" s="15">
        <f t="shared" si="210"/>
        <v>0</v>
      </c>
      <c r="CH455" s="15">
        <f t="shared" si="210"/>
        <v>0</v>
      </c>
      <c r="CI455" s="15">
        <f t="shared" si="210"/>
        <v>0</v>
      </c>
      <c r="CJ455" s="15">
        <f t="shared" si="210"/>
        <v>0</v>
      </c>
      <c r="CK455" s="15">
        <f t="shared" si="210"/>
        <v>0</v>
      </c>
      <c r="CL455" s="15">
        <f t="shared" si="210"/>
        <v>0</v>
      </c>
      <c r="CM455" s="15">
        <f t="shared" si="210"/>
        <v>0</v>
      </c>
      <c r="CN455" s="15">
        <f t="shared" si="210"/>
        <v>0</v>
      </c>
      <c r="CO455" s="15">
        <f t="shared" si="210"/>
        <v>0</v>
      </c>
      <c r="CP455" s="15">
        <f t="shared" si="211"/>
        <v>0</v>
      </c>
      <c r="CQ455" s="15">
        <f t="shared" si="211"/>
        <v>0</v>
      </c>
      <c r="CR455" s="15">
        <f t="shared" si="211"/>
        <v>0</v>
      </c>
      <c r="CS455" s="15">
        <f t="shared" si="211"/>
        <v>0</v>
      </c>
      <c r="CT455" s="15">
        <f t="shared" si="211"/>
        <v>0</v>
      </c>
      <c r="CU455" s="15">
        <f t="shared" si="211"/>
        <v>0</v>
      </c>
      <c r="CV455" s="15">
        <f t="shared" si="211"/>
        <v>0</v>
      </c>
      <c r="CW455" s="15">
        <f t="shared" si="211"/>
        <v>0</v>
      </c>
      <c r="CX455" s="15">
        <f t="shared" si="211"/>
        <v>0</v>
      </c>
      <c r="CY455" s="15">
        <f t="shared" si="211"/>
        <v>0</v>
      </c>
      <c r="CZ455" s="15">
        <f t="shared" si="211"/>
        <v>0</v>
      </c>
      <c r="DA455" s="15">
        <f t="shared" si="211"/>
        <v>0</v>
      </c>
      <c r="DB455" s="16">
        <f>IF(UPPER(TRIM(AM455))="P", 0, IF(UPPER(TRIM(AM455))="C", 16384, IF(UPPER(TRIM(AM455))="B", 32768, IF(UPPER(TRIM(AM455))="U", 49152, -1))))</f>
        <v>0</v>
      </c>
      <c r="DC455" s="16">
        <f>HEX2DEC(AN455)</f>
        <v>5552</v>
      </c>
      <c r="DD455" s="16">
        <f>IF(UPPER(TRIM(BB455))="",0,IF(UPPER(TRIM(BB455))="M",32,IF(UPPER(TRIM(BB455))="H",64,IF(UPPER(TRIM(BB455))="I",128,-1))))</f>
        <v>0</v>
      </c>
      <c r="DE455" s="16">
        <f>IF(UPPER(TRIM(BC455))="",0, IF(UPPER(TRIM(BC455))="U",1,IF(UPPER(TRIM(BC455))="A",2,IF(UPPER(TRIM(BC455))="B1",4,IF(UPPER(TRIM(BC455))="B2",8,IF(UPPER(TRIM(BC455))="C",16,-1))))))</f>
        <v>0</v>
      </c>
      <c r="DF455" s="17"/>
      <c r="DG455" s="16">
        <v>402</v>
      </c>
      <c r="DH455" s="16">
        <f>AK455</f>
        <v>0</v>
      </c>
      <c r="DI455" s="16">
        <f>AL455</f>
        <v>31</v>
      </c>
      <c r="DJ455" s="16">
        <f>DB455 + DC455</f>
        <v>5552</v>
      </c>
      <c r="DK455" s="16">
        <f>HEX2DEC(AO455)</f>
        <v>17</v>
      </c>
      <c r="DL455" s="16">
        <f>HEX2DEC(AP455)</f>
        <v>5553</v>
      </c>
      <c r="DM455" s="128">
        <v>0</v>
      </c>
      <c r="DN455" s="16">
        <v>311</v>
      </c>
      <c r="DO455" s="16">
        <f>BV455*2^15+BW455*2^14+BX455*2^13+BY455*2^12+BZ455*2^11+CA455*2^10+CB455*2^9+CC455*2^8+CD455*2^7+CE455*2^6+CF455*2^5+CG455*2^4+CH455*2^3+CI455*2^2+CJ455*2^1+CK455*2^0</f>
        <v>0</v>
      </c>
      <c r="DP455" s="16">
        <f>CL455*2^15+CM455*2^14+CN455*2^13+CO455*2^12+CP455*2^11+CQ455*2^10+CR455*2^9+CS455*2^8+CT455*2^7+CU455*2^6+CV455*2^5+CW455*2^4+CX455*2^3+CY455*2^2+CZ455*2^1+DA455*2^0</f>
        <v>0</v>
      </c>
      <c r="DQ455" s="16">
        <f>IF(DS455=2,AT455*1000,AT455)</f>
        <v>1000</v>
      </c>
      <c r="DR455" s="16">
        <f>IF(DT455=2,AU455*1000,AU455)</f>
        <v>2000</v>
      </c>
      <c r="DS455" s="16">
        <v>2</v>
      </c>
      <c r="DT455" s="16">
        <v>2</v>
      </c>
      <c r="DU455" s="16">
        <f>MAX(0,MIN(AX455,3))*2^14+MAX(0,MIN(AY455,3))*2^12+MAX(0,MIN(AZ455,3))*2^10+MAX(0,MIN(BA455,3))*2^8+IF(AW455&lt;0,31,IF(AW455&gt;30,30,AW455))</f>
        <v>0</v>
      </c>
      <c r="DV455" s="16">
        <f>DD455 + DE455</f>
        <v>0</v>
      </c>
      <c r="DW455" s="138" t="s">
        <v>184</v>
      </c>
      <c r="DX455" s="137" t="s">
        <v>273</v>
      </c>
      <c r="DY455" s="137" t="s">
        <v>186</v>
      </c>
      <c r="DZ455" s="17"/>
      <c r="EA455" s="15"/>
      <c r="EB455" s="15"/>
      <c r="EC455" s="15"/>
      <c r="ED455" s="15"/>
    </row>
    <row r="456" spans="1:134" ht="15" hidden="1" customHeight="1" x14ac:dyDescent="0.3">
      <c r="A456" s="123"/>
      <c r="B456" s="290"/>
      <c r="C456" s="563"/>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79"/>
      <c r="AK456" s="180"/>
      <c r="AL456" s="180"/>
      <c r="AM456" s="181"/>
      <c r="AN456" s="182"/>
      <c r="AO456" s="182"/>
      <c r="AP456" s="182"/>
      <c r="AQ456" s="295"/>
      <c r="AR456" s="297"/>
      <c r="AS456" s="184"/>
      <c r="AT456" s="190"/>
      <c r="AU456" s="190"/>
      <c r="AV456" s="184"/>
      <c r="AW456" s="184"/>
      <c r="AX456" s="184"/>
      <c r="AY456" s="184"/>
      <c r="AZ456" s="184"/>
      <c r="BA456" s="184"/>
      <c r="BB456" s="186"/>
      <c r="BC456" s="186"/>
      <c r="BD456" s="15"/>
      <c r="BE456" s="137" t="s">
        <v>183</v>
      </c>
      <c r="BF456" s="11"/>
      <c r="BG456" s="11"/>
      <c r="BH456" s="11"/>
      <c r="BI456" s="11" t="s">
        <v>183</v>
      </c>
      <c r="BJ456" s="11" t="s">
        <v>183</v>
      </c>
      <c r="BK456" s="11" t="s">
        <v>183</v>
      </c>
      <c r="BL456" s="11" t="s">
        <v>183</v>
      </c>
      <c r="BM456" s="11" t="s">
        <v>183</v>
      </c>
      <c r="BN456" s="11" t="s">
        <v>183</v>
      </c>
      <c r="BO456" s="11" t="s">
        <v>183</v>
      </c>
      <c r="BP456" s="11" t="s">
        <v>183</v>
      </c>
      <c r="BQ456" s="11" t="s">
        <v>183</v>
      </c>
      <c r="BR456" s="11" t="s">
        <v>183</v>
      </c>
      <c r="BS456" s="11" t="s">
        <v>183</v>
      </c>
      <c r="BT456" s="11" t="s">
        <v>183</v>
      </c>
      <c r="BU456" s="11"/>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6"/>
      <c r="DC456" s="16"/>
      <c r="DD456" s="16"/>
      <c r="DE456" s="16"/>
      <c r="DF456" s="17"/>
      <c r="DG456" s="16"/>
      <c r="DH456" s="16"/>
      <c r="DI456" s="16"/>
      <c r="DJ456" s="16"/>
      <c r="DK456" s="16"/>
      <c r="DL456" s="16"/>
      <c r="DM456" s="179"/>
      <c r="DN456" s="16"/>
      <c r="DO456" s="16"/>
      <c r="DP456" s="16"/>
      <c r="DQ456" s="16"/>
      <c r="DR456" s="16"/>
      <c r="DS456" s="16"/>
      <c r="DT456" s="16"/>
      <c r="DU456" s="16"/>
      <c r="DV456" s="16"/>
      <c r="DW456" s="138"/>
      <c r="DX456" s="137"/>
      <c r="DY456" s="137"/>
      <c r="DZ456" s="17"/>
      <c r="EA456" s="15"/>
      <c r="EB456" s="15"/>
      <c r="EC456" s="15"/>
      <c r="ED456" s="15"/>
    </row>
    <row r="457" spans="1:134" ht="15" hidden="1" customHeight="1" x14ac:dyDescent="0.3">
      <c r="A457" s="284" t="s">
        <v>562</v>
      </c>
      <c r="B457" s="298" t="s">
        <v>811</v>
      </c>
      <c r="C457" s="561" t="str">
        <f>IF(LEN(t_STR_RW_AUX_DIG18) &gt; 0, t_STR_RW_AUX_DIG18, DEF_RW_AUX_DIG18) &amp; " high voltage"</f>
        <v>AUX digital 18 high voltage</v>
      </c>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c r="AA457" s="193"/>
      <c r="AB457" s="193"/>
      <c r="AC457" s="193"/>
      <c r="AD457" s="193"/>
      <c r="AE457" s="193"/>
      <c r="AF457" s="193"/>
      <c r="AG457" s="193"/>
      <c r="AH457" s="193"/>
      <c r="AI457" s="193"/>
      <c r="AJ457" s="128">
        <f>IF($DM457=0,0,(IF(_xlfn.BITAND($DM457, 128),"8,", "") &amp; IF(_xlfn.BITAND($DM457,64),"7,", "") &amp; IF(_xlfn.BITAND($DM457,7), _xlfn.BITAND($DM457,7) &amp; ",", "") &amp; IF(_xlfn.BITAND($DM457, 56), _xlfn.BITAND($DM457, 56)/8, "")))</f>
        <v>0</v>
      </c>
      <c r="AK457" s="129">
        <v>0</v>
      </c>
      <c r="AL457" s="129">
        <v>31</v>
      </c>
      <c r="AM457" s="130" t="s">
        <v>165</v>
      </c>
      <c r="AN457" s="131" t="s">
        <v>812</v>
      </c>
      <c r="AO457" s="131" t="s">
        <v>343</v>
      </c>
      <c r="AP457" s="131" t="s">
        <v>812</v>
      </c>
      <c r="AQ457" s="140" t="s">
        <v>813</v>
      </c>
      <c r="AR457" s="261">
        <v>32</v>
      </c>
      <c r="AS457" s="12" t="s">
        <v>346</v>
      </c>
      <c r="AT457" s="198">
        <v>1</v>
      </c>
      <c r="AU457" s="198">
        <v>2</v>
      </c>
      <c r="AV457" s="12" t="s">
        <v>259</v>
      </c>
      <c r="AW457" s="135">
        <v>0</v>
      </c>
      <c r="AX457" s="135">
        <v>0</v>
      </c>
      <c r="AY457" s="135">
        <v>0</v>
      </c>
      <c r="AZ457" s="135">
        <v>0</v>
      </c>
      <c r="BA457" s="135">
        <v>0</v>
      </c>
      <c r="BB457" s="136"/>
      <c r="BC457" s="136"/>
      <c r="BD457" s="15"/>
      <c r="BE457" s="137" t="str">
        <f>IF(C457="","",C457)</f>
        <v>AUX digital 18 high voltage</v>
      </c>
      <c r="BF457" s="11" t="s">
        <v>264</v>
      </c>
      <c r="BG457" s="11" t="s">
        <v>265</v>
      </c>
      <c r="BH457" s="11" t="s">
        <v>266</v>
      </c>
      <c r="BI457" s="146" t="s">
        <v>525</v>
      </c>
      <c r="BJ457" s="11" t="s">
        <v>268</v>
      </c>
      <c r="BK457" s="146" t="s">
        <v>485</v>
      </c>
      <c r="BL457" s="146" t="s">
        <v>350</v>
      </c>
      <c r="BM457" s="146" t="s">
        <v>179</v>
      </c>
      <c r="BN457" s="11" t="s">
        <v>182</v>
      </c>
      <c r="BO457" s="265" t="s">
        <v>181</v>
      </c>
      <c r="BP457" s="11" t="s">
        <v>272</v>
      </c>
      <c r="BQ457" s="11" t="s">
        <v>182</v>
      </c>
      <c r="BR457" s="11" t="s">
        <v>182</v>
      </c>
      <c r="BS457" s="11" t="s">
        <v>183</v>
      </c>
      <c r="BT457" s="11" t="s">
        <v>182</v>
      </c>
      <c r="BU457" s="11"/>
      <c r="BV457" s="15">
        <f t="shared" ref="BV457:BZ458" si="212">IF(UPPER(TRIM(D457))="X",1,0)</f>
        <v>0</v>
      </c>
      <c r="BW457" s="15">
        <f t="shared" si="212"/>
        <v>0</v>
      </c>
      <c r="BX457" s="15">
        <f t="shared" si="212"/>
        <v>0</v>
      </c>
      <c r="BY457" s="15">
        <f t="shared" si="212"/>
        <v>0</v>
      </c>
      <c r="BZ457" s="15">
        <f t="shared" si="212"/>
        <v>0</v>
      </c>
      <c r="CA457" s="15">
        <f>IF(UPPER(TRIM(J457))="X",1,0)</f>
        <v>0</v>
      </c>
      <c r="CB457" s="15">
        <f>IF(UPPER(TRIM(L457))="X",1,0)</f>
        <v>0</v>
      </c>
      <c r="CC457" s="15">
        <f>IF(UPPER(TRIM(M457))="X",1,0)</f>
        <v>0</v>
      </c>
      <c r="CD457" s="15">
        <f>IF(UPPER(TRIM(I457))="X",1,0)</f>
        <v>0</v>
      </c>
      <c r="CE457" s="15">
        <f>IF(UPPER(TRIM(K457))="X",1,0)</f>
        <v>0</v>
      </c>
      <c r="CF457" s="15">
        <f t="shared" ref="CF457:CU458" si="213">IF(UPPER(TRIM(N457))="X",1,0)</f>
        <v>0</v>
      </c>
      <c r="CG457" s="15">
        <f t="shared" si="213"/>
        <v>0</v>
      </c>
      <c r="CH457" s="15">
        <f t="shared" si="213"/>
        <v>0</v>
      </c>
      <c r="CI457" s="15">
        <f t="shared" si="213"/>
        <v>0</v>
      </c>
      <c r="CJ457" s="15">
        <f t="shared" si="213"/>
        <v>0</v>
      </c>
      <c r="CK457" s="15">
        <f t="shared" si="213"/>
        <v>0</v>
      </c>
      <c r="CL457" s="15">
        <f t="shared" si="213"/>
        <v>0</v>
      </c>
      <c r="CM457" s="15">
        <f t="shared" si="213"/>
        <v>0</v>
      </c>
      <c r="CN457" s="15">
        <f t="shared" si="213"/>
        <v>0</v>
      </c>
      <c r="CO457" s="15">
        <f t="shared" si="213"/>
        <v>0</v>
      </c>
      <c r="CP457" s="15">
        <f t="shared" si="213"/>
        <v>0</v>
      </c>
      <c r="CQ457" s="15">
        <f t="shared" si="213"/>
        <v>0</v>
      </c>
      <c r="CR457" s="15">
        <f t="shared" si="213"/>
        <v>0</v>
      </c>
      <c r="CS457" s="15">
        <f t="shared" si="213"/>
        <v>0</v>
      </c>
      <c r="CT457" s="15">
        <f t="shared" si="213"/>
        <v>0</v>
      </c>
      <c r="CU457" s="15">
        <f t="shared" si="213"/>
        <v>0</v>
      </c>
      <c r="CV457" s="15">
        <f t="shared" ref="CP457:DA458" si="214">IF(UPPER(TRIM(AD457))="X",1,0)</f>
        <v>0</v>
      </c>
      <c r="CW457" s="15">
        <f t="shared" si="214"/>
        <v>0</v>
      </c>
      <c r="CX457" s="15">
        <f t="shared" si="214"/>
        <v>0</v>
      </c>
      <c r="CY457" s="15">
        <f t="shared" si="214"/>
        <v>0</v>
      </c>
      <c r="CZ457" s="15">
        <f t="shared" si="214"/>
        <v>0</v>
      </c>
      <c r="DA457" s="15">
        <f t="shared" si="214"/>
        <v>0</v>
      </c>
      <c r="DB457" s="16">
        <f>IF(UPPER(TRIM(AM457))="P", 0, IF(UPPER(TRIM(AM457))="C", 16384, IF(UPPER(TRIM(AM457))="B", 32768, IF(UPPER(TRIM(AM457))="U", 49152, -1))))</f>
        <v>0</v>
      </c>
      <c r="DC457" s="16">
        <f>HEX2DEC(AN457)</f>
        <v>5554</v>
      </c>
      <c r="DD457" s="16">
        <f>IF(UPPER(TRIM(BB457))="",0,IF(UPPER(TRIM(BB457))="M",32,IF(UPPER(TRIM(BB457))="H",64,IF(UPPER(TRIM(BB457))="I",128,-1))))</f>
        <v>0</v>
      </c>
      <c r="DE457" s="16">
        <f>IF(UPPER(TRIM(BC457))="",0, IF(UPPER(TRIM(BC457))="U",1,IF(UPPER(TRIM(BC457))="A",2,IF(UPPER(TRIM(BC457))="B1",4,IF(UPPER(TRIM(BC457))="B2",8,IF(UPPER(TRIM(BC457))="C",16,-1))))))</f>
        <v>0</v>
      </c>
      <c r="DF457" s="17"/>
      <c r="DG457" s="16">
        <v>403</v>
      </c>
      <c r="DH457" s="16">
        <f>AK457</f>
        <v>0</v>
      </c>
      <c r="DI457" s="16">
        <f>AL457</f>
        <v>31</v>
      </c>
      <c r="DJ457" s="16">
        <f>DB457 + DC457</f>
        <v>5554</v>
      </c>
      <c r="DK457" s="16">
        <f>HEX2DEC(AO457)</f>
        <v>18</v>
      </c>
      <c r="DL457" s="16">
        <f>HEX2DEC(AP457)</f>
        <v>5554</v>
      </c>
      <c r="DM457" s="128">
        <v>0</v>
      </c>
      <c r="DN457" s="16">
        <v>312</v>
      </c>
      <c r="DO457" s="16">
        <f>BV457*2^15+BW457*2^14+BX457*2^13+BY457*2^12+BZ457*2^11+CA457*2^10+CB457*2^9+CC457*2^8+CD457*2^7+CE457*2^6+CF457*2^5+CG457*2^4+CH457*2^3+CI457*2^2+CJ457*2^1+CK457*2^0</f>
        <v>0</v>
      </c>
      <c r="DP457" s="16">
        <f>CL457*2^15+CM457*2^14+CN457*2^13+CO457*2^12+CP457*2^11+CQ457*2^10+CR457*2^9+CS457*2^8+CT457*2^7+CU457*2^6+CV457*2^5+CW457*2^4+CX457*2^3+CY457*2^2+CZ457*2^1+DA457*2^0</f>
        <v>0</v>
      </c>
      <c r="DQ457" s="16">
        <f>IF(DS457=2,AT457*1000,AT457)</f>
        <v>1000</v>
      </c>
      <c r="DR457" s="16">
        <f>IF(DT457=2,AU457*1000,AU457)</f>
        <v>2000</v>
      </c>
      <c r="DS457" s="16">
        <v>2</v>
      </c>
      <c r="DT457" s="16">
        <v>2</v>
      </c>
      <c r="DU457" s="16">
        <f>MAX(0,MIN(AX457,3))*2^14+MAX(0,MIN(AY457,3))*2^12+MAX(0,MIN(AZ457,3))*2^10+MAX(0,MIN(BA457,3))*2^8+IF(AW457&lt;0,31,IF(AW457&gt;30,30,AW457))</f>
        <v>0</v>
      </c>
      <c r="DV457" s="16">
        <f>DD457 + DE457</f>
        <v>0</v>
      </c>
      <c r="DW457" s="138" t="s">
        <v>184</v>
      </c>
      <c r="DX457" s="137" t="s">
        <v>273</v>
      </c>
      <c r="DY457" s="137" t="s">
        <v>186</v>
      </c>
      <c r="DZ457" s="17"/>
      <c r="EA457" s="15"/>
      <c r="EB457" s="15"/>
      <c r="EC457" s="15"/>
      <c r="ED457" s="15"/>
    </row>
    <row r="458" spans="1:134" ht="15" hidden="1" customHeight="1" x14ac:dyDescent="0.3">
      <c r="A458" s="284" t="s">
        <v>747</v>
      </c>
      <c r="B458" s="293"/>
      <c r="C458" s="561" t="str">
        <f>IF(LEN(t_STR_RW_AUX_DIG18) &gt; 0, t_STR_RW_AUX_DIG18, DEF_RW_AUX_DIG18) &amp; " low voltage"</f>
        <v>AUX digital 18 low voltage</v>
      </c>
      <c r="D458" s="202"/>
      <c r="E458" s="202"/>
      <c r="F458" s="202"/>
      <c r="G458" s="202"/>
      <c r="H458" s="202"/>
      <c r="I458" s="202"/>
      <c r="J458" s="202"/>
      <c r="K458" s="202"/>
      <c r="L458" s="202"/>
      <c r="M458" s="202"/>
      <c r="N458" s="202"/>
      <c r="O458" s="202"/>
      <c r="P458" s="202"/>
      <c r="Q458" s="202"/>
      <c r="R458" s="202"/>
      <c r="S458" s="202"/>
      <c r="T458" s="202"/>
      <c r="U458" s="202"/>
      <c r="V458" s="202"/>
      <c r="W458" s="202"/>
      <c r="X458" s="202"/>
      <c r="Y458" s="202"/>
      <c r="Z458" s="202"/>
      <c r="AA458" s="202"/>
      <c r="AB458" s="202"/>
      <c r="AC458" s="202"/>
      <c r="AD458" s="202"/>
      <c r="AE458" s="202"/>
      <c r="AF458" s="202"/>
      <c r="AG458" s="202"/>
      <c r="AH458" s="202"/>
      <c r="AI458" s="202"/>
      <c r="AJ458" s="128">
        <f>IF($DM458=0,0,(IF(_xlfn.BITAND($DM458, 128),"8,", "") &amp; IF(_xlfn.BITAND($DM458,64),"7,", "") &amp; IF(_xlfn.BITAND($DM458,7), _xlfn.BITAND($DM458,7) &amp; ",", "") &amp; IF(_xlfn.BITAND($DM458, 56), _xlfn.BITAND($DM458, 56)/8, "")))</f>
        <v>0</v>
      </c>
      <c r="AK458" s="129">
        <v>0</v>
      </c>
      <c r="AL458" s="129">
        <v>31</v>
      </c>
      <c r="AM458" s="130" t="s">
        <v>165</v>
      </c>
      <c r="AN458" s="131" t="s">
        <v>812</v>
      </c>
      <c r="AO458" s="131" t="s">
        <v>352</v>
      </c>
      <c r="AP458" s="131" t="s">
        <v>814</v>
      </c>
      <c r="AQ458" s="140" t="s">
        <v>815</v>
      </c>
      <c r="AR458" s="261">
        <v>0</v>
      </c>
      <c r="AS458" s="12" t="s">
        <v>346</v>
      </c>
      <c r="AT458" s="198">
        <v>1</v>
      </c>
      <c r="AU458" s="198">
        <v>2</v>
      </c>
      <c r="AV458" s="12" t="s">
        <v>259</v>
      </c>
      <c r="AW458" s="135">
        <v>0</v>
      </c>
      <c r="AX458" s="135">
        <v>0</v>
      </c>
      <c r="AY458" s="135">
        <v>0</v>
      </c>
      <c r="AZ458" s="135">
        <v>0</v>
      </c>
      <c r="BA458" s="135">
        <v>0</v>
      </c>
      <c r="BB458" s="136"/>
      <c r="BC458" s="136"/>
      <c r="BD458" s="15"/>
      <c r="BE458" s="137" t="str">
        <f>IF(C458="","",C458)</f>
        <v>AUX digital 18 low voltage</v>
      </c>
      <c r="BF458" s="11" t="s">
        <v>264</v>
      </c>
      <c r="BG458" s="11" t="s">
        <v>265</v>
      </c>
      <c r="BH458" s="11" t="s">
        <v>266</v>
      </c>
      <c r="BI458" s="146" t="s">
        <v>525</v>
      </c>
      <c r="BJ458" s="11" t="s">
        <v>268</v>
      </c>
      <c r="BK458" s="146" t="s">
        <v>485</v>
      </c>
      <c r="BL458" s="146" t="s">
        <v>350</v>
      </c>
      <c r="BM458" s="146" t="s">
        <v>179</v>
      </c>
      <c r="BN458" s="11" t="s">
        <v>182</v>
      </c>
      <c r="BO458" s="265" t="s">
        <v>181</v>
      </c>
      <c r="BP458" s="11" t="s">
        <v>272</v>
      </c>
      <c r="BQ458" s="11" t="s">
        <v>182</v>
      </c>
      <c r="BR458" s="11" t="s">
        <v>182</v>
      </c>
      <c r="BS458" s="11" t="s">
        <v>183</v>
      </c>
      <c r="BT458" s="11" t="s">
        <v>182</v>
      </c>
      <c r="BU458" s="11"/>
      <c r="BV458" s="15">
        <f t="shared" si="212"/>
        <v>0</v>
      </c>
      <c r="BW458" s="15">
        <f t="shared" si="212"/>
        <v>0</v>
      </c>
      <c r="BX458" s="15">
        <f t="shared" si="212"/>
        <v>0</v>
      </c>
      <c r="BY458" s="15">
        <f t="shared" si="212"/>
        <v>0</v>
      </c>
      <c r="BZ458" s="15">
        <f t="shared" si="212"/>
        <v>0</v>
      </c>
      <c r="CA458" s="15">
        <f>IF(UPPER(TRIM(J458))="X",1,0)</f>
        <v>0</v>
      </c>
      <c r="CB458" s="15">
        <f>IF(UPPER(TRIM(L458))="X",1,0)</f>
        <v>0</v>
      </c>
      <c r="CC458" s="15">
        <f>IF(UPPER(TRIM(M458))="X",1,0)</f>
        <v>0</v>
      </c>
      <c r="CD458" s="15">
        <f>IF(UPPER(TRIM(I458))="X",1,0)</f>
        <v>0</v>
      </c>
      <c r="CE458" s="15">
        <f>IF(UPPER(TRIM(K458))="X",1,0)</f>
        <v>0</v>
      </c>
      <c r="CF458" s="15">
        <f t="shared" si="213"/>
        <v>0</v>
      </c>
      <c r="CG458" s="15">
        <f t="shared" si="213"/>
        <v>0</v>
      </c>
      <c r="CH458" s="15">
        <f t="shared" si="213"/>
        <v>0</v>
      </c>
      <c r="CI458" s="15">
        <f t="shared" si="213"/>
        <v>0</v>
      </c>
      <c r="CJ458" s="15">
        <f t="shared" si="213"/>
        <v>0</v>
      </c>
      <c r="CK458" s="15">
        <f t="shared" si="213"/>
        <v>0</v>
      </c>
      <c r="CL458" s="15">
        <f t="shared" si="213"/>
        <v>0</v>
      </c>
      <c r="CM458" s="15">
        <f t="shared" si="213"/>
        <v>0</v>
      </c>
      <c r="CN458" s="15">
        <f t="shared" si="213"/>
        <v>0</v>
      </c>
      <c r="CO458" s="15">
        <f t="shared" si="213"/>
        <v>0</v>
      </c>
      <c r="CP458" s="15">
        <f t="shared" si="214"/>
        <v>0</v>
      </c>
      <c r="CQ458" s="15">
        <f t="shared" si="214"/>
        <v>0</v>
      </c>
      <c r="CR458" s="15">
        <f t="shared" si="214"/>
        <v>0</v>
      </c>
      <c r="CS458" s="15">
        <f t="shared" si="214"/>
        <v>0</v>
      </c>
      <c r="CT458" s="15">
        <f t="shared" si="214"/>
        <v>0</v>
      </c>
      <c r="CU458" s="15">
        <f t="shared" si="214"/>
        <v>0</v>
      </c>
      <c r="CV458" s="15">
        <f t="shared" si="214"/>
        <v>0</v>
      </c>
      <c r="CW458" s="15">
        <f t="shared" si="214"/>
        <v>0</v>
      </c>
      <c r="CX458" s="15">
        <f t="shared" si="214"/>
        <v>0</v>
      </c>
      <c r="CY458" s="15">
        <f t="shared" si="214"/>
        <v>0</v>
      </c>
      <c r="CZ458" s="15">
        <f t="shared" si="214"/>
        <v>0</v>
      </c>
      <c r="DA458" s="15">
        <f t="shared" si="214"/>
        <v>0</v>
      </c>
      <c r="DB458" s="16">
        <f>IF(UPPER(TRIM(AM458))="P", 0, IF(UPPER(TRIM(AM458))="C", 16384, IF(UPPER(TRIM(AM458))="B", 32768, IF(UPPER(TRIM(AM458))="U", 49152, -1))))</f>
        <v>0</v>
      </c>
      <c r="DC458" s="16">
        <f>HEX2DEC(AN458)</f>
        <v>5554</v>
      </c>
      <c r="DD458" s="16">
        <f>IF(UPPER(TRIM(BB458))="",0,IF(UPPER(TRIM(BB458))="M",32,IF(UPPER(TRIM(BB458))="H",64,IF(UPPER(TRIM(BB458))="I",128,-1))))</f>
        <v>0</v>
      </c>
      <c r="DE458" s="16">
        <f>IF(UPPER(TRIM(BC458))="",0, IF(UPPER(TRIM(BC458))="U",1,IF(UPPER(TRIM(BC458))="A",2,IF(UPPER(TRIM(BC458))="B1",4,IF(UPPER(TRIM(BC458))="B2",8,IF(UPPER(TRIM(BC458))="C",16,-1))))))</f>
        <v>0</v>
      </c>
      <c r="DF458" s="17"/>
      <c r="DG458" s="16">
        <v>404</v>
      </c>
      <c r="DH458" s="16">
        <f>AK458</f>
        <v>0</v>
      </c>
      <c r="DI458" s="16">
        <f>AL458</f>
        <v>31</v>
      </c>
      <c r="DJ458" s="16">
        <f>DB458 + DC458</f>
        <v>5554</v>
      </c>
      <c r="DK458" s="16">
        <f>HEX2DEC(AO458)</f>
        <v>17</v>
      </c>
      <c r="DL458" s="16">
        <f>HEX2DEC(AP458)</f>
        <v>5555</v>
      </c>
      <c r="DM458" s="128">
        <v>0</v>
      </c>
      <c r="DN458" s="16">
        <v>313</v>
      </c>
      <c r="DO458" s="16">
        <f>BV458*2^15+BW458*2^14+BX458*2^13+BY458*2^12+BZ458*2^11+CA458*2^10+CB458*2^9+CC458*2^8+CD458*2^7+CE458*2^6+CF458*2^5+CG458*2^4+CH458*2^3+CI458*2^2+CJ458*2^1+CK458*2^0</f>
        <v>0</v>
      </c>
      <c r="DP458" s="16">
        <f>CL458*2^15+CM458*2^14+CN458*2^13+CO458*2^12+CP458*2^11+CQ458*2^10+CR458*2^9+CS458*2^8+CT458*2^7+CU458*2^6+CV458*2^5+CW458*2^4+CX458*2^3+CY458*2^2+CZ458*2^1+DA458*2^0</f>
        <v>0</v>
      </c>
      <c r="DQ458" s="16">
        <f>IF(DS458=2,AT458*1000,AT458)</f>
        <v>1000</v>
      </c>
      <c r="DR458" s="16">
        <f>IF(DT458=2,AU458*1000,AU458)</f>
        <v>2000</v>
      </c>
      <c r="DS458" s="16">
        <v>2</v>
      </c>
      <c r="DT458" s="16">
        <v>2</v>
      </c>
      <c r="DU458" s="16">
        <f>MAX(0,MIN(AX458,3))*2^14+MAX(0,MIN(AY458,3))*2^12+MAX(0,MIN(AZ458,3))*2^10+MAX(0,MIN(BA458,3))*2^8+IF(AW458&lt;0,31,IF(AW458&gt;30,30,AW458))</f>
        <v>0</v>
      </c>
      <c r="DV458" s="16">
        <f>DD458 + DE458</f>
        <v>0</v>
      </c>
      <c r="DW458" s="138" t="s">
        <v>184</v>
      </c>
      <c r="DX458" s="137" t="s">
        <v>273</v>
      </c>
      <c r="DY458" s="137" t="s">
        <v>186</v>
      </c>
      <c r="DZ458" s="17"/>
      <c r="EA458" s="15"/>
      <c r="EB458" s="15"/>
      <c r="EC458" s="15"/>
      <c r="ED458" s="15"/>
    </row>
    <row r="459" spans="1:134" ht="15" hidden="1" customHeight="1" x14ac:dyDescent="0.3">
      <c r="A459" s="154" t="s">
        <v>568</v>
      </c>
      <c r="B459" s="290"/>
      <c r="C459" s="563"/>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79"/>
      <c r="AK459" s="180"/>
      <c r="AL459" s="180"/>
      <c r="AM459" s="181"/>
      <c r="AN459" s="182"/>
      <c r="AO459" s="182"/>
      <c r="AP459" s="182"/>
      <c r="AQ459" s="295"/>
      <c r="AR459" s="297"/>
      <c r="AS459" s="184"/>
      <c r="AT459" s="190"/>
      <c r="AU459" s="190"/>
      <c r="AV459" s="184"/>
      <c r="AW459" s="184"/>
      <c r="AX459" s="184"/>
      <c r="AY459" s="184"/>
      <c r="AZ459" s="184"/>
      <c r="BA459" s="184"/>
      <c r="BB459" s="186"/>
      <c r="BC459" s="186"/>
      <c r="BD459" s="15"/>
      <c r="BE459" s="137" t="s">
        <v>183</v>
      </c>
      <c r="BF459" s="11"/>
      <c r="BG459" s="11"/>
      <c r="BH459" s="11"/>
      <c r="BI459" s="11" t="s">
        <v>183</v>
      </c>
      <c r="BJ459" s="11" t="s">
        <v>183</v>
      </c>
      <c r="BK459" s="11" t="s">
        <v>183</v>
      </c>
      <c r="BL459" s="11" t="s">
        <v>183</v>
      </c>
      <c r="BM459" s="11" t="s">
        <v>183</v>
      </c>
      <c r="BN459" s="11" t="s">
        <v>183</v>
      </c>
      <c r="BO459" s="11" t="s">
        <v>183</v>
      </c>
      <c r="BP459" s="11" t="s">
        <v>183</v>
      </c>
      <c r="BQ459" s="11" t="s">
        <v>183</v>
      </c>
      <c r="BR459" s="11" t="s">
        <v>183</v>
      </c>
      <c r="BS459" s="11" t="s">
        <v>183</v>
      </c>
      <c r="BT459" s="11" t="s">
        <v>183</v>
      </c>
      <c r="BU459" s="11"/>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6"/>
      <c r="DC459" s="16"/>
      <c r="DD459" s="16"/>
      <c r="DE459" s="16"/>
      <c r="DF459" s="17"/>
      <c r="DG459" s="16"/>
      <c r="DH459" s="16"/>
      <c r="DI459" s="16"/>
      <c r="DJ459" s="16"/>
      <c r="DK459" s="16"/>
      <c r="DL459" s="16"/>
      <c r="DM459" s="179"/>
      <c r="DN459" s="16"/>
      <c r="DO459" s="16"/>
      <c r="DP459" s="16"/>
      <c r="DQ459" s="16"/>
      <c r="DR459" s="16"/>
      <c r="DS459" s="16"/>
      <c r="DT459" s="16"/>
      <c r="DU459" s="16"/>
      <c r="DV459" s="16"/>
      <c r="DW459" s="138"/>
      <c r="DX459" s="137"/>
      <c r="DY459" s="137"/>
      <c r="DZ459" s="17"/>
      <c r="EA459" s="15"/>
      <c r="EB459" s="15"/>
      <c r="EC459" s="15"/>
      <c r="ED459" s="15"/>
    </row>
    <row r="460" spans="1:134" ht="15" hidden="1" customHeight="1" x14ac:dyDescent="0.3">
      <c r="A460" s="221"/>
      <c r="B460" s="298" t="s">
        <v>816</v>
      </c>
      <c r="C460" s="561" t="str">
        <f>IF(LEN(t_STR_RW_AUX_DIG19) &gt; 0, t_STR_RW_AUX_DIG19, DEF_RW_AUX_DIG19) &amp; " high voltage"</f>
        <v>AUX digital 19 high voltage</v>
      </c>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c r="AA460" s="193"/>
      <c r="AB460" s="193"/>
      <c r="AC460" s="193"/>
      <c r="AD460" s="193"/>
      <c r="AE460" s="193"/>
      <c r="AF460" s="193"/>
      <c r="AG460" s="193"/>
      <c r="AH460" s="193"/>
      <c r="AI460" s="193"/>
      <c r="AJ460" s="128">
        <f>IF($DM460=0,0,(IF(_xlfn.BITAND($DM460, 128),"8,", "") &amp; IF(_xlfn.BITAND($DM460,64),"7,", "") &amp; IF(_xlfn.BITAND($DM460,7), _xlfn.BITAND($DM460,7) &amp; ",", "") &amp; IF(_xlfn.BITAND($DM460, 56), _xlfn.BITAND($DM460, 56)/8, "")))</f>
        <v>0</v>
      </c>
      <c r="AK460" s="129">
        <v>0</v>
      </c>
      <c r="AL460" s="129">
        <v>31</v>
      </c>
      <c r="AM460" s="130" t="s">
        <v>165</v>
      </c>
      <c r="AN460" s="131" t="s">
        <v>817</v>
      </c>
      <c r="AO460" s="131" t="s">
        <v>343</v>
      </c>
      <c r="AP460" s="131" t="s">
        <v>817</v>
      </c>
      <c r="AQ460" s="140" t="s">
        <v>818</v>
      </c>
      <c r="AR460" s="261">
        <v>32</v>
      </c>
      <c r="AS460" s="12" t="s">
        <v>346</v>
      </c>
      <c r="AT460" s="198">
        <v>1</v>
      </c>
      <c r="AU460" s="198">
        <v>2</v>
      </c>
      <c r="AV460" s="12" t="s">
        <v>259</v>
      </c>
      <c r="AW460" s="135">
        <v>0</v>
      </c>
      <c r="AX460" s="135">
        <v>0</v>
      </c>
      <c r="AY460" s="135">
        <v>0</v>
      </c>
      <c r="AZ460" s="135">
        <v>0</v>
      </c>
      <c r="BA460" s="135">
        <v>0</v>
      </c>
      <c r="BB460" s="136"/>
      <c r="BC460" s="136"/>
      <c r="BD460" s="15"/>
      <c r="BE460" s="137" t="str">
        <f>IF(C460="","",C460)</f>
        <v>AUX digital 19 high voltage</v>
      </c>
      <c r="BF460" s="11" t="s">
        <v>264</v>
      </c>
      <c r="BG460" s="11" t="s">
        <v>265</v>
      </c>
      <c r="BH460" s="11" t="s">
        <v>266</v>
      </c>
      <c r="BI460" s="146" t="s">
        <v>525</v>
      </c>
      <c r="BJ460" s="11" t="s">
        <v>268</v>
      </c>
      <c r="BK460" s="146" t="s">
        <v>485</v>
      </c>
      <c r="BL460" s="146" t="s">
        <v>350</v>
      </c>
      <c r="BM460" s="146" t="s">
        <v>179</v>
      </c>
      <c r="BN460" s="11" t="s">
        <v>182</v>
      </c>
      <c r="BO460" s="265" t="s">
        <v>181</v>
      </c>
      <c r="BP460" s="11" t="s">
        <v>272</v>
      </c>
      <c r="BQ460" s="11" t="s">
        <v>182</v>
      </c>
      <c r="BR460" s="11" t="s">
        <v>182</v>
      </c>
      <c r="BS460" s="11" t="s">
        <v>183</v>
      </c>
      <c r="BT460" s="11" t="s">
        <v>182</v>
      </c>
      <c r="BU460" s="11"/>
      <c r="BV460" s="15">
        <f t="shared" ref="BV460:BZ461" si="215">IF(UPPER(TRIM(D460))="X",1,0)</f>
        <v>0</v>
      </c>
      <c r="BW460" s="15">
        <f t="shared" si="215"/>
        <v>0</v>
      </c>
      <c r="BX460" s="15">
        <f t="shared" si="215"/>
        <v>0</v>
      </c>
      <c r="BY460" s="15">
        <f t="shared" si="215"/>
        <v>0</v>
      </c>
      <c r="BZ460" s="15">
        <f t="shared" si="215"/>
        <v>0</v>
      </c>
      <c r="CA460" s="15">
        <f>IF(UPPER(TRIM(J460))="X",1,0)</f>
        <v>0</v>
      </c>
      <c r="CB460" s="15">
        <f>IF(UPPER(TRIM(L460))="X",1,0)</f>
        <v>0</v>
      </c>
      <c r="CC460" s="15">
        <f>IF(UPPER(TRIM(M460))="X",1,0)</f>
        <v>0</v>
      </c>
      <c r="CD460" s="15">
        <f>IF(UPPER(TRIM(I460))="X",1,0)</f>
        <v>0</v>
      </c>
      <c r="CE460" s="15">
        <f>IF(UPPER(TRIM(K460))="X",1,0)</f>
        <v>0</v>
      </c>
      <c r="CF460" s="15">
        <f t="shared" ref="CF460:CU461" si="216">IF(UPPER(TRIM(N460))="X",1,0)</f>
        <v>0</v>
      </c>
      <c r="CG460" s="15">
        <f t="shared" si="216"/>
        <v>0</v>
      </c>
      <c r="CH460" s="15">
        <f t="shared" si="216"/>
        <v>0</v>
      </c>
      <c r="CI460" s="15">
        <f t="shared" si="216"/>
        <v>0</v>
      </c>
      <c r="CJ460" s="15">
        <f t="shared" si="216"/>
        <v>0</v>
      </c>
      <c r="CK460" s="15">
        <f t="shared" si="216"/>
        <v>0</v>
      </c>
      <c r="CL460" s="15">
        <f t="shared" si="216"/>
        <v>0</v>
      </c>
      <c r="CM460" s="15">
        <f t="shared" si="216"/>
        <v>0</v>
      </c>
      <c r="CN460" s="15">
        <f t="shared" si="216"/>
        <v>0</v>
      </c>
      <c r="CO460" s="15">
        <f t="shared" si="216"/>
        <v>0</v>
      </c>
      <c r="CP460" s="15">
        <f t="shared" si="216"/>
        <v>0</v>
      </c>
      <c r="CQ460" s="15">
        <f t="shared" si="216"/>
        <v>0</v>
      </c>
      <c r="CR460" s="15">
        <f t="shared" si="216"/>
        <v>0</v>
      </c>
      <c r="CS460" s="15">
        <f t="shared" si="216"/>
        <v>0</v>
      </c>
      <c r="CT460" s="15">
        <f t="shared" si="216"/>
        <v>0</v>
      </c>
      <c r="CU460" s="15">
        <f t="shared" si="216"/>
        <v>0</v>
      </c>
      <c r="CV460" s="15">
        <f t="shared" ref="CP460:DA461" si="217">IF(UPPER(TRIM(AD460))="X",1,0)</f>
        <v>0</v>
      </c>
      <c r="CW460" s="15">
        <f t="shared" si="217"/>
        <v>0</v>
      </c>
      <c r="CX460" s="15">
        <f t="shared" si="217"/>
        <v>0</v>
      </c>
      <c r="CY460" s="15">
        <f t="shared" si="217"/>
        <v>0</v>
      </c>
      <c r="CZ460" s="15">
        <f t="shared" si="217"/>
        <v>0</v>
      </c>
      <c r="DA460" s="15">
        <f t="shared" si="217"/>
        <v>0</v>
      </c>
      <c r="DB460" s="16">
        <f>IF(UPPER(TRIM(AM460))="P", 0, IF(UPPER(TRIM(AM460))="C", 16384, IF(UPPER(TRIM(AM460))="B", 32768, IF(UPPER(TRIM(AM460))="U", 49152, -1))))</f>
        <v>0</v>
      </c>
      <c r="DC460" s="16">
        <f>HEX2DEC(AN460)</f>
        <v>5556</v>
      </c>
      <c r="DD460" s="16">
        <f>IF(UPPER(TRIM(BB460))="",0,IF(UPPER(TRIM(BB460))="M",32,IF(UPPER(TRIM(BB460))="H",64,IF(UPPER(TRIM(BB460))="I",128,-1))))</f>
        <v>0</v>
      </c>
      <c r="DE460" s="16">
        <f>IF(UPPER(TRIM(BC460))="",0, IF(UPPER(TRIM(BC460))="U",1,IF(UPPER(TRIM(BC460))="A",2,IF(UPPER(TRIM(BC460))="B1",4,IF(UPPER(TRIM(BC460))="B2",8,IF(UPPER(TRIM(BC460))="C",16,-1))))))</f>
        <v>0</v>
      </c>
      <c r="DF460" s="17"/>
      <c r="DG460" s="16">
        <v>405</v>
      </c>
      <c r="DH460" s="16">
        <f>AK460</f>
        <v>0</v>
      </c>
      <c r="DI460" s="16">
        <f>AL460</f>
        <v>31</v>
      </c>
      <c r="DJ460" s="16">
        <f>DB460 + DC460</f>
        <v>5556</v>
      </c>
      <c r="DK460" s="16">
        <f>HEX2DEC(AO460)</f>
        <v>18</v>
      </c>
      <c r="DL460" s="16">
        <f>HEX2DEC(AP460)</f>
        <v>5556</v>
      </c>
      <c r="DM460" s="128">
        <v>0</v>
      </c>
      <c r="DN460" s="16">
        <v>314</v>
      </c>
      <c r="DO460" s="16">
        <f>BV460*2^15+BW460*2^14+BX460*2^13+BY460*2^12+BZ460*2^11+CA460*2^10+CB460*2^9+CC460*2^8+CD460*2^7+CE460*2^6+CF460*2^5+CG460*2^4+CH460*2^3+CI460*2^2+CJ460*2^1+CK460*2^0</f>
        <v>0</v>
      </c>
      <c r="DP460" s="16">
        <f>CL460*2^15+CM460*2^14+CN460*2^13+CO460*2^12+CP460*2^11+CQ460*2^10+CR460*2^9+CS460*2^8+CT460*2^7+CU460*2^6+CV460*2^5+CW460*2^4+CX460*2^3+CY460*2^2+CZ460*2^1+DA460*2^0</f>
        <v>0</v>
      </c>
      <c r="DQ460" s="16">
        <f>IF(DS460=2,AT460*1000,AT460)</f>
        <v>1000</v>
      </c>
      <c r="DR460" s="16">
        <f>IF(DT460=2,AU460*1000,AU460)</f>
        <v>2000</v>
      </c>
      <c r="DS460" s="16">
        <v>2</v>
      </c>
      <c r="DT460" s="16">
        <v>2</v>
      </c>
      <c r="DU460" s="16">
        <f>MAX(0,MIN(AX460,3))*2^14+MAX(0,MIN(AY460,3))*2^12+MAX(0,MIN(AZ460,3))*2^10+MAX(0,MIN(BA460,3))*2^8+IF(AW460&lt;0,31,IF(AW460&gt;30,30,AW460))</f>
        <v>0</v>
      </c>
      <c r="DV460" s="16">
        <f>DD460 + DE460</f>
        <v>0</v>
      </c>
      <c r="DW460" s="138" t="s">
        <v>184</v>
      </c>
      <c r="DX460" s="137" t="s">
        <v>273</v>
      </c>
      <c r="DY460" s="137" t="s">
        <v>186</v>
      </c>
      <c r="DZ460" s="17"/>
      <c r="EA460" s="15"/>
      <c r="EB460" s="15"/>
      <c r="EC460" s="15"/>
      <c r="ED460" s="15"/>
    </row>
    <row r="461" spans="1:134" ht="15" hidden="1" customHeight="1" x14ac:dyDescent="0.3">
      <c r="A461" s="221"/>
      <c r="B461" s="293"/>
      <c r="C461" s="561" t="str">
        <f>IF(LEN(t_STR_RW_AUX_DIG19) &gt; 0, t_STR_RW_AUX_DIG19, DEF_RW_AUX_DIG19) &amp; " low voltage"</f>
        <v>AUX digital 19 low voltage</v>
      </c>
      <c r="D461" s="202"/>
      <c r="E461" s="202"/>
      <c r="F461" s="202"/>
      <c r="G461" s="202"/>
      <c r="H461" s="202"/>
      <c r="I461" s="202"/>
      <c r="J461" s="202"/>
      <c r="K461" s="202"/>
      <c r="L461" s="202"/>
      <c r="M461" s="202"/>
      <c r="N461" s="202"/>
      <c r="O461" s="202"/>
      <c r="P461" s="202"/>
      <c r="Q461" s="202"/>
      <c r="R461" s="202"/>
      <c r="S461" s="202"/>
      <c r="T461" s="202"/>
      <c r="U461" s="202"/>
      <c r="V461" s="202"/>
      <c r="W461" s="202"/>
      <c r="X461" s="202"/>
      <c r="Y461" s="202"/>
      <c r="Z461" s="202"/>
      <c r="AA461" s="202"/>
      <c r="AB461" s="202"/>
      <c r="AC461" s="202"/>
      <c r="AD461" s="202"/>
      <c r="AE461" s="202"/>
      <c r="AF461" s="202"/>
      <c r="AG461" s="202"/>
      <c r="AH461" s="202"/>
      <c r="AI461" s="202"/>
      <c r="AJ461" s="128">
        <f>IF($DM461=0,0,(IF(_xlfn.BITAND($DM461, 128),"8,", "") &amp; IF(_xlfn.BITAND($DM461,64),"7,", "") &amp; IF(_xlfn.BITAND($DM461,7), _xlfn.BITAND($DM461,7) &amp; ",", "") &amp; IF(_xlfn.BITAND($DM461, 56), _xlfn.BITAND($DM461, 56)/8, "")))</f>
        <v>0</v>
      </c>
      <c r="AK461" s="129">
        <v>0</v>
      </c>
      <c r="AL461" s="129">
        <v>31</v>
      </c>
      <c r="AM461" s="130" t="s">
        <v>165</v>
      </c>
      <c r="AN461" s="131" t="s">
        <v>817</v>
      </c>
      <c r="AO461" s="131" t="s">
        <v>352</v>
      </c>
      <c r="AP461" s="131" t="s">
        <v>819</v>
      </c>
      <c r="AQ461" s="140" t="s">
        <v>820</v>
      </c>
      <c r="AR461" s="261">
        <v>0</v>
      </c>
      <c r="AS461" s="12" t="s">
        <v>346</v>
      </c>
      <c r="AT461" s="198">
        <v>1</v>
      </c>
      <c r="AU461" s="198">
        <v>2</v>
      </c>
      <c r="AV461" s="12" t="s">
        <v>259</v>
      </c>
      <c r="AW461" s="135">
        <v>0</v>
      </c>
      <c r="AX461" s="135">
        <v>0</v>
      </c>
      <c r="AY461" s="135">
        <v>0</v>
      </c>
      <c r="AZ461" s="135">
        <v>0</v>
      </c>
      <c r="BA461" s="135">
        <v>0</v>
      </c>
      <c r="BB461" s="136"/>
      <c r="BC461" s="136"/>
      <c r="BD461" s="15"/>
      <c r="BE461" s="137" t="str">
        <f>IF(C461="","",C461)</f>
        <v>AUX digital 19 low voltage</v>
      </c>
      <c r="BF461" s="11" t="s">
        <v>264</v>
      </c>
      <c r="BG461" s="11" t="s">
        <v>265</v>
      </c>
      <c r="BH461" s="11" t="s">
        <v>266</v>
      </c>
      <c r="BI461" s="146" t="s">
        <v>525</v>
      </c>
      <c r="BJ461" s="11" t="s">
        <v>268</v>
      </c>
      <c r="BK461" s="146" t="s">
        <v>485</v>
      </c>
      <c r="BL461" s="146" t="s">
        <v>350</v>
      </c>
      <c r="BM461" s="146" t="s">
        <v>179</v>
      </c>
      <c r="BN461" s="11" t="s">
        <v>182</v>
      </c>
      <c r="BO461" s="265" t="s">
        <v>181</v>
      </c>
      <c r="BP461" s="11" t="s">
        <v>272</v>
      </c>
      <c r="BQ461" s="11" t="s">
        <v>182</v>
      </c>
      <c r="BR461" s="11" t="s">
        <v>182</v>
      </c>
      <c r="BS461" s="11" t="s">
        <v>183</v>
      </c>
      <c r="BT461" s="11" t="s">
        <v>182</v>
      </c>
      <c r="BU461" s="11"/>
      <c r="BV461" s="15">
        <f t="shared" si="215"/>
        <v>0</v>
      </c>
      <c r="BW461" s="15">
        <f t="shared" si="215"/>
        <v>0</v>
      </c>
      <c r="BX461" s="15">
        <f t="shared" si="215"/>
        <v>0</v>
      </c>
      <c r="BY461" s="15">
        <f t="shared" si="215"/>
        <v>0</v>
      </c>
      <c r="BZ461" s="15">
        <f t="shared" si="215"/>
        <v>0</v>
      </c>
      <c r="CA461" s="15">
        <f>IF(UPPER(TRIM(J461))="X",1,0)</f>
        <v>0</v>
      </c>
      <c r="CB461" s="15">
        <f>IF(UPPER(TRIM(L461))="X",1,0)</f>
        <v>0</v>
      </c>
      <c r="CC461" s="15">
        <f>IF(UPPER(TRIM(M461))="X",1,0)</f>
        <v>0</v>
      </c>
      <c r="CD461" s="15">
        <f>IF(UPPER(TRIM(I461))="X",1,0)</f>
        <v>0</v>
      </c>
      <c r="CE461" s="15">
        <f>IF(UPPER(TRIM(K461))="X",1,0)</f>
        <v>0</v>
      </c>
      <c r="CF461" s="15">
        <f t="shared" si="216"/>
        <v>0</v>
      </c>
      <c r="CG461" s="15">
        <f t="shared" si="216"/>
        <v>0</v>
      </c>
      <c r="CH461" s="15">
        <f t="shared" si="216"/>
        <v>0</v>
      </c>
      <c r="CI461" s="15">
        <f t="shared" si="216"/>
        <v>0</v>
      </c>
      <c r="CJ461" s="15">
        <f t="shared" si="216"/>
        <v>0</v>
      </c>
      <c r="CK461" s="15">
        <f t="shared" si="216"/>
        <v>0</v>
      </c>
      <c r="CL461" s="15">
        <f t="shared" si="216"/>
        <v>0</v>
      </c>
      <c r="CM461" s="15">
        <f t="shared" si="216"/>
        <v>0</v>
      </c>
      <c r="CN461" s="15">
        <f t="shared" si="216"/>
        <v>0</v>
      </c>
      <c r="CO461" s="15">
        <f t="shared" si="216"/>
        <v>0</v>
      </c>
      <c r="CP461" s="15">
        <f t="shared" si="217"/>
        <v>0</v>
      </c>
      <c r="CQ461" s="15">
        <f t="shared" si="217"/>
        <v>0</v>
      </c>
      <c r="CR461" s="15">
        <f t="shared" si="217"/>
        <v>0</v>
      </c>
      <c r="CS461" s="15">
        <f t="shared" si="217"/>
        <v>0</v>
      </c>
      <c r="CT461" s="15">
        <f t="shared" si="217"/>
        <v>0</v>
      </c>
      <c r="CU461" s="15">
        <f t="shared" si="217"/>
        <v>0</v>
      </c>
      <c r="CV461" s="15">
        <f t="shared" si="217"/>
        <v>0</v>
      </c>
      <c r="CW461" s="15">
        <f t="shared" si="217"/>
        <v>0</v>
      </c>
      <c r="CX461" s="15">
        <f t="shared" si="217"/>
        <v>0</v>
      </c>
      <c r="CY461" s="15">
        <f t="shared" si="217"/>
        <v>0</v>
      </c>
      <c r="CZ461" s="15">
        <f t="shared" si="217"/>
        <v>0</v>
      </c>
      <c r="DA461" s="15">
        <f t="shared" si="217"/>
        <v>0</v>
      </c>
      <c r="DB461" s="16">
        <f>IF(UPPER(TRIM(AM461))="P", 0, IF(UPPER(TRIM(AM461))="C", 16384, IF(UPPER(TRIM(AM461))="B", 32768, IF(UPPER(TRIM(AM461))="U", 49152, -1))))</f>
        <v>0</v>
      </c>
      <c r="DC461" s="16">
        <f>HEX2DEC(AN461)</f>
        <v>5556</v>
      </c>
      <c r="DD461" s="16">
        <f>IF(UPPER(TRIM(BB461))="",0,IF(UPPER(TRIM(BB461))="M",32,IF(UPPER(TRIM(BB461))="H",64,IF(UPPER(TRIM(BB461))="I",128,-1))))</f>
        <v>0</v>
      </c>
      <c r="DE461" s="16">
        <f>IF(UPPER(TRIM(BC461))="",0, IF(UPPER(TRIM(BC461))="U",1,IF(UPPER(TRIM(BC461))="A",2,IF(UPPER(TRIM(BC461))="B1",4,IF(UPPER(TRIM(BC461))="B2",8,IF(UPPER(TRIM(BC461))="C",16,-1))))))</f>
        <v>0</v>
      </c>
      <c r="DF461" s="17"/>
      <c r="DG461" s="16">
        <v>406</v>
      </c>
      <c r="DH461" s="16">
        <f>AK461</f>
        <v>0</v>
      </c>
      <c r="DI461" s="16">
        <f>AL461</f>
        <v>31</v>
      </c>
      <c r="DJ461" s="16">
        <f>DB461 + DC461</f>
        <v>5556</v>
      </c>
      <c r="DK461" s="16">
        <f>HEX2DEC(AO461)</f>
        <v>17</v>
      </c>
      <c r="DL461" s="16">
        <f>HEX2DEC(AP461)</f>
        <v>5557</v>
      </c>
      <c r="DM461" s="128">
        <v>0</v>
      </c>
      <c r="DN461" s="16">
        <v>315</v>
      </c>
      <c r="DO461" s="16">
        <f>BV461*2^15+BW461*2^14+BX461*2^13+BY461*2^12+BZ461*2^11+CA461*2^10+CB461*2^9+CC461*2^8+CD461*2^7+CE461*2^6+CF461*2^5+CG461*2^4+CH461*2^3+CI461*2^2+CJ461*2^1+CK461*2^0</f>
        <v>0</v>
      </c>
      <c r="DP461" s="16">
        <f>CL461*2^15+CM461*2^14+CN461*2^13+CO461*2^12+CP461*2^11+CQ461*2^10+CR461*2^9+CS461*2^8+CT461*2^7+CU461*2^6+CV461*2^5+CW461*2^4+CX461*2^3+CY461*2^2+CZ461*2^1+DA461*2^0</f>
        <v>0</v>
      </c>
      <c r="DQ461" s="16">
        <f>IF(DS461=2,AT461*1000,AT461)</f>
        <v>1000</v>
      </c>
      <c r="DR461" s="16">
        <f>IF(DT461=2,AU461*1000,AU461)</f>
        <v>2000</v>
      </c>
      <c r="DS461" s="16">
        <v>2</v>
      </c>
      <c r="DT461" s="16">
        <v>2</v>
      </c>
      <c r="DU461" s="16">
        <f>MAX(0,MIN(AX461,3))*2^14+MAX(0,MIN(AY461,3))*2^12+MAX(0,MIN(AZ461,3))*2^10+MAX(0,MIN(BA461,3))*2^8+IF(AW461&lt;0,31,IF(AW461&gt;30,30,AW461))</f>
        <v>0</v>
      </c>
      <c r="DV461" s="16">
        <f>DD461 + DE461</f>
        <v>0</v>
      </c>
      <c r="DW461" s="138" t="s">
        <v>184</v>
      </c>
      <c r="DX461" s="137" t="s">
        <v>273</v>
      </c>
      <c r="DY461" s="137" t="s">
        <v>186</v>
      </c>
      <c r="DZ461" s="17"/>
      <c r="EA461" s="15"/>
      <c r="EB461" s="15"/>
      <c r="EC461" s="15"/>
      <c r="ED461" s="15"/>
    </row>
    <row r="462" spans="1:134" ht="15" hidden="1" customHeight="1" x14ac:dyDescent="0.3">
      <c r="A462" s="123"/>
      <c r="B462" s="290"/>
      <c r="C462" s="563"/>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79"/>
      <c r="AK462" s="180"/>
      <c r="AL462" s="180"/>
      <c r="AM462" s="181"/>
      <c r="AN462" s="182"/>
      <c r="AO462" s="182"/>
      <c r="AP462" s="182"/>
      <c r="AQ462" s="295"/>
      <c r="AR462" s="297"/>
      <c r="AS462" s="184"/>
      <c r="AT462" s="190"/>
      <c r="AU462" s="190"/>
      <c r="AV462" s="184"/>
      <c r="AW462" s="184"/>
      <c r="AX462" s="184"/>
      <c r="AY462" s="184"/>
      <c r="AZ462" s="184"/>
      <c r="BA462" s="184"/>
      <c r="BB462" s="186"/>
      <c r="BC462" s="186"/>
      <c r="BD462" s="15"/>
      <c r="BE462" s="137" t="s">
        <v>183</v>
      </c>
      <c r="BF462" s="11"/>
      <c r="BG462" s="11"/>
      <c r="BH462" s="11"/>
      <c r="BI462" s="11" t="s">
        <v>183</v>
      </c>
      <c r="BJ462" s="11" t="s">
        <v>183</v>
      </c>
      <c r="BK462" s="11" t="s">
        <v>183</v>
      </c>
      <c r="BL462" s="11" t="s">
        <v>183</v>
      </c>
      <c r="BM462" s="11" t="s">
        <v>183</v>
      </c>
      <c r="BN462" s="11" t="s">
        <v>183</v>
      </c>
      <c r="BO462" s="11" t="s">
        <v>183</v>
      </c>
      <c r="BP462" s="11" t="s">
        <v>183</v>
      </c>
      <c r="BQ462" s="11" t="s">
        <v>183</v>
      </c>
      <c r="BR462" s="11" t="s">
        <v>183</v>
      </c>
      <c r="BS462" s="11" t="s">
        <v>183</v>
      </c>
      <c r="BT462" s="11" t="s">
        <v>183</v>
      </c>
      <c r="BU462" s="11"/>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6"/>
      <c r="DC462" s="16"/>
      <c r="DD462" s="16"/>
      <c r="DE462" s="16"/>
      <c r="DF462" s="17"/>
      <c r="DG462" s="16"/>
      <c r="DH462" s="16"/>
      <c r="DI462" s="16"/>
      <c r="DJ462" s="16"/>
      <c r="DK462" s="16"/>
      <c r="DL462" s="16"/>
      <c r="DM462" s="179"/>
      <c r="DN462" s="16"/>
      <c r="DO462" s="16"/>
      <c r="DP462" s="16"/>
      <c r="DQ462" s="16"/>
      <c r="DR462" s="16"/>
      <c r="DS462" s="16"/>
      <c r="DT462" s="16"/>
      <c r="DU462" s="16"/>
      <c r="DV462" s="16"/>
      <c r="DW462" s="138"/>
      <c r="DX462" s="137"/>
      <c r="DY462" s="137"/>
      <c r="DZ462" s="17"/>
      <c r="EA462" s="15"/>
      <c r="EB462" s="15"/>
      <c r="EC462" s="15"/>
      <c r="ED462" s="15"/>
    </row>
    <row r="463" spans="1:134" ht="15" hidden="1" customHeight="1" x14ac:dyDescent="0.3">
      <c r="A463" s="221"/>
      <c r="B463" s="298" t="s">
        <v>821</v>
      </c>
      <c r="C463" s="561" t="str">
        <f>IF(LEN(t_STR_RW_AUX_DIG20) &gt; 0, t_STR_RW_AUX_DIG20, DEF_RW_AUX_DIG20) &amp; " high voltage"</f>
        <v>AUX digital 20 high voltage</v>
      </c>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c r="AA463" s="299"/>
      <c r="AB463" s="299"/>
      <c r="AC463" s="299"/>
      <c r="AD463" s="299"/>
      <c r="AE463" s="299"/>
      <c r="AF463" s="299"/>
      <c r="AG463" s="299"/>
      <c r="AH463" s="299"/>
      <c r="AI463" s="299"/>
      <c r="AJ463" s="128">
        <f>IF($DM463=0,0,(IF(_xlfn.BITAND($DM463, 128),"8,", "") &amp; IF(_xlfn.BITAND($DM463,64),"7,", "") &amp; IF(_xlfn.BITAND($DM463,7), _xlfn.BITAND($DM463,7) &amp; ",", "") &amp; IF(_xlfn.BITAND($DM463, 56), _xlfn.BITAND($DM463, 56)/8, "")))</f>
        <v>0</v>
      </c>
      <c r="AK463" s="129">
        <v>0</v>
      </c>
      <c r="AL463" s="129">
        <v>31</v>
      </c>
      <c r="AM463" s="130" t="s">
        <v>165</v>
      </c>
      <c r="AN463" s="131" t="s">
        <v>822</v>
      </c>
      <c r="AO463" s="131" t="s">
        <v>343</v>
      </c>
      <c r="AP463" s="131" t="s">
        <v>822</v>
      </c>
      <c r="AQ463" s="140" t="s">
        <v>823</v>
      </c>
      <c r="AR463" s="261">
        <v>32</v>
      </c>
      <c r="AS463" s="12" t="s">
        <v>346</v>
      </c>
      <c r="AT463" s="198">
        <v>1</v>
      </c>
      <c r="AU463" s="198">
        <v>2</v>
      </c>
      <c r="AV463" s="12" t="s">
        <v>259</v>
      </c>
      <c r="AW463" s="135">
        <v>0</v>
      </c>
      <c r="AX463" s="135">
        <v>0</v>
      </c>
      <c r="AY463" s="135">
        <v>0</v>
      </c>
      <c r="AZ463" s="135">
        <v>0</v>
      </c>
      <c r="BA463" s="135">
        <v>0</v>
      </c>
      <c r="BB463" s="136"/>
      <c r="BC463" s="136"/>
      <c r="BD463" s="15"/>
      <c r="BE463" s="137" t="str">
        <f>IF(C463="","",C463)</f>
        <v>AUX digital 20 high voltage</v>
      </c>
      <c r="BF463" s="11" t="s">
        <v>264</v>
      </c>
      <c r="BG463" s="11" t="s">
        <v>265</v>
      </c>
      <c r="BH463" s="11" t="s">
        <v>266</v>
      </c>
      <c r="BI463" s="146" t="s">
        <v>525</v>
      </c>
      <c r="BJ463" s="11" t="s">
        <v>268</v>
      </c>
      <c r="BK463" s="146" t="s">
        <v>485</v>
      </c>
      <c r="BL463" s="146" t="s">
        <v>350</v>
      </c>
      <c r="BM463" s="146" t="s">
        <v>179</v>
      </c>
      <c r="BN463" s="11" t="s">
        <v>182</v>
      </c>
      <c r="BO463" s="265" t="s">
        <v>181</v>
      </c>
      <c r="BP463" s="11" t="s">
        <v>272</v>
      </c>
      <c r="BQ463" s="11" t="s">
        <v>182</v>
      </c>
      <c r="BR463" s="11" t="s">
        <v>182</v>
      </c>
      <c r="BS463" s="11" t="s">
        <v>183</v>
      </c>
      <c r="BT463" s="11" t="s">
        <v>182</v>
      </c>
      <c r="BU463" s="11"/>
      <c r="BV463" s="15">
        <f t="shared" ref="BV463:BZ464" si="218">IF(UPPER(TRIM(D463))="X",1,0)</f>
        <v>0</v>
      </c>
      <c r="BW463" s="15">
        <f t="shared" si="218"/>
        <v>0</v>
      </c>
      <c r="BX463" s="15">
        <f t="shared" si="218"/>
        <v>0</v>
      </c>
      <c r="BY463" s="15">
        <f t="shared" si="218"/>
        <v>0</v>
      </c>
      <c r="BZ463" s="15">
        <f t="shared" si="218"/>
        <v>0</v>
      </c>
      <c r="CA463" s="15">
        <f>IF(UPPER(TRIM(J463))="X",1,0)</f>
        <v>0</v>
      </c>
      <c r="CB463" s="15">
        <f>IF(UPPER(TRIM(L463))="X",1,0)</f>
        <v>0</v>
      </c>
      <c r="CC463" s="15">
        <f>IF(UPPER(TRIM(M463))="X",1,0)</f>
        <v>0</v>
      </c>
      <c r="CD463" s="15">
        <f>IF(UPPER(TRIM(I463))="X",1,0)</f>
        <v>0</v>
      </c>
      <c r="CE463" s="15">
        <f>IF(UPPER(TRIM(K463))="X",1,0)</f>
        <v>0</v>
      </c>
      <c r="CF463" s="15">
        <f t="shared" ref="CF463:CU464" si="219">IF(UPPER(TRIM(N463))="X",1,0)</f>
        <v>0</v>
      </c>
      <c r="CG463" s="15">
        <f t="shared" si="219"/>
        <v>0</v>
      </c>
      <c r="CH463" s="15">
        <f t="shared" si="219"/>
        <v>0</v>
      </c>
      <c r="CI463" s="15">
        <f t="shared" si="219"/>
        <v>0</v>
      </c>
      <c r="CJ463" s="15">
        <f t="shared" si="219"/>
        <v>0</v>
      </c>
      <c r="CK463" s="15">
        <f t="shared" si="219"/>
        <v>0</v>
      </c>
      <c r="CL463" s="15">
        <f t="shared" si="219"/>
        <v>0</v>
      </c>
      <c r="CM463" s="15">
        <f t="shared" si="219"/>
        <v>0</v>
      </c>
      <c r="CN463" s="15">
        <f t="shared" si="219"/>
        <v>0</v>
      </c>
      <c r="CO463" s="15">
        <f t="shared" si="219"/>
        <v>0</v>
      </c>
      <c r="CP463" s="15">
        <f t="shared" si="219"/>
        <v>0</v>
      </c>
      <c r="CQ463" s="15">
        <f t="shared" si="219"/>
        <v>0</v>
      </c>
      <c r="CR463" s="15">
        <f t="shared" si="219"/>
        <v>0</v>
      </c>
      <c r="CS463" s="15">
        <f t="shared" si="219"/>
        <v>0</v>
      </c>
      <c r="CT463" s="15">
        <f t="shared" si="219"/>
        <v>0</v>
      </c>
      <c r="CU463" s="15">
        <f t="shared" si="219"/>
        <v>0</v>
      </c>
      <c r="CV463" s="15">
        <f t="shared" ref="CP463:DA464" si="220">IF(UPPER(TRIM(AD463))="X",1,0)</f>
        <v>0</v>
      </c>
      <c r="CW463" s="15">
        <f t="shared" si="220"/>
        <v>0</v>
      </c>
      <c r="CX463" s="15">
        <f t="shared" si="220"/>
        <v>0</v>
      </c>
      <c r="CY463" s="15">
        <f t="shared" si="220"/>
        <v>0</v>
      </c>
      <c r="CZ463" s="15">
        <f t="shared" si="220"/>
        <v>0</v>
      </c>
      <c r="DA463" s="15">
        <f t="shared" si="220"/>
        <v>0</v>
      </c>
      <c r="DB463" s="16">
        <f>IF(UPPER(TRIM(AM463))="P", 0, IF(UPPER(TRIM(AM463))="C", 16384, IF(UPPER(TRIM(AM463))="B", 32768, IF(UPPER(TRIM(AM463))="U", 49152, -1))))</f>
        <v>0</v>
      </c>
      <c r="DC463" s="16">
        <f>HEX2DEC(AN463)</f>
        <v>5558</v>
      </c>
      <c r="DD463" s="16">
        <f>IF(UPPER(TRIM(BB463))="",0,IF(UPPER(TRIM(BB463))="M",32,IF(UPPER(TRIM(BB463))="H",64,IF(UPPER(TRIM(BB463))="I",128,-1))))</f>
        <v>0</v>
      </c>
      <c r="DE463" s="16">
        <f>IF(UPPER(TRIM(BC463))="",0, IF(UPPER(TRIM(BC463))="U",1,IF(UPPER(TRIM(BC463))="A",2,IF(UPPER(TRIM(BC463))="B1",4,IF(UPPER(TRIM(BC463))="B2",8,IF(UPPER(TRIM(BC463))="C",16,-1))))))</f>
        <v>0</v>
      </c>
      <c r="DF463" s="17"/>
      <c r="DG463" s="16">
        <v>584</v>
      </c>
      <c r="DH463" s="16">
        <f>AK463</f>
        <v>0</v>
      </c>
      <c r="DI463" s="16">
        <f>AL463</f>
        <v>31</v>
      </c>
      <c r="DJ463" s="16">
        <f>DB463 + DC463</f>
        <v>5558</v>
      </c>
      <c r="DK463" s="16">
        <f>HEX2DEC(AO463)</f>
        <v>18</v>
      </c>
      <c r="DL463" s="16">
        <f>HEX2DEC(AP463)</f>
        <v>5558</v>
      </c>
      <c r="DM463" s="128">
        <v>0</v>
      </c>
      <c r="DN463" s="16">
        <v>438</v>
      </c>
      <c r="DO463" s="16">
        <f>BV463*2^15+BW463*2^14+BX463*2^13+BY463*2^12+BZ463*2^11+CA463*2^10+CB463*2^9+CC463*2^8+CD463*2^7+CE463*2^6+CF463*2^5+CG463*2^4+CH463*2^3+CI463*2^2+CJ463*2^1+CK463*2^0</f>
        <v>0</v>
      </c>
      <c r="DP463" s="16">
        <f>CL463*2^15+CM463*2^14+CN463*2^13+CO463*2^12+CP463*2^11+CQ463*2^10+CR463*2^9+CS463*2^8+CT463*2^7+CU463*2^6+CV463*2^5+CW463*2^4+CX463*2^3+CY463*2^2+CZ463*2^1+DA463*2^0</f>
        <v>0</v>
      </c>
      <c r="DQ463" s="16">
        <f>IF(DS463=2,AT463*1000,AT463)</f>
        <v>1000</v>
      </c>
      <c r="DR463" s="16">
        <f>IF(DT463=2,AU463*1000,AU463)</f>
        <v>2000</v>
      </c>
      <c r="DS463" s="16">
        <v>2</v>
      </c>
      <c r="DT463" s="16">
        <v>2</v>
      </c>
      <c r="DU463" s="16">
        <f>MAX(0,MIN(AX463,3))*2^14+MAX(0,MIN(AY463,3))*2^12+MAX(0,MIN(AZ463,3))*2^10+MAX(0,MIN(BA463,3))*2^8+IF(AW463&lt;0,31,IF(AW463&gt;30,30,AW463))</f>
        <v>0</v>
      </c>
      <c r="DV463" s="16">
        <f>DD463 + DE463</f>
        <v>0</v>
      </c>
      <c r="DW463" s="138" t="s">
        <v>184</v>
      </c>
      <c r="DX463" s="137" t="s">
        <v>273</v>
      </c>
      <c r="DY463" s="137" t="s">
        <v>186</v>
      </c>
      <c r="DZ463" s="17"/>
      <c r="EA463" s="15"/>
      <c r="EB463" s="15"/>
      <c r="EC463" s="15"/>
      <c r="ED463" s="15"/>
    </row>
    <row r="464" spans="1:134" ht="15" hidden="1" customHeight="1" x14ac:dyDescent="0.3">
      <c r="A464" s="221"/>
      <c r="B464" s="293"/>
      <c r="C464" s="561" t="str">
        <f>IF(LEN(t_STR_RW_AUX_DIG20) &gt; 0, t_STR_RW_AUX_DIG20, DEF_RW_AUX_DIG20) &amp; " low voltage"</f>
        <v>AUX digital 20 low voltage</v>
      </c>
      <c r="D464" s="202"/>
      <c r="E464" s="202"/>
      <c r="F464" s="202"/>
      <c r="G464" s="202"/>
      <c r="H464" s="202"/>
      <c r="I464" s="202"/>
      <c r="J464" s="202"/>
      <c r="K464" s="202"/>
      <c r="L464" s="202"/>
      <c r="M464" s="202"/>
      <c r="N464" s="202"/>
      <c r="O464" s="202"/>
      <c r="P464" s="202"/>
      <c r="Q464" s="202"/>
      <c r="R464" s="202"/>
      <c r="S464" s="202"/>
      <c r="T464" s="202"/>
      <c r="U464" s="202"/>
      <c r="V464" s="202"/>
      <c r="W464" s="202"/>
      <c r="X464" s="202"/>
      <c r="Y464" s="202"/>
      <c r="Z464" s="202"/>
      <c r="AA464" s="202"/>
      <c r="AB464" s="202"/>
      <c r="AC464" s="202"/>
      <c r="AD464" s="202"/>
      <c r="AE464" s="202"/>
      <c r="AF464" s="202"/>
      <c r="AG464" s="202"/>
      <c r="AH464" s="202"/>
      <c r="AI464" s="202"/>
      <c r="AJ464" s="128">
        <f>IF($DM464=0,0,(IF(_xlfn.BITAND($DM464, 128),"8,", "") &amp; IF(_xlfn.BITAND($DM464,64),"7,", "") &amp; IF(_xlfn.BITAND($DM464,7), _xlfn.BITAND($DM464,7) &amp; ",", "") &amp; IF(_xlfn.BITAND($DM464, 56), _xlfn.BITAND($DM464, 56)/8, "")))</f>
        <v>0</v>
      </c>
      <c r="AK464" s="129">
        <v>0</v>
      </c>
      <c r="AL464" s="129">
        <v>31</v>
      </c>
      <c r="AM464" s="130" t="s">
        <v>165</v>
      </c>
      <c r="AN464" s="131" t="s">
        <v>822</v>
      </c>
      <c r="AO464" s="131" t="s">
        <v>352</v>
      </c>
      <c r="AP464" s="131" t="s">
        <v>824</v>
      </c>
      <c r="AQ464" s="140" t="s">
        <v>825</v>
      </c>
      <c r="AR464" s="261">
        <v>0</v>
      </c>
      <c r="AS464" s="12" t="s">
        <v>346</v>
      </c>
      <c r="AT464" s="198">
        <v>1</v>
      </c>
      <c r="AU464" s="198">
        <v>2</v>
      </c>
      <c r="AV464" s="12" t="s">
        <v>259</v>
      </c>
      <c r="AW464" s="135">
        <v>0</v>
      </c>
      <c r="AX464" s="135">
        <v>0</v>
      </c>
      <c r="AY464" s="135">
        <v>0</v>
      </c>
      <c r="AZ464" s="135">
        <v>0</v>
      </c>
      <c r="BA464" s="135">
        <v>0</v>
      </c>
      <c r="BB464" s="136"/>
      <c r="BC464" s="136"/>
      <c r="BD464" s="15"/>
      <c r="BE464" s="137" t="str">
        <f>IF(C464="","",C464)</f>
        <v>AUX digital 20 low voltage</v>
      </c>
      <c r="BF464" s="11" t="s">
        <v>264</v>
      </c>
      <c r="BG464" s="11" t="s">
        <v>265</v>
      </c>
      <c r="BH464" s="11" t="s">
        <v>266</v>
      </c>
      <c r="BI464" s="146" t="s">
        <v>525</v>
      </c>
      <c r="BJ464" s="11" t="s">
        <v>268</v>
      </c>
      <c r="BK464" s="146" t="s">
        <v>485</v>
      </c>
      <c r="BL464" s="146" t="s">
        <v>350</v>
      </c>
      <c r="BM464" s="146" t="s">
        <v>179</v>
      </c>
      <c r="BN464" s="11" t="s">
        <v>182</v>
      </c>
      <c r="BO464" s="265" t="s">
        <v>181</v>
      </c>
      <c r="BP464" s="11" t="s">
        <v>272</v>
      </c>
      <c r="BQ464" s="11" t="s">
        <v>182</v>
      </c>
      <c r="BR464" s="11" t="s">
        <v>182</v>
      </c>
      <c r="BS464" s="11" t="s">
        <v>183</v>
      </c>
      <c r="BT464" s="11" t="s">
        <v>182</v>
      </c>
      <c r="BU464" s="11"/>
      <c r="BV464" s="15">
        <f t="shared" si="218"/>
        <v>0</v>
      </c>
      <c r="BW464" s="15">
        <f t="shared" si="218"/>
        <v>0</v>
      </c>
      <c r="BX464" s="15">
        <f t="shared" si="218"/>
        <v>0</v>
      </c>
      <c r="BY464" s="15">
        <f t="shared" si="218"/>
        <v>0</v>
      </c>
      <c r="BZ464" s="15">
        <f t="shared" si="218"/>
        <v>0</v>
      </c>
      <c r="CA464" s="15">
        <f>IF(UPPER(TRIM(J464))="X",1,0)</f>
        <v>0</v>
      </c>
      <c r="CB464" s="15">
        <f>IF(UPPER(TRIM(L464))="X",1,0)</f>
        <v>0</v>
      </c>
      <c r="CC464" s="15">
        <f>IF(UPPER(TRIM(M464))="X",1,0)</f>
        <v>0</v>
      </c>
      <c r="CD464" s="15">
        <f>IF(UPPER(TRIM(I464))="X",1,0)</f>
        <v>0</v>
      </c>
      <c r="CE464" s="15">
        <f>IF(UPPER(TRIM(K464))="X",1,0)</f>
        <v>0</v>
      </c>
      <c r="CF464" s="15">
        <f t="shared" si="219"/>
        <v>0</v>
      </c>
      <c r="CG464" s="15">
        <f t="shared" si="219"/>
        <v>0</v>
      </c>
      <c r="CH464" s="15">
        <f t="shared" si="219"/>
        <v>0</v>
      </c>
      <c r="CI464" s="15">
        <f t="shared" si="219"/>
        <v>0</v>
      </c>
      <c r="CJ464" s="15">
        <f t="shared" si="219"/>
        <v>0</v>
      </c>
      <c r="CK464" s="15">
        <f t="shared" si="219"/>
        <v>0</v>
      </c>
      <c r="CL464" s="15">
        <f t="shared" si="219"/>
        <v>0</v>
      </c>
      <c r="CM464" s="15">
        <f t="shared" si="219"/>
        <v>0</v>
      </c>
      <c r="CN464" s="15">
        <f t="shared" si="219"/>
        <v>0</v>
      </c>
      <c r="CO464" s="15">
        <f t="shared" si="219"/>
        <v>0</v>
      </c>
      <c r="CP464" s="15">
        <f t="shared" si="220"/>
        <v>0</v>
      </c>
      <c r="CQ464" s="15">
        <f t="shared" si="220"/>
        <v>0</v>
      </c>
      <c r="CR464" s="15">
        <f t="shared" si="220"/>
        <v>0</v>
      </c>
      <c r="CS464" s="15">
        <f t="shared" si="220"/>
        <v>0</v>
      </c>
      <c r="CT464" s="15">
        <f t="shared" si="220"/>
        <v>0</v>
      </c>
      <c r="CU464" s="15">
        <f t="shared" si="220"/>
        <v>0</v>
      </c>
      <c r="CV464" s="15">
        <f t="shared" si="220"/>
        <v>0</v>
      </c>
      <c r="CW464" s="15">
        <f t="shared" si="220"/>
        <v>0</v>
      </c>
      <c r="CX464" s="15">
        <f t="shared" si="220"/>
        <v>0</v>
      </c>
      <c r="CY464" s="15">
        <f t="shared" si="220"/>
        <v>0</v>
      </c>
      <c r="CZ464" s="15">
        <f t="shared" si="220"/>
        <v>0</v>
      </c>
      <c r="DA464" s="15">
        <f t="shared" si="220"/>
        <v>0</v>
      </c>
      <c r="DB464" s="16">
        <f>IF(UPPER(TRIM(AM464))="P", 0, IF(UPPER(TRIM(AM464))="C", 16384, IF(UPPER(TRIM(AM464))="B", 32768, IF(UPPER(TRIM(AM464))="U", 49152, -1))))</f>
        <v>0</v>
      </c>
      <c r="DC464" s="16">
        <f>HEX2DEC(AN464)</f>
        <v>5558</v>
      </c>
      <c r="DD464" s="16">
        <f>IF(UPPER(TRIM(BB464))="",0,IF(UPPER(TRIM(BB464))="M",32,IF(UPPER(TRIM(BB464))="H",64,IF(UPPER(TRIM(BB464))="I",128,-1))))</f>
        <v>0</v>
      </c>
      <c r="DE464" s="16">
        <f>IF(UPPER(TRIM(BC464))="",0, IF(UPPER(TRIM(BC464))="U",1,IF(UPPER(TRIM(BC464))="A",2,IF(UPPER(TRIM(BC464))="B1",4,IF(UPPER(TRIM(BC464))="B2",8,IF(UPPER(TRIM(BC464))="C",16,-1))))))</f>
        <v>0</v>
      </c>
      <c r="DF464" s="17"/>
      <c r="DG464" s="16">
        <v>585</v>
      </c>
      <c r="DH464" s="16">
        <f>AK464</f>
        <v>0</v>
      </c>
      <c r="DI464" s="16">
        <f>AL464</f>
        <v>31</v>
      </c>
      <c r="DJ464" s="16">
        <f>DB464 + DC464</f>
        <v>5558</v>
      </c>
      <c r="DK464" s="16">
        <f>HEX2DEC(AO464)</f>
        <v>17</v>
      </c>
      <c r="DL464" s="16">
        <f>HEX2DEC(AP464)</f>
        <v>5559</v>
      </c>
      <c r="DM464" s="128">
        <v>0</v>
      </c>
      <c r="DN464" s="16">
        <v>439</v>
      </c>
      <c r="DO464" s="16">
        <f>BV464*2^15+BW464*2^14+BX464*2^13+BY464*2^12+BZ464*2^11+CA464*2^10+CB464*2^9+CC464*2^8+CD464*2^7+CE464*2^6+CF464*2^5+CG464*2^4+CH464*2^3+CI464*2^2+CJ464*2^1+CK464*2^0</f>
        <v>0</v>
      </c>
      <c r="DP464" s="16">
        <f>CL464*2^15+CM464*2^14+CN464*2^13+CO464*2^12+CP464*2^11+CQ464*2^10+CR464*2^9+CS464*2^8+CT464*2^7+CU464*2^6+CV464*2^5+CW464*2^4+CX464*2^3+CY464*2^2+CZ464*2^1+DA464*2^0</f>
        <v>0</v>
      </c>
      <c r="DQ464" s="16">
        <f>IF(DS464=2,AT464*1000,AT464)</f>
        <v>1000</v>
      </c>
      <c r="DR464" s="16">
        <f>IF(DT464=2,AU464*1000,AU464)</f>
        <v>2000</v>
      </c>
      <c r="DS464" s="16">
        <v>2</v>
      </c>
      <c r="DT464" s="16">
        <v>2</v>
      </c>
      <c r="DU464" s="16">
        <f>MAX(0,MIN(AX464,3))*2^14+MAX(0,MIN(AY464,3))*2^12+MAX(0,MIN(AZ464,3))*2^10+MAX(0,MIN(BA464,3))*2^8+IF(AW464&lt;0,31,IF(AW464&gt;30,30,AW464))</f>
        <v>0</v>
      </c>
      <c r="DV464" s="16">
        <f>DD464 + DE464</f>
        <v>0</v>
      </c>
      <c r="DW464" s="138" t="s">
        <v>184</v>
      </c>
      <c r="DX464" s="137" t="s">
        <v>273</v>
      </c>
      <c r="DY464" s="137" t="s">
        <v>186</v>
      </c>
      <c r="DZ464" s="17"/>
      <c r="EA464" s="15"/>
      <c r="EB464" s="15"/>
      <c r="EC464" s="15"/>
      <c r="ED464" s="15"/>
    </row>
    <row r="465" spans="1:134" ht="15" hidden="1" customHeight="1" x14ac:dyDescent="0.3">
      <c r="A465" s="123"/>
      <c r="B465" s="290"/>
      <c r="C465" s="563"/>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79"/>
      <c r="AK465" s="180"/>
      <c r="AL465" s="180"/>
      <c r="AM465" s="181"/>
      <c r="AN465" s="182"/>
      <c r="AO465" s="182"/>
      <c r="AP465" s="182"/>
      <c r="AQ465" s="295"/>
      <c r="AR465" s="297"/>
      <c r="AS465" s="184"/>
      <c r="AT465" s="190"/>
      <c r="AU465" s="190"/>
      <c r="AV465" s="184"/>
      <c r="AW465" s="184"/>
      <c r="AX465" s="184"/>
      <c r="AY465" s="184"/>
      <c r="AZ465" s="184"/>
      <c r="BA465" s="184"/>
      <c r="BB465" s="186"/>
      <c r="BC465" s="186"/>
      <c r="BD465" s="15"/>
      <c r="BE465" s="137" t="s">
        <v>183</v>
      </c>
      <c r="BF465" s="11"/>
      <c r="BG465" s="11"/>
      <c r="BH465" s="11"/>
      <c r="BI465" s="11" t="s">
        <v>183</v>
      </c>
      <c r="BJ465" s="11" t="s">
        <v>183</v>
      </c>
      <c r="BK465" s="11" t="s">
        <v>183</v>
      </c>
      <c r="BL465" s="11" t="s">
        <v>183</v>
      </c>
      <c r="BM465" s="11" t="s">
        <v>183</v>
      </c>
      <c r="BN465" s="11" t="s">
        <v>183</v>
      </c>
      <c r="BO465" s="11" t="s">
        <v>183</v>
      </c>
      <c r="BP465" s="11" t="s">
        <v>183</v>
      </c>
      <c r="BQ465" s="11" t="s">
        <v>183</v>
      </c>
      <c r="BR465" s="11" t="s">
        <v>183</v>
      </c>
      <c r="BS465" s="11" t="s">
        <v>183</v>
      </c>
      <c r="BT465" s="11" t="s">
        <v>183</v>
      </c>
      <c r="BU465" s="11"/>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6"/>
      <c r="DC465" s="16"/>
      <c r="DD465" s="16"/>
      <c r="DE465" s="16"/>
      <c r="DF465" s="17"/>
      <c r="DG465" s="16"/>
      <c r="DH465" s="16"/>
      <c r="DI465" s="16"/>
      <c r="DJ465" s="16"/>
      <c r="DK465" s="16"/>
      <c r="DL465" s="16"/>
      <c r="DM465" s="179"/>
      <c r="DN465" s="16"/>
      <c r="DO465" s="16"/>
      <c r="DP465" s="16"/>
      <c r="DQ465" s="16"/>
      <c r="DR465" s="16"/>
      <c r="DS465" s="16"/>
      <c r="DT465" s="16"/>
      <c r="DU465" s="16"/>
      <c r="DV465" s="16"/>
      <c r="DW465" s="138"/>
      <c r="DX465" s="137"/>
      <c r="DY465" s="137"/>
      <c r="DZ465" s="17"/>
      <c r="EA465" s="15"/>
      <c r="EB465" s="15"/>
      <c r="EC465" s="15"/>
      <c r="ED465" s="15"/>
    </row>
    <row r="466" spans="1:134" ht="15" hidden="1" customHeight="1" x14ac:dyDescent="0.3">
      <c r="A466" s="221"/>
      <c r="B466" s="298" t="s">
        <v>826</v>
      </c>
      <c r="C466" s="561" t="str">
        <f>IF(LEN(t_STR_RW_AUX_DIG21) &gt; 0, t_STR_RW_AUX_DIG21, DEF_RW_AUX_DIG21) &amp; " high voltage"</f>
        <v>AUX digital 21 high voltage</v>
      </c>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c r="AA466" s="299"/>
      <c r="AB466" s="299"/>
      <c r="AC466" s="299"/>
      <c r="AD466" s="299"/>
      <c r="AE466" s="299"/>
      <c r="AF466" s="299"/>
      <c r="AG466" s="299"/>
      <c r="AH466" s="299"/>
      <c r="AI466" s="299"/>
      <c r="AJ466" s="128">
        <f>IF($DM466=0,0,(IF(_xlfn.BITAND($DM466, 128),"8,", "") &amp; IF(_xlfn.BITAND($DM466,64),"7,", "") &amp; IF(_xlfn.BITAND($DM466,7), _xlfn.BITAND($DM466,7) &amp; ",", "") &amp; IF(_xlfn.BITAND($DM466, 56), _xlfn.BITAND($DM466, 56)/8, "")))</f>
        <v>0</v>
      </c>
      <c r="AK466" s="129">
        <v>0</v>
      </c>
      <c r="AL466" s="129">
        <v>31</v>
      </c>
      <c r="AM466" s="130" t="s">
        <v>165</v>
      </c>
      <c r="AN466" s="131" t="s">
        <v>827</v>
      </c>
      <c r="AO466" s="131" t="s">
        <v>343</v>
      </c>
      <c r="AP466" s="131" t="s">
        <v>827</v>
      </c>
      <c r="AQ466" s="140" t="s">
        <v>828</v>
      </c>
      <c r="AR466" s="261">
        <v>32</v>
      </c>
      <c r="AS466" s="12" t="s">
        <v>346</v>
      </c>
      <c r="AT466" s="198">
        <v>1</v>
      </c>
      <c r="AU466" s="198">
        <v>2</v>
      </c>
      <c r="AV466" s="12" t="s">
        <v>259</v>
      </c>
      <c r="AW466" s="135">
        <v>0</v>
      </c>
      <c r="AX466" s="135">
        <v>0</v>
      </c>
      <c r="AY466" s="135">
        <v>0</v>
      </c>
      <c r="AZ466" s="135">
        <v>0</v>
      </c>
      <c r="BA466" s="135">
        <v>0</v>
      </c>
      <c r="BB466" s="136"/>
      <c r="BC466" s="136"/>
      <c r="BD466" s="15"/>
      <c r="BE466" s="137" t="str">
        <f>IF(C466="","",C466)</f>
        <v>AUX digital 21 high voltage</v>
      </c>
      <c r="BF466" s="11" t="s">
        <v>264</v>
      </c>
      <c r="BG466" s="11" t="s">
        <v>265</v>
      </c>
      <c r="BH466" s="11" t="s">
        <v>266</v>
      </c>
      <c r="BI466" s="146" t="s">
        <v>525</v>
      </c>
      <c r="BJ466" s="11" t="s">
        <v>268</v>
      </c>
      <c r="BK466" s="146" t="s">
        <v>485</v>
      </c>
      <c r="BL466" s="146" t="s">
        <v>350</v>
      </c>
      <c r="BM466" s="146" t="s">
        <v>179</v>
      </c>
      <c r="BN466" s="11" t="s">
        <v>182</v>
      </c>
      <c r="BO466" s="265" t="s">
        <v>181</v>
      </c>
      <c r="BP466" s="11" t="s">
        <v>272</v>
      </c>
      <c r="BQ466" s="11" t="s">
        <v>182</v>
      </c>
      <c r="BR466" s="11" t="s">
        <v>182</v>
      </c>
      <c r="BS466" s="11" t="s">
        <v>183</v>
      </c>
      <c r="BT466" s="11" t="s">
        <v>182</v>
      </c>
      <c r="BU466" s="11"/>
      <c r="BV466" s="15">
        <f t="shared" ref="BV466:BZ467" si="221">IF(UPPER(TRIM(D466))="X",1,0)</f>
        <v>0</v>
      </c>
      <c r="BW466" s="15">
        <f t="shared" si="221"/>
        <v>0</v>
      </c>
      <c r="BX466" s="15">
        <f t="shared" si="221"/>
        <v>0</v>
      </c>
      <c r="BY466" s="15">
        <f t="shared" si="221"/>
        <v>0</v>
      </c>
      <c r="BZ466" s="15">
        <f t="shared" si="221"/>
        <v>0</v>
      </c>
      <c r="CA466" s="15">
        <f>IF(UPPER(TRIM(J466))="X",1,0)</f>
        <v>0</v>
      </c>
      <c r="CB466" s="15">
        <f>IF(UPPER(TRIM(L466))="X",1,0)</f>
        <v>0</v>
      </c>
      <c r="CC466" s="15">
        <f>IF(UPPER(TRIM(M466))="X",1,0)</f>
        <v>0</v>
      </c>
      <c r="CD466" s="15">
        <f>IF(UPPER(TRIM(I466))="X",1,0)</f>
        <v>0</v>
      </c>
      <c r="CE466" s="15">
        <f>IF(UPPER(TRIM(K466))="X",1,0)</f>
        <v>0</v>
      </c>
      <c r="CF466" s="15">
        <f t="shared" ref="CF466:CU467" si="222">IF(UPPER(TRIM(N466))="X",1,0)</f>
        <v>0</v>
      </c>
      <c r="CG466" s="15">
        <f t="shared" si="222"/>
        <v>0</v>
      </c>
      <c r="CH466" s="15">
        <f t="shared" si="222"/>
        <v>0</v>
      </c>
      <c r="CI466" s="15">
        <f t="shared" si="222"/>
        <v>0</v>
      </c>
      <c r="CJ466" s="15">
        <f t="shared" si="222"/>
        <v>0</v>
      </c>
      <c r="CK466" s="15">
        <f t="shared" si="222"/>
        <v>0</v>
      </c>
      <c r="CL466" s="15">
        <f t="shared" si="222"/>
        <v>0</v>
      </c>
      <c r="CM466" s="15">
        <f t="shared" si="222"/>
        <v>0</v>
      </c>
      <c r="CN466" s="15">
        <f t="shared" si="222"/>
        <v>0</v>
      </c>
      <c r="CO466" s="15">
        <f t="shared" si="222"/>
        <v>0</v>
      </c>
      <c r="CP466" s="15">
        <f t="shared" si="222"/>
        <v>0</v>
      </c>
      <c r="CQ466" s="15">
        <f t="shared" si="222"/>
        <v>0</v>
      </c>
      <c r="CR466" s="15">
        <f t="shared" si="222"/>
        <v>0</v>
      </c>
      <c r="CS466" s="15">
        <f t="shared" si="222"/>
        <v>0</v>
      </c>
      <c r="CT466" s="15">
        <f t="shared" si="222"/>
        <v>0</v>
      </c>
      <c r="CU466" s="15">
        <f t="shared" si="222"/>
        <v>0</v>
      </c>
      <c r="CV466" s="15">
        <f t="shared" ref="CP466:DA467" si="223">IF(UPPER(TRIM(AD466))="X",1,0)</f>
        <v>0</v>
      </c>
      <c r="CW466" s="15">
        <f t="shared" si="223"/>
        <v>0</v>
      </c>
      <c r="CX466" s="15">
        <f t="shared" si="223"/>
        <v>0</v>
      </c>
      <c r="CY466" s="15">
        <f t="shared" si="223"/>
        <v>0</v>
      </c>
      <c r="CZ466" s="15">
        <f t="shared" si="223"/>
        <v>0</v>
      </c>
      <c r="DA466" s="15">
        <f t="shared" si="223"/>
        <v>0</v>
      </c>
      <c r="DB466" s="16">
        <f>IF(UPPER(TRIM(AM466))="P", 0, IF(UPPER(TRIM(AM466))="C", 16384, IF(UPPER(TRIM(AM466))="B", 32768, IF(UPPER(TRIM(AM466))="U", 49152, -1))))</f>
        <v>0</v>
      </c>
      <c r="DC466" s="16">
        <f>HEX2DEC(AN466)</f>
        <v>5560</v>
      </c>
      <c r="DD466" s="16">
        <f>IF(UPPER(TRIM(BB466))="",0,IF(UPPER(TRIM(BB466))="M",32,IF(UPPER(TRIM(BB466))="H",64,IF(UPPER(TRIM(BB466))="I",128,-1))))</f>
        <v>0</v>
      </c>
      <c r="DE466" s="16">
        <f>IF(UPPER(TRIM(BC466))="",0, IF(UPPER(TRIM(BC466))="U",1,IF(UPPER(TRIM(BC466))="A",2,IF(UPPER(TRIM(BC466))="B1",4,IF(UPPER(TRIM(BC466))="B2",8,IF(UPPER(TRIM(BC466))="C",16,-1))))))</f>
        <v>0</v>
      </c>
      <c r="DF466" s="17"/>
      <c r="DG466" s="16">
        <v>586</v>
      </c>
      <c r="DH466" s="16">
        <f>AK466</f>
        <v>0</v>
      </c>
      <c r="DI466" s="16">
        <f>AL466</f>
        <v>31</v>
      </c>
      <c r="DJ466" s="16">
        <f>DB466 + DC466</f>
        <v>5560</v>
      </c>
      <c r="DK466" s="16">
        <f>HEX2DEC(AO466)</f>
        <v>18</v>
      </c>
      <c r="DL466" s="16">
        <f>HEX2DEC(AP466)</f>
        <v>5560</v>
      </c>
      <c r="DM466" s="128">
        <v>0</v>
      </c>
      <c r="DN466" s="16">
        <v>440</v>
      </c>
      <c r="DO466" s="16">
        <f>BV466*2^15+BW466*2^14+BX466*2^13+BY466*2^12+BZ466*2^11+CA466*2^10+CB466*2^9+CC466*2^8+CD466*2^7+CE466*2^6+CF466*2^5+CG466*2^4+CH466*2^3+CI466*2^2+CJ466*2^1+CK466*2^0</f>
        <v>0</v>
      </c>
      <c r="DP466" s="16">
        <f>CL466*2^15+CM466*2^14+CN466*2^13+CO466*2^12+CP466*2^11+CQ466*2^10+CR466*2^9+CS466*2^8+CT466*2^7+CU466*2^6+CV466*2^5+CW466*2^4+CX466*2^3+CY466*2^2+CZ466*2^1+DA466*2^0</f>
        <v>0</v>
      </c>
      <c r="DQ466" s="16">
        <f>IF(DS466=2,AT466*1000,AT466)</f>
        <v>1000</v>
      </c>
      <c r="DR466" s="16">
        <f>IF(DT466=2,AU466*1000,AU466)</f>
        <v>2000</v>
      </c>
      <c r="DS466" s="16">
        <v>2</v>
      </c>
      <c r="DT466" s="16">
        <v>2</v>
      </c>
      <c r="DU466" s="16">
        <f>MAX(0,MIN(AX466,3))*2^14+MAX(0,MIN(AY466,3))*2^12+MAX(0,MIN(AZ466,3))*2^10+MAX(0,MIN(BA466,3))*2^8+IF(AW466&lt;0,31,IF(AW466&gt;30,30,AW466))</f>
        <v>0</v>
      </c>
      <c r="DV466" s="16">
        <f>DD466 + DE466</f>
        <v>0</v>
      </c>
      <c r="DW466" s="138" t="s">
        <v>184</v>
      </c>
      <c r="DX466" s="137" t="s">
        <v>273</v>
      </c>
      <c r="DY466" s="137" t="s">
        <v>186</v>
      </c>
      <c r="DZ466" s="17"/>
      <c r="EA466" s="15"/>
      <c r="EB466" s="15"/>
      <c r="EC466" s="15"/>
      <c r="ED466" s="15"/>
    </row>
    <row r="467" spans="1:134" ht="15" hidden="1" customHeight="1" x14ac:dyDescent="0.3">
      <c r="A467" s="221"/>
      <c r="B467" s="293"/>
      <c r="C467" s="561" t="str">
        <f>IF(LEN(t_STR_RW_AUX_DIG21) &gt; 0, t_STR_RW_AUX_DIG21, DEF_RW_AUX_DIG21) &amp; " low voltage"</f>
        <v>AUX digital 21 low voltage</v>
      </c>
      <c r="D467" s="202"/>
      <c r="E467" s="202"/>
      <c r="F467" s="202"/>
      <c r="G467" s="202"/>
      <c r="H467" s="202"/>
      <c r="I467" s="202"/>
      <c r="J467" s="202"/>
      <c r="K467" s="202"/>
      <c r="L467" s="202"/>
      <c r="M467" s="202"/>
      <c r="N467" s="202"/>
      <c r="O467" s="202"/>
      <c r="P467" s="202"/>
      <c r="Q467" s="202"/>
      <c r="R467" s="202"/>
      <c r="S467" s="202"/>
      <c r="T467" s="202"/>
      <c r="U467" s="202"/>
      <c r="V467" s="202"/>
      <c r="W467" s="202"/>
      <c r="X467" s="202"/>
      <c r="Y467" s="202"/>
      <c r="Z467" s="202"/>
      <c r="AA467" s="202"/>
      <c r="AB467" s="202"/>
      <c r="AC467" s="202"/>
      <c r="AD467" s="202"/>
      <c r="AE467" s="202"/>
      <c r="AF467" s="202"/>
      <c r="AG467" s="202"/>
      <c r="AH467" s="202"/>
      <c r="AI467" s="202"/>
      <c r="AJ467" s="128">
        <f>IF($DM467=0,0,(IF(_xlfn.BITAND($DM467, 128),"8,", "") &amp; IF(_xlfn.BITAND($DM467,64),"7,", "") &amp; IF(_xlfn.BITAND($DM467,7), _xlfn.BITAND($DM467,7) &amp; ",", "") &amp; IF(_xlfn.BITAND($DM467, 56), _xlfn.BITAND($DM467, 56)/8, "")))</f>
        <v>0</v>
      </c>
      <c r="AK467" s="129">
        <v>0</v>
      </c>
      <c r="AL467" s="129">
        <v>31</v>
      </c>
      <c r="AM467" s="130" t="s">
        <v>165</v>
      </c>
      <c r="AN467" s="131" t="s">
        <v>827</v>
      </c>
      <c r="AO467" s="131" t="s">
        <v>352</v>
      </c>
      <c r="AP467" s="131" t="s">
        <v>829</v>
      </c>
      <c r="AQ467" s="140" t="s">
        <v>830</v>
      </c>
      <c r="AR467" s="261">
        <v>0</v>
      </c>
      <c r="AS467" s="12" t="s">
        <v>346</v>
      </c>
      <c r="AT467" s="198">
        <v>1</v>
      </c>
      <c r="AU467" s="198">
        <v>2</v>
      </c>
      <c r="AV467" s="12" t="s">
        <v>259</v>
      </c>
      <c r="AW467" s="135">
        <v>0</v>
      </c>
      <c r="AX467" s="135">
        <v>0</v>
      </c>
      <c r="AY467" s="135">
        <v>0</v>
      </c>
      <c r="AZ467" s="135">
        <v>0</v>
      </c>
      <c r="BA467" s="135">
        <v>0</v>
      </c>
      <c r="BB467" s="136"/>
      <c r="BC467" s="136"/>
      <c r="BD467" s="15"/>
      <c r="BE467" s="137" t="str">
        <f>IF(C467="","",C467)</f>
        <v>AUX digital 21 low voltage</v>
      </c>
      <c r="BF467" s="11" t="s">
        <v>264</v>
      </c>
      <c r="BG467" s="11" t="s">
        <v>265</v>
      </c>
      <c r="BH467" s="11" t="s">
        <v>266</v>
      </c>
      <c r="BI467" s="146" t="s">
        <v>525</v>
      </c>
      <c r="BJ467" s="11" t="s">
        <v>268</v>
      </c>
      <c r="BK467" s="146" t="s">
        <v>485</v>
      </c>
      <c r="BL467" s="146" t="s">
        <v>350</v>
      </c>
      <c r="BM467" s="146" t="s">
        <v>179</v>
      </c>
      <c r="BN467" s="11" t="s">
        <v>182</v>
      </c>
      <c r="BO467" s="265" t="s">
        <v>181</v>
      </c>
      <c r="BP467" s="11" t="s">
        <v>272</v>
      </c>
      <c r="BQ467" s="11" t="s">
        <v>182</v>
      </c>
      <c r="BR467" s="11" t="s">
        <v>182</v>
      </c>
      <c r="BS467" s="11" t="s">
        <v>183</v>
      </c>
      <c r="BT467" s="11" t="s">
        <v>182</v>
      </c>
      <c r="BU467" s="11"/>
      <c r="BV467" s="15">
        <f t="shared" si="221"/>
        <v>0</v>
      </c>
      <c r="BW467" s="15">
        <f t="shared" si="221"/>
        <v>0</v>
      </c>
      <c r="BX467" s="15">
        <f t="shared" si="221"/>
        <v>0</v>
      </c>
      <c r="BY467" s="15">
        <f t="shared" si="221"/>
        <v>0</v>
      </c>
      <c r="BZ467" s="15">
        <f t="shared" si="221"/>
        <v>0</v>
      </c>
      <c r="CA467" s="15">
        <f>IF(UPPER(TRIM(J467))="X",1,0)</f>
        <v>0</v>
      </c>
      <c r="CB467" s="15">
        <f>IF(UPPER(TRIM(L467))="X",1,0)</f>
        <v>0</v>
      </c>
      <c r="CC467" s="15">
        <f>IF(UPPER(TRIM(M467))="X",1,0)</f>
        <v>0</v>
      </c>
      <c r="CD467" s="15">
        <f>IF(UPPER(TRIM(I467))="X",1,0)</f>
        <v>0</v>
      </c>
      <c r="CE467" s="15">
        <f>IF(UPPER(TRIM(K467))="X",1,0)</f>
        <v>0</v>
      </c>
      <c r="CF467" s="15">
        <f t="shared" si="222"/>
        <v>0</v>
      </c>
      <c r="CG467" s="15">
        <f t="shared" si="222"/>
        <v>0</v>
      </c>
      <c r="CH467" s="15">
        <f t="shared" si="222"/>
        <v>0</v>
      </c>
      <c r="CI467" s="15">
        <f t="shared" si="222"/>
        <v>0</v>
      </c>
      <c r="CJ467" s="15">
        <f t="shared" si="222"/>
        <v>0</v>
      </c>
      <c r="CK467" s="15">
        <f t="shared" si="222"/>
        <v>0</v>
      </c>
      <c r="CL467" s="15">
        <f t="shared" si="222"/>
        <v>0</v>
      </c>
      <c r="CM467" s="15">
        <f t="shared" si="222"/>
        <v>0</v>
      </c>
      <c r="CN467" s="15">
        <f t="shared" si="222"/>
        <v>0</v>
      </c>
      <c r="CO467" s="15">
        <f t="shared" si="222"/>
        <v>0</v>
      </c>
      <c r="CP467" s="15">
        <f t="shared" si="223"/>
        <v>0</v>
      </c>
      <c r="CQ467" s="15">
        <f t="shared" si="223"/>
        <v>0</v>
      </c>
      <c r="CR467" s="15">
        <f t="shared" si="223"/>
        <v>0</v>
      </c>
      <c r="CS467" s="15">
        <f t="shared" si="223"/>
        <v>0</v>
      </c>
      <c r="CT467" s="15">
        <f t="shared" si="223"/>
        <v>0</v>
      </c>
      <c r="CU467" s="15">
        <f t="shared" si="223"/>
        <v>0</v>
      </c>
      <c r="CV467" s="15">
        <f t="shared" si="223"/>
        <v>0</v>
      </c>
      <c r="CW467" s="15">
        <f t="shared" si="223"/>
        <v>0</v>
      </c>
      <c r="CX467" s="15">
        <f t="shared" si="223"/>
        <v>0</v>
      </c>
      <c r="CY467" s="15">
        <f t="shared" si="223"/>
        <v>0</v>
      </c>
      <c r="CZ467" s="15">
        <f t="shared" si="223"/>
        <v>0</v>
      </c>
      <c r="DA467" s="15">
        <f t="shared" si="223"/>
        <v>0</v>
      </c>
      <c r="DB467" s="16">
        <f>IF(UPPER(TRIM(AM467))="P", 0, IF(UPPER(TRIM(AM467))="C", 16384, IF(UPPER(TRIM(AM467))="B", 32768, IF(UPPER(TRIM(AM467))="U", 49152, -1))))</f>
        <v>0</v>
      </c>
      <c r="DC467" s="16">
        <f>HEX2DEC(AN467)</f>
        <v>5560</v>
      </c>
      <c r="DD467" s="16">
        <f>IF(UPPER(TRIM(BB467))="",0,IF(UPPER(TRIM(BB467))="M",32,IF(UPPER(TRIM(BB467))="H",64,IF(UPPER(TRIM(BB467))="I",128,-1))))</f>
        <v>0</v>
      </c>
      <c r="DE467" s="16">
        <f>IF(UPPER(TRIM(BC467))="",0, IF(UPPER(TRIM(BC467))="U",1,IF(UPPER(TRIM(BC467))="A",2,IF(UPPER(TRIM(BC467))="B1",4,IF(UPPER(TRIM(BC467))="B2",8,IF(UPPER(TRIM(BC467))="C",16,-1))))))</f>
        <v>0</v>
      </c>
      <c r="DF467" s="17"/>
      <c r="DG467" s="16">
        <v>587</v>
      </c>
      <c r="DH467" s="16">
        <f>AK467</f>
        <v>0</v>
      </c>
      <c r="DI467" s="16">
        <f>AL467</f>
        <v>31</v>
      </c>
      <c r="DJ467" s="16">
        <f>DB467 + DC467</f>
        <v>5560</v>
      </c>
      <c r="DK467" s="16">
        <f>HEX2DEC(AO467)</f>
        <v>17</v>
      </c>
      <c r="DL467" s="16">
        <f>HEX2DEC(AP467)</f>
        <v>5561</v>
      </c>
      <c r="DM467" s="128">
        <v>0</v>
      </c>
      <c r="DN467" s="16">
        <v>441</v>
      </c>
      <c r="DO467" s="16">
        <f>BV467*2^15+BW467*2^14+BX467*2^13+BY467*2^12+BZ467*2^11+CA467*2^10+CB467*2^9+CC467*2^8+CD467*2^7+CE467*2^6+CF467*2^5+CG467*2^4+CH467*2^3+CI467*2^2+CJ467*2^1+CK467*2^0</f>
        <v>0</v>
      </c>
      <c r="DP467" s="16">
        <f>CL467*2^15+CM467*2^14+CN467*2^13+CO467*2^12+CP467*2^11+CQ467*2^10+CR467*2^9+CS467*2^8+CT467*2^7+CU467*2^6+CV467*2^5+CW467*2^4+CX467*2^3+CY467*2^2+CZ467*2^1+DA467*2^0</f>
        <v>0</v>
      </c>
      <c r="DQ467" s="16">
        <f>IF(DS467=2,AT467*1000,AT467)</f>
        <v>1000</v>
      </c>
      <c r="DR467" s="16">
        <f>IF(DT467=2,AU467*1000,AU467)</f>
        <v>2000</v>
      </c>
      <c r="DS467" s="16">
        <v>2</v>
      </c>
      <c r="DT467" s="16">
        <v>2</v>
      </c>
      <c r="DU467" s="16">
        <f>MAX(0,MIN(AX467,3))*2^14+MAX(0,MIN(AY467,3))*2^12+MAX(0,MIN(AZ467,3))*2^10+MAX(0,MIN(BA467,3))*2^8+IF(AW467&lt;0,31,IF(AW467&gt;30,30,AW467))</f>
        <v>0</v>
      </c>
      <c r="DV467" s="16">
        <f>DD467 + DE467</f>
        <v>0</v>
      </c>
      <c r="DW467" s="138" t="s">
        <v>184</v>
      </c>
      <c r="DX467" s="137" t="s">
        <v>273</v>
      </c>
      <c r="DY467" s="137" t="s">
        <v>186</v>
      </c>
      <c r="DZ467" s="17"/>
      <c r="EA467" s="15"/>
      <c r="EB467" s="15"/>
      <c r="EC467" s="15"/>
      <c r="ED467" s="15"/>
    </row>
    <row r="468" spans="1:134" ht="15" hidden="1" customHeight="1" x14ac:dyDescent="0.3">
      <c r="A468" s="123"/>
      <c r="B468" s="290"/>
      <c r="C468" s="563"/>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79"/>
      <c r="AK468" s="180"/>
      <c r="AL468" s="180"/>
      <c r="AM468" s="181"/>
      <c r="AN468" s="182"/>
      <c r="AO468" s="182"/>
      <c r="AP468" s="182"/>
      <c r="AQ468" s="295"/>
      <c r="AR468" s="297"/>
      <c r="AS468" s="184"/>
      <c r="AT468" s="190"/>
      <c r="AU468" s="190"/>
      <c r="AV468" s="184"/>
      <c r="AW468" s="184"/>
      <c r="AX468" s="184"/>
      <c r="AY468" s="184"/>
      <c r="AZ468" s="184"/>
      <c r="BA468" s="184"/>
      <c r="BB468" s="186"/>
      <c r="BC468" s="186"/>
      <c r="BD468" s="15"/>
      <c r="BE468" s="137" t="s">
        <v>183</v>
      </c>
      <c r="BF468" s="11"/>
      <c r="BG468" s="11"/>
      <c r="BH468" s="11"/>
      <c r="BI468" s="11" t="s">
        <v>183</v>
      </c>
      <c r="BJ468" s="11" t="s">
        <v>183</v>
      </c>
      <c r="BK468" s="11" t="s">
        <v>183</v>
      </c>
      <c r="BL468" s="11" t="s">
        <v>183</v>
      </c>
      <c r="BM468" s="11" t="s">
        <v>183</v>
      </c>
      <c r="BN468" s="11" t="s">
        <v>183</v>
      </c>
      <c r="BO468" s="11" t="s">
        <v>183</v>
      </c>
      <c r="BP468" s="11" t="s">
        <v>183</v>
      </c>
      <c r="BQ468" s="11" t="s">
        <v>183</v>
      </c>
      <c r="BR468" s="11" t="s">
        <v>183</v>
      </c>
      <c r="BS468" s="11" t="s">
        <v>183</v>
      </c>
      <c r="BT468" s="11" t="s">
        <v>183</v>
      </c>
      <c r="BU468" s="11"/>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6"/>
      <c r="DC468" s="16"/>
      <c r="DD468" s="16"/>
      <c r="DE468" s="16"/>
      <c r="DF468" s="17"/>
      <c r="DG468" s="16"/>
      <c r="DH468" s="16"/>
      <c r="DI468" s="16"/>
      <c r="DJ468" s="16"/>
      <c r="DK468" s="16"/>
      <c r="DL468" s="16"/>
      <c r="DM468" s="179"/>
      <c r="DN468" s="16"/>
      <c r="DO468" s="16"/>
      <c r="DP468" s="16"/>
      <c r="DQ468" s="16"/>
      <c r="DR468" s="16"/>
      <c r="DS468" s="16"/>
      <c r="DT468" s="16"/>
      <c r="DU468" s="16"/>
      <c r="DV468" s="16"/>
      <c r="DW468" s="138"/>
      <c r="DX468" s="137"/>
      <c r="DY468" s="137"/>
      <c r="DZ468" s="17"/>
      <c r="EA468" s="15"/>
      <c r="EB468" s="15"/>
      <c r="EC468" s="15"/>
      <c r="ED468" s="15"/>
    </row>
    <row r="469" spans="1:134" ht="15" hidden="1" customHeight="1" x14ac:dyDescent="0.3">
      <c r="A469" s="221"/>
      <c r="B469" s="298" t="s">
        <v>831</v>
      </c>
      <c r="C469" s="561" t="str">
        <f>IF(LEN(t_STR_RW_AUX_DIG22) &gt; 0, t_STR_RW_AUX_DIG22, DEF_RW_AUX_DIG22) &amp; " high voltage"</f>
        <v>AUX digital 22 high voltage</v>
      </c>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c r="AA469" s="299"/>
      <c r="AB469" s="299"/>
      <c r="AC469" s="299"/>
      <c r="AD469" s="299"/>
      <c r="AE469" s="299"/>
      <c r="AF469" s="299"/>
      <c r="AG469" s="299"/>
      <c r="AH469" s="299"/>
      <c r="AI469" s="299"/>
      <c r="AJ469" s="128">
        <f>IF($DM469=0,0,(IF(_xlfn.BITAND($DM469, 128),"8,", "") &amp; IF(_xlfn.BITAND($DM469,64),"7,", "") &amp; IF(_xlfn.BITAND($DM469,7), _xlfn.BITAND($DM469,7) &amp; ",", "") &amp; IF(_xlfn.BITAND($DM469, 56), _xlfn.BITAND($DM469, 56)/8, "")))</f>
        <v>0</v>
      </c>
      <c r="AK469" s="129">
        <v>0</v>
      </c>
      <c r="AL469" s="129">
        <v>31</v>
      </c>
      <c r="AM469" s="130" t="s">
        <v>165</v>
      </c>
      <c r="AN469" s="131" t="s">
        <v>832</v>
      </c>
      <c r="AO469" s="131" t="s">
        <v>343</v>
      </c>
      <c r="AP469" s="131" t="s">
        <v>832</v>
      </c>
      <c r="AQ469" s="140" t="s">
        <v>833</v>
      </c>
      <c r="AR469" s="261">
        <v>32</v>
      </c>
      <c r="AS469" s="12" t="s">
        <v>346</v>
      </c>
      <c r="AT469" s="198">
        <v>1</v>
      </c>
      <c r="AU469" s="198">
        <v>2</v>
      </c>
      <c r="AV469" s="12" t="s">
        <v>259</v>
      </c>
      <c r="AW469" s="135">
        <v>0</v>
      </c>
      <c r="AX469" s="135">
        <v>0</v>
      </c>
      <c r="AY469" s="135">
        <v>0</v>
      </c>
      <c r="AZ469" s="135">
        <v>0</v>
      </c>
      <c r="BA469" s="135">
        <v>0</v>
      </c>
      <c r="BB469" s="136"/>
      <c r="BC469" s="136"/>
      <c r="BD469" s="15"/>
      <c r="BE469" s="137" t="str">
        <f>IF(C469="","",C469)</f>
        <v>AUX digital 22 high voltage</v>
      </c>
      <c r="BF469" s="11" t="s">
        <v>264</v>
      </c>
      <c r="BG469" s="11" t="s">
        <v>265</v>
      </c>
      <c r="BH469" s="11" t="s">
        <v>266</v>
      </c>
      <c r="BI469" s="146" t="s">
        <v>525</v>
      </c>
      <c r="BJ469" s="11" t="s">
        <v>268</v>
      </c>
      <c r="BK469" s="146" t="s">
        <v>485</v>
      </c>
      <c r="BL469" s="146" t="s">
        <v>350</v>
      </c>
      <c r="BM469" s="146" t="s">
        <v>179</v>
      </c>
      <c r="BN469" s="11" t="s">
        <v>182</v>
      </c>
      <c r="BO469" s="265" t="s">
        <v>181</v>
      </c>
      <c r="BP469" s="11" t="s">
        <v>272</v>
      </c>
      <c r="BQ469" s="11" t="s">
        <v>182</v>
      </c>
      <c r="BR469" s="11" t="s">
        <v>182</v>
      </c>
      <c r="BS469" s="11" t="s">
        <v>183</v>
      </c>
      <c r="BT469" s="11" t="s">
        <v>182</v>
      </c>
      <c r="BU469" s="11"/>
      <c r="BV469" s="15">
        <f t="shared" ref="BV469:BZ470" si="224">IF(UPPER(TRIM(D469))="X",1,0)</f>
        <v>0</v>
      </c>
      <c r="BW469" s="15">
        <f t="shared" si="224"/>
        <v>0</v>
      </c>
      <c r="BX469" s="15">
        <f t="shared" si="224"/>
        <v>0</v>
      </c>
      <c r="BY469" s="15">
        <f t="shared" si="224"/>
        <v>0</v>
      </c>
      <c r="BZ469" s="15">
        <f t="shared" si="224"/>
        <v>0</v>
      </c>
      <c r="CA469" s="15">
        <f>IF(UPPER(TRIM(J469))="X",1,0)</f>
        <v>0</v>
      </c>
      <c r="CB469" s="15">
        <f>IF(UPPER(TRIM(L469))="X",1,0)</f>
        <v>0</v>
      </c>
      <c r="CC469" s="15">
        <f>IF(UPPER(TRIM(M469))="X",1,0)</f>
        <v>0</v>
      </c>
      <c r="CD469" s="15">
        <f>IF(UPPER(TRIM(I469))="X",1,0)</f>
        <v>0</v>
      </c>
      <c r="CE469" s="15">
        <f>IF(UPPER(TRIM(K469))="X",1,0)</f>
        <v>0</v>
      </c>
      <c r="CF469" s="15">
        <f t="shared" ref="CF469:CU470" si="225">IF(UPPER(TRIM(N469))="X",1,0)</f>
        <v>0</v>
      </c>
      <c r="CG469" s="15">
        <f t="shared" si="225"/>
        <v>0</v>
      </c>
      <c r="CH469" s="15">
        <f t="shared" si="225"/>
        <v>0</v>
      </c>
      <c r="CI469" s="15">
        <f t="shared" si="225"/>
        <v>0</v>
      </c>
      <c r="CJ469" s="15">
        <f t="shared" si="225"/>
        <v>0</v>
      </c>
      <c r="CK469" s="15">
        <f t="shared" si="225"/>
        <v>0</v>
      </c>
      <c r="CL469" s="15">
        <f t="shared" si="225"/>
        <v>0</v>
      </c>
      <c r="CM469" s="15">
        <f t="shared" si="225"/>
        <v>0</v>
      </c>
      <c r="CN469" s="15">
        <f t="shared" si="225"/>
        <v>0</v>
      </c>
      <c r="CO469" s="15">
        <f t="shared" si="225"/>
        <v>0</v>
      </c>
      <c r="CP469" s="15">
        <f t="shared" si="225"/>
        <v>0</v>
      </c>
      <c r="CQ469" s="15">
        <f t="shared" si="225"/>
        <v>0</v>
      </c>
      <c r="CR469" s="15">
        <f t="shared" si="225"/>
        <v>0</v>
      </c>
      <c r="CS469" s="15">
        <f t="shared" si="225"/>
        <v>0</v>
      </c>
      <c r="CT469" s="15">
        <f t="shared" si="225"/>
        <v>0</v>
      </c>
      <c r="CU469" s="15">
        <f t="shared" si="225"/>
        <v>0</v>
      </c>
      <c r="CV469" s="15">
        <f t="shared" ref="CP469:DA470" si="226">IF(UPPER(TRIM(AD469))="X",1,0)</f>
        <v>0</v>
      </c>
      <c r="CW469" s="15">
        <f t="shared" si="226"/>
        <v>0</v>
      </c>
      <c r="CX469" s="15">
        <f t="shared" si="226"/>
        <v>0</v>
      </c>
      <c r="CY469" s="15">
        <f t="shared" si="226"/>
        <v>0</v>
      </c>
      <c r="CZ469" s="15">
        <f t="shared" si="226"/>
        <v>0</v>
      </c>
      <c r="DA469" s="15">
        <f t="shared" si="226"/>
        <v>0</v>
      </c>
      <c r="DB469" s="16">
        <f>IF(UPPER(TRIM(AM469))="P", 0, IF(UPPER(TRIM(AM469))="C", 16384, IF(UPPER(TRIM(AM469))="B", 32768, IF(UPPER(TRIM(AM469))="U", 49152, -1))))</f>
        <v>0</v>
      </c>
      <c r="DC469" s="16">
        <f>HEX2DEC(AN469)</f>
        <v>5562</v>
      </c>
      <c r="DD469" s="16">
        <f>IF(UPPER(TRIM(BB469))="",0,IF(UPPER(TRIM(BB469))="M",32,IF(UPPER(TRIM(BB469))="H",64,IF(UPPER(TRIM(BB469))="I",128,-1))))</f>
        <v>0</v>
      </c>
      <c r="DE469" s="16">
        <f>IF(UPPER(TRIM(BC469))="",0, IF(UPPER(TRIM(BC469))="U",1,IF(UPPER(TRIM(BC469))="A",2,IF(UPPER(TRIM(BC469))="B1",4,IF(UPPER(TRIM(BC469))="B2",8,IF(UPPER(TRIM(BC469))="C",16,-1))))))</f>
        <v>0</v>
      </c>
      <c r="DF469" s="17"/>
      <c r="DG469" s="16">
        <v>588</v>
      </c>
      <c r="DH469" s="16">
        <f>AK469</f>
        <v>0</v>
      </c>
      <c r="DI469" s="16">
        <f>AL469</f>
        <v>31</v>
      </c>
      <c r="DJ469" s="16">
        <f>DB469 + DC469</f>
        <v>5562</v>
      </c>
      <c r="DK469" s="16">
        <f>HEX2DEC(AO469)</f>
        <v>18</v>
      </c>
      <c r="DL469" s="16">
        <f>HEX2DEC(AP469)</f>
        <v>5562</v>
      </c>
      <c r="DM469" s="128">
        <v>0</v>
      </c>
      <c r="DN469" s="16">
        <v>442</v>
      </c>
      <c r="DO469" s="16">
        <f>BV469*2^15+BW469*2^14+BX469*2^13+BY469*2^12+BZ469*2^11+CA469*2^10+CB469*2^9+CC469*2^8+CD469*2^7+CE469*2^6+CF469*2^5+CG469*2^4+CH469*2^3+CI469*2^2+CJ469*2^1+CK469*2^0</f>
        <v>0</v>
      </c>
      <c r="DP469" s="16">
        <f>CL469*2^15+CM469*2^14+CN469*2^13+CO469*2^12+CP469*2^11+CQ469*2^10+CR469*2^9+CS469*2^8+CT469*2^7+CU469*2^6+CV469*2^5+CW469*2^4+CX469*2^3+CY469*2^2+CZ469*2^1+DA469*2^0</f>
        <v>0</v>
      </c>
      <c r="DQ469" s="16">
        <f>IF(DS469=2,AT469*1000,AT469)</f>
        <v>1000</v>
      </c>
      <c r="DR469" s="16">
        <f>IF(DT469=2,AU469*1000,AU469)</f>
        <v>2000</v>
      </c>
      <c r="DS469" s="16">
        <v>2</v>
      </c>
      <c r="DT469" s="16">
        <v>2</v>
      </c>
      <c r="DU469" s="16">
        <f>MAX(0,MIN(AX469,3))*2^14+MAX(0,MIN(AY469,3))*2^12+MAX(0,MIN(AZ469,3))*2^10+MAX(0,MIN(BA469,3))*2^8+IF(AW469&lt;0,31,IF(AW469&gt;30,30,AW469))</f>
        <v>0</v>
      </c>
      <c r="DV469" s="16">
        <f>DD469 + DE469</f>
        <v>0</v>
      </c>
      <c r="DW469" s="138" t="s">
        <v>184</v>
      </c>
      <c r="DX469" s="137" t="s">
        <v>273</v>
      </c>
      <c r="DY469" s="137" t="s">
        <v>186</v>
      </c>
      <c r="DZ469" s="17"/>
      <c r="EA469" s="15"/>
      <c r="EB469" s="15"/>
      <c r="EC469" s="15"/>
      <c r="ED469" s="15"/>
    </row>
    <row r="470" spans="1:134" ht="15" hidden="1" customHeight="1" x14ac:dyDescent="0.3">
      <c r="A470" s="221"/>
      <c r="B470" s="293"/>
      <c r="C470" s="561" t="str">
        <f>IF(LEN(t_STR_RW_AUX_DIG22) &gt; 0, t_STR_RW_AUX_DIG22, DEF_RW_AUX_DIG22) &amp; " low voltage"</f>
        <v>AUX digital 22 low voltage</v>
      </c>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128">
        <f>IF($DM470=0,0,(IF(_xlfn.BITAND($DM470, 128),"8,", "") &amp; IF(_xlfn.BITAND($DM470,64),"7,", "") &amp; IF(_xlfn.BITAND($DM470,7), _xlfn.BITAND($DM470,7) &amp; ",", "") &amp; IF(_xlfn.BITAND($DM470, 56), _xlfn.BITAND($DM470, 56)/8, "")))</f>
        <v>0</v>
      </c>
      <c r="AK470" s="129">
        <v>0</v>
      </c>
      <c r="AL470" s="129">
        <v>31</v>
      </c>
      <c r="AM470" s="130" t="s">
        <v>165</v>
      </c>
      <c r="AN470" s="131" t="s">
        <v>832</v>
      </c>
      <c r="AO470" s="131" t="s">
        <v>352</v>
      </c>
      <c r="AP470" s="131" t="s">
        <v>834</v>
      </c>
      <c r="AQ470" s="140" t="s">
        <v>835</v>
      </c>
      <c r="AR470" s="261">
        <v>0</v>
      </c>
      <c r="AS470" s="12" t="s">
        <v>346</v>
      </c>
      <c r="AT470" s="198">
        <v>1</v>
      </c>
      <c r="AU470" s="198">
        <v>2</v>
      </c>
      <c r="AV470" s="12" t="s">
        <v>259</v>
      </c>
      <c r="AW470" s="135">
        <v>0</v>
      </c>
      <c r="AX470" s="135">
        <v>0</v>
      </c>
      <c r="AY470" s="135">
        <v>0</v>
      </c>
      <c r="AZ470" s="135">
        <v>0</v>
      </c>
      <c r="BA470" s="135">
        <v>0</v>
      </c>
      <c r="BB470" s="136"/>
      <c r="BC470" s="136"/>
      <c r="BD470" s="15"/>
      <c r="BE470" s="137" t="str">
        <f>IF(C470="","",C470)</f>
        <v>AUX digital 22 low voltage</v>
      </c>
      <c r="BF470" s="11" t="s">
        <v>264</v>
      </c>
      <c r="BG470" s="11" t="s">
        <v>265</v>
      </c>
      <c r="BH470" s="11" t="s">
        <v>266</v>
      </c>
      <c r="BI470" s="146" t="s">
        <v>525</v>
      </c>
      <c r="BJ470" s="11" t="s">
        <v>268</v>
      </c>
      <c r="BK470" s="146" t="s">
        <v>485</v>
      </c>
      <c r="BL470" s="146" t="s">
        <v>350</v>
      </c>
      <c r="BM470" s="146" t="s">
        <v>179</v>
      </c>
      <c r="BN470" s="11" t="s">
        <v>182</v>
      </c>
      <c r="BO470" s="265" t="s">
        <v>181</v>
      </c>
      <c r="BP470" s="11" t="s">
        <v>272</v>
      </c>
      <c r="BQ470" s="11" t="s">
        <v>182</v>
      </c>
      <c r="BR470" s="11" t="s">
        <v>182</v>
      </c>
      <c r="BS470" s="11" t="s">
        <v>183</v>
      </c>
      <c r="BT470" s="11" t="s">
        <v>182</v>
      </c>
      <c r="BU470" s="11"/>
      <c r="BV470" s="15">
        <f t="shared" si="224"/>
        <v>0</v>
      </c>
      <c r="BW470" s="15">
        <f t="shared" si="224"/>
        <v>0</v>
      </c>
      <c r="BX470" s="15">
        <f t="shared" si="224"/>
        <v>0</v>
      </c>
      <c r="BY470" s="15">
        <f t="shared" si="224"/>
        <v>0</v>
      </c>
      <c r="BZ470" s="15">
        <f t="shared" si="224"/>
        <v>0</v>
      </c>
      <c r="CA470" s="15">
        <f>IF(UPPER(TRIM(J470))="X",1,0)</f>
        <v>0</v>
      </c>
      <c r="CB470" s="15">
        <f>IF(UPPER(TRIM(L470))="X",1,0)</f>
        <v>0</v>
      </c>
      <c r="CC470" s="15">
        <f>IF(UPPER(TRIM(M470))="X",1,0)</f>
        <v>0</v>
      </c>
      <c r="CD470" s="15">
        <f>IF(UPPER(TRIM(I470))="X",1,0)</f>
        <v>0</v>
      </c>
      <c r="CE470" s="15">
        <f>IF(UPPER(TRIM(K470))="X",1,0)</f>
        <v>0</v>
      </c>
      <c r="CF470" s="15">
        <f t="shared" si="225"/>
        <v>0</v>
      </c>
      <c r="CG470" s="15">
        <f t="shared" si="225"/>
        <v>0</v>
      </c>
      <c r="CH470" s="15">
        <f t="shared" si="225"/>
        <v>0</v>
      </c>
      <c r="CI470" s="15">
        <f t="shared" si="225"/>
        <v>0</v>
      </c>
      <c r="CJ470" s="15">
        <f t="shared" si="225"/>
        <v>0</v>
      </c>
      <c r="CK470" s="15">
        <f t="shared" si="225"/>
        <v>0</v>
      </c>
      <c r="CL470" s="15">
        <f t="shared" si="225"/>
        <v>0</v>
      </c>
      <c r="CM470" s="15">
        <f t="shared" si="225"/>
        <v>0</v>
      </c>
      <c r="CN470" s="15">
        <f t="shared" si="225"/>
        <v>0</v>
      </c>
      <c r="CO470" s="15">
        <f t="shared" si="225"/>
        <v>0</v>
      </c>
      <c r="CP470" s="15">
        <f t="shared" si="226"/>
        <v>0</v>
      </c>
      <c r="CQ470" s="15">
        <f t="shared" si="226"/>
        <v>0</v>
      </c>
      <c r="CR470" s="15">
        <f t="shared" si="226"/>
        <v>0</v>
      </c>
      <c r="CS470" s="15">
        <f t="shared" si="226"/>
        <v>0</v>
      </c>
      <c r="CT470" s="15">
        <f t="shared" si="226"/>
        <v>0</v>
      </c>
      <c r="CU470" s="15">
        <f t="shared" si="226"/>
        <v>0</v>
      </c>
      <c r="CV470" s="15">
        <f t="shared" si="226"/>
        <v>0</v>
      </c>
      <c r="CW470" s="15">
        <f t="shared" si="226"/>
        <v>0</v>
      </c>
      <c r="CX470" s="15">
        <f t="shared" si="226"/>
        <v>0</v>
      </c>
      <c r="CY470" s="15">
        <f t="shared" si="226"/>
        <v>0</v>
      </c>
      <c r="CZ470" s="15">
        <f t="shared" si="226"/>
        <v>0</v>
      </c>
      <c r="DA470" s="15">
        <f t="shared" si="226"/>
        <v>0</v>
      </c>
      <c r="DB470" s="16">
        <f>IF(UPPER(TRIM(AM470))="P", 0, IF(UPPER(TRIM(AM470))="C", 16384, IF(UPPER(TRIM(AM470))="B", 32768, IF(UPPER(TRIM(AM470))="U", 49152, -1))))</f>
        <v>0</v>
      </c>
      <c r="DC470" s="16">
        <f>HEX2DEC(AN470)</f>
        <v>5562</v>
      </c>
      <c r="DD470" s="16">
        <f>IF(UPPER(TRIM(BB470))="",0,IF(UPPER(TRIM(BB470))="M",32,IF(UPPER(TRIM(BB470))="H",64,IF(UPPER(TRIM(BB470))="I",128,-1))))</f>
        <v>0</v>
      </c>
      <c r="DE470" s="16">
        <f>IF(UPPER(TRIM(BC470))="",0, IF(UPPER(TRIM(BC470))="U",1,IF(UPPER(TRIM(BC470))="A",2,IF(UPPER(TRIM(BC470))="B1",4,IF(UPPER(TRIM(BC470))="B2",8,IF(UPPER(TRIM(BC470))="C",16,-1))))))</f>
        <v>0</v>
      </c>
      <c r="DF470" s="17"/>
      <c r="DG470" s="16">
        <v>589</v>
      </c>
      <c r="DH470" s="16">
        <f>AK470</f>
        <v>0</v>
      </c>
      <c r="DI470" s="16">
        <f>AL470</f>
        <v>31</v>
      </c>
      <c r="DJ470" s="16">
        <f>DB470 + DC470</f>
        <v>5562</v>
      </c>
      <c r="DK470" s="16">
        <f>HEX2DEC(AO470)</f>
        <v>17</v>
      </c>
      <c r="DL470" s="16">
        <f>HEX2DEC(AP470)</f>
        <v>5563</v>
      </c>
      <c r="DM470" s="128">
        <v>0</v>
      </c>
      <c r="DN470" s="16">
        <v>443</v>
      </c>
      <c r="DO470" s="16">
        <f>BV470*2^15+BW470*2^14+BX470*2^13+BY470*2^12+BZ470*2^11+CA470*2^10+CB470*2^9+CC470*2^8+CD470*2^7+CE470*2^6+CF470*2^5+CG470*2^4+CH470*2^3+CI470*2^2+CJ470*2^1+CK470*2^0</f>
        <v>0</v>
      </c>
      <c r="DP470" s="16">
        <f>CL470*2^15+CM470*2^14+CN470*2^13+CO470*2^12+CP470*2^11+CQ470*2^10+CR470*2^9+CS470*2^8+CT470*2^7+CU470*2^6+CV470*2^5+CW470*2^4+CX470*2^3+CY470*2^2+CZ470*2^1+DA470*2^0</f>
        <v>0</v>
      </c>
      <c r="DQ470" s="16">
        <f>IF(DS470=2,AT470*1000,AT470)</f>
        <v>1000</v>
      </c>
      <c r="DR470" s="16">
        <f>IF(DT470=2,AU470*1000,AU470)</f>
        <v>2000</v>
      </c>
      <c r="DS470" s="16">
        <v>2</v>
      </c>
      <c r="DT470" s="16">
        <v>2</v>
      </c>
      <c r="DU470" s="16">
        <f>MAX(0,MIN(AX470,3))*2^14+MAX(0,MIN(AY470,3))*2^12+MAX(0,MIN(AZ470,3))*2^10+MAX(0,MIN(BA470,3))*2^8+IF(AW470&lt;0,31,IF(AW470&gt;30,30,AW470))</f>
        <v>0</v>
      </c>
      <c r="DV470" s="16">
        <f>DD470 + DE470</f>
        <v>0</v>
      </c>
      <c r="DW470" s="138" t="s">
        <v>184</v>
      </c>
      <c r="DX470" s="137" t="s">
        <v>273</v>
      </c>
      <c r="DY470" s="137" t="s">
        <v>186</v>
      </c>
      <c r="DZ470" s="17"/>
      <c r="EA470" s="15"/>
      <c r="EB470" s="15"/>
      <c r="EC470" s="15"/>
      <c r="ED470" s="15"/>
    </row>
    <row r="471" spans="1:134" ht="15" hidden="1" customHeight="1" x14ac:dyDescent="0.3">
      <c r="A471" s="123"/>
      <c r="B471" s="290"/>
      <c r="C471" s="563"/>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79"/>
      <c r="AK471" s="180"/>
      <c r="AL471" s="180"/>
      <c r="AM471" s="181"/>
      <c r="AN471" s="182"/>
      <c r="AO471" s="182"/>
      <c r="AP471" s="182"/>
      <c r="AQ471" s="295"/>
      <c r="AR471" s="297"/>
      <c r="AS471" s="184"/>
      <c r="AT471" s="190"/>
      <c r="AU471" s="190"/>
      <c r="AV471" s="184"/>
      <c r="AW471" s="184"/>
      <c r="AX471" s="184"/>
      <c r="AY471" s="184"/>
      <c r="AZ471" s="184"/>
      <c r="BA471" s="184"/>
      <c r="BB471" s="186"/>
      <c r="BC471" s="186"/>
      <c r="BD471" s="15"/>
      <c r="BE471" s="137" t="s">
        <v>183</v>
      </c>
      <c r="BF471" s="11"/>
      <c r="BG471" s="11"/>
      <c r="BH471" s="11"/>
      <c r="BI471" s="11" t="s">
        <v>183</v>
      </c>
      <c r="BJ471" s="11" t="s">
        <v>183</v>
      </c>
      <c r="BK471" s="11" t="s">
        <v>183</v>
      </c>
      <c r="BL471" s="11" t="s">
        <v>183</v>
      </c>
      <c r="BM471" s="11" t="s">
        <v>183</v>
      </c>
      <c r="BN471" s="11" t="s">
        <v>183</v>
      </c>
      <c r="BO471" s="11" t="s">
        <v>183</v>
      </c>
      <c r="BP471" s="11" t="s">
        <v>183</v>
      </c>
      <c r="BQ471" s="11" t="s">
        <v>183</v>
      </c>
      <c r="BR471" s="11" t="s">
        <v>183</v>
      </c>
      <c r="BS471" s="11" t="s">
        <v>183</v>
      </c>
      <c r="BT471" s="11" t="s">
        <v>183</v>
      </c>
      <c r="BU471" s="11"/>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6"/>
      <c r="DC471" s="16"/>
      <c r="DD471" s="16"/>
      <c r="DE471" s="16"/>
      <c r="DF471" s="17"/>
      <c r="DG471" s="16"/>
      <c r="DH471" s="16"/>
      <c r="DI471" s="16"/>
      <c r="DJ471" s="16"/>
      <c r="DK471" s="16"/>
      <c r="DL471" s="16"/>
      <c r="DM471" s="179"/>
      <c r="DN471" s="16"/>
      <c r="DO471" s="16"/>
      <c r="DP471" s="16"/>
      <c r="DQ471" s="16"/>
      <c r="DR471" s="16"/>
      <c r="DS471" s="16"/>
      <c r="DT471" s="16"/>
      <c r="DU471" s="16"/>
      <c r="DV471" s="16"/>
      <c r="DW471" s="138"/>
      <c r="DX471" s="137"/>
      <c r="DY471" s="137"/>
      <c r="DZ471" s="17"/>
      <c r="EA471" s="15"/>
      <c r="EB471" s="15"/>
      <c r="EC471" s="15"/>
      <c r="ED471" s="15"/>
    </row>
    <row r="472" spans="1:134" ht="15" hidden="1" customHeight="1" x14ac:dyDescent="0.3">
      <c r="A472" s="221"/>
      <c r="B472" s="298" t="s">
        <v>836</v>
      </c>
      <c r="C472" s="561" t="str">
        <f>IF(LEN(t_STR_RW_AUX_DIG23) &gt; 0, t_STR_RW_AUX_DIG23, DEF_RW_AUX_DIG23) &amp; " high voltage"</f>
        <v>AUX digital 23 high voltage</v>
      </c>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c r="AA472" s="299"/>
      <c r="AB472" s="299"/>
      <c r="AC472" s="299"/>
      <c r="AD472" s="299"/>
      <c r="AE472" s="299"/>
      <c r="AF472" s="299"/>
      <c r="AG472" s="299"/>
      <c r="AH472" s="299"/>
      <c r="AI472" s="299"/>
      <c r="AJ472" s="128">
        <f>IF($DM472=0,0,(IF(_xlfn.BITAND($DM472, 128),"8,", "") &amp; IF(_xlfn.BITAND($DM472,64),"7,", "") &amp; IF(_xlfn.BITAND($DM472,7), _xlfn.BITAND($DM472,7) &amp; ",", "") &amp; IF(_xlfn.BITAND($DM472, 56), _xlfn.BITAND($DM472, 56)/8, "")))</f>
        <v>0</v>
      </c>
      <c r="AK472" s="129">
        <v>0</v>
      </c>
      <c r="AL472" s="129">
        <v>31</v>
      </c>
      <c r="AM472" s="130" t="s">
        <v>165</v>
      </c>
      <c r="AN472" s="131" t="s">
        <v>837</v>
      </c>
      <c r="AO472" s="131" t="s">
        <v>343</v>
      </c>
      <c r="AP472" s="131" t="s">
        <v>837</v>
      </c>
      <c r="AQ472" s="140" t="s">
        <v>838</v>
      </c>
      <c r="AR472" s="261">
        <v>32</v>
      </c>
      <c r="AS472" s="12" t="s">
        <v>346</v>
      </c>
      <c r="AT472" s="198">
        <v>1</v>
      </c>
      <c r="AU472" s="198">
        <v>2</v>
      </c>
      <c r="AV472" s="12" t="s">
        <v>259</v>
      </c>
      <c r="AW472" s="135">
        <v>0</v>
      </c>
      <c r="AX472" s="135">
        <v>0</v>
      </c>
      <c r="AY472" s="135">
        <v>0</v>
      </c>
      <c r="AZ472" s="135">
        <v>0</v>
      </c>
      <c r="BA472" s="135">
        <v>0</v>
      </c>
      <c r="BB472" s="136"/>
      <c r="BC472" s="136"/>
      <c r="BD472" s="15"/>
      <c r="BE472" s="137" t="str">
        <f>IF(C472="","",C472)</f>
        <v>AUX digital 23 high voltage</v>
      </c>
      <c r="BF472" s="11" t="s">
        <v>264</v>
      </c>
      <c r="BG472" s="11" t="s">
        <v>265</v>
      </c>
      <c r="BH472" s="11" t="s">
        <v>266</v>
      </c>
      <c r="BI472" s="146" t="s">
        <v>525</v>
      </c>
      <c r="BJ472" s="11" t="s">
        <v>268</v>
      </c>
      <c r="BK472" s="146" t="s">
        <v>485</v>
      </c>
      <c r="BL472" s="146" t="s">
        <v>350</v>
      </c>
      <c r="BM472" s="146" t="s">
        <v>179</v>
      </c>
      <c r="BN472" s="11" t="s">
        <v>182</v>
      </c>
      <c r="BO472" s="265" t="s">
        <v>181</v>
      </c>
      <c r="BP472" s="11" t="s">
        <v>272</v>
      </c>
      <c r="BQ472" s="11" t="s">
        <v>182</v>
      </c>
      <c r="BR472" s="11" t="s">
        <v>182</v>
      </c>
      <c r="BS472" s="11" t="s">
        <v>183</v>
      </c>
      <c r="BT472" s="11" t="s">
        <v>182</v>
      </c>
      <c r="BU472" s="11"/>
      <c r="BV472" s="15">
        <f t="shared" ref="BV472:BZ473" si="227">IF(UPPER(TRIM(D472))="X",1,0)</f>
        <v>0</v>
      </c>
      <c r="BW472" s="15">
        <f t="shared" si="227"/>
        <v>0</v>
      </c>
      <c r="BX472" s="15">
        <f t="shared" si="227"/>
        <v>0</v>
      </c>
      <c r="BY472" s="15">
        <f t="shared" si="227"/>
        <v>0</v>
      </c>
      <c r="BZ472" s="15">
        <f t="shared" si="227"/>
        <v>0</v>
      </c>
      <c r="CA472" s="15">
        <f>IF(UPPER(TRIM(J472))="X",1,0)</f>
        <v>0</v>
      </c>
      <c r="CB472" s="15">
        <f>IF(UPPER(TRIM(L472))="X",1,0)</f>
        <v>0</v>
      </c>
      <c r="CC472" s="15">
        <f>IF(UPPER(TRIM(M472))="X",1,0)</f>
        <v>0</v>
      </c>
      <c r="CD472" s="15">
        <f>IF(UPPER(TRIM(I472))="X",1,0)</f>
        <v>0</v>
      </c>
      <c r="CE472" s="15">
        <f>IF(UPPER(TRIM(K472))="X",1,0)</f>
        <v>0</v>
      </c>
      <c r="CF472" s="15">
        <f t="shared" ref="CF472:CU473" si="228">IF(UPPER(TRIM(N472))="X",1,0)</f>
        <v>0</v>
      </c>
      <c r="CG472" s="15">
        <f t="shared" si="228"/>
        <v>0</v>
      </c>
      <c r="CH472" s="15">
        <f t="shared" si="228"/>
        <v>0</v>
      </c>
      <c r="CI472" s="15">
        <f t="shared" si="228"/>
        <v>0</v>
      </c>
      <c r="CJ472" s="15">
        <f t="shared" si="228"/>
        <v>0</v>
      </c>
      <c r="CK472" s="15">
        <f t="shared" si="228"/>
        <v>0</v>
      </c>
      <c r="CL472" s="15">
        <f t="shared" si="228"/>
        <v>0</v>
      </c>
      <c r="CM472" s="15">
        <f t="shared" si="228"/>
        <v>0</v>
      </c>
      <c r="CN472" s="15">
        <f t="shared" si="228"/>
        <v>0</v>
      </c>
      <c r="CO472" s="15">
        <f t="shared" si="228"/>
        <v>0</v>
      </c>
      <c r="CP472" s="15">
        <f t="shared" si="228"/>
        <v>0</v>
      </c>
      <c r="CQ472" s="15">
        <f t="shared" si="228"/>
        <v>0</v>
      </c>
      <c r="CR472" s="15">
        <f t="shared" si="228"/>
        <v>0</v>
      </c>
      <c r="CS472" s="15">
        <f t="shared" si="228"/>
        <v>0</v>
      </c>
      <c r="CT472" s="15">
        <f t="shared" si="228"/>
        <v>0</v>
      </c>
      <c r="CU472" s="15">
        <f t="shared" si="228"/>
        <v>0</v>
      </c>
      <c r="CV472" s="15">
        <f t="shared" ref="CP472:DA473" si="229">IF(UPPER(TRIM(AD472))="X",1,0)</f>
        <v>0</v>
      </c>
      <c r="CW472" s="15">
        <f t="shared" si="229"/>
        <v>0</v>
      </c>
      <c r="CX472" s="15">
        <f t="shared" si="229"/>
        <v>0</v>
      </c>
      <c r="CY472" s="15">
        <f t="shared" si="229"/>
        <v>0</v>
      </c>
      <c r="CZ472" s="15">
        <f t="shared" si="229"/>
        <v>0</v>
      </c>
      <c r="DA472" s="15">
        <f t="shared" si="229"/>
        <v>0</v>
      </c>
      <c r="DB472" s="16">
        <f>IF(UPPER(TRIM(AM472))="P", 0, IF(UPPER(TRIM(AM472))="C", 16384, IF(UPPER(TRIM(AM472))="B", 32768, IF(UPPER(TRIM(AM472))="U", 49152, -1))))</f>
        <v>0</v>
      </c>
      <c r="DC472" s="16">
        <f>HEX2DEC(AN472)</f>
        <v>5564</v>
      </c>
      <c r="DD472" s="16">
        <f>IF(UPPER(TRIM(BB472))="",0,IF(UPPER(TRIM(BB472))="M",32,IF(UPPER(TRIM(BB472))="H",64,IF(UPPER(TRIM(BB472))="I",128,-1))))</f>
        <v>0</v>
      </c>
      <c r="DE472" s="16">
        <f>IF(UPPER(TRIM(BC472))="",0, IF(UPPER(TRIM(BC472))="U",1,IF(UPPER(TRIM(BC472))="A",2,IF(UPPER(TRIM(BC472))="B1",4,IF(UPPER(TRIM(BC472))="B2",8,IF(UPPER(TRIM(BC472))="C",16,-1))))))</f>
        <v>0</v>
      </c>
      <c r="DF472" s="17"/>
      <c r="DG472" s="16">
        <v>590</v>
      </c>
      <c r="DH472" s="16">
        <f>AK472</f>
        <v>0</v>
      </c>
      <c r="DI472" s="16">
        <f>AL472</f>
        <v>31</v>
      </c>
      <c r="DJ472" s="16">
        <f>DB472 + DC472</f>
        <v>5564</v>
      </c>
      <c r="DK472" s="16">
        <f>HEX2DEC(AO472)</f>
        <v>18</v>
      </c>
      <c r="DL472" s="16">
        <f>HEX2DEC(AP472)</f>
        <v>5564</v>
      </c>
      <c r="DM472" s="128">
        <v>0</v>
      </c>
      <c r="DN472" s="16">
        <v>444</v>
      </c>
      <c r="DO472" s="16">
        <f>BV472*2^15+BW472*2^14+BX472*2^13+BY472*2^12+BZ472*2^11+CA472*2^10+CB472*2^9+CC472*2^8+CD472*2^7+CE472*2^6+CF472*2^5+CG472*2^4+CH472*2^3+CI472*2^2+CJ472*2^1+CK472*2^0</f>
        <v>0</v>
      </c>
      <c r="DP472" s="16">
        <f>CL472*2^15+CM472*2^14+CN472*2^13+CO472*2^12+CP472*2^11+CQ472*2^10+CR472*2^9+CS472*2^8+CT472*2^7+CU472*2^6+CV472*2^5+CW472*2^4+CX472*2^3+CY472*2^2+CZ472*2^1+DA472*2^0</f>
        <v>0</v>
      </c>
      <c r="DQ472" s="16">
        <f>IF(DS472=2,AT472*1000,AT472)</f>
        <v>1000</v>
      </c>
      <c r="DR472" s="16">
        <f>IF(DT472=2,AU472*1000,AU472)</f>
        <v>2000</v>
      </c>
      <c r="DS472" s="16">
        <v>2</v>
      </c>
      <c r="DT472" s="16">
        <v>2</v>
      </c>
      <c r="DU472" s="16">
        <f>MAX(0,MIN(AX472,3))*2^14+MAX(0,MIN(AY472,3))*2^12+MAX(0,MIN(AZ472,3))*2^10+MAX(0,MIN(BA472,3))*2^8+IF(AW472&lt;0,31,IF(AW472&gt;30,30,AW472))</f>
        <v>0</v>
      </c>
      <c r="DV472" s="16">
        <f>DD472 + DE472</f>
        <v>0</v>
      </c>
      <c r="DW472" s="138" t="s">
        <v>184</v>
      </c>
      <c r="DX472" s="137" t="s">
        <v>273</v>
      </c>
      <c r="DY472" s="137" t="s">
        <v>186</v>
      </c>
      <c r="DZ472" s="17"/>
      <c r="EA472" s="15"/>
      <c r="EB472" s="15"/>
      <c r="EC472" s="15"/>
      <c r="ED472" s="15"/>
    </row>
    <row r="473" spans="1:134" ht="15" hidden="1" customHeight="1" x14ac:dyDescent="0.3">
      <c r="A473" s="221"/>
      <c r="B473" s="293"/>
      <c r="C473" s="561" t="str">
        <f>IF(LEN(t_STR_RW_AUX_DIG23) &gt; 0, t_STR_RW_AUX_DIG23, DEF_RW_AUX_DIG23) &amp; " low voltage"</f>
        <v>AUX digital 23 low voltage</v>
      </c>
      <c r="D473" s="202"/>
      <c r="E473" s="202"/>
      <c r="F473" s="202"/>
      <c r="G473" s="202"/>
      <c r="H473" s="202"/>
      <c r="I473" s="202"/>
      <c r="J473" s="202"/>
      <c r="K473" s="202"/>
      <c r="L473" s="202"/>
      <c r="M473" s="202"/>
      <c r="N473" s="202"/>
      <c r="O473" s="202"/>
      <c r="P473" s="202"/>
      <c r="Q473" s="202"/>
      <c r="R473" s="202"/>
      <c r="S473" s="202"/>
      <c r="T473" s="202"/>
      <c r="U473" s="202"/>
      <c r="V473" s="202"/>
      <c r="W473" s="202"/>
      <c r="X473" s="202"/>
      <c r="Y473" s="202"/>
      <c r="Z473" s="202"/>
      <c r="AA473" s="202"/>
      <c r="AB473" s="202"/>
      <c r="AC473" s="202"/>
      <c r="AD473" s="202"/>
      <c r="AE473" s="202"/>
      <c r="AF473" s="202"/>
      <c r="AG473" s="202"/>
      <c r="AH473" s="202"/>
      <c r="AI473" s="202"/>
      <c r="AJ473" s="128">
        <f>IF($DM473=0,0,(IF(_xlfn.BITAND($DM473, 128),"8,", "") &amp; IF(_xlfn.BITAND($DM473,64),"7,", "") &amp; IF(_xlfn.BITAND($DM473,7), _xlfn.BITAND($DM473,7) &amp; ",", "") &amp; IF(_xlfn.BITAND($DM473, 56), _xlfn.BITAND($DM473, 56)/8, "")))</f>
        <v>0</v>
      </c>
      <c r="AK473" s="129">
        <v>0</v>
      </c>
      <c r="AL473" s="129">
        <v>31</v>
      </c>
      <c r="AM473" s="130" t="s">
        <v>165</v>
      </c>
      <c r="AN473" s="131" t="s">
        <v>837</v>
      </c>
      <c r="AO473" s="131" t="s">
        <v>352</v>
      </c>
      <c r="AP473" s="131" t="s">
        <v>839</v>
      </c>
      <c r="AQ473" s="140" t="s">
        <v>840</v>
      </c>
      <c r="AR473" s="261">
        <v>0</v>
      </c>
      <c r="AS473" s="12" t="s">
        <v>346</v>
      </c>
      <c r="AT473" s="198">
        <v>1</v>
      </c>
      <c r="AU473" s="198">
        <v>2</v>
      </c>
      <c r="AV473" s="12" t="s">
        <v>259</v>
      </c>
      <c r="AW473" s="135">
        <v>0</v>
      </c>
      <c r="AX473" s="135">
        <v>0</v>
      </c>
      <c r="AY473" s="135">
        <v>0</v>
      </c>
      <c r="AZ473" s="135">
        <v>0</v>
      </c>
      <c r="BA473" s="135">
        <v>0</v>
      </c>
      <c r="BB473" s="136"/>
      <c r="BC473" s="136"/>
      <c r="BD473" s="15"/>
      <c r="BE473" s="137" t="str">
        <f>IF(C473="","",C473)</f>
        <v>AUX digital 23 low voltage</v>
      </c>
      <c r="BF473" s="11" t="s">
        <v>264</v>
      </c>
      <c r="BG473" s="11" t="s">
        <v>265</v>
      </c>
      <c r="BH473" s="11" t="s">
        <v>266</v>
      </c>
      <c r="BI473" s="146" t="s">
        <v>525</v>
      </c>
      <c r="BJ473" s="11" t="s">
        <v>268</v>
      </c>
      <c r="BK473" s="146" t="s">
        <v>485</v>
      </c>
      <c r="BL473" s="146" t="s">
        <v>350</v>
      </c>
      <c r="BM473" s="146" t="s">
        <v>179</v>
      </c>
      <c r="BN473" s="11" t="s">
        <v>182</v>
      </c>
      <c r="BO473" s="265" t="s">
        <v>181</v>
      </c>
      <c r="BP473" s="11" t="s">
        <v>272</v>
      </c>
      <c r="BQ473" s="11" t="s">
        <v>182</v>
      </c>
      <c r="BR473" s="11" t="s">
        <v>182</v>
      </c>
      <c r="BS473" s="11" t="s">
        <v>183</v>
      </c>
      <c r="BT473" s="11" t="s">
        <v>182</v>
      </c>
      <c r="BU473" s="11"/>
      <c r="BV473" s="15">
        <f t="shared" si="227"/>
        <v>0</v>
      </c>
      <c r="BW473" s="15">
        <f t="shared" si="227"/>
        <v>0</v>
      </c>
      <c r="BX473" s="15">
        <f t="shared" si="227"/>
        <v>0</v>
      </c>
      <c r="BY473" s="15">
        <f t="shared" si="227"/>
        <v>0</v>
      </c>
      <c r="BZ473" s="15">
        <f t="shared" si="227"/>
        <v>0</v>
      </c>
      <c r="CA473" s="15">
        <f>IF(UPPER(TRIM(J473))="X",1,0)</f>
        <v>0</v>
      </c>
      <c r="CB473" s="15">
        <f>IF(UPPER(TRIM(L473))="X",1,0)</f>
        <v>0</v>
      </c>
      <c r="CC473" s="15">
        <f>IF(UPPER(TRIM(M473))="X",1,0)</f>
        <v>0</v>
      </c>
      <c r="CD473" s="15">
        <f>IF(UPPER(TRIM(I473))="X",1,0)</f>
        <v>0</v>
      </c>
      <c r="CE473" s="15">
        <f>IF(UPPER(TRIM(K473))="X",1,0)</f>
        <v>0</v>
      </c>
      <c r="CF473" s="15">
        <f t="shared" si="228"/>
        <v>0</v>
      </c>
      <c r="CG473" s="15">
        <f t="shared" si="228"/>
        <v>0</v>
      </c>
      <c r="CH473" s="15">
        <f t="shared" si="228"/>
        <v>0</v>
      </c>
      <c r="CI473" s="15">
        <f t="shared" si="228"/>
        <v>0</v>
      </c>
      <c r="CJ473" s="15">
        <f t="shared" si="228"/>
        <v>0</v>
      </c>
      <c r="CK473" s="15">
        <f t="shared" si="228"/>
        <v>0</v>
      </c>
      <c r="CL473" s="15">
        <f t="shared" si="228"/>
        <v>0</v>
      </c>
      <c r="CM473" s="15">
        <f t="shared" si="228"/>
        <v>0</v>
      </c>
      <c r="CN473" s="15">
        <f t="shared" si="228"/>
        <v>0</v>
      </c>
      <c r="CO473" s="15">
        <f t="shared" si="228"/>
        <v>0</v>
      </c>
      <c r="CP473" s="15">
        <f t="shared" si="229"/>
        <v>0</v>
      </c>
      <c r="CQ473" s="15">
        <f t="shared" si="229"/>
        <v>0</v>
      </c>
      <c r="CR473" s="15">
        <f t="shared" si="229"/>
        <v>0</v>
      </c>
      <c r="CS473" s="15">
        <f t="shared" si="229"/>
        <v>0</v>
      </c>
      <c r="CT473" s="15">
        <f t="shared" si="229"/>
        <v>0</v>
      </c>
      <c r="CU473" s="15">
        <f t="shared" si="229"/>
        <v>0</v>
      </c>
      <c r="CV473" s="15">
        <f t="shared" si="229"/>
        <v>0</v>
      </c>
      <c r="CW473" s="15">
        <f t="shared" si="229"/>
        <v>0</v>
      </c>
      <c r="CX473" s="15">
        <f t="shared" si="229"/>
        <v>0</v>
      </c>
      <c r="CY473" s="15">
        <f t="shared" si="229"/>
        <v>0</v>
      </c>
      <c r="CZ473" s="15">
        <f t="shared" si="229"/>
        <v>0</v>
      </c>
      <c r="DA473" s="15">
        <f t="shared" si="229"/>
        <v>0</v>
      </c>
      <c r="DB473" s="16">
        <f>IF(UPPER(TRIM(AM473))="P", 0, IF(UPPER(TRIM(AM473))="C", 16384, IF(UPPER(TRIM(AM473))="B", 32768, IF(UPPER(TRIM(AM473))="U", 49152, -1))))</f>
        <v>0</v>
      </c>
      <c r="DC473" s="16">
        <f>HEX2DEC(AN473)</f>
        <v>5564</v>
      </c>
      <c r="DD473" s="16">
        <f>IF(UPPER(TRIM(BB473))="",0,IF(UPPER(TRIM(BB473))="M",32,IF(UPPER(TRIM(BB473))="H",64,IF(UPPER(TRIM(BB473))="I",128,-1))))</f>
        <v>0</v>
      </c>
      <c r="DE473" s="16">
        <f>IF(UPPER(TRIM(BC473))="",0, IF(UPPER(TRIM(BC473))="U",1,IF(UPPER(TRIM(BC473))="A",2,IF(UPPER(TRIM(BC473))="B1",4,IF(UPPER(TRIM(BC473))="B2",8,IF(UPPER(TRIM(BC473))="C",16,-1))))))</f>
        <v>0</v>
      </c>
      <c r="DF473" s="17"/>
      <c r="DG473" s="16">
        <v>591</v>
      </c>
      <c r="DH473" s="16">
        <f>AK473</f>
        <v>0</v>
      </c>
      <c r="DI473" s="16">
        <f>AL473</f>
        <v>31</v>
      </c>
      <c r="DJ473" s="16">
        <f>DB473 + DC473</f>
        <v>5564</v>
      </c>
      <c r="DK473" s="16">
        <f>HEX2DEC(AO473)</f>
        <v>17</v>
      </c>
      <c r="DL473" s="16">
        <f>HEX2DEC(AP473)</f>
        <v>5565</v>
      </c>
      <c r="DM473" s="128">
        <v>0</v>
      </c>
      <c r="DN473" s="16">
        <v>445</v>
      </c>
      <c r="DO473" s="16">
        <f>BV473*2^15+BW473*2^14+BX473*2^13+BY473*2^12+BZ473*2^11+CA473*2^10+CB473*2^9+CC473*2^8+CD473*2^7+CE473*2^6+CF473*2^5+CG473*2^4+CH473*2^3+CI473*2^2+CJ473*2^1+CK473*2^0</f>
        <v>0</v>
      </c>
      <c r="DP473" s="16">
        <f>CL473*2^15+CM473*2^14+CN473*2^13+CO473*2^12+CP473*2^11+CQ473*2^10+CR473*2^9+CS473*2^8+CT473*2^7+CU473*2^6+CV473*2^5+CW473*2^4+CX473*2^3+CY473*2^2+CZ473*2^1+DA473*2^0</f>
        <v>0</v>
      </c>
      <c r="DQ473" s="16">
        <f>IF(DS473=2,AT473*1000,AT473)</f>
        <v>1000</v>
      </c>
      <c r="DR473" s="16">
        <f>IF(DT473=2,AU473*1000,AU473)</f>
        <v>2000</v>
      </c>
      <c r="DS473" s="16">
        <v>2</v>
      </c>
      <c r="DT473" s="16">
        <v>2</v>
      </c>
      <c r="DU473" s="16">
        <f>MAX(0,MIN(AX473,3))*2^14+MAX(0,MIN(AY473,3))*2^12+MAX(0,MIN(AZ473,3))*2^10+MAX(0,MIN(BA473,3))*2^8+IF(AW473&lt;0,31,IF(AW473&gt;30,30,AW473))</f>
        <v>0</v>
      </c>
      <c r="DV473" s="16">
        <f>DD473 + DE473</f>
        <v>0</v>
      </c>
      <c r="DW473" s="138" t="s">
        <v>184</v>
      </c>
      <c r="DX473" s="137" t="s">
        <v>273</v>
      </c>
      <c r="DY473" s="137" t="s">
        <v>186</v>
      </c>
      <c r="DZ473" s="17"/>
      <c r="EA473" s="15"/>
      <c r="EB473" s="15"/>
      <c r="EC473" s="15"/>
      <c r="ED473" s="15"/>
    </row>
    <row r="474" spans="1:134" ht="15" hidden="1" customHeight="1" x14ac:dyDescent="0.3">
      <c r="A474" s="123"/>
      <c r="B474" s="290"/>
      <c r="C474" s="563"/>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79"/>
      <c r="AK474" s="180"/>
      <c r="AL474" s="180"/>
      <c r="AM474" s="181"/>
      <c r="AN474" s="182"/>
      <c r="AO474" s="182"/>
      <c r="AP474" s="182"/>
      <c r="AQ474" s="295"/>
      <c r="AR474" s="297"/>
      <c r="AS474" s="184"/>
      <c r="AT474" s="190"/>
      <c r="AU474" s="190"/>
      <c r="AV474" s="184"/>
      <c r="AW474" s="184"/>
      <c r="AX474" s="184"/>
      <c r="AY474" s="184"/>
      <c r="AZ474" s="184"/>
      <c r="BA474" s="184"/>
      <c r="BB474" s="186"/>
      <c r="BC474" s="186"/>
      <c r="BD474" s="15"/>
      <c r="BE474" s="137" t="s">
        <v>183</v>
      </c>
      <c r="BF474" s="11"/>
      <c r="BG474" s="11"/>
      <c r="BH474" s="11"/>
      <c r="BI474" s="11" t="s">
        <v>183</v>
      </c>
      <c r="BJ474" s="11" t="s">
        <v>183</v>
      </c>
      <c r="BK474" s="11" t="s">
        <v>183</v>
      </c>
      <c r="BL474" s="11" t="s">
        <v>183</v>
      </c>
      <c r="BM474" s="11" t="s">
        <v>183</v>
      </c>
      <c r="BN474" s="11" t="s">
        <v>183</v>
      </c>
      <c r="BO474" s="11" t="s">
        <v>183</v>
      </c>
      <c r="BP474" s="11" t="s">
        <v>183</v>
      </c>
      <c r="BQ474" s="11" t="s">
        <v>183</v>
      </c>
      <c r="BR474" s="11" t="s">
        <v>183</v>
      </c>
      <c r="BS474" s="11" t="s">
        <v>183</v>
      </c>
      <c r="BT474" s="11" t="s">
        <v>183</v>
      </c>
      <c r="BU474" s="11"/>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6"/>
      <c r="DC474" s="16"/>
      <c r="DD474" s="16"/>
      <c r="DE474" s="16"/>
      <c r="DF474" s="17"/>
      <c r="DG474" s="16"/>
      <c r="DH474" s="16"/>
      <c r="DI474" s="16"/>
      <c r="DJ474" s="16"/>
      <c r="DK474" s="16"/>
      <c r="DL474" s="16"/>
      <c r="DM474" s="179"/>
      <c r="DN474" s="16"/>
      <c r="DO474" s="16"/>
      <c r="DP474" s="16"/>
      <c r="DQ474" s="16"/>
      <c r="DR474" s="16"/>
      <c r="DS474" s="16"/>
      <c r="DT474" s="16"/>
      <c r="DU474" s="16"/>
      <c r="DV474" s="16"/>
      <c r="DW474" s="138"/>
      <c r="DX474" s="137"/>
      <c r="DY474" s="137"/>
      <c r="DZ474" s="17"/>
      <c r="EA474" s="15"/>
      <c r="EB474" s="15"/>
      <c r="EC474" s="15"/>
      <c r="ED474" s="15"/>
    </row>
    <row r="475" spans="1:134" ht="15" hidden="1" customHeight="1" x14ac:dyDescent="0.3">
      <c r="A475" s="221"/>
      <c r="B475" s="298" t="s">
        <v>841</v>
      </c>
      <c r="C475" s="561" t="str">
        <f>IF(LEN(t_STR_RW_AUX_DIG24) &gt; 0, t_STR_RW_AUX_DIG24, DEF_RW_AUX_DIG24) &amp; " high voltage"</f>
        <v>AUX digital 24 high voltage</v>
      </c>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c r="AA475" s="299"/>
      <c r="AB475" s="299"/>
      <c r="AC475" s="299"/>
      <c r="AD475" s="299"/>
      <c r="AE475" s="299"/>
      <c r="AF475" s="299"/>
      <c r="AG475" s="299"/>
      <c r="AH475" s="299"/>
      <c r="AI475" s="299"/>
      <c r="AJ475" s="128">
        <f>IF($DM475=0,0,(IF(_xlfn.BITAND($DM475, 128),"8,", "") &amp; IF(_xlfn.BITAND($DM475,64),"7,", "") &amp; IF(_xlfn.BITAND($DM475,7), _xlfn.BITAND($DM475,7) &amp; ",", "") &amp; IF(_xlfn.BITAND($DM475, 56), _xlfn.BITAND($DM475, 56)/8, "")))</f>
        <v>0</v>
      </c>
      <c r="AK475" s="129">
        <v>0</v>
      </c>
      <c r="AL475" s="129">
        <v>31</v>
      </c>
      <c r="AM475" s="130" t="s">
        <v>165</v>
      </c>
      <c r="AN475" s="131" t="s">
        <v>842</v>
      </c>
      <c r="AO475" s="131" t="s">
        <v>343</v>
      </c>
      <c r="AP475" s="131" t="s">
        <v>842</v>
      </c>
      <c r="AQ475" s="140" t="s">
        <v>843</v>
      </c>
      <c r="AR475" s="261">
        <v>32</v>
      </c>
      <c r="AS475" s="12" t="s">
        <v>346</v>
      </c>
      <c r="AT475" s="198">
        <v>1</v>
      </c>
      <c r="AU475" s="198">
        <v>2</v>
      </c>
      <c r="AV475" s="12" t="s">
        <v>259</v>
      </c>
      <c r="AW475" s="135">
        <v>0</v>
      </c>
      <c r="AX475" s="135">
        <v>0</v>
      </c>
      <c r="AY475" s="135">
        <v>0</v>
      </c>
      <c r="AZ475" s="135">
        <v>0</v>
      </c>
      <c r="BA475" s="135">
        <v>0</v>
      </c>
      <c r="BB475" s="136"/>
      <c r="BC475" s="136"/>
      <c r="BD475" s="15"/>
      <c r="BE475" s="137" t="str">
        <f>IF(C475="","",C475)</f>
        <v>AUX digital 24 high voltage</v>
      </c>
      <c r="BF475" s="11" t="s">
        <v>264</v>
      </c>
      <c r="BG475" s="11" t="s">
        <v>265</v>
      </c>
      <c r="BH475" s="11" t="s">
        <v>266</v>
      </c>
      <c r="BI475" s="146" t="s">
        <v>525</v>
      </c>
      <c r="BJ475" s="11" t="s">
        <v>268</v>
      </c>
      <c r="BK475" s="146" t="s">
        <v>485</v>
      </c>
      <c r="BL475" s="146" t="s">
        <v>350</v>
      </c>
      <c r="BM475" s="146" t="s">
        <v>179</v>
      </c>
      <c r="BN475" s="11" t="s">
        <v>182</v>
      </c>
      <c r="BO475" s="265" t="s">
        <v>181</v>
      </c>
      <c r="BP475" s="11" t="s">
        <v>272</v>
      </c>
      <c r="BQ475" s="11" t="s">
        <v>182</v>
      </c>
      <c r="BR475" s="11" t="s">
        <v>182</v>
      </c>
      <c r="BS475" s="11" t="s">
        <v>183</v>
      </c>
      <c r="BT475" s="11" t="s">
        <v>182</v>
      </c>
      <c r="BU475" s="11"/>
      <c r="BV475" s="15">
        <f t="shared" ref="BV475:BZ476" si="230">IF(UPPER(TRIM(D475))="X",1,0)</f>
        <v>0</v>
      </c>
      <c r="BW475" s="15">
        <f t="shared" si="230"/>
        <v>0</v>
      </c>
      <c r="BX475" s="15">
        <f t="shared" si="230"/>
        <v>0</v>
      </c>
      <c r="BY475" s="15">
        <f t="shared" si="230"/>
        <v>0</v>
      </c>
      <c r="BZ475" s="15">
        <f t="shared" si="230"/>
        <v>0</v>
      </c>
      <c r="CA475" s="15">
        <f>IF(UPPER(TRIM(J475))="X",1,0)</f>
        <v>0</v>
      </c>
      <c r="CB475" s="15">
        <f>IF(UPPER(TRIM(L475))="X",1,0)</f>
        <v>0</v>
      </c>
      <c r="CC475" s="15">
        <f>IF(UPPER(TRIM(M475))="X",1,0)</f>
        <v>0</v>
      </c>
      <c r="CD475" s="15">
        <f>IF(UPPER(TRIM(I475))="X",1,0)</f>
        <v>0</v>
      </c>
      <c r="CE475" s="15">
        <f>IF(UPPER(TRIM(K475))="X",1,0)</f>
        <v>0</v>
      </c>
      <c r="CF475" s="15">
        <f t="shared" ref="CF475:CU476" si="231">IF(UPPER(TRIM(N475))="X",1,0)</f>
        <v>0</v>
      </c>
      <c r="CG475" s="15">
        <f t="shared" si="231"/>
        <v>0</v>
      </c>
      <c r="CH475" s="15">
        <f t="shared" si="231"/>
        <v>0</v>
      </c>
      <c r="CI475" s="15">
        <f t="shared" si="231"/>
        <v>0</v>
      </c>
      <c r="CJ475" s="15">
        <f t="shared" si="231"/>
        <v>0</v>
      </c>
      <c r="CK475" s="15">
        <f t="shared" si="231"/>
        <v>0</v>
      </c>
      <c r="CL475" s="15">
        <f t="shared" si="231"/>
        <v>0</v>
      </c>
      <c r="CM475" s="15">
        <f t="shared" si="231"/>
        <v>0</v>
      </c>
      <c r="CN475" s="15">
        <f t="shared" si="231"/>
        <v>0</v>
      </c>
      <c r="CO475" s="15">
        <f t="shared" si="231"/>
        <v>0</v>
      </c>
      <c r="CP475" s="15">
        <f t="shared" si="231"/>
        <v>0</v>
      </c>
      <c r="CQ475" s="15">
        <f t="shared" si="231"/>
        <v>0</v>
      </c>
      <c r="CR475" s="15">
        <f t="shared" si="231"/>
        <v>0</v>
      </c>
      <c r="CS475" s="15">
        <f t="shared" si="231"/>
        <v>0</v>
      </c>
      <c r="CT475" s="15">
        <f t="shared" si="231"/>
        <v>0</v>
      </c>
      <c r="CU475" s="15">
        <f t="shared" si="231"/>
        <v>0</v>
      </c>
      <c r="CV475" s="15">
        <f t="shared" ref="CP475:DA476" si="232">IF(UPPER(TRIM(AD475))="X",1,0)</f>
        <v>0</v>
      </c>
      <c r="CW475" s="15">
        <f t="shared" si="232"/>
        <v>0</v>
      </c>
      <c r="CX475" s="15">
        <f t="shared" si="232"/>
        <v>0</v>
      </c>
      <c r="CY475" s="15">
        <f t="shared" si="232"/>
        <v>0</v>
      </c>
      <c r="CZ475" s="15">
        <f t="shared" si="232"/>
        <v>0</v>
      </c>
      <c r="DA475" s="15">
        <f t="shared" si="232"/>
        <v>0</v>
      </c>
      <c r="DB475" s="16">
        <f>IF(UPPER(TRIM(AM475))="P", 0, IF(UPPER(TRIM(AM475))="C", 16384, IF(UPPER(TRIM(AM475))="B", 32768, IF(UPPER(TRIM(AM475))="U", 49152, -1))))</f>
        <v>0</v>
      </c>
      <c r="DC475" s="16">
        <f>HEX2DEC(AN475)</f>
        <v>5566</v>
      </c>
      <c r="DD475" s="16">
        <f>IF(UPPER(TRIM(BB475))="",0,IF(UPPER(TRIM(BB475))="M",32,IF(UPPER(TRIM(BB475))="H",64,IF(UPPER(TRIM(BB475))="I",128,-1))))</f>
        <v>0</v>
      </c>
      <c r="DE475" s="16">
        <f>IF(UPPER(TRIM(BC475))="",0, IF(UPPER(TRIM(BC475))="U",1,IF(UPPER(TRIM(BC475))="A",2,IF(UPPER(TRIM(BC475))="B1",4,IF(UPPER(TRIM(BC475))="B2",8,IF(UPPER(TRIM(BC475))="C",16,-1))))))</f>
        <v>0</v>
      </c>
      <c r="DF475" s="17"/>
      <c r="DG475" s="16">
        <v>592</v>
      </c>
      <c r="DH475" s="16">
        <f>AK475</f>
        <v>0</v>
      </c>
      <c r="DI475" s="16">
        <f>AL475</f>
        <v>31</v>
      </c>
      <c r="DJ475" s="16">
        <f>DB475 + DC475</f>
        <v>5566</v>
      </c>
      <c r="DK475" s="16">
        <f>HEX2DEC(AO475)</f>
        <v>18</v>
      </c>
      <c r="DL475" s="16">
        <f>HEX2DEC(AP475)</f>
        <v>5566</v>
      </c>
      <c r="DM475" s="128">
        <v>0</v>
      </c>
      <c r="DN475" s="16">
        <v>446</v>
      </c>
      <c r="DO475" s="16">
        <f>BV475*2^15+BW475*2^14+BX475*2^13+BY475*2^12+BZ475*2^11+CA475*2^10+CB475*2^9+CC475*2^8+CD475*2^7+CE475*2^6+CF475*2^5+CG475*2^4+CH475*2^3+CI475*2^2+CJ475*2^1+CK475*2^0</f>
        <v>0</v>
      </c>
      <c r="DP475" s="16">
        <f>CL475*2^15+CM475*2^14+CN475*2^13+CO475*2^12+CP475*2^11+CQ475*2^10+CR475*2^9+CS475*2^8+CT475*2^7+CU475*2^6+CV475*2^5+CW475*2^4+CX475*2^3+CY475*2^2+CZ475*2^1+DA475*2^0</f>
        <v>0</v>
      </c>
      <c r="DQ475" s="16">
        <f>IF(DS475=2,AT475*1000,AT475)</f>
        <v>1000</v>
      </c>
      <c r="DR475" s="16">
        <f>IF(DT475=2,AU475*1000,AU475)</f>
        <v>2000</v>
      </c>
      <c r="DS475" s="16">
        <v>2</v>
      </c>
      <c r="DT475" s="16">
        <v>2</v>
      </c>
      <c r="DU475" s="16">
        <f>MAX(0,MIN(AX475,3))*2^14+MAX(0,MIN(AY475,3))*2^12+MAX(0,MIN(AZ475,3))*2^10+MAX(0,MIN(BA475,3))*2^8+IF(AW475&lt;0,31,IF(AW475&gt;30,30,AW475))</f>
        <v>0</v>
      </c>
      <c r="DV475" s="16">
        <f>DD475 + DE475</f>
        <v>0</v>
      </c>
      <c r="DW475" s="138" t="s">
        <v>184</v>
      </c>
      <c r="DX475" s="137" t="s">
        <v>273</v>
      </c>
      <c r="DY475" s="137" t="s">
        <v>186</v>
      </c>
      <c r="DZ475" s="17"/>
      <c r="EA475" s="15"/>
      <c r="EB475" s="15"/>
      <c r="EC475" s="15"/>
      <c r="ED475" s="15"/>
    </row>
    <row r="476" spans="1:134" ht="15" hidden="1" customHeight="1" x14ac:dyDescent="0.3">
      <c r="A476" s="221"/>
      <c r="B476" s="293"/>
      <c r="C476" s="561" t="str">
        <f>IF(LEN(t_STR_RW_AUX_DIG24) &gt; 0, t_STR_RW_AUX_DIG24, DEF_RW_AUX_DIG24) &amp; " low voltage"</f>
        <v>AUX digital 24 low voltage</v>
      </c>
      <c r="D476" s="202"/>
      <c r="E476" s="202"/>
      <c r="F476" s="202"/>
      <c r="G476" s="202"/>
      <c r="H476" s="202"/>
      <c r="I476" s="202"/>
      <c r="J476" s="202"/>
      <c r="K476" s="202"/>
      <c r="L476" s="202"/>
      <c r="M476" s="202"/>
      <c r="N476" s="202"/>
      <c r="O476" s="202"/>
      <c r="P476" s="202"/>
      <c r="Q476" s="202"/>
      <c r="R476" s="202"/>
      <c r="S476" s="202"/>
      <c r="T476" s="202"/>
      <c r="U476" s="202"/>
      <c r="V476" s="202"/>
      <c r="W476" s="202"/>
      <c r="X476" s="202"/>
      <c r="Y476" s="202"/>
      <c r="Z476" s="202"/>
      <c r="AA476" s="202"/>
      <c r="AB476" s="202"/>
      <c r="AC476" s="202"/>
      <c r="AD476" s="202"/>
      <c r="AE476" s="202"/>
      <c r="AF476" s="202"/>
      <c r="AG476" s="202"/>
      <c r="AH476" s="202"/>
      <c r="AI476" s="202"/>
      <c r="AJ476" s="128">
        <f>IF($DM476=0,0,(IF(_xlfn.BITAND($DM476, 128),"8,", "") &amp; IF(_xlfn.BITAND($DM476,64),"7,", "") &amp; IF(_xlfn.BITAND($DM476,7), _xlfn.BITAND($DM476,7) &amp; ",", "") &amp; IF(_xlfn.BITAND($DM476, 56), _xlfn.BITAND($DM476, 56)/8, "")))</f>
        <v>0</v>
      </c>
      <c r="AK476" s="129">
        <v>0</v>
      </c>
      <c r="AL476" s="129">
        <v>31</v>
      </c>
      <c r="AM476" s="130" t="s">
        <v>165</v>
      </c>
      <c r="AN476" s="131" t="s">
        <v>842</v>
      </c>
      <c r="AO476" s="131" t="s">
        <v>352</v>
      </c>
      <c r="AP476" s="131" t="s">
        <v>844</v>
      </c>
      <c r="AQ476" s="140" t="s">
        <v>845</v>
      </c>
      <c r="AR476" s="261">
        <v>0</v>
      </c>
      <c r="AS476" s="12" t="s">
        <v>346</v>
      </c>
      <c r="AT476" s="198">
        <v>1</v>
      </c>
      <c r="AU476" s="198">
        <v>2</v>
      </c>
      <c r="AV476" s="12" t="s">
        <v>259</v>
      </c>
      <c r="AW476" s="135">
        <v>0</v>
      </c>
      <c r="AX476" s="135">
        <v>0</v>
      </c>
      <c r="AY476" s="135">
        <v>0</v>
      </c>
      <c r="AZ476" s="135">
        <v>0</v>
      </c>
      <c r="BA476" s="135">
        <v>0</v>
      </c>
      <c r="BB476" s="136"/>
      <c r="BC476" s="136"/>
      <c r="BD476" s="15"/>
      <c r="BE476" s="137" t="str">
        <f>IF(C476="","",C476)</f>
        <v>AUX digital 24 low voltage</v>
      </c>
      <c r="BF476" s="11" t="s">
        <v>264</v>
      </c>
      <c r="BG476" s="11" t="s">
        <v>265</v>
      </c>
      <c r="BH476" s="11" t="s">
        <v>266</v>
      </c>
      <c r="BI476" s="146" t="s">
        <v>525</v>
      </c>
      <c r="BJ476" s="11" t="s">
        <v>268</v>
      </c>
      <c r="BK476" s="146" t="s">
        <v>485</v>
      </c>
      <c r="BL476" s="146" t="s">
        <v>350</v>
      </c>
      <c r="BM476" s="146" t="s">
        <v>179</v>
      </c>
      <c r="BN476" s="11" t="s">
        <v>182</v>
      </c>
      <c r="BO476" s="265" t="s">
        <v>181</v>
      </c>
      <c r="BP476" s="11" t="s">
        <v>272</v>
      </c>
      <c r="BQ476" s="11" t="s">
        <v>182</v>
      </c>
      <c r="BR476" s="11" t="s">
        <v>182</v>
      </c>
      <c r="BS476" s="11" t="s">
        <v>183</v>
      </c>
      <c r="BT476" s="11" t="s">
        <v>182</v>
      </c>
      <c r="BU476" s="11"/>
      <c r="BV476" s="15">
        <f t="shared" si="230"/>
        <v>0</v>
      </c>
      <c r="BW476" s="15">
        <f t="shared" si="230"/>
        <v>0</v>
      </c>
      <c r="BX476" s="15">
        <f t="shared" si="230"/>
        <v>0</v>
      </c>
      <c r="BY476" s="15">
        <f t="shared" si="230"/>
        <v>0</v>
      </c>
      <c r="BZ476" s="15">
        <f t="shared" si="230"/>
        <v>0</v>
      </c>
      <c r="CA476" s="15">
        <f>IF(UPPER(TRIM(J476))="X",1,0)</f>
        <v>0</v>
      </c>
      <c r="CB476" s="15">
        <f>IF(UPPER(TRIM(L476))="X",1,0)</f>
        <v>0</v>
      </c>
      <c r="CC476" s="15">
        <f>IF(UPPER(TRIM(M476))="X",1,0)</f>
        <v>0</v>
      </c>
      <c r="CD476" s="15">
        <f>IF(UPPER(TRIM(I476))="X",1,0)</f>
        <v>0</v>
      </c>
      <c r="CE476" s="15">
        <f>IF(UPPER(TRIM(K476))="X",1,0)</f>
        <v>0</v>
      </c>
      <c r="CF476" s="15">
        <f t="shared" si="231"/>
        <v>0</v>
      </c>
      <c r="CG476" s="15">
        <f t="shared" si="231"/>
        <v>0</v>
      </c>
      <c r="CH476" s="15">
        <f t="shared" si="231"/>
        <v>0</v>
      </c>
      <c r="CI476" s="15">
        <f t="shared" si="231"/>
        <v>0</v>
      </c>
      <c r="CJ476" s="15">
        <f t="shared" si="231"/>
        <v>0</v>
      </c>
      <c r="CK476" s="15">
        <f t="shared" si="231"/>
        <v>0</v>
      </c>
      <c r="CL476" s="15">
        <f t="shared" si="231"/>
        <v>0</v>
      </c>
      <c r="CM476" s="15">
        <f t="shared" si="231"/>
        <v>0</v>
      </c>
      <c r="CN476" s="15">
        <f t="shared" si="231"/>
        <v>0</v>
      </c>
      <c r="CO476" s="15">
        <f t="shared" si="231"/>
        <v>0</v>
      </c>
      <c r="CP476" s="15">
        <f t="shared" si="232"/>
        <v>0</v>
      </c>
      <c r="CQ476" s="15">
        <f t="shared" si="232"/>
        <v>0</v>
      </c>
      <c r="CR476" s="15">
        <f t="shared" si="232"/>
        <v>0</v>
      </c>
      <c r="CS476" s="15">
        <f t="shared" si="232"/>
        <v>0</v>
      </c>
      <c r="CT476" s="15">
        <f t="shared" si="232"/>
        <v>0</v>
      </c>
      <c r="CU476" s="15">
        <f t="shared" si="232"/>
        <v>0</v>
      </c>
      <c r="CV476" s="15">
        <f t="shared" si="232"/>
        <v>0</v>
      </c>
      <c r="CW476" s="15">
        <f t="shared" si="232"/>
        <v>0</v>
      </c>
      <c r="CX476" s="15">
        <f t="shared" si="232"/>
        <v>0</v>
      </c>
      <c r="CY476" s="15">
        <f t="shared" si="232"/>
        <v>0</v>
      </c>
      <c r="CZ476" s="15">
        <f t="shared" si="232"/>
        <v>0</v>
      </c>
      <c r="DA476" s="15">
        <f t="shared" si="232"/>
        <v>0</v>
      </c>
      <c r="DB476" s="16">
        <f>IF(UPPER(TRIM(AM476))="P", 0, IF(UPPER(TRIM(AM476))="C", 16384, IF(UPPER(TRIM(AM476))="B", 32768, IF(UPPER(TRIM(AM476))="U", 49152, -1))))</f>
        <v>0</v>
      </c>
      <c r="DC476" s="16">
        <f>HEX2DEC(AN476)</f>
        <v>5566</v>
      </c>
      <c r="DD476" s="16">
        <f>IF(UPPER(TRIM(BB476))="",0,IF(UPPER(TRIM(BB476))="M",32,IF(UPPER(TRIM(BB476))="H",64,IF(UPPER(TRIM(BB476))="I",128,-1))))</f>
        <v>0</v>
      </c>
      <c r="DE476" s="16">
        <f>IF(UPPER(TRIM(BC476))="",0, IF(UPPER(TRIM(BC476))="U",1,IF(UPPER(TRIM(BC476))="A",2,IF(UPPER(TRIM(BC476))="B1",4,IF(UPPER(TRIM(BC476))="B2",8,IF(UPPER(TRIM(BC476))="C",16,-1))))))</f>
        <v>0</v>
      </c>
      <c r="DF476" s="17"/>
      <c r="DG476" s="16">
        <v>593</v>
      </c>
      <c r="DH476" s="16">
        <f>AK476</f>
        <v>0</v>
      </c>
      <c r="DI476" s="16">
        <f>AL476</f>
        <v>31</v>
      </c>
      <c r="DJ476" s="16">
        <f>DB476 + DC476</f>
        <v>5566</v>
      </c>
      <c r="DK476" s="16">
        <f>HEX2DEC(AO476)</f>
        <v>17</v>
      </c>
      <c r="DL476" s="16">
        <f>HEX2DEC(AP476)</f>
        <v>5567</v>
      </c>
      <c r="DM476" s="128">
        <v>0</v>
      </c>
      <c r="DN476" s="16">
        <v>447</v>
      </c>
      <c r="DO476" s="16">
        <f>BV476*2^15+BW476*2^14+BX476*2^13+BY476*2^12+BZ476*2^11+CA476*2^10+CB476*2^9+CC476*2^8+CD476*2^7+CE476*2^6+CF476*2^5+CG476*2^4+CH476*2^3+CI476*2^2+CJ476*2^1+CK476*2^0</f>
        <v>0</v>
      </c>
      <c r="DP476" s="16">
        <f>CL476*2^15+CM476*2^14+CN476*2^13+CO476*2^12+CP476*2^11+CQ476*2^10+CR476*2^9+CS476*2^8+CT476*2^7+CU476*2^6+CV476*2^5+CW476*2^4+CX476*2^3+CY476*2^2+CZ476*2^1+DA476*2^0</f>
        <v>0</v>
      </c>
      <c r="DQ476" s="16">
        <f>IF(DS476=2,AT476*1000,AT476)</f>
        <v>1000</v>
      </c>
      <c r="DR476" s="16">
        <f>IF(DT476=2,AU476*1000,AU476)</f>
        <v>2000</v>
      </c>
      <c r="DS476" s="16">
        <v>2</v>
      </c>
      <c r="DT476" s="16">
        <v>2</v>
      </c>
      <c r="DU476" s="16">
        <f>MAX(0,MIN(AX476,3))*2^14+MAX(0,MIN(AY476,3))*2^12+MAX(0,MIN(AZ476,3))*2^10+MAX(0,MIN(BA476,3))*2^8+IF(AW476&lt;0,31,IF(AW476&gt;30,30,AW476))</f>
        <v>0</v>
      </c>
      <c r="DV476" s="16">
        <f>DD476 + DE476</f>
        <v>0</v>
      </c>
      <c r="DW476" s="138" t="s">
        <v>184</v>
      </c>
      <c r="DX476" s="137" t="s">
        <v>273</v>
      </c>
      <c r="DY476" s="137" t="s">
        <v>186</v>
      </c>
      <c r="DZ476" s="17"/>
      <c r="EA476" s="15"/>
      <c r="EB476" s="15"/>
      <c r="EC476" s="15"/>
      <c r="ED476" s="15"/>
    </row>
    <row r="477" spans="1:134" ht="15" hidden="1" customHeight="1" x14ac:dyDescent="0.3">
      <c r="A477" s="123"/>
      <c r="B477" s="290"/>
      <c r="C477" s="563"/>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79"/>
      <c r="AK477" s="180"/>
      <c r="AL477" s="180"/>
      <c r="AM477" s="181"/>
      <c r="AN477" s="182"/>
      <c r="AO477" s="182"/>
      <c r="AP477" s="182"/>
      <c r="AQ477" s="295"/>
      <c r="AR477" s="297"/>
      <c r="AS477" s="184"/>
      <c r="AT477" s="190"/>
      <c r="AU477" s="190"/>
      <c r="AV477" s="184"/>
      <c r="AW477" s="184"/>
      <c r="AX477" s="184"/>
      <c r="AY477" s="184"/>
      <c r="AZ477" s="184"/>
      <c r="BA477" s="184"/>
      <c r="BB477" s="186"/>
      <c r="BC477" s="186"/>
      <c r="BD477" s="15"/>
      <c r="BE477" s="137" t="s">
        <v>183</v>
      </c>
      <c r="BF477" s="11"/>
      <c r="BG477" s="11"/>
      <c r="BH477" s="11"/>
      <c r="BI477" s="11" t="s">
        <v>183</v>
      </c>
      <c r="BJ477" s="11" t="s">
        <v>183</v>
      </c>
      <c r="BK477" s="11" t="s">
        <v>183</v>
      </c>
      <c r="BL477" s="11" t="s">
        <v>183</v>
      </c>
      <c r="BM477" s="11" t="s">
        <v>183</v>
      </c>
      <c r="BN477" s="11" t="s">
        <v>183</v>
      </c>
      <c r="BO477" s="11" t="s">
        <v>183</v>
      </c>
      <c r="BP477" s="11" t="s">
        <v>183</v>
      </c>
      <c r="BQ477" s="11" t="s">
        <v>183</v>
      </c>
      <c r="BR477" s="11" t="s">
        <v>183</v>
      </c>
      <c r="BS477" s="11" t="s">
        <v>183</v>
      </c>
      <c r="BT477" s="11" t="s">
        <v>183</v>
      </c>
      <c r="BU477" s="11"/>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6"/>
      <c r="DC477" s="16"/>
      <c r="DD477" s="16"/>
      <c r="DE477" s="16"/>
      <c r="DF477" s="17"/>
      <c r="DG477" s="16"/>
      <c r="DH477" s="16"/>
      <c r="DI477" s="16"/>
      <c r="DJ477" s="16"/>
      <c r="DK477" s="16"/>
      <c r="DL477" s="16"/>
      <c r="DM477" s="179"/>
      <c r="DN477" s="16"/>
      <c r="DO477" s="16"/>
      <c r="DP477" s="16"/>
      <c r="DQ477" s="16"/>
      <c r="DR477" s="16"/>
      <c r="DS477" s="16"/>
      <c r="DT477" s="16"/>
      <c r="DU477" s="16"/>
      <c r="DV477" s="16"/>
      <c r="DW477" s="138"/>
      <c r="DX477" s="137"/>
      <c r="DY477" s="137"/>
      <c r="DZ477" s="17"/>
      <c r="EA477" s="15"/>
      <c r="EB477" s="15"/>
      <c r="EC477" s="15"/>
      <c r="ED477" s="15"/>
    </row>
    <row r="478" spans="1:134" ht="15" hidden="1" customHeight="1" x14ac:dyDescent="0.3">
      <c r="A478" s="221"/>
      <c r="B478" s="298" t="s">
        <v>846</v>
      </c>
      <c r="C478" s="561" t="str">
        <f>IF(LEN(t_STR_RW_AUX_DIG25) &gt; 0, t_STR_RW_AUX_DIG25, DEF_RW_AUX_DIG25) &amp; " high voltage"</f>
        <v>AUX digital 25 high voltage</v>
      </c>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c r="AA478" s="299"/>
      <c r="AB478" s="299"/>
      <c r="AC478" s="299"/>
      <c r="AD478" s="299"/>
      <c r="AE478" s="299"/>
      <c r="AF478" s="299"/>
      <c r="AG478" s="299"/>
      <c r="AH478" s="299"/>
      <c r="AI478" s="299"/>
      <c r="AJ478" s="128">
        <f>IF($DM478=0,0,(IF(_xlfn.BITAND($DM478, 128),"8,", "") &amp; IF(_xlfn.BITAND($DM478,64),"7,", "") &amp; IF(_xlfn.BITAND($DM478,7), _xlfn.BITAND($DM478,7) &amp; ",", "") &amp; IF(_xlfn.BITAND($DM478, 56), _xlfn.BITAND($DM478, 56)/8, "")))</f>
        <v>0</v>
      </c>
      <c r="AK478" s="129">
        <v>0</v>
      </c>
      <c r="AL478" s="129">
        <v>31</v>
      </c>
      <c r="AM478" s="130" t="s">
        <v>165</v>
      </c>
      <c r="AN478" s="131" t="s">
        <v>847</v>
      </c>
      <c r="AO478" s="131" t="s">
        <v>343</v>
      </c>
      <c r="AP478" s="131" t="s">
        <v>847</v>
      </c>
      <c r="AQ478" s="140" t="s">
        <v>848</v>
      </c>
      <c r="AR478" s="261">
        <v>32</v>
      </c>
      <c r="AS478" s="12" t="s">
        <v>346</v>
      </c>
      <c r="AT478" s="198">
        <v>1</v>
      </c>
      <c r="AU478" s="198">
        <v>2</v>
      </c>
      <c r="AV478" s="12" t="s">
        <v>259</v>
      </c>
      <c r="AW478" s="135">
        <v>0</v>
      </c>
      <c r="AX478" s="135">
        <v>0</v>
      </c>
      <c r="AY478" s="135">
        <v>0</v>
      </c>
      <c r="AZ478" s="135">
        <v>0</v>
      </c>
      <c r="BA478" s="135">
        <v>0</v>
      </c>
      <c r="BB478" s="136"/>
      <c r="BC478" s="136"/>
      <c r="BD478" s="15"/>
      <c r="BE478" s="137" t="str">
        <f>IF(C478="","",C478)</f>
        <v>AUX digital 25 high voltage</v>
      </c>
      <c r="BF478" s="11" t="s">
        <v>264</v>
      </c>
      <c r="BG478" s="11" t="s">
        <v>265</v>
      </c>
      <c r="BH478" s="11" t="s">
        <v>266</v>
      </c>
      <c r="BI478" s="146" t="s">
        <v>525</v>
      </c>
      <c r="BJ478" s="11" t="s">
        <v>268</v>
      </c>
      <c r="BK478" s="146" t="s">
        <v>485</v>
      </c>
      <c r="BL478" s="146" t="s">
        <v>350</v>
      </c>
      <c r="BM478" s="146" t="s">
        <v>179</v>
      </c>
      <c r="BN478" s="11" t="s">
        <v>182</v>
      </c>
      <c r="BO478" s="265" t="s">
        <v>181</v>
      </c>
      <c r="BP478" s="11" t="s">
        <v>272</v>
      </c>
      <c r="BQ478" s="11" t="s">
        <v>182</v>
      </c>
      <c r="BR478" s="11" t="s">
        <v>182</v>
      </c>
      <c r="BS478" s="11" t="s">
        <v>183</v>
      </c>
      <c r="BT478" s="11" t="s">
        <v>182</v>
      </c>
      <c r="BU478" s="11"/>
      <c r="BV478" s="15">
        <f t="shared" ref="BV478:BZ479" si="233">IF(UPPER(TRIM(D478))="X",1,0)</f>
        <v>0</v>
      </c>
      <c r="BW478" s="15">
        <f t="shared" si="233"/>
        <v>0</v>
      </c>
      <c r="BX478" s="15">
        <f t="shared" si="233"/>
        <v>0</v>
      </c>
      <c r="BY478" s="15">
        <f t="shared" si="233"/>
        <v>0</v>
      </c>
      <c r="BZ478" s="15">
        <f t="shared" si="233"/>
        <v>0</v>
      </c>
      <c r="CA478" s="15">
        <f>IF(UPPER(TRIM(J478))="X",1,0)</f>
        <v>0</v>
      </c>
      <c r="CB478" s="15">
        <f>IF(UPPER(TRIM(L478))="X",1,0)</f>
        <v>0</v>
      </c>
      <c r="CC478" s="15">
        <f>IF(UPPER(TRIM(M478))="X",1,0)</f>
        <v>0</v>
      </c>
      <c r="CD478" s="15">
        <f>IF(UPPER(TRIM(I478))="X",1,0)</f>
        <v>0</v>
      </c>
      <c r="CE478" s="15">
        <f>IF(UPPER(TRIM(K478))="X",1,0)</f>
        <v>0</v>
      </c>
      <c r="CF478" s="15">
        <f t="shared" ref="CF478:CU479" si="234">IF(UPPER(TRIM(N478))="X",1,0)</f>
        <v>0</v>
      </c>
      <c r="CG478" s="15">
        <f t="shared" si="234"/>
        <v>0</v>
      </c>
      <c r="CH478" s="15">
        <f t="shared" si="234"/>
        <v>0</v>
      </c>
      <c r="CI478" s="15">
        <f t="shared" si="234"/>
        <v>0</v>
      </c>
      <c r="CJ478" s="15">
        <f t="shared" si="234"/>
        <v>0</v>
      </c>
      <c r="CK478" s="15">
        <f t="shared" si="234"/>
        <v>0</v>
      </c>
      <c r="CL478" s="15">
        <f t="shared" si="234"/>
        <v>0</v>
      </c>
      <c r="CM478" s="15">
        <f t="shared" si="234"/>
        <v>0</v>
      </c>
      <c r="CN478" s="15">
        <f t="shared" si="234"/>
        <v>0</v>
      </c>
      <c r="CO478" s="15">
        <f t="shared" si="234"/>
        <v>0</v>
      </c>
      <c r="CP478" s="15">
        <f t="shared" si="234"/>
        <v>0</v>
      </c>
      <c r="CQ478" s="15">
        <f t="shared" si="234"/>
        <v>0</v>
      </c>
      <c r="CR478" s="15">
        <f t="shared" si="234"/>
        <v>0</v>
      </c>
      <c r="CS478" s="15">
        <f t="shared" si="234"/>
        <v>0</v>
      </c>
      <c r="CT478" s="15">
        <f t="shared" si="234"/>
        <v>0</v>
      </c>
      <c r="CU478" s="15">
        <f t="shared" si="234"/>
        <v>0</v>
      </c>
      <c r="CV478" s="15">
        <f t="shared" ref="CP478:DA479" si="235">IF(UPPER(TRIM(AD478))="X",1,0)</f>
        <v>0</v>
      </c>
      <c r="CW478" s="15">
        <f t="shared" si="235"/>
        <v>0</v>
      </c>
      <c r="CX478" s="15">
        <f t="shared" si="235"/>
        <v>0</v>
      </c>
      <c r="CY478" s="15">
        <f t="shared" si="235"/>
        <v>0</v>
      </c>
      <c r="CZ478" s="15">
        <f t="shared" si="235"/>
        <v>0</v>
      </c>
      <c r="DA478" s="15">
        <f t="shared" si="235"/>
        <v>0</v>
      </c>
      <c r="DB478" s="16">
        <f>IF(UPPER(TRIM(AM478))="P", 0, IF(UPPER(TRIM(AM478))="C", 16384, IF(UPPER(TRIM(AM478))="B", 32768, IF(UPPER(TRIM(AM478))="U", 49152, -1))))</f>
        <v>0</v>
      </c>
      <c r="DC478" s="16">
        <f>HEX2DEC(AN478)</f>
        <v>5568</v>
      </c>
      <c r="DD478" s="16">
        <f>IF(UPPER(TRIM(BB478))="",0,IF(UPPER(TRIM(BB478))="M",32,IF(UPPER(TRIM(BB478))="H",64,IF(UPPER(TRIM(BB478))="I",128,-1))))</f>
        <v>0</v>
      </c>
      <c r="DE478" s="16">
        <f>IF(UPPER(TRIM(BC478))="",0, IF(UPPER(TRIM(BC478))="U",1,IF(UPPER(TRIM(BC478))="A",2,IF(UPPER(TRIM(BC478))="B1",4,IF(UPPER(TRIM(BC478))="B2",8,IF(UPPER(TRIM(BC478))="C",16,-1))))))</f>
        <v>0</v>
      </c>
      <c r="DF478" s="17"/>
      <c r="DG478" s="16">
        <v>594</v>
      </c>
      <c r="DH478" s="16">
        <f>AK478</f>
        <v>0</v>
      </c>
      <c r="DI478" s="16">
        <f>AL478</f>
        <v>31</v>
      </c>
      <c r="DJ478" s="16">
        <f>DB478 + DC478</f>
        <v>5568</v>
      </c>
      <c r="DK478" s="16">
        <f>HEX2DEC(AO478)</f>
        <v>18</v>
      </c>
      <c r="DL478" s="16">
        <f>HEX2DEC(AP478)</f>
        <v>5568</v>
      </c>
      <c r="DM478" s="128">
        <v>0</v>
      </c>
      <c r="DN478" s="16">
        <v>448</v>
      </c>
      <c r="DO478" s="16">
        <f>BV478*2^15+BW478*2^14+BX478*2^13+BY478*2^12+BZ478*2^11+CA478*2^10+CB478*2^9+CC478*2^8+CD478*2^7+CE478*2^6+CF478*2^5+CG478*2^4+CH478*2^3+CI478*2^2+CJ478*2^1+CK478*2^0</f>
        <v>0</v>
      </c>
      <c r="DP478" s="16">
        <f>CL478*2^15+CM478*2^14+CN478*2^13+CO478*2^12+CP478*2^11+CQ478*2^10+CR478*2^9+CS478*2^8+CT478*2^7+CU478*2^6+CV478*2^5+CW478*2^4+CX478*2^3+CY478*2^2+CZ478*2^1+DA478*2^0</f>
        <v>0</v>
      </c>
      <c r="DQ478" s="16">
        <f>IF(DS478=2,AT478*1000,AT478)</f>
        <v>1000</v>
      </c>
      <c r="DR478" s="16">
        <f>IF(DT478=2,AU478*1000,AU478)</f>
        <v>2000</v>
      </c>
      <c r="DS478" s="16">
        <v>2</v>
      </c>
      <c r="DT478" s="16">
        <v>2</v>
      </c>
      <c r="DU478" s="16">
        <f>MAX(0,MIN(AX478,3))*2^14+MAX(0,MIN(AY478,3))*2^12+MAX(0,MIN(AZ478,3))*2^10+MAX(0,MIN(BA478,3))*2^8+IF(AW478&lt;0,31,IF(AW478&gt;30,30,AW478))</f>
        <v>0</v>
      </c>
      <c r="DV478" s="16">
        <f>DD478 + DE478</f>
        <v>0</v>
      </c>
      <c r="DW478" s="138" t="s">
        <v>184</v>
      </c>
      <c r="DX478" s="137" t="s">
        <v>273</v>
      </c>
      <c r="DY478" s="137" t="s">
        <v>186</v>
      </c>
      <c r="DZ478" s="17"/>
      <c r="EA478" s="15"/>
      <c r="EB478" s="15"/>
      <c r="EC478" s="15"/>
      <c r="ED478" s="15"/>
    </row>
    <row r="479" spans="1:134" ht="15" hidden="1" customHeight="1" x14ac:dyDescent="0.3">
      <c r="A479" s="221"/>
      <c r="B479" s="293"/>
      <c r="C479" s="561" t="str">
        <f>IF(LEN(t_STR_RW_AUX_DIG25) &gt; 0, t_STR_RW_AUX_DIG25, DEF_RW_AUX_DIG25) &amp; " low voltage"</f>
        <v>AUX digital 25 low voltage</v>
      </c>
      <c r="D479" s="202"/>
      <c r="E479" s="202"/>
      <c r="F479" s="202"/>
      <c r="G479" s="202"/>
      <c r="H479" s="202"/>
      <c r="I479" s="202"/>
      <c r="J479" s="202"/>
      <c r="K479" s="202"/>
      <c r="L479" s="202"/>
      <c r="M479" s="202"/>
      <c r="N479" s="202"/>
      <c r="O479" s="202"/>
      <c r="P479" s="202"/>
      <c r="Q479" s="202"/>
      <c r="R479" s="202"/>
      <c r="S479" s="202"/>
      <c r="T479" s="202"/>
      <c r="U479" s="202"/>
      <c r="V479" s="202"/>
      <c r="W479" s="202"/>
      <c r="X479" s="202"/>
      <c r="Y479" s="202"/>
      <c r="Z479" s="202"/>
      <c r="AA479" s="202"/>
      <c r="AB479" s="202"/>
      <c r="AC479" s="202"/>
      <c r="AD479" s="202"/>
      <c r="AE479" s="202"/>
      <c r="AF479" s="202"/>
      <c r="AG479" s="202"/>
      <c r="AH479" s="202"/>
      <c r="AI479" s="202"/>
      <c r="AJ479" s="128">
        <f>IF($DM479=0,0,(IF(_xlfn.BITAND($DM479, 128),"8,", "") &amp; IF(_xlfn.BITAND($DM479,64),"7,", "") &amp; IF(_xlfn.BITAND($DM479,7), _xlfn.BITAND($DM479,7) &amp; ",", "") &amp; IF(_xlfn.BITAND($DM479, 56), _xlfn.BITAND($DM479, 56)/8, "")))</f>
        <v>0</v>
      </c>
      <c r="AK479" s="129">
        <v>0</v>
      </c>
      <c r="AL479" s="129">
        <v>31</v>
      </c>
      <c r="AM479" s="130" t="s">
        <v>165</v>
      </c>
      <c r="AN479" s="131" t="s">
        <v>847</v>
      </c>
      <c r="AO479" s="131" t="s">
        <v>352</v>
      </c>
      <c r="AP479" s="131" t="s">
        <v>849</v>
      </c>
      <c r="AQ479" s="140" t="s">
        <v>850</v>
      </c>
      <c r="AR479" s="261">
        <v>0</v>
      </c>
      <c r="AS479" s="12" t="s">
        <v>346</v>
      </c>
      <c r="AT479" s="198">
        <v>1</v>
      </c>
      <c r="AU479" s="198">
        <v>2</v>
      </c>
      <c r="AV479" s="12" t="s">
        <v>259</v>
      </c>
      <c r="AW479" s="135">
        <v>0</v>
      </c>
      <c r="AX479" s="135">
        <v>0</v>
      </c>
      <c r="AY479" s="135">
        <v>0</v>
      </c>
      <c r="AZ479" s="135">
        <v>0</v>
      </c>
      <c r="BA479" s="135">
        <v>0</v>
      </c>
      <c r="BB479" s="136"/>
      <c r="BC479" s="136"/>
      <c r="BD479" s="15"/>
      <c r="BE479" s="137" t="str">
        <f>IF(C479="","",C479)</f>
        <v>AUX digital 25 low voltage</v>
      </c>
      <c r="BF479" s="11" t="s">
        <v>264</v>
      </c>
      <c r="BG479" s="11" t="s">
        <v>265</v>
      </c>
      <c r="BH479" s="11" t="s">
        <v>266</v>
      </c>
      <c r="BI479" s="146" t="s">
        <v>525</v>
      </c>
      <c r="BJ479" s="11" t="s">
        <v>268</v>
      </c>
      <c r="BK479" s="146" t="s">
        <v>485</v>
      </c>
      <c r="BL479" s="146" t="s">
        <v>350</v>
      </c>
      <c r="BM479" s="146" t="s">
        <v>179</v>
      </c>
      <c r="BN479" s="11" t="s">
        <v>182</v>
      </c>
      <c r="BO479" s="265" t="s">
        <v>181</v>
      </c>
      <c r="BP479" s="11" t="s">
        <v>272</v>
      </c>
      <c r="BQ479" s="11" t="s">
        <v>182</v>
      </c>
      <c r="BR479" s="11" t="s">
        <v>182</v>
      </c>
      <c r="BS479" s="11" t="s">
        <v>183</v>
      </c>
      <c r="BT479" s="11" t="s">
        <v>182</v>
      </c>
      <c r="BU479" s="11"/>
      <c r="BV479" s="15">
        <f t="shared" si="233"/>
        <v>0</v>
      </c>
      <c r="BW479" s="15">
        <f t="shared" si="233"/>
        <v>0</v>
      </c>
      <c r="BX479" s="15">
        <f t="shared" si="233"/>
        <v>0</v>
      </c>
      <c r="BY479" s="15">
        <f t="shared" si="233"/>
        <v>0</v>
      </c>
      <c r="BZ479" s="15">
        <f t="shared" si="233"/>
        <v>0</v>
      </c>
      <c r="CA479" s="15">
        <f>IF(UPPER(TRIM(J479))="X",1,0)</f>
        <v>0</v>
      </c>
      <c r="CB479" s="15">
        <f>IF(UPPER(TRIM(L479))="X",1,0)</f>
        <v>0</v>
      </c>
      <c r="CC479" s="15">
        <f>IF(UPPER(TRIM(M479))="X",1,0)</f>
        <v>0</v>
      </c>
      <c r="CD479" s="15">
        <f>IF(UPPER(TRIM(I479))="X",1,0)</f>
        <v>0</v>
      </c>
      <c r="CE479" s="15">
        <f>IF(UPPER(TRIM(K479))="X",1,0)</f>
        <v>0</v>
      </c>
      <c r="CF479" s="15">
        <f t="shared" si="234"/>
        <v>0</v>
      </c>
      <c r="CG479" s="15">
        <f t="shared" si="234"/>
        <v>0</v>
      </c>
      <c r="CH479" s="15">
        <f t="shared" si="234"/>
        <v>0</v>
      </c>
      <c r="CI479" s="15">
        <f t="shared" si="234"/>
        <v>0</v>
      </c>
      <c r="CJ479" s="15">
        <f t="shared" si="234"/>
        <v>0</v>
      </c>
      <c r="CK479" s="15">
        <f t="shared" si="234"/>
        <v>0</v>
      </c>
      <c r="CL479" s="15">
        <f t="shared" si="234"/>
        <v>0</v>
      </c>
      <c r="CM479" s="15">
        <f t="shared" si="234"/>
        <v>0</v>
      </c>
      <c r="CN479" s="15">
        <f t="shared" si="234"/>
        <v>0</v>
      </c>
      <c r="CO479" s="15">
        <f t="shared" si="234"/>
        <v>0</v>
      </c>
      <c r="CP479" s="15">
        <f t="shared" si="235"/>
        <v>0</v>
      </c>
      <c r="CQ479" s="15">
        <f t="shared" si="235"/>
        <v>0</v>
      </c>
      <c r="CR479" s="15">
        <f t="shared" si="235"/>
        <v>0</v>
      </c>
      <c r="CS479" s="15">
        <f t="shared" si="235"/>
        <v>0</v>
      </c>
      <c r="CT479" s="15">
        <f t="shared" si="235"/>
        <v>0</v>
      </c>
      <c r="CU479" s="15">
        <f t="shared" si="235"/>
        <v>0</v>
      </c>
      <c r="CV479" s="15">
        <f t="shared" si="235"/>
        <v>0</v>
      </c>
      <c r="CW479" s="15">
        <f t="shared" si="235"/>
        <v>0</v>
      </c>
      <c r="CX479" s="15">
        <f t="shared" si="235"/>
        <v>0</v>
      </c>
      <c r="CY479" s="15">
        <f t="shared" si="235"/>
        <v>0</v>
      </c>
      <c r="CZ479" s="15">
        <f t="shared" si="235"/>
        <v>0</v>
      </c>
      <c r="DA479" s="15">
        <f t="shared" si="235"/>
        <v>0</v>
      </c>
      <c r="DB479" s="16">
        <f>IF(UPPER(TRIM(AM479))="P", 0, IF(UPPER(TRIM(AM479))="C", 16384, IF(UPPER(TRIM(AM479))="B", 32768, IF(UPPER(TRIM(AM479))="U", 49152, -1))))</f>
        <v>0</v>
      </c>
      <c r="DC479" s="16">
        <f>HEX2DEC(AN479)</f>
        <v>5568</v>
      </c>
      <c r="DD479" s="16">
        <f>IF(UPPER(TRIM(BB479))="",0,IF(UPPER(TRIM(BB479))="M",32,IF(UPPER(TRIM(BB479))="H",64,IF(UPPER(TRIM(BB479))="I",128,-1))))</f>
        <v>0</v>
      </c>
      <c r="DE479" s="16">
        <f>IF(UPPER(TRIM(BC479))="",0, IF(UPPER(TRIM(BC479))="U",1,IF(UPPER(TRIM(BC479))="A",2,IF(UPPER(TRIM(BC479))="B1",4,IF(UPPER(TRIM(BC479))="B2",8,IF(UPPER(TRIM(BC479))="C",16,-1))))))</f>
        <v>0</v>
      </c>
      <c r="DF479" s="17"/>
      <c r="DG479" s="16">
        <v>595</v>
      </c>
      <c r="DH479" s="16">
        <f>AK479</f>
        <v>0</v>
      </c>
      <c r="DI479" s="16">
        <f>AL479</f>
        <v>31</v>
      </c>
      <c r="DJ479" s="16">
        <f>DB479 + DC479</f>
        <v>5568</v>
      </c>
      <c r="DK479" s="16">
        <f>HEX2DEC(AO479)</f>
        <v>17</v>
      </c>
      <c r="DL479" s="16">
        <f>HEX2DEC(AP479)</f>
        <v>5569</v>
      </c>
      <c r="DM479" s="128">
        <v>0</v>
      </c>
      <c r="DN479" s="16">
        <v>449</v>
      </c>
      <c r="DO479" s="16">
        <f>BV479*2^15+BW479*2^14+BX479*2^13+BY479*2^12+BZ479*2^11+CA479*2^10+CB479*2^9+CC479*2^8+CD479*2^7+CE479*2^6+CF479*2^5+CG479*2^4+CH479*2^3+CI479*2^2+CJ479*2^1+CK479*2^0</f>
        <v>0</v>
      </c>
      <c r="DP479" s="16">
        <f>CL479*2^15+CM479*2^14+CN479*2^13+CO479*2^12+CP479*2^11+CQ479*2^10+CR479*2^9+CS479*2^8+CT479*2^7+CU479*2^6+CV479*2^5+CW479*2^4+CX479*2^3+CY479*2^2+CZ479*2^1+DA479*2^0</f>
        <v>0</v>
      </c>
      <c r="DQ479" s="16">
        <f>IF(DS479=2,AT479*1000,AT479)</f>
        <v>1000</v>
      </c>
      <c r="DR479" s="16">
        <f>IF(DT479=2,AU479*1000,AU479)</f>
        <v>2000</v>
      </c>
      <c r="DS479" s="16">
        <v>2</v>
      </c>
      <c r="DT479" s="16">
        <v>2</v>
      </c>
      <c r="DU479" s="16">
        <f>MAX(0,MIN(AX479,3))*2^14+MAX(0,MIN(AY479,3))*2^12+MAX(0,MIN(AZ479,3))*2^10+MAX(0,MIN(BA479,3))*2^8+IF(AW479&lt;0,31,IF(AW479&gt;30,30,AW479))</f>
        <v>0</v>
      </c>
      <c r="DV479" s="16">
        <f>DD479 + DE479</f>
        <v>0</v>
      </c>
      <c r="DW479" s="138" t="s">
        <v>184</v>
      </c>
      <c r="DX479" s="137" t="s">
        <v>273</v>
      </c>
      <c r="DY479" s="137" t="s">
        <v>186</v>
      </c>
      <c r="DZ479" s="17"/>
      <c r="EA479" s="15"/>
      <c r="EB479" s="15"/>
      <c r="EC479" s="15"/>
      <c r="ED479" s="15"/>
    </row>
    <row r="480" spans="1:134" ht="15" hidden="1" customHeight="1" x14ac:dyDescent="0.3">
      <c r="A480" s="212"/>
      <c r="B480" s="213"/>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c r="AE480" s="214"/>
      <c r="AF480" s="214"/>
      <c r="AG480" s="214"/>
      <c r="AH480" s="214"/>
      <c r="AI480" s="214"/>
      <c r="AJ480" s="215"/>
      <c r="AK480" s="214"/>
      <c r="AL480" s="214"/>
      <c r="AM480" s="216"/>
      <c r="AN480" s="217"/>
      <c r="AO480" s="217"/>
      <c r="AP480" s="217"/>
      <c r="AQ480" s="214"/>
      <c r="AR480" s="214"/>
      <c r="AS480" s="214"/>
      <c r="AT480" s="214"/>
      <c r="AU480" s="214"/>
      <c r="AV480" s="214"/>
      <c r="AW480" s="214"/>
      <c r="AX480" s="214"/>
      <c r="AY480" s="214"/>
      <c r="AZ480" s="214"/>
      <c r="BA480" s="214"/>
      <c r="BB480" s="218"/>
      <c r="BC480" s="218"/>
      <c r="BD480" s="15"/>
      <c r="BE480" s="137" t="s">
        <v>183</v>
      </c>
      <c r="BF480" s="11"/>
      <c r="BG480" s="11"/>
      <c r="BH480" s="11"/>
      <c r="BI480" s="11" t="s">
        <v>183</v>
      </c>
      <c r="BJ480" s="11" t="s">
        <v>183</v>
      </c>
      <c r="BK480" s="11" t="s">
        <v>183</v>
      </c>
      <c r="BL480" s="11" t="s">
        <v>183</v>
      </c>
      <c r="BM480" s="11" t="s">
        <v>183</v>
      </c>
      <c r="BN480" s="11" t="s">
        <v>183</v>
      </c>
      <c r="BO480" s="11" t="s">
        <v>183</v>
      </c>
      <c r="BP480" s="11" t="s">
        <v>183</v>
      </c>
      <c r="BQ480" s="11" t="s">
        <v>183</v>
      </c>
      <c r="BR480" s="11" t="s">
        <v>183</v>
      </c>
      <c r="BS480" s="11" t="s">
        <v>183</v>
      </c>
      <c r="BT480" s="11" t="s">
        <v>183</v>
      </c>
      <c r="BU480" s="11"/>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6"/>
      <c r="DC480" s="16"/>
      <c r="DD480" s="16"/>
      <c r="DE480" s="16"/>
      <c r="DF480" s="17"/>
      <c r="DG480" s="16"/>
      <c r="DH480" s="16"/>
      <c r="DI480" s="16"/>
      <c r="DJ480" s="16"/>
      <c r="DK480" s="16"/>
      <c r="DL480" s="16"/>
      <c r="DM480" s="219"/>
      <c r="DN480" s="16"/>
      <c r="DO480" s="16"/>
      <c r="DP480" s="16"/>
      <c r="DQ480" s="16"/>
      <c r="DR480" s="16"/>
      <c r="DS480" s="16"/>
      <c r="DT480" s="16"/>
      <c r="DU480" s="16"/>
      <c r="DV480" s="16"/>
      <c r="DW480" s="138"/>
      <c r="DX480" s="137"/>
      <c r="DY480" s="137"/>
      <c r="DZ480" s="17"/>
      <c r="EA480" s="15"/>
      <c r="EB480" s="15"/>
      <c r="EC480" s="15"/>
      <c r="ED480" s="15"/>
    </row>
    <row r="481" spans="1:134" ht="15" hidden="1" customHeight="1" x14ac:dyDescent="0.3">
      <c r="A481" s="220"/>
      <c r="B481" s="298" t="s">
        <v>851</v>
      </c>
      <c r="C481" s="553" t="str">
        <f>IF(LEN(t_STR_RW_TAUX1) &gt; 0, t_STR_RW_TAUX1, DEF_RW_TAUX1) &amp; " high"</f>
        <v>Auxiliary temperature 1 high</v>
      </c>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0"/>
      <c r="AB481" s="300"/>
      <c r="AC481" s="300"/>
      <c r="AD481" s="300"/>
      <c r="AE481" s="300"/>
      <c r="AF481" s="300"/>
      <c r="AG481" s="300"/>
      <c r="AH481" s="300"/>
      <c r="AI481" s="300"/>
      <c r="AJ481" s="128">
        <f>IF($DM481=0,0,(IF(_xlfn.BITAND($DM481, 128),"8,", "") &amp; IF(_xlfn.BITAND($DM481,64),"7,", "") &amp; IF(_xlfn.BITAND($DM481,7), _xlfn.BITAND($DM481,7) &amp; ",", "") &amp; IF(_xlfn.BITAND($DM481, 56), _xlfn.BITAND($DM481, 56)/8, "")))</f>
        <v>0</v>
      </c>
      <c r="AK481" s="129">
        <v>1385</v>
      </c>
      <c r="AL481" s="129">
        <v>0</v>
      </c>
      <c r="AM481" s="130" t="s">
        <v>165</v>
      </c>
      <c r="AN481" s="131" t="s">
        <v>852</v>
      </c>
      <c r="AO481" s="131" t="s">
        <v>343</v>
      </c>
      <c r="AP481" s="131" t="s">
        <v>852</v>
      </c>
      <c r="AQ481" s="140" t="s">
        <v>853</v>
      </c>
      <c r="AR481" s="261">
        <v>1200</v>
      </c>
      <c r="AS481" s="12" t="s">
        <v>311</v>
      </c>
      <c r="AT481" s="198">
        <v>1</v>
      </c>
      <c r="AU481" s="198">
        <v>2</v>
      </c>
      <c r="AV481" s="12" t="s">
        <v>259</v>
      </c>
      <c r="AW481" s="135">
        <v>0</v>
      </c>
      <c r="AX481" s="135">
        <v>0</v>
      </c>
      <c r="AY481" s="135">
        <v>0</v>
      </c>
      <c r="AZ481" s="135">
        <v>0</v>
      </c>
      <c r="BA481" s="135">
        <v>0</v>
      </c>
      <c r="BB481" s="136"/>
      <c r="BC481" s="136"/>
      <c r="BD481" s="15"/>
      <c r="BE481" s="137" t="str">
        <f>IF(C481="","",C481)</f>
        <v>Auxiliary temperature 1 high</v>
      </c>
      <c r="BF481" s="11" t="s">
        <v>264</v>
      </c>
      <c r="BG481" s="11" t="s">
        <v>265</v>
      </c>
      <c r="BH481" s="11" t="s">
        <v>266</v>
      </c>
      <c r="BI481" s="146" t="s">
        <v>525</v>
      </c>
      <c r="BJ481" s="11" t="s">
        <v>268</v>
      </c>
      <c r="BK481" s="146" t="s">
        <v>485</v>
      </c>
      <c r="BL481" s="146" t="s">
        <v>350</v>
      </c>
      <c r="BM481" s="146" t="s">
        <v>179</v>
      </c>
      <c r="BN481" s="11" t="s">
        <v>182</v>
      </c>
      <c r="BO481" s="265" t="s">
        <v>181</v>
      </c>
      <c r="BP481" s="11" t="s">
        <v>272</v>
      </c>
      <c r="BQ481" s="11" t="s">
        <v>182</v>
      </c>
      <c r="BR481" s="11" t="s">
        <v>182</v>
      </c>
      <c r="BS481" s="11" t="s">
        <v>183</v>
      </c>
      <c r="BT481" s="11" t="s">
        <v>182</v>
      </c>
      <c r="BU481" s="11"/>
      <c r="BV481" s="15">
        <f t="shared" ref="BV481:BZ482" si="236">IF(UPPER(TRIM(D481))="X",1,0)</f>
        <v>0</v>
      </c>
      <c r="BW481" s="15">
        <f t="shared" si="236"/>
        <v>0</v>
      </c>
      <c r="BX481" s="15">
        <f t="shared" si="236"/>
        <v>0</v>
      </c>
      <c r="BY481" s="15">
        <f t="shared" si="236"/>
        <v>0</v>
      </c>
      <c r="BZ481" s="15">
        <f t="shared" si="236"/>
        <v>0</v>
      </c>
      <c r="CA481" s="15">
        <f>IF(UPPER(TRIM(J481))="X",1,0)</f>
        <v>0</v>
      </c>
      <c r="CB481" s="15">
        <f>IF(UPPER(TRIM(L481))="X",1,0)</f>
        <v>0</v>
      </c>
      <c r="CC481" s="15">
        <f>IF(UPPER(TRIM(M481))="X",1,0)</f>
        <v>0</v>
      </c>
      <c r="CD481" s="15">
        <f>IF(UPPER(TRIM(I481))="X",1,0)</f>
        <v>0</v>
      </c>
      <c r="CE481" s="15">
        <f>IF(UPPER(TRIM(K481))="X",1,0)</f>
        <v>0</v>
      </c>
      <c r="CF481" s="15">
        <f t="shared" ref="CF481:CU482" si="237">IF(UPPER(TRIM(N481))="X",1,0)</f>
        <v>0</v>
      </c>
      <c r="CG481" s="15">
        <f t="shared" si="237"/>
        <v>0</v>
      </c>
      <c r="CH481" s="15">
        <f t="shared" si="237"/>
        <v>0</v>
      </c>
      <c r="CI481" s="15">
        <f t="shared" si="237"/>
        <v>0</v>
      </c>
      <c r="CJ481" s="15">
        <f t="shared" si="237"/>
        <v>0</v>
      </c>
      <c r="CK481" s="15">
        <f t="shared" si="237"/>
        <v>0</v>
      </c>
      <c r="CL481" s="15">
        <f t="shared" si="237"/>
        <v>0</v>
      </c>
      <c r="CM481" s="15">
        <f t="shared" si="237"/>
        <v>0</v>
      </c>
      <c r="CN481" s="15">
        <f t="shared" si="237"/>
        <v>0</v>
      </c>
      <c r="CO481" s="15">
        <f t="shared" si="237"/>
        <v>0</v>
      </c>
      <c r="CP481" s="15">
        <f t="shared" si="237"/>
        <v>0</v>
      </c>
      <c r="CQ481" s="15">
        <f t="shared" si="237"/>
        <v>0</v>
      </c>
      <c r="CR481" s="15">
        <f t="shared" si="237"/>
        <v>0</v>
      </c>
      <c r="CS481" s="15">
        <f t="shared" si="237"/>
        <v>0</v>
      </c>
      <c r="CT481" s="15">
        <f t="shared" si="237"/>
        <v>0</v>
      </c>
      <c r="CU481" s="15">
        <f t="shared" si="237"/>
        <v>0</v>
      </c>
      <c r="CV481" s="15">
        <f t="shared" ref="CP481:DA482" si="238">IF(UPPER(TRIM(AD481))="X",1,0)</f>
        <v>0</v>
      </c>
      <c r="CW481" s="15">
        <f t="shared" si="238"/>
        <v>0</v>
      </c>
      <c r="CX481" s="15">
        <f t="shared" si="238"/>
        <v>0</v>
      </c>
      <c r="CY481" s="15">
        <f t="shared" si="238"/>
        <v>0</v>
      </c>
      <c r="CZ481" s="15">
        <f t="shared" si="238"/>
        <v>0</v>
      </c>
      <c r="DA481" s="15">
        <f t="shared" si="238"/>
        <v>0</v>
      </c>
      <c r="DB481" s="16">
        <f>IF(UPPER(TRIM(AM481))="P", 0, IF(UPPER(TRIM(AM481))="C", 16384, IF(UPPER(TRIM(AM481))="B", 32768, IF(UPPER(TRIM(AM481))="U", 49152, -1))))</f>
        <v>0</v>
      </c>
      <c r="DC481" s="16">
        <f>HEX2DEC(AN481)</f>
        <v>5580</v>
      </c>
      <c r="DD481" s="16">
        <f>IF(UPPER(TRIM(BB481))="",0,IF(UPPER(TRIM(BB481))="M",32,IF(UPPER(TRIM(BB481))="H",64,IF(UPPER(TRIM(BB481))="I",128,-1))))</f>
        <v>0</v>
      </c>
      <c r="DE481" s="16">
        <f>IF(UPPER(TRIM(BC481))="",0, IF(UPPER(TRIM(BC481))="U",1,IF(UPPER(TRIM(BC481))="A",2,IF(UPPER(TRIM(BC481))="B1",4,IF(UPPER(TRIM(BC481))="B2",8,IF(UPPER(TRIM(BC481))="C",16,-1))))))</f>
        <v>0</v>
      </c>
      <c r="DF481" s="17"/>
      <c r="DG481" s="16">
        <v>550</v>
      </c>
      <c r="DH481" s="16">
        <f>AK481</f>
        <v>1385</v>
      </c>
      <c r="DI481" s="16">
        <f>AL481</f>
        <v>0</v>
      </c>
      <c r="DJ481" s="16">
        <f>DB481 + DC481</f>
        <v>5580</v>
      </c>
      <c r="DK481" s="16">
        <f>HEX2DEC(AO481)</f>
        <v>18</v>
      </c>
      <c r="DL481" s="16">
        <f>HEX2DEC(AP481)</f>
        <v>5580</v>
      </c>
      <c r="DM481" s="128">
        <v>0</v>
      </c>
      <c r="DN481" s="16">
        <v>420</v>
      </c>
      <c r="DO481" s="16">
        <f>BV481*2^15+BW481*2^14+BX481*2^13+BY481*2^12+BZ481*2^11+CA481*2^10+CB481*2^9+CC481*2^8+CD481*2^7+CE481*2^6+CF481*2^5+CG481*2^4+CH481*2^3+CI481*2^2+CJ481*2^1+CK481*2^0</f>
        <v>0</v>
      </c>
      <c r="DP481" s="16">
        <f>CL481*2^15+CM481*2^14+CN481*2^13+CO481*2^12+CP481*2^11+CQ481*2^10+CR481*2^9+CS481*2^8+CT481*2^7+CU481*2^6+CV481*2^5+CW481*2^4+CX481*2^3+CY481*2^2+CZ481*2^1+DA481*2^0</f>
        <v>0</v>
      </c>
      <c r="DQ481" s="16">
        <f>IF(DS481=2,AT481*1000,AT481)</f>
        <v>1000</v>
      </c>
      <c r="DR481" s="16">
        <f>IF(DT481=2,AU481*1000,AU481)</f>
        <v>2000</v>
      </c>
      <c r="DS481" s="16">
        <v>2</v>
      </c>
      <c r="DT481" s="16">
        <v>2</v>
      </c>
      <c r="DU481" s="16">
        <f>MAX(0,MIN(AX481,3))*2^14+MAX(0,MIN(AY481,3))*2^12+MAX(0,MIN(AZ481,3))*2^10+MAX(0,MIN(BA481,3))*2^8+IF(AW481&lt;0,31,IF(AW481&gt;30,30,AW481))</f>
        <v>0</v>
      </c>
      <c r="DV481" s="16">
        <f>DD481 + DE481</f>
        <v>0</v>
      </c>
      <c r="DW481" s="138" t="s">
        <v>184</v>
      </c>
      <c r="DX481" s="137" t="s">
        <v>273</v>
      </c>
      <c r="DY481" s="137" t="s">
        <v>186</v>
      </c>
      <c r="DZ481" s="17"/>
      <c r="EA481" s="15"/>
      <c r="EB481" s="15"/>
      <c r="EC481" s="15"/>
      <c r="ED481" s="15"/>
    </row>
    <row r="482" spans="1:134" ht="15" hidden="1" customHeight="1" x14ac:dyDescent="0.3">
      <c r="A482" s="123"/>
      <c r="B482" s="293"/>
      <c r="C482" s="553" t="str">
        <f>IF(LEN(t_STR_RW_TAUX1) &gt; 0, t_STR_RW_TAUX1, DEF_RW_TAUX1) &amp; " low"</f>
        <v>Auxiliary temperature 1 low</v>
      </c>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c r="AB482" s="268"/>
      <c r="AC482" s="268"/>
      <c r="AD482" s="268"/>
      <c r="AE482" s="268"/>
      <c r="AF482" s="268"/>
      <c r="AG482" s="268"/>
      <c r="AH482" s="268"/>
      <c r="AI482" s="268"/>
      <c r="AJ482" s="128">
        <f>IF($DM482=0,0,(IF(_xlfn.BITAND($DM482, 128),"8,", "") &amp; IF(_xlfn.BITAND($DM482,64),"7,", "") &amp; IF(_xlfn.BITAND($DM482,7), _xlfn.BITAND($DM482,7) &amp; ",", "") &amp; IF(_xlfn.BITAND($DM482, 56), _xlfn.BITAND($DM482, 56)/8, "")))</f>
        <v>0</v>
      </c>
      <c r="AK482" s="129">
        <v>1385</v>
      </c>
      <c r="AL482" s="129">
        <v>1</v>
      </c>
      <c r="AM482" s="130" t="s">
        <v>165</v>
      </c>
      <c r="AN482" s="131" t="s">
        <v>852</v>
      </c>
      <c r="AO482" s="131" t="s">
        <v>352</v>
      </c>
      <c r="AP482" s="131" t="s">
        <v>854</v>
      </c>
      <c r="AQ482" s="132" t="s">
        <v>855</v>
      </c>
      <c r="AR482" s="261">
        <v>200</v>
      </c>
      <c r="AS482" s="12" t="s">
        <v>311</v>
      </c>
      <c r="AT482" s="198">
        <v>1</v>
      </c>
      <c r="AU482" s="198">
        <v>2</v>
      </c>
      <c r="AV482" s="12" t="s">
        <v>259</v>
      </c>
      <c r="AW482" s="135">
        <v>0</v>
      </c>
      <c r="AX482" s="135">
        <v>0</v>
      </c>
      <c r="AY482" s="135">
        <v>0</v>
      </c>
      <c r="AZ482" s="135">
        <v>0</v>
      </c>
      <c r="BA482" s="135">
        <v>0</v>
      </c>
      <c r="BB482" s="136"/>
      <c r="BC482" s="136"/>
      <c r="BD482" s="15"/>
      <c r="BE482" s="137" t="str">
        <f>IF(C482="","",C482)</f>
        <v>Auxiliary temperature 1 low</v>
      </c>
      <c r="BF482" s="11" t="s">
        <v>264</v>
      </c>
      <c r="BG482" s="11" t="s">
        <v>265</v>
      </c>
      <c r="BH482" s="11" t="s">
        <v>266</v>
      </c>
      <c r="BI482" s="146" t="s">
        <v>525</v>
      </c>
      <c r="BJ482" s="11" t="s">
        <v>268</v>
      </c>
      <c r="BK482" s="146" t="s">
        <v>485</v>
      </c>
      <c r="BL482" s="146" t="s">
        <v>350</v>
      </c>
      <c r="BM482" s="146" t="s">
        <v>179</v>
      </c>
      <c r="BN482" s="11" t="s">
        <v>182</v>
      </c>
      <c r="BO482" s="265" t="s">
        <v>181</v>
      </c>
      <c r="BP482" s="11" t="s">
        <v>272</v>
      </c>
      <c r="BQ482" s="11" t="s">
        <v>182</v>
      </c>
      <c r="BR482" s="11" t="s">
        <v>182</v>
      </c>
      <c r="BS482" s="11" t="s">
        <v>183</v>
      </c>
      <c r="BT482" s="11" t="s">
        <v>182</v>
      </c>
      <c r="BU482" s="11"/>
      <c r="BV482" s="15">
        <f t="shared" si="236"/>
        <v>0</v>
      </c>
      <c r="BW482" s="15">
        <f t="shared" si="236"/>
        <v>0</v>
      </c>
      <c r="BX482" s="15">
        <f t="shared" si="236"/>
        <v>0</v>
      </c>
      <c r="BY482" s="15">
        <f t="shared" si="236"/>
        <v>0</v>
      </c>
      <c r="BZ482" s="15">
        <f t="shared" si="236"/>
        <v>0</v>
      </c>
      <c r="CA482" s="15">
        <f>IF(UPPER(TRIM(J482))="X",1,0)</f>
        <v>0</v>
      </c>
      <c r="CB482" s="15">
        <f>IF(UPPER(TRIM(L482))="X",1,0)</f>
        <v>0</v>
      </c>
      <c r="CC482" s="15">
        <f>IF(UPPER(TRIM(M482))="X",1,0)</f>
        <v>0</v>
      </c>
      <c r="CD482" s="15">
        <f>IF(UPPER(TRIM(I482))="X",1,0)</f>
        <v>0</v>
      </c>
      <c r="CE482" s="15">
        <f>IF(UPPER(TRIM(K482))="X",1,0)</f>
        <v>0</v>
      </c>
      <c r="CF482" s="15">
        <f t="shared" si="237"/>
        <v>0</v>
      </c>
      <c r="CG482" s="15">
        <f t="shared" si="237"/>
        <v>0</v>
      </c>
      <c r="CH482" s="15">
        <f t="shared" si="237"/>
        <v>0</v>
      </c>
      <c r="CI482" s="15">
        <f t="shared" si="237"/>
        <v>0</v>
      </c>
      <c r="CJ482" s="15">
        <f t="shared" si="237"/>
        <v>0</v>
      </c>
      <c r="CK482" s="15">
        <f t="shared" si="237"/>
        <v>0</v>
      </c>
      <c r="CL482" s="15">
        <f t="shared" si="237"/>
        <v>0</v>
      </c>
      <c r="CM482" s="15">
        <f t="shared" si="237"/>
        <v>0</v>
      </c>
      <c r="CN482" s="15">
        <f t="shared" si="237"/>
        <v>0</v>
      </c>
      <c r="CO482" s="15">
        <f t="shared" si="237"/>
        <v>0</v>
      </c>
      <c r="CP482" s="15">
        <f t="shared" si="238"/>
        <v>0</v>
      </c>
      <c r="CQ482" s="15">
        <f t="shared" si="238"/>
        <v>0</v>
      </c>
      <c r="CR482" s="15">
        <f t="shared" si="238"/>
        <v>0</v>
      </c>
      <c r="CS482" s="15">
        <f t="shared" si="238"/>
        <v>0</v>
      </c>
      <c r="CT482" s="15">
        <f t="shared" si="238"/>
        <v>0</v>
      </c>
      <c r="CU482" s="15">
        <f t="shared" si="238"/>
        <v>0</v>
      </c>
      <c r="CV482" s="15">
        <f t="shared" si="238"/>
        <v>0</v>
      </c>
      <c r="CW482" s="15">
        <f t="shared" si="238"/>
        <v>0</v>
      </c>
      <c r="CX482" s="15">
        <f t="shared" si="238"/>
        <v>0</v>
      </c>
      <c r="CY482" s="15">
        <f t="shared" si="238"/>
        <v>0</v>
      </c>
      <c r="CZ482" s="15">
        <f t="shared" si="238"/>
        <v>0</v>
      </c>
      <c r="DA482" s="15">
        <f t="shared" si="238"/>
        <v>0</v>
      </c>
      <c r="DB482" s="16">
        <f>IF(UPPER(TRIM(AM482))="P", 0, IF(UPPER(TRIM(AM482))="C", 16384, IF(UPPER(TRIM(AM482))="B", 32768, IF(UPPER(TRIM(AM482))="U", 49152, -1))))</f>
        <v>0</v>
      </c>
      <c r="DC482" s="16">
        <f>HEX2DEC(AN482)</f>
        <v>5580</v>
      </c>
      <c r="DD482" s="16">
        <f>IF(UPPER(TRIM(BB482))="",0,IF(UPPER(TRIM(BB482))="M",32,IF(UPPER(TRIM(BB482))="H",64,IF(UPPER(TRIM(BB482))="I",128,-1))))</f>
        <v>0</v>
      </c>
      <c r="DE482" s="16">
        <f>IF(UPPER(TRIM(BC482))="",0, IF(UPPER(TRIM(BC482))="U",1,IF(UPPER(TRIM(BC482))="A",2,IF(UPPER(TRIM(BC482))="B1",4,IF(UPPER(TRIM(BC482))="B2",8,IF(UPPER(TRIM(BC482))="C",16,-1))))))</f>
        <v>0</v>
      </c>
      <c r="DF482" s="17"/>
      <c r="DG482" s="16">
        <v>551</v>
      </c>
      <c r="DH482" s="16">
        <f>AK482</f>
        <v>1385</v>
      </c>
      <c r="DI482" s="16">
        <f>AL482</f>
        <v>1</v>
      </c>
      <c r="DJ482" s="16">
        <f>DB482 + DC482</f>
        <v>5580</v>
      </c>
      <c r="DK482" s="16">
        <f>HEX2DEC(AO482)</f>
        <v>17</v>
      </c>
      <c r="DL482" s="16">
        <f>HEX2DEC(AP482)</f>
        <v>5581</v>
      </c>
      <c r="DM482" s="128">
        <v>0</v>
      </c>
      <c r="DN482" s="16">
        <v>421</v>
      </c>
      <c r="DO482" s="16">
        <f>BV482*2^15+BW482*2^14+BX482*2^13+BY482*2^12+BZ482*2^11+CA482*2^10+CB482*2^9+CC482*2^8+CD482*2^7+CE482*2^6+CF482*2^5+CG482*2^4+CH482*2^3+CI482*2^2+CJ482*2^1+CK482*2^0</f>
        <v>0</v>
      </c>
      <c r="DP482" s="16">
        <f>CL482*2^15+CM482*2^14+CN482*2^13+CO482*2^12+CP482*2^11+CQ482*2^10+CR482*2^9+CS482*2^8+CT482*2^7+CU482*2^6+CV482*2^5+CW482*2^4+CX482*2^3+CY482*2^2+CZ482*2^1+DA482*2^0</f>
        <v>0</v>
      </c>
      <c r="DQ482" s="16">
        <f>IF(DS482=2,AT482*1000,AT482)</f>
        <v>1000</v>
      </c>
      <c r="DR482" s="16">
        <f>IF(DT482=2,AU482*1000,AU482)</f>
        <v>2000</v>
      </c>
      <c r="DS482" s="16">
        <v>2</v>
      </c>
      <c r="DT482" s="16">
        <v>2</v>
      </c>
      <c r="DU482" s="16">
        <f>MAX(0,MIN(AX482,3))*2^14+MAX(0,MIN(AY482,3))*2^12+MAX(0,MIN(AZ482,3))*2^10+MAX(0,MIN(BA482,3))*2^8+IF(AW482&lt;0,31,IF(AW482&gt;30,30,AW482))</f>
        <v>0</v>
      </c>
      <c r="DV482" s="16">
        <f>DD482 + DE482</f>
        <v>0</v>
      </c>
      <c r="DW482" s="138" t="s">
        <v>184</v>
      </c>
      <c r="DX482" s="137" t="s">
        <v>273</v>
      </c>
      <c r="DY482" s="137" t="s">
        <v>186</v>
      </c>
      <c r="DZ482" s="17"/>
      <c r="EA482" s="15"/>
      <c r="EB482" s="15"/>
      <c r="EC482" s="15"/>
      <c r="ED482" s="15"/>
    </row>
    <row r="483" spans="1:134" ht="15" hidden="1" customHeight="1" x14ac:dyDescent="0.3">
      <c r="A483" s="123"/>
      <c r="B483" s="290"/>
      <c r="C483" s="563"/>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c r="AD483" s="177"/>
      <c r="AE483" s="177"/>
      <c r="AF483" s="177"/>
      <c r="AG483" s="177"/>
      <c r="AH483" s="177"/>
      <c r="AI483" s="177"/>
      <c r="AJ483" s="179"/>
      <c r="AK483" s="180"/>
      <c r="AL483" s="180"/>
      <c r="AM483" s="181"/>
      <c r="AN483" s="182"/>
      <c r="AO483" s="182"/>
      <c r="AP483" s="182"/>
      <c r="AQ483" s="183"/>
      <c r="AR483" s="189"/>
      <c r="AS483" s="184"/>
      <c r="AT483" s="190"/>
      <c r="AU483" s="190"/>
      <c r="AV483" s="184"/>
      <c r="AW483" s="184"/>
      <c r="AX483" s="184"/>
      <c r="AY483" s="184"/>
      <c r="AZ483" s="184"/>
      <c r="BA483" s="184"/>
      <c r="BB483" s="186"/>
      <c r="BC483" s="186"/>
      <c r="BD483" s="15"/>
      <c r="BE483" s="137" t="s">
        <v>183</v>
      </c>
      <c r="BF483" s="146"/>
      <c r="BG483" s="146"/>
      <c r="BH483" s="146"/>
      <c r="BI483" s="11" t="s">
        <v>183</v>
      </c>
      <c r="BJ483" s="11" t="s">
        <v>183</v>
      </c>
      <c r="BK483" s="11" t="s">
        <v>183</v>
      </c>
      <c r="BL483" s="11" t="s">
        <v>183</v>
      </c>
      <c r="BM483" s="11" t="s">
        <v>183</v>
      </c>
      <c r="BN483" s="11" t="s">
        <v>183</v>
      </c>
      <c r="BO483" s="11" t="s">
        <v>183</v>
      </c>
      <c r="BP483" s="11" t="s">
        <v>183</v>
      </c>
      <c r="BQ483" s="11" t="s">
        <v>183</v>
      </c>
      <c r="BR483" s="11" t="s">
        <v>183</v>
      </c>
      <c r="BS483" s="11" t="s">
        <v>183</v>
      </c>
      <c r="BT483" s="11" t="s">
        <v>183</v>
      </c>
      <c r="BU483" s="11"/>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6"/>
      <c r="DC483" s="16"/>
      <c r="DD483" s="16"/>
      <c r="DE483" s="16"/>
      <c r="DF483" s="17"/>
      <c r="DG483" s="16"/>
      <c r="DH483" s="16"/>
      <c r="DI483" s="16"/>
      <c r="DJ483" s="16"/>
      <c r="DK483" s="16"/>
      <c r="DL483" s="16"/>
      <c r="DM483" s="179"/>
      <c r="DN483" s="16"/>
      <c r="DO483" s="16"/>
      <c r="DP483" s="16"/>
      <c r="DQ483" s="16"/>
      <c r="DR483" s="16"/>
      <c r="DS483" s="16"/>
      <c r="DT483" s="16"/>
      <c r="DU483" s="16"/>
      <c r="DV483" s="16"/>
      <c r="DW483" s="138"/>
      <c r="DX483" s="137"/>
      <c r="DY483" s="137"/>
      <c r="DZ483" s="17"/>
      <c r="EA483" s="15"/>
      <c r="EB483" s="15"/>
      <c r="EC483" s="15"/>
      <c r="ED483" s="15"/>
    </row>
    <row r="484" spans="1:134" ht="15" hidden="1" customHeight="1" x14ac:dyDescent="0.3">
      <c r="A484" s="123"/>
      <c r="B484" s="298" t="s">
        <v>856</v>
      </c>
      <c r="C484" s="553" t="str">
        <f>IF(LEN(t_STR_RW_TAUX2) &gt; 0, t_STR_RW_TAUX2, DEF_RW_TAUX2) &amp; " high"</f>
        <v>Auxiliary temperature 2 high</v>
      </c>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0"/>
      <c r="AB484" s="300"/>
      <c r="AC484" s="300"/>
      <c r="AD484" s="300"/>
      <c r="AE484" s="300"/>
      <c r="AF484" s="300"/>
      <c r="AG484" s="300"/>
      <c r="AH484" s="300"/>
      <c r="AI484" s="300"/>
      <c r="AJ484" s="128">
        <f>IF($DM484=0,0,(IF(_xlfn.BITAND($DM484, 128),"8,", "") &amp; IF(_xlfn.BITAND($DM484,64),"7,", "") &amp; IF(_xlfn.BITAND($DM484,7), _xlfn.BITAND($DM484,7) &amp; ",", "") &amp; IF(_xlfn.BITAND($DM484, 56), _xlfn.BITAND($DM484, 56)/8, "")))</f>
        <v>0</v>
      </c>
      <c r="AK484" s="129">
        <v>1386</v>
      </c>
      <c r="AL484" s="129">
        <v>0</v>
      </c>
      <c r="AM484" s="130" t="s">
        <v>165</v>
      </c>
      <c r="AN484" s="131" t="s">
        <v>857</v>
      </c>
      <c r="AO484" s="131" t="s">
        <v>343</v>
      </c>
      <c r="AP484" s="131" t="s">
        <v>857</v>
      </c>
      <c r="AQ484" s="140" t="s">
        <v>858</v>
      </c>
      <c r="AR484" s="261">
        <v>1200</v>
      </c>
      <c r="AS484" s="12" t="s">
        <v>311</v>
      </c>
      <c r="AT484" s="198">
        <v>1</v>
      </c>
      <c r="AU484" s="198">
        <v>2</v>
      </c>
      <c r="AV484" s="12" t="s">
        <v>259</v>
      </c>
      <c r="AW484" s="135">
        <v>0</v>
      </c>
      <c r="AX484" s="135">
        <v>0</v>
      </c>
      <c r="AY484" s="135">
        <v>0</v>
      </c>
      <c r="AZ484" s="135">
        <v>0</v>
      </c>
      <c r="BA484" s="135">
        <v>0</v>
      </c>
      <c r="BB484" s="136"/>
      <c r="BC484" s="136"/>
      <c r="BD484" s="15"/>
      <c r="BE484" s="137" t="str">
        <f>IF(C484="","",C484)</f>
        <v>Auxiliary temperature 2 high</v>
      </c>
      <c r="BF484" s="11" t="s">
        <v>264</v>
      </c>
      <c r="BG484" s="11" t="s">
        <v>265</v>
      </c>
      <c r="BH484" s="11" t="s">
        <v>266</v>
      </c>
      <c r="BI484" s="146" t="s">
        <v>525</v>
      </c>
      <c r="BJ484" s="11" t="s">
        <v>268</v>
      </c>
      <c r="BK484" s="146" t="s">
        <v>485</v>
      </c>
      <c r="BL484" s="146" t="s">
        <v>350</v>
      </c>
      <c r="BM484" s="146" t="s">
        <v>179</v>
      </c>
      <c r="BN484" s="11" t="s">
        <v>182</v>
      </c>
      <c r="BO484" s="265" t="s">
        <v>181</v>
      </c>
      <c r="BP484" s="11" t="s">
        <v>272</v>
      </c>
      <c r="BQ484" s="11" t="s">
        <v>182</v>
      </c>
      <c r="BR484" s="11" t="s">
        <v>182</v>
      </c>
      <c r="BS484" s="11" t="s">
        <v>183</v>
      </c>
      <c r="BT484" s="11" t="s">
        <v>182</v>
      </c>
      <c r="BU484" s="11"/>
      <c r="BV484" s="15">
        <f t="shared" ref="BV484:BZ485" si="239">IF(UPPER(TRIM(D484))="X",1,0)</f>
        <v>0</v>
      </c>
      <c r="BW484" s="15">
        <f t="shared" si="239"/>
        <v>0</v>
      </c>
      <c r="BX484" s="15">
        <f t="shared" si="239"/>
        <v>0</v>
      </c>
      <c r="BY484" s="15">
        <f t="shared" si="239"/>
        <v>0</v>
      </c>
      <c r="BZ484" s="15">
        <f t="shared" si="239"/>
        <v>0</v>
      </c>
      <c r="CA484" s="15">
        <f>IF(UPPER(TRIM(J484))="X",1,0)</f>
        <v>0</v>
      </c>
      <c r="CB484" s="15">
        <f>IF(UPPER(TRIM(L484))="X",1,0)</f>
        <v>0</v>
      </c>
      <c r="CC484" s="15">
        <f>IF(UPPER(TRIM(M484))="X",1,0)</f>
        <v>0</v>
      </c>
      <c r="CD484" s="15">
        <f>IF(UPPER(TRIM(I484))="X",1,0)</f>
        <v>0</v>
      </c>
      <c r="CE484" s="15">
        <f>IF(UPPER(TRIM(K484))="X",1,0)</f>
        <v>0</v>
      </c>
      <c r="CF484" s="15">
        <f t="shared" ref="CF484:CU485" si="240">IF(UPPER(TRIM(N484))="X",1,0)</f>
        <v>0</v>
      </c>
      <c r="CG484" s="15">
        <f t="shared" si="240"/>
        <v>0</v>
      </c>
      <c r="CH484" s="15">
        <f t="shared" si="240"/>
        <v>0</v>
      </c>
      <c r="CI484" s="15">
        <f t="shared" si="240"/>
        <v>0</v>
      </c>
      <c r="CJ484" s="15">
        <f t="shared" si="240"/>
        <v>0</v>
      </c>
      <c r="CK484" s="15">
        <f t="shared" si="240"/>
        <v>0</v>
      </c>
      <c r="CL484" s="15">
        <f t="shared" si="240"/>
        <v>0</v>
      </c>
      <c r="CM484" s="15">
        <f t="shared" si="240"/>
        <v>0</v>
      </c>
      <c r="CN484" s="15">
        <f t="shared" si="240"/>
        <v>0</v>
      </c>
      <c r="CO484" s="15">
        <f t="shared" si="240"/>
        <v>0</v>
      </c>
      <c r="CP484" s="15">
        <f t="shared" si="240"/>
        <v>0</v>
      </c>
      <c r="CQ484" s="15">
        <f t="shared" si="240"/>
        <v>0</v>
      </c>
      <c r="CR484" s="15">
        <f t="shared" si="240"/>
        <v>0</v>
      </c>
      <c r="CS484" s="15">
        <f t="shared" si="240"/>
        <v>0</v>
      </c>
      <c r="CT484" s="15">
        <f t="shared" si="240"/>
        <v>0</v>
      </c>
      <c r="CU484" s="15">
        <f t="shared" si="240"/>
        <v>0</v>
      </c>
      <c r="CV484" s="15">
        <f t="shared" ref="CP484:DA485" si="241">IF(UPPER(TRIM(AD484))="X",1,0)</f>
        <v>0</v>
      </c>
      <c r="CW484" s="15">
        <f t="shared" si="241"/>
        <v>0</v>
      </c>
      <c r="CX484" s="15">
        <f t="shared" si="241"/>
        <v>0</v>
      </c>
      <c r="CY484" s="15">
        <f t="shared" si="241"/>
        <v>0</v>
      </c>
      <c r="CZ484" s="15">
        <f t="shared" si="241"/>
        <v>0</v>
      </c>
      <c r="DA484" s="15">
        <f t="shared" si="241"/>
        <v>0</v>
      </c>
      <c r="DB484" s="16">
        <f>IF(UPPER(TRIM(AM484))="P", 0, IF(UPPER(TRIM(AM484))="C", 16384, IF(UPPER(TRIM(AM484))="B", 32768, IF(UPPER(TRIM(AM484))="U", 49152, -1))))</f>
        <v>0</v>
      </c>
      <c r="DC484" s="16">
        <f>HEX2DEC(AN484)</f>
        <v>5582</v>
      </c>
      <c r="DD484" s="16">
        <f>IF(UPPER(TRIM(BB484))="",0,IF(UPPER(TRIM(BB484))="M",32,IF(UPPER(TRIM(BB484))="H",64,IF(UPPER(TRIM(BB484))="I",128,-1))))</f>
        <v>0</v>
      </c>
      <c r="DE484" s="16">
        <f>IF(UPPER(TRIM(BC484))="",0, IF(UPPER(TRIM(BC484))="U",1,IF(UPPER(TRIM(BC484))="A",2,IF(UPPER(TRIM(BC484))="B1",4,IF(UPPER(TRIM(BC484))="B2",8,IF(UPPER(TRIM(BC484))="C",16,-1))))))</f>
        <v>0</v>
      </c>
      <c r="DF484" s="17"/>
      <c r="DG484" s="16">
        <v>552</v>
      </c>
      <c r="DH484" s="16">
        <f>AK484</f>
        <v>1386</v>
      </c>
      <c r="DI484" s="16">
        <f>AL484</f>
        <v>0</v>
      </c>
      <c r="DJ484" s="16">
        <f>DB484 + DC484</f>
        <v>5582</v>
      </c>
      <c r="DK484" s="16">
        <f>HEX2DEC(AO484)</f>
        <v>18</v>
      </c>
      <c r="DL484" s="16">
        <f>HEX2DEC(AP484)</f>
        <v>5582</v>
      </c>
      <c r="DM484" s="128">
        <v>0</v>
      </c>
      <c r="DN484" s="16">
        <v>422</v>
      </c>
      <c r="DO484" s="16">
        <f>BV484*2^15+BW484*2^14+BX484*2^13+BY484*2^12+BZ484*2^11+CA484*2^10+CB484*2^9+CC484*2^8+CD484*2^7+CE484*2^6+CF484*2^5+CG484*2^4+CH484*2^3+CI484*2^2+CJ484*2^1+CK484*2^0</f>
        <v>0</v>
      </c>
      <c r="DP484" s="16">
        <f>CL484*2^15+CM484*2^14+CN484*2^13+CO484*2^12+CP484*2^11+CQ484*2^10+CR484*2^9+CS484*2^8+CT484*2^7+CU484*2^6+CV484*2^5+CW484*2^4+CX484*2^3+CY484*2^2+CZ484*2^1+DA484*2^0</f>
        <v>0</v>
      </c>
      <c r="DQ484" s="16">
        <f>IF(DS484=2,AT484*1000,AT484)</f>
        <v>1000</v>
      </c>
      <c r="DR484" s="16">
        <f>IF(DT484=2,AU484*1000,AU484)</f>
        <v>2000</v>
      </c>
      <c r="DS484" s="16">
        <v>2</v>
      </c>
      <c r="DT484" s="16">
        <v>2</v>
      </c>
      <c r="DU484" s="16">
        <f>MAX(0,MIN(AX484,3))*2^14+MAX(0,MIN(AY484,3))*2^12+MAX(0,MIN(AZ484,3))*2^10+MAX(0,MIN(BA484,3))*2^8+IF(AW484&lt;0,31,IF(AW484&gt;30,30,AW484))</f>
        <v>0</v>
      </c>
      <c r="DV484" s="16">
        <f>DD484 + DE484</f>
        <v>0</v>
      </c>
      <c r="DW484" s="138" t="s">
        <v>184</v>
      </c>
      <c r="DX484" s="137" t="s">
        <v>273</v>
      </c>
      <c r="DY484" s="137" t="s">
        <v>186</v>
      </c>
      <c r="DZ484" s="17"/>
      <c r="EA484" s="15"/>
      <c r="EB484" s="15"/>
      <c r="EC484" s="15"/>
      <c r="ED484" s="15"/>
    </row>
    <row r="485" spans="1:134" ht="15" hidden="1" customHeight="1" x14ac:dyDescent="0.3">
      <c r="A485" s="123"/>
      <c r="B485" s="293"/>
      <c r="C485" s="553" t="str">
        <f>IF(LEN(t_STR_RW_TAUX2) &gt; 0, t_STR_RW_TAUX2, DEF_RW_TAUX2) &amp; " low"</f>
        <v>Auxiliary temperature 2 low</v>
      </c>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c r="AB485" s="268"/>
      <c r="AC485" s="268"/>
      <c r="AD485" s="268"/>
      <c r="AE485" s="268"/>
      <c r="AF485" s="268"/>
      <c r="AG485" s="268"/>
      <c r="AH485" s="268"/>
      <c r="AI485" s="268"/>
      <c r="AJ485" s="128">
        <f>IF($DM485=0,0,(IF(_xlfn.BITAND($DM485, 128),"8,", "") &amp; IF(_xlfn.BITAND($DM485,64),"7,", "") &amp; IF(_xlfn.BITAND($DM485,7), _xlfn.BITAND($DM485,7) &amp; ",", "") &amp; IF(_xlfn.BITAND($DM485, 56), _xlfn.BITAND($DM485, 56)/8, "")))</f>
        <v>0</v>
      </c>
      <c r="AK485" s="129">
        <v>1386</v>
      </c>
      <c r="AL485" s="129">
        <v>1</v>
      </c>
      <c r="AM485" s="130" t="s">
        <v>165</v>
      </c>
      <c r="AN485" s="131" t="s">
        <v>857</v>
      </c>
      <c r="AO485" s="131" t="s">
        <v>352</v>
      </c>
      <c r="AP485" s="131" t="s">
        <v>859</v>
      </c>
      <c r="AQ485" s="132" t="s">
        <v>860</v>
      </c>
      <c r="AR485" s="261">
        <v>200</v>
      </c>
      <c r="AS485" s="12" t="s">
        <v>311</v>
      </c>
      <c r="AT485" s="198">
        <v>1</v>
      </c>
      <c r="AU485" s="198">
        <v>2</v>
      </c>
      <c r="AV485" s="12" t="s">
        <v>259</v>
      </c>
      <c r="AW485" s="135">
        <v>0</v>
      </c>
      <c r="AX485" s="135">
        <v>0</v>
      </c>
      <c r="AY485" s="135">
        <v>0</v>
      </c>
      <c r="AZ485" s="135">
        <v>0</v>
      </c>
      <c r="BA485" s="135">
        <v>0</v>
      </c>
      <c r="BB485" s="136"/>
      <c r="BC485" s="136"/>
      <c r="BD485" s="15"/>
      <c r="BE485" s="137" t="str">
        <f>IF(C485="","",C485)</f>
        <v>Auxiliary temperature 2 low</v>
      </c>
      <c r="BF485" s="11" t="s">
        <v>264</v>
      </c>
      <c r="BG485" s="11" t="s">
        <v>265</v>
      </c>
      <c r="BH485" s="11" t="s">
        <v>266</v>
      </c>
      <c r="BI485" s="146" t="s">
        <v>525</v>
      </c>
      <c r="BJ485" s="11" t="s">
        <v>268</v>
      </c>
      <c r="BK485" s="146" t="s">
        <v>485</v>
      </c>
      <c r="BL485" s="146" t="s">
        <v>350</v>
      </c>
      <c r="BM485" s="146" t="s">
        <v>179</v>
      </c>
      <c r="BN485" s="11" t="s">
        <v>182</v>
      </c>
      <c r="BO485" s="265" t="s">
        <v>181</v>
      </c>
      <c r="BP485" s="11" t="s">
        <v>272</v>
      </c>
      <c r="BQ485" s="11" t="s">
        <v>182</v>
      </c>
      <c r="BR485" s="11" t="s">
        <v>182</v>
      </c>
      <c r="BS485" s="11" t="s">
        <v>183</v>
      </c>
      <c r="BT485" s="11" t="s">
        <v>182</v>
      </c>
      <c r="BU485" s="11"/>
      <c r="BV485" s="15">
        <f t="shared" si="239"/>
        <v>0</v>
      </c>
      <c r="BW485" s="15">
        <f t="shared" si="239"/>
        <v>0</v>
      </c>
      <c r="BX485" s="15">
        <f t="shared" si="239"/>
        <v>0</v>
      </c>
      <c r="BY485" s="15">
        <f t="shared" si="239"/>
        <v>0</v>
      </c>
      <c r="BZ485" s="15">
        <f t="shared" si="239"/>
        <v>0</v>
      </c>
      <c r="CA485" s="15">
        <f>IF(UPPER(TRIM(J485))="X",1,0)</f>
        <v>0</v>
      </c>
      <c r="CB485" s="15">
        <f>IF(UPPER(TRIM(L485))="X",1,0)</f>
        <v>0</v>
      </c>
      <c r="CC485" s="15">
        <f>IF(UPPER(TRIM(M485))="X",1,0)</f>
        <v>0</v>
      </c>
      <c r="CD485" s="15">
        <f>IF(UPPER(TRIM(I485))="X",1,0)</f>
        <v>0</v>
      </c>
      <c r="CE485" s="15">
        <f>IF(UPPER(TRIM(K485))="X",1,0)</f>
        <v>0</v>
      </c>
      <c r="CF485" s="15">
        <f t="shared" si="240"/>
        <v>0</v>
      </c>
      <c r="CG485" s="15">
        <f t="shared" si="240"/>
        <v>0</v>
      </c>
      <c r="CH485" s="15">
        <f t="shared" si="240"/>
        <v>0</v>
      </c>
      <c r="CI485" s="15">
        <f t="shared" si="240"/>
        <v>0</v>
      </c>
      <c r="CJ485" s="15">
        <f t="shared" si="240"/>
        <v>0</v>
      </c>
      <c r="CK485" s="15">
        <f t="shared" si="240"/>
        <v>0</v>
      </c>
      <c r="CL485" s="15">
        <f t="shared" si="240"/>
        <v>0</v>
      </c>
      <c r="CM485" s="15">
        <f t="shared" si="240"/>
        <v>0</v>
      </c>
      <c r="CN485" s="15">
        <f t="shared" si="240"/>
        <v>0</v>
      </c>
      <c r="CO485" s="15">
        <f t="shared" si="240"/>
        <v>0</v>
      </c>
      <c r="CP485" s="15">
        <f t="shared" si="241"/>
        <v>0</v>
      </c>
      <c r="CQ485" s="15">
        <f t="shared" si="241"/>
        <v>0</v>
      </c>
      <c r="CR485" s="15">
        <f t="shared" si="241"/>
        <v>0</v>
      </c>
      <c r="CS485" s="15">
        <f t="shared" si="241"/>
        <v>0</v>
      </c>
      <c r="CT485" s="15">
        <f t="shared" si="241"/>
        <v>0</v>
      </c>
      <c r="CU485" s="15">
        <f t="shared" si="241"/>
        <v>0</v>
      </c>
      <c r="CV485" s="15">
        <f t="shared" si="241"/>
        <v>0</v>
      </c>
      <c r="CW485" s="15">
        <f t="shared" si="241"/>
        <v>0</v>
      </c>
      <c r="CX485" s="15">
        <f t="shared" si="241"/>
        <v>0</v>
      </c>
      <c r="CY485" s="15">
        <f t="shared" si="241"/>
        <v>0</v>
      </c>
      <c r="CZ485" s="15">
        <f t="shared" si="241"/>
        <v>0</v>
      </c>
      <c r="DA485" s="15">
        <f t="shared" si="241"/>
        <v>0</v>
      </c>
      <c r="DB485" s="16">
        <f>IF(UPPER(TRIM(AM485))="P", 0, IF(UPPER(TRIM(AM485))="C", 16384, IF(UPPER(TRIM(AM485))="B", 32768, IF(UPPER(TRIM(AM485))="U", 49152, -1))))</f>
        <v>0</v>
      </c>
      <c r="DC485" s="16">
        <f>HEX2DEC(AN485)</f>
        <v>5582</v>
      </c>
      <c r="DD485" s="16">
        <f>IF(UPPER(TRIM(BB485))="",0,IF(UPPER(TRIM(BB485))="M",32,IF(UPPER(TRIM(BB485))="H",64,IF(UPPER(TRIM(BB485))="I",128,-1))))</f>
        <v>0</v>
      </c>
      <c r="DE485" s="16">
        <f>IF(UPPER(TRIM(BC485))="",0, IF(UPPER(TRIM(BC485))="U",1,IF(UPPER(TRIM(BC485))="A",2,IF(UPPER(TRIM(BC485))="B1",4,IF(UPPER(TRIM(BC485))="B2",8,IF(UPPER(TRIM(BC485))="C",16,-1))))))</f>
        <v>0</v>
      </c>
      <c r="DF485" s="17"/>
      <c r="DG485" s="16">
        <v>553</v>
      </c>
      <c r="DH485" s="16">
        <f>AK485</f>
        <v>1386</v>
      </c>
      <c r="DI485" s="16">
        <f>AL485</f>
        <v>1</v>
      </c>
      <c r="DJ485" s="16">
        <f>DB485 + DC485</f>
        <v>5582</v>
      </c>
      <c r="DK485" s="16">
        <f>HEX2DEC(AO485)</f>
        <v>17</v>
      </c>
      <c r="DL485" s="16">
        <f>HEX2DEC(AP485)</f>
        <v>5583</v>
      </c>
      <c r="DM485" s="128">
        <v>0</v>
      </c>
      <c r="DN485" s="16">
        <v>423</v>
      </c>
      <c r="DO485" s="16">
        <f>BV485*2^15+BW485*2^14+BX485*2^13+BY485*2^12+BZ485*2^11+CA485*2^10+CB485*2^9+CC485*2^8+CD485*2^7+CE485*2^6+CF485*2^5+CG485*2^4+CH485*2^3+CI485*2^2+CJ485*2^1+CK485*2^0</f>
        <v>0</v>
      </c>
      <c r="DP485" s="16">
        <f>CL485*2^15+CM485*2^14+CN485*2^13+CO485*2^12+CP485*2^11+CQ485*2^10+CR485*2^9+CS485*2^8+CT485*2^7+CU485*2^6+CV485*2^5+CW485*2^4+CX485*2^3+CY485*2^2+CZ485*2^1+DA485*2^0</f>
        <v>0</v>
      </c>
      <c r="DQ485" s="16">
        <f>IF(DS485=2,AT485*1000,AT485)</f>
        <v>1000</v>
      </c>
      <c r="DR485" s="16">
        <f>IF(DT485=2,AU485*1000,AU485)</f>
        <v>2000</v>
      </c>
      <c r="DS485" s="16">
        <v>2</v>
      </c>
      <c r="DT485" s="16">
        <v>2</v>
      </c>
      <c r="DU485" s="16">
        <f>MAX(0,MIN(AX485,3))*2^14+MAX(0,MIN(AY485,3))*2^12+MAX(0,MIN(AZ485,3))*2^10+MAX(0,MIN(BA485,3))*2^8+IF(AW485&lt;0,31,IF(AW485&gt;30,30,AW485))</f>
        <v>0</v>
      </c>
      <c r="DV485" s="16">
        <f>DD485 + DE485</f>
        <v>0</v>
      </c>
      <c r="DW485" s="138" t="s">
        <v>184</v>
      </c>
      <c r="DX485" s="137" t="s">
        <v>273</v>
      </c>
      <c r="DY485" s="137" t="s">
        <v>186</v>
      </c>
      <c r="DZ485" s="17"/>
      <c r="EA485" s="15"/>
      <c r="EB485" s="15"/>
      <c r="EC485" s="15"/>
      <c r="ED485" s="15"/>
    </row>
    <row r="486" spans="1:134" ht="15" hidden="1" customHeight="1" x14ac:dyDescent="0.3">
      <c r="A486" s="123"/>
      <c r="B486" s="290"/>
      <c r="C486" s="563"/>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c r="AA486" s="184"/>
      <c r="AB486" s="184"/>
      <c r="AC486" s="184"/>
      <c r="AD486" s="184"/>
      <c r="AE486" s="184"/>
      <c r="AF486" s="184"/>
      <c r="AG486" s="184"/>
      <c r="AH486" s="184"/>
      <c r="AI486" s="184"/>
      <c r="AJ486" s="285"/>
      <c r="AK486" s="184"/>
      <c r="AL486" s="184"/>
      <c r="AM486" s="286"/>
      <c r="AN486" s="287"/>
      <c r="AO486" s="287"/>
      <c r="AP486" s="287"/>
      <c r="AQ486" s="183"/>
      <c r="AR486" s="184"/>
      <c r="AS486" s="184"/>
      <c r="AT486" s="184"/>
      <c r="AU486" s="184"/>
      <c r="AV486" s="184"/>
      <c r="AW486" s="184"/>
      <c r="AX486" s="184"/>
      <c r="AY486" s="184"/>
      <c r="AZ486" s="184"/>
      <c r="BA486" s="184"/>
      <c r="BB486" s="186"/>
      <c r="BC486" s="186"/>
      <c r="BD486" s="15"/>
      <c r="BE486" s="137" t="s">
        <v>183</v>
      </c>
      <c r="BF486" s="146"/>
      <c r="BG486" s="146"/>
      <c r="BH486" s="146"/>
      <c r="BI486" s="11" t="s">
        <v>183</v>
      </c>
      <c r="BJ486" s="11" t="s">
        <v>183</v>
      </c>
      <c r="BK486" s="11" t="s">
        <v>183</v>
      </c>
      <c r="BL486" s="11" t="s">
        <v>183</v>
      </c>
      <c r="BM486" s="11" t="s">
        <v>183</v>
      </c>
      <c r="BN486" s="11" t="s">
        <v>183</v>
      </c>
      <c r="BO486" s="11" t="s">
        <v>183</v>
      </c>
      <c r="BP486" s="11" t="s">
        <v>183</v>
      </c>
      <c r="BQ486" s="11" t="s">
        <v>183</v>
      </c>
      <c r="BR486" s="11" t="s">
        <v>183</v>
      </c>
      <c r="BS486" s="11" t="s">
        <v>183</v>
      </c>
      <c r="BT486" s="11" t="s">
        <v>183</v>
      </c>
      <c r="BU486" s="11"/>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6"/>
      <c r="DC486" s="16"/>
      <c r="DD486" s="16"/>
      <c r="DE486" s="16"/>
      <c r="DF486" s="17"/>
      <c r="DG486" s="16"/>
      <c r="DH486" s="16"/>
      <c r="DI486" s="16"/>
      <c r="DJ486" s="16"/>
      <c r="DK486" s="16"/>
      <c r="DL486" s="16"/>
      <c r="DM486" s="185"/>
      <c r="DN486" s="16"/>
      <c r="DO486" s="16"/>
      <c r="DP486" s="16"/>
      <c r="DQ486" s="16"/>
      <c r="DR486" s="16"/>
      <c r="DS486" s="16"/>
      <c r="DT486" s="16"/>
      <c r="DU486" s="16"/>
      <c r="DV486" s="16"/>
      <c r="DW486" s="138"/>
      <c r="DX486" s="137"/>
      <c r="DY486" s="137"/>
      <c r="DZ486" s="17"/>
      <c r="EA486" s="15"/>
      <c r="EB486" s="15"/>
      <c r="EC486" s="15"/>
      <c r="ED486" s="15"/>
    </row>
    <row r="487" spans="1:134" ht="15" hidden="1" customHeight="1" x14ac:dyDescent="0.3">
      <c r="A487" s="123"/>
      <c r="B487" s="298" t="s">
        <v>861</v>
      </c>
      <c r="C487" s="553" t="str">
        <f>IF(LEN(t_STR_RW_TAUX3) &gt; 0, t_STR_RW_TAUX3, DEF_RW_TAUX3) &amp; " high"</f>
        <v>Auxiliary temperature 3 high</v>
      </c>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0"/>
      <c r="AB487" s="300"/>
      <c r="AC487" s="300"/>
      <c r="AD487" s="300"/>
      <c r="AE487" s="300"/>
      <c r="AF487" s="300"/>
      <c r="AG487" s="300"/>
      <c r="AH487" s="300"/>
      <c r="AI487" s="300"/>
      <c r="AJ487" s="128">
        <f>IF($DM487=0,0,(IF(_xlfn.BITAND($DM487, 128),"8,", "") &amp; IF(_xlfn.BITAND($DM487,64),"7,", "") &amp; IF(_xlfn.BITAND($DM487,7), _xlfn.BITAND($DM487,7) &amp; ",", "") &amp; IF(_xlfn.BITAND($DM487, 56), _xlfn.BITAND($DM487, 56)/8, "")))</f>
        <v>0</v>
      </c>
      <c r="AK487" s="129">
        <v>703</v>
      </c>
      <c r="AL487" s="129">
        <v>0</v>
      </c>
      <c r="AM487" s="130" t="s">
        <v>165</v>
      </c>
      <c r="AN487" s="131" t="s">
        <v>862</v>
      </c>
      <c r="AO487" s="131" t="s">
        <v>343</v>
      </c>
      <c r="AP487" s="131" t="s">
        <v>862</v>
      </c>
      <c r="AQ487" s="140" t="s">
        <v>863</v>
      </c>
      <c r="AR487" s="261">
        <v>1200</v>
      </c>
      <c r="AS487" s="12" t="s">
        <v>311</v>
      </c>
      <c r="AT487" s="198">
        <v>1</v>
      </c>
      <c r="AU487" s="198">
        <v>2</v>
      </c>
      <c r="AV487" s="12" t="s">
        <v>259</v>
      </c>
      <c r="AW487" s="135">
        <v>0</v>
      </c>
      <c r="AX487" s="135">
        <v>0</v>
      </c>
      <c r="AY487" s="135">
        <v>0</v>
      </c>
      <c r="AZ487" s="135">
        <v>0</v>
      </c>
      <c r="BA487" s="135">
        <v>0</v>
      </c>
      <c r="BB487" s="136"/>
      <c r="BC487" s="136"/>
      <c r="BD487" s="15"/>
      <c r="BE487" s="137" t="str">
        <f>IF(C487="","",C487)</f>
        <v>Auxiliary temperature 3 high</v>
      </c>
      <c r="BF487" s="11" t="s">
        <v>264</v>
      </c>
      <c r="BG487" s="11" t="s">
        <v>265</v>
      </c>
      <c r="BH487" s="11" t="s">
        <v>266</v>
      </c>
      <c r="BI487" s="146" t="s">
        <v>525</v>
      </c>
      <c r="BJ487" s="11" t="s">
        <v>268</v>
      </c>
      <c r="BK487" s="146" t="s">
        <v>485</v>
      </c>
      <c r="BL487" s="146" t="s">
        <v>350</v>
      </c>
      <c r="BM487" s="146" t="s">
        <v>179</v>
      </c>
      <c r="BN487" s="11" t="s">
        <v>182</v>
      </c>
      <c r="BO487" s="265" t="s">
        <v>181</v>
      </c>
      <c r="BP487" s="11" t="s">
        <v>272</v>
      </c>
      <c r="BQ487" s="11" t="s">
        <v>182</v>
      </c>
      <c r="BR487" s="11" t="s">
        <v>182</v>
      </c>
      <c r="BS487" s="11" t="s">
        <v>183</v>
      </c>
      <c r="BT487" s="11" t="s">
        <v>182</v>
      </c>
      <c r="BU487" s="11"/>
      <c r="BV487" s="15">
        <f t="shared" ref="BV487:BZ488" si="242">IF(UPPER(TRIM(D487))="X",1,0)</f>
        <v>0</v>
      </c>
      <c r="BW487" s="15">
        <f t="shared" si="242"/>
        <v>0</v>
      </c>
      <c r="BX487" s="15">
        <f t="shared" si="242"/>
        <v>0</v>
      </c>
      <c r="BY487" s="15">
        <f t="shared" si="242"/>
        <v>0</v>
      </c>
      <c r="BZ487" s="15">
        <f t="shared" si="242"/>
        <v>0</v>
      </c>
      <c r="CA487" s="15">
        <f>IF(UPPER(TRIM(J487))="X",1,0)</f>
        <v>0</v>
      </c>
      <c r="CB487" s="15">
        <f>IF(UPPER(TRIM(L487))="X",1,0)</f>
        <v>0</v>
      </c>
      <c r="CC487" s="15">
        <f>IF(UPPER(TRIM(M487))="X",1,0)</f>
        <v>0</v>
      </c>
      <c r="CD487" s="15">
        <f>IF(UPPER(TRIM(I487))="X",1,0)</f>
        <v>0</v>
      </c>
      <c r="CE487" s="15">
        <f>IF(UPPER(TRIM(K487))="X",1,0)</f>
        <v>0</v>
      </c>
      <c r="CF487" s="15">
        <f t="shared" ref="CF487:CU488" si="243">IF(UPPER(TRIM(N487))="X",1,0)</f>
        <v>0</v>
      </c>
      <c r="CG487" s="15">
        <f t="shared" si="243"/>
        <v>0</v>
      </c>
      <c r="CH487" s="15">
        <f t="shared" si="243"/>
        <v>0</v>
      </c>
      <c r="CI487" s="15">
        <f t="shared" si="243"/>
        <v>0</v>
      </c>
      <c r="CJ487" s="15">
        <f t="shared" si="243"/>
        <v>0</v>
      </c>
      <c r="CK487" s="15">
        <f t="shared" si="243"/>
        <v>0</v>
      </c>
      <c r="CL487" s="15">
        <f t="shared" si="243"/>
        <v>0</v>
      </c>
      <c r="CM487" s="15">
        <f t="shared" si="243"/>
        <v>0</v>
      </c>
      <c r="CN487" s="15">
        <f t="shared" si="243"/>
        <v>0</v>
      </c>
      <c r="CO487" s="15">
        <f t="shared" si="243"/>
        <v>0</v>
      </c>
      <c r="CP487" s="15">
        <f t="shared" si="243"/>
        <v>0</v>
      </c>
      <c r="CQ487" s="15">
        <f t="shared" si="243"/>
        <v>0</v>
      </c>
      <c r="CR487" s="15">
        <f t="shared" si="243"/>
        <v>0</v>
      </c>
      <c r="CS487" s="15">
        <f t="shared" si="243"/>
        <v>0</v>
      </c>
      <c r="CT487" s="15">
        <f t="shared" si="243"/>
        <v>0</v>
      </c>
      <c r="CU487" s="15">
        <f t="shared" si="243"/>
        <v>0</v>
      </c>
      <c r="CV487" s="15">
        <f t="shared" ref="CP487:DA488" si="244">IF(UPPER(TRIM(AD487))="X",1,0)</f>
        <v>0</v>
      </c>
      <c r="CW487" s="15">
        <f t="shared" si="244"/>
        <v>0</v>
      </c>
      <c r="CX487" s="15">
        <f t="shared" si="244"/>
        <v>0</v>
      </c>
      <c r="CY487" s="15">
        <f t="shared" si="244"/>
        <v>0</v>
      </c>
      <c r="CZ487" s="15">
        <f t="shared" si="244"/>
        <v>0</v>
      </c>
      <c r="DA487" s="15">
        <f t="shared" si="244"/>
        <v>0</v>
      </c>
      <c r="DB487" s="16">
        <f>IF(UPPER(TRIM(AM487))="P", 0, IF(UPPER(TRIM(AM487))="C", 16384, IF(UPPER(TRIM(AM487))="B", 32768, IF(UPPER(TRIM(AM487))="U", 49152, -1))))</f>
        <v>0</v>
      </c>
      <c r="DC487" s="16">
        <f>HEX2DEC(AN487)</f>
        <v>5584</v>
      </c>
      <c r="DD487" s="16">
        <f>IF(UPPER(TRIM(BB487))="",0,IF(UPPER(TRIM(BB487))="M",32,IF(UPPER(TRIM(BB487))="H",64,IF(UPPER(TRIM(BB487))="I",128,-1))))</f>
        <v>0</v>
      </c>
      <c r="DE487" s="16">
        <f>IF(UPPER(TRIM(BC487))="",0, IF(UPPER(TRIM(BC487))="U",1,IF(UPPER(TRIM(BC487))="A",2,IF(UPPER(TRIM(BC487))="B1",4,IF(UPPER(TRIM(BC487))="B2",8,IF(UPPER(TRIM(BC487))="C",16,-1))))))</f>
        <v>0</v>
      </c>
      <c r="DF487" s="17"/>
      <c r="DG487" s="16">
        <v>554</v>
      </c>
      <c r="DH487" s="16">
        <f>AK487</f>
        <v>703</v>
      </c>
      <c r="DI487" s="16">
        <f>AL487</f>
        <v>0</v>
      </c>
      <c r="DJ487" s="16">
        <f>DB487 + DC487</f>
        <v>5584</v>
      </c>
      <c r="DK487" s="16">
        <f>HEX2DEC(AO487)</f>
        <v>18</v>
      </c>
      <c r="DL487" s="16">
        <f>HEX2DEC(AP487)</f>
        <v>5584</v>
      </c>
      <c r="DM487" s="128">
        <v>0</v>
      </c>
      <c r="DN487" s="16">
        <v>424</v>
      </c>
      <c r="DO487" s="16">
        <f>BV487*2^15+BW487*2^14+BX487*2^13+BY487*2^12+BZ487*2^11+CA487*2^10+CB487*2^9+CC487*2^8+CD487*2^7+CE487*2^6+CF487*2^5+CG487*2^4+CH487*2^3+CI487*2^2+CJ487*2^1+CK487*2^0</f>
        <v>0</v>
      </c>
      <c r="DP487" s="16">
        <f>CL487*2^15+CM487*2^14+CN487*2^13+CO487*2^12+CP487*2^11+CQ487*2^10+CR487*2^9+CS487*2^8+CT487*2^7+CU487*2^6+CV487*2^5+CW487*2^4+CX487*2^3+CY487*2^2+CZ487*2^1+DA487*2^0</f>
        <v>0</v>
      </c>
      <c r="DQ487" s="16">
        <f>IF(DS487=2,AT487*1000,AT487)</f>
        <v>1000</v>
      </c>
      <c r="DR487" s="16">
        <f>IF(DT487=2,AU487*1000,AU487)</f>
        <v>2000</v>
      </c>
      <c r="DS487" s="16">
        <v>2</v>
      </c>
      <c r="DT487" s="16">
        <v>2</v>
      </c>
      <c r="DU487" s="16">
        <f>MAX(0,MIN(AX487,3))*2^14+MAX(0,MIN(AY487,3))*2^12+MAX(0,MIN(AZ487,3))*2^10+MAX(0,MIN(BA487,3))*2^8+IF(AW487&lt;0,31,IF(AW487&gt;30,30,AW487))</f>
        <v>0</v>
      </c>
      <c r="DV487" s="16">
        <f>DD487 + DE487</f>
        <v>0</v>
      </c>
      <c r="DW487" s="138" t="s">
        <v>184</v>
      </c>
      <c r="DX487" s="137" t="s">
        <v>273</v>
      </c>
      <c r="DY487" s="137" t="s">
        <v>186</v>
      </c>
      <c r="DZ487" s="17"/>
      <c r="EA487" s="15"/>
      <c r="EB487" s="15"/>
      <c r="EC487" s="15"/>
      <c r="ED487" s="15"/>
    </row>
    <row r="488" spans="1:134" ht="15" hidden="1" customHeight="1" x14ac:dyDescent="0.3">
      <c r="A488" s="123"/>
      <c r="B488" s="293"/>
      <c r="C488" s="553" t="str">
        <f>IF(LEN(t_STR_RW_TAUX3) &gt; 0, t_STR_RW_TAUX3, DEF_RW_TAUX3) &amp; " low"</f>
        <v>Auxiliary temperature 3 low</v>
      </c>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c r="AB488" s="268"/>
      <c r="AC488" s="268"/>
      <c r="AD488" s="268"/>
      <c r="AE488" s="268"/>
      <c r="AF488" s="268"/>
      <c r="AG488" s="268"/>
      <c r="AH488" s="268"/>
      <c r="AI488" s="268"/>
      <c r="AJ488" s="128">
        <f>IF($DM488=0,0,(IF(_xlfn.BITAND($DM488, 128),"8,", "") &amp; IF(_xlfn.BITAND($DM488,64),"7,", "") &amp; IF(_xlfn.BITAND($DM488,7), _xlfn.BITAND($DM488,7) &amp; ",", "") &amp; IF(_xlfn.BITAND($DM488, 56), _xlfn.BITAND($DM488, 56)/8, "")))</f>
        <v>0</v>
      </c>
      <c r="AK488" s="129">
        <v>703</v>
      </c>
      <c r="AL488" s="129">
        <v>1</v>
      </c>
      <c r="AM488" s="130" t="s">
        <v>165</v>
      </c>
      <c r="AN488" s="131" t="s">
        <v>862</v>
      </c>
      <c r="AO488" s="131" t="s">
        <v>352</v>
      </c>
      <c r="AP488" s="131" t="s">
        <v>864</v>
      </c>
      <c r="AQ488" s="132" t="s">
        <v>865</v>
      </c>
      <c r="AR488" s="261">
        <v>200</v>
      </c>
      <c r="AS488" s="12" t="s">
        <v>311</v>
      </c>
      <c r="AT488" s="198">
        <v>1</v>
      </c>
      <c r="AU488" s="198">
        <v>2</v>
      </c>
      <c r="AV488" s="12" t="s">
        <v>259</v>
      </c>
      <c r="AW488" s="135">
        <v>0</v>
      </c>
      <c r="AX488" s="135">
        <v>0</v>
      </c>
      <c r="AY488" s="135">
        <v>0</v>
      </c>
      <c r="AZ488" s="135">
        <v>0</v>
      </c>
      <c r="BA488" s="135">
        <v>0</v>
      </c>
      <c r="BB488" s="136"/>
      <c r="BC488" s="136"/>
      <c r="BD488" s="15"/>
      <c r="BE488" s="137" t="str">
        <f>IF(C488="","",C488)</f>
        <v>Auxiliary temperature 3 low</v>
      </c>
      <c r="BF488" s="11" t="s">
        <v>264</v>
      </c>
      <c r="BG488" s="11" t="s">
        <v>265</v>
      </c>
      <c r="BH488" s="11" t="s">
        <v>266</v>
      </c>
      <c r="BI488" s="146" t="s">
        <v>525</v>
      </c>
      <c r="BJ488" s="11" t="s">
        <v>268</v>
      </c>
      <c r="BK488" s="146" t="s">
        <v>485</v>
      </c>
      <c r="BL488" s="146" t="s">
        <v>350</v>
      </c>
      <c r="BM488" s="146" t="s">
        <v>179</v>
      </c>
      <c r="BN488" s="11" t="s">
        <v>182</v>
      </c>
      <c r="BO488" s="265" t="s">
        <v>181</v>
      </c>
      <c r="BP488" s="11" t="s">
        <v>272</v>
      </c>
      <c r="BQ488" s="11" t="s">
        <v>182</v>
      </c>
      <c r="BR488" s="11" t="s">
        <v>182</v>
      </c>
      <c r="BS488" s="11" t="s">
        <v>183</v>
      </c>
      <c r="BT488" s="11" t="s">
        <v>182</v>
      </c>
      <c r="BU488" s="11"/>
      <c r="BV488" s="15">
        <f t="shared" si="242"/>
        <v>0</v>
      </c>
      <c r="BW488" s="15">
        <f t="shared" si="242"/>
        <v>0</v>
      </c>
      <c r="BX488" s="15">
        <f t="shared" si="242"/>
        <v>0</v>
      </c>
      <c r="BY488" s="15">
        <f t="shared" si="242"/>
        <v>0</v>
      </c>
      <c r="BZ488" s="15">
        <f t="shared" si="242"/>
        <v>0</v>
      </c>
      <c r="CA488" s="15">
        <f>IF(UPPER(TRIM(J488))="X",1,0)</f>
        <v>0</v>
      </c>
      <c r="CB488" s="15">
        <f>IF(UPPER(TRIM(L488))="X",1,0)</f>
        <v>0</v>
      </c>
      <c r="CC488" s="15">
        <f>IF(UPPER(TRIM(M488))="X",1,0)</f>
        <v>0</v>
      </c>
      <c r="CD488" s="15">
        <f>IF(UPPER(TRIM(I488))="X",1,0)</f>
        <v>0</v>
      </c>
      <c r="CE488" s="15">
        <f>IF(UPPER(TRIM(K488))="X",1,0)</f>
        <v>0</v>
      </c>
      <c r="CF488" s="15">
        <f t="shared" si="243"/>
        <v>0</v>
      </c>
      <c r="CG488" s="15">
        <f t="shared" si="243"/>
        <v>0</v>
      </c>
      <c r="CH488" s="15">
        <f t="shared" si="243"/>
        <v>0</v>
      </c>
      <c r="CI488" s="15">
        <f t="shared" si="243"/>
        <v>0</v>
      </c>
      <c r="CJ488" s="15">
        <f t="shared" si="243"/>
        <v>0</v>
      </c>
      <c r="CK488" s="15">
        <f t="shared" si="243"/>
        <v>0</v>
      </c>
      <c r="CL488" s="15">
        <f t="shared" si="243"/>
        <v>0</v>
      </c>
      <c r="CM488" s="15">
        <f t="shared" si="243"/>
        <v>0</v>
      </c>
      <c r="CN488" s="15">
        <f t="shared" si="243"/>
        <v>0</v>
      </c>
      <c r="CO488" s="15">
        <f t="shared" si="243"/>
        <v>0</v>
      </c>
      <c r="CP488" s="15">
        <f t="shared" si="244"/>
        <v>0</v>
      </c>
      <c r="CQ488" s="15">
        <f t="shared" si="244"/>
        <v>0</v>
      </c>
      <c r="CR488" s="15">
        <f t="shared" si="244"/>
        <v>0</v>
      </c>
      <c r="CS488" s="15">
        <f t="shared" si="244"/>
        <v>0</v>
      </c>
      <c r="CT488" s="15">
        <f t="shared" si="244"/>
        <v>0</v>
      </c>
      <c r="CU488" s="15">
        <f t="shared" si="244"/>
        <v>0</v>
      </c>
      <c r="CV488" s="15">
        <f t="shared" si="244"/>
        <v>0</v>
      </c>
      <c r="CW488" s="15">
        <f t="shared" si="244"/>
        <v>0</v>
      </c>
      <c r="CX488" s="15">
        <f t="shared" si="244"/>
        <v>0</v>
      </c>
      <c r="CY488" s="15">
        <f t="shared" si="244"/>
        <v>0</v>
      </c>
      <c r="CZ488" s="15">
        <f t="shared" si="244"/>
        <v>0</v>
      </c>
      <c r="DA488" s="15">
        <f t="shared" si="244"/>
        <v>0</v>
      </c>
      <c r="DB488" s="16">
        <f>IF(UPPER(TRIM(AM488))="P", 0, IF(UPPER(TRIM(AM488))="C", 16384, IF(UPPER(TRIM(AM488))="B", 32768, IF(UPPER(TRIM(AM488))="U", 49152, -1))))</f>
        <v>0</v>
      </c>
      <c r="DC488" s="16">
        <f>HEX2DEC(AN488)</f>
        <v>5584</v>
      </c>
      <c r="DD488" s="16">
        <f>IF(UPPER(TRIM(BB488))="",0,IF(UPPER(TRIM(BB488))="M",32,IF(UPPER(TRIM(BB488))="H",64,IF(UPPER(TRIM(BB488))="I",128,-1))))</f>
        <v>0</v>
      </c>
      <c r="DE488" s="16">
        <f>IF(UPPER(TRIM(BC488))="",0, IF(UPPER(TRIM(BC488))="U",1,IF(UPPER(TRIM(BC488))="A",2,IF(UPPER(TRIM(BC488))="B1",4,IF(UPPER(TRIM(BC488))="B2",8,IF(UPPER(TRIM(BC488))="C",16,-1))))))</f>
        <v>0</v>
      </c>
      <c r="DF488" s="17"/>
      <c r="DG488" s="16">
        <v>555</v>
      </c>
      <c r="DH488" s="16">
        <f>AK488</f>
        <v>703</v>
      </c>
      <c r="DI488" s="16">
        <f>AL488</f>
        <v>1</v>
      </c>
      <c r="DJ488" s="16">
        <f>DB488 + DC488</f>
        <v>5584</v>
      </c>
      <c r="DK488" s="16">
        <f>HEX2DEC(AO488)</f>
        <v>17</v>
      </c>
      <c r="DL488" s="16">
        <f>HEX2DEC(AP488)</f>
        <v>5585</v>
      </c>
      <c r="DM488" s="128">
        <v>0</v>
      </c>
      <c r="DN488" s="16">
        <v>425</v>
      </c>
      <c r="DO488" s="16">
        <f>BV488*2^15+BW488*2^14+BX488*2^13+BY488*2^12+BZ488*2^11+CA488*2^10+CB488*2^9+CC488*2^8+CD488*2^7+CE488*2^6+CF488*2^5+CG488*2^4+CH488*2^3+CI488*2^2+CJ488*2^1+CK488*2^0</f>
        <v>0</v>
      </c>
      <c r="DP488" s="16">
        <f>CL488*2^15+CM488*2^14+CN488*2^13+CO488*2^12+CP488*2^11+CQ488*2^10+CR488*2^9+CS488*2^8+CT488*2^7+CU488*2^6+CV488*2^5+CW488*2^4+CX488*2^3+CY488*2^2+CZ488*2^1+DA488*2^0</f>
        <v>0</v>
      </c>
      <c r="DQ488" s="16">
        <f>IF(DS488=2,AT488*1000,AT488)</f>
        <v>1000</v>
      </c>
      <c r="DR488" s="16">
        <f>IF(DT488=2,AU488*1000,AU488)</f>
        <v>2000</v>
      </c>
      <c r="DS488" s="16">
        <v>2</v>
      </c>
      <c r="DT488" s="16">
        <v>2</v>
      </c>
      <c r="DU488" s="16">
        <f>MAX(0,MIN(AX488,3))*2^14+MAX(0,MIN(AY488,3))*2^12+MAX(0,MIN(AZ488,3))*2^10+MAX(0,MIN(BA488,3))*2^8+IF(AW488&lt;0,31,IF(AW488&gt;30,30,AW488))</f>
        <v>0</v>
      </c>
      <c r="DV488" s="16">
        <f>DD488 + DE488</f>
        <v>0</v>
      </c>
      <c r="DW488" s="138" t="s">
        <v>184</v>
      </c>
      <c r="DX488" s="137" t="s">
        <v>273</v>
      </c>
      <c r="DY488" s="137" t="s">
        <v>186</v>
      </c>
      <c r="DZ488" s="17"/>
      <c r="EA488" s="15"/>
      <c r="EB488" s="15"/>
      <c r="EC488" s="15"/>
      <c r="ED488" s="15"/>
    </row>
    <row r="489" spans="1:134" ht="15" hidden="1" customHeight="1" x14ac:dyDescent="0.3">
      <c r="A489" s="123"/>
      <c r="B489" s="290"/>
      <c r="C489" s="563"/>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c r="AA489" s="184"/>
      <c r="AB489" s="184"/>
      <c r="AC489" s="184"/>
      <c r="AD489" s="184"/>
      <c r="AE489" s="184"/>
      <c r="AF489" s="184"/>
      <c r="AG489" s="184"/>
      <c r="AH489" s="184"/>
      <c r="AI489" s="184"/>
      <c r="AJ489" s="285"/>
      <c r="AK489" s="184"/>
      <c r="AL489" s="184"/>
      <c r="AM489" s="286"/>
      <c r="AN489" s="287"/>
      <c r="AO489" s="287"/>
      <c r="AP489" s="287"/>
      <c r="AQ489" s="183"/>
      <c r="AR489" s="184"/>
      <c r="AS489" s="184"/>
      <c r="AT489" s="184"/>
      <c r="AU489" s="184"/>
      <c r="AV489" s="184"/>
      <c r="AW489" s="184"/>
      <c r="AX489" s="184"/>
      <c r="AY489" s="184"/>
      <c r="AZ489" s="184"/>
      <c r="BA489" s="184"/>
      <c r="BB489" s="186"/>
      <c r="BC489" s="186"/>
      <c r="BD489" s="15"/>
      <c r="BE489" s="137" t="s">
        <v>183</v>
      </c>
      <c r="BF489" s="146"/>
      <c r="BG489" s="146"/>
      <c r="BH489" s="146"/>
      <c r="BI489" s="11" t="s">
        <v>183</v>
      </c>
      <c r="BJ489" s="11" t="s">
        <v>183</v>
      </c>
      <c r="BK489" s="11" t="s">
        <v>183</v>
      </c>
      <c r="BL489" s="11" t="s">
        <v>183</v>
      </c>
      <c r="BM489" s="11" t="s">
        <v>183</v>
      </c>
      <c r="BN489" s="11" t="s">
        <v>183</v>
      </c>
      <c r="BO489" s="11" t="s">
        <v>183</v>
      </c>
      <c r="BP489" s="11" t="s">
        <v>183</v>
      </c>
      <c r="BQ489" s="11" t="s">
        <v>183</v>
      </c>
      <c r="BR489" s="11" t="s">
        <v>183</v>
      </c>
      <c r="BS489" s="11" t="s">
        <v>183</v>
      </c>
      <c r="BT489" s="11" t="s">
        <v>183</v>
      </c>
      <c r="BU489" s="11"/>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6"/>
      <c r="DC489" s="16"/>
      <c r="DD489" s="16"/>
      <c r="DE489" s="16"/>
      <c r="DF489" s="17"/>
      <c r="DG489" s="16"/>
      <c r="DH489" s="16"/>
      <c r="DI489" s="16"/>
      <c r="DJ489" s="16"/>
      <c r="DK489" s="16"/>
      <c r="DL489" s="16"/>
      <c r="DM489" s="185"/>
      <c r="DN489" s="16"/>
      <c r="DO489" s="16"/>
      <c r="DP489" s="16"/>
      <c r="DQ489" s="16"/>
      <c r="DR489" s="16"/>
      <c r="DS489" s="16"/>
      <c r="DT489" s="16"/>
      <c r="DU489" s="16"/>
      <c r="DV489" s="16"/>
      <c r="DW489" s="138"/>
      <c r="DX489" s="137"/>
      <c r="DY489" s="137"/>
      <c r="DZ489" s="17"/>
      <c r="EA489" s="15"/>
      <c r="EB489" s="15"/>
      <c r="EC489" s="15"/>
      <c r="ED489" s="15"/>
    </row>
    <row r="490" spans="1:134" ht="15" hidden="1" customHeight="1" x14ac:dyDescent="0.3">
      <c r="A490" s="230" t="s">
        <v>562</v>
      </c>
      <c r="B490" s="298" t="s">
        <v>866</v>
      </c>
      <c r="C490" s="553" t="str">
        <f>IF(LEN(t_STR_RW_TAUX4) &gt; 0, t_STR_RW_TAUX4, DEF_RW_TAUX4) &amp; " high"</f>
        <v>Auxiliary temperature 4 high</v>
      </c>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0"/>
      <c r="AB490" s="300"/>
      <c r="AC490" s="300"/>
      <c r="AD490" s="300"/>
      <c r="AE490" s="300"/>
      <c r="AF490" s="300"/>
      <c r="AG490" s="300"/>
      <c r="AH490" s="300"/>
      <c r="AI490" s="300"/>
      <c r="AJ490" s="128">
        <f>IF($DM490=0,0,(IF(_xlfn.BITAND($DM490, 128),"8,", "") &amp; IF(_xlfn.BITAND($DM490,64),"7,", "") &amp; IF(_xlfn.BITAND($DM490,7), _xlfn.BITAND($DM490,7) &amp; ",", "") &amp; IF(_xlfn.BITAND($DM490, 56), _xlfn.BITAND($DM490, 56)/8, "")))</f>
        <v>0</v>
      </c>
      <c r="AK490" s="129">
        <v>704</v>
      </c>
      <c r="AL490" s="129">
        <v>0</v>
      </c>
      <c r="AM490" s="130" t="s">
        <v>165</v>
      </c>
      <c r="AN490" s="131" t="s">
        <v>867</v>
      </c>
      <c r="AO490" s="131" t="s">
        <v>343</v>
      </c>
      <c r="AP490" s="131" t="s">
        <v>867</v>
      </c>
      <c r="AQ490" s="140" t="s">
        <v>868</v>
      </c>
      <c r="AR490" s="261">
        <v>1200</v>
      </c>
      <c r="AS490" s="12" t="s">
        <v>311</v>
      </c>
      <c r="AT490" s="198">
        <v>1</v>
      </c>
      <c r="AU490" s="198">
        <v>2</v>
      </c>
      <c r="AV490" s="12" t="s">
        <v>259</v>
      </c>
      <c r="AW490" s="135">
        <v>0</v>
      </c>
      <c r="AX490" s="135">
        <v>0</v>
      </c>
      <c r="AY490" s="135">
        <v>0</v>
      </c>
      <c r="AZ490" s="135">
        <v>0</v>
      </c>
      <c r="BA490" s="135">
        <v>0</v>
      </c>
      <c r="BB490" s="136"/>
      <c r="BC490" s="136"/>
      <c r="BD490" s="15"/>
      <c r="BE490" s="137" t="str">
        <f>IF(C490="","",C490)</f>
        <v>Auxiliary temperature 4 high</v>
      </c>
      <c r="BF490" s="11" t="s">
        <v>264</v>
      </c>
      <c r="BG490" s="11" t="s">
        <v>265</v>
      </c>
      <c r="BH490" s="11" t="s">
        <v>266</v>
      </c>
      <c r="BI490" s="146" t="s">
        <v>525</v>
      </c>
      <c r="BJ490" s="11" t="s">
        <v>268</v>
      </c>
      <c r="BK490" s="146" t="s">
        <v>485</v>
      </c>
      <c r="BL490" s="146" t="s">
        <v>350</v>
      </c>
      <c r="BM490" s="146" t="s">
        <v>179</v>
      </c>
      <c r="BN490" s="11" t="s">
        <v>182</v>
      </c>
      <c r="BO490" s="265" t="s">
        <v>181</v>
      </c>
      <c r="BP490" s="11" t="s">
        <v>272</v>
      </c>
      <c r="BQ490" s="11" t="s">
        <v>182</v>
      </c>
      <c r="BR490" s="11" t="s">
        <v>182</v>
      </c>
      <c r="BS490" s="11" t="s">
        <v>183</v>
      </c>
      <c r="BT490" s="11" t="s">
        <v>182</v>
      </c>
      <c r="BU490" s="11"/>
      <c r="BV490" s="15">
        <f t="shared" ref="BV490:BZ491" si="245">IF(UPPER(TRIM(D490))="X",1,0)</f>
        <v>0</v>
      </c>
      <c r="BW490" s="15">
        <f t="shared" si="245"/>
        <v>0</v>
      </c>
      <c r="BX490" s="15">
        <f t="shared" si="245"/>
        <v>0</v>
      </c>
      <c r="BY490" s="15">
        <f t="shared" si="245"/>
        <v>0</v>
      </c>
      <c r="BZ490" s="15">
        <f t="shared" si="245"/>
        <v>0</v>
      </c>
      <c r="CA490" s="15">
        <f>IF(UPPER(TRIM(J490))="X",1,0)</f>
        <v>0</v>
      </c>
      <c r="CB490" s="15">
        <f>IF(UPPER(TRIM(L490))="X",1,0)</f>
        <v>0</v>
      </c>
      <c r="CC490" s="15">
        <f>IF(UPPER(TRIM(M490))="X",1,0)</f>
        <v>0</v>
      </c>
      <c r="CD490" s="15">
        <f>IF(UPPER(TRIM(I490))="X",1,0)</f>
        <v>0</v>
      </c>
      <c r="CE490" s="15">
        <f>IF(UPPER(TRIM(K490))="X",1,0)</f>
        <v>0</v>
      </c>
      <c r="CF490" s="15">
        <f t="shared" ref="CF490:CU491" si="246">IF(UPPER(TRIM(N490))="X",1,0)</f>
        <v>0</v>
      </c>
      <c r="CG490" s="15">
        <f t="shared" si="246"/>
        <v>0</v>
      </c>
      <c r="CH490" s="15">
        <f t="shared" si="246"/>
        <v>0</v>
      </c>
      <c r="CI490" s="15">
        <f t="shared" si="246"/>
        <v>0</v>
      </c>
      <c r="CJ490" s="15">
        <f t="shared" si="246"/>
        <v>0</v>
      </c>
      <c r="CK490" s="15">
        <f t="shared" si="246"/>
        <v>0</v>
      </c>
      <c r="CL490" s="15">
        <f t="shared" si="246"/>
        <v>0</v>
      </c>
      <c r="CM490" s="15">
        <f t="shared" si="246"/>
        <v>0</v>
      </c>
      <c r="CN490" s="15">
        <f t="shared" si="246"/>
        <v>0</v>
      </c>
      <c r="CO490" s="15">
        <f t="shared" si="246"/>
        <v>0</v>
      </c>
      <c r="CP490" s="15">
        <f t="shared" si="246"/>
        <v>0</v>
      </c>
      <c r="CQ490" s="15">
        <f t="shared" si="246"/>
        <v>0</v>
      </c>
      <c r="CR490" s="15">
        <f t="shared" si="246"/>
        <v>0</v>
      </c>
      <c r="CS490" s="15">
        <f t="shared" si="246"/>
        <v>0</v>
      </c>
      <c r="CT490" s="15">
        <f t="shared" si="246"/>
        <v>0</v>
      </c>
      <c r="CU490" s="15">
        <f t="shared" si="246"/>
        <v>0</v>
      </c>
      <c r="CV490" s="15">
        <f t="shared" ref="CP490:DA491" si="247">IF(UPPER(TRIM(AD490))="X",1,0)</f>
        <v>0</v>
      </c>
      <c r="CW490" s="15">
        <f t="shared" si="247"/>
        <v>0</v>
      </c>
      <c r="CX490" s="15">
        <f t="shared" si="247"/>
        <v>0</v>
      </c>
      <c r="CY490" s="15">
        <f t="shared" si="247"/>
        <v>0</v>
      </c>
      <c r="CZ490" s="15">
        <f t="shared" si="247"/>
        <v>0</v>
      </c>
      <c r="DA490" s="15">
        <f t="shared" si="247"/>
        <v>0</v>
      </c>
      <c r="DB490" s="16">
        <f>IF(UPPER(TRIM(AM490))="P", 0, IF(UPPER(TRIM(AM490))="C", 16384, IF(UPPER(TRIM(AM490))="B", 32768, IF(UPPER(TRIM(AM490))="U", 49152, -1))))</f>
        <v>0</v>
      </c>
      <c r="DC490" s="16">
        <f>HEX2DEC(AN490)</f>
        <v>5586</v>
      </c>
      <c r="DD490" s="16">
        <f>IF(UPPER(TRIM(BB490))="",0,IF(UPPER(TRIM(BB490))="M",32,IF(UPPER(TRIM(BB490))="H",64,IF(UPPER(TRIM(BB490))="I",128,-1))))</f>
        <v>0</v>
      </c>
      <c r="DE490" s="16">
        <f>IF(UPPER(TRIM(BC490))="",0, IF(UPPER(TRIM(BC490))="U",1,IF(UPPER(TRIM(BC490))="A",2,IF(UPPER(TRIM(BC490))="B1",4,IF(UPPER(TRIM(BC490))="B2",8,IF(UPPER(TRIM(BC490))="C",16,-1))))))</f>
        <v>0</v>
      </c>
      <c r="DF490" s="17"/>
      <c r="DG490" s="16">
        <v>556</v>
      </c>
      <c r="DH490" s="16">
        <f>AK490</f>
        <v>704</v>
      </c>
      <c r="DI490" s="16">
        <f>AL490</f>
        <v>0</v>
      </c>
      <c r="DJ490" s="16">
        <f>DB490 + DC490</f>
        <v>5586</v>
      </c>
      <c r="DK490" s="16">
        <f>HEX2DEC(AO490)</f>
        <v>18</v>
      </c>
      <c r="DL490" s="16">
        <f>HEX2DEC(AP490)</f>
        <v>5586</v>
      </c>
      <c r="DM490" s="128">
        <v>0</v>
      </c>
      <c r="DN490" s="16">
        <v>426</v>
      </c>
      <c r="DO490" s="16">
        <f>BV490*2^15+BW490*2^14+BX490*2^13+BY490*2^12+BZ490*2^11+CA490*2^10+CB490*2^9+CC490*2^8+CD490*2^7+CE490*2^6+CF490*2^5+CG490*2^4+CH490*2^3+CI490*2^2+CJ490*2^1+CK490*2^0</f>
        <v>0</v>
      </c>
      <c r="DP490" s="16">
        <f>CL490*2^15+CM490*2^14+CN490*2^13+CO490*2^12+CP490*2^11+CQ490*2^10+CR490*2^9+CS490*2^8+CT490*2^7+CU490*2^6+CV490*2^5+CW490*2^4+CX490*2^3+CY490*2^2+CZ490*2^1+DA490*2^0</f>
        <v>0</v>
      </c>
      <c r="DQ490" s="16">
        <f>IF(DS490=2,AT490*1000,AT490)</f>
        <v>1000</v>
      </c>
      <c r="DR490" s="16">
        <f>IF(DT490=2,AU490*1000,AU490)</f>
        <v>2000</v>
      </c>
      <c r="DS490" s="16">
        <v>2</v>
      </c>
      <c r="DT490" s="16">
        <v>2</v>
      </c>
      <c r="DU490" s="16">
        <f>MAX(0,MIN(AX490,3))*2^14+MAX(0,MIN(AY490,3))*2^12+MAX(0,MIN(AZ490,3))*2^10+MAX(0,MIN(BA490,3))*2^8+IF(AW490&lt;0,31,IF(AW490&gt;30,30,AW490))</f>
        <v>0</v>
      </c>
      <c r="DV490" s="16">
        <f>DD490 + DE490</f>
        <v>0</v>
      </c>
      <c r="DW490" s="138" t="s">
        <v>184</v>
      </c>
      <c r="DX490" s="137" t="s">
        <v>273</v>
      </c>
      <c r="DY490" s="137" t="s">
        <v>186</v>
      </c>
      <c r="DZ490" s="17"/>
      <c r="EA490" s="15"/>
      <c r="EB490" s="15"/>
      <c r="EC490" s="15"/>
      <c r="ED490" s="15"/>
    </row>
    <row r="491" spans="1:134" ht="15" hidden="1" customHeight="1" x14ac:dyDescent="0.3">
      <c r="A491" s="230" t="s">
        <v>869</v>
      </c>
      <c r="B491" s="293"/>
      <c r="C491" s="553" t="str">
        <f>IF(LEN(t_STR_RW_TAUX4) &gt; 0, t_STR_RW_TAUX4, DEF_RW_TAUX4) &amp; " low"</f>
        <v>Auxiliary temperature 4 low</v>
      </c>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c r="AB491" s="268"/>
      <c r="AC491" s="268"/>
      <c r="AD491" s="268"/>
      <c r="AE491" s="268"/>
      <c r="AF491" s="268"/>
      <c r="AG491" s="268"/>
      <c r="AH491" s="268"/>
      <c r="AI491" s="268"/>
      <c r="AJ491" s="128">
        <f>IF($DM491=0,0,(IF(_xlfn.BITAND($DM491, 128),"8,", "") &amp; IF(_xlfn.BITAND($DM491,64),"7,", "") &amp; IF(_xlfn.BITAND($DM491,7), _xlfn.BITAND($DM491,7) &amp; ",", "") &amp; IF(_xlfn.BITAND($DM491, 56), _xlfn.BITAND($DM491, 56)/8, "")))</f>
        <v>0</v>
      </c>
      <c r="AK491" s="129">
        <v>704</v>
      </c>
      <c r="AL491" s="129">
        <v>1</v>
      </c>
      <c r="AM491" s="130" t="s">
        <v>165</v>
      </c>
      <c r="AN491" s="131" t="s">
        <v>867</v>
      </c>
      <c r="AO491" s="131" t="s">
        <v>352</v>
      </c>
      <c r="AP491" s="131" t="s">
        <v>870</v>
      </c>
      <c r="AQ491" s="132" t="s">
        <v>871</v>
      </c>
      <c r="AR491" s="261">
        <v>200</v>
      </c>
      <c r="AS491" s="12" t="s">
        <v>311</v>
      </c>
      <c r="AT491" s="198">
        <v>1</v>
      </c>
      <c r="AU491" s="198">
        <v>2</v>
      </c>
      <c r="AV491" s="12" t="s">
        <v>259</v>
      </c>
      <c r="AW491" s="135">
        <v>0</v>
      </c>
      <c r="AX491" s="135">
        <v>0</v>
      </c>
      <c r="AY491" s="135">
        <v>0</v>
      </c>
      <c r="AZ491" s="135">
        <v>0</v>
      </c>
      <c r="BA491" s="135">
        <v>0</v>
      </c>
      <c r="BB491" s="136"/>
      <c r="BC491" s="136"/>
      <c r="BD491" s="15"/>
      <c r="BE491" s="137" t="str">
        <f>IF(C491="","",C491)</f>
        <v>Auxiliary temperature 4 low</v>
      </c>
      <c r="BF491" s="11" t="s">
        <v>264</v>
      </c>
      <c r="BG491" s="11" t="s">
        <v>265</v>
      </c>
      <c r="BH491" s="11" t="s">
        <v>266</v>
      </c>
      <c r="BI491" s="146" t="s">
        <v>525</v>
      </c>
      <c r="BJ491" s="11" t="s">
        <v>268</v>
      </c>
      <c r="BK491" s="146" t="s">
        <v>485</v>
      </c>
      <c r="BL491" s="146" t="s">
        <v>350</v>
      </c>
      <c r="BM491" s="146" t="s">
        <v>179</v>
      </c>
      <c r="BN491" s="11" t="s">
        <v>182</v>
      </c>
      <c r="BO491" s="265" t="s">
        <v>181</v>
      </c>
      <c r="BP491" s="11" t="s">
        <v>272</v>
      </c>
      <c r="BQ491" s="11" t="s">
        <v>182</v>
      </c>
      <c r="BR491" s="11" t="s">
        <v>182</v>
      </c>
      <c r="BS491" s="11" t="s">
        <v>183</v>
      </c>
      <c r="BT491" s="11" t="s">
        <v>182</v>
      </c>
      <c r="BU491" s="11"/>
      <c r="BV491" s="15">
        <f t="shared" si="245"/>
        <v>0</v>
      </c>
      <c r="BW491" s="15">
        <f t="shared" si="245"/>
        <v>0</v>
      </c>
      <c r="BX491" s="15">
        <f t="shared" si="245"/>
        <v>0</v>
      </c>
      <c r="BY491" s="15">
        <f t="shared" si="245"/>
        <v>0</v>
      </c>
      <c r="BZ491" s="15">
        <f t="shared" si="245"/>
        <v>0</v>
      </c>
      <c r="CA491" s="15">
        <f>IF(UPPER(TRIM(J491))="X",1,0)</f>
        <v>0</v>
      </c>
      <c r="CB491" s="15">
        <f>IF(UPPER(TRIM(L491))="X",1,0)</f>
        <v>0</v>
      </c>
      <c r="CC491" s="15">
        <f>IF(UPPER(TRIM(M491))="X",1,0)</f>
        <v>0</v>
      </c>
      <c r="CD491" s="15">
        <f>IF(UPPER(TRIM(I491))="X",1,0)</f>
        <v>0</v>
      </c>
      <c r="CE491" s="15">
        <f>IF(UPPER(TRIM(K491))="X",1,0)</f>
        <v>0</v>
      </c>
      <c r="CF491" s="15">
        <f t="shared" si="246"/>
        <v>0</v>
      </c>
      <c r="CG491" s="15">
        <f t="shared" si="246"/>
        <v>0</v>
      </c>
      <c r="CH491" s="15">
        <f t="shared" si="246"/>
        <v>0</v>
      </c>
      <c r="CI491" s="15">
        <f t="shared" si="246"/>
        <v>0</v>
      </c>
      <c r="CJ491" s="15">
        <f t="shared" si="246"/>
        <v>0</v>
      </c>
      <c r="CK491" s="15">
        <f t="shared" si="246"/>
        <v>0</v>
      </c>
      <c r="CL491" s="15">
        <f t="shared" si="246"/>
        <v>0</v>
      </c>
      <c r="CM491" s="15">
        <f t="shared" si="246"/>
        <v>0</v>
      </c>
      <c r="CN491" s="15">
        <f t="shared" si="246"/>
        <v>0</v>
      </c>
      <c r="CO491" s="15">
        <f t="shared" si="246"/>
        <v>0</v>
      </c>
      <c r="CP491" s="15">
        <f t="shared" si="247"/>
        <v>0</v>
      </c>
      <c r="CQ491" s="15">
        <f t="shared" si="247"/>
        <v>0</v>
      </c>
      <c r="CR491" s="15">
        <f t="shared" si="247"/>
        <v>0</v>
      </c>
      <c r="CS491" s="15">
        <f t="shared" si="247"/>
        <v>0</v>
      </c>
      <c r="CT491" s="15">
        <f t="shared" si="247"/>
        <v>0</v>
      </c>
      <c r="CU491" s="15">
        <f t="shared" si="247"/>
        <v>0</v>
      </c>
      <c r="CV491" s="15">
        <f t="shared" si="247"/>
        <v>0</v>
      </c>
      <c r="CW491" s="15">
        <f t="shared" si="247"/>
        <v>0</v>
      </c>
      <c r="CX491" s="15">
        <f t="shared" si="247"/>
        <v>0</v>
      </c>
      <c r="CY491" s="15">
        <f t="shared" si="247"/>
        <v>0</v>
      </c>
      <c r="CZ491" s="15">
        <f t="shared" si="247"/>
        <v>0</v>
      </c>
      <c r="DA491" s="15">
        <f t="shared" si="247"/>
        <v>0</v>
      </c>
      <c r="DB491" s="16">
        <f>IF(UPPER(TRIM(AM491))="P", 0, IF(UPPER(TRIM(AM491))="C", 16384, IF(UPPER(TRIM(AM491))="B", 32768, IF(UPPER(TRIM(AM491))="U", 49152, -1))))</f>
        <v>0</v>
      </c>
      <c r="DC491" s="16">
        <f>HEX2DEC(AN491)</f>
        <v>5586</v>
      </c>
      <c r="DD491" s="16">
        <f>IF(UPPER(TRIM(BB491))="",0,IF(UPPER(TRIM(BB491))="M",32,IF(UPPER(TRIM(BB491))="H",64,IF(UPPER(TRIM(BB491))="I",128,-1))))</f>
        <v>0</v>
      </c>
      <c r="DE491" s="16">
        <f>IF(UPPER(TRIM(BC491))="",0, IF(UPPER(TRIM(BC491))="U",1,IF(UPPER(TRIM(BC491))="A",2,IF(UPPER(TRIM(BC491))="B1",4,IF(UPPER(TRIM(BC491))="B2",8,IF(UPPER(TRIM(BC491))="C",16,-1))))))</f>
        <v>0</v>
      </c>
      <c r="DF491" s="17"/>
      <c r="DG491" s="16">
        <v>557</v>
      </c>
      <c r="DH491" s="16">
        <f>AK491</f>
        <v>704</v>
      </c>
      <c r="DI491" s="16">
        <f>AL491</f>
        <v>1</v>
      </c>
      <c r="DJ491" s="16">
        <f>DB491 + DC491</f>
        <v>5586</v>
      </c>
      <c r="DK491" s="16">
        <f>HEX2DEC(AO491)</f>
        <v>17</v>
      </c>
      <c r="DL491" s="16">
        <f>HEX2DEC(AP491)</f>
        <v>5587</v>
      </c>
      <c r="DM491" s="128">
        <v>0</v>
      </c>
      <c r="DN491" s="16">
        <v>427</v>
      </c>
      <c r="DO491" s="16">
        <f>BV491*2^15+BW491*2^14+BX491*2^13+BY491*2^12+BZ491*2^11+CA491*2^10+CB491*2^9+CC491*2^8+CD491*2^7+CE491*2^6+CF491*2^5+CG491*2^4+CH491*2^3+CI491*2^2+CJ491*2^1+CK491*2^0</f>
        <v>0</v>
      </c>
      <c r="DP491" s="16">
        <f>CL491*2^15+CM491*2^14+CN491*2^13+CO491*2^12+CP491*2^11+CQ491*2^10+CR491*2^9+CS491*2^8+CT491*2^7+CU491*2^6+CV491*2^5+CW491*2^4+CX491*2^3+CY491*2^2+CZ491*2^1+DA491*2^0</f>
        <v>0</v>
      </c>
      <c r="DQ491" s="16">
        <f>IF(DS491=2,AT491*1000,AT491)</f>
        <v>1000</v>
      </c>
      <c r="DR491" s="16">
        <f>IF(DT491=2,AU491*1000,AU491)</f>
        <v>2000</v>
      </c>
      <c r="DS491" s="16">
        <v>2</v>
      </c>
      <c r="DT491" s="16">
        <v>2</v>
      </c>
      <c r="DU491" s="16">
        <f>MAX(0,MIN(AX491,3))*2^14+MAX(0,MIN(AY491,3))*2^12+MAX(0,MIN(AZ491,3))*2^10+MAX(0,MIN(BA491,3))*2^8+IF(AW491&lt;0,31,IF(AW491&gt;30,30,AW491))</f>
        <v>0</v>
      </c>
      <c r="DV491" s="16">
        <f>DD491 + DE491</f>
        <v>0</v>
      </c>
      <c r="DW491" s="138" t="s">
        <v>184</v>
      </c>
      <c r="DX491" s="137" t="s">
        <v>273</v>
      </c>
      <c r="DY491" s="137" t="s">
        <v>186</v>
      </c>
      <c r="DZ491" s="17"/>
      <c r="EA491" s="15"/>
      <c r="EB491" s="15"/>
      <c r="EC491" s="15"/>
      <c r="ED491" s="15"/>
    </row>
    <row r="492" spans="1:134" ht="15" hidden="1" customHeight="1" x14ac:dyDescent="0.3">
      <c r="A492" s="154" t="s">
        <v>568</v>
      </c>
      <c r="B492" s="290"/>
      <c r="C492" s="563"/>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c r="AA492" s="184"/>
      <c r="AB492" s="184"/>
      <c r="AC492" s="184"/>
      <c r="AD492" s="184"/>
      <c r="AE492" s="184"/>
      <c r="AF492" s="184"/>
      <c r="AG492" s="184"/>
      <c r="AH492" s="184"/>
      <c r="AI492" s="184"/>
      <c r="AJ492" s="285"/>
      <c r="AK492" s="184"/>
      <c r="AL492" s="184"/>
      <c r="AM492" s="286"/>
      <c r="AN492" s="287"/>
      <c r="AO492" s="287"/>
      <c r="AP492" s="287"/>
      <c r="AQ492" s="183"/>
      <c r="AR492" s="184"/>
      <c r="AS492" s="184"/>
      <c r="AT492" s="184"/>
      <c r="AU492" s="184"/>
      <c r="AV492" s="184"/>
      <c r="AW492" s="184"/>
      <c r="AX492" s="184"/>
      <c r="AY492" s="184"/>
      <c r="AZ492" s="184"/>
      <c r="BA492" s="184"/>
      <c r="BB492" s="186"/>
      <c r="BC492" s="186"/>
      <c r="BD492" s="15"/>
      <c r="BE492" s="137" t="s">
        <v>183</v>
      </c>
      <c r="BF492" s="146"/>
      <c r="BG492" s="146"/>
      <c r="BH492" s="146"/>
      <c r="BI492" s="11" t="s">
        <v>183</v>
      </c>
      <c r="BJ492" s="11" t="s">
        <v>183</v>
      </c>
      <c r="BK492" s="11" t="s">
        <v>183</v>
      </c>
      <c r="BL492" s="11" t="s">
        <v>183</v>
      </c>
      <c r="BM492" s="11" t="s">
        <v>183</v>
      </c>
      <c r="BN492" s="11" t="s">
        <v>183</v>
      </c>
      <c r="BO492" s="11" t="s">
        <v>183</v>
      </c>
      <c r="BP492" s="11" t="s">
        <v>183</v>
      </c>
      <c r="BQ492" s="11" t="s">
        <v>183</v>
      </c>
      <c r="BR492" s="11" t="s">
        <v>183</v>
      </c>
      <c r="BS492" s="11" t="s">
        <v>183</v>
      </c>
      <c r="BT492" s="11" t="s">
        <v>183</v>
      </c>
      <c r="BU492" s="11"/>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6"/>
      <c r="DC492" s="16"/>
      <c r="DD492" s="16"/>
      <c r="DE492" s="16"/>
      <c r="DF492" s="17"/>
      <c r="DG492" s="16"/>
      <c r="DH492" s="16"/>
      <c r="DI492" s="16"/>
      <c r="DJ492" s="16"/>
      <c r="DK492" s="16"/>
      <c r="DL492" s="16"/>
      <c r="DM492" s="185"/>
      <c r="DN492" s="16"/>
      <c r="DO492" s="16"/>
      <c r="DP492" s="16"/>
      <c r="DQ492" s="16"/>
      <c r="DR492" s="16"/>
      <c r="DS492" s="16"/>
      <c r="DT492" s="16"/>
      <c r="DU492" s="16"/>
      <c r="DV492" s="16"/>
      <c r="DW492" s="138"/>
      <c r="DX492" s="137"/>
      <c r="DY492" s="137"/>
      <c r="DZ492" s="17"/>
      <c r="EA492" s="15"/>
      <c r="EB492" s="15"/>
      <c r="EC492" s="15"/>
      <c r="ED492" s="15"/>
    </row>
    <row r="493" spans="1:134" ht="15" hidden="1" customHeight="1" x14ac:dyDescent="0.3">
      <c r="A493" s="123"/>
      <c r="B493" s="301"/>
      <c r="C493" s="553" t="s">
        <v>872</v>
      </c>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c r="AA493" s="299"/>
      <c r="AB493" s="299"/>
      <c r="AC493" s="299"/>
      <c r="AD493" s="299"/>
      <c r="AE493" s="299"/>
      <c r="AF493" s="299"/>
      <c r="AG493" s="299"/>
      <c r="AH493" s="299"/>
      <c r="AI493" s="299"/>
      <c r="AJ493" s="128">
        <f>IF($DM493=0,0,(IF(_xlfn.BITAND($DM493, 128),"8,", "") &amp; IF(_xlfn.BITAND($DM493,64),"7,", "") &amp; IF(_xlfn.BITAND($DM493,7), _xlfn.BITAND($DM493,7) &amp; ",", "") &amp; IF(_xlfn.BITAND($DM493, 56), _xlfn.BITAND($DM493, 56)/8, "")))</f>
        <v>0</v>
      </c>
      <c r="AK493" s="129">
        <v>1385</v>
      </c>
      <c r="AL493" s="129">
        <v>31</v>
      </c>
      <c r="AM493" s="130" t="s">
        <v>165</v>
      </c>
      <c r="AN493" s="131" t="s">
        <v>873</v>
      </c>
      <c r="AO493" s="131" t="s">
        <v>167</v>
      </c>
      <c r="AP493" s="131" t="s">
        <v>873</v>
      </c>
      <c r="AQ493" s="132" t="s">
        <v>874</v>
      </c>
      <c r="AR493" s="261">
        <v>300</v>
      </c>
      <c r="AS493" s="12" t="s">
        <v>311</v>
      </c>
      <c r="AT493" s="198">
        <v>1</v>
      </c>
      <c r="AU493" s="198">
        <v>2</v>
      </c>
      <c r="AV493" s="12" t="s">
        <v>259</v>
      </c>
      <c r="AW493" s="135">
        <v>0</v>
      </c>
      <c r="AX493" s="135">
        <v>0</v>
      </c>
      <c r="AY493" s="135">
        <v>0</v>
      </c>
      <c r="AZ493" s="135">
        <v>0</v>
      </c>
      <c r="BA493" s="135">
        <v>0</v>
      </c>
      <c r="BB493" s="136"/>
      <c r="BC493" s="136"/>
      <c r="BD493" s="15"/>
      <c r="BE493" s="137" t="str">
        <f>IF(C493="","",C493)</f>
        <v>AUX Temperature delta T 1 high</v>
      </c>
      <c r="BF493" s="11" t="s">
        <v>264</v>
      </c>
      <c r="BG493" s="11" t="s">
        <v>265</v>
      </c>
      <c r="BH493" s="11" t="s">
        <v>266</v>
      </c>
      <c r="BI493" s="146" t="s">
        <v>484</v>
      </c>
      <c r="BJ493" s="11" t="s">
        <v>268</v>
      </c>
      <c r="BK493" s="146" t="s">
        <v>485</v>
      </c>
      <c r="BL493" s="146" t="s">
        <v>486</v>
      </c>
      <c r="BM493" s="146" t="s">
        <v>323</v>
      </c>
      <c r="BN493" s="11" t="s">
        <v>182</v>
      </c>
      <c r="BO493" s="265" t="s">
        <v>181</v>
      </c>
      <c r="BP493" s="11" t="s">
        <v>272</v>
      </c>
      <c r="BQ493" s="11" t="s">
        <v>180</v>
      </c>
      <c r="BR493" s="11" t="s">
        <v>182</v>
      </c>
      <c r="BS493" s="11" t="s">
        <v>183</v>
      </c>
      <c r="BT493" s="11" t="s">
        <v>182</v>
      </c>
      <c r="BU493" s="11"/>
      <c r="BV493" s="15">
        <f t="shared" ref="BV493:BZ494" si="248">IF(UPPER(TRIM(D493))="X",1,0)</f>
        <v>0</v>
      </c>
      <c r="BW493" s="15">
        <f t="shared" si="248"/>
        <v>0</v>
      </c>
      <c r="BX493" s="15">
        <f t="shared" si="248"/>
        <v>0</v>
      </c>
      <c r="BY493" s="15">
        <f t="shared" si="248"/>
        <v>0</v>
      </c>
      <c r="BZ493" s="15">
        <f t="shared" si="248"/>
        <v>0</v>
      </c>
      <c r="CA493" s="15">
        <f>IF(UPPER(TRIM(J493))="X",1,0)</f>
        <v>0</v>
      </c>
      <c r="CB493" s="15">
        <f>IF(UPPER(TRIM(L493))="X",1,0)</f>
        <v>0</v>
      </c>
      <c r="CC493" s="15">
        <f>IF(UPPER(TRIM(M493))="X",1,0)</f>
        <v>0</v>
      </c>
      <c r="CD493" s="15">
        <f>IF(UPPER(TRIM(I493))="X",1,0)</f>
        <v>0</v>
      </c>
      <c r="CE493" s="15">
        <f>IF(UPPER(TRIM(K493))="X",1,0)</f>
        <v>0</v>
      </c>
      <c r="CF493" s="15">
        <f t="shared" ref="CF493:CU494" si="249">IF(UPPER(TRIM(N493))="X",1,0)</f>
        <v>0</v>
      </c>
      <c r="CG493" s="15">
        <f t="shared" si="249"/>
        <v>0</v>
      </c>
      <c r="CH493" s="15">
        <f t="shared" si="249"/>
        <v>0</v>
      </c>
      <c r="CI493" s="15">
        <f t="shared" si="249"/>
        <v>0</v>
      </c>
      <c r="CJ493" s="15">
        <f t="shared" si="249"/>
        <v>0</v>
      </c>
      <c r="CK493" s="15">
        <f t="shared" si="249"/>
        <v>0</v>
      </c>
      <c r="CL493" s="15">
        <f t="shared" si="249"/>
        <v>0</v>
      </c>
      <c r="CM493" s="15">
        <f t="shared" si="249"/>
        <v>0</v>
      </c>
      <c r="CN493" s="15">
        <f t="shared" si="249"/>
        <v>0</v>
      </c>
      <c r="CO493" s="15">
        <f t="shared" si="249"/>
        <v>0</v>
      </c>
      <c r="CP493" s="15">
        <f t="shared" si="249"/>
        <v>0</v>
      </c>
      <c r="CQ493" s="15">
        <f t="shared" si="249"/>
        <v>0</v>
      </c>
      <c r="CR493" s="15">
        <f t="shared" si="249"/>
        <v>0</v>
      </c>
      <c r="CS493" s="15">
        <f t="shared" si="249"/>
        <v>0</v>
      </c>
      <c r="CT493" s="15">
        <f t="shared" si="249"/>
        <v>0</v>
      </c>
      <c r="CU493" s="15">
        <f t="shared" si="249"/>
        <v>0</v>
      </c>
      <c r="CV493" s="15">
        <f t="shared" ref="CP493:DA494" si="250">IF(UPPER(TRIM(AD493))="X",1,0)</f>
        <v>0</v>
      </c>
      <c r="CW493" s="15">
        <f t="shared" si="250"/>
        <v>0</v>
      </c>
      <c r="CX493" s="15">
        <f t="shared" si="250"/>
        <v>0</v>
      </c>
      <c r="CY493" s="15">
        <f t="shared" si="250"/>
        <v>0</v>
      </c>
      <c r="CZ493" s="15">
        <f t="shared" si="250"/>
        <v>0</v>
      </c>
      <c r="DA493" s="15">
        <f t="shared" si="250"/>
        <v>0</v>
      </c>
      <c r="DB493" s="16">
        <f>IF(UPPER(TRIM(AM493))="P", 0, IF(UPPER(TRIM(AM493))="C", 16384, IF(UPPER(TRIM(AM493))="B", 32768, IF(UPPER(TRIM(AM493))="U", 49152, -1))))</f>
        <v>0</v>
      </c>
      <c r="DC493" s="16">
        <f>HEX2DEC(AN493)</f>
        <v>5588</v>
      </c>
      <c r="DD493" s="16">
        <f>IF(UPPER(TRIM(BB493))="",0,IF(UPPER(TRIM(BB493))="M",32,IF(UPPER(TRIM(BB493))="H",64,IF(UPPER(TRIM(BB493))="I",128,-1))))</f>
        <v>0</v>
      </c>
      <c r="DE493" s="16">
        <f>IF(UPPER(TRIM(BC493))="",0, IF(UPPER(TRIM(BC493))="U",1,IF(UPPER(TRIM(BC493))="A",2,IF(UPPER(TRIM(BC493))="B1",4,IF(UPPER(TRIM(BC493))="B2",8,IF(UPPER(TRIM(BC493))="C",16,-1))))))</f>
        <v>0</v>
      </c>
      <c r="DF493" s="17"/>
      <c r="DG493" s="16">
        <v>558</v>
      </c>
      <c r="DH493" s="16">
        <f>AK493</f>
        <v>1385</v>
      </c>
      <c r="DI493" s="16">
        <f>AL493</f>
        <v>31</v>
      </c>
      <c r="DJ493" s="16">
        <f>DB493 + DC493</f>
        <v>5588</v>
      </c>
      <c r="DK493" s="16">
        <f>HEX2DEC(AO493)</f>
        <v>0</v>
      </c>
      <c r="DL493" s="16">
        <f>HEX2DEC(AP493)</f>
        <v>5588</v>
      </c>
      <c r="DM493" s="128">
        <v>0</v>
      </c>
      <c r="DN493" s="16">
        <v>428</v>
      </c>
      <c r="DO493" s="16">
        <f>BV493*2^15+BW493*2^14+BX493*2^13+BY493*2^12+BZ493*2^11+CA493*2^10+CB493*2^9+CC493*2^8+CD493*2^7+CE493*2^6+CF493*2^5+CG493*2^4+CH493*2^3+CI493*2^2+CJ493*2^1+CK493*2^0</f>
        <v>0</v>
      </c>
      <c r="DP493" s="16">
        <f>CL493*2^15+CM493*2^14+CN493*2^13+CO493*2^12+CP493*2^11+CQ493*2^10+CR493*2^9+CS493*2^8+CT493*2^7+CU493*2^6+CV493*2^5+CW493*2^4+CX493*2^3+CY493*2^2+CZ493*2^1+DA493*2^0</f>
        <v>0</v>
      </c>
      <c r="DQ493" s="16">
        <f>IF(DS493=2,AT493*1000,AT493)</f>
        <v>1000</v>
      </c>
      <c r="DR493" s="16">
        <f>IF(DT493=2,AU493*1000,AU493)</f>
        <v>2000</v>
      </c>
      <c r="DS493" s="16">
        <v>2</v>
      </c>
      <c r="DT493" s="16">
        <v>2</v>
      </c>
      <c r="DU493" s="16">
        <f>MAX(0,MIN(AX493,3))*2^14+MAX(0,MIN(AY493,3))*2^12+MAX(0,MIN(AZ493,3))*2^10+MAX(0,MIN(BA493,3))*2^8+IF(AW493&lt;0,31,IF(AW493&gt;30,30,AW493))</f>
        <v>0</v>
      </c>
      <c r="DV493" s="16">
        <f>DD493 + DE493</f>
        <v>0</v>
      </c>
      <c r="DW493" s="138" t="s">
        <v>184</v>
      </c>
      <c r="DX493" s="137" t="s">
        <v>273</v>
      </c>
      <c r="DY493" s="137" t="s">
        <v>186</v>
      </c>
      <c r="DZ493" s="17"/>
      <c r="EA493" s="15"/>
      <c r="EB493" s="15"/>
      <c r="EC493" s="15"/>
      <c r="ED493" s="15"/>
    </row>
    <row r="494" spans="1:134" ht="15" hidden="1" customHeight="1" x14ac:dyDescent="0.3">
      <c r="A494" s="123"/>
      <c r="B494" s="301"/>
      <c r="C494" s="553" t="s">
        <v>875</v>
      </c>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c r="AC494" s="151"/>
      <c r="AD494" s="151"/>
      <c r="AE494" s="151"/>
      <c r="AF494" s="151"/>
      <c r="AG494" s="151"/>
      <c r="AH494" s="151"/>
      <c r="AI494" s="151"/>
      <c r="AJ494" s="128">
        <f>IF($DM494=0,0,(IF(_xlfn.BITAND($DM494, 128),"8,", "") &amp; IF(_xlfn.BITAND($DM494,64),"7,", "") &amp; IF(_xlfn.BITAND($DM494,7), _xlfn.BITAND($DM494,7) &amp; ",", "") &amp; IF(_xlfn.BITAND($DM494, 56), _xlfn.BITAND($DM494, 56)/8, "")))</f>
        <v>0</v>
      </c>
      <c r="AK494" s="129">
        <v>1385</v>
      </c>
      <c r="AL494" s="129">
        <v>31</v>
      </c>
      <c r="AM494" s="130" t="s">
        <v>165</v>
      </c>
      <c r="AN494" s="131" t="s">
        <v>876</v>
      </c>
      <c r="AO494" s="131" t="s">
        <v>167</v>
      </c>
      <c r="AP494" s="131" t="s">
        <v>876</v>
      </c>
      <c r="AQ494" s="132" t="s">
        <v>877</v>
      </c>
      <c r="AR494" s="261">
        <v>-300</v>
      </c>
      <c r="AS494" s="12" t="s">
        <v>311</v>
      </c>
      <c r="AT494" s="198">
        <v>1</v>
      </c>
      <c r="AU494" s="198">
        <v>2</v>
      </c>
      <c r="AV494" s="12" t="s">
        <v>259</v>
      </c>
      <c r="AW494" s="135">
        <v>0</v>
      </c>
      <c r="AX494" s="135">
        <v>0</v>
      </c>
      <c r="AY494" s="135">
        <v>0</v>
      </c>
      <c r="AZ494" s="135">
        <v>0</v>
      </c>
      <c r="BA494" s="135">
        <v>0</v>
      </c>
      <c r="BB494" s="136"/>
      <c r="BC494" s="136"/>
      <c r="BD494" s="15"/>
      <c r="BE494" s="137" t="str">
        <f>IF(C494="","",C494)</f>
        <v>AUX Temperature delta T 1 low</v>
      </c>
      <c r="BF494" s="11" t="s">
        <v>264</v>
      </c>
      <c r="BG494" s="11" t="s">
        <v>265</v>
      </c>
      <c r="BH494" s="11" t="s">
        <v>266</v>
      </c>
      <c r="BI494" s="146" t="s">
        <v>484</v>
      </c>
      <c r="BJ494" s="11" t="s">
        <v>268</v>
      </c>
      <c r="BK494" s="146" t="s">
        <v>485</v>
      </c>
      <c r="BL494" s="146" t="s">
        <v>486</v>
      </c>
      <c r="BM494" s="146" t="s">
        <v>323</v>
      </c>
      <c r="BN494" s="11" t="s">
        <v>182</v>
      </c>
      <c r="BO494" s="265" t="s">
        <v>181</v>
      </c>
      <c r="BP494" s="11" t="s">
        <v>272</v>
      </c>
      <c r="BQ494" s="11" t="s">
        <v>180</v>
      </c>
      <c r="BR494" s="11" t="s">
        <v>182</v>
      </c>
      <c r="BS494" s="11" t="s">
        <v>183</v>
      </c>
      <c r="BT494" s="11" t="s">
        <v>182</v>
      </c>
      <c r="BU494" s="11"/>
      <c r="BV494" s="15">
        <f t="shared" si="248"/>
        <v>0</v>
      </c>
      <c r="BW494" s="15">
        <f t="shared" si="248"/>
        <v>0</v>
      </c>
      <c r="BX494" s="15">
        <f t="shared" si="248"/>
        <v>0</v>
      </c>
      <c r="BY494" s="15">
        <f t="shared" si="248"/>
        <v>0</v>
      </c>
      <c r="BZ494" s="15">
        <f t="shared" si="248"/>
        <v>0</v>
      </c>
      <c r="CA494" s="15">
        <f>IF(UPPER(TRIM(J494))="X",1,0)</f>
        <v>0</v>
      </c>
      <c r="CB494" s="15">
        <f>IF(UPPER(TRIM(L494))="X",1,0)</f>
        <v>0</v>
      </c>
      <c r="CC494" s="15">
        <f>IF(UPPER(TRIM(M494))="X",1,0)</f>
        <v>0</v>
      </c>
      <c r="CD494" s="15">
        <f>IF(UPPER(TRIM(I494))="X",1,0)</f>
        <v>0</v>
      </c>
      <c r="CE494" s="15">
        <f>IF(UPPER(TRIM(K494))="X",1,0)</f>
        <v>0</v>
      </c>
      <c r="CF494" s="15">
        <f t="shared" si="249"/>
        <v>0</v>
      </c>
      <c r="CG494" s="15">
        <f t="shared" si="249"/>
        <v>0</v>
      </c>
      <c r="CH494" s="15">
        <f t="shared" si="249"/>
        <v>0</v>
      </c>
      <c r="CI494" s="15">
        <f t="shared" si="249"/>
        <v>0</v>
      </c>
      <c r="CJ494" s="15">
        <f t="shared" si="249"/>
        <v>0</v>
      </c>
      <c r="CK494" s="15">
        <f t="shared" si="249"/>
        <v>0</v>
      </c>
      <c r="CL494" s="15">
        <f t="shared" si="249"/>
        <v>0</v>
      </c>
      <c r="CM494" s="15">
        <f t="shared" si="249"/>
        <v>0</v>
      </c>
      <c r="CN494" s="15">
        <f t="shared" si="249"/>
        <v>0</v>
      </c>
      <c r="CO494" s="15">
        <f t="shared" si="249"/>
        <v>0</v>
      </c>
      <c r="CP494" s="15">
        <f t="shared" si="250"/>
        <v>0</v>
      </c>
      <c r="CQ494" s="15">
        <f t="shared" si="250"/>
        <v>0</v>
      </c>
      <c r="CR494" s="15">
        <f t="shared" si="250"/>
        <v>0</v>
      </c>
      <c r="CS494" s="15">
        <f t="shared" si="250"/>
        <v>0</v>
      </c>
      <c r="CT494" s="15">
        <f t="shared" si="250"/>
        <v>0</v>
      </c>
      <c r="CU494" s="15">
        <f t="shared" si="250"/>
        <v>0</v>
      </c>
      <c r="CV494" s="15">
        <f t="shared" si="250"/>
        <v>0</v>
      </c>
      <c r="CW494" s="15">
        <f t="shared" si="250"/>
        <v>0</v>
      </c>
      <c r="CX494" s="15">
        <f t="shared" si="250"/>
        <v>0</v>
      </c>
      <c r="CY494" s="15">
        <f t="shared" si="250"/>
        <v>0</v>
      </c>
      <c r="CZ494" s="15">
        <f t="shared" si="250"/>
        <v>0</v>
      </c>
      <c r="DA494" s="15">
        <f t="shared" si="250"/>
        <v>0</v>
      </c>
      <c r="DB494" s="16">
        <f>IF(UPPER(TRIM(AM494))="P", 0, IF(UPPER(TRIM(AM494))="C", 16384, IF(UPPER(TRIM(AM494))="B", 32768, IF(UPPER(TRIM(AM494))="U", 49152, -1))))</f>
        <v>0</v>
      </c>
      <c r="DC494" s="16">
        <f>HEX2DEC(AN494)</f>
        <v>5589</v>
      </c>
      <c r="DD494" s="16">
        <f>IF(UPPER(TRIM(BB494))="",0,IF(UPPER(TRIM(BB494))="M",32,IF(UPPER(TRIM(BB494))="H",64,IF(UPPER(TRIM(BB494))="I",128,-1))))</f>
        <v>0</v>
      </c>
      <c r="DE494" s="16">
        <f>IF(UPPER(TRIM(BC494))="",0, IF(UPPER(TRIM(BC494))="U",1,IF(UPPER(TRIM(BC494))="A",2,IF(UPPER(TRIM(BC494))="B1",4,IF(UPPER(TRIM(BC494))="B2",8,IF(UPPER(TRIM(BC494))="C",16,-1))))))</f>
        <v>0</v>
      </c>
      <c r="DF494" s="17"/>
      <c r="DG494" s="16">
        <v>559</v>
      </c>
      <c r="DH494" s="16">
        <f>AK494</f>
        <v>1385</v>
      </c>
      <c r="DI494" s="16">
        <f>AL494</f>
        <v>31</v>
      </c>
      <c r="DJ494" s="16">
        <f>DB494 + DC494</f>
        <v>5589</v>
      </c>
      <c r="DK494" s="16">
        <f>HEX2DEC(AO494)</f>
        <v>0</v>
      </c>
      <c r="DL494" s="16">
        <f>HEX2DEC(AP494)</f>
        <v>5589</v>
      </c>
      <c r="DM494" s="128">
        <v>0</v>
      </c>
      <c r="DN494" s="16">
        <v>429</v>
      </c>
      <c r="DO494" s="16">
        <f>BV494*2^15+BW494*2^14+BX494*2^13+BY494*2^12+BZ494*2^11+CA494*2^10+CB494*2^9+CC494*2^8+CD494*2^7+CE494*2^6+CF494*2^5+CG494*2^4+CH494*2^3+CI494*2^2+CJ494*2^1+CK494*2^0</f>
        <v>0</v>
      </c>
      <c r="DP494" s="16">
        <f>CL494*2^15+CM494*2^14+CN494*2^13+CO494*2^12+CP494*2^11+CQ494*2^10+CR494*2^9+CS494*2^8+CT494*2^7+CU494*2^6+CV494*2^5+CW494*2^4+CX494*2^3+CY494*2^2+CZ494*2^1+DA494*2^0</f>
        <v>0</v>
      </c>
      <c r="DQ494" s="16">
        <f>IF(DS494=2,AT494*1000,AT494)</f>
        <v>1000</v>
      </c>
      <c r="DR494" s="16">
        <f>IF(DT494=2,AU494*1000,AU494)</f>
        <v>2000</v>
      </c>
      <c r="DS494" s="16">
        <v>2</v>
      </c>
      <c r="DT494" s="16">
        <v>2</v>
      </c>
      <c r="DU494" s="16">
        <f>MAX(0,MIN(AX494,3))*2^14+MAX(0,MIN(AY494,3))*2^12+MAX(0,MIN(AZ494,3))*2^10+MAX(0,MIN(BA494,3))*2^8+IF(AW494&lt;0,31,IF(AW494&gt;30,30,AW494))</f>
        <v>0</v>
      </c>
      <c r="DV494" s="16">
        <f>DD494 + DE494</f>
        <v>0</v>
      </c>
      <c r="DW494" s="138" t="s">
        <v>184</v>
      </c>
      <c r="DX494" s="137" t="s">
        <v>273</v>
      </c>
      <c r="DY494" s="137" t="s">
        <v>186</v>
      </c>
      <c r="DZ494" s="17"/>
      <c r="EA494" s="15"/>
      <c r="EB494" s="15"/>
      <c r="EC494" s="15"/>
      <c r="ED494" s="15"/>
    </row>
    <row r="495" spans="1:134" ht="15" hidden="1" customHeight="1" x14ac:dyDescent="0.3">
      <c r="A495" s="123"/>
      <c r="B495" s="301"/>
      <c r="C495" s="561"/>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128"/>
      <c r="AK495" s="143"/>
      <c r="AL495" s="143"/>
      <c r="AM495" s="144"/>
      <c r="AN495" s="145"/>
      <c r="AO495" s="145"/>
      <c r="AP495" s="145"/>
      <c r="AQ495" s="132" t="s">
        <v>878</v>
      </c>
      <c r="AR495" s="141">
        <v>1</v>
      </c>
      <c r="AS495" s="142"/>
      <c r="AT495" s="224"/>
      <c r="AU495" s="224"/>
      <c r="AV495" s="12"/>
      <c r="AW495" s="12"/>
      <c r="AX495" s="12"/>
      <c r="AY495" s="12"/>
      <c r="AZ495" s="12"/>
      <c r="BA495" s="12"/>
      <c r="BB495" s="14"/>
      <c r="BC495" s="14"/>
      <c r="BD495" s="15"/>
      <c r="BE495" s="137" t="s">
        <v>183</v>
      </c>
      <c r="BF495" s="146"/>
      <c r="BG495" s="146"/>
      <c r="BH495" s="146"/>
      <c r="BI495" s="11" t="s">
        <v>183</v>
      </c>
      <c r="BJ495" s="11" t="s">
        <v>183</v>
      </c>
      <c r="BK495" s="11" t="s">
        <v>183</v>
      </c>
      <c r="BL495" s="11" t="s">
        <v>183</v>
      </c>
      <c r="BM495" s="11" t="s">
        <v>183</v>
      </c>
      <c r="BN495" s="11" t="s">
        <v>183</v>
      </c>
      <c r="BO495" s="11" t="s">
        <v>183</v>
      </c>
      <c r="BP495" s="11" t="s">
        <v>183</v>
      </c>
      <c r="BQ495" s="11" t="s">
        <v>183</v>
      </c>
      <c r="BR495" s="11" t="s">
        <v>183</v>
      </c>
      <c r="BS495" s="11" t="s">
        <v>183</v>
      </c>
      <c r="BT495" s="11" t="s">
        <v>183</v>
      </c>
      <c r="BU495" s="11"/>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6"/>
      <c r="DC495" s="16"/>
      <c r="DD495" s="16"/>
      <c r="DE495" s="16"/>
      <c r="DF495" s="17"/>
      <c r="DG495" s="16"/>
      <c r="DH495" s="16"/>
      <c r="DI495" s="16"/>
      <c r="DJ495" s="16"/>
      <c r="DK495" s="16"/>
      <c r="DL495" s="16"/>
      <c r="DM495" s="128"/>
      <c r="DN495" s="16"/>
      <c r="DO495" s="16"/>
      <c r="DP495" s="16"/>
      <c r="DQ495" s="16"/>
      <c r="DR495" s="16"/>
      <c r="DS495" s="16"/>
      <c r="DT495" s="16"/>
      <c r="DU495" s="16"/>
      <c r="DV495" s="16"/>
      <c r="DW495" s="138"/>
      <c r="DX495" s="137"/>
      <c r="DY495" s="137"/>
      <c r="DZ495" s="17"/>
      <c r="EA495" s="15"/>
      <c r="EB495" s="15"/>
      <c r="EC495" s="15"/>
      <c r="ED495" s="15"/>
    </row>
    <row r="496" spans="1:134" ht="15" hidden="1" customHeight="1" x14ac:dyDescent="0.3">
      <c r="A496" s="123"/>
      <c r="B496" s="301"/>
      <c r="C496" s="561"/>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128"/>
      <c r="AK496" s="143"/>
      <c r="AL496" s="143"/>
      <c r="AM496" s="144"/>
      <c r="AN496" s="145"/>
      <c r="AO496" s="145"/>
      <c r="AP496" s="145"/>
      <c r="AQ496" s="132" t="s">
        <v>879</v>
      </c>
      <c r="AR496" s="141">
        <v>2</v>
      </c>
      <c r="AS496" s="142"/>
      <c r="AT496" s="224"/>
      <c r="AU496" s="224"/>
      <c r="AV496" s="12"/>
      <c r="AW496" s="12"/>
      <c r="AX496" s="12"/>
      <c r="AY496" s="12"/>
      <c r="AZ496" s="12"/>
      <c r="BA496" s="12"/>
      <c r="BB496" s="14"/>
      <c r="BC496" s="14"/>
      <c r="BD496" s="15"/>
      <c r="BE496" s="137" t="s">
        <v>183</v>
      </c>
      <c r="BF496" s="146"/>
      <c r="BG496" s="146"/>
      <c r="BH496" s="146"/>
      <c r="BI496" s="11" t="s">
        <v>183</v>
      </c>
      <c r="BJ496" s="11" t="s">
        <v>183</v>
      </c>
      <c r="BK496" s="11" t="s">
        <v>183</v>
      </c>
      <c r="BL496" s="11" t="s">
        <v>183</v>
      </c>
      <c r="BM496" s="11" t="s">
        <v>183</v>
      </c>
      <c r="BN496" s="11" t="s">
        <v>183</v>
      </c>
      <c r="BO496" s="11" t="s">
        <v>183</v>
      </c>
      <c r="BP496" s="11" t="s">
        <v>183</v>
      </c>
      <c r="BQ496" s="11" t="s">
        <v>183</v>
      </c>
      <c r="BR496" s="11" t="s">
        <v>183</v>
      </c>
      <c r="BS496" s="11" t="s">
        <v>183</v>
      </c>
      <c r="BT496" s="11" t="s">
        <v>183</v>
      </c>
      <c r="BU496" s="11"/>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6"/>
      <c r="DC496" s="16"/>
      <c r="DD496" s="16"/>
      <c r="DE496" s="16"/>
      <c r="DF496" s="17"/>
      <c r="DG496" s="16"/>
      <c r="DH496" s="16"/>
      <c r="DI496" s="16"/>
      <c r="DJ496" s="16"/>
      <c r="DK496" s="16"/>
      <c r="DL496" s="16"/>
      <c r="DM496" s="128"/>
      <c r="DN496" s="16"/>
      <c r="DO496" s="16"/>
      <c r="DP496" s="16"/>
      <c r="DQ496" s="16"/>
      <c r="DR496" s="16"/>
      <c r="DS496" s="16"/>
      <c r="DT496" s="16"/>
      <c r="DU496" s="16"/>
      <c r="DV496" s="16"/>
      <c r="DW496" s="138"/>
      <c r="DX496" s="137"/>
      <c r="DY496" s="137"/>
      <c r="DZ496" s="17"/>
      <c r="EA496" s="15"/>
      <c r="EB496" s="15"/>
      <c r="EC496" s="15"/>
      <c r="ED496" s="15"/>
    </row>
    <row r="497" spans="1:134" ht="15" hidden="1" customHeight="1" x14ac:dyDescent="0.3">
      <c r="A497" s="123"/>
      <c r="B497" s="290"/>
      <c r="C497" s="563"/>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c r="AA497" s="184"/>
      <c r="AB497" s="184"/>
      <c r="AC497" s="184"/>
      <c r="AD497" s="184"/>
      <c r="AE497" s="184"/>
      <c r="AF497" s="184"/>
      <c r="AG497" s="184"/>
      <c r="AH497" s="184"/>
      <c r="AI497" s="184"/>
      <c r="AJ497" s="285"/>
      <c r="AK497" s="184"/>
      <c r="AL497" s="184"/>
      <c r="AM497" s="286"/>
      <c r="AN497" s="287"/>
      <c r="AO497" s="287"/>
      <c r="AP497" s="287"/>
      <c r="AQ497" s="183"/>
      <c r="AR497" s="184"/>
      <c r="AS497" s="184"/>
      <c r="AT497" s="184"/>
      <c r="AU497" s="184"/>
      <c r="AV497" s="184"/>
      <c r="AW497" s="184"/>
      <c r="AX497" s="184"/>
      <c r="AY497" s="184"/>
      <c r="AZ497" s="184"/>
      <c r="BA497" s="184"/>
      <c r="BB497" s="186"/>
      <c r="BC497" s="186"/>
      <c r="BD497" s="15"/>
      <c r="BE497" s="137" t="s">
        <v>183</v>
      </c>
      <c r="BF497" s="146"/>
      <c r="BG497" s="146"/>
      <c r="BH497" s="146"/>
      <c r="BI497" s="11" t="s">
        <v>183</v>
      </c>
      <c r="BJ497" s="11" t="s">
        <v>183</v>
      </c>
      <c r="BK497" s="11" t="s">
        <v>183</v>
      </c>
      <c r="BL497" s="11" t="s">
        <v>183</v>
      </c>
      <c r="BM497" s="11" t="s">
        <v>183</v>
      </c>
      <c r="BN497" s="11" t="s">
        <v>183</v>
      </c>
      <c r="BO497" s="11" t="s">
        <v>183</v>
      </c>
      <c r="BP497" s="11" t="s">
        <v>183</v>
      </c>
      <c r="BQ497" s="11" t="s">
        <v>183</v>
      </c>
      <c r="BR497" s="11" t="s">
        <v>183</v>
      </c>
      <c r="BS497" s="11" t="s">
        <v>183</v>
      </c>
      <c r="BT497" s="11" t="s">
        <v>183</v>
      </c>
      <c r="BU497" s="11"/>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6"/>
      <c r="DC497" s="16"/>
      <c r="DD497" s="16"/>
      <c r="DE497" s="16"/>
      <c r="DF497" s="17"/>
      <c r="DG497" s="16"/>
      <c r="DH497" s="16"/>
      <c r="DI497" s="16"/>
      <c r="DJ497" s="16"/>
      <c r="DK497" s="16"/>
      <c r="DL497" s="16"/>
      <c r="DM497" s="185"/>
      <c r="DN497" s="16"/>
      <c r="DO497" s="16"/>
      <c r="DP497" s="16"/>
      <c r="DQ497" s="16"/>
      <c r="DR497" s="16"/>
      <c r="DS497" s="16"/>
      <c r="DT497" s="16"/>
      <c r="DU497" s="16"/>
      <c r="DV497" s="16"/>
      <c r="DW497" s="138"/>
      <c r="DX497" s="137"/>
      <c r="DY497" s="137"/>
      <c r="DZ497" s="17"/>
      <c r="EA497" s="15"/>
      <c r="EB497" s="15"/>
      <c r="EC497" s="15"/>
      <c r="ED497" s="15"/>
    </row>
    <row r="498" spans="1:134" ht="15" hidden="1" customHeight="1" x14ac:dyDescent="0.3">
      <c r="A498" s="123"/>
      <c r="B498" s="301"/>
      <c r="C498" s="553" t="s">
        <v>880</v>
      </c>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c r="AA498" s="299"/>
      <c r="AB498" s="299"/>
      <c r="AC498" s="299"/>
      <c r="AD498" s="299"/>
      <c r="AE498" s="299"/>
      <c r="AF498" s="299"/>
      <c r="AG498" s="299"/>
      <c r="AH498" s="299"/>
      <c r="AI498" s="299"/>
      <c r="AJ498" s="128">
        <f>IF($DM498=0,0,(IF(_xlfn.BITAND($DM498, 128),"8,", "") &amp; IF(_xlfn.BITAND($DM498,64),"7,", "") &amp; IF(_xlfn.BITAND($DM498,7), _xlfn.BITAND($DM498,7) &amp; ",", "") &amp; IF(_xlfn.BITAND($DM498, 56), _xlfn.BITAND($DM498, 56)/8, "")))</f>
        <v>0</v>
      </c>
      <c r="AK498" s="129">
        <v>1386</v>
      </c>
      <c r="AL498" s="129">
        <v>31</v>
      </c>
      <c r="AM498" s="130" t="s">
        <v>165</v>
      </c>
      <c r="AN498" s="131" t="s">
        <v>881</v>
      </c>
      <c r="AO498" s="131" t="s">
        <v>167</v>
      </c>
      <c r="AP498" s="131" t="s">
        <v>881</v>
      </c>
      <c r="AQ498" s="132" t="s">
        <v>874</v>
      </c>
      <c r="AR498" s="261">
        <v>300</v>
      </c>
      <c r="AS498" s="12" t="s">
        <v>311</v>
      </c>
      <c r="AT498" s="198">
        <v>1</v>
      </c>
      <c r="AU498" s="198">
        <v>2</v>
      </c>
      <c r="AV498" s="12" t="s">
        <v>259</v>
      </c>
      <c r="AW498" s="135">
        <v>0</v>
      </c>
      <c r="AX498" s="135">
        <v>0</v>
      </c>
      <c r="AY498" s="135">
        <v>0</v>
      </c>
      <c r="AZ498" s="135">
        <v>0</v>
      </c>
      <c r="BA498" s="135">
        <v>0</v>
      </c>
      <c r="BB498" s="136"/>
      <c r="BC498" s="136"/>
      <c r="BD498" s="15"/>
      <c r="BE498" s="137" t="str">
        <f>IF(C498="","",C498)</f>
        <v>AUX Temperature delta T 2 high</v>
      </c>
      <c r="BF498" s="11" t="s">
        <v>264</v>
      </c>
      <c r="BG498" s="11" t="s">
        <v>265</v>
      </c>
      <c r="BH498" s="11" t="s">
        <v>266</v>
      </c>
      <c r="BI498" s="146" t="s">
        <v>484</v>
      </c>
      <c r="BJ498" s="11" t="s">
        <v>268</v>
      </c>
      <c r="BK498" s="146" t="s">
        <v>485</v>
      </c>
      <c r="BL498" s="146" t="s">
        <v>486</v>
      </c>
      <c r="BM498" s="146" t="s">
        <v>323</v>
      </c>
      <c r="BN498" s="11" t="s">
        <v>182</v>
      </c>
      <c r="BO498" s="265" t="s">
        <v>181</v>
      </c>
      <c r="BP498" s="11" t="s">
        <v>272</v>
      </c>
      <c r="BQ498" s="11" t="s">
        <v>180</v>
      </c>
      <c r="BR498" s="11" t="s">
        <v>182</v>
      </c>
      <c r="BS498" s="11" t="s">
        <v>183</v>
      </c>
      <c r="BT498" s="11" t="s">
        <v>182</v>
      </c>
      <c r="BU498" s="11"/>
      <c r="BV498" s="15">
        <f t="shared" ref="BV498:BZ499" si="251">IF(UPPER(TRIM(D498))="X",1,0)</f>
        <v>0</v>
      </c>
      <c r="BW498" s="15">
        <f t="shared" si="251"/>
        <v>0</v>
      </c>
      <c r="BX498" s="15">
        <f t="shared" si="251"/>
        <v>0</v>
      </c>
      <c r="BY498" s="15">
        <f t="shared" si="251"/>
        <v>0</v>
      </c>
      <c r="BZ498" s="15">
        <f t="shared" si="251"/>
        <v>0</v>
      </c>
      <c r="CA498" s="15">
        <f>IF(UPPER(TRIM(J498))="X",1,0)</f>
        <v>0</v>
      </c>
      <c r="CB498" s="15">
        <f>IF(UPPER(TRIM(L498))="X",1,0)</f>
        <v>0</v>
      </c>
      <c r="CC498" s="15">
        <f>IF(UPPER(TRIM(M498))="X",1,0)</f>
        <v>0</v>
      </c>
      <c r="CD498" s="15">
        <f>IF(UPPER(TRIM(I498))="X",1,0)</f>
        <v>0</v>
      </c>
      <c r="CE498" s="15">
        <f>IF(UPPER(TRIM(K498))="X",1,0)</f>
        <v>0</v>
      </c>
      <c r="CF498" s="15">
        <f t="shared" ref="CF498:CU499" si="252">IF(UPPER(TRIM(N498))="X",1,0)</f>
        <v>0</v>
      </c>
      <c r="CG498" s="15">
        <f t="shared" si="252"/>
        <v>0</v>
      </c>
      <c r="CH498" s="15">
        <f t="shared" si="252"/>
        <v>0</v>
      </c>
      <c r="CI498" s="15">
        <f t="shared" si="252"/>
        <v>0</v>
      </c>
      <c r="CJ498" s="15">
        <f t="shared" si="252"/>
        <v>0</v>
      </c>
      <c r="CK498" s="15">
        <f t="shared" si="252"/>
        <v>0</v>
      </c>
      <c r="CL498" s="15">
        <f t="shared" si="252"/>
        <v>0</v>
      </c>
      <c r="CM498" s="15">
        <f t="shared" si="252"/>
        <v>0</v>
      </c>
      <c r="CN498" s="15">
        <f t="shared" si="252"/>
        <v>0</v>
      </c>
      <c r="CO498" s="15">
        <f t="shared" si="252"/>
        <v>0</v>
      </c>
      <c r="CP498" s="15">
        <f t="shared" si="252"/>
        <v>0</v>
      </c>
      <c r="CQ498" s="15">
        <f t="shared" si="252"/>
        <v>0</v>
      </c>
      <c r="CR498" s="15">
        <f t="shared" si="252"/>
        <v>0</v>
      </c>
      <c r="CS498" s="15">
        <f t="shared" si="252"/>
        <v>0</v>
      </c>
      <c r="CT498" s="15">
        <f t="shared" si="252"/>
        <v>0</v>
      </c>
      <c r="CU498" s="15">
        <f t="shared" si="252"/>
        <v>0</v>
      </c>
      <c r="CV498" s="15">
        <f t="shared" ref="CP498:DA499" si="253">IF(UPPER(TRIM(AD498))="X",1,0)</f>
        <v>0</v>
      </c>
      <c r="CW498" s="15">
        <f t="shared" si="253"/>
        <v>0</v>
      </c>
      <c r="CX498" s="15">
        <f t="shared" si="253"/>
        <v>0</v>
      </c>
      <c r="CY498" s="15">
        <f t="shared" si="253"/>
        <v>0</v>
      </c>
      <c r="CZ498" s="15">
        <f t="shared" si="253"/>
        <v>0</v>
      </c>
      <c r="DA498" s="15">
        <f t="shared" si="253"/>
        <v>0</v>
      </c>
      <c r="DB498" s="16">
        <f>IF(UPPER(TRIM(AM498))="P", 0, IF(UPPER(TRIM(AM498))="C", 16384, IF(UPPER(TRIM(AM498))="B", 32768, IF(UPPER(TRIM(AM498))="U", 49152, -1))))</f>
        <v>0</v>
      </c>
      <c r="DC498" s="16">
        <f>HEX2DEC(AN498)</f>
        <v>5590</v>
      </c>
      <c r="DD498" s="16">
        <f>IF(UPPER(TRIM(BB498))="",0,IF(UPPER(TRIM(BB498))="M",32,IF(UPPER(TRIM(BB498))="H",64,IF(UPPER(TRIM(BB498))="I",128,-1))))</f>
        <v>0</v>
      </c>
      <c r="DE498" s="16">
        <f>IF(UPPER(TRIM(BC498))="",0, IF(UPPER(TRIM(BC498))="U",1,IF(UPPER(TRIM(BC498))="A",2,IF(UPPER(TRIM(BC498))="B1",4,IF(UPPER(TRIM(BC498))="B2",8,IF(UPPER(TRIM(BC498))="C",16,-1))))))</f>
        <v>0</v>
      </c>
      <c r="DF498" s="17"/>
      <c r="DG498" s="16">
        <v>560</v>
      </c>
      <c r="DH498" s="16">
        <f>AK498</f>
        <v>1386</v>
      </c>
      <c r="DI498" s="16">
        <f>AL498</f>
        <v>31</v>
      </c>
      <c r="DJ498" s="16">
        <f>DB498 + DC498</f>
        <v>5590</v>
      </c>
      <c r="DK498" s="16">
        <f>HEX2DEC(AO498)</f>
        <v>0</v>
      </c>
      <c r="DL498" s="16">
        <f>HEX2DEC(AP498)</f>
        <v>5590</v>
      </c>
      <c r="DM498" s="128">
        <v>0</v>
      </c>
      <c r="DN498" s="16">
        <v>430</v>
      </c>
      <c r="DO498" s="16">
        <f>BV498*2^15+BW498*2^14+BX498*2^13+BY498*2^12+BZ498*2^11+CA498*2^10+CB498*2^9+CC498*2^8+CD498*2^7+CE498*2^6+CF498*2^5+CG498*2^4+CH498*2^3+CI498*2^2+CJ498*2^1+CK498*2^0</f>
        <v>0</v>
      </c>
      <c r="DP498" s="16">
        <f>CL498*2^15+CM498*2^14+CN498*2^13+CO498*2^12+CP498*2^11+CQ498*2^10+CR498*2^9+CS498*2^8+CT498*2^7+CU498*2^6+CV498*2^5+CW498*2^4+CX498*2^3+CY498*2^2+CZ498*2^1+DA498*2^0</f>
        <v>0</v>
      </c>
      <c r="DQ498" s="16">
        <f>IF(DS498=2,AT498*1000,AT498)</f>
        <v>1000</v>
      </c>
      <c r="DR498" s="16">
        <f>IF(DT498=2,AU498*1000,AU498)</f>
        <v>2000</v>
      </c>
      <c r="DS498" s="16">
        <v>2</v>
      </c>
      <c r="DT498" s="16">
        <v>2</v>
      </c>
      <c r="DU498" s="16">
        <f>MAX(0,MIN(AX498,3))*2^14+MAX(0,MIN(AY498,3))*2^12+MAX(0,MIN(AZ498,3))*2^10+MAX(0,MIN(BA498,3))*2^8+IF(AW498&lt;0,31,IF(AW498&gt;30,30,AW498))</f>
        <v>0</v>
      </c>
      <c r="DV498" s="16">
        <f>DD498 + DE498</f>
        <v>0</v>
      </c>
      <c r="DW498" s="138" t="s">
        <v>184</v>
      </c>
      <c r="DX498" s="137" t="s">
        <v>273</v>
      </c>
      <c r="DY498" s="137" t="s">
        <v>186</v>
      </c>
      <c r="DZ498" s="17"/>
      <c r="EA498" s="15"/>
      <c r="EB498" s="15"/>
      <c r="EC498" s="15"/>
      <c r="ED498" s="15"/>
    </row>
    <row r="499" spans="1:134" ht="15" hidden="1" customHeight="1" x14ac:dyDescent="0.3">
      <c r="A499" s="123"/>
      <c r="B499" s="301"/>
      <c r="C499" s="553" t="s">
        <v>882</v>
      </c>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c r="AC499" s="151"/>
      <c r="AD499" s="151"/>
      <c r="AE499" s="151"/>
      <c r="AF499" s="151"/>
      <c r="AG499" s="151"/>
      <c r="AH499" s="151"/>
      <c r="AI499" s="151"/>
      <c r="AJ499" s="128">
        <f>IF($DM499=0,0,(IF(_xlfn.BITAND($DM499, 128),"8,", "") &amp; IF(_xlfn.BITAND($DM499,64),"7,", "") &amp; IF(_xlfn.BITAND($DM499,7), _xlfn.BITAND($DM499,7) &amp; ",", "") &amp; IF(_xlfn.BITAND($DM499, 56), _xlfn.BITAND($DM499, 56)/8, "")))</f>
        <v>0</v>
      </c>
      <c r="AK499" s="129">
        <v>1386</v>
      </c>
      <c r="AL499" s="129">
        <v>31</v>
      </c>
      <c r="AM499" s="130" t="s">
        <v>165</v>
      </c>
      <c r="AN499" s="131" t="s">
        <v>883</v>
      </c>
      <c r="AO499" s="131" t="s">
        <v>167</v>
      </c>
      <c r="AP499" s="131" t="s">
        <v>883</v>
      </c>
      <c r="AQ499" s="132" t="s">
        <v>877</v>
      </c>
      <c r="AR499" s="261">
        <v>-300</v>
      </c>
      <c r="AS499" s="12" t="s">
        <v>311</v>
      </c>
      <c r="AT499" s="198">
        <v>1</v>
      </c>
      <c r="AU499" s="198">
        <v>2</v>
      </c>
      <c r="AV499" s="12" t="s">
        <v>259</v>
      </c>
      <c r="AW499" s="135">
        <v>0</v>
      </c>
      <c r="AX499" s="135">
        <v>0</v>
      </c>
      <c r="AY499" s="135">
        <v>0</v>
      </c>
      <c r="AZ499" s="135">
        <v>0</v>
      </c>
      <c r="BA499" s="135">
        <v>0</v>
      </c>
      <c r="BB499" s="136"/>
      <c r="BC499" s="136"/>
      <c r="BD499" s="15"/>
      <c r="BE499" s="137" t="str">
        <f>IF(C499="","",C499)</f>
        <v>AUX Temperature delta T 2 low</v>
      </c>
      <c r="BF499" s="11" t="s">
        <v>264</v>
      </c>
      <c r="BG499" s="11" t="s">
        <v>265</v>
      </c>
      <c r="BH499" s="11" t="s">
        <v>266</v>
      </c>
      <c r="BI499" s="146" t="s">
        <v>484</v>
      </c>
      <c r="BJ499" s="11" t="s">
        <v>268</v>
      </c>
      <c r="BK499" s="146" t="s">
        <v>485</v>
      </c>
      <c r="BL499" s="146" t="s">
        <v>486</v>
      </c>
      <c r="BM499" s="146" t="s">
        <v>323</v>
      </c>
      <c r="BN499" s="11" t="s">
        <v>182</v>
      </c>
      <c r="BO499" s="265" t="s">
        <v>181</v>
      </c>
      <c r="BP499" s="11" t="s">
        <v>272</v>
      </c>
      <c r="BQ499" s="11" t="s">
        <v>180</v>
      </c>
      <c r="BR499" s="11" t="s">
        <v>182</v>
      </c>
      <c r="BS499" s="11" t="s">
        <v>183</v>
      </c>
      <c r="BT499" s="11" t="s">
        <v>182</v>
      </c>
      <c r="BU499" s="11"/>
      <c r="BV499" s="15">
        <f t="shared" si="251"/>
        <v>0</v>
      </c>
      <c r="BW499" s="15">
        <f t="shared" si="251"/>
        <v>0</v>
      </c>
      <c r="BX499" s="15">
        <f t="shared" si="251"/>
        <v>0</v>
      </c>
      <c r="BY499" s="15">
        <f t="shared" si="251"/>
        <v>0</v>
      </c>
      <c r="BZ499" s="15">
        <f t="shared" si="251"/>
        <v>0</v>
      </c>
      <c r="CA499" s="15">
        <f>IF(UPPER(TRIM(J499))="X",1,0)</f>
        <v>0</v>
      </c>
      <c r="CB499" s="15">
        <f>IF(UPPER(TRIM(L499))="X",1,0)</f>
        <v>0</v>
      </c>
      <c r="CC499" s="15">
        <f>IF(UPPER(TRIM(M499))="X",1,0)</f>
        <v>0</v>
      </c>
      <c r="CD499" s="15">
        <f>IF(UPPER(TRIM(I499))="X",1,0)</f>
        <v>0</v>
      </c>
      <c r="CE499" s="15">
        <f>IF(UPPER(TRIM(K499))="X",1,0)</f>
        <v>0</v>
      </c>
      <c r="CF499" s="15">
        <f t="shared" si="252"/>
        <v>0</v>
      </c>
      <c r="CG499" s="15">
        <f t="shared" si="252"/>
        <v>0</v>
      </c>
      <c r="CH499" s="15">
        <f t="shared" si="252"/>
        <v>0</v>
      </c>
      <c r="CI499" s="15">
        <f t="shared" si="252"/>
        <v>0</v>
      </c>
      <c r="CJ499" s="15">
        <f t="shared" si="252"/>
        <v>0</v>
      </c>
      <c r="CK499" s="15">
        <f t="shared" si="252"/>
        <v>0</v>
      </c>
      <c r="CL499" s="15">
        <f t="shared" si="252"/>
        <v>0</v>
      </c>
      <c r="CM499" s="15">
        <f t="shared" si="252"/>
        <v>0</v>
      </c>
      <c r="CN499" s="15">
        <f t="shared" si="252"/>
        <v>0</v>
      </c>
      <c r="CO499" s="15">
        <f t="shared" si="252"/>
        <v>0</v>
      </c>
      <c r="CP499" s="15">
        <f t="shared" si="253"/>
        <v>0</v>
      </c>
      <c r="CQ499" s="15">
        <f t="shared" si="253"/>
        <v>0</v>
      </c>
      <c r="CR499" s="15">
        <f t="shared" si="253"/>
        <v>0</v>
      </c>
      <c r="CS499" s="15">
        <f t="shared" si="253"/>
        <v>0</v>
      </c>
      <c r="CT499" s="15">
        <f t="shared" si="253"/>
        <v>0</v>
      </c>
      <c r="CU499" s="15">
        <f t="shared" si="253"/>
        <v>0</v>
      </c>
      <c r="CV499" s="15">
        <f t="shared" si="253"/>
        <v>0</v>
      </c>
      <c r="CW499" s="15">
        <f t="shared" si="253"/>
        <v>0</v>
      </c>
      <c r="CX499" s="15">
        <f t="shared" si="253"/>
        <v>0</v>
      </c>
      <c r="CY499" s="15">
        <f t="shared" si="253"/>
        <v>0</v>
      </c>
      <c r="CZ499" s="15">
        <f t="shared" si="253"/>
        <v>0</v>
      </c>
      <c r="DA499" s="15">
        <f t="shared" si="253"/>
        <v>0</v>
      </c>
      <c r="DB499" s="16">
        <f>IF(UPPER(TRIM(AM499))="P", 0, IF(UPPER(TRIM(AM499))="C", 16384, IF(UPPER(TRIM(AM499))="B", 32768, IF(UPPER(TRIM(AM499))="U", 49152, -1))))</f>
        <v>0</v>
      </c>
      <c r="DC499" s="16">
        <f>HEX2DEC(AN499)</f>
        <v>5591</v>
      </c>
      <c r="DD499" s="16">
        <f>IF(UPPER(TRIM(BB499))="",0,IF(UPPER(TRIM(BB499))="M",32,IF(UPPER(TRIM(BB499))="H",64,IF(UPPER(TRIM(BB499))="I",128,-1))))</f>
        <v>0</v>
      </c>
      <c r="DE499" s="16">
        <f>IF(UPPER(TRIM(BC499))="",0, IF(UPPER(TRIM(BC499))="U",1,IF(UPPER(TRIM(BC499))="A",2,IF(UPPER(TRIM(BC499))="B1",4,IF(UPPER(TRIM(BC499))="B2",8,IF(UPPER(TRIM(BC499))="C",16,-1))))))</f>
        <v>0</v>
      </c>
      <c r="DF499" s="17"/>
      <c r="DG499" s="16">
        <v>561</v>
      </c>
      <c r="DH499" s="16">
        <f>AK499</f>
        <v>1386</v>
      </c>
      <c r="DI499" s="16">
        <f>AL499</f>
        <v>31</v>
      </c>
      <c r="DJ499" s="16">
        <f>DB499 + DC499</f>
        <v>5591</v>
      </c>
      <c r="DK499" s="16">
        <f>HEX2DEC(AO499)</f>
        <v>0</v>
      </c>
      <c r="DL499" s="16">
        <f>HEX2DEC(AP499)</f>
        <v>5591</v>
      </c>
      <c r="DM499" s="128">
        <v>0</v>
      </c>
      <c r="DN499" s="16">
        <v>431</v>
      </c>
      <c r="DO499" s="16">
        <f>BV499*2^15+BW499*2^14+BX499*2^13+BY499*2^12+BZ499*2^11+CA499*2^10+CB499*2^9+CC499*2^8+CD499*2^7+CE499*2^6+CF499*2^5+CG499*2^4+CH499*2^3+CI499*2^2+CJ499*2^1+CK499*2^0</f>
        <v>0</v>
      </c>
      <c r="DP499" s="16">
        <f>CL499*2^15+CM499*2^14+CN499*2^13+CO499*2^12+CP499*2^11+CQ499*2^10+CR499*2^9+CS499*2^8+CT499*2^7+CU499*2^6+CV499*2^5+CW499*2^4+CX499*2^3+CY499*2^2+CZ499*2^1+DA499*2^0</f>
        <v>0</v>
      </c>
      <c r="DQ499" s="16">
        <f>IF(DS499=2,AT499*1000,AT499)</f>
        <v>1000</v>
      </c>
      <c r="DR499" s="16">
        <f>IF(DT499=2,AU499*1000,AU499)</f>
        <v>2000</v>
      </c>
      <c r="DS499" s="16">
        <v>2</v>
      </c>
      <c r="DT499" s="16">
        <v>2</v>
      </c>
      <c r="DU499" s="16">
        <f>MAX(0,MIN(AX499,3))*2^14+MAX(0,MIN(AY499,3))*2^12+MAX(0,MIN(AZ499,3))*2^10+MAX(0,MIN(BA499,3))*2^8+IF(AW499&lt;0,31,IF(AW499&gt;30,30,AW499))</f>
        <v>0</v>
      </c>
      <c r="DV499" s="16">
        <f>DD499 + DE499</f>
        <v>0</v>
      </c>
      <c r="DW499" s="138" t="s">
        <v>184</v>
      </c>
      <c r="DX499" s="137" t="s">
        <v>273</v>
      </c>
      <c r="DY499" s="137" t="s">
        <v>186</v>
      </c>
      <c r="DZ499" s="17"/>
      <c r="EA499" s="15"/>
      <c r="EB499" s="15"/>
      <c r="EC499" s="15"/>
      <c r="ED499" s="15"/>
    </row>
    <row r="500" spans="1:134" ht="15" hidden="1" customHeight="1" x14ac:dyDescent="0.3">
      <c r="A500" s="123"/>
      <c r="B500" s="301"/>
      <c r="C500" s="553"/>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128"/>
      <c r="AK500" s="143"/>
      <c r="AL500" s="143"/>
      <c r="AM500" s="144"/>
      <c r="AN500" s="145"/>
      <c r="AO500" s="145"/>
      <c r="AP500" s="145"/>
      <c r="AQ500" s="132" t="s">
        <v>878</v>
      </c>
      <c r="AR500" s="141">
        <v>3</v>
      </c>
      <c r="AS500" s="142"/>
      <c r="AT500" s="224"/>
      <c r="AU500" s="224"/>
      <c r="AV500" s="12"/>
      <c r="AW500" s="12"/>
      <c r="AX500" s="12"/>
      <c r="AY500" s="12"/>
      <c r="AZ500" s="12"/>
      <c r="BA500" s="12"/>
      <c r="BB500" s="14"/>
      <c r="BC500" s="14"/>
      <c r="BD500" s="15"/>
      <c r="BE500" s="137" t="s">
        <v>183</v>
      </c>
      <c r="BF500" s="146"/>
      <c r="BG500" s="146"/>
      <c r="BH500" s="146"/>
      <c r="BI500" s="11" t="s">
        <v>183</v>
      </c>
      <c r="BJ500" s="11" t="s">
        <v>183</v>
      </c>
      <c r="BK500" s="11" t="s">
        <v>183</v>
      </c>
      <c r="BL500" s="11" t="s">
        <v>183</v>
      </c>
      <c r="BM500" s="11" t="s">
        <v>183</v>
      </c>
      <c r="BN500" s="11" t="s">
        <v>183</v>
      </c>
      <c r="BO500" s="11" t="s">
        <v>183</v>
      </c>
      <c r="BP500" s="11" t="s">
        <v>183</v>
      </c>
      <c r="BQ500" s="11" t="s">
        <v>183</v>
      </c>
      <c r="BR500" s="11" t="s">
        <v>183</v>
      </c>
      <c r="BS500" s="11" t="s">
        <v>183</v>
      </c>
      <c r="BT500" s="11" t="s">
        <v>183</v>
      </c>
      <c r="BU500" s="11"/>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6"/>
      <c r="DC500" s="16"/>
      <c r="DD500" s="16"/>
      <c r="DE500" s="16"/>
      <c r="DF500" s="17"/>
      <c r="DG500" s="16"/>
      <c r="DH500" s="16"/>
      <c r="DI500" s="16"/>
      <c r="DJ500" s="16"/>
      <c r="DK500" s="16"/>
      <c r="DL500" s="16"/>
      <c r="DM500" s="128"/>
      <c r="DN500" s="16"/>
      <c r="DO500" s="16"/>
      <c r="DP500" s="16"/>
      <c r="DQ500" s="16"/>
      <c r="DR500" s="16"/>
      <c r="DS500" s="16"/>
      <c r="DT500" s="16"/>
      <c r="DU500" s="16"/>
      <c r="DV500" s="16"/>
      <c r="DW500" s="138"/>
      <c r="DX500" s="137"/>
      <c r="DY500" s="137"/>
      <c r="DZ500" s="17"/>
      <c r="EA500" s="15"/>
      <c r="EB500" s="15"/>
      <c r="EC500" s="15"/>
      <c r="ED500" s="15"/>
    </row>
    <row r="501" spans="1:134" ht="15" hidden="1" customHeight="1" x14ac:dyDescent="0.3">
      <c r="A501" s="123"/>
      <c r="B501" s="301"/>
      <c r="C501" s="553"/>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128"/>
      <c r="AK501" s="143"/>
      <c r="AL501" s="143"/>
      <c r="AM501" s="144"/>
      <c r="AN501" s="145"/>
      <c r="AO501" s="145"/>
      <c r="AP501" s="145"/>
      <c r="AQ501" s="132" t="s">
        <v>879</v>
      </c>
      <c r="AR501" s="141">
        <v>4</v>
      </c>
      <c r="AS501" s="142"/>
      <c r="AT501" s="224"/>
      <c r="AU501" s="224"/>
      <c r="AV501" s="12"/>
      <c r="AW501" s="12"/>
      <c r="AX501" s="12"/>
      <c r="AY501" s="12"/>
      <c r="AZ501" s="12"/>
      <c r="BA501" s="12"/>
      <c r="BB501" s="14"/>
      <c r="BC501" s="14"/>
      <c r="BD501" s="15"/>
      <c r="BE501" s="137" t="s">
        <v>183</v>
      </c>
      <c r="BF501" s="146"/>
      <c r="BG501" s="146"/>
      <c r="BH501" s="146"/>
      <c r="BI501" s="11" t="s">
        <v>183</v>
      </c>
      <c r="BJ501" s="11" t="s">
        <v>183</v>
      </c>
      <c r="BK501" s="11" t="s">
        <v>183</v>
      </c>
      <c r="BL501" s="11" t="s">
        <v>183</v>
      </c>
      <c r="BM501" s="11" t="s">
        <v>183</v>
      </c>
      <c r="BN501" s="11" t="s">
        <v>183</v>
      </c>
      <c r="BO501" s="11" t="s">
        <v>183</v>
      </c>
      <c r="BP501" s="11" t="s">
        <v>183</v>
      </c>
      <c r="BQ501" s="11" t="s">
        <v>183</v>
      </c>
      <c r="BR501" s="11" t="s">
        <v>183</v>
      </c>
      <c r="BS501" s="11" t="s">
        <v>183</v>
      </c>
      <c r="BT501" s="11" t="s">
        <v>183</v>
      </c>
      <c r="BU501" s="11"/>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6"/>
      <c r="DC501" s="16"/>
      <c r="DD501" s="16"/>
      <c r="DE501" s="16"/>
      <c r="DF501" s="17"/>
      <c r="DG501" s="16"/>
      <c r="DH501" s="16"/>
      <c r="DI501" s="16"/>
      <c r="DJ501" s="16"/>
      <c r="DK501" s="16"/>
      <c r="DL501" s="16"/>
      <c r="DM501" s="128"/>
      <c r="DN501" s="16"/>
      <c r="DO501" s="16"/>
      <c r="DP501" s="16"/>
      <c r="DQ501" s="16"/>
      <c r="DR501" s="16"/>
      <c r="DS501" s="16"/>
      <c r="DT501" s="16"/>
      <c r="DU501" s="16"/>
      <c r="DV501" s="16"/>
      <c r="DW501" s="138"/>
      <c r="DX501" s="137"/>
      <c r="DY501" s="137"/>
      <c r="DZ501" s="17"/>
      <c r="EA501" s="15"/>
      <c r="EB501" s="15"/>
      <c r="EC501" s="15"/>
      <c r="ED501" s="15"/>
    </row>
    <row r="502" spans="1:134" ht="15" hidden="1" customHeight="1" x14ac:dyDescent="0.3">
      <c r="A502" s="212"/>
      <c r="B502" s="213"/>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c r="AE502" s="214"/>
      <c r="AF502" s="214"/>
      <c r="AG502" s="214"/>
      <c r="AH502" s="214"/>
      <c r="AI502" s="214"/>
      <c r="AJ502" s="215"/>
      <c r="AK502" s="214"/>
      <c r="AL502" s="214"/>
      <c r="AM502" s="216"/>
      <c r="AN502" s="217"/>
      <c r="AO502" s="217"/>
      <c r="AP502" s="217"/>
      <c r="AQ502" s="214"/>
      <c r="AR502" s="214"/>
      <c r="AS502" s="214"/>
      <c r="AT502" s="214"/>
      <c r="AU502" s="214"/>
      <c r="AV502" s="214"/>
      <c r="AW502" s="214"/>
      <c r="AX502" s="214"/>
      <c r="AY502" s="214"/>
      <c r="AZ502" s="214"/>
      <c r="BA502" s="214"/>
      <c r="BB502" s="218"/>
      <c r="BC502" s="218"/>
      <c r="BD502" s="15"/>
      <c r="BE502" s="137" t="s">
        <v>183</v>
      </c>
      <c r="BF502" s="11"/>
      <c r="BG502" s="11"/>
      <c r="BH502" s="11"/>
      <c r="BI502" s="11" t="s">
        <v>183</v>
      </c>
      <c r="BJ502" s="11" t="s">
        <v>183</v>
      </c>
      <c r="BK502" s="11" t="s">
        <v>183</v>
      </c>
      <c r="BL502" s="11" t="s">
        <v>183</v>
      </c>
      <c r="BM502" s="11" t="s">
        <v>183</v>
      </c>
      <c r="BN502" s="11" t="s">
        <v>183</v>
      </c>
      <c r="BO502" s="11" t="s">
        <v>183</v>
      </c>
      <c r="BP502" s="11" t="s">
        <v>183</v>
      </c>
      <c r="BQ502" s="11" t="s">
        <v>183</v>
      </c>
      <c r="BR502" s="11" t="s">
        <v>183</v>
      </c>
      <c r="BS502" s="11" t="s">
        <v>183</v>
      </c>
      <c r="BT502" s="11" t="s">
        <v>183</v>
      </c>
      <c r="BU502" s="11"/>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6"/>
      <c r="DC502" s="16"/>
      <c r="DD502" s="16"/>
      <c r="DE502" s="16"/>
      <c r="DF502" s="17"/>
      <c r="DG502" s="16"/>
      <c r="DH502" s="16"/>
      <c r="DI502" s="16"/>
      <c r="DJ502" s="16"/>
      <c r="DK502" s="16"/>
      <c r="DL502" s="16"/>
      <c r="DM502" s="219"/>
      <c r="DN502" s="16"/>
      <c r="DO502" s="16"/>
      <c r="DP502" s="16"/>
      <c r="DQ502" s="16"/>
      <c r="DR502" s="16"/>
      <c r="DS502" s="16"/>
      <c r="DT502" s="16"/>
      <c r="DU502" s="16"/>
      <c r="DV502" s="16"/>
      <c r="DW502" s="138"/>
      <c r="DX502" s="137"/>
      <c r="DY502" s="137"/>
      <c r="DZ502" s="17"/>
      <c r="EA502" s="15"/>
      <c r="EB502" s="15"/>
      <c r="EC502" s="15"/>
      <c r="ED502" s="15"/>
    </row>
    <row r="503" spans="1:134" ht="15" hidden="1" customHeight="1" x14ac:dyDescent="0.3">
      <c r="A503" s="220"/>
      <c r="B503" s="298" t="s">
        <v>884</v>
      </c>
      <c r="C503" s="553" t="str">
        <f>IF(LEN(t_STR_RW_PAUX1) &gt; 0, t_STR_RW_PAUX1, DEF_RW_PAUX1) &amp; " high"</f>
        <v>Auxiliary pressure 1 high</v>
      </c>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0"/>
      <c r="AB503" s="300"/>
      <c r="AC503" s="300"/>
      <c r="AD503" s="300"/>
      <c r="AE503" s="300"/>
      <c r="AF503" s="300"/>
      <c r="AG503" s="300"/>
      <c r="AH503" s="300"/>
      <c r="AI503" s="300"/>
      <c r="AJ503" s="128">
        <f>IF($DM503=0,0,(IF(_xlfn.BITAND($DM503, 128),"8,", "") &amp; IF(_xlfn.BITAND($DM503,64),"7,", "") &amp; IF(_xlfn.BITAND($DM503,7), _xlfn.BITAND($DM503,7) &amp; ",", "") &amp; IF(_xlfn.BITAND($DM503, 56), _xlfn.BITAND($DM503, 56)/8, "")))</f>
        <v>0</v>
      </c>
      <c r="AK503" s="129">
        <v>1387</v>
      </c>
      <c r="AL503" s="129">
        <v>0</v>
      </c>
      <c r="AM503" s="130" t="s">
        <v>165</v>
      </c>
      <c r="AN503" s="131" t="s">
        <v>885</v>
      </c>
      <c r="AO503" s="131" t="s">
        <v>343</v>
      </c>
      <c r="AP503" s="131" t="s">
        <v>885</v>
      </c>
      <c r="AQ503" s="140" t="s">
        <v>886</v>
      </c>
      <c r="AR503" s="198">
        <v>10</v>
      </c>
      <c r="AS503" s="12" t="s">
        <v>194</v>
      </c>
      <c r="AT503" s="198">
        <v>1</v>
      </c>
      <c r="AU503" s="198">
        <v>2</v>
      </c>
      <c r="AV503" s="12" t="s">
        <v>259</v>
      </c>
      <c r="AW503" s="135">
        <v>0</v>
      </c>
      <c r="AX503" s="135">
        <v>0</v>
      </c>
      <c r="AY503" s="135">
        <v>0</v>
      </c>
      <c r="AZ503" s="135">
        <v>0</v>
      </c>
      <c r="BA503" s="135">
        <v>0</v>
      </c>
      <c r="BB503" s="136"/>
      <c r="BC503" s="136"/>
      <c r="BD503" s="15"/>
      <c r="BE503" s="137" t="str">
        <f>IF(C503="","",C503)</f>
        <v>Auxiliary pressure 1 high</v>
      </c>
      <c r="BF503" s="11" t="s">
        <v>264</v>
      </c>
      <c r="BG503" s="11" t="s">
        <v>265</v>
      </c>
      <c r="BH503" s="11" t="s">
        <v>266</v>
      </c>
      <c r="BI503" s="146" t="s">
        <v>525</v>
      </c>
      <c r="BJ503" s="11" t="s">
        <v>268</v>
      </c>
      <c r="BK503" s="146" t="s">
        <v>485</v>
      </c>
      <c r="BL503" s="146" t="s">
        <v>350</v>
      </c>
      <c r="BM503" s="146" t="s">
        <v>179</v>
      </c>
      <c r="BN503" s="11" t="s">
        <v>182</v>
      </c>
      <c r="BO503" s="265" t="s">
        <v>181</v>
      </c>
      <c r="BP503" s="11" t="s">
        <v>272</v>
      </c>
      <c r="BQ503" s="11" t="s">
        <v>182</v>
      </c>
      <c r="BR503" s="11" t="s">
        <v>182</v>
      </c>
      <c r="BS503" s="11" t="s">
        <v>183</v>
      </c>
      <c r="BT503" s="11" t="s">
        <v>182</v>
      </c>
      <c r="BU503" s="11"/>
      <c r="BV503" s="15">
        <f t="shared" ref="BV503:BZ504" si="254">IF(UPPER(TRIM(D503))="X",1,0)</f>
        <v>0</v>
      </c>
      <c r="BW503" s="15">
        <f t="shared" si="254"/>
        <v>0</v>
      </c>
      <c r="BX503" s="15">
        <f t="shared" si="254"/>
        <v>0</v>
      </c>
      <c r="BY503" s="15">
        <f t="shared" si="254"/>
        <v>0</v>
      </c>
      <c r="BZ503" s="15">
        <f t="shared" si="254"/>
        <v>0</v>
      </c>
      <c r="CA503" s="15">
        <f>IF(UPPER(TRIM(J503))="X",1,0)</f>
        <v>0</v>
      </c>
      <c r="CB503" s="15">
        <f>IF(UPPER(TRIM(L503))="X",1,0)</f>
        <v>0</v>
      </c>
      <c r="CC503" s="15">
        <f>IF(UPPER(TRIM(M503))="X",1,0)</f>
        <v>0</v>
      </c>
      <c r="CD503" s="15">
        <f>IF(UPPER(TRIM(I503))="X",1,0)</f>
        <v>0</v>
      </c>
      <c r="CE503" s="15">
        <f>IF(UPPER(TRIM(K503))="X",1,0)</f>
        <v>0</v>
      </c>
      <c r="CF503" s="15">
        <f t="shared" ref="CF503:CU504" si="255">IF(UPPER(TRIM(N503))="X",1,0)</f>
        <v>0</v>
      </c>
      <c r="CG503" s="15">
        <f t="shared" si="255"/>
        <v>0</v>
      </c>
      <c r="CH503" s="15">
        <f t="shared" si="255"/>
        <v>0</v>
      </c>
      <c r="CI503" s="15">
        <f t="shared" si="255"/>
        <v>0</v>
      </c>
      <c r="CJ503" s="15">
        <f t="shared" si="255"/>
        <v>0</v>
      </c>
      <c r="CK503" s="15">
        <f t="shared" si="255"/>
        <v>0</v>
      </c>
      <c r="CL503" s="15">
        <f t="shared" si="255"/>
        <v>0</v>
      </c>
      <c r="CM503" s="15">
        <f t="shared" si="255"/>
        <v>0</v>
      </c>
      <c r="CN503" s="15">
        <f t="shared" si="255"/>
        <v>0</v>
      </c>
      <c r="CO503" s="15">
        <f t="shared" si="255"/>
        <v>0</v>
      </c>
      <c r="CP503" s="15">
        <f t="shared" si="255"/>
        <v>0</v>
      </c>
      <c r="CQ503" s="15">
        <f t="shared" si="255"/>
        <v>0</v>
      </c>
      <c r="CR503" s="15">
        <f t="shared" si="255"/>
        <v>0</v>
      </c>
      <c r="CS503" s="15">
        <f t="shared" si="255"/>
        <v>0</v>
      </c>
      <c r="CT503" s="15">
        <f t="shared" si="255"/>
        <v>0</v>
      </c>
      <c r="CU503" s="15">
        <f t="shared" si="255"/>
        <v>0</v>
      </c>
      <c r="CV503" s="15">
        <f t="shared" ref="CP503:DA504" si="256">IF(UPPER(TRIM(AD503))="X",1,0)</f>
        <v>0</v>
      </c>
      <c r="CW503" s="15">
        <f t="shared" si="256"/>
        <v>0</v>
      </c>
      <c r="CX503" s="15">
        <f t="shared" si="256"/>
        <v>0</v>
      </c>
      <c r="CY503" s="15">
        <f t="shared" si="256"/>
        <v>0</v>
      </c>
      <c r="CZ503" s="15">
        <f t="shared" si="256"/>
        <v>0</v>
      </c>
      <c r="DA503" s="15">
        <f t="shared" si="256"/>
        <v>0</v>
      </c>
      <c r="DB503" s="16">
        <f>IF(UPPER(TRIM(AM503))="P", 0, IF(UPPER(TRIM(AM503))="C", 16384, IF(UPPER(TRIM(AM503))="B", 32768, IF(UPPER(TRIM(AM503))="U", 49152, -1))))</f>
        <v>0</v>
      </c>
      <c r="DC503" s="16">
        <f>HEX2DEC(AN503)</f>
        <v>5602</v>
      </c>
      <c r="DD503" s="16">
        <f>IF(UPPER(TRIM(BB503))="",0,IF(UPPER(TRIM(BB503))="M",32,IF(UPPER(TRIM(BB503))="H",64,IF(UPPER(TRIM(BB503))="I",128,-1))))</f>
        <v>0</v>
      </c>
      <c r="DE503" s="16">
        <f>IF(UPPER(TRIM(BC503))="",0, IF(UPPER(TRIM(BC503))="U",1,IF(UPPER(TRIM(BC503))="A",2,IF(UPPER(TRIM(BC503))="B1",4,IF(UPPER(TRIM(BC503))="B2",8,IF(UPPER(TRIM(BC503))="C",16,-1))))))</f>
        <v>0</v>
      </c>
      <c r="DF503" s="17"/>
      <c r="DG503" s="16">
        <v>538</v>
      </c>
      <c r="DH503" s="16">
        <f>AK503</f>
        <v>1387</v>
      </c>
      <c r="DI503" s="16">
        <f>AL503</f>
        <v>0</v>
      </c>
      <c r="DJ503" s="16">
        <f>DB503 + DC503</f>
        <v>5602</v>
      </c>
      <c r="DK503" s="16">
        <f>HEX2DEC(AO503)</f>
        <v>18</v>
      </c>
      <c r="DL503" s="16">
        <f>HEX2DEC(AP503)</f>
        <v>5602</v>
      </c>
      <c r="DM503" s="128">
        <v>0</v>
      </c>
      <c r="DN503" s="16">
        <v>408</v>
      </c>
      <c r="DO503" s="16">
        <f>BV503*2^15+BW503*2^14+BX503*2^13+BY503*2^12+BZ503*2^11+CA503*2^10+CB503*2^9+CC503*2^8+CD503*2^7+CE503*2^6+CF503*2^5+CG503*2^4+CH503*2^3+CI503*2^2+CJ503*2^1+CK503*2^0</f>
        <v>0</v>
      </c>
      <c r="DP503" s="16">
        <f>CL503*2^15+CM503*2^14+CN503*2^13+CO503*2^12+CP503*2^11+CQ503*2^10+CR503*2^9+CS503*2^8+CT503*2^7+CU503*2^6+CV503*2^5+CW503*2^4+CX503*2^3+CY503*2^2+CZ503*2^1+DA503*2^0</f>
        <v>0</v>
      </c>
      <c r="DQ503" s="16">
        <f>IF(DS503=2,AT503*1000,AT503)</f>
        <v>1000</v>
      </c>
      <c r="DR503" s="16">
        <f>IF(DT503=2,AU503*1000,AU503)</f>
        <v>2000</v>
      </c>
      <c r="DS503" s="16">
        <v>2</v>
      </c>
      <c r="DT503" s="16">
        <v>2</v>
      </c>
      <c r="DU503" s="16">
        <f>MAX(0,MIN(AX503,3))*2^14+MAX(0,MIN(AY503,3))*2^12+MAX(0,MIN(AZ503,3))*2^10+MAX(0,MIN(BA503,3))*2^8+IF(AW503&lt;0,31,IF(AW503&gt;30,30,AW503))</f>
        <v>0</v>
      </c>
      <c r="DV503" s="16">
        <f>DD503 + DE503</f>
        <v>0</v>
      </c>
      <c r="DW503" s="138" t="s">
        <v>184</v>
      </c>
      <c r="DX503" s="137" t="s">
        <v>273</v>
      </c>
      <c r="DY503" s="137" t="s">
        <v>186</v>
      </c>
      <c r="DZ503" s="17"/>
      <c r="EA503" s="15"/>
      <c r="EB503" s="15"/>
      <c r="EC503" s="15"/>
      <c r="ED503" s="15"/>
    </row>
    <row r="504" spans="1:134" ht="15" hidden="1" customHeight="1" x14ac:dyDescent="0.3">
      <c r="A504" s="123"/>
      <c r="B504" s="293"/>
      <c r="C504" s="553" t="str">
        <f>IF(LEN(t_STR_RW_PAUX1) &gt; 0, t_STR_RW_PAUX1, DEF_RW_PAUX1) &amp; " low"</f>
        <v>Auxiliary pressure 1 low</v>
      </c>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c r="AB504" s="268"/>
      <c r="AC504" s="268"/>
      <c r="AD504" s="268"/>
      <c r="AE504" s="268"/>
      <c r="AF504" s="268"/>
      <c r="AG504" s="268"/>
      <c r="AH504" s="268"/>
      <c r="AI504" s="268"/>
      <c r="AJ504" s="128">
        <f>IF($DM504=0,0,(IF(_xlfn.BITAND($DM504, 128),"8,", "") &amp; IF(_xlfn.BITAND($DM504,64),"7,", "") &amp; IF(_xlfn.BITAND($DM504,7), _xlfn.BITAND($DM504,7) &amp; ",", "") &amp; IF(_xlfn.BITAND($DM504, 56), _xlfn.BITAND($DM504, 56)/8, "")))</f>
        <v>0</v>
      </c>
      <c r="AK504" s="129">
        <v>1387</v>
      </c>
      <c r="AL504" s="129">
        <v>1</v>
      </c>
      <c r="AM504" s="130" t="s">
        <v>165</v>
      </c>
      <c r="AN504" s="131" t="s">
        <v>885</v>
      </c>
      <c r="AO504" s="131" t="s">
        <v>352</v>
      </c>
      <c r="AP504" s="131" t="s">
        <v>887</v>
      </c>
      <c r="AQ504" s="132" t="s">
        <v>888</v>
      </c>
      <c r="AR504" s="198">
        <v>4</v>
      </c>
      <c r="AS504" s="12" t="s">
        <v>194</v>
      </c>
      <c r="AT504" s="198">
        <v>1</v>
      </c>
      <c r="AU504" s="198">
        <v>2</v>
      </c>
      <c r="AV504" s="12" t="s">
        <v>259</v>
      </c>
      <c r="AW504" s="135">
        <v>0</v>
      </c>
      <c r="AX504" s="135">
        <v>0</v>
      </c>
      <c r="AY504" s="135">
        <v>0</v>
      </c>
      <c r="AZ504" s="135">
        <v>0</v>
      </c>
      <c r="BA504" s="135">
        <v>0</v>
      </c>
      <c r="BB504" s="136"/>
      <c r="BC504" s="136"/>
      <c r="BD504" s="15"/>
      <c r="BE504" s="137" t="str">
        <f>IF(C504="","",C504)</f>
        <v>Auxiliary pressure 1 low</v>
      </c>
      <c r="BF504" s="11" t="s">
        <v>264</v>
      </c>
      <c r="BG504" s="11" t="s">
        <v>265</v>
      </c>
      <c r="BH504" s="11" t="s">
        <v>266</v>
      </c>
      <c r="BI504" s="146" t="s">
        <v>525</v>
      </c>
      <c r="BJ504" s="11" t="s">
        <v>268</v>
      </c>
      <c r="BK504" s="146" t="s">
        <v>485</v>
      </c>
      <c r="BL504" s="146" t="s">
        <v>350</v>
      </c>
      <c r="BM504" s="146" t="s">
        <v>179</v>
      </c>
      <c r="BN504" s="11" t="s">
        <v>182</v>
      </c>
      <c r="BO504" s="265" t="s">
        <v>181</v>
      </c>
      <c r="BP504" s="11" t="s">
        <v>272</v>
      </c>
      <c r="BQ504" s="11" t="s">
        <v>182</v>
      </c>
      <c r="BR504" s="11" t="s">
        <v>182</v>
      </c>
      <c r="BS504" s="11" t="s">
        <v>183</v>
      </c>
      <c r="BT504" s="11" t="s">
        <v>182</v>
      </c>
      <c r="BU504" s="11"/>
      <c r="BV504" s="15">
        <f t="shared" si="254"/>
        <v>0</v>
      </c>
      <c r="BW504" s="15">
        <f t="shared" si="254"/>
        <v>0</v>
      </c>
      <c r="BX504" s="15">
        <f t="shared" si="254"/>
        <v>0</v>
      </c>
      <c r="BY504" s="15">
        <f t="shared" si="254"/>
        <v>0</v>
      </c>
      <c r="BZ504" s="15">
        <f t="shared" si="254"/>
        <v>0</v>
      </c>
      <c r="CA504" s="15">
        <f>IF(UPPER(TRIM(J504))="X",1,0)</f>
        <v>0</v>
      </c>
      <c r="CB504" s="15">
        <f>IF(UPPER(TRIM(L504))="X",1,0)</f>
        <v>0</v>
      </c>
      <c r="CC504" s="15">
        <f>IF(UPPER(TRIM(M504))="X",1,0)</f>
        <v>0</v>
      </c>
      <c r="CD504" s="15">
        <f>IF(UPPER(TRIM(I504))="X",1,0)</f>
        <v>0</v>
      </c>
      <c r="CE504" s="15">
        <f>IF(UPPER(TRIM(K504))="X",1,0)</f>
        <v>0</v>
      </c>
      <c r="CF504" s="15">
        <f t="shared" si="255"/>
        <v>0</v>
      </c>
      <c r="CG504" s="15">
        <f t="shared" si="255"/>
        <v>0</v>
      </c>
      <c r="CH504" s="15">
        <f t="shared" si="255"/>
        <v>0</v>
      </c>
      <c r="CI504" s="15">
        <f t="shared" si="255"/>
        <v>0</v>
      </c>
      <c r="CJ504" s="15">
        <f t="shared" si="255"/>
        <v>0</v>
      </c>
      <c r="CK504" s="15">
        <f t="shared" si="255"/>
        <v>0</v>
      </c>
      <c r="CL504" s="15">
        <f t="shared" si="255"/>
        <v>0</v>
      </c>
      <c r="CM504" s="15">
        <f t="shared" si="255"/>
        <v>0</v>
      </c>
      <c r="CN504" s="15">
        <f t="shared" si="255"/>
        <v>0</v>
      </c>
      <c r="CO504" s="15">
        <f t="shared" si="255"/>
        <v>0</v>
      </c>
      <c r="CP504" s="15">
        <f t="shared" si="256"/>
        <v>0</v>
      </c>
      <c r="CQ504" s="15">
        <f t="shared" si="256"/>
        <v>0</v>
      </c>
      <c r="CR504" s="15">
        <f t="shared" si="256"/>
        <v>0</v>
      </c>
      <c r="CS504" s="15">
        <f t="shared" si="256"/>
        <v>0</v>
      </c>
      <c r="CT504" s="15">
        <f t="shared" si="256"/>
        <v>0</v>
      </c>
      <c r="CU504" s="15">
        <f t="shared" si="256"/>
        <v>0</v>
      </c>
      <c r="CV504" s="15">
        <f t="shared" si="256"/>
        <v>0</v>
      </c>
      <c r="CW504" s="15">
        <f t="shared" si="256"/>
        <v>0</v>
      </c>
      <c r="CX504" s="15">
        <f t="shared" si="256"/>
        <v>0</v>
      </c>
      <c r="CY504" s="15">
        <f t="shared" si="256"/>
        <v>0</v>
      </c>
      <c r="CZ504" s="15">
        <f t="shared" si="256"/>
        <v>0</v>
      </c>
      <c r="DA504" s="15">
        <f t="shared" si="256"/>
        <v>0</v>
      </c>
      <c r="DB504" s="16">
        <f>IF(UPPER(TRIM(AM504))="P", 0, IF(UPPER(TRIM(AM504))="C", 16384, IF(UPPER(TRIM(AM504))="B", 32768, IF(UPPER(TRIM(AM504))="U", 49152, -1))))</f>
        <v>0</v>
      </c>
      <c r="DC504" s="16">
        <f>HEX2DEC(AN504)</f>
        <v>5602</v>
      </c>
      <c r="DD504" s="16">
        <f>IF(UPPER(TRIM(BB504))="",0,IF(UPPER(TRIM(BB504))="M",32,IF(UPPER(TRIM(BB504))="H",64,IF(UPPER(TRIM(BB504))="I",128,-1))))</f>
        <v>0</v>
      </c>
      <c r="DE504" s="16">
        <f>IF(UPPER(TRIM(BC504))="",0, IF(UPPER(TRIM(BC504))="U",1,IF(UPPER(TRIM(BC504))="A",2,IF(UPPER(TRIM(BC504))="B1",4,IF(UPPER(TRIM(BC504))="B2",8,IF(UPPER(TRIM(BC504))="C",16,-1))))))</f>
        <v>0</v>
      </c>
      <c r="DF504" s="17"/>
      <c r="DG504" s="16">
        <v>539</v>
      </c>
      <c r="DH504" s="16">
        <f>AK504</f>
        <v>1387</v>
      </c>
      <c r="DI504" s="16">
        <f>AL504</f>
        <v>1</v>
      </c>
      <c r="DJ504" s="16">
        <f>DB504 + DC504</f>
        <v>5602</v>
      </c>
      <c r="DK504" s="16">
        <f>HEX2DEC(AO504)</f>
        <v>17</v>
      </c>
      <c r="DL504" s="16">
        <f>HEX2DEC(AP504)</f>
        <v>5603</v>
      </c>
      <c r="DM504" s="128">
        <v>0</v>
      </c>
      <c r="DN504" s="16">
        <v>409</v>
      </c>
      <c r="DO504" s="16">
        <f>BV504*2^15+BW504*2^14+BX504*2^13+BY504*2^12+BZ504*2^11+CA504*2^10+CB504*2^9+CC504*2^8+CD504*2^7+CE504*2^6+CF504*2^5+CG504*2^4+CH504*2^3+CI504*2^2+CJ504*2^1+CK504*2^0</f>
        <v>0</v>
      </c>
      <c r="DP504" s="16">
        <f>CL504*2^15+CM504*2^14+CN504*2^13+CO504*2^12+CP504*2^11+CQ504*2^10+CR504*2^9+CS504*2^8+CT504*2^7+CU504*2^6+CV504*2^5+CW504*2^4+CX504*2^3+CY504*2^2+CZ504*2^1+DA504*2^0</f>
        <v>0</v>
      </c>
      <c r="DQ504" s="16">
        <f>IF(DS504=2,AT504*1000,AT504)</f>
        <v>1000</v>
      </c>
      <c r="DR504" s="16">
        <f>IF(DT504=2,AU504*1000,AU504)</f>
        <v>2000</v>
      </c>
      <c r="DS504" s="16">
        <v>2</v>
      </c>
      <c r="DT504" s="16">
        <v>2</v>
      </c>
      <c r="DU504" s="16">
        <f>MAX(0,MIN(AX504,3))*2^14+MAX(0,MIN(AY504,3))*2^12+MAX(0,MIN(AZ504,3))*2^10+MAX(0,MIN(BA504,3))*2^8+IF(AW504&lt;0,31,IF(AW504&gt;30,30,AW504))</f>
        <v>0</v>
      </c>
      <c r="DV504" s="16">
        <f>DD504 + DE504</f>
        <v>0</v>
      </c>
      <c r="DW504" s="138" t="s">
        <v>184</v>
      </c>
      <c r="DX504" s="137" t="s">
        <v>273</v>
      </c>
      <c r="DY504" s="137" t="s">
        <v>186</v>
      </c>
      <c r="DZ504" s="17"/>
      <c r="EA504" s="15"/>
      <c r="EB504" s="15"/>
      <c r="EC504" s="15"/>
      <c r="ED504" s="15"/>
    </row>
    <row r="505" spans="1:134" ht="15" hidden="1" customHeight="1" x14ac:dyDescent="0.3">
      <c r="A505" s="123"/>
      <c r="B505" s="290"/>
      <c r="C505" s="563"/>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c r="AD505" s="177"/>
      <c r="AE505" s="177"/>
      <c r="AF505" s="177"/>
      <c r="AG505" s="177"/>
      <c r="AH505" s="177"/>
      <c r="AI505" s="177"/>
      <c r="AJ505" s="179"/>
      <c r="AK505" s="180"/>
      <c r="AL505" s="180"/>
      <c r="AM505" s="181"/>
      <c r="AN505" s="182"/>
      <c r="AO505" s="182"/>
      <c r="AP505" s="182"/>
      <c r="AQ505" s="183"/>
      <c r="AR505" s="189"/>
      <c r="AS505" s="184"/>
      <c r="AT505" s="190"/>
      <c r="AU505" s="190"/>
      <c r="AV505" s="184"/>
      <c r="AW505" s="184"/>
      <c r="AX505" s="184"/>
      <c r="AY505" s="184"/>
      <c r="AZ505" s="184"/>
      <c r="BA505" s="184"/>
      <c r="BB505" s="186"/>
      <c r="BC505" s="186"/>
      <c r="BD505" s="15"/>
      <c r="BE505" s="137"/>
      <c r="BF505" s="146"/>
      <c r="BG505" s="146"/>
      <c r="BH505" s="146"/>
      <c r="BI505" s="11" t="s">
        <v>183</v>
      </c>
      <c r="BJ505" s="11" t="s">
        <v>183</v>
      </c>
      <c r="BK505" s="11" t="s">
        <v>183</v>
      </c>
      <c r="BL505" s="11" t="s">
        <v>183</v>
      </c>
      <c r="BM505" s="11" t="s">
        <v>183</v>
      </c>
      <c r="BN505" s="11" t="s">
        <v>183</v>
      </c>
      <c r="BO505" s="11" t="s">
        <v>183</v>
      </c>
      <c r="BP505" s="11" t="s">
        <v>183</v>
      </c>
      <c r="BQ505" s="11" t="s">
        <v>183</v>
      </c>
      <c r="BR505" s="11" t="s">
        <v>183</v>
      </c>
      <c r="BS505" s="11" t="s">
        <v>183</v>
      </c>
      <c r="BT505" s="11" t="s">
        <v>183</v>
      </c>
      <c r="BU505" s="11"/>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6"/>
      <c r="DC505" s="16"/>
      <c r="DD505" s="16"/>
      <c r="DE505" s="16"/>
      <c r="DF505" s="17"/>
      <c r="DG505" s="16"/>
      <c r="DH505" s="16"/>
      <c r="DI505" s="16"/>
      <c r="DJ505" s="16"/>
      <c r="DK505" s="16"/>
      <c r="DL505" s="16"/>
      <c r="DM505" s="179"/>
      <c r="DN505" s="16"/>
      <c r="DO505" s="16"/>
      <c r="DP505" s="16"/>
      <c r="DQ505" s="16"/>
      <c r="DR505" s="16"/>
      <c r="DS505" s="16"/>
      <c r="DT505" s="16"/>
      <c r="DU505" s="16"/>
      <c r="DV505" s="16"/>
      <c r="DW505" s="138"/>
      <c r="DX505" s="137"/>
      <c r="DY505" s="137"/>
      <c r="DZ505" s="17"/>
      <c r="EA505" s="15"/>
      <c r="EB505" s="15"/>
      <c r="EC505" s="15"/>
      <c r="ED505" s="15"/>
    </row>
    <row r="506" spans="1:134" ht="15" hidden="1" customHeight="1" x14ac:dyDescent="0.3">
      <c r="A506" s="123"/>
      <c r="B506" s="298" t="s">
        <v>889</v>
      </c>
      <c r="C506" s="553" t="str">
        <f>IF(LEN(t_STR_RW_PAUX2) &gt; 0, t_STR_RW_PAUX2, DEF_RW_PAUX2) &amp; " high"</f>
        <v>Auxiliary pressure 2 high</v>
      </c>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0"/>
      <c r="AB506" s="300"/>
      <c r="AC506" s="300"/>
      <c r="AD506" s="300"/>
      <c r="AE506" s="300"/>
      <c r="AF506" s="300"/>
      <c r="AG506" s="300"/>
      <c r="AH506" s="300"/>
      <c r="AI506" s="300"/>
      <c r="AJ506" s="128">
        <f>IF($DM506=0,0,(IF(_xlfn.BITAND($DM506, 128),"8,", "") &amp; IF(_xlfn.BITAND($DM506,64),"7,", "") &amp; IF(_xlfn.BITAND($DM506,7), _xlfn.BITAND($DM506,7) &amp; ",", "") &amp; IF(_xlfn.BITAND($DM506, 56), _xlfn.BITAND($DM506, 56)/8, "")))</f>
        <v>0</v>
      </c>
      <c r="AK506" s="129">
        <v>1388</v>
      </c>
      <c r="AL506" s="129">
        <v>0</v>
      </c>
      <c r="AM506" s="130" t="s">
        <v>165</v>
      </c>
      <c r="AN506" s="131" t="s">
        <v>890</v>
      </c>
      <c r="AO506" s="131" t="s">
        <v>343</v>
      </c>
      <c r="AP506" s="131" t="s">
        <v>890</v>
      </c>
      <c r="AQ506" s="140" t="s">
        <v>891</v>
      </c>
      <c r="AR506" s="198">
        <v>10</v>
      </c>
      <c r="AS506" s="12" t="s">
        <v>194</v>
      </c>
      <c r="AT506" s="198">
        <v>1</v>
      </c>
      <c r="AU506" s="198">
        <v>2</v>
      </c>
      <c r="AV506" s="12" t="s">
        <v>259</v>
      </c>
      <c r="AW506" s="135">
        <v>0</v>
      </c>
      <c r="AX506" s="135">
        <v>0</v>
      </c>
      <c r="AY506" s="135">
        <v>0</v>
      </c>
      <c r="AZ506" s="135">
        <v>0</v>
      </c>
      <c r="BA506" s="135">
        <v>0</v>
      </c>
      <c r="BB506" s="136"/>
      <c r="BC506" s="136"/>
      <c r="BD506" s="15"/>
      <c r="BE506" s="137" t="str">
        <f>IF(C506="","",C506)</f>
        <v>Auxiliary pressure 2 high</v>
      </c>
      <c r="BF506" s="11" t="s">
        <v>264</v>
      </c>
      <c r="BG506" s="11" t="s">
        <v>265</v>
      </c>
      <c r="BH506" s="11" t="s">
        <v>266</v>
      </c>
      <c r="BI506" s="146" t="s">
        <v>525</v>
      </c>
      <c r="BJ506" s="11" t="s">
        <v>268</v>
      </c>
      <c r="BK506" s="146" t="s">
        <v>485</v>
      </c>
      <c r="BL506" s="146" t="s">
        <v>350</v>
      </c>
      <c r="BM506" s="146" t="s">
        <v>179</v>
      </c>
      <c r="BN506" s="11" t="s">
        <v>182</v>
      </c>
      <c r="BO506" s="265" t="s">
        <v>181</v>
      </c>
      <c r="BP506" s="11" t="s">
        <v>272</v>
      </c>
      <c r="BQ506" s="11" t="s">
        <v>182</v>
      </c>
      <c r="BR506" s="11" t="s">
        <v>182</v>
      </c>
      <c r="BS506" s="11" t="s">
        <v>183</v>
      </c>
      <c r="BT506" s="11" t="s">
        <v>182</v>
      </c>
      <c r="BU506" s="11"/>
      <c r="BV506" s="15">
        <f t="shared" ref="BV506:BZ507" si="257">IF(UPPER(TRIM(D506))="X",1,0)</f>
        <v>0</v>
      </c>
      <c r="BW506" s="15">
        <f t="shared" si="257"/>
        <v>0</v>
      </c>
      <c r="BX506" s="15">
        <f t="shared" si="257"/>
        <v>0</v>
      </c>
      <c r="BY506" s="15">
        <f t="shared" si="257"/>
        <v>0</v>
      </c>
      <c r="BZ506" s="15">
        <f t="shared" si="257"/>
        <v>0</v>
      </c>
      <c r="CA506" s="15">
        <f>IF(UPPER(TRIM(J506))="X",1,0)</f>
        <v>0</v>
      </c>
      <c r="CB506" s="15">
        <f>IF(UPPER(TRIM(L506))="X",1,0)</f>
        <v>0</v>
      </c>
      <c r="CC506" s="15">
        <f>IF(UPPER(TRIM(M506))="X",1,0)</f>
        <v>0</v>
      </c>
      <c r="CD506" s="15">
        <f>IF(UPPER(TRIM(I506))="X",1,0)</f>
        <v>0</v>
      </c>
      <c r="CE506" s="15">
        <f>IF(UPPER(TRIM(K506))="X",1,0)</f>
        <v>0</v>
      </c>
      <c r="CF506" s="15">
        <f t="shared" ref="CF506:CU507" si="258">IF(UPPER(TRIM(N506))="X",1,0)</f>
        <v>0</v>
      </c>
      <c r="CG506" s="15">
        <f t="shared" si="258"/>
        <v>0</v>
      </c>
      <c r="CH506" s="15">
        <f t="shared" si="258"/>
        <v>0</v>
      </c>
      <c r="CI506" s="15">
        <f t="shared" si="258"/>
        <v>0</v>
      </c>
      <c r="CJ506" s="15">
        <f t="shared" si="258"/>
        <v>0</v>
      </c>
      <c r="CK506" s="15">
        <f t="shared" si="258"/>
        <v>0</v>
      </c>
      <c r="CL506" s="15">
        <f t="shared" si="258"/>
        <v>0</v>
      </c>
      <c r="CM506" s="15">
        <f t="shared" si="258"/>
        <v>0</v>
      </c>
      <c r="CN506" s="15">
        <f t="shared" si="258"/>
        <v>0</v>
      </c>
      <c r="CO506" s="15">
        <f t="shared" si="258"/>
        <v>0</v>
      </c>
      <c r="CP506" s="15">
        <f t="shared" si="258"/>
        <v>0</v>
      </c>
      <c r="CQ506" s="15">
        <f t="shared" si="258"/>
        <v>0</v>
      </c>
      <c r="CR506" s="15">
        <f t="shared" si="258"/>
        <v>0</v>
      </c>
      <c r="CS506" s="15">
        <f t="shared" si="258"/>
        <v>0</v>
      </c>
      <c r="CT506" s="15">
        <f t="shared" si="258"/>
        <v>0</v>
      </c>
      <c r="CU506" s="15">
        <f t="shared" si="258"/>
        <v>0</v>
      </c>
      <c r="CV506" s="15">
        <f t="shared" ref="CP506:DA507" si="259">IF(UPPER(TRIM(AD506))="X",1,0)</f>
        <v>0</v>
      </c>
      <c r="CW506" s="15">
        <f t="shared" si="259"/>
        <v>0</v>
      </c>
      <c r="CX506" s="15">
        <f t="shared" si="259"/>
        <v>0</v>
      </c>
      <c r="CY506" s="15">
        <f t="shared" si="259"/>
        <v>0</v>
      </c>
      <c r="CZ506" s="15">
        <f t="shared" si="259"/>
        <v>0</v>
      </c>
      <c r="DA506" s="15">
        <f t="shared" si="259"/>
        <v>0</v>
      </c>
      <c r="DB506" s="16">
        <f>IF(UPPER(TRIM(AM506))="P", 0, IF(UPPER(TRIM(AM506))="C", 16384, IF(UPPER(TRIM(AM506))="B", 32768, IF(UPPER(TRIM(AM506))="U", 49152, -1))))</f>
        <v>0</v>
      </c>
      <c r="DC506" s="16">
        <f>HEX2DEC(AN506)</f>
        <v>5604</v>
      </c>
      <c r="DD506" s="16">
        <f>IF(UPPER(TRIM(BB506))="",0,IF(UPPER(TRIM(BB506))="M",32,IF(UPPER(TRIM(BB506))="H",64,IF(UPPER(TRIM(BB506))="I",128,-1))))</f>
        <v>0</v>
      </c>
      <c r="DE506" s="16">
        <f>IF(UPPER(TRIM(BC506))="",0, IF(UPPER(TRIM(BC506))="U",1,IF(UPPER(TRIM(BC506))="A",2,IF(UPPER(TRIM(BC506))="B1",4,IF(UPPER(TRIM(BC506))="B2",8,IF(UPPER(TRIM(BC506))="C",16,-1))))))</f>
        <v>0</v>
      </c>
      <c r="DF506" s="17"/>
      <c r="DG506" s="16">
        <v>540</v>
      </c>
      <c r="DH506" s="16">
        <f>AK506</f>
        <v>1388</v>
      </c>
      <c r="DI506" s="16">
        <f>AL506</f>
        <v>0</v>
      </c>
      <c r="DJ506" s="16">
        <f>DB506 + DC506</f>
        <v>5604</v>
      </c>
      <c r="DK506" s="16">
        <f>HEX2DEC(AO506)</f>
        <v>18</v>
      </c>
      <c r="DL506" s="16">
        <f>HEX2DEC(AP506)</f>
        <v>5604</v>
      </c>
      <c r="DM506" s="128">
        <v>0</v>
      </c>
      <c r="DN506" s="16">
        <v>410</v>
      </c>
      <c r="DO506" s="16">
        <f>BV506*2^15+BW506*2^14+BX506*2^13+BY506*2^12+BZ506*2^11+CA506*2^10+CB506*2^9+CC506*2^8+CD506*2^7+CE506*2^6+CF506*2^5+CG506*2^4+CH506*2^3+CI506*2^2+CJ506*2^1+CK506*2^0</f>
        <v>0</v>
      </c>
      <c r="DP506" s="16">
        <f>CL506*2^15+CM506*2^14+CN506*2^13+CO506*2^12+CP506*2^11+CQ506*2^10+CR506*2^9+CS506*2^8+CT506*2^7+CU506*2^6+CV506*2^5+CW506*2^4+CX506*2^3+CY506*2^2+CZ506*2^1+DA506*2^0</f>
        <v>0</v>
      </c>
      <c r="DQ506" s="16">
        <f>IF(DS506=2,AT506*1000,AT506)</f>
        <v>1000</v>
      </c>
      <c r="DR506" s="16">
        <f>IF(DT506=2,AU506*1000,AU506)</f>
        <v>2000</v>
      </c>
      <c r="DS506" s="16">
        <v>2</v>
      </c>
      <c r="DT506" s="16">
        <v>2</v>
      </c>
      <c r="DU506" s="16">
        <f>MAX(0,MIN(AX506,3))*2^14+MAX(0,MIN(AY506,3))*2^12+MAX(0,MIN(AZ506,3))*2^10+MAX(0,MIN(BA506,3))*2^8+IF(AW506&lt;0,31,IF(AW506&gt;30,30,AW506))</f>
        <v>0</v>
      </c>
      <c r="DV506" s="16">
        <f>DD506 + DE506</f>
        <v>0</v>
      </c>
      <c r="DW506" s="138" t="s">
        <v>184</v>
      </c>
      <c r="DX506" s="137" t="s">
        <v>273</v>
      </c>
      <c r="DY506" s="137" t="s">
        <v>186</v>
      </c>
      <c r="DZ506" s="17"/>
      <c r="EA506" s="15"/>
      <c r="EB506" s="15"/>
      <c r="EC506" s="15"/>
      <c r="ED506" s="15"/>
    </row>
    <row r="507" spans="1:134" ht="15" hidden="1" customHeight="1" x14ac:dyDescent="0.3">
      <c r="A507" s="123"/>
      <c r="B507" s="293"/>
      <c r="C507" s="553" t="str">
        <f>IF(LEN(t_STR_RW_PAUX2) &gt; 0, t_STR_RW_PAUX2, DEF_RW_PAUX2) &amp; " low"</f>
        <v>Auxiliary pressure 2 low</v>
      </c>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c r="AB507" s="268"/>
      <c r="AC507" s="268"/>
      <c r="AD507" s="268"/>
      <c r="AE507" s="268"/>
      <c r="AF507" s="268"/>
      <c r="AG507" s="268"/>
      <c r="AH507" s="268"/>
      <c r="AI507" s="268"/>
      <c r="AJ507" s="128">
        <f>IF($DM507=0,0,(IF(_xlfn.BITAND($DM507, 128),"8,", "") &amp; IF(_xlfn.BITAND($DM507,64),"7,", "") &amp; IF(_xlfn.BITAND($DM507,7), _xlfn.BITAND($DM507,7) &amp; ",", "") &amp; IF(_xlfn.BITAND($DM507, 56), _xlfn.BITAND($DM507, 56)/8, "")))</f>
        <v>0</v>
      </c>
      <c r="AK507" s="129">
        <v>1388</v>
      </c>
      <c r="AL507" s="129">
        <v>1</v>
      </c>
      <c r="AM507" s="130" t="s">
        <v>165</v>
      </c>
      <c r="AN507" s="131" t="s">
        <v>890</v>
      </c>
      <c r="AO507" s="131" t="s">
        <v>352</v>
      </c>
      <c r="AP507" s="131" t="s">
        <v>892</v>
      </c>
      <c r="AQ507" s="132" t="s">
        <v>893</v>
      </c>
      <c r="AR507" s="198">
        <v>4</v>
      </c>
      <c r="AS507" s="12" t="s">
        <v>194</v>
      </c>
      <c r="AT507" s="198">
        <v>1</v>
      </c>
      <c r="AU507" s="198">
        <v>2</v>
      </c>
      <c r="AV507" s="12" t="s">
        <v>259</v>
      </c>
      <c r="AW507" s="135">
        <v>0</v>
      </c>
      <c r="AX507" s="135">
        <v>0</v>
      </c>
      <c r="AY507" s="135">
        <v>0</v>
      </c>
      <c r="AZ507" s="135">
        <v>0</v>
      </c>
      <c r="BA507" s="135">
        <v>0</v>
      </c>
      <c r="BB507" s="136"/>
      <c r="BC507" s="136"/>
      <c r="BD507" s="15"/>
      <c r="BE507" s="137" t="str">
        <f>IF(C507="","",C507)</f>
        <v>Auxiliary pressure 2 low</v>
      </c>
      <c r="BF507" s="11" t="s">
        <v>264</v>
      </c>
      <c r="BG507" s="11" t="s">
        <v>265</v>
      </c>
      <c r="BH507" s="11" t="s">
        <v>266</v>
      </c>
      <c r="BI507" s="146" t="s">
        <v>525</v>
      </c>
      <c r="BJ507" s="11" t="s">
        <v>268</v>
      </c>
      <c r="BK507" s="146" t="s">
        <v>485</v>
      </c>
      <c r="BL507" s="146" t="s">
        <v>350</v>
      </c>
      <c r="BM507" s="146" t="s">
        <v>179</v>
      </c>
      <c r="BN507" s="11" t="s">
        <v>182</v>
      </c>
      <c r="BO507" s="265" t="s">
        <v>181</v>
      </c>
      <c r="BP507" s="11" t="s">
        <v>272</v>
      </c>
      <c r="BQ507" s="11" t="s">
        <v>182</v>
      </c>
      <c r="BR507" s="11" t="s">
        <v>182</v>
      </c>
      <c r="BS507" s="11" t="s">
        <v>183</v>
      </c>
      <c r="BT507" s="11" t="s">
        <v>182</v>
      </c>
      <c r="BU507" s="11"/>
      <c r="BV507" s="15">
        <f t="shared" si="257"/>
        <v>0</v>
      </c>
      <c r="BW507" s="15">
        <f t="shared" si="257"/>
        <v>0</v>
      </c>
      <c r="BX507" s="15">
        <f t="shared" si="257"/>
        <v>0</v>
      </c>
      <c r="BY507" s="15">
        <f t="shared" si="257"/>
        <v>0</v>
      </c>
      <c r="BZ507" s="15">
        <f t="shared" si="257"/>
        <v>0</v>
      </c>
      <c r="CA507" s="15">
        <f>IF(UPPER(TRIM(J507))="X",1,0)</f>
        <v>0</v>
      </c>
      <c r="CB507" s="15">
        <f>IF(UPPER(TRIM(L507))="X",1,0)</f>
        <v>0</v>
      </c>
      <c r="CC507" s="15">
        <f>IF(UPPER(TRIM(M507))="X",1,0)</f>
        <v>0</v>
      </c>
      <c r="CD507" s="15">
        <f>IF(UPPER(TRIM(I507))="X",1,0)</f>
        <v>0</v>
      </c>
      <c r="CE507" s="15">
        <f>IF(UPPER(TRIM(K507))="X",1,0)</f>
        <v>0</v>
      </c>
      <c r="CF507" s="15">
        <f t="shared" si="258"/>
        <v>0</v>
      </c>
      <c r="CG507" s="15">
        <f t="shared" si="258"/>
        <v>0</v>
      </c>
      <c r="CH507" s="15">
        <f t="shared" si="258"/>
        <v>0</v>
      </c>
      <c r="CI507" s="15">
        <f t="shared" si="258"/>
        <v>0</v>
      </c>
      <c r="CJ507" s="15">
        <f t="shared" si="258"/>
        <v>0</v>
      </c>
      <c r="CK507" s="15">
        <f t="shared" si="258"/>
        <v>0</v>
      </c>
      <c r="CL507" s="15">
        <f t="shared" si="258"/>
        <v>0</v>
      </c>
      <c r="CM507" s="15">
        <f t="shared" si="258"/>
        <v>0</v>
      </c>
      <c r="CN507" s="15">
        <f t="shared" si="258"/>
        <v>0</v>
      </c>
      <c r="CO507" s="15">
        <f t="shared" si="258"/>
        <v>0</v>
      </c>
      <c r="CP507" s="15">
        <f t="shared" si="259"/>
        <v>0</v>
      </c>
      <c r="CQ507" s="15">
        <f t="shared" si="259"/>
        <v>0</v>
      </c>
      <c r="CR507" s="15">
        <f t="shared" si="259"/>
        <v>0</v>
      </c>
      <c r="CS507" s="15">
        <f t="shared" si="259"/>
        <v>0</v>
      </c>
      <c r="CT507" s="15">
        <f t="shared" si="259"/>
        <v>0</v>
      </c>
      <c r="CU507" s="15">
        <f t="shared" si="259"/>
        <v>0</v>
      </c>
      <c r="CV507" s="15">
        <f t="shared" si="259"/>
        <v>0</v>
      </c>
      <c r="CW507" s="15">
        <f t="shared" si="259"/>
        <v>0</v>
      </c>
      <c r="CX507" s="15">
        <f t="shared" si="259"/>
        <v>0</v>
      </c>
      <c r="CY507" s="15">
        <f t="shared" si="259"/>
        <v>0</v>
      </c>
      <c r="CZ507" s="15">
        <f t="shared" si="259"/>
        <v>0</v>
      </c>
      <c r="DA507" s="15">
        <f t="shared" si="259"/>
        <v>0</v>
      </c>
      <c r="DB507" s="16">
        <f>IF(UPPER(TRIM(AM507))="P", 0, IF(UPPER(TRIM(AM507))="C", 16384, IF(UPPER(TRIM(AM507))="B", 32768, IF(UPPER(TRIM(AM507))="U", 49152, -1))))</f>
        <v>0</v>
      </c>
      <c r="DC507" s="16">
        <f>HEX2DEC(AN507)</f>
        <v>5604</v>
      </c>
      <c r="DD507" s="16">
        <f>IF(UPPER(TRIM(BB507))="",0,IF(UPPER(TRIM(BB507))="M",32,IF(UPPER(TRIM(BB507))="H",64,IF(UPPER(TRIM(BB507))="I",128,-1))))</f>
        <v>0</v>
      </c>
      <c r="DE507" s="16">
        <f>IF(UPPER(TRIM(BC507))="",0, IF(UPPER(TRIM(BC507))="U",1,IF(UPPER(TRIM(BC507))="A",2,IF(UPPER(TRIM(BC507))="B1",4,IF(UPPER(TRIM(BC507))="B2",8,IF(UPPER(TRIM(BC507))="C",16,-1))))))</f>
        <v>0</v>
      </c>
      <c r="DF507" s="17"/>
      <c r="DG507" s="16">
        <v>541</v>
      </c>
      <c r="DH507" s="16">
        <f>AK507</f>
        <v>1388</v>
      </c>
      <c r="DI507" s="16">
        <f>AL507</f>
        <v>1</v>
      </c>
      <c r="DJ507" s="16">
        <f>DB507 + DC507</f>
        <v>5604</v>
      </c>
      <c r="DK507" s="16">
        <f>HEX2DEC(AO507)</f>
        <v>17</v>
      </c>
      <c r="DL507" s="16">
        <f>HEX2DEC(AP507)</f>
        <v>5605</v>
      </c>
      <c r="DM507" s="128">
        <v>0</v>
      </c>
      <c r="DN507" s="16">
        <v>411</v>
      </c>
      <c r="DO507" s="16">
        <f>BV507*2^15+BW507*2^14+BX507*2^13+BY507*2^12+BZ507*2^11+CA507*2^10+CB507*2^9+CC507*2^8+CD507*2^7+CE507*2^6+CF507*2^5+CG507*2^4+CH507*2^3+CI507*2^2+CJ507*2^1+CK507*2^0</f>
        <v>0</v>
      </c>
      <c r="DP507" s="16">
        <f>CL507*2^15+CM507*2^14+CN507*2^13+CO507*2^12+CP507*2^11+CQ507*2^10+CR507*2^9+CS507*2^8+CT507*2^7+CU507*2^6+CV507*2^5+CW507*2^4+CX507*2^3+CY507*2^2+CZ507*2^1+DA507*2^0</f>
        <v>0</v>
      </c>
      <c r="DQ507" s="16">
        <f>IF(DS507=2,AT507*1000,AT507)</f>
        <v>1000</v>
      </c>
      <c r="DR507" s="16">
        <f>IF(DT507=2,AU507*1000,AU507)</f>
        <v>2000</v>
      </c>
      <c r="DS507" s="16">
        <v>2</v>
      </c>
      <c r="DT507" s="16">
        <v>2</v>
      </c>
      <c r="DU507" s="16">
        <f>MAX(0,MIN(AX507,3))*2^14+MAX(0,MIN(AY507,3))*2^12+MAX(0,MIN(AZ507,3))*2^10+MAX(0,MIN(BA507,3))*2^8+IF(AW507&lt;0,31,IF(AW507&gt;30,30,AW507))</f>
        <v>0</v>
      </c>
      <c r="DV507" s="16">
        <f>DD507 + DE507</f>
        <v>0</v>
      </c>
      <c r="DW507" s="138" t="s">
        <v>184</v>
      </c>
      <c r="DX507" s="137" t="s">
        <v>273</v>
      </c>
      <c r="DY507" s="137" t="s">
        <v>186</v>
      </c>
      <c r="DZ507" s="17"/>
      <c r="EA507" s="15"/>
      <c r="EB507" s="15"/>
      <c r="EC507" s="15"/>
      <c r="ED507" s="15"/>
    </row>
    <row r="508" spans="1:134" ht="15" hidden="1" customHeight="1" x14ac:dyDescent="0.3">
      <c r="A508" s="123"/>
      <c r="B508" s="290"/>
      <c r="C508" s="563"/>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c r="AA508" s="184"/>
      <c r="AB508" s="184"/>
      <c r="AC508" s="184"/>
      <c r="AD508" s="184"/>
      <c r="AE508" s="184"/>
      <c r="AF508" s="184"/>
      <c r="AG508" s="184"/>
      <c r="AH508" s="184"/>
      <c r="AI508" s="184"/>
      <c r="AJ508" s="285"/>
      <c r="AK508" s="184"/>
      <c r="AL508" s="184"/>
      <c r="AM508" s="286"/>
      <c r="AN508" s="287"/>
      <c r="AO508" s="287"/>
      <c r="AP508" s="287"/>
      <c r="AQ508" s="183"/>
      <c r="AR508" s="184"/>
      <c r="AS508" s="184"/>
      <c r="AT508" s="184"/>
      <c r="AU508" s="184"/>
      <c r="AV508" s="184"/>
      <c r="AW508" s="184"/>
      <c r="AX508" s="184"/>
      <c r="AY508" s="184"/>
      <c r="AZ508" s="184"/>
      <c r="BA508" s="184"/>
      <c r="BB508" s="186"/>
      <c r="BC508" s="186"/>
      <c r="BD508" s="15"/>
      <c r="BE508" s="137"/>
      <c r="BF508" s="146"/>
      <c r="BG508" s="146"/>
      <c r="BH508" s="146"/>
      <c r="BI508" s="11" t="s">
        <v>183</v>
      </c>
      <c r="BJ508" s="11" t="s">
        <v>183</v>
      </c>
      <c r="BK508" s="11" t="s">
        <v>183</v>
      </c>
      <c r="BL508" s="11" t="s">
        <v>183</v>
      </c>
      <c r="BM508" s="11" t="s">
        <v>183</v>
      </c>
      <c r="BN508" s="11" t="s">
        <v>183</v>
      </c>
      <c r="BO508" s="11" t="s">
        <v>183</v>
      </c>
      <c r="BP508" s="11" t="s">
        <v>183</v>
      </c>
      <c r="BQ508" s="11" t="s">
        <v>183</v>
      </c>
      <c r="BR508" s="11" t="s">
        <v>183</v>
      </c>
      <c r="BS508" s="11" t="s">
        <v>183</v>
      </c>
      <c r="BT508" s="11" t="s">
        <v>183</v>
      </c>
      <c r="BU508" s="11"/>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6"/>
      <c r="DC508" s="16"/>
      <c r="DD508" s="16"/>
      <c r="DE508" s="16"/>
      <c r="DF508" s="17"/>
      <c r="DG508" s="16"/>
      <c r="DH508" s="16"/>
      <c r="DI508" s="16"/>
      <c r="DJ508" s="16"/>
      <c r="DK508" s="16"/>
      <c r="DL508" s="16"/>
      <c r="DM508" s="185"/>
      <c r="DN508" s="16"/>
      <c r="DO508" s="16"/>
      <c r="DP508" s="16"/>
      <c r="DQ508" s="16"/>
      <c r="DR508" s="16"/>
      <c r="DS508" s="16"/>
      <c r="DT508" s="16"/>
      <c r="DU508" s="16"/>
      <c r="DV508" s="16"/>
      <c r="DW508" s="138"/>
      <c r="DX508" s="137"/>
      <c r="DY508" s="137"/>
      <c r="DZ508" s="17"/>
      <c r="EA508" s="15"/>
      <c r="EB508" s="15"/>
      <c r="EC508" s="15"/>
      <c r="ED508" s="15"/>
    </row>
    <row r="509" spans="1:134" ht="15" hidden="1" customHeight="1" x14ac:dyDescent="0.3">
      <c r="A509" s="123"/>
      <c r="B509" s="298" t="s">
        <v>894</v>
      </c>
      <c r="C509" s="553" t="str">
        <f>IF(LEN(t_STR_RW_PAUX3) &gt; 0, t_STR_RW_PAUX3, DEF_RW_PAUX3) &amp; " high"</f>
        <v>Auxiliary pressure 3 high</v>
      </c>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0"/>
      <c r="AB509" s="300"/>
      <c r="AC509" s="300"/>
      <c r="AD509" s="300"/>
      <c r="AE509" s="300"/>
      <c r="AF509" s="300"/>
      <c r="AG509" s="300"/>
      <c r="AH509" s="300"/>
      <c r="AI509" s="300"/>
      <c r="AJ509" s="128">
        <f>IF($DM509=0,0,(IF(_xlfn.BITAND($DM509, 128),"8,", "") &amp; IF(_xlfn.BITAND($DM509,64),"7,", "") &amp; IF(_xlfn.BITAND($DM509,7), _xlfn.BITAND($DM509,7) &amp; ",", "") &amp; IF(_xlfn.BITAND($DM509, 56), _xlfn.BITAND($DM509, 56)/8, "")))</f>
        <v>0</v>
      </c>
      <c r="AK509" s="129">
        <v>703</v>
      </c>
      <c r="AL509" s="129">
        <v>0</v>
      </c>
      <c r="AM509" s="130" t="s">
        <v>165</v>
      </c>
      <c r="AN509" s="131" t="s">
        <v>895</v>
      </c>
      <c r="AO509" s="131" t="s">
        <v>343</v>
      </c>
      <c r="AP509" s="131" t="s">
        <v>895</v>
      </c>
      <c r="AQ509" s="140" t="s">
        <v>896</v>
      </c>
      <c r="AR509" s="198">
        <v>10</v>
      </c>
      <c r="AS509" s="12" t="s">
        <v>194</v>
      </c>
      <c r="AT509" s="198">
        <v>1</v>
      </c>
      <c r="AU509" s="198">
        <v>2</v>
      </c>
      <c r="AV509" s="12" t="s">
        <v>259</v>
      </c>
      <c r="AW509" s="135">
        <v>0</v>
      </c>
      <c r="AX509" s="135">
        <v>0</v>
      </c>
      <c r="AY509" s="135">
        <v>0</v>
      </c>
      <c r="AZ509" s="135">
        <v>0</v>
      </c>
      <c r="BA509" s="135">
        <v>0</v>
      </c>
      <c r="BB509" s="136"/>
      <c r="BC509" s="136"/>
      <c r="BD509" s="15"/>
      <c r="BE509" s="137" t="str">
        <f>IF(C509="","",C509)</f>
        <v>Auxiliary pressure 3 high</v>
      </c>
      <c r="BF509" s="11" t="s">
        <v>264</v>
      </c>
      <c r="BG509" s="11" t="s">
        <v>265</v>
      </c>
      <c r="BH509" s="11" t="s">
        <v>266</v>
      </c>
      <c r="BI509" s="146" t="s">
        <v>525</v>
      </c>
      <c r="BJ509" s="11" t="s">
        <v>268</v>
      </c>
      <c r="BK509" s="146" t="s">
        <v>485</v>
      </c>
      <c r="BL509" s="146" t="s">
        <v>350</v>
      </c>
      <c r="BM509" s="146" t="s">
        <v>179</v>
      </c>
      <c r="BN509" s="11" t="s">
        <v>182</v>
      </c>
      <c r="BO509" s="265" t="s">
        <v>181</v>
      </c>
      <c r="BP509" s="11" t="s">
        <v>272</v>
      </c>
      <c r="BQ509" s="11" t="s">
        <v>182</v>
      </c>
      <c r="BR509" s="11" t="s">
        <v>182</v>
      </c>
      <c r="BS509" s="11" t="s">
        <v>183</v>
      </c>
      <c r="BT509" s="11" t="s">
        <v>182</v>
      </c>
      <c r="BU509" s="11"/>
      <c r="BV509" s="15">
        <f t="shared" ref="BV509:BZ510" si="260">IF(UPPER(TRIM(D509))="X",1,0)</f>
        <v>0</v>
      </c>
      <c r="BW509" s="15">
        <f t="shared" si="260"/>
        <v>0</v>
      </c>
      <c r="BX509" s="15">
        <f t="shared" si="260"/>
        <v>0</v>
      </c>
      <c r="BY509" s="15">
        <f t="shared" si="260"/>
        <v>0</v>
      </c>
      <c r="BZ509" s="15">
        <f t="shared" si="260"/>
        <v>0</v>
      </c>
      <c r="CA509" s="15">
        <f>IF(UPPER(TRIM(J509))="X",1,0)</f>
        <v>0</v>
      </c>
      <c r="CB509" s="15">
        <f>IF(UPPER(TRIM(L509))="X",1,0)</f>
        <v>0</v>
      </c>
      <c r="CC509" s="15">
        <f>IF(UPPER(TRIM(M509))="X",1,0)</f>
        <v>0</v>
      </c>
      <c r="CD509" s="15">
        <f>IF(UPPER(TRIM(I509))="X",1,0)</f>
        <v>0</v>
      </c>
      <c r="CE509" s="15">
        <f>IF(UPPER(TRIM(K509))="X",1,0)</f>
        <v>0</v>
      </c>
      <c r="CF509" s="15">
        <f t="shared" ref="CF509:CU510" si="261">IF(UPPER(TRIM(N509))="X",1,0)</f>
        <v>0</v>
      </c>
      <c r="CG509" s="15">
        <f t="shared" si="261"/>
        <v>0</v>
      </c>
      <c r="CH509" s="15">
        <f t="shared" si="261"/>
        <v>0</v>
      </c>
      <c r="CI509" s="15">
        <f t="shared" si="261"/>
        <v>0</v>
      </c>
      <c r="CJ509" s="15">
        <f t="shared" si="261"/>
        <v>0</v>
      </c>
      <c r="CK509" s="15">
        <f t="shared" si="261"/>
        <v>0</v>
      </c>
      <c r="CL509" s="15">
        <f t="shared" si="261"/>
        <v>0</v>
      </c>
      <c r="CM509" s="15">
        <f t="shared" si="261"/>
        <v>0</v>
      </c>
      <c r="CN509" s="15">
        <f t="shared" si="261"/>
        <v>0</v>
      </c>
      <c r="CO509" s="15">
        <f t="shared" si="261"/>
        <v>0</v>
      </c>
      <c r="CP509" s="15">
        <f t="shared" si="261"/>
        <v>0</v>
      </c>
      <c r="CQ509" s="15">
        <f t="shared" si="261"/>
        <v>0</v>
      </c>
      <c r="CR509" s="15">
        <f t="shared" si="261"/>
        <v>0</v>
      </c>
      <c r="CS509" s="15">
        <f t="shared" si="261"/>
        <v>0</v>
      </c>
      <c r="CT509" s="15">
        <f t="shared" si="261"/>
        <v>0</v>
      </c>
      <c r="CU509" s="15">
        <f t="shared" si="261"/>
        <v>0</v>
      </c>
      <c r="CV509" s="15">
        <f t="shared" ref="CP509:DA510" si="262">IF(UPPER(TRIM(AD509))="X",1,0)</f>
        <v>0</v>
      </c>
      <c r="CW509" s="15">
        <f t="shared" si="262"/>
        <v>0</v>
      </c>
      <c r="CX509" s="15">
        <f t="shared" si="262"/>
        <v>0</v>
      </c>
      <c r="CY509" s="15">
        <f t="shared" si="262"/>
        <v>0</v>
      </c>
      <c r="CZ509" s="15">
        <f t="shared" si="262"/>
        <v>0</v>
      </c>
      <c r="DA509" s="15">
        <f t="shared" si="262"/>
        <v>0</v>
      </c>
      <c r="DB509" s="16">
        <f>IF(UPPER(TRIM(AM509))="P", 0, IF(UPPER(TRIM(AM509))="C", 16384, IF(UPPER(TRIM(AM509))="B", 32768, IF(UPPER(TRIM(AM509))="U", 49152, -1))))</f>
        <v>0</v>
      </c>
      <c r="DC509" s="16">
        <f>HEX2DEC(AN509)</f>
        <v>5606</v>
      </c>
      <c r="DD509" s="16">
        <f>IF(UPPER(TRIM(BB509))="",0,IF(UPPER(TRIM(BB509))="M",32,IF(UPPER(TRIM(BB509))="H",64,IF(UPPER(TRIM(BB509))="I",128,-1))))</f>
        <v>0</v>
      </c>
      <c r="DE509" s="16">
        <f>IF(UPPER(TRIM(BC509))="",0, IF(UPPER(TRIM(BC509))="U",1,IF(UPPER(TRIM(BC509))="A",2,IF(UPPER(TRIM(BC509))="B1",4,IF(UPPER(TRIM(BC509))="B2",8,IF(UPPER(TRIM(BC509))="C",16,-1))))))</f>
        <v>0</v>
      </c>
      <c r="DF509" s="17"/>
      <c r="DG509" s="16">
        <v>542</v>
      </c>
      <c r="DH509" s="16">
        <f>AK509</f>
        <v>703</v>
      </c>
      <c r="DI509" s="16">
        <f>AL509</f>
        <v>0</v>
      </c>
      <c r="DJ509" s="16">
        <f>DB509 + DC509</f>
        <v>5606</v>
      </c>
      <c r="DK509" s="16">
        <f>HEX2DEC(AO509)</f>
        <v>18</v>
      </c>
      <c r="DL509" s="16">
        <f>HEX2DEC(AP509)</f>
        <v>5606</v>
      </c>
      <c r="DM509" s="128">
        <v>0</v>
      </c>
      <c r="DN509" s="16">
        <v>412</v>
      </c>
      <c r="DO509" s="16">
        <f>BV509*2^15+BW509*2^14+BX509*2^13+BY509*2^12+BZ509*2^11+CA509*2^10+CB509*2^9+CC509*2^8+CD509*2^7+CE509*2^6+CF509*2^5+CG509*2^4+CH509*2^3+CI509*2^2+CJ509*2^1+CK509*2^0</f>
        <v>0</v>
      </c>
      <c r="DP509" s="16">
        <f>CL509*2^15+CM509*2^14+CN509*2^13+CO509*2^12+CP509*2^11+CQ509*2^10+CR509*2^9+CS509*2^8+CT509*2^7+CU509*2^6+CV509*2^5+CW509*2^4+CX509*2^3+CY509*2^2+CZ509*2^1+DA509*2^0</f>
        <v>0</v>
      </c>
      <c r="DQ509" s="16">
        <f>IF(DS509=2,AT509*1000,AT509)</f>
        <v>1000</v>
      </c>
      <c r="DR509" s="16">
        <f>IF(DT509=2,AU509*1000,AU509)</f>
        <v>2000</v>
      </c>
      <c r="DS509" s="16">
        <v>2</v>
      </c>
      <c r="DT509" s="16">
        <v>2</v>
      </c>
      <c r="DU509" s="16">
        <f>MAX(0,MIN(AX509,3))*2^14+MAX(0,MIN(AY509,3))*2^12+MAX(0,MIN(AZ509,3))*2^10+MAX(0,MIN(BA509,3))*2^8+IF(AW509&lt;0,31,IF(AW509&gt;30,30,AW509))</f>
        <v>0</v>
      </c>
      <c r="DV509" s="16">
        <f>DD509 + DE509</f>
        <v>0</v>
      </c>
      <c r="DW509" s="138" t="s">
        <v>184</v>
      </c>
      <c r="DX509" s="137" t="s">
        <v>273</v>
      </c>
      <c r="DY509" s="137" t="s">
        <v>186</v>
      </c>
      <c r="DZ509" s="17"/>
      <c r="EA509" s="15"/>
      <c r="EB509" s="15"/>
      <c r="EC509" s="15"/>
      <c r="ED509" s="15"/>
    </row>
    <row r="510" spans="1:134" ht="15" hidden="1" customHeight="1" x14ac:dyDescent="0.3">
      <c r="A510" s="123"/>
      <c r="B510" s="293"/>
      <c r="C510" s="553" t="str">
        <f>IF(LEN(t_STR_RW_PAUX3) &gt; 0, t_STR_RW_PAUX3, DEF_RW_PAUX3) &amp; " low"</f>
        <v>Auxiliary pressure 3 low</v>
      </c>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c r="AB510" s="268"/>
      <c r="AC510" s="268"/>
      <c r="AD510" s="268"/>
      <c r="AE510" s="268"/>
      <c r="AF510" s="268"/>
      <c r="AG510" s="268"/>
      <c r="AH510" s="268"/>
      <c r="AI510" s="268"/>
      <c r="AJ510" s="128">
        <f>IF($DM510=0,0,(IF(_xlfn.BITAND($DM510, 128),"8,", "") &amp; IF(_xlfn.BITAND($DM510,64),"7,", "") &amp; IF(_xlfn.BITAND($DM510,7), _xlfn.BITAND($DM510,7) &amp; ",", "") &amp; IF(_xlfn.BITAND($DM510, 56), _xlfn.BITAND($DM510, 56)/8, "")))</f>
        <v>0</v>
      </c>
      <c r="AK510" s="129">
        <v>703</v>
      </c>
      <c r="AL510" s="129">
        <v>1</v>
      </c>
      <c r="AM510" s="130" t="s">
        <v>165</v>
      </c>
      <c r="AN510" s="131" t="s">
        <v>895</v>
      </c>
      <c r="AO510" s="131" t="s">
        <v>352</v>
      </c>
      <c r="AP510" s="131" t="s">
        <v>897</v>
      </c>
      <c r="AQ510" s="132" t="s">
        <v>898</v>
      </c>
      <c r="AR510" s="198">
        <v>4</v>
      </c>
      <c r="AS510" s="12" t="s">
        <v>194</v>
      </c>
      <c r="AT510" s="198">
        <v>1</v>
      </c>
      <c r="AU510" s="198">
        <v>2</v>
      </c>
      <c r="AV510" s="12" t="s">
        <v>259</v>
      </c>
      <c r="AW510" s="135">
        <v>0</v>
      </c>
      <c r="AX510" s="135">
        <v>0</v>
      </c>
      <c r="AY510" s="135">
        <v>0</v>
      </c>
      <c r="AZ510" s="135">
        <v>0</v>
      </c>
      <c r="BA510" s="135">
        <v>0</v>
      </c>
      <c r="BB510" s="136"/>
      <c r="BC510" s="136"/>
      <c r="BD510" s="15"/>
      <c r="BE510" s="137" t="str">
        <f>IF(C510="","",C510)</f>
        <v>Auxiliary pressure 3 low</v>
      </c>
      <c r="BF510" s="11" t="s">
        <v>264</v>
      </c>
      <c r="BG510" s="11" t="s">
        <v>265</v>
      </c>
      <c r="BH510" s="11" t="s">
        <v>266</v>
      </c>
      <c r="BI510" s="146" t="s">
        <v>525</v>
      </c>
      <c r="BJ510" s="11" t="s">
        <v>268</v>
      </c>
      <c r="BK510" s="146" t="s">
        <v>485</v>
      </c>
      <c r="BL510" s="146" t="s">
        <v>350</v>
      </c>
      <c r="BM510" s="146" t="s">
        <v>179</v>
      </c>
      <c r="BN510" s="11" t="s">
        <v>182</v>
      </c>
      <c r="BO510" s="265" t="s">
        <v>181</v>
      </c>
      <c r="BP510" s="11" t="s">
        <v>272</v>
      </c>
      <c r="BQ510" s="11" t="s">
        <v>182</v>
      </c>
      <c r="BR510" s="11" t="s">
        <v>182</v>
      </c>
      <c r="BS510" s="11" t="s">
        <v>183</v>
      </c>
      <c r="BT510" s="11" t="s">
        <v>182</v>
      </c>
      <c r="BU510" s="11"/>
      <c r="BV510" s="15">
        <f t="shared" si="260"/>
        <v>0</v>
      </c>
      <c r="BW510" s="15">
        <f t="shared" si="260"/>
        <v>0</v>
      </c>
      <c r="BX510" s="15">
        <f t="shared" si="260"/>
        <v>0</v>
      </c>
      <c r="BY510" s="15">
        <f t="shared" si="260"/>
        <v>0</v>
      </c>
      <c r="BZ510" s="15">
        <f t="shared" si="260"/>
        <v>0</v>
      </c>
      <c r="CA510" s="15">
        <f>IF(UPPER(TRIM(J510))="X",1,0)</f>
        <v>0</v>
      </c>
      <c r="CB510" s="15">
        <f>IF(UPPER(TRIM(L510))="X",1,0)</f>
        <v>0</v>
      </c>
      <c r="CC510" s="15">
        <f>IF(UPPER(TRIM(M510))="X",1,0)</f>
        <v>0</v>
      </c>
      <c r="CD510" s="15">
        <f>IF(UPPER(TRIM(I510))="X",1,0)</f>
        <v>0</v>
      </c>
      <c r="CE510" s="15">
        <f>IF(UPPER(TRIM(K510))="X",1,0)</f>
        <v>0</v>
      </c>
      <c r="CF510" s="15">
        <f t="shared" si="261"/>
        <v>0</v>
      </c>
      <c r="CG510" s="15">
        <f t="shared" si="261"/>
        <v>0</v>
      </c>
      <c r="CH510" s="15">
        <f t="shared" si="261"/>
        <v>0</v>
      </c>
      <c r="CI510" s="15">
        <f t="shared" si="261"/>
        <v>0</v>
      </c>
      <c r="CJ510" s="15">
        <f t="shared" si="261"/>
        <v>0</v>
      </c>
      <c r="CK510" s="15">
        <f t="shared" si="261"/>
        <v>0</v>
      </c>
      <c r="CL510" s="15">
        <f t="shared" si="261"/>
        <v>0</v>
      </c>
      <c r="CM510" s="15">
        <f t="shared" si="261"/>
        <v>0</v>
      </c>
      <c r="CN510" s="15">
        <f t="shared" si="261"/>
        <v>0</v>
      </c>
      <c r="CO510" s="15">
        <f t="shared" si="261"/>
        <v>0</v>
      </c>
      <c r="CP510" s="15">
        <f t="shared" si="262"/>
        <v>0</v>
      </c>
      <c r="CQ510" s="15">
        <f t="shared" si="262"/>
        <v>0</v>
      </c>
      <c r="CR510" s="15">
        <f t="shared" si="262"/>
        <v>0</v>
      </c>
      <c r="CS510" s="15">
        <f t="shared" si="262"/>
        <v>0</v>
      </c>
      <c r="CT510" s="15">
        <f t="shared" si="262"/>
        <v>0</v>
      </c>
      <c r="CU510" s="15">
        <f t="shared" si="262"/>
        <v>0</v>
      </c>
      <c r="CV510" s="15">
        <f t="shared" si="262"/>
        <v>0</v>
      </c>
      <c r="CW510" s="15">
        <f t="shared" si="262"/>
        <v>0</v>
      </c>
      <c r="CX510" s="15">
        <f t="shared" si="262"/>
        <v>0</v>
      </c>
      <c r="CY510" s="15">
        <f t="shared" si="262"/>
        <v>0</v>
      </c>
      <c r="CZ510" s="15">
        <f t="shared" si="262"/>
        <v>0</v>
      </c>
      <c r="DA510" s="15">
        <f t="shared" si="262"/>
        <v>0</v>
      </c>
      <c r="DB510" s="16">
        <f>IF(UPPER(TRIM(AM510))="P", 0, IF(UPPER(TRIM(AM510))="C", 16384, IF(UPPER(TRIM(AM510))="B", 32768, IF(UPPER(TRIM(AM510))="U", 49152, -1))))</f>
        <v>0</v>
      </c>
      <c r="DC510" s="16">
        <f>HEX2DEC(AN510)</f>
        <v>5606</v>
      </c>
      <c r="DD510" s="16">
        <f>IF(UPPER(TRIM(BB510))="",0,IF(UPPER(TRIM(BB510))="M",32,IF(UPPER(TRIM(BB510))="H",64,IF(UPPER(TRIM(BB510))="I",128,-1))))</f>
        <v>0</v>
      </c>
      <c r="DE510" s="16">
        <f>IF(UPPER(TRIM(BC510))="",0, IF(UPPER(TRIM(BC510))="U",1,IF(UPPER(TRIM(BC510))="A",2,IF(UPPER(TRIM(BC510))="B1",4,IF(UPPER(TRIM(BC510))="B2",8,IF(UPPER(TRIM(BC510))="C",16,-1))))))</f>
        <v>0</v>
      </c>
      <c r="DF510" s="17"/>
      <c r="DG510" s="16">
        <v>543</v>
      </c>
      <c r="DH510" s="16">
        <f>AK510</f>
        <v>703</v>
      </c>
      <c r="DI510" s="16">
        <f>AL510</f>
        <v>1</v>
      </c>
      <c r="DJ510" s="16">
        <f>DB510 + DC510</f>
        <v>5606</v>
      </c>
      <c r="DK510" s="16">
        <f>HEX2DEC(AO510)</f>
        <v>17</v>
      </c>
      <c r="DL510" s="16">
        <f>HEX2DEC(AP510)</f>
        <v>5607</v>
      </c>
      <c r="DM510" s="128">
        <v>0</v>
      </c>
      <c r="DN510" s="16">
        <v>413</v>
      </c>
      <c r="DO510" s="16">
        <f>BV510*2^15+BW510*2^14+BX510*2^13+BY510*2^12+BZ510*2^11+CA510*2^10+CB510*2^9+CC510*2^8+CD510*2^7+CE510*2^6+CF510*2^5+CG510*2^4+CH510*2^3+CI510*2^2+CJ510*2^1+CK510*2^0</f>
        <v>0</v>
      </c>
      <c r="DP510" s="16">
        <f>CL510*2^15+CM510*2^14+CN510*2^13+CO510*2^12+CP510*2^11+CQ510*2^10+CR510*2^9+CS510*2^8+CT510*2^7+CU510*2^6+CV510*2^5+CW510*2^4+CX510*2^3+CY510*2^2+CZ510*2^1+DA510*2^0</f>
        <v>0</v>
      </c>
      <c r="DQ510" s="16">
        <f>IF(DS510=2,AT510*1000,AT510)</f>
        <v>1000</v>
      </c>
      <c r="DR510" s="16">
        <f>IF(DT510=2,AU510*1000,AU510)</f>
        <v>2000</v>
      </c>
      <c r="DS510" s="16">
        <v>2</v>
      </c>
      <c r="DT510" s="16">
        <v>2</v>
      </c>
      <c r="DU510" s="16">
        <f>MAX(0,MIN(AX510,3))*2^14+MAX(0,MIN(AY510,3))*2^12+MAX(0,MIN(AZ510,3))*2^10+MAX(0,MIN(BA510,3))*2^8+IF(AW510&lt;0,31,IF(AW510&gt;30,30,AW510))</f>
        <v>0</v>
      </c>
      <c r="DV510" s="16">
        <f>DD510 + DE510</f>
        <v>0</v>
      </c>
      <c r="DW510" s="138" t="s">
        <v>184</v>
      </c>
      <c r="DX510" s="137" t="s">
        <v>273</v>
      </c>
      <c r="DY510" s="137" t="s">
        <v>186</v>
      </c>
      <c r="DZ510" s="17"/>
      <c r="EA510" s="15"/>
      <c r="EB510" s="15"/>
      <c r="EC510" s="15"/>
      <c r="ED510" s="15"/>
    </row>
    <row r="511" spans="1:134" ht="15" hidden="1" customHeight="1" x14ac:dyDescent="0.3">
      <c r="A511" s="123"/>
      <c r="B511" s="290"/>
      <c r="C511" s="563"/>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c r="AA511" s="184"/>
      <c r="AB511" s="184"/>
      <c r="AC511" s="184"/>
      <c r="AD511" s="184"/>
      <c r="AE511" s="184"/>
      <c r="AF511" s="184"/>
      <c r="AG511" s="184"/>
      <c r="AH511" s="184"/>
      <c r="AI511" s="184"/>
      <c r="AJ511" s="285"/>
      <c r="AK511" s="184"/>
      <c r="AL511" s="184"/>
      <c r="AM511" s="286"/>
      <c r="AN511" s="287"/>
      <c r="AO511" s="287"/>
      <c r="AP511" s="287"/>
      <c r="AQ511" s="183"/>
      <c r="AR511" s="184"/>
      <c r="AS511" s="184"/>
      <c r="AT511" s="184"/>
      <c r="AU511" s="184"/>
      <c r="AV511" s="184"/>
      <c r="AW511" s="184"/>
      <c r="AX511" s="184"/>
      <c r="AY511" s="184"/>
      <c r="AZ511" s="184"/>
      <c r="BA511" s="184"/>
      <c r="BB511" s="186"/>
      <c r="BC511" s="186"/>
      <c r="BD511" s="15"/>
      <c r="BE511" s="137" t="s">
        <v>183</v>
      </c>
      <c r="BF511" s="146"/>
      <c r="BG511" s="146"/>
      <c r="BH511" s="146"/>
      <c r="BI511" s="11" t="s">
        <v>183</v>
      </c>
      <c r="BJ511" s="11" t="s">
        <v>183</v>
      </c>
      <c r="BK511" s="11" t="s">
        <v>183</v>
      </c>
      <c r="BL511" s="11" t="s">
        <v>183</v>
      </c>
      <c r="BM511" s="11" t="s">
        <v>183</v>
      </c>
      <c r="BN511" s="11" t="s">
        <v>183</v>
      </c>
      <c r="BO511" s="11" t="s">
        <v>183</v>
      </c>
      <c r="BP511" s="11" t="s">
        <v>183</v>
      </c>
      <c r="BQ511" s="11" t="s">
        <v>183</v>
      </c>
      <c r="BR511" s="11" t="s">
        <v>183</v>
      </c>
      <c r="BS511" s="11" t="s">
        <v>183</v>
      </c>
      <c r="BT511" s="11" t="s">
        <v>183</v>
      </c>
      <c r="BU511" s="11"/>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6"/>
      <c r="DC511" s="16"/>
      <c r="DD511" s="16"/>
      <c r="DE511" s="16"/>
      <c r="DF511" s="17"/>
      <c r="DG511" s="16"/>
      <c r="DH511" s="16"/>
      <c r="DI511" s="16"/>
      <c r="DJ511" s="16"/>
      <c r="DK511" s="16"/>
      <c r="DL511" s="16"/>
      <c r="DM511" s="185"/>
      <c r="DN511" s="16"/>
      <c r="DO511" s="16"/>
      <c r="DP511" s="16"/>
      <c r="DQ511" s="16"/>
      <c r="DR511" s="16"/>
      <c r="DS511" s="16"/>
      <c r="DT511" s="16"/>
      <c r="DU511" s="16"/>
      <c r="DV511" s="16"/>
      <c r="DW511" s="138"/>
      <c r="DX511" s="137"/>
      <c r="DY511" s="137"/>
      <c r="DZ511" s="17"/>
      <c r="EA511" s="15"/>
      <c r="EB511" s="15"/>
      <c r="EC511" s="15"/>
      <c r="ED511" s="15"/>
    </row>
    <row r="512" spans="1:134" ht="15" hidden="1" customHeight="1" x14ac:dyDescent="0.3">
      <c r="A512" s="154" t="s">
        <v>562</v>
      </c>
      <c r="B512" s="298" t="s">
        <v>899</v>
      </c>
      <c r="C512" s="553" t="str">
        <f>IF(LEN(t_STR_RW_PAUX4) &gt; 0, t_STR_RW_PAUX4, DEF_RW_PAUX4) &amp; " high"</f>
        <v>Auxiliary pressure 4 high</v>
      </c>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0"/>
      <c r="AB512" s="300"/>
      <c r="AC512" s="300"/>
      <c r="AD512" s="300"/>
      <c r="AE512" s="300"/>
      <c r="AF512" s="300"/>
      <c r="AG512" s="300"/>
      <c r="AH512" s="300"/>
      <c r="AI512" s="300"/>
      <c r="AJ512" s="128">
        <f>IF($DM512=0,0,(IF(_xlfn.BITAND($DM512, 128),"8,", "") &amp; IF(_xlfn.BITAND($DM512,64),"7,", "") &amp; IF(_xlfn.BITAND($DM512,7), _xlfn.BITAND($DM512,7) &amp; ",", "") &amp; IF(_xlfn.BITAND($DM512, 56), _xlfn.BITAND($DM512, 56)/8, "")))</f>
        <v>0</v>
      </c>
      <c r="AK512" s="129">
        <v>704</v>
      </c>
      <c r="AL512" s="129">
        <v>0</v>
      </c>
      <c r="AM512" s="130" t="s">
        <v>165</v>
      </c>
      <c r="AN512" s="131" t="s">
        <v>900</v>
      </c>
      <c r="AO512" s="131" t="s">
        <v>343</v>
      </c>
      <c r="AP512" s="131" t="s">
        <v>900</v>
      </c>
      <c r="AQ512" s="140" t="s">
        <v>901</v>
      </c>
      <c r="AR512" s="198">
        <v>10</v>
      </c>
      <c r="AS512" s="12" t="s">
        <v>194</v>
      </c>
      <c r="AT512" s="198">
        <v>1</v>
      </c>
      <c r="AU512" s="198">
        <v>2</v>
      </c>
      <c r="AV512" s="12" t="s">
        <v>259</v>
      </c>
      <c r="AW512" s="135">
        <v>0</v>
      </c>
      <c r="AX512" s="135">
        <v>0</v>
      </c>
      <c r="AY512" s="135">
        <v>0</v>
      </c>
      <c r="AZ512" s="135">
        <v>0</v>
      </c>
      <c r="BA512" s="135">
        <v>0</v>
      </c>
      <c r="BB512" s="136"/>
      <c r="BC512" s="136"/>
      <c r="BD512" s="15"/>
      <c r="BE512" s="137" t="str">
        <f>IF(C512="","",C512)</f>
        <v>Auxiliary pressure 4 high</v>
      </c>
      <c r="BF512" s="11" t="s">
        <v>264</v>
      </c>
      <c r="BG512" s="11" t="s">
        <v>265</v>
      </c>
      <c r="BH512" s="11" t="s">
        <v>266</v>
      </c>
      <c r="BI512" s="146" t="s">
        <v>525</v>
      </c>
      <c r="BJ512" s="11" t="s">
        <v>268</v>
      </c>
      <c r="BK512" s="146" t="s">
        <v>485</v>
      </c>
      <c r="BL512" s="146" t="s">
        <v>350</v>
      </c>
      <c r="BM512" s="146" t="s">
        <v>179</v>
      </c>
      <c r="BN512" s="11" t="s">
        <v>182</v>
      </c>
      <c r="BO512" s="265" t="s">
        <v>181</v>
      </c>
      <c r="BP512" s="11" t="s">
        <v>272</v>
      </c>
      <c r="BQ512" s="11" t="s">
        <v>182</v>
      </c>
      <c r="BR512" s="11" t="s">
        <v>182</v>
      </c>
      <c r="BS512" s="11" t="s">
        <v>183</v>
      </c>
      <c r="BT512" s="11" t="s">
        <v>182</v>
      </c>
      <c r="BU512" s="11"/>
      <c r="BV512" s="15">
        <f t="shared" ref="BV512:BZ513" si="263">IF(UPPER(TRIM(D512))="X",1,0)</f>
        <v>0</v>
      </c>
      <c r="BW512" s="15">
        <f t="shared" si="263"/>
        <v>0</v>
      </c>
      <c r="BX512" s="15">
        <f t="shared" si="263"/>
        <v>0</v>
      </c>
      <c r="BY512" s="15">
        <f t="shared" si="263"/>
        <v>0</v>
      </c>
      <c r="BZ512" s="15">
        <f t="shared" si="263"/>
        <v>0</v>
      </c>
      <c r="CA512" s="15">
        <f>IF(UPPER(TRIM(J512))="X",1,0)</f>
        <v>0</v>
      </c>
      <c r="CB512" s="15">
        <f>IF(UPPER(TRIM(L512))="X",1,0)</f>
        <v>0</v>
      </c>
      <c r="CC512" s="15">
        <f>IF(UPPER(TRIM(M512))="X",1,0)</f>
        <v>0</v>
      </c>
      <c r="CD512" s="15">
        <f>IF(UPPER(TRIM(I512))="X",1,0)</f>
        <v>0</v>
      </c>
      <c r="CE512" s="15">
        <f>IF(UPPER(TRIM(K512))="X",1,0)</f>
        <v>0</v>
      </c>
      <c r="CF512" s="15">
        <f t="shared" ref="CF512:CU513" si="264">IF(UPPER(TRIM(N512))="X",1,0)</f>
        <v>0</v>
      </c>
      <c r="CG512" s="15">
        <f t="shared" si="264"/>
        <v>0</v>
      </c>
      <c r="CH512" s="15">
        <f t="shared" si="264"/>
        <v>0</v>
      </c>
      <c r="CI512" s="15">
        <f t="shared" si="264"/>
        <v>0</v>
      </c>
      <c r="CJ512" s="15">
        <f t="shared" si="264"/>
        <v>0</v>
      </c>
      <c r="CK512" s="15">
        <f t="shared" si="264"/>
        <v>0</v>
      </c>
      <c r="CL512" s="15">
        <f t="shared" si="264"/>
        <v>0</v>
      </c>
      <c r="CM512" s="15">
        <f t="shared" si="264"/>
        <v>0</v>
      </c>
      <c r="CN512" s="15">
        <f t="shared" si="264"/>
        <v>0</v>
      </c>
      <c r="CO512" s="15">
        <f t="shared" si="264"/>
        <v>0</v>
      </c>
      <c r="CP512" s="15">
        <f t="shared" si="264"/>
        <v>0</v>
      </c>
      <c r="CQ512" s="15">
        <f t="shared" si="264"/>
        <v>0</v>
      </c>
      <c r="CR512" s="15">
        <f t="shared" si="264"/>
        <v>0</v>
      </c>
      <c r="CS512" s="15">
        <f t="shared" si="264"/>
        <v>0</v>
      </c>
      <c r="CT512" s="15">
        <f t="shared" si="264"/>
        <v>0</v>
      </c>
      <c r="CU512" s="15">
        <f t="shared" si="264"/>
        <v>0</v>
      </c>
      <c r="CV512" s="15">
        <f t="shared" ref="CP512:DA513" si="265">IF(UPPER(TRIM(AD512))="X",1,0)</f>
        <v>0</v>
      </c>
      <c r="CW512" s="15">
        <f t="shared" si="265"/>
        <v>0</v>
      </c>
      <c r="CX512" s="15">
        <f t="shared" si="265"/>
        <v>0</v>
      </c>
      <c r="CY512" s="15">
        <f t="shared" si="265"/>
        <v>0</v>
      </c>
      <c r="CZ512" s="15">
        <f t="shared" si="265"/>
        <v>0</v>
      </c>
      <c r="DA512" s="15">
        <f t="shared" si="265"/>
        <v>0</v>
      </c>
      <c r="DB512" s="16">
        <f>IF(UPPER(TRIM(AM512))="P", 0, IF(UPPER(TRIM(AM512))="C", 16384, IF(UPPER(TRIM(AM512))="B", 32768, IF(UPPER(TRIM(AM512))="U", 49152, -1))))</f>
        <v>0</v>
      </c>
      <c r="DC512" s="16">
        <f>HEX2DEC(AN512)</f>
        <v>5608</v>
      </c>
      <c r="DD512" s="16">
        <f>IF(UPPER(TRIM(BB512))="",0,IF(UPPER(TRIM(BB512))="M",32,IF(UPPER(TRIM(BB512))="H",64,IF(UPPER(TRIM(BB512))="I",128,-1))))</f>
        <v>0</v>
      </c>
      <c r="DE512" s="16">
        <f>IF(UPPER(TRIM(BC512))="",0, IF(UPPER(TRIM(BC512))="U",1,IF(UPPER(TRIM(BC512))="A",2,IF(UPPER(TRIM(BC512))="B1",4,IF(UPPER(TRIM(BC512))="B2",8,IF(UPPER(TRIM(BC512))="C",16,-1))))))</f>
        <v>0</v>
      </c>
      <c r="DF512" s="17"/>
      <c r="DG512" s="16">
        <v>544</v>
      </c>
      <c r="DH512" s="16">
        <f>AK512</f>
        <v>704</v>
      </c>
      <c r="DI512" s="16">
        <f>AL512</f>
        <v>0</v>
      </c>
      <c r="DJ512" s="16">
        <f>DB512 + DC512</f>
        <v>5608</v>
      </c>
      <c r="DK512" s="16">
        <f>HEX2DEC(AO512)</f>
        <v>18</v>
      </c>
      <c r="DL512" s="16">
        <f>HEX2DEC(AP512)</f>
        <v>5608</v>
      </c>
      <c r="DM512" s="128">
        <v>0</v>
      </c>
      <c r="DN512" s="16">
        <v>414</v>
      </c>
      <c r="DO512" s="16">
        <f>BV512*2^15+BW512*2^14+BX512*2^13+BY512*2^12+BZ512*2^11+CA512*2^10+CB512*2^9+CC512*2^8+CD512*2^7+CE512*2^6+CF512*2^5+CG512*2^4+CH512*2^3+CI512*2^2+CJ512*2^1+CK512*2^0</f>
        <v>0</v>
      </c>
      <c r="DP512" s="16">
        <f>CL512*2^15+CM512*2^14+CN512*2^13+CO512*2^12+CP512*2^11+CQ512*2^10+CR512*2^9+CS512*2^8+CT512*2^7+CU512*2^6+CV512*2^5+CW512*2^4+CX512*2^3+CY512*2^2+CZ512*2^1+DA512*2^0</f>
        <v>0</v>
      </c>
      <c r="DQ512" s="16">
        <f>IF(DS512=2,AT512*1000,AT512)</f>
        <v>1000</v>
      </c>
      <c r="DR512" s="16">
        <f>IF(DT512=2,AU512*1000,AU512)</f>
        <v>2000</v>
      </c>
      <c r="DS512" s="16">
        <v>2</v>
      </c>
      <c r="DT512" s="16">
        <v>2</v>
      </c>
      <c r="DU512" s="16">
        <f>MAX(0,MIN(AX512,3))*2^14+MAX(0,MIN(AY512,3))*2^12+MAX(0,MIN(AZ512,3))*2^10+MAX(0,MIN(BA512,3))*2^8+IF(AW512&lt;0,31,IF(AW512&gt;30,30,AW512))</f>
        <v>0</v>
      </c>
      <c r="DV512" s="16">
        <f>DD512 + DE512</f>
        <v>0</v>
      </c>
      <c r="DW512" s="138" t="s">
        <v>184</v>
      </c>
      <c r="DX512" s="137" t="s">
        <v>273</v>
      </c>
      <c r="DY512" s="137" t="s">
        <v>186</v>
      </c>
      <c r="DZ512" s="17"/>
      <c r="EA512" s="15"/>
      <c r="EB512" s="15"/>
      <c r="EC512" s="15"/>
      <c r="ED512" s="15"/>
    </row>
    <row r="513" spans="1:134" ht="15" hidden="1" customHeight="1" x14ac:dyDescent="0.3">
      <c r="A513" s="154" t="s">
        <v>902</v>
      </c>
      <c r="B513" s="293"/>
      <c r="C513" s="553" t="str">
        <f>IF(LEN(t_STR_RW_PAUX4) &gt; 0, t_STR_RW_PAUX4, DEF_RW_PAUX4) &amp; " low"</f>
        <v>Auxiliary pressure 4 low</v>
      </c>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c r="AB513" s="268"/>
      <c r="AC513" s="268"/>
      <c r="AD513" s="268"/>
      <c r="AE513" s="268"/>
      <c r="AF513" s="268"/>
      <c r="AG513" s="268"/>
      <c r="AH513" s="268"/>
      <c r="AI513" s="268"/>
      <c r="AJ513" s="128">
        <f>IF($DM513=0,0,(IF(_xlfn.BITAND($DM513, 128),"8,", "") &amp; IF(_xlfn.BITAND($DM513,64),"7,", "") &amp; IF(_xlfn.BITAND($DM513,7), _xlfn.BITAND($DM513,7) &amp; ",", "") &amp; IF(_xlfn.BITAND($DM513, 56), _xlfn.BITAND($DM513, 56)/8, "")))</f>
        <v>0</v>
      </c>
      <c r="AK513" s="129">
        <v>704</v>
      </c>
      <c r="AL513" s="129">
        <v>1</v>
      </c>
      <c r="AM513" s="130" t="s">
        <v>165</v>
      </c>
      <c r="AN513" s="131" t="s">
        <v>900</v>
      </c>
      <c r="AO513" s="131" t="s">
        <v>352</v>
      </c>
      <c r="AP513" s="131" t="s">
        <v>903</v>
      </c>
      <c r="AQ513" s="132" t="s">
        <v>904</v>
      </c>
      <c r="AR513" s="198">
        <v>4</v>
      </c>
      <c r="AS513" s="12" t="s">
        <v>194</v>
      </c>
      <c r="AT513" s="198">
        <v>1</v>
      </c>
      <c r="AU513" s="198">
        <v>2</v>
      </c>
      <c r="AV513" s="12" t="s">
        <v>259</v>
      </c>
      <c r="AW513" s="135">
        <v>0</v>
      </c>
      <c r="AX513" s="135">
        <v>0</v>
      </c>
      <c r="AY513" s="135">
        <v>0</v>
      </c>
      <c r="AZ513" s="135">
        <v>0</v>
      </c>
      <c r="BA513" s="135">
        <v>0</v>
      </c>
      <c r="BB513" s="136"/>
      <c r="BC513" s="136"/>
      <c r="BD513" s="15"/>
      <c r="BE513" s="137" t="str">
        <f>IF(C513="","",C513)</f>
        <v>Auxiliary pressure 4 low</v>
      </c>
      <c r="BF513" s="11" t="s">
        <v>264</v>
      </c>
      <c r="BG513" s="11" t="s">
        <v>265</v>
      </c>
      <c r="BH513" s="11" t="s">
        <v>266</v>
      </c>
      <c r="BI513" s="146" t="s">
        <v>525</v>
      </c>
      <c r="BJ513" s="11" t="s">
        <v>268</v>
      </c>
      <c r="BK513" s="146" t="s">
        <v>485</v>
      </c>
      <c r="BL513" s="146" t="s">
        <v>350</v>
      </c>
      <c r="BM513" s="146" t="s">
        <v>179</v>
      </c>
      <c r="BN513" s="11" t="s">
        <v>182</v>
      </c>
      <c r="BO513" s="265" t="s">
        <v>181</v>
      </c>
      <c r="BP513" s="11" t="s">
        <v>272</v>
      </c>
      <c r="BQ513" s="11" t="s">
        <v>182</v>
      </c>
      <c r="BR513" s="11" t="s">
        <v>182</v>
      </c>
      <c r="BS513" s="11" t="s">
        <v>183</v>
      </c>
      <c r="BT513" s="11" t="s">
        <v>182</v>
      </c>
      <c r="BU513" s="11"/>
      <c r="BV513" s="15">
        <f t="shared" si="263"/>
        <v>0</v>
      </c>
      <c r="BW513" s="15">
        <f t="shared" si="263"/>
        <v>0</v>
      </c>
      <c r="BX513" s="15">
        <f t="shared" si="263"/>
        <v>0</v>
      </c>
      <c r="BY513" s="15">
        <f t="shared" si="263"/>
        <v>0</v>
      </c>
      <c r="BZ513" s="15">
        <f t="shared" si="263"/>
        <v>0</v>
      </c>
      <c r="CA513" s="15">
        <f>IF(UPPER(TRIM(J513))="X",1,0)</f>
        <v>0</v>
      </c>
      <c r="CB513" s="15">
        <f>IF(UPPER(TRIM(L513))="X",1,0)</f>
        <v>0</v>
      </c>
      <c r="CC513" s="15">
        <f>IF(UPPER(TRIM(M513))="X",1,0)</f>
        <v>0</v>
      </c>
      <c r="CD513" s="15">
        <f>IF(UPPER(TRIM(I513))="X",1,0)</f>
        <v>0</v>
      </c>
      <c r="CE513" s="15">
        <f>IF(UPPER(TRIM(K513))="X",1,0)</f>
        <v>0</v>
      </c>
      <c r="CF513" s="15">
        <f t="shared" si="264"/>
        <v>0</v>
      </c>
      <c r="CG513" s="15">
        <f t="shared" si="264"/>
        <v>0</v>
      </c>
      <c r="CH513" s="15">
        <f t="shared" si="264"/>
        <v>0</v>
      </c>
      <c r="CI513" s="15">
        <f t="shared" si="264"/>
        <v>0</v>
      </c>
      <c r="CJ513" s="15">
        <f t="shared" si="264"/>
        <v>0</v>
      </c>
      <c r="CK513" s="15">
        <f t="shared" si="264"/>
        <v>0</v>
      </c>
      <c r="CL513" s="15">
        <f t="shared" si="264"/>
        <v>0</v>
      </c>
      <c r="CM513" s="15">
        <f t="shared" si="264"/>
        <v>0</v>
      </c>
      <c r="CN513" s="15">
        <f t="shared" si="264"/>
        <v>0</v>
      </c>
      <c r="CO513" s="15">
        <f t="shared" si="264"/>
        <v>0</v>
      </c>
      <c r="CP513" s="15">
        <f t="shared" si="265"/>
        <v>0</v>
      </c>
      <c r="CQ513" s="15">
        <f t="shared" si="265"/>
        <v>0</v>
      </c>
      <c r="CR513" s="15">
        <f t="shared" si="265"/>
        <v>0</v>
      </c>
      <c r="CS513" s="15">
        <f t="shared" si="265"/>
        <v>0</v>
      </c>
      <c r="CT513" s="15">
        <f t="shared" si="265"/>
        <v>0</v>
      </c>
      <c r="CU513" s="15">
        <f t="shared" si="265"/>
        <v>0</v>
      </c>
      <c r="CV513" s="15">
        <f t="shared" si="265"/>
        <v>0</v>
      </c>
      <c r="CW513" s="15">
        <f t="shared" si="265"/>
        <v>0</v>
      </c>
      <c r="CX513" s="15">
        <f t="shared" si="265"/>
        <v>0</v>
      </c>
      <c r="CY513" s="15">
        <f t="shared" si="265"/>
        <v>0</v>
      </c>
      <c r="CZ513" s="15">
        <f t="shared" si="265"/>
        <v>0</v>
      </c>
      <c r="DA513" s="15">
        <f t="shared" si="265"/>
        <v>0</v>
      </c>
      <c r="DB513" s="16">
        <f>IF(UPPER(TRIM(AM513))="P", 0, IF(UPPER(TRIM(AM513))="C", 16384, IF(UPPER(TRIM(AM513))="B", 32768, IF(UPPER(TRIM(AM513))="U", 49152, -1))))</f>
        <v>0</v>
      </c>
      <c r="DC513" s="16">
        <f>HEX2DEC(AN513)</f>
        <v>5608</v>
      </c>
      <c r="DD513" s="16">
        <f>IF(UPPER(TRIM(BB513))="",0,IF(UPPER(TRIM(BB513))="M",32,IF(UPPER(TRIM(BB513))="H",64,IF(UPPER(TRIM(BB513))="I",128,-1))))</f>
        <v>0</v>
      </c>
      <c r="DE513" s="16">
        <f>IF(UPPER(TRIM(BC513))="",0, IF(UPPER(TRIM(BC513))="U",1,IF(UPPER(TRIM(BC513))="A",2,IF(UPPER(TRIM(BC513))="B1",4,IF(UPPER(TRIM(BC513))="B2",8,IF(UPPER(TRIM(BC513))="C",16,-1))))))</f>
        <v>0</v>
      </c>
      <c r="DF513" s="17"/>
      <c r="DG513" s="16">
        <v>545</v>
      </c>
      <c r="DH513" s="16">
        <f>AK513</f>
        <v>704</v>
      </c>
      <c r="DI513" s="16">
        <f>AL513</f>
        <v>1</v>
      </c>
      <c r="DJ513" s="16">
        <f>DB513 + DC513</f>
        <v>5608</v>
      </c>
      <c r="DK513" s="16">
        <f>HEX2DEC(AO513)</f>
        <v>17</v>
      </c>
      <c r="DL513" s="16">
        <f>HEX2DEC(AP513)</f>
        <v>5609</v>
      </c>
      <c r="DM513" s="128">
        <v>0</v>
      </c>
      <c r="DN513" s="16">
        <v>415</v>
      </c>
      <c r="DO513" s="16">
        <f>BV513*2^15+BW513*2^14+BX513*2^13+BY513*2^12+BZ513*2^11+CA513*2^10+CB513*2^9+CC513*2^8+CD513*2^7+CE513*2^6+CF513*2^5+CG513*2^4+CH513*2^3+CI513*2^2+CJ513*2^1+CK513*2^0</f>
        <v>0</v>
      </c>
      <c r="DP513" s="16">
        <f>CL513*2^15+CM513*2^14+CN513*2^13+CO513*2^12+CP513*2^11+CQ513*2^10+CR513*2^9+CS513*2^8+CT513*2^7+CU513*2^6+CV513*2^5+CW513*2^4+CX513*2^3+CY513*2^2+CZ513*2^1+DA513*2^0</f>
        <v>0</v>
      </c>
      <c r="DQ513" s="16">
        <f>IF(DS513=2,AT513*1000,AT513)</f>
        <v>1000</v>
      </c>
      <c r="DR513" s="16">
        <f>IF(DT513=2,AU513*1000,AU513)</f>
        <v>2000</v>
      </c>
      <c r="DS513" s="16">
        <v>2</v>
      </c>
      <c r="DT513" s="16">
        <v>2</v>
      </c>
      <c r="DU513" s="16">
        <f>MAX(0,MIN(AX513,3))*2^14+MAX(0,MIN(AY513,3))*2^12+MAX(0,MIN(AZ513,3))*2^10+MAX(0,MIN(BA513,3))*2^8+IF(AW513&lt;0,31,IF(AW513&gt;30,30,AW513))</f>
        <v>0</v>
      </c>
      <c r="DV513" s="16">
        <f>DD513 + DE513</f>
        <v>0</v>
      </c>
      <c r="DW513" s="138" t="s">
        <v>184</v>
      </c>
      <c r="DX513" s="137" t="s">
        <v>273</v>
      </c>
      <c r="DY513" s="137" t="s">
        <v>186</v>
      </c>
      <c r="DZ513" s="17"/>
      <c r="EA513" s="15"/>
      <c r="EB513" s="15"/>
      <c r="EC513" s="15"/>
      <c r="ED513" s="15"/>
    </row>
    <row r="514" spans="1:134" ht="15" hidden="1" customHeight="1" x14ac:dyDescent="0.3">
      <c r="A514" s="154" t="s">
        <v>568</v>
      </c>
      <c r="B514" s="290"/>
      <c r="C514" s="555"/>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c r="AA514" s="184"/>
      <c r="AB514" s="184"/>
      <c r="AC514" s="184"/>
      <c r="AD514" s="184"/>
      <c r="AE514" s="184"/>
      <c r="AF514" s="184"/>
      <c r="AG514" s="184"/>
      <c r="AH514" s="184"/>
      <c r="AI514" s="184"/>
      <c r="AJ514" s="285"/>
      <c r="AK514" s="184"/>
      <c r="AL514" s="184"/>
      <c r="AM514" s="286"/>
      <c r="AN514" s="287"/>
      <c r="AO514" s="287"/>
      <c r="AP514" s="287"/>
      <c r="AQ514" s="183"/>
      <c r="AR514" s="184"/>
      <c r="AS514" s="184"/>
      <c r="AT514" s="184"/>
      <c r="AU514" s="184"/>
      <c r="AV514" s="184"/>
      <c r="AW514" s="184"/>
      <c r="AX514" s="184"/>
      <c r="AY514" s="184"/>
      <c r="AZ514" s="184"/>
      <c r="BA514" s="184"/>
      <c r="BB514" s="186"/>
      <c r="BC514" s="186"/>
      <c r="BD514" s="15"/>
      <c r="BE514" s="137" t="s">
        <v>183</v>
      </c>
      <c r="BF514" s="146"/>
      <c r="BG514" s="146"/>
      <c r="BH514" s="146"/>
      <c r="BI514" s="11" t="s">
        <v>183</v>
      </c>
      <c r="BJ514" s="11" t="s">
        <v>183</v>
      </c>
      <c r="BK514" s="11" t="s">
        <v>183</v>
      </c>
      <c r="BL514" s="11" t="s">
        <v>183</v>
      </c>
      <c r="BM514" s="11" t="s">
        <v>183</v>
      </c>
      <c r="BN514" s="11" t="s">
        <v>183</v>
      </c>
      <c r="BO514" s="11" t="s">
        <v>183</v>
      </c>
      <c r="BP514" s="11" t="s">
        <v>183</v>
      </c>
      <c r="BQ514" s="11" t="s">
        <v>183</v>
      </c>
      <c r="BR514" s="11" t="s">
        <v>183</v>
      </c>
      <c r="BS514" s="11" t="s">
        <v>183</v>
      </c>
      <c r="BT514" s="11" t="s">
        <v>183</v>
      </c>
      <c r="BU514" s="11"/>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6"/>
      <c r="DC514" s="16"/>
      <c r="DD514" s="16"/>
      <c r="DE514" s="16"/>
      <c r="DF514" s="17"/>
      <c r="DG514" s="16"/>
      <c r="DH514" s="16"/>
      <c r="DI514" s="16"/>
      <c r="DJ514" s="16"/>
      <c r="DK514" s="16"/>
      <c r="DL514" s="16"/>
      <c r="DM514" s="185"/>
      <c r="DN514" s="16"/>
      <c r="DO514" s="16"/>
      <c r="DP514" s="16"/>
      <c r="DQ514" s="16"/>
      <c r="DR514" s="16"/>
      <c r="DS514" s="16"/>
      <c r="DT514" s="16"/>
      <c r="DU514" s="16"/>
      <c r="DV514" s="16"/>
      <c r="DW514" s="138"/>
      <c r="DX514" s="137"/>
      <c r="DY514" s="137"/>
      <c r="DZ514" s="17"/>
      <c r="EA514" s="15"/>
      <c r="EB514" s="15"/>
      <c r="EC514" s="15"/>
      <c r="ED514" s="15"/>
    </row>
    <row r="515" spans="1:134" ht="15" hidden="1" customHeight="1" x14ac:dyDescent="0.3">
      <c r="A515" s="123"/>
      <c r="B515" s="301"/>
      <c r="C515" s="553" t="s">
        <v>905</v>
      </c>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c r="AA515" s="299"/>
      <c r="AB515" s="299"/>
      <c r="AC515" s="299"/>
      <c r="AD515" s="299"/>
      <c r="AE515" s="299"/>
      <c r="AF515" s="299"/>
      <c r="AG515" s="299"/>
      <c r="AH515" s="299"/>
      <c r="AI515" s="299"/>
      <c r="AJ515" s="128">
        <f>IF($DM515=0,0,(IF(_xlfn.BITAND($DM515, 128),"8,", "") &amp; IF(_xlfn.BITAND($DM515,64),"7,", "") &amp; IF(_xlfn.BITAND($DM515,7), _xlfn.BITAND($DM515,7) &amp; ",", "") &amp; IF(_xlfn.BITAND($DM515, 56), _xlfn.BITAND($DM515, 56)/8, "")))</f>
        <v>0</v>
      </c>
      <c r="AK515" s="129">
        <v>1387</v>
      </c>
      <c r="AL515" s="129">
        <v>0</v>
      </c>
      <c r="AM515" s="130" t="s">
        <v>165</v>
      </c>
      <c r="AN515" s="131" t="s">
        <v>906</v>
      </c>
      <c r="AO515" s="131" t="s">
        <v>167</v>
      </c>
      <c r="AP515" s="131" t="s">
        <v>906</v>
      </c>
      <c r="AQ515" s="132" t="s">
        <v>907</v>
      </c>
      <c r="AR515" s="198">
        <v>2</v>
      </c>
      <c r="AS515" s="12" t="s">
        <v>284</v>
      </c>
      <c r="AT515" s="198">
        <v>1</v>
      </c>
      <c r="AU515" s="198">
        <v>2</v>
      </c>
      <c r="AV515" s="12" t="s">
        <v>259</v>
      </c>
      <c r="AW515" s="135">
        <v>0</v>
      </c>
      <c r="AX515" s="135">
        <v>0</v>
      </c>
      <c r="AY515" s="135">
        <v>0</v>
      </c>
      <c r="AZ515" s="135">
        <v>0</v>
      </c>
      <c r="BA515" s="135">
        <v>0</v>
      </c>
      <c r="BB515" s="136"/>
      <c r="BC515" s="136"/>
      <c r="BD515" s="15"/>
      <c r="BE515" s="137" t="str">
        <f>IF(C515="","",C515)</f>
        <v>AUX Pressure delta P 1 high</v>
      </c>
      <c r="BF515" s="11" t="s">
        <v>264</v>
      </c>
      <c r="BG515" s="11" t="s">
        <v>265</v>
      </c>
      <c r="BH515" s="11" t="s">
        <v>266</v>
      </c>
      <c r="BI515" s="146" t="s">
        <v>484</v>
      </c>
      <c r="BJ515" s="11" t="s">
        <v>268</v>
      </c>
      <c r="BK515" s="146" t="s">
        <v>485</v>
      </c>
      <c r="BL515" s="146" t="s">
        <v>486</v>
      </c>
      <c r="BM515" s="146" t="s">
        <v>323</v>
      </c>
      <c r="BN515" s="11" t="s">
        <v>182</v>
      </c>
      <c r="BO515" s="265" t="s">
        <v>181</v>
      </c>
      <c r="BP515" s="11" t="s">
        <v>272</v>
      </c>
      <c r="BQ515" s="11" t="s">
        <v>180</v>
      </c>
      <c r="BR515" s="11" t="s">
        <v>182</v>
      </c>
      <c r="BS515" s="11" t="s">
        <v>183</v>
      </c>
      <c r="BT515" s="11" t="s">
        <v>182</v>
      </c>
      <c r="BU515" s="11"/>
      <c r="BV515" s="15">
        <f t="shared" ref="BV515:BZ516" si="266">IF(UPPER(TRIM(D515))="X",1,0)</f>
        <v>0</v>
      </c>
      <c r="BW515" s="15">
        <f t="shared" si="266"/>
        <v>0</v>
      </c>
      <c r="BX515" s="15">
        <f t="shared" si="266"/>
        <v>0</v>
      </c>
      <c r="BY515" s="15">
        <f t="shared" si="266"/>
        <v>0</v>
      </c>
      <c r="BZ515" s="15">
        <f t="shared" si="266"/>
        <v>0</v>
      </c>
      <c r="CA515" s="15">
        <f>IF(UPPER(TRIM(J515))="X",1,0)</f>
        <v>0</v>
      </c>
      <c r="CB515" s="15">
        <f>IF(UPPER(TRIM(L515))="X",1,0)</f>
        <v>0</v>
      </c>
      <c r="CC515" s="15">
        <f>IF(UPPER(TRIM(M515))="X",1,0)</f>
        <v>0</v>
      </c>
      <c r="CD515" s="15">
        <f>IF(UPPER(TRIM(I515))="X",1,0)</f>
        <v>0</v>
      </c>
      <c r="CE515" s="15">
        <f>IF(UPPER(TRIM(K515))="X",1,0)</f>
        <v>0</v>
      </c>
      <c r="CF515" s="15">
        <f t="shared" ref="CF515:CU516" si="267">IF(UPPER(TRIM(N515))="X",1,0)</f>
        <v>0</v>
      </c>
      <c r="CG515" s="15">
        <f t="shared" si="267"/>
        <v>0</v>
      </c>
      <c r="CH515" s="15">
        <f t="shared" si="267"/>
        <v>0</v>
      </c>
      <c r="CI515" s="15">
        <f t="shared" si="267"/>
        <v>0</v>
      </c>
      <c r="CJ515" s="15">
        <f t="shared" si="267"/>
        <v>0</v>
      </c>
      <c r="CK515" s="15">
        <f t="shared" si="267"/>
        <v>0</v>
      </c>
      <c r="CL515" s="15">
        <f t="shared" si="267"/>
        <v>0</v>
      </c>
      <c r="CM515" s="15">
        <f t="shared" si="267"/>
        <v>0</v>
      </c>
      <c r="CN515" s="15">
        <f t="shared" si="267"/>
        <v>0</v>
      </c>
      <c r="CO515" s="15">
        <f t="shared" si="267"/>
        <v>0</v>
      </c>
      <c r="CP515" s="15">
        <f t="shared" si="267"/>
        <v>0</v>
      </c>
      <c r="CQ515" s="15">
        <f t="shared" si="267"/>
        <v>0</v>
      </c>
      <c r="CR515" s="15">
        <f t="shared" si="267"/>
        <v>0</v>
      </c>
      <c r="CS515" s="15">
        <f t="shared" si="267"/>
        <v>0</v>
      </c>
      <c r="CT515" s="15">
        <f t="shared" si="267"/>
        <v>0</v>
      </c>
      <c r="CU515" s="15">
        <f t="shared" si="267"/>
        <v>0</v>
      </c>
      <c r="CV515" s="15">
        <f t="shared" ref="CP515:DA516" si="268">IF(UPPER(TRIM(AD515))="X",1,0)</f>
        <v>0</v>
      </c>
      <c r="CW515" s="15">
        <f t="shared" si="268"/>
        <v>0</v>
      </c>
      <c r="CX515" s="15">
        <f t="shared" si="268"/>
        <v>0</v>
      </c>
      <c r="CY515" s="15">
        <f t="shared" si="268"/>
        <v>0</v>
      </c>
      <c r="CZ515" s="15">
        <f t="shared" si="268"/>
        <v>0</v>
      </c>
      <c r="DA515" s="15">
        <f t="shared" si="268"/>
        <v>0</v>
      </c>
      <c r="DB515" s="16">
        <f>IF(UPPER(TRIM(AM515))="P", 0, IF(UPPER(TRIM(AM515))="C", 16384, IF(UPPER(TRIM(AM515))="B", 32768, IF(UPPER(TRIM(AM515))="U", 49152, -1))))</f>
        <v>0</v>
      </c>
      <c r="DC515" s="16">
        <f>HEX2DEC(AN515)</f>
        <v>5610</v>
      </c>
      <c r="DD515" s="16">
        <f>IF(UPPER(TRIM(BB515))="",0,IF(UPPER(TRIM(BB515))="M",32,IF(UPPER(TRIM(BB515))="H",64,IF(UPPER(TRIM(BB515))="I",128,-1))))</f>
        <v>0</v>
      </c>
      <c r="DE515" s="16">
        <f>IF(UPPER(TRIM(BC515))="",0, IF(UPPER(TRIM(BC515))="U",1,IF(UPPER(TRIM(BC515))="A",2,IF(UPPER(TRIM(BC515))="B1",4,IF(UPPER(TRIM(BC515))="B2",8,IF(UPPER(TRIM(BC515))="C",16,-1))))))</f>
        <v>0</v>
      </c>
      <c r="DF515" s="17"/>
      <c r="DG515" s="16">
        <v>546</v>
      </c>
      <c r="DH515" s="16">
        <f>AK515</f>
        <v>1387</v>
      </c>
      <c r="DI515" s="16">
        <f>AL515</f>
        <v>0</v>
      </c>
      <c r="DJ515" s="16">
        <f>DB515 + DC515</f>
        <v>5610</v>
      </c>
      <c r="DK515" s="16">
        <f>HEX2DEC(AO515)</f>
        <v>0</v>
      </c>
      <c r="DL515" s="16">
        <f>HEX2DEC(AP515)</f>
        <v>5610</v>
      </c>
      <c r="DM515" s="128">
        <v>0</v>
      </c>
      <c r="DN515" s="16">
        <v>416</v>
      </c>
      <c r="DO515" s="16">
        <f>BV515*2^15+BW515*2^14+BX515*2^13+BY515*2^12+BZ515*2^11+CA515*2^10+CB515*2^9+CC515*2^8+CD515*2^7+CE515*2^6+CF515*2^5+CG515*2^4+CH515*2^3+CI515*2^2+CJ515*2^1+CK515*2^0</f>
        <v>0</v>
      </c>
      <c r="DP515" s="16">
        <f>CL515*2^15+CM515*2^14+CN515*2^13+CO515*2^12+CP515*2^11+CQ515*2^10+CR515*2^9+CS515*2^8+CT515*2^7+CU515*2^6+CV515*2^5+CW515*2^4+CX515*2^3+CY515*2^2+CZ515*2^1+DA515*2^0</f>
        <v>0</v>
      </c>
      <c r="DQ515" s="16">
        <f>IF(DS515=2,AT515*1000,AT515)</f>
        <v>1000</v>
      </c>
      <c r="DR515" s="16">
        <f>IF(DT515=2,AU515*1000,AU515)</f>
        <v>2000</v>
      </c>
      <c r="DS515" s="16">
        <v>2</v>
      </c>
      <c r="DT515" s="16">
        <v>2</v>
      </c>
      <c r="DU515" s="16">
        <f>MAX(0,MIN(AX515,3))*2^14+MAX(0,MIN(AY515,3))*2^12+MAX(0,MIN(AZ515,3))*2^10+MAX(0,MIN(BA515,3))*2^8+IF(AW515&lt;0,31,IF(AW515&gt;30,30,AW515))</f>
        <v>0</v>
      </c>
      <c r="DV515" s="16">
        <f>DD515 + DE515</f>
        <v>0</v>
      </c>
      <c r="DW515" s="138" t="s">
        <v>184</v>
      </c>
      <c r="DX515" s="137" t="s">
        <v>273</v>
      </c>
      <c r="DY515" s="137" t="s">
        <v>186</v>
      </c>
      <c r="DZ515" s="17"/>
      <c r="EA515" s="15"/>
      <c r="EB515" s="15"/>
      <c r="EC515" s="15"/>
      <c r="ED515" s="15"/>
    </row>
    <row r="516" spans="1:134" ht="15" hidden="1" customHeight="1" x14ac:dyDescent="0.3">
      <c r="A516" s="123"/>
      <c r="B516" s="301"/>
      <c r="C516" s="553" t="s">
        <v>908</v>
      </c>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151"/>
      <c r="AH516" s="151"/>
      <c r="AI516" s="151"/>
      <c r="AJ516" s="128">
        <f>IF($DM516=0,0,(IF(_xlfn.BITAND($DM516, 128),"8,", "") &amp; IF(_xlfn.BITAND($DM516,64),"7,", "") &amp; IF(_xlfn.BITAND($DM516,7), _xlfn.BITAND($DM516,7) &amp; ",", "") &amp; IF(_xlfn.BITAND($DM516, 56), _xlfn.BITAND($DM516, 56)/8, "")))</f>
        <v>0</v>
      </c>
      <c r="AK516" s="129">
        <v>1387</v>
      </c>
      <c r="AL516" s="129">
        <v>1</v>
      </c>
      <c r="AM516" s="130" t="s">
        <v>165</v>
      </c>
      <c r="AN516" s="131" t="s">
        <v>909</v>
      </c>
      <c r="AO516" s="131" t="s">
        <v>167</v>
      </c>
      <c r="AP516" s="131" t="s">
        <v>909</v>
      </c>
      <c r="AQ516" s="132" t="s">
        <v>910</v>
      </c>
      <c r="AR516" s="198">
        <v>2.5000000000000001E-2</v>
      </c>
      <c r="AS516" s="12" t="s">
        <v>284</v>
      </c>
      <c r="AT516" s="198">
        <v>1</v>
      </c>
      <c r="AU516" s="198">
        <v>2</v>
      </c>
      <c r="AV516" s="12" t="s">
        <v>259</v>
      </c>
      <c r="AW516" s="135">
        <v>0</v>
      </c>
      <c r="AX516" s="135">
        <v>0</v>
      </c>
      <c r="AY516" s="135">
        <v>0</v>
      </c>
      <c r="AZ516" s="135">
        <v>0</v>
      </c>
      <c r="BA516" s="135">
        <v>0</v>
      </c>
      <c r="BB516" s="136"/>
      <c r="BC516" s="136"/>
      <c r="BD516" s="15"/>
      <c r="BE516" s="137" t="str">
        <f>IF(C516="","",C516)</f>
        <v>AUX Pressure delta P 1 low</v>
      </c>
      <c r="BF516" s="11" t="s">
        <v>264</v>
      </c>
      <c r="BG516" s="11" t="s">
        <v>265</v>
      </c>
      <c r="BH516" s="11" t="s">
        <v>266</v>
      </c>
      <c r="BI516" s="146" t="s">
        <v>484</v>
      </c>
      <c r="BJ516" s="11" t="s">
        <v>268</v>
      </c>
      <c r="BK516" s="146" t="s">
        <v>485</v>
      </c>
      <c r="BL516" s="146" t="s">
        <v>486</v>
      </c>
      <c r="BM516" s="146" t="s">
        <v>323</v>
      </c>
      <c r="BN516" s="11" t="s">
        <v>182</v>
      </c>
      <c r="BO516" s="265" t="s">
        <v>181</v>
      </c>
      <c r="BP516" s="11" t="s">
        <v>272</v>
      </c>
      <c r="BQ516" s="11" t="s">
        <v>180</v>
      </c>
      <c r="BR516" s="11" t="s">
        <v>182</v>
      </c>
      <c r="BS516" s="11" t="s">
        <v>183</v>
      </c>
      <c r="BT516" s="11" t="s">
        <v>182</v>
      </c>
      <c r="BU516" s="11"/>
      <c r="BV516" s="15">
        <f t="shared" si="266"/>
        <v>0</v>
      </c>
      <c r="BW516" s="15">
        <f t="shared" si="266"/>
        <v>0</v>
      </c>
      <c r="BX516" s="15">
        <f t="shared" si="266"/>
        <v>0</v>
      </c>
      <c r="BY516" s="15">
        <f t="shared" si="266"/>
        <v>0</v>
      </c>
      <c r="BZ516" s="15">
        <f t="shared" si="266"/>
        <v>0</v>
      </c>
      <c r="CA516" s="15">
        <f>IF(UPPER(TRIM(J516))="X",1,0)</f>
        <v>0</v>
      </c>
      <c r="CB516" s="15">
        <f>IF(UPPER(TRIM(L516))="X",1,0)</f>
        <v>0</v>
      </c>
      <c r="CC516" s="15">
        <f>IF(UPPER(TRIM(M516))="X",1,0)</f>
        <v>0</v>
      </c>
      <c r="CD516" s="15">
        <f>IF(UPPER(TRIM(I516))="X",1,0)</f>
        <v>0</v>
      </c>
      <c r="CE516" s="15">
        <f>IF(UPPER(TRIM(K516))="X",1,0)</f>
        <v>0</v>
      </c>
      <c r="CF516" s="15">
        <f t="shared" si="267"/>
        <v>0</v>
      </c>
      <c r="CG516" s="15">
        <f t="shared" si="267"/>
        <v>0</v>
      </c>
      <c r="CH516" s="15">
        <f t="shared" si="267"/>
        <v>0</v>
      </c>
      <c r="CI516" s="15">
        <f t="shared" si="267"/>
        <v>0</v>
      </c>
      <c r="CJ516" s="15">
        <f t="shared" si="267"/>
        <v>0</v>
      </c>
      <c r="CK516" s="15">
        <f t="shared" si="267"/>
        <v>0</v>
      </c>
      <c r="CL516" s="15">
        <f t="shared" si="267"/>
        <v>0</v>
      </c>
      <c r="CM516" s="15">
        <f t="shared" si="267"/>
        <v>0</v>
      </c>
      <c r="CN516" s="15">
        <f t="shared" si="267"/>
        <v>0</v>
      </c>
      <c r="CO516" s="15">
        <f t="shared" si="267"/>
        <v>0</v>
      </c>
      <c r="CP516" s="15">
        <f t="shared" si="268"/>
        <v>0</v>
      </c>
      <c r="CQ516" s="15">
        <f t="shared" si="268"/>
        <v>0</v>
      </c>
      <c r="CR516" s="15">
        <f t="shared" si="268"/>
        <v>0</v>
      </c>
      <c r="CS516" s="15">
        <f t="shared" si="268"/>
        <v>0</v>
      </c>
      <c r="CT516" s="15">
        <f t="shared" si="268"/>
        <v>0</v>
      </c>
      <c r="CU516" s="15">
        <f t="shared" si="268"/>
        <v>0</v>
      </c>
      <c r="CV516" s="15">
        <f t="shared" si="268"/>
        <v>0</v>
      </c>
      <c r="CW516" s="15">
        <f t="shared" si="268"/>
        <v>0</v>
      </c>
      <c r="CX516" s="15">
        <f t="shared" si="268"/>
        <v>0</v>
      </c>
      <c r="CY516" s="15">
        <f t="shared" si="268"/>
        <v>0</v>
      </c>
      <c r="CZ516" s="15">
        <f t="shared" si="268"/>
        <v>0</v>
      </c>
      <c r="DA516" s="15">
        <f t="shared" si="268"/>
        <v>0</v>
      </c>
      <c r="DB516" s="16">
        <f>IF(UPPER(TRIM(AM516))="P", 0, IF(UPPER(TRIM(AM516))="C", 16384, IF(UPPER(TRIM(AM516))="B", 32768, IF(UPPER(TRIM(AM516))="U", 49152, -1))))</f>
        <v>0</v>
      </c>
      <c r="DC516" s="16">
        <f>HEX2DEC(AN516)</f>
        <v>5611</v>
      </c>
      <c r="DD516" s="16">
        <f>IF(UPPER(TRIM(BB516))="",0,IF(UPPER(TRIM(BB516))="M",32,IF(UPPER(TRIM(BB516))="H",64,IF(UPPER(TRIM(BB516))="I",128,-1))))</f>
        <v>0</v>
      </c>
      <c r="DE516" s="16">
        <f>IF(UPPER(TRIM(BC516))="",0, IF(UPPER(TRIM(BC516))="U",1,IF(UPPER(TRIM(BC516))="A",2,IF(UPPER(TRIM(BC516))="B1",4,IF(UPPER(TRIM(BC516))="B2",8,IF(UPPER(TRIM(BC516))="C",16,-1))))))</f>
        <v>0</v>
      </c>
      <c r="DF516" s="17"/>
      <c r="DG516" s="16">
        <v>547</v>
      </c>
      <c r="DH516" s="16">
        <f>AK516</f>
        <v>1387</v>
      </c>
      <c r="DI516" s="16">
        <f>AL516</f>
        <v>1</v>
      </c>
      <c r="DJ516" s="16">
        <f>DB516 + DC516</f>
        <v>5611</v>
      </c>
      <c r="DK516" s="16">
        <f>HEX2DEC(AO516)</f>
        <v>0</v>
      </c>
      <c r="DL516" s="16">
        <f>HEX2DEC(AP516)</f>
        <v>5611</v>
      </c>
      <c r="DM516" s="128">
        <v>0</v>
      </c>
      <c r="DN516" s="16">
        <v>417</v>
      </c>
      <c r="DO516" s="16">
        <f>BV516*2^15+BW516*2^14+BX516*2^13+BY516*2^12+BZ516*2^11+CA516*2^10+CB516*2^9+CC516*2^8+CD516*2^7+CE516*2^6+CF516*2^5+CG516*2^4+CH516*2^3+CI516*2^2+CJ516*2^1+CK516*2^0</f>
        <v>0</v>
      </c>
      <c r="DP516" s="16">
        <f>CL516*2^15+CM516*2^14+CN516*2^13+CO516*2^12+CP516*2^11+CQ516*2^10+CR516*2^9+CS516*2^8+CT516*2^7+CU516*2^6+CV516*2^5+CW516*2^4+CX516*2^3+CY516*2^2+CZ516*2^1+DA516*2^0</f>
        <v>0</v>
      </c>
      <c r="DQ516" s="16">
        <f>IF(DS516=2,AT516*1000,AT516)</f>
        <v>1000</v>
      </c>
      <c r="DR516" s="16">
        <f>IF(DT516=2,AU516*1000,AU516)</f>
        <v>2000</v>
      </c>
      <c r="DS516" s="16">
        <v>2</v>
      </c>
      <c r="DT516" s="16">
        <v>2</v>
      </c>
      <c r="DU516" s="16">
        <f>MAX(0,MIN(AX516,3))*2^14+MAX(0,MIN(AY516,3))*2^12+MAX(0,MIN(AZ516,3))*2^10+MAX(0,MIN(BA516,3))*2^8+IF(AW516&lt;0,31,IF(AW516&gt;30,30,AW516))</f>
        <v>0</v>
      </c>
      <c r="DV516" s="16">
        <f>DD516 + DE516</f>
        <v>0</v>
      </c>
      <c r="DW516" s="138" t="s">
        <v>184</v>
      </c>
      <c r="DX516" s="137" t="s">
        <v>273</v>
      </c>
      <c r="DY516" s="137" t="s">
        <v>186</v>
      </c>
      <c r="DZ516" s="17"/>
      <c r="EA516" s="15"/>
      <c r="EB516" s="15"/>
      <c r="EC516" s="15"/>
      <c r="ED516" s="15"/>
    </row>
    <row r="517" spans="1:134" ht="15" hidden="1" customHeight="1" x14ac:dyDescent="0.3">
      <c r="A517" s="123"/>
      <c r="B517" s="301"/>
      <c r="C517" s="553"/>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128"/>
      <c r="AK517" s="143"/>
      <c r="AL517" s="143"/>
      <c r="AM517" s="144"/>
      <c r="AN517" s="145"/>
      <c r="AO517" s="145"/>
      <c r="AP517" s="145"/>
      <c r="AQ517" s="132" t="s">
        <v>911</v>
      </c>
      <c r="AR517" s="141">
        <v>1</v>
      </c>
      <c r="AS517" s="142"/>
      <c r="AT517" s="224"/>
      <c r="AU517" s="224"/>
      <c r="AV517" s="12"/>
      <c r="AW517" s="12"/>
      <c r="AX517" s="12"/>
      <c r="AY517" s="12"/>
      <c r="AZ517" s="12"/>
      <c r="BA517" s="12"/>
      <c r="BB517" s="14"/>
      <c r="BC517" s="14"/>
      <c r="BD517" s="15"/>
      <c r="BE517" s="137" t="s">
        <v>183</v>
      </c>
      <c r="BF517" s="146"/>
      <c r="BG517" s="146"/>
      <c r="BH517" s="146"/>
      <c r="BI517" s="11" t="s">
        <v>183</v>
      </c>
      <c r="BJ517" s="11" t="s">
        <v>183</v>
      </c>
      <c r="BK517" s="11" t="s">
        <v>183</v>
      </c>
      <c r="BL517" s="11" t="s">
        <v>183</v>
      </c>
      <c r="BM517" s="11" t="s">
        <v>183</v>
      </c>
      <c r="BN517" s="11" t="s">
        <v>183</v>
      </c>
      <c r="BO517" s="11" t="s">
        <v>183</v>
      </c>
      <c r="BP517" s="11" t="s">
        <v>183</v>
      </c>
      <c r="BQ517" s="11" t="s">
        <v>183</v>
      </c>
      <c r="BR517" s="11" t="s">
        <v>183</v>
      </c>
      <c r="BS517" s="11" t="s">
        <v>183</v>
      </c>
      <c r="BT517" s="11" t="s">
        <v>183</v>
      </c>
      <c r="BU517" s="11"/>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6"/>
      <c r="DC517" s="16"/>
      <c r="DD517" s="16"/>
      <c r="DE517" s="16"/>
      <c r="DF517" s="17"/>
      <c r="DG517" s="16"/>
      <c r="DH517" s="16"/>
      <c r="DI517" s="16"/>
      <c r="DJ517" s="16"/>
      <c r="DK517" s="16"/>
      <c r="DL517" s="16"/>
      <c r="DM517" s="128"/>
      <c r="DN517" s="16"/>
      <c r="DO517" s="16"/>
      <c r="DP517" s="16"/>
      <c r="DQ517" s="16"/>
      <c r="DR517" s="16"/>
      <c r="DS517" s="16"/>
      <c r="DT517" s="16"/>
      <c r="DU517" s="16"/>
      <c r="DV517" s="16"/>
      <c r="DW517" s="138"/>
      <c r="DX517" s="137"/>
      <c r="DY517" s="137"/>
      <c r="DZ517" s="17"/>
      <c r="EA517" s="15"/>
      <c r="EB517" s="15"/>
      <c r="EC517" s="15"/>
      <c r="ED517" s="15"/>
    </row>
    <row r="518" spans="1:134" ht="15" hidden="1" customHeight="1" x14ac:dyDescent="0.3">
      <c r="A518" s="123"/>
      <c r="B518" s="301"/>
      <c r="C518" s="553"/>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128"/>
      <c r="AK518" s="143"/>
      <c r="AL518" s="143"/>
      <c r="AM518" s="144"/>
      <c r="AN518" s="145"/>
      <c r="AO518" s="145"/>
      <c r="AP518" s="145"/>
      <c r="AQ518" s="132" t="s">
        <v>912</v>
      </c>
      <c r="AR518" s="141">
        <v>2</v>
      </c>
      <c r="AS518" s="142"/>
      <c r="AT518" s="224"/>
      <c r="AU518" s="224"/>
      <c r="AV518" s="12"/>
      <c r="AW518" s="12"/>
      <c r="AX518" s="12"/>
      <c r="AY518" s="12"/>
      <c r="AZ518" s="12"/>
      <c r="BA518" s="12"/>
      <c r="BB518" s="14"/>
      <c r="BC518" s="14"/>
      <c r="BD518" s="15"/>
      <c r="BE518" s="137" t="s">
        <v>183</v>
      </c>
      <c r="BF518" s="146"/>
      <c r="BG518" s="146"/>
      <c r="BH518" s="146"/>
      <c r="BI518" s="11" t="s">
        <v>183</v>
      </c>
      <c r="BJ518" s="11" t="s">
        <v>183</v>
      </c>
      <c r="BK518" s="11" t="s">
        <v>183</v>
      </c>
      <c r="BL518" s="11" t="s">
        <v>183</v>
      </c>
      <c r="BM518" s="11" t="s">
        <v>183</v>
      </c>
      <c r="BN518" s="11" t="s">
        <v>183</v>
      </c>
      <c r="BO518" s="11" t="s">
        <v>183</v>
      </c>
      <c r="BP518" s="11" t="s">
        <v>183</v>
      </c>
      <c r="BQ518" s="11" t="s">
        <v>183</v>
      </c>
      <c r="BR518" s="11" t="s">
        <v>183</v>
      </c>
      <c r="BS518" s="11" t="s">
        <v>183</v>
      </c>
      <c r="BT518" s="11" t="s">
        <v>183</v>
      </c>
      <c r="BU518" s="11"/>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6"/>
      <c r="DC518" s="16"/>
      <c r="DD518" s="16"/>
      <c r="DE518" s="16"/>
      <c r="DF518" s="17"/>
      <c r="DG518" s="16"/>
      <c r="DH518" s="16"/>
      <c r="DI518" s="16"/>
      <c r="DJ518" s="16"/>
      <c r="DK518" s="16"/>
      <c r="DL518" s="16"/>
      <c r="DM518" s="128"/>
      <c r="DN518" s="16"/>
      <c r="DO518" s="16"/>
      <c r="DP518" s="16"/>
      <c r="DQ518" s="16"/>
      <c r="DR518" s="16"/>
      <c r="DS518" s="16"/>
      <c r="DT518" s="16"/>
      <c r="DU518" s="16"/>
      <c r="DV518" s="16"/>
      <c r="DW518" s="138"/>
      <c r="DX518" s="137"/>
      <c r="DY518" s="137"/>
      <c r="DZ518" s="17"/>
      <c r="EA518" s="15"/>
      <c r="EB518" s="15"/>
      <c r="EC518" s="15"/>
      <c r="ED518" s="15"/>
    </row>
    <row r="519" spans="1:134" ht="15" hidden="1" customHeight="1" x14ac:dyDescent="0.3">
      <c r="A519" s="123"/>
      <c r="B519" s="290"/>
      <c r="C519" s="555"/>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c r="AA519" s="184"/>
      <c r="AB519" s="184"/>
      <c r="AC519" s="184"/>
      <c r="AD519" s="184"/>
      <c r="AE519" s="184"/>
      <c r="AF519" s="184"/>
      <c r="AG519" s="184"/>
      <c r="AH519" s="184"/>
      <c r="AI519" s="184"/>
      <c r="AJ519" s="285"/>
      <c r="AK519" s="184"/>
      <c r="AL519" s="184"/>
      <c r="AM519" s="286"/>
      <c r="AN519" s="287"/>
      <c r="AO519" s="287"/>
      <c r="AP519" s="287"/>
      <c r="AQ519" s="183"/>
      <c r="AR519" s="184"/>
      <c r="AS519" s="184"/>
      <c r="AT519" s="184"/>
      <c r="AU519" s="184"/>
      <c r="AV519" s="184"/>
      <c r="AW519" s="184"/>
      <c r="AX519" s="184"/>
      <c r="AY519" s="184"/>
      <c r="AZ519" s="184"/>
      <c r="BA519" s="184"/>
      <c r="BB519" s="186"/>
      <c r="BC519" s="186"/>
      <c r="BD519" s="15"/>
      <c r="BE519" s="137" t="s">
        <v>183</v>
      </c>
      <c r="BF519" s="146"/>
      <c r="BG519" s="146"/>
      <c r="BH519" s="146"/>
      <c r="BI519" s="11" t="s">
        <v>183</v>
      </c>
      <c r="BJ519" s="11" t="s">
        <v>183</v>
      </c>
      <c r="BK519" s="11" t="s">
        <v>183</v>
      </c>
      <c r="BL519" s="11" t="s">
        <v>183</v>
      </c>
      <c r="BM519" s="11" t="s">
        <v>183</v>
      </c>
      <c r="BN519" s="11" t="s">
        <v>183</v>
      </c>
      <c r="BO519" s="11" t="s">
        <v>183</v>
      </c>
      <c r="BP519" s="11" t="s">
        <v>183</v>
      </c>
      <c r="BQ519" s="11" t="s">
        <v>183</v>
      </c>
      <c r="BR519" s="11" t="s">
        <v>183</v>
      </c>
      <c r="BS519" s="11" t="s">
        <v>183</v>
      </c>
      <c r="BT519" s="11" t="s">
        <v>183</v>
      </c>
      <c r="BU519" s="11"/>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6"/>
      <c r="DC519" s="16"/>
      <c r="DD519" s="16"/>
      <c r="DE519" s="16"/>
      <c r="DF519" s="17"/>
      <c r="DG519" s="16"/>
      <c r="DH519" s="16"/>
      <c r="DI519" s="16"/>
      <c r="DJ519" s="16"/>
      <c r="DK519" s="16"/>
      <c r="DL519" s="16"/>
      <c r="DM519" s="185"/>
      <c r="DN519" s="16"/>
      <c r="DO519" s="16"/>
      <c r="DP519" s="16"/>
      <c r="DQ519" s="16"/>
      <c r="DR519" s="16"/>
      <c r="DS519" s="16"/>
      <c r="DT519" s="16"/>
      <c r="DU519" s="16"/>
      <c r="DV519" s="16"/>
      <c r="DW519" s="138"/>
      <c r="DX519" s="137"/>
      <c r="DY519" s="137"/>
      <c r="DZ519" s="17"/>
      <c r="EA519" s="15"/>
      <c r="EB519" s="15"/>
      <c r="EC519" s="15"/>
      <c r="ED519" s="15"/>
    </row>
    <row r="520" spans="1:134" ht="15" hidden="1" customHeight="1" x14ac:dyDescent="0.3">
      <c r="A520" s="123"/>
      <c r="B520" s="301"/>
      <c r="C520" s="553" t="s">
        <v>913</v>
      </c>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c r="AA520" s="299"/>
      <c r="AB520" s="299"/>
      <c r="AC520" s="299"/>
      <c r="AD520" s="299"/>
      <c r="AE520" s="299"/>
      <c r="AF520" s="299"/>
      <c r="AG520" s="299"/>
      <c r="AH520" s="299"/>
      <c r="AI520" s="299"/>
      <c r="AJ520" s="128">
        <f>IF($DM520=0,0,(IF(_xlfn.BITAND($DM520, 128),"8,", "") &amp; IF(_xlfn.BITAND($DM520,64),"7,", "") &amp; IF(_xlfn.BITAND($DM520,7), _xlfn.BITAND($DM520,7) &amp; ",", "") &amp; IF(_xlfn.BITAND($DM520, 56), _xlfn.BITAND($DM520, 56)/8, "")))</f>
        <v>0</v>
      </c>
      <c r="AK520" s="129">
        <v>1388</v>
      </c>
      <c r="AL520" s="129">
        <v>0</v>
      </c>
      <c r="AM520" s="130" t="s">
        <v>165</v>
      </c>
      <c r="AN520" s="131" t="s">
        <v>914</v>
      </c>
      <c r="AO520" s="131" t="s">
        <v>167</v>
      </c>
      <c r="AP520" s="131" t="s">
        <v>914</v>
      </c>
      <c r="AQ520" s="132" t="s">
        <v>907</v>
      </c>
      <c r="AR520" s="198">
        <v>2</v>
      </c>
      <c r="AS520" s="12" t="s">
        <v>284</v>
      </c>
      <c r="AT520" s="198">
        <v>1</v>
      </c>
      <c r="AU520" s="198">
        <v>2</v>
      </c>
      <c r="AV520" s="12" t="s">
        <v>259</v>
      </c>
      <c r="AW520" s="135">
        <v>0</v>
      </c>
      <c r="AX520" s="135">
        <v>0</v>
      </c>
      <c r="AY520" s="135">
        <v>0</v>
      </c>
      <c r="AZ520" s="135">
        <v>0</v>
      </c>
      <c r="BA520" s="135">
        <v>0</v>
      </c>
      <c r="BB520" s="136"/>
      <c r="BC520" s="136"/>
      <c r="BD520" s="15"/>
      <c r="BE520" s="137" t="str">
        <f>IF(C520="","",C520)</f>
        <v>AUX Pressure delta P 2 high</v>
      </c>
      <c r="BF520" s="11" t="s">
        <v>264</v>
      </c>
      <c r="BG520" s="11" t="s">
        <v>265</v>
      </c>
      <c r="BH520" s="11" t="s">
        <v>266</v>
      </c>
      <c r="BI520" s="146" t="s">
        <v>484</v>
      </c>
      <c r="BJ520" s="11" t="s">
        <v>268</v>
      </c>
      <c r="BK520" s="146" t="s">
        <v>485</v>
      </c>
      <c r="BL520" s="146" t="s">
        <v>486</v>
      </c>
      <c r="BM520" s="146" t="s">
        <v>323</v>
      </c>
      <c r="BN520" s="11" t="s">
        <v>182</v>
      </c>
      <c r="BO520" s="265" t="s">
        <v>181</v>
      </c>
      <c r="BP520" s="11" t="s">
        <v>272</v>
      </c>
      <c r="BQ520" s="11" t="s">
        <v>180</v>
      </c>
      <c r="BR520" s="11" t="s">
        <v>182</v>
      </c>
      <c r="BS520" s="11" t="s">
        <v>183</v>
      </c>
      <c r="BT520" s="11" t="s">
        <v>182</v>
      </c>
      <c r="BU520" s="11"/>
      <c r="BV520" s="15">
        <f t="shared" ref="BV520:BZ521" si="269">IF(UPPER(TRIM(D520))="X",1,0)</f>
        <v>0</v>
      </c>
      <c r="BW520" s="15">
        <f t="shared" si="269"/>
        <v>0</v>
      </c>
      <c r="BX520" s="15">
        <f t="shared" si="269"/>
        <v>0</v>
      </c>
      <c r="BY520" s="15">
        <f t="shared" si="269"/>
        <v>0</v>
      </c>
      <c r="BZ520" s="15">
        <f t="shared" si="269"/>
        <v>0</v>
      </c>
      <c r="CA520" s="15">
        <f>IF(UPPER(TRIM(J520))="X",1,0)</f>
        <v>0</v>
      </c>
      <c r="CB520" s="15">
        <f>IF(UPPER(TRIM(L520))="X",1,0)</f>
        <v>0</v>
      </c>
      <c r="CC520" s="15">
        <f>IF(UPPER(TRIM(M520))="X",1,0)</f>
        <v>0</v>
      </c>
      <c r="CD520" s="15">
        <f>IF(UPPER(TRIM(I520))="X",1,0)</f>
        <v>0</v>
      </c>
      <c r="CE520" s="15">
        <f>IF(UPPER(TRIM(K520))="X",1,0)</f>
        <v>0</v>
      </c>
      <c r="CF520" s="15">
        <f t="shared" ref="CF520:CU521" si="270">IF(UPPER(TRIM(N520))="X",1,0)</f>
        <v>0</v>
      </c>
      <c r="CG520" s="15">
        <f t="shared" si="270"/>
        <v>0</v>
      </c>
      <c r="CH520" s="15">
        <f t="shared" si="270"/>
        <v>0</v>
      </c>
      <c r="CI520" s="15">
        <f t="shared" si="270"/>
        <v>0</v>
      </c>
      <c r="CJ520" s="15">
        <f t="shared" si="270"/>
        <v>0</v>
      </c>
      <c r="CK520" s="15">
        <f t="shared" si="270"/>
        <v>0</v>
      </c>
      <c r="CL520" s="15">
        <f t="shared" si="270"/>
        <v>0</v>
      </c>
      <c r="CM520" s="15">
        <f t="shared" si="270"/>
        <v>0</v>
      </c>
      <c r="CN520" s="15">
        <f t="shared" si="270"/>
        <v>0</v>
      </c>
      <c r="CO520" s="15">
        <f t="shared" si="270"/>
        <v>0</v>
      </c>
      <c r="CP520" s="15">
        <f t="shared" si="270"/>
        <v>0</v>
      </c>
      <c r="CQ520" s="15">
        <f t="shared" si="270"/>
        <v>0</v>
      </c>
      <c r="CR520" s="15">
        <f t="shared" si="270"/>
        <v>0</v>
      </c>
      <c r="CS520" s="15">
        <f t="shared" si="270"/>
        <v>0</v>
      </c>
      <c r="CT520" s="15">
        <f t="shared" si="270"/>
        <v>0</v>
      </c>
      <c r="CU520" s="15">
        <f t="shared" si="270"/>
        <v>0</v>
      </c>
      <c r="CV520" s="15">
        <f t="shared" ref="CP520:DA521" si="271">IF(UPPER(TRIM(AD520))="X",1,0)</f>
        <v>0</v>
      </c>
      <c r="CW520" s="15">
        <f t="shared" si="271"/>
        <v>0</v>
      </c>
      <c r="CX520" s="15">
        <f t="shared" si="271"/>
        <v>0</v>
      </c>
      <c r="CY520" s="15">
        <f t="shared" si="271"/>
        <v>0</v>
      </c>
      <c r="CZ520" s="15">
        <f t="shared" si="271"/>
        <v>0</v>
      </c>
      <c r="DA520" s="15">
        <f t="shared" si="271"/>
        <v>0</v>
      </c>
      <c r="DB520" s="16">
        <f>IF(UPPER(TRIM(AM520))="P", 0, IF(UPPER(TRIM(AM520))="C", 16384, IF(UPPER(TRIM(AM520))="B", 32768, IF(UPPER(TRIM(AM520))="U", 49152, -1))))</f>
        <v>0</v>
      </c>
      <c r="DC520" s="16">
        <f>HEX2DEC(AN520)</f>
        <v>5612</v>
      </c>
      <c r="DD520" s="16">
        <f>IF(UPPER(TRIM(BB520))="",0,IF(UPPER(TRIM(BB520))="M",32,IF(UPPER(TRIM(BB520))="H",64,IF(UPPER(TRIM(BB520))="I",128,-1))))</f>
        <v>0</v>
      </c>
      <c r="DE520" s="16">
        <f>IF(UPPER(TRIM(BC520))="",0, IF(UPPER(TRIM(BC520))="U",1,IF(UPPER(TRIM(BC520))="A",2,IF(UPPER(TRIM(BC520))="B1",4,IF(UPPER(TRIM(BC520))="B2",8,IF(UPPER(TRIM(BC520))="C",16,-1))))))</f>
        <v>0</v>
      </c>
      <c r="DF520" s="17"/>
      <c r="DG520" s="16">
        <v>548</v>
      </c>
      <c r="DH520" s="16">
        <f>AK520</f>
        <v>1388</v>
      </c>
      <c r="DI520" s="16">
        <f>AL520</f>
        <v>0</v>
      </c>
      <c r="DJ520" s="16">
        <f>DB520 + DC520</f>
        <v>5612</v>
      </c>
      <c r="DK520" s="16">
        <f>HEX2DEC(AO520)</f>
        <v>0</v>
      </c>
      <c r="DL520" s="16">
        <f>HEX2DEC(AP520)</f>
        <v>5612</v>
      </c>
      <c r="DM520" s="128">
        <v>0</v>
      </c>
      <c r="DN520" s="16">
        <v>418</v>
      </c>
      <c r="DO520" s="16">
        <f>BV520*2^15+BW520*2^14+BX520*2^13+BY520*2^12+BZ520*2^11+CA520*2^10+CB520*2^9+CC520*2^8+CD520*2^7+CE520*2^6+CF520*2^5+CG520*2^4+CH520*2^3+CI520*2^2+CJ520*2^1+CK520*2^0</f>
        <v>0</v>
      </c>
      <c r="DP520" s="16">
        <f>CL520*2^15+CM520*2^14+CN520*2^13+CO520*2^12+CP520*2^11+CQ520*2^10+CR520*2^9+CS520*2^8+CT520*2^7+CU520*2^6+CV520*2^5+CW520*2^4+CX520*2^3+CY520*2^2+CZ520*2^1+DA520*2^0</f>
        <v>0</v>
      </c>
      <c r="DQ520" s="16">
        <f>IF(DS520=2,AT520*1000,AT520)</f>
        <v>1000</v>
      </c>
      <c r="DR520" s="16">
        <f>IF(DT520=2,AU520*1000,AU520)</f>
        <v>2000</v>
      </c>
      <c r="DS520" s="16">
        <v>2</v>
      </c>
      <c r="DT520" s="16">
        <v>2</v>
      </c>
      <c r="DU520" s="16">
        <f>MAX(0,MIN(AX520,3))*2^14+MAX(0,MIN(AY520,3))*2^12+MAX(0,MIN(AZ520,3))*2^10+MAX(0,MIN(BA520,3))*2^8+IF(AW520&lt;0,31,IF(AW520&gt;30,30,AW520))</f>
        <v>0</v>
      </c>
      <c r="DV520" s="16">
        <f>DD520 + DE520</f>
        <v>0</v>
      </c>
      <c r="DW520" s="138" t="s">
        <v>184</v>
      </c>
      <c r="DX520" s="137" t="s">
        <v>273</v>
      </c>
      <c r="DY520" s="137" t="s">
        <v>186</v>
      </c>
      <c r="DZ520" s="17"/>
      <c r="EA520" s="15"/>
      <c r="EB520" s="15"/>
      <c r="EC520" s="15"/>
      <c r="ED520" s="15"/>
    </row>
    <row r="521" spans="1:134" ht="15" hidden="1" customHeight="1" x14ac:dyDescent="0.3">
      <c r="A521" s="123"/>
      <c r="B521" s="301"/>
      <c r="C521" s="553" t="s">
        <v>915</v>
      </c>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c r="AC521" s="151"/>
      <c r="AD521" s="151"/>
      <c r="AE521" s="151"/>
      <c r="AF521" s="151"/>
      <c r="AG521" s="151"/>
      <c r="AH521" s="151"/>
      <c r="AI521" s="151"/>
      <c r="AJ521" s="128">
        <f>IF($DM521=0,0,(IF(_xlfn.BITAND($DM521, 128),"8,", "") &amp; IF(_xlfn.BITAND($DM521,64),"7,", "") &amp; IF(_xlfn.BITAND($DM521,7), _xlfn.BITAND($DM521,7) &amp; ",", "") &amp; IF(_xlfn.BITAND($DM521, 56), _xlfn.BITAND($DM521, 56)/8, "")))</f>
        <v>0</v>
      </c>
      <c r="AK521" s="129">
        <v>1388</v>
      </c>
      <c r="AL521" s="129">
        <v>1</v>
      </c>
      <c r="AM521" s="130" t="s">
        <v>165</v>
      </c>
      <c r="AN521" s="131" t="s">
        <v>916</v>
      </c>
      <c r="AO521" s="131" t="s">
        <v>167</v>
      </c>
      <c r="AP521" s="131" t="s">
        <v>916</v>
      </c>
      <c r="AQ521" s="132" t="s">
        <v>910</v>
      </c>
      <c r="AR521" s="198">
        <v>2.5000000000000001E-2</v>
      </c>
      <c r="AS521" s="12" t="s">
        <v>284</v>
      </c>
      <c r="AT521" s="198">
        <v>1</v>
      </c>
      <c r="AU521" s="198">
        <v>2</v>
      </c>
      <c r="AV521" s="12" t="s">
        <v>259</v>
      </c>
      <c r="AW521" s="135">
        <v>0</v>
      </c>
      <c r="AX521" s="135">
        <v>0</v>
      </c>
      <c r="AY521" s="135">
        <v>0</v>
      </c>
      <c r="AZ521" s="135">
        <v>0</v>
      </c>
      <c r="BA521" s="135">
        <v>0</v>
      </c>
      <c r="BB521" s="136"/>
      <c r="BC521" s="136"/>
      <c r="BD521" s="15"/>
      <c r="BE521" s="137" t="str">
        <f>IF(C521="","",C521)</f>
        <v>AUX Pressure delta P 2 low</v>
      </c>
      <c r="BF521" s="11" t="s">
        <v>264</v>
      </c>
      <c r="BG521" s="11" t="s">
        <v>265</v>
      </c>
      <c r="BH521" s="11" t="s">
        <v>266</v>
      </c>
      <c r="BI521" s="146" t="s">
        <v>484</v>
      </c>
      <c r="BJ521" s="11" t="s">
        <v>268</v>
      </c>
      <c r="BK521" s="146" t="s">
        <v>485</v>
      </c>
      <c r="BL521" s="146" t="s">
        <v>486</v>
      </c>
      <c r="BM521" s="146" t="s">
        <v>323</v>
      </c>
      <c r="BN521" s="11" t="s">
        <v>182</v>
      </c>
      <c r="BO521" s="265" t="s">
        <v>181</v>
      </c>
      <c r="BP521" s="11" t="s">
        <v>272</v>
      </c>
      <c r="BQ521" s="11" t="s">
        <v>180</v>
      </c>
      <c r="BR521" s="11" t="s">
        <v>182</v>
      </c>
      <c r="BS521" s="11" t="s">
        <v>183</v>
      </c>
      <c r="BT521" s="11" t="s">
        <v>182</v>
      </c>
      <c r="BU521" s="11"/>
      <c r="BV521" s="15">
        <f t="shared" si="269"/>
        <v>0</v>
      </c>
      <c r="BW521" s="15">
        <f t="shared" si="269"/>
        <v>0</v>
      </c>
      <c r="BX521" s="15">
        <f t="shared" si="269"/>
        <v>0</v>
      </c>
      <c r="BY521" s="15">
        <f t="shared" si="269"/>
        <v>0</v>
      </c>
      <c r="BZ521" s="15">
        <f t="shared" si="269"/>
        <v>0</v>
      </c>
      <c r="CA521" s="15">
        <f>IF(UPPER(TRIM(J521))="X",1,0)</f>
        <v>0</v>
      </c>
      <c r="CB521" s="15">
        <f>IF(UPPER(TRIM(L521))="X",1,0)</f>
        <v>0</v>
      </c>
      <c r="CC521" s="15">
        <f>IF(UPPER(TRIM(M521))="X",1,0)</f>
        <v>0</v>
      </c>
      <c r="CD521" s="15">
        <f>IF(UPPER(TRIM(I521))="X",1,0)</f>
        <v>0</v>
      </c>
      <c r="CE521" s="15">
        <f>IF(UPPER(TRIM(K521))="X",1,0)</f>
        <v>0</v>
      </c>
      <c r="CF521" s="15">
        <f t="shared" si="270"/>
        <v>0</v>
      </c>
      <c r="CG521" s="15">
        <f t="shared" si="270"/>
        <v>0</v>
      </c>
      <c r="CH521" s="15">
        <f t="shared" si="270"/>
        <v>0</v>
      </c>
      <c r="CI521" s="15">
        <f t="shared" si="270"/>
        <v>0</v>
      </c>
      <c r="CJ521" s="15">
        <f t="shared" si="270"/>
        <v>0</v>
      </c>
      <c r="CK521" s="15">
        <f t="shared" si="270"/>
        <v>0</v>
      </c>
      <c r="CL521" s="15">
        <f t="shared" si="270"/>
        <v>0</v>
      </c>
      <c r="CM521" s="15">
        <f t="shared" si="270"/>
        <v>0</v>
      </c>
      <c r="CN521" s="15">
        <f t="shared" si="270"/>
        <v>0</v>
      </c>
      <c r="CO521" s="15">
        <f t="shared" si="270"/>
        <v>0</v>
      </c>
      <c r="CP521" s="15">
        <f t="shared" si="271"/>
        <v>0</v>
      </c>
      <c r="CQ521" s="15">
        <f t="shared" si="271"/>
        <v>0</v>
      </c>
      <c r="CR521" s="15">
        <f t="shared" si="271"/>
        <v>0</v>
      </c>
      <c r="CS521" s="15">
        <f t="shared" si="271"/>
        <v>0</v>
      </c>
      <c r="CT521" s="15">
        <f t="shared" si="271"/>
        <v>0</v>
      </c>
      <c r="CU521" s="15">
        <f t="shared" si="271"/>
        <v>0</v>
      </c>
      <c r="CV521" s="15">
        <f t="shared" si="271"/>
        <v>0</v>
      </c>
      <c r="CW521" s="15">
        <f t="shared" si="271"/>
        <v>0</v>
      </c>
      <c r="CX521" s="15">
        <f t="shared" si="271"/>
        <v>0</v>
      </c>
      <c r="CY521" s="15">
        <f t="shared" si="271"/>
        <v>0</v>
      </c>
      <c r="CZ521" s="15">
        <f t="shared" si="271"/>
        <v>0</v>
      </c>
      <c r="DA521" s="15">
        <f t="shared" si="271"/>
        <v>0</v>
      </c>
      <c r="DB521" s="16">
        <f>IF(UPPER(TRIM(AM521))="P", 0, IF(UPPER(TRIM(AM521))="C", 16384, IF(UPPER(TRIM(AM521))="B", 32768, IF(UPPER(TRIM(AM521))="U", 49152, -1))))</f>
        <v>0</v>
      </c>
      <c r="DC521" s="16">
        <f>HEX2DEC(AN521)</f>
        <v>5613</v>
      </c>
      <c r="DD521" s="16">
        <f>IF(UPPER(TRIM(BB521))="",0,IF(UPPER(TRIM(BB521))="M",32,IF(UPPER(TRIM(BB521))="H",64,IF(UPPER(TRIM(BB521))="I",128,-1))))</f>
        <v>0</v>
      </c>
      <c r="DE521" s="16">
        <f>IF(UPPER(TRIM(BC521))="",0, IF(UPPER(TRIM(BC521))="U",1,IF(UPPER(TRIM(BC521))="A",2,IF(UPPER(TRIM(BC521))="B1",4,IF(UPPER(TRIM(BC521))="B2",8,IF(UPPER(TRIM(BC521))="C",16,-1))))))</f>
        <v>0</v>
      </c>
      <c r="DF521" s="17"/>
      <c r="DG521" s="16">
        <v>549</v>
      </c>
      <c r="DH521" s="16">
        <f>AK521</f>
        <v>1388</v>
      </c>
      <c r="DI521" s="16">
        <f>AL521</f>
        <v>1</v>
      </c>
      <c r="DJ521" s="16">
        <f>DB521 + DC521</f>
        <v>5613</v>
      </c>
      <c r="DK521" s="16">
        <f>HEX2DEC(AO521)</f>
        <v>0</v>
      </c>
      <c r="DL521" s="16">
        <f>HEX2DEC(AP521)</f>
        <v>5613</v>
      </c>
      <c r="DM521" s="128">
        <v>0</v>
      </c>
      <c r="DN521" s="16">
        <v>419</v>
      </c>
      <c r="DO521" s="16">
        <f>BV521*2^15+BW521*2^14+BX521*2^13+BY521*2^12+BZ521*2^11+CA521*2^10+CB521*2^9+CC521*2^8+CD521*2^7+CE521*2^6+CF521*2^5+CG521*2^4+CH521*2^3+CI521*2^2+CJ521*2^1+CK521*2^0</f>
        <v>0</v>
      </c>
      <c r="DP521" s="16">
        <f>CL521*2^15+CM521*2^14+CN521*2^13+CO521*2^12+CP521*2^11+CQ521*2^10+CR521*2^9+CS521*2^8+CT521*2^7+CU521*2^6+CV521*2^5+CW521*2^4+CX521*2^3+CY521*2^2+CZ521*2^1+DA521*2^0</f>
        <v>0</v>
      </c>
      <c r="DQ521" s="16">
        <f>IF(DS521=2,AT521*1000,AT521)</f>
        <v>1000</v>
      </c>
      <c r="DR521" s="16">
        <f>IF(DT521=2,AU521*1000,AU521)</f>
        <v>2000</v>
      </c>
      <c r="DS521" s="16">
        <v>2</v>
      </c>
      <c r="DT521" s="16">
        <v>2</v>
      </c>
      <c r="DU521" s="16">
        <f>MAX(0,MIN(AX521,3))*2^14+MAX(0,MIN(AY521,3))*2^12+MAX(0,MIN(AZ521,3))*2^10+MAX(0,MIN(BA521,3))*2^8+IF(AW521&lt;0,31,IF(AW521&gt;30,30,AW521))</f>
        <v>0</v>
      </c>
      <c r="DV521" s="16">
        <f>DD521 + DE521</f>
        <v>0</v>
      </c>
      <c r="DW521" s="138" t="s">
        <v>184</v>
      </c>
      <c r="DX521" s="137" t="s">
        <v>273</v>
      </c>
      <c r="DY521" s="137" t="s">
        <v>186</v>
      </c>
      <c r="DZ521" s="17"/>
      <c r="EA521" s="15"/>
      <c r="EB521" s="15"/>
      <c r="EC521" s="15"/>
      <c r="ED521" s="15"/>
    </row>
    <row r="522" spans="1:134" ht="15" hidden="1" customHeight="1" x14ac:dyDescent="0.3">
      <c r="A522" s="123"/>
      <c r="B522" s="301"/>
      <c r="C522" s="553"/>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128"/>
      <c r="AK522" s="143"/>
      <c r="AL522" s="143"/>
      <c r="AM522" s="144"/>
      <c r="AN522" s="145"/>
      <c r="AO522" s="145"/>
      <c r="AP522" s="145"/>
      <c r="AQ522" s="132" t="s">
        <v>911</v>
      </c>
      <c r="AR522" s="141">
        <v>3</v>
      </c>
      <c r="AS522" s="142"/>
      <c r="AT522" s="224"/>
      <c r="AU522" s="224"/>
      <c r="AV522" s="12"/>
      <c r="AW522" s="12"/>
      <c r="AX522" s="12"/>
      <c r="AY522" s="12"/>
      <c r="AZ522" s="12"/>
      <c r="BA522" s="12"/>
      <c r="BB522" s="14"/>
      <c r="BC522" s="14"/>
      <c r="BD522" s="15"/>
      <c r="BE522" s="137" t="s">
        <v>183</v>
      </c>
      <c r="BF522" s="146"/>
      <c r="BG522" s="146"/>
      <c r="BH522" s="146"/>
      <c r="BI522" s="11" t="s">
        <v>183</v>
      </c>
      <c r="BJ522" s="11" t="s">
        <v>183</v>
      </c>
      <c r="BK522" s="11" t="s">
        <v>183</v>
      </c>
      <c r="BL522" s="11" t="s">
        <v>183</v>
      </c>
      <c r="BM522" s="11" t="s">
        <v>183</v>
      </c>
      <c r="BN522" s="11" t="s">
        <v>183</v>
      </c>
      <c r="BO522" s="11" t="s">
        <v>183</v>
      </c>
      <c r="BP522" s="11" t="s">
        <v>183</v>
      </c>
      <c r="BQ522" s="11" t="s">
        <v>183</v>
      </c>
      <c r="BR522" s="11" t="s">
        <v>183</v>
      </c>
      <c r="BS522" s="11" t="s">
        <v>183</v>
      </c>
      <c r="BT522" s="11" t="s">
        <v>183</v>
      </c>
      <c r="BU522" s="11"/>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6"/>
      <c r="DC522" s="16"/>
      <c r="DD522" s="16"/>
      <c r="DE522" s="16"/>
      <c r="DF522" s="17"/>
      <c r="DG522" s="16"/>
      <c r="DH522" s="16"/>
      <c r="DI522" s="16"/>
      <c r="DJ522" s="16"/>
      <c r="DK522" s="16"/>
      <c r="DL522" s="16"/>
      <c r="DM522" s="128"/>
      <c r="DN522" s="16"/>
      <c r="DO522" s="16"/>
      <c r="DP522" s="16"/>
      <c r="DQ522" s="16"/>
      <c r="DR522" s="16"/>
      <c r="DS522" s="16"/>
      <c r="DT522" s="16"/>
      <c r="DU522" s="16"/>
      <c r="DV522" s="16"/>
      <c r="DW522" s="138"/>
      <c r="DX522" s="137"/>
      <c r="DY522" s="137"/>
      <c r="DZ522" s="17"/>
      <c r="EA522" s="15"/>
      <c r="EB522" s="15"/>
      <c r="EC522" s="15"/>
      <c r="ED522" s="15"/>
    </row>
    <row r="523" spans="1:134" ht="15" hidden="1" customHeight="1" x14ac:dyDescent="0.3">
      <c r="A523" s="123"/>
      <c r="B523" s="301"/>
      <c r="C523" s="553"/>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128"/>
      <c r="AK523" s="143"/>
      <c r="AL523" s="143"/>
      <c r="AM523" s="144"/>
      <c r="AN523" s="145"/>
      <c r="AO523" s="145"/>
      <c r="AP523" s="145"/>
      <c r="AQ523" s="132" t="s">
        <v>912</v>
      </c>
      <c r="AR523" s="141">
        <v>4</v>
      </c>
      <c r="AS523" s="142"/>
      <c r="AT523" s="224"/>
      <c r="AU523" s="224"/>
      <c r="AV523" s="12"/>
      <c r="AW523" s="12"/>
      <c r="AX523" s="12"/>
      <c r="AY523" s="12"/>
      <c r="AZ523" s="12"/>
      <c r="BA523" s="12"/>
      <c r="BB523" s="14"/>
      <c r="BC523" s="14"/>
      <c r="BD523" s="15"/>
      <c r="BE523" s="137" t="s">
        <v>183</v>
      </c>
      <c r="BF523" s="146"/>
      <c r="BG523" s="146"/>
      <c r="BH523" s="146"/>
      <c r="BI523" s="11" t="s">
        <v>183</v>
      </c>
      <c r="BJ523" s="11" t="s">
        <v>183</v>
      </c>
      <c r="BK523" s="11" t="s">
        <v>183</v>
      </c>
      <c r="BL523" s="11" t="s">
        <v>183</v>
      </c>
      <c r="BM523" s="11" t="s">
        <v>183</v>
      </c>
      <c r="BN523" s="11" t="s">
        <v>183</v>
      </c>
      <c r="BO523" s="11" t="s">
        <v>183</v>
      </c>
      <c r="BP523" s="11" t="s">
        <v>183</v>
      </c>
      <c r="BQ523" s="11" t="s">
        <v>183</v>
      </c>
      <c r="BR523" s="11" t="s">
        <v>183</v>
      </c>
      <c r="BS523" s="11" t="s">
        <v>183</v>
      </c>
      <c r="BT523" s="11" t="s">
        <v>183</v>
      </c>
      <c r="BU523" s="11"/>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6"/>
      <c r="DC523" s="16"/>
      <c r="DD523" s="16"/>
      <c r="DE523" s="16"/>
      <c r="DF523" s="17"/>
      <c r="DG523" s="16"/>
      <c r="DH523" s="16"/>
      <c r="DI523" s="16"/>
      <c r="DJ523" s="16"/>
      <c r="DK523" s="16"/>
      <c r="DL523" s="16"/>
      <c r="DM523" s="128"/>
      <c r="DN523" s="16"/>
      <c r="DO523" s="16"/>
      <c r="DP523" s="16"/>
      <c r="DQ523" s="16"/>
      <c r="DR523" s="16"/>
      <c r="DS523" s="16"/>
      <c r="DT523" s="16"/>
      <c r="DU523" s="16"/>
      <c r="DV523" s="16"/>
      <c r="DW523" s="138"/>
      <c r="DX523" s="137"/>
      <c r="DY523" s="137"/>
      <c r="DZ523" s="17"/>
      <c r="EA523" s="15"/>
      <c r="EB523" s="15"/>
      <c r="EC523" s="15"/>
      <c r="ED523" s="15"/>
    </row>
    <row r="524" spans="1:134" ht="15" hidden="1" customHeight="1" x14ac:dyDescent="0.3">
      <c r="A524" s="212"/>
      <c r="B524" s="213"/>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c r="AE524" s="214"/>
      <c r="AF524" s="214"/>
      <c r="AG524" s="214"/>
      <c r="AH524" s="214"/>
      <c r="AI524" s="214"/>
      <c r="AJ524" s="215"/>
      <c r="AK524" s="214"/>
      <c r="AL524" s="214"/>
      <c r="AM524" s="216"/>
      <c r="AN524" s="217"/>
      <c r="AO524" s="217"/>
      <c r="AP524" s="217"/>
      <c r="AQ524" s="214"/>
      <c r="AR524" s="214"/>
      <c r="AS524" s="214"/>
      <c r="AT524" s="214"/>
      <c r="AU524" s="214"/>
      <c r="AV524" s="214"/>
      <c r="AW524" s="214"/>
      <c r="AX524" s="214"/>
      <c r="AY524" s="214"/>
      <c r="AZ524" s="214"/>
      <c r="BA524" s="214"/>
      <c r="BB524" s="218"/>
      <c r="BC524" s="218"/>
      <c r="BD524" s="15"/>
      <c r="BE524" s="137" t="s">
        <v>183</v>
      </c>
      <c r="BF524" s="11"/>
      <c r="BG524" s="11"/>
      <c r="BH524" s="11"/>
      <c r="BI524" s="11" t="s">
        <v>183</v>
      </c>
      <c r="BJ524" s="11" t="s">
        <v>183</v>
      </c>
      <c r="BK524" s="11" t="s">
        <v>183</v>
      </c>
      <c r="BL524" s="11" t="s">
        <v>183</v>
      </c>
      <c r="BM524" s="11" t="s">
        <v>183</v>
      </c>
      <c r="BN524" s="11" t="s">
        <v>183</v>
      </c>
      <c r="BO524" s="11" t="s">
        <v>183</v>
      </c>
      <c r="BP524" s="11" t="s">
        <v>183</v>
      </c>
      <c r="BQ524" s="11" t="s">
        <v>183</v>
      </c>
      <c r="BR524" s="11" t="s">
        <v>183</v>
      </c>
      <c r="BS524" s="11" t="s">
        <v>183</v>
      </c>
      <c r="BT524" s="11" t="s">
        <v>183</v>
      </c>
      <c r="BU524" s="11"/>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6"/>
      <c r="DC524" s="16"/>
      <c r="DD524" s="16"/>
      <c r="DE524" s="16"/>
      <c r="DF524" s="17"/>
      <c r="DG524" s="16"/>
      <c r="DH524" s="16"/>
      <c r="DI524" s="16"/>
      <c r="DJ524" s="16"/>
      <c r="DK524" s="16"/>
      <c r="DL524" s="16"/>
      <c r="DM524" s="219"/>
      <c r="DN524" s="16"/>
      <c r="DO524" s="16"/>
      <c r="DP524" s="16"/>
      <c r="DQ524" s="16"/>
      <c r="DR524" s="16"/>
      <c r="DS524" s="16"/>
      <c r="DT524" s="16"/>
      <c r="DU524" s="16"/>
      <c r="DV524" s="16"/>
      <c r="DW524" s="138"/>
      <c r="DX524" s="137"/>
      <c r="DY524" s="137"/>
      <c r="DZ524" s="17"/>
      <c r="EA524" s="15"/>
      <c r="EB524" s="15"/>
      <c r="EC524" s="15"/>
      <c r="ED524" s="15"/>
    </row>
    <row r="525" spans="1:134" ht="15" hidden="1" customHeight="1" x14ac:dyDescent="0.3">
      <c r="A525" s="220"/>
      <c r="B525" s="221"/>
      <c r="C525" s="561" t="s">
        <v>917</v>
      </c>
      <c r="D525" s="238"/>
      <c r="E525" s="238"/>
      <c r="F525" s="238"/>
      <c r="G525" s="238"/>
      <c r="H525" s="238"/>
      <c r="I525" s="238"/>
      <c r="J525" s="238"/>
      <c r="K525" s="238"/>
      <c r="L525" s="238"/>
      <c r="M525" s="238"/>
      <c r="N525" s="238"/>
      <c r="O525" s="238"/>
      <c r="P525" s="238"/>
      <c r="Q525" s="238"/>
      <c r="R525" s="238"/>
      <c r="S525" s="239"/>
      <c r="T525" s="239"/>
      <c r="U525" s="239"/>
      <c r="V525" s="239"/>
      <c r="W525" s="239"/>
      <c r="X525" s="239"/>
      <c r="Y525" s="239"/>
      <c r="Z525" s="239"/>
      <c r="AA525" s="239"/>
      <c r="AB525" s="239"/>
      <c r="AC525" s="239"/>
      <c r="AD525" s="239"/>
      <c r="AE525" s="239"/>
      <c r="AF525" s="239"/>
      <c r="AG525" s="239"/>
      <c r="AH525" s="239"/>
      <c r="AI525" s="239"/>
      <c r="AJ525" s="128">
        <f>IF($DM525=0,0,(IF(_xlfn.BITAND($DM525, 128),"8,", "") &amp; IF(_xlfn.BITAND($DM525,64),"7,", "") &amp; IF(_xlfn.BITAND($DM525,7), _xlfn.BITAND($DM525,7) &amp; ",", "") &amp; IF(_xlfn.BITAND($DM525, 56), _xlfn.BITAND($DM525, 56)/8, "")))</f>
        <v>0</v>
      </c>
      <c r="AK525" s="129">
        <v>520211</v>
      </c>
      <c r="AL525" s="129">
        <v>10</v>
      </c>
      <c r="AM525" s="130" t="s">
        <v>165</v>
      </c>
      <c r="AN525" s="131" t="s">
        <v>918</v>
      </c>
      <c r="AO525" s="131" t="s">
        <v>167</v>
      </c>
      <c r="AP525" s="302" t="s">
        <v>189</v>
      </c>
      <c r="AQ525" s="132" t="s">
        <v>919</v>
      </c>
      <c r="AR525" s="263">
        <v>5.0048828125E-3</v>
      </c>
      <c r="AS525" s="142" t="s">
        <v>220</v>
      </c>
      <c r="AT525" s="134">
        <v>100</v>
      </c>
      <c r="AU525" s="134">
        <v>5</v>
      </c>
      <c r="AV525" s="12" t="s">
        <v>171</v>
      </c>
      <c r="AW525" s="135">
        <v>0</v>
      </c>
      <c r="AX525" s="135">
        <v>0</v>
      </c>
      <c r="AY525" s="135">
        <v>0</v>
      </c>
      <c r="AZ525" s="135">
        <v>0</v>
      </c>
      <c r="BA525" s="135">
        <v>0</v>
      </c>
      <c r="BB525" s="136"/>
      <c r="BC525" s="136"/>
      <c r="BD525" s="15"/>
      <c r="BE525" s="137" t="s">
        <v>920</v>
      </c>
      <c r="BF525" s="11" t="s">
        <v>921</v>
      </c>
      <c r="BG525" s="11" t="s">
        <v>922</v>
      </c>
      <c r="BH525" s="11" t="s">
        <v>174</v>
      </c>
      <c r="BI525" s="11" t="s">
        <v>923</v>
      </c>
      <c r="BJ525" s="11" t="s">
        <v>924</v>
      </c>
      <c r="BK525" s="11" t="s">
        <v>925</v>
      </c>
      <c r="BL525" s="11" t="s">
        <v>926</v>
      </c>
      <c r="BM525" s="11" t="s">
        <v>271</v>
      </c>
      <c r="BN525" s="11" t="s">
        <v>182</v>
      </c>
      <c r="BO525" s="11" t="s">
        <v>180</v>
      </c>
      <c r="BP525" s="11" t="s">
        <v>925</v>
      </c>
      <c r="BQ525" s="11" t="s">
        <v>180</v>
      </c>
      <c r="BR525" s="11" t="s">
        <v>180</v>
      </c>
      <c r="BS525" s="303" t="s">
        <v>927</v>
      </c>
      <c r="BT525" s="11" t="s">
        <v>180</v>
      </c>
      <c r="BU525" s="11"/>
      <c r="BV525" s="15">
        <f>IF(UPPER(TRIM(D525))="X",1,0)</f>
        <v>0</v>
      </c>
      <c r="BW525" s="15">
        <f>IF(UPPER(TRIM(E525))="X",1,0)</f>
        <v>0</v>
      </c>
      <c r="BX525" s="15">
        <f>IF(UPPER(TRIM(F525))="X",1,0)</f>
        <v>0</v>
      </c>
      <c r="BY525" s="15">
        <f>IF(UPPER(TRIM(G525))="X",1,0)</f>
        <v>0</v>
      </c>
      <c r="BZ525" s="15">
        <f>IF(UPPER(TRIM(H525))="X",1,0)</f>
        <v>0</v>
      </c>
      <c r="CA525" s="15">
        <f>IF(UPPER(TRIM(J525))="X",1,0)</f>
        <v>0</v>
      </c>
      <c r="CB525" s="15">
        <f>IF(UPPER(TRIM(L525))="X",1,0)</f>
        <v>0</v>
      </c>
      <c r="CC525" s="15">
        <f>IF(UPPER(TRIM(M525))="X",1,0)</f>
        <v>0</v>
      </c>
      <c r="CD525" s="15">
        <f>IF(UPPER(TRIM(I525))="X",1,0)</f>
        <v>0</v>
      </c>
      <c r="CE525" s="15">
        <f>IF(UPPER(TRIM(K525))="X",1,0)</f>
        <v>0</v>
      </c>
      <c r="CF525" s="15">
        <f t="shared" ref="CF525:DA525" si="272">IF(UPPER(TRIM(N525))="X",1,0)</f>
        <v>0</v>
      </c>
      <c r="CG525" s="15">
        <f t="shared" si="272"/>
        <v>0</v>
      </c>
      <c r="CH525" s="15">
        <f t="shared" si="272"/>
        <v>0</v>
      </c>
      <c r="CI525" s="15">
        <f t="shared" si="272"/>
        <v>0</v>
      </c>
      <c r="CJ525" s="15">
        <f t="shared" si="272"/>
        <v>0</v>
      </c>
      <c r="CK525" s="15">
        <f t="shared" si="272"/>
        <v>0</v>
      </c>
      <c r="CL525" s="15">
        <f t="shared" si="272"/>
        <v>0</v>
      </c>
      <c r="CM525" s="15">
        <f t="shared" si="272"/>
        <v>0</v>
      </c>
      <c r="CN525" s="15">
        <f t="shared" si="272"/>
        <v>0</v>
      </c>
      <c r="CO525" s="15">
        <f t="shared" si="272"/>
        <v>0</v>
      </c>
      <c r="CP525" s="15">
        <f t="shared" si="272"/>
        <v>0</v>
      </c>
      <c r="CQ525" s="15">
        <f t="shared" si="272"/>
        <v>0</v>
      </c>
      <c r="CR525" s="15">
        <f t="shared" si="272"/>
        <v>0</v>
      </c>
      <c r="CS525" s="15">
        <f t="shared" si="272"/>
        <v>0</v>
      </c>
      <c r="CT525" s="15">
        <f t="shared" si="272"/>
        <v>0</v>
      </c>
      <c r="CU525" s="15">
        <f t="shared" si="272"/>
        <v>0</v>
      </c>
      <c r="CV525" s="15">
        <f t="shared" si="272"/>
        <v>0</v>
      </c>
      <c r="CW525" s="15">
        <f t="shared" si="272"/>
        <v>0</v>
      </c>
      <c r="CX525" s="15">
        <f t="shared" si="272"/>
        <v>0</v>
      </c>
      <c r="CY525" s="15">
        <f t="shared" si="272"/>
        <v>0</v>
      </c>
      <c r="CZ525" s="15">
        <f t="shared" si="272"/>
        <v>0</v>
      </c>
      <c r="DA525" s="15">
        <f t="shared" si="272"/>
        <v>0</v>
      </c>
      <c r="DB525" s="16">
        <f>IF(UPPER(TRIM(AM525))="P", 0, IF(UPPER(TRIM(AM525))="C", 16384, IF(UPPER(TRIM(AM525))="B", 32768, IF(UPPER(TRIM(AM525))="U", 49152, -1))))</f>
        <v>0</v>
      </c>
      <c r="DC525" s="16">
        <f>HEX2DEC(AN525)</f>
        <v>1056</v>
      </c>
      <c r="DD525" s="16">
        <f>IF(UPPER(TRIM(BB525))="",0,IF(UPPER(TRIM(BB525))="M",32,IF(UPPER(TRIM(BB525))="H",64,IF(UPPER(TRIM(BB525))="I",128,-1))))</f>
        <v>0</v>
      </c>
      <c r="DE525" s="16">
        <f>IF(UPPER(TRIM(BC525))="",0, IF(UPPER(TRIM(BC525))="U",1,IF(UPPER(TRIM(BC525))="A",2,IF(UPPER(TRIM(BC525))="B1",4,IF(UPPER(TRIM(BC525))="B2",8,IF(UPPER(TRIM(BC525))="C",16,-1))))))</f>
        <v>0</v>
      </c>
      <c r="DF525" s="17"/>
      <c r="DG525" s="16">
        <v>130</v>
      </c>
      <c r="DH525" s="16">
        <f>AK525</f>
        <v>520211</v>
      </c>
      <c r="DI525" s="16">
        <f>AL525</f>
        <v>10</v>
      </c>
      <c r="DJ525" s="16">
        <f>DB525 + DC525</f>
        <v>1056</v>
      </c>
      <c r="DK525" s="16">
        <f>HEX2DEC(AO525)</f>
        <v>0</v>
      </c>
      <c r="DL525" s="16">
        <f>HEX2DEC(AP525)</f>
        <v>4369</v>
      </c>
      <c r="DM525" s="128">
        <v>0</v>
      </c>
      <c r="DN525" s="16">
        <v>89</v>
      </c>
      <c r="DO525" s="16">
        <f>BV525*2^15+BW525*2^14+BX525*2^13+BY525*2^12+BZ525*2^11+CA525*2^10+CB525*2^9+CC525*2^8+CD525*2^7+CE525*2^6+CF525*2^5+CG525*2^4+CH525*2^3+CI525*2^2+CJ525*2^1+CK525*2^0</f>
        <v>0</v>
      </c>
      <c r="DP525" s="16">
        <f>CL525*2^15+CM525*2^14+CN525*2^13+CO525*2^12+CP525*2^11+CQ525*2^10+CR525*2^9+CS525*2^8+CT525*2^7+CU525*2^6+CV525*2^5+CW525*2^4+CX525*2^3+CY525*2^2+CZ525*2^1+DA525*2^0</f>
        <v>0</v>
      </c>
      <c r="DQ525" s="16">
        <f>IF(DS525=2,AT525*1000,IF(DS525&gt;2,AT525,HEX2DEC("40000000")))</f>
        <v>100</v>
      </c>
      <c r="DR525" s="16">
        <f>IF(DT525=2,AU525*1000,IF(DT525&gt;2,AU525,HEX2DEC("40000000")))</f>
        <v>5</v>
      </c>
      <c r="DS525" s="16">
        <v>4</v>
      </c>
      <c r="DT525" s="16">
        <v>4</v>
      </c>
      <c r="DU525" s="16">
        <f>MAX(0,MIN(AX525,3))*2^14+MAX(0,MIN(AY525,3))*2^12+MAX(0,MIN(AZ525,3))*2^10+MAX(0,MIN(BA525,3))*2^8+IF(AW525&lt;0,31,IF(AW525&gt;30,30,AW525))</f>
        <v>0</v>
      </c>
      <c r="DV525" s="16">
        <f>DD525 + DE525</f>
        <v>0</v>
      </c>
      <c r="DW525" s="138" t="s">
        <v>184</v>
      </c>
      <c r="DX525" s="137" t="s">
        <v>928</v>
      </c>
      <c r="DY525" s="137" t="s">
        <v>929</v>
      </c>
      <c r="DZ525" s="17"/>
      <c r="EA525" s="15"/>
      <c r="EB525" s="15"/>
      <c r="EC525" s="15"/>
      <c r="ED525" s="15"/>
    </row>
    <row r="526" spans="1:134" ht="15" hidden="1" customHeight="1" x14ac:dyDescent="0.3">
      <c r="A526" s="123"/>
      <c r="B526" s="221"/>
      <c r="C526" s="553"/>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c r="AC526" s="125"/>
      <c r="AD526" s="125"/>
      <c r="AE526" s="125"/>
      <c r="AF526" s="125"/>
      <c r="AG526" s="125"/>
      <c r="AH526" s="125"/>
      <c r="AI526" s="125"/>
      <c r="AJ526" s="128">
        <f>IF($DM526=0,0,(IF(_xlfn.BITAND($DM526, 128),"8,", "") &amp; IF(_xlfn.BITAND($DM526,64),"7,", "") &amp; IF(_xlfn.BITAND($DM526,7), _xlfn.BITAND($DM526,7) &amp; ",", "") &amp; IF(_xlfn.BITAND($DM526, 56), _xlfn.BITAND($DM526, 56)/8, "")))</f>
        <v>0</v>
      </c>
      <c r="AK526" s="129">
        <v>520212</v>
      </c>
      <c r="AL526" s="129">
        <v>10</v>
      </c>
      <c r="AM526" s="130" t="s">
        <v>165</v>
      </c>
      <c r="AN526" s="131" t="s">
        <v>930</v>
      </c>
      <c r="AO526" s="131" t="s">
        <v>167</v>
      </c>
      <c r="AP526" s="131" t="s">
        <v>930</v>
      </c>
      <c r="AQ526" s="132" t="s">
        <v>931</v>
      </c>
      <c r="AR526" s="225">
        <v>50</v>
      </c>
      <c r="AS526" s="142" t="s">
        <v>170</v>
      </c>
      <c r="AT526" s="224"/>
      <c r="AU526" s="224"/>
      <c r="AV526" s="12"/>
      <c r="AW526" s="12"/>
      <c r="AX526" s="12"/>
      <c r="AY526" s="12"/>
      <c r="AZ526" s="12"/>
      <c r="BA526" s="12"/>
      <c r="BB526" s="14"/>
      <c r="BC526" s="14"/>
      <c r="BD526" s="15"/>
      <c r="BE526" s="137" t="s">
        <v>932</v>
      </c>
      <c r="BF526" s="11" t="s">
        <v>921</v>
      </c>
      <c r="BG526" s="11" t="s">
        <v>922</v>
      </c>
      <c r="BH526" s="11" t="s">
        <v>174</v>
      </c>
      <c r="BI526" s="11" t="s">
        <v>923</v>
      </c>
      <c r="BJ526" s="11" t="s">
        <v>924</v>
      </c>
      <c r="BK526" s="11" t="s">
        <v>925</v>
      </c>
      <c r="BL526" s="11" t="s">
        <v>926</v>
      </c>
      <c r="BM526" s="11" t="s">
        <v>271</v>
      </c>
      <c r="BN526" s="11" t="s">
        <v>182</v>
      </c>
      <c r="BO526" s="11" t="s">
        <v>180</v>
      </c>
      <c r="BP526" s="11" t="s">
        <v>925</v>
      </c>
      <c r="BQ526" s="11" t="s">
        <v>180</v>
      </c>
      <c r="BR526" s="11" t="s">
        <v>180</v>
      </c>
      <c r="BS526" s="11" t="s">
        <v>927</v>
      </c>
      <c r="BT526" s="11" t="s">
        <v>180</v>
      </c>
      <c r="BU526" s="11"/>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6">
        <f>IF(UPPER(TRIM(AM526))="P", 0, IF(UPPER(TRIM(AM526))="C", 16384, IF(UPPER(TRIM(AM526))="B", 32768, IF(UPPER(TRIM(AM526))="U", 49152, -1))))</f>
        <v>0</v>
      </c>
      <c r="DC526" s="16">
        <f>HEX2DEC(AN526)</f>
        <v>1072</v>
      </c>
      <c r="DD526" s="16"/>
      <c r="DE526" s="16"/>
      <c r="DF526" s="17"/>
      <c r="DG526" s="16">
        <v>199</v>
      </c>
      <c r="DH526" s="16">
        <f>AK526</f>
        <v>520212</v>
      </c>
      <c r="DI526" s="16">
        <f>AL526</f>
        <v>10</v>
      </c>
      <c r="DJ526" s="16">
        <f>DB526 + DC526</f>
        <v>1072</v>
      </c>
      <c r="DK526" s="16">
        <f>HEX2DEC(AO526)</f>
        <v>0</v>
      </c>
      <c r="DL526" s="16">
        <f>HEX2DEC(AP526)</f>
        <v>1072</v>
      </c>
      <c r="DM526" s="128">
        <v>0</v>
      </c>
      <c r="DN526" s="16">
        <v>89</v>
      </c>
      <c r="DO526" s="16"/>
      <c r="DP526" s="16"/>
      <c r="DQ526" s="16"/>
      <c r="DR526" s="16"/>
      <c r="DS526" s="16"/>
      <c r="DT526" s="16"/>
      <c r="DU526" s="16"/>
      <c r="DV526" s="16"/>
      <c r="DW526" s="138" t="s">
        <v>184</v>
      </c>
      <c r="DX526" s="137" t="s">
        <v>928</v>
      </c>
      <c r="DY526" s="137" t="s">
        <v>933</v>
      </c>
      <c r="DZ526" s="17"/>
      <c r="EA526" s="15"/>
      <c r="EB526" s="15"/>
      <c r="EC526" s="15"/>
      <c r="ED526" s="15"/>
    </row>
    <row r="527" spans="1:134" ht="15" hidden="1" customHeight="1" x14ac:dyDescent="0.3">
      <c r="A527" s="123"/>
      <c r="B527" s="221"/>
      <c r="C527" s="553"/>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c r="AC527" s="125"/>
      <c r="AD527" s="125"/>
      <c r="AE527" s="125"/>
      <c r="AF527" s="125"/>
      <c r="AG527" s="125"/>
      <c r="AH527" s="125"/>
      <c r="AI527" s="125"/>
      <c r="AJ527" s="128"/>
      <c r="AK527" s="143"/>
      <c r="AL527" s="143"/>
      <c r="AM527" s="144"/>
      <c r="AN527" s="145"/>
      <c r="AO527" s="145"/>
      <c r="AP527" s="145"/>
      <c r="AQ527" s="132" t="s">
        <v>934</v>
      </c>
      <c r="AR527" s="225">
        <v>50</v>
      </c>
      <c r="AS527" s="142" t="s">
        <v>170</v>
      </c>
      <c r="AT527" s="224"/>
      <c r="AU527" s="224"/>
      <c r="AV527" s="12"/>
      <c r="AW527" s="12"/>
      <c r="AX527" s="12"/>
      <c r="AY527" s="12"/>
      <c r="AZ527" s="12"/>
      <c r="BA527" s="12"/>
      <c r="BB527" s="14"/>
      <c r="BC527" s="14"/>
      <c r="BD527" s="15"/>
      <c r="BE527" s="137" t="s">
        <v>183</v>
      </c>
      <c r="BF527" s="146"/>
      <c r="BG527" s="146"/>
      <c r="BH527" s="146"/>
      <c r="BI527" s="11" t="s">
        <v>183</v>
      </c>
      <c r="BJ527" s="11" t="s">
        <v>183</v>
      </c>
      <c r="BK527" s="11" t="s">
        <v>183</v>
      </c>
      <c r="BL527" s="11" t="s">
        <v>183</v>
      </c>
      <c r="BM527" s="11" t="s">
        <v>183</v>
      </c>
      <c r="BN527" s="11" t="s">
        <v>183</v>
      </c>
      <c r="BO527" s="11" t="s">
        <v>183</v>
      </c>
      <c r="BP527" s="11" t="s">
        <v>183</v>
      </c>
      <c r="BQ527" s="11" t="s">
        <v>183</v>
      </c>
      <c r="BR527" s="11" t="s">
        <v>183</v>
      </c>
      <c r="BS527" s="11" t="s">
        <v>183</v>
      </c>
      <c r="BT527" s="11" t="s">
        <v>183</v>
      </c>
      <c r="BU527" s="11"/>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6"/>
      <c r="DC527" s="16"/>
      <c r="DD527" s="16"/>
      <c r="DE527" s="16"/>
      <c r="DF527" s="17"/>
      <c r="DG527" s="16"/>
      <c r="DH527" s="16"/>
      <c r="DI527" s="16"/>
      <c r="DJ527" s="16"/>
      <c r="DK527" s="16"/>
      <c r="DL527" s="16"/>
      <c r="DM527" s="128"/>
      <c r="DN527" s="16"/>
      <c r="DO527" s="16"/>
      <c r="DP527" s="16"/>
      <c r="DQ527" s="16"/>
      <c r="DR527" s="16"/>
      <c r="DS527" s="16"/>
      <c r="DT527" s="16"/>
      <c r="DU527" s="16"/>
      <c r="DV527" s="16"/>
      <c r="DW527" s="138"/>
      <c r="DX527" s="137"/>
      <c r="DY527" s="137"/>
      <c r="DZ527" s="17"/>
      <c r="EA527" s="15"/>
      <c r="EB527" s="15"/>
      <c r="EC527" s="15"/>
      <c r="ED527" s="15"/>
    </row>
    <row r="528" spans="1:134" ht="15" hidden="1" customHeight="1" x14ac:dyDescent="0.3">
      <c r="A528" s="123"/>
      <c r="B528" s="221"/>
      <c r="C528" s="553"/>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c r="AC528" s="125"/>
      <c r="AD528" s="125"/>
      <c r="AE528" s="125"/>
      <c r="AF528" s="125"/>
      <c r="AG528" s="125"/>
      <c r="AH528" s="125"/>
      <c r="AI528" s="125"/>
      <c r="AJ528" s="128"/>
      <c r="AK528" s="143"/>
      <c r="AL528" s="143"/>
      <c r="AM528" s="144"/>
      <c r="AN528" s="145"/>
      <c r="AO528" s="145"/>
      <c r="AP528" s="145"/>
      <c r="AQ528" s="140" t="s">
        <v>935</v>
      </c>
      <c r="AR528" s="225">
        <v>0</v>
      </c>
      <c r="AS528" s="142" t="s">
        <v>328</v>
      </c>
      <c r="AT528" s="224"/>
      <c r="AU528" s="224"/>
      <c r="AV528" s="12"/>
      <c r="AW528" s="12"/>
      <c r="AX528" s="12"/>
      <c r="AY528" s="12"/>
      <c r="AZ528" s="12"/>
      <c r="BA528" s="12"/>
      <c r="BB528" s="14"/>
      <c r="BC528" s="14"/>
      <c r="BD528" s="15"/>
      <c r="BE528" s="137" t="s">
        <v>183</v>
      </c>
      <c r="BF528" s="146"/>
      <c r="BG528" s="146"/>
      <c r="BH528" s="146"/>
      <c r="BI528" s="11" t="s">
        <v>183</v>
      </c>
      <c r="BJ528" s="11" t="s">
        <v>183</v>
      </c>
      <c r="BK528" s="11" t="s">
        <v>183</v>
      </c>
      <c r="BL528" s="11" t="s">
        <v>183</v>
      </c>
      <c r="BM528" s="11" t="s">
        <v>183</v>
      </c>
      <c r="BN528" s="11" t="s">
        <v>183</v>
      </c>
      <c r="BO528" s="11" t="s">
        <v>183</v>
      </c>
      <c r="BP528" s="11" t="s">
        <v>183</v>
      </c>
      <c r="BQ528" s="11" t="s">
        <v>183</v>
      </c>
      <c r="BR528" s="11" t="s">
        <v>183</v>
      </c>
      <c r="BS528" s="11" t="s">
        <v>183</v>
      </c>
      <c r="BT528" s="11" t="s">
        <v>183</v>
      </c>
      <c r="BU528" s="11"/>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6"/>
      <c r="DC528" s="16"/>
      <c r="DD528" s="16"/>
      <c r="DE528" s="16"/>
      <c r="DF528" s="17"/>
      <c r="DG528" s="16"/>
      <c r="DH528" s="16"/>
      <c r="DI528" s="16"/>
      <c r="DJ528" s="16"/>
      <c r="DK528" s="16"/>
      <c r="DL528" s="16"/>
      <c r="DM528" s="128"/>
      <c r="DN528" s="16"/>
      <c r="DO528" s="16"/>
      <c r="DP528" s="16"/>
      <c r="DQ528" s="16"/>
      <c r="DR528" s="16"/>
      <c r="DS528" s="16"/>
      <c r="DT528" s="16"/>
      <c r="DU528" s="16"/>
      <c r="DV528" s="16"/>
      <c r="DW528" s="138"/>
      <c r="DX528" s="137"/>
      <c r="DY528" s="137"/>
      <c r="DZ528" s="17"/>
      <c r="EA528" s="15"/>
      <c r="EB528" s="15"/>
      <c r="EC528" s="15"/>
      <c r="ED528" s="15"/>
    </row>
    <row r="529" spans="1:134" ht="15" hidden="1" customHeight="1" x14ac:dyDescent="0.3">
      <c r="A529" s="123"/>
      <c r="B529" s="221"/>
      <c r="C529" s="553"/>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c r="AC529" s="125"/>
      <c r="AD529" s="125"/>
      <c r="AE529" s="125"/>
      <c r="AF529" s="125"/>
      <c r="AG529" s="125"/>
      <c r="AH529" s="125"/>
      <c r="AI529" s="125"/>
      <c r="AJ529" s="128"/>
      <c r="AK529" s="143"/>
      <c r="AL529" s="143"/>
      <c r="AM529" s="144"/>
      <c r="AN529" s="145"/>
      <c r="AO529" s="145"/>
      <c r="AP529" s="145"/>
      <c r="AQ529" s="140" t="s">
        <v>936</v>
      </c>
      <c r="AR529" s="225">
        <v>1000</v>
      </c>
      <c r="AS529" s="142" t="s">
        <v>328</v>
      </c>
      <c r="AT529" s="224"/>
      <c r="AU529" s="224"/>
      <c r="AV529" s="12"/>
      <c r="AW529" s="12"/>
      <c r="AX529" s="12"/>
      <c r="AY529" s="12"/>
      <c r="AZ529" s="12"/>
      <c r="BA529" s="12"/>
      <c r="BB529" s="14"/>
      <c r="BC529" s="14"/>
      <c r="BD529" s="15"/>
      <c r="BE529" s="137" t="s">
        <v>183</v>
      </c>
      <c r="BF529" s="146"/>
      <c r="BG529" s="146"/>
      <c r="BH529" s="146"/>
      <c r="BI529" s="11" t="s">
        <v>183</v>
      </c>
      <c r="BJ529" s="11" t="s">
        <v>183</v>
      </c>
      <c r="BK529" s="11" t="s">
        <v>183</v>
      </c>
      <c r="BL529" s="11" t="s">
        <v>183</v>
      </c>
      <c r="BM529" s="11" t="s">
        <v>183</v>
      </c>
      <c r="BN529" s="11" t="s">
        <v>183</v>
      </c>
      <c r="BO529" s="11" t="s">
        <v>183</v>
      </c>
      <c r="BP529" s="11" t="s">
        <v>183</v>
      </c>
      <c r="BQ529" s="11" t="s">
        <v>183</v>
      </c>
      <c r="BR529" s="11" t="s">
        <v>183</v>
      </c>
      <c r="BS529" s="11" t="s">
        <v>183</v>
      </c>
      <c r="BT529" s="11" t="s">
        <v>183</v>
      </c>
      <c r="BU529" s="11"/>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6"/>
      <c r="DC529" s="16"/>
      <c r="DD529" s="16"/>
      <c r="DE529" s="16"/>
      <c r="DF529" s="17"/>
      <c r="DG529" s="16"/>
      <c r="DH529" s="16"/>
      <c r="DI529" s="16"/>
      <c r="DJ529" s="16"/>
      <c r="DK529" s="16"/>
      <c r="DL529" s="16"/>
      <c r="DM529" s="128"/>
      <c r="DN529" s="16"/>
      <c r="DO529" s="16"/>
      <c r="DP529" s="16"/>
      <c r="DQ529" s="16"/>
      <c r="DR529" s="16"/>
      <c r="DS529" s="16"/>
      <c r="DT529" s="16"/>
      <c r="DU529" s="16"/>
      <c r="DV529" s="16"/>
      <c r="DW529" s="138"/>
      <c r="DX529" s="137"/>
      <c r="DY529" s="137"/>
      <c r="DZ529" s="17"/>
      <c r="EA529" s="15"/>
      <c r="EB529" s="15"/>
      <c r="EC529" s="15"/>
      <c r="ED529" s="15"/>
    </row>
    <row r="530" spans="1:134" ht="15" hidden="1" customHeight="1" x14ac:dyDescent="0.3">
      <c r="A530" s="123"/>
      <c r="B530" s="221"/>
      <c r="C530" s="553"/>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c r="AC530" s="125"/>
      <c r="AD530" s="125"/>
      <c r="AE530" s="125"/>
      <c r="AF530" s="125"/>
      <c r="AG530" s="125"/>
      <c r="AH530" s="125"/>
      <c r="AI530" s="125"/>
      <c r="AJ530" s="128"/>
      <c r="AK530" s="143"/>
      <c r="AL530" s="143"/>
      <c r="AM530" s="144"/>
      <c r="AN530" s="145"/>
      <c r="AO530" s="145"/>
      <c r="AP530" s="145"/>
      <c r="AQ530" s="140" t="s">
        <v>937</v>
      </c>
      <c r="AR530" s="225">
        <v>300</v>
      </c>
      <c r="AS530" s="142" t="s">
        <v>311</v>
      </c>
      <c r="AT530" s="224"/>
      <c r="AU530" s="224"/>
      <c r="AV530" s="12"/>
      <c r="AW530" s="12"/>
      <c r="AX530" s="12"/>
      <c r="AY530" s="12"/>
      <c r="AZ530" s="12"/>
      <c r="BA530" s="12"/>
      <c r="BB530" s="14"/>
      <c r="BC530" s="14"/>
      <c r="BD530" s="15"/>
      <c r="BE530" s="137" t="s">
        <v>183</v>
      </c>
      <c r="BF530" s="146"/>
      <c r="BG530" s="146"/>
      <c r="BH530" s="146"/>
      <c r="BI530" s="11" t="s">
        <v>183</v>
      </c>
      <c r="BJ530" s="11" t="s">
        <v>183</v>
      </c>
      <c r="BK530" s="11" t="s">
        <v>183</v>
      </c>
      <c r="BL530" s="11" t="s">
        <v>183</v>
      </c>
      <c r="BM530" s="11" t="s">
        <v>183</v>
      </c>
      <c r="BN530" s="11" t="s">
        <v>183</v>
      </c>
      <c r="BO530" s="11" t="s">
        <v>183</v>
      </c>
      <c r="BP530" s="11" t="s">
        <v>183</v>
      </c>
      <c r="BQ530" s="11" t="s">
        <v>183</v>
      </c>
      <c r="BR530" s="11" t="s">
        <v>183</v>
      </c>
      <c r="BS530" s="11" t="s">
        <v>183</v>
      </c>
      <c r="BT530" s="11" t="s">
        <v>183</v>
      </c>
      <c r="BU530" s="11"/>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6"/>
      <c r="DC530" s="16"/>
      <c r="DD530" s="16"/>
      <c r="DE530" s="16"/>
      <c r="DF530" s="17"/>
      <c r="DG530" s="16"/>
      <c r="DH530" s="16"/>
      <c r="DI530" s="16"/>
      <c r="DJ530" s="16"/>
      <c r="DK530" s="16"/>
      <c r="DL530" s="16"/>
      <c r="DM530" s="128"/>
      <c r="DN530" s="16"/>
      <c r="DO530" s="16"/>
      <c r="DP530" s="16"/>
      <c r="DQ530" s="16"/>
      <c r="DR530" s="16"/>
      <c r="DS530" s="16"/>
      <c r="DT530" s="16"/>
      <c r="DU530" s="16"/>
      <c r="DV530" s="16"/>
      <c r="DW530" s="138"/>
      <c r="DX530" s="137"/>
      <c r="DY530" s="137"/>
      <c r="DZ530" s="17"/>
      <c r="EA530" s="15"/>
      <c r="EB530" s="15"/>
      <c r="EC530" s="15"/>
      <c r="ED530" s="15"/>
    </row>
    <row r="531" spans="1:134" ht="15" hidden="1" customHeight="1" x14ac:dyDescent="0.3">
      <c r="A531" s="123"/>
      <c r="B531" s="221"/>
      <c r="C531" s="553"/>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c r="AC531" s="125"/>
      <c r="AD531" s="125"/>
      <c r="AE531" s="125"/>
      <c r="AF531" s="125"/>
      <c r="AG531" s="125"/>
      <c r="AH531" s="125"/>
      <c r="AI531" s="125"/>
      <c r="AJ531" s="128"/>
      <c r="AK531" s="143"/>
      <c r="AL531" s="143"/>
      <c r="AM531" s="144"/>
      <c r="AN531" s="145"/>
      <c r="AO531" s="145"/>
      <c r="AP531" s="145"/>
      <c r="AQ531" s="140" t="s">
        <v>938</v>
      </c>
      <c r="AR531" s="225">
        <v>0</v>
      </c>
      <c r="AS531" s="142" t="s">
        <v>311</v>
      </c>
      <c r="AT531" s="224"/>
      <c r="AU531" s="224"/>
      <c r="AV531" s="12"/>
      <c r="AW531" s="12"/>
      <c r="AX531" s="12"/>
      <c r="AY531" s="12"/>
      <c r="AZ531" s="12"/>
      <c r="BA531" s="12"/>
      <c r="BB531" s="14"/>
      <c r="BC531" s="14"/>
      <c r="BD531" s="15"/>
      <c r="BE531" s="137"/>
      <c r="BF531" s="146"/>
      <c r="BG531" s="146"/>
      <c r="BH531" s="146"/>
      <c r="BI531" s="11"/>
      <c r="BJ531" s="11"/>
      <c r="BK531" s="11"/>
      <c r="BL531" s="11"/>
      <c r="BM531" s="11"/>
      <c r="BN531" s="11"/>
      <c r="BO531" s="11"/>
      <c r="BP531" s="11"/>
      <c r="BQ531" s="11"/>
      <c r="BR531" s="11"/>
      <c r="BS531" s="11"/>
      <c r="BT531" s="11"/>
      <c r="BU531" s="11"/>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6"/>
      <c r="DC531" s="16"/>
      <c r="DD531" s="16"/>
      <c r="DE531" s="16"/>
      <c r="DF531" s="17"/>
      <c r="DG531" s="16"/>
      <c r="DH531" s="16"/>
      <c r="DI531" s="16"/>
      <c r="DJ531" s="16"/>
      <c r="DK531" s="16"/>
      <c r="DL531" s="16"/>
      <c r="DM531" s="128"/>
      <c r="DN531" s="16"/>
      <c r="DO531" s="16"/>
      <c r="DP531" s="16"/>
      <c r="DQ531" s="16"/>
      <c r="DR531" s="16"/>
      <c r="DS531" s="16"/>
      <c r="DT531" s="16"/>
      <c r="DU531" s="16"/>
      <c r="DV531" s="16"/>
      <c r="DW531" s="138"/>
      <c r="DX531" s="137"/>
      <c r="DY531" s="137"/>
      <c r="DZ531" s="17"/>
      <c r="EA531" s="15"/>
      <c r="EB531" s="15"/>
      <c r="EC531" s="15"/>
      <c r="ED531" s="15"/>
    </row>
    <row r="532" spans="1:134" ht="15" hidden="1" customHeight="1" x14ac:dyDescent="0.3">
      <c r="A532" s="123"/>
      <c r="B532" s="221"/>
      <c r="C532" s="553"/>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c r="AC532" s="125"/>
      <c r="AD532" s="125"/>
      <c r="AE532" s="125"/>
      <c r="AF532" s="125"/>
      <c r="AG532" s="125"/>
      <c r="AH532" s="125"/>
      <c r="AI532" s="125"/>
      <c r="AJ532" s="128"/>
      <c r="AK532" s="143"/>
      <c r="AL532" s="143"/>
      <c r="AM532" s="144"/>
      <c r="AN532" s="145"/>
      <c r="AO532" s="145"/>
      <c r="AP532" s="145"/>
      <c r="AQ532" s="140" t="s">
        <v>939</v>
      </c>
      <c r="AR532" s="225">
        <v>0</v>
      </c>
      <c r="AS532" s="142" t="s">
        <v>940</v>
      </c>
      <c r="AT532" s="224"/>
      <c r="AU532" s="224"/>
      <c r="AV532" s="12"/>
      <c r="AW532" s="12"/>
      <c r="AX532" s="12"/>
      <c r="AY532" s="12"/>
      <c r="AZ532" s="12"/>
      <c r="BA532" s="12"/>
      <c r="BB532" s="14"/>
      <c r="BC532" s="14"/>
      <c r="BD532" s="15"/>
      <c r="BE532" s="137" t="s">
        <v>183</v>
      </c>
      <c r="BF532" s="146"/>
      <c r="BG532" s="146"/>
      <c r="BH532" s="146"/>
      <c r="BI532" s="11" t="s">
        <v>183</v>
      </c>
      <c r="BJ532" s="11" t="s">
        <v>183</v>
      </c>
      <c r="BK532" s="11" t="s">
        <v>183</v>
      </c>
      <c r="BL532" s="11" t="s">
        <v>183</v>
      </c>
      <c r="BM532" s="11" t="s">
        <v>183</v>
      </c>
      <c r="BN532" s="11" t="s">
        <v>183</v>
      </c>
      <c r="BO532" s="11" t="s">
        <v>183</v>
      </c>
      <c r="BP532" s="11" t="s">
        <v>183</v>
      </c>
      <c r="BQ532" s="11" t="s">
        <v>183</v>
      </c>
      <c r="BR532" s="11" t="s">
        <v>183</v>
      </c>
      <c r="BS532" s="11" t="s">
        <v>183</v>
      </c>
      <c r="BT532" s="11" t="s">
        <v>183</v>
      </c>
      <c r="BU532" s="11"/>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6"/>
      <c r="DC532" s="16"/>
      <c r="DD532" s="16"/>
      <c r="DE532" s="16"/>
      <c r="DF532" s="17"/>
      <c r="DG532" s="16"/>
      <c r="DH532" s="16"/>
      <c r="DI532" s="16"/>
      <c r="DJ532" s="16"/>
      <c r="DK532" s="16"/>
      <c r="DL532" s="16"/>
      <c r="DM532" s="128"/>
      <c r="DN532" s="16"/>
      <c r="DO532" s="16"/>
      <c r="DP532" s="16"/>
      <c r="DQ532" s="16"/>
      <c r="DR532" s="16"/>
      <c r="DS532" s="16"/>
      <c r="DT532" s="16"/>
      <c r="DU532" s="16"/>
      <c r="DV532" s="16"/>
      <c r="DW532" s="138"/>
      <c r="DX532" s="137"/>
      <c r="DY532" s="137"/>
      <c r="DZ532" s="17"/>
      <c r="EA532" s="15"/>
      <c r="EB532" s="15"/>
      <c r="EC532" s="15"/>
      <c r="ED532" s="15"/>
    </row>
    <row r="533" spans="1:134" ht="15" hidden="1" customHeight="1" x14ac:dyDescent="0.3">
      <c r="A533" s="123"/>
      <c r="B533" s="221"/>
      <c r="C533" s="553"/>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c r="AC533" s="125"/>
      <c r="AD533" s="125"/>
      <c r="AE533" s="125"/>
      <c r="AF533" s="125"/>
      <c r="AG533" s="125"/>
      <c r="AH533" s="125"/>
      <c r="AI533" s="125"/>
      <c r="AJ533" s="128"/>
      <c r="AK533" s="143"/>
      <c r="AL533" s="143"/>
      <c r="AM533" s="144"/>
      <c r="AN533" s="145"/>
      <c r="AO533" s="145"/>
      <c r="AP533" s="145"/>
      <c r="AQ533" s="12"/>
      <c r="AR533" s="12"/>
      <c r="AS533" s="12"/>
      <c r="AT533" s="224"/>
      <c r="AU533" s="224"/>
      <c r="AV533" s="12"/>
      <c r="AW533" s="12"/>
      <c r="AX533" s="12"/>
      <c r="AY533" s="12"/>
      <c r="AZ533" s="12"/>
      <c r="BA533" s="12"/>
      <c r="BB533" s="14"/>
      <c r="BC533" s="14"/>
      <c r="BD533" s="15"/>
      <c r="BE533" s="137" t="s">
        <v>183</v>
      </c>
      <c r="BF533" s="146"/>
      <c r="BG533" s="146"/>
      <c r="BH533" s="146"/>
      <c r="BI533" s="11" t="s">
        <v>183</v>
      </c>
      <c r="BJ533" s="11" t="s">
        <v>183</v>
      </c>
      <c r="BK533" s="11" t="s">
        <v>183</v>
      </c>
      <c r="BL533" s="11" t="s">
        <v>183</v>
      </c>
      <c r="BM533" s="11" t="s">
        <v>183</v>
      </c>
      <c r="BN533" s="11" t="s">
        <v>183</v>
      </c>
      <c r="BO533" s="11" t="s">
        <v>183</v>
      </c>
      <c r="BP533" s="11" t="s">
        <v>183</v>
      </c>
      <c r="BQ533" s="11" t="s">
        <v>183</v>
      </c>
      <c r="BR533" s="11" t="s">
        <v>183</v>
      </c>
      <c r="BS533" s="11" t="s">
        <v>183</v>
      </c>
      <c r="BT533" s="11" t="s">
        <v>183</v>
      </c>
      <c r="BU533" s="11"/>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6"/>
      <c r="DC533" s="16"/>
      <c r="DD533" s="16"/>
      <c r="DE533" s="16"/>
      <c r="DF533" s="17"/>
      <c r="DG533" s="16"/>
      <c r="DH533" s="16"/>
      <c r="DI533" s="16"/>
      <c r="DJ533" s="16"/>
      <c r="DK533" s="16"/>
      <c r="DL533" s="16"/>
      <c r="DM533" s="128"/>
      <c r="DN533" s="16"/>
      <c r="DO533" s="16"/>
      <c r="DP533" s="16"/>
      <c r="DQ533" s="16"/>
      <c r="DR533" s="16"/>
      <c r="DS533" s="16"/>
      <c r="DT533" s="16"/>
      <c r="DU533" s="16"/>
      <c r="DV533" s="16"/>
      <c r="DW533" s="138"/>
      <c r="DX533" s="137"/>
      <c r="DY533" s="137"/>
      <c r="DZ533" s="17"/>
      <c r="EA533" s="15"/>
      <c r="EB533" s="15"/>
      <c r="EC533" s="15"/>
      <c r="ED533" s="15"/>
    </row>
    <row r="534" spans="1:134" ht="15" hidden="1" customHeight="1" x14ac:dyDescent="0.3">
      <c r="A534" s="123"/>
      <c r="B534" s="221"/>
      <c r="C534" s="553" t="s">
        <v>941</v>
      </c>
      <c r="D534" s="152"/>
      <c r="E534" s="152"/>
      <c r="F534" s="152"/>
      <c r="G534" s="152"/>
      <c r="H534" s="152"/>
      <c r="I534" s="152"/>
      <c r="J534" s="152"/>
      <c r="K534" s="152"/>
      <c r="L534" s="152"/>
      <c r="M534" s="152"/>
      <c r="N534" s="152"/>
      <c r="O534" s="152"/>
      <c r="P534" s="152"/>
      <c r="Q534" s="152"/>
      <c r="R534" s="152"/>
      <c r="S534" s="241"/>
      <c r="T534" s="241"/>
      <c r="U534" s="241"/>
      <c r="V534" s="241"/>
      <c r="W534" s="241"/>
      <c r="X534" s="241"/>
      <c r="Y534" s="241"/>
      <c r="Z534" s="241"/>
      <c r="AA534" s="241"/>
      <c r="AB534" s="241"/>
      <c r="AC534" s="241"/>
      <c r="AD534" s="241"/>
      <c r="AE534" s="241"/>
      <c r="AF534" s="241"/>
      <c r="AG534" s="241"/>
      <c r="AH534" s="241"/>
      <c r="AI534" s="241"/>
      <c r="AJ534" s="128">
        <f>IF($DM534=0,0,(IF(_xlfn.BITAND($DM534, 128),"8,", "") &amp; IF(_xlfn.BITAND($DM534,64),"7,", "") &amp; IF(_xlfn.BITAND($DM534,7), _xlfn.BITAND($DM534,7) &amp; ",", "") &amp; IF(_xlfn.BITAND($DM534, 56), _xlfn.BITAND($DM534, 56)/8, "")))</f>
        <v>0</v>
      </c>
      <c r="AK534" s="129">
        <v>520213</v>
      </c>
      <c r="AL534" s="129">
        <v>10</v>
      </c>
      <c r="AM534" s="130" t="s">
        <v>165</v>
      </c>
      <c r="AN534" s="131" t="s">
        <v>942</v>
      </c>
      <c r="AO534" s="131" t="s">
        <v>167</v>
      </c>
      <c r="AP534" s="302" t="s">
        <v>943</v>
      </c>
      <c r="AQ534" s="132" t="s">
        <v>944</v>
      </c>
      <c r="AR534" s="263">
        <v>5.0048828125E-3</v>
      </c>
      <c r="AS534" s="142" t="s">
        <v>220</v>
      </c>
      <c r="AT534" s="134">
        <v>100</v>
      </c>
      <c r="AU534" s="134">
        <v>5</v>
      </c>
      <c r="AV534" s="12" t="s">
        <v>171</v>
      </c>
      <c r="AW534" s="135">
        <v>0</v>
      </c>
      <c r="AX534" s="135">
        <v>0</v>
      </c>
      <c r="AY534" s="135">
        <v>0</v>
      </c>
      <c r="AZ534" s="135">
        <v>0</v>
      </c>
      <c r="BA534" s="135">
        <v>0</v>
      </c>
      <c r="BB534" s="136"/>
      <c r="BC534" s="136"/>
      <c r="BD534" s="15"/>
      <c r="BE534" s="137" t="str">
        <f>IF(C534="","",C534)</f>
        <v>LPG cat monitor</v>
      </c>
      <c r="BF534" s="11" t="s">
        <v>921</v>
      </c>
      <c r="BG534" s="11" t="s">
        <v>922</v>
      </c>
      <c r="BH534" s="11" t="s">
        <v>174</v>
      </c>
      <c r="BI534" s="11" t="s">
        <v>923</v>
      </c>
      <c r="BJ534" s="11" t="s">
        <v>924</v>
      </c>
      <c r="BK534" s="11" t="s">
        <v>925</v>
      </c>
      <c r="BL534" s="11" t="s">
        <v>926</v>
      </c>
      <c r="BM534" s="11" t="s">
        <v>271</v>
      </c>
      <c r="BN534" s="11" t="s">
        <v>182</v>
      </c>
      <c r="BO534" s="11" t="s">
        <v>180</v>
      </c>
      <c r="BP534" s="11" t="s">
        <v>925</v>
      </c>
      <c r="BQ534" s="11" t="s">
        <v>180</v>
      </c>
      <c r="BR534" s="11" t="s">
        <v>180</v>
      </c>
      <c r="BS534" s="11" t="s">
        <v>927</v>
      </c>
      <c r="BT534" s="11" t="s">
        <v>180</v>
      </c>
      <c r="BU534" s="11"/>
      <c r="BV534" s="15">
        <f>IF(UPPER(TRIM(D534))="X",1,0)</f>
        <v>0</v>
      </c>
      <c r="BW534" s="15">
        <f>IF(UPPER(TRIM(E534))="X",1,0)</f>
        <v>0</v>
      </c>
      <c r="BX534" s="15">
        <f>IF(UPPER(TRIM(F534))="X",1,0)</f>
        <v>0</v>
      </c>
      <c r="BY534" s="15">
        <f>IF(UPPER(TRIM(G534))="X",1,0)</f>
        <v>0</v>
      </c>
      <c r="BZ534" s="15">
        <f>IF(UPPER(TRIM(H534))="X",1,0)</f>
        <v>0</v>
      </c>
      <c r="CA534" s="15">
        <f>IF(UPPER(TRIM(J534))="X",1,0)</f>
        <v>0</v>
      </c>
      <c r="CB534" s="15">
        <f>IF(UPPER(TRIM(L534))="X",1,0)</f>
        <v>0</v>
      </c>
      <c r="CC534" s="15">
        <f>IF(UPPER(TRIM(M534))="X",1,0)</f>
        <v>0</v>
      </c>
      <c r="CD534" s="15">
        <f>IF(UPPER(TRIM(I534))="X",1,0)</f>
        <v>0</v>
      </c>
      <c r="CE534" s="15">
        <f>IF(UPPER(TRIM(K534))="X",1,0)</f>
        <v>0</v>
      </c>
      <c r="CF534" s="15">
        <f t="shared" ref="CF534:DA534" si="273">IF(UPPER(TRIM(N534))="X",1,0)</f>
        <v>0</v>
      </c>
      <c r="CG534" s="15">
        <f t="shared" si="273"/>
        <v>0</v>
      </c>
      <c r="CH534" s="15">
        <f t="shared" si="273"/>
        <v>0</v>
      </c>
      <c r="CI534" s="15">
        <f t="shared" si="273"/>
        <v>0</v>
      </c>
      <c r="CJ534" s="15">
        <f t="shared" si="273"/>
        <v>0</v>
      </c>
      <c r="CK534" s="15">
        <f t="shared" si="273"/>
        <v>0</v>
      </c>
      <c r="CL534" s="15">
        <f t="shared" si="273"/>
        <v>0</v>
      </c>
      <c r="CM534" s="15">
        <f t="shared" si="273"/>
        <v>0</v>
      </c>
      <c r="CN534" s="15">
        <f t="shared" si="273"/>
        <v>0</v>
      </c>
      <c r="CO534" s="15">
        <f t="shared" si="273"/>
        <v>0</v>
      </c>
      <c r="CP534" s="15">
        <f t="shared" si="273"/>
        <v>0</v>
      </c>
      <c r="CQ534" s="15">
        <f t="shared" si="273"/>
        <v>0</v>
      </c>
      <c r="CR534" s="15">
        <f t="shared" si="273"/>
        <v>0</v>
      </c>
      <c r="CS534" s="15">
        <f t="shared" si="273"/>
        <v>0</v>
      </c>
      <c r="CT534" s="15">
        <f t="shared" si="273"/>
        <v>0</v>
      </c>
      <c r="CU534" s="15">
        <f t="shared" si="273"/>
        <v>0</v>
      </c>
      <c r="CV534" s="15">
        <f t="shared" si="273"/>
        <v>0</v>
      </c>
      <c r="CW534" s="15">
        <f t="shared" si="273"/>
        <v>0</v>
      </c>
      <c r="CX534" s="15">
        <f t="shared" si="273"/>
        <v>0</v>
      </c>
      <c r="CY534" s="15">
        <f t="shared" si="273"/>
        <v>0</v>
      </c>
      <c r="CZ534" s="15">
        <f t="shared" si="273"/>
        <v>0</v>
      </c>
      <c r="DA534" s="15">
        <f t="shared" si="273"/>
        <v>0</v>
      </c>
      <c r="DB534" s="16">
        <f>IF(UPPER(TRIM(AM534))="P", 0, IF(UPPER(TRIM(AM534))="C", 16384, IF(UPPER(TRIM(AM534))="B", 32768, IF(UPPER(TRIM(AM534))="U", 49152, -1))))</f>
        <v>0</v>
      </c>
      <c r="DC534" s="16">
        <f>HEX2DEC(AN534)</f>
        <v>4453</v>
      </c>
      <c r="DD534" s="16">
        <f>IF(UPPER(TRIM(BB534))="",0,IF(UPPER(TRIM(BB534))="M",32,IF(UPPER(TRIM(BB534))="H",64,IF(UPPER(TRIM(BB534))="I",128,-1))))</f>
        <v>0</v>
      </c>
      <c r="DE534" s="16">
        <f>IF(UPPER(TRIM(BC534))="",0, IF(UPPER(TRIM(BC534))="U",1,IF(UPPER(TRIM(BC534))="A",2,IF(UPPER(TRIM(BC534))="B1",4,IF(UPPER(TRIM(BC534))="B2",8,IF(UPPER(TRIM(BC534))="C",16,-1))))))</f>
        <v>0</v>
      </c>
      <c r="DF534" s="17"/>
      <c r="DG534" s="16">
        <v>131</v>
      </c>
      <c r="DH534" s="16">
        <f>AK534</f>
        <v>520213</v>
      </c>
      <c r="DI534" s="16">
        <f>AL534</f>
        <v>10</v>
      </c>
      <c r="DJ534" s="16">
        <f>DB534 + DC534</f>
        <v>4453</v>
      </c>
      <c r="DK534" s="16">
        <f>HEX2DEC(AO534)</f>
        <v>0</v>
      </c>
      <c r="DL534" s="16">
        <f>HEX2DEC(AP534)</f>
        <v>4370</v>
      </c>
      <c r="DM534" s="128">
        <v>0</v>
      </c>
      <c r="DN534" s="16">
        <v>90</v>
      </c>
      <c r="DO534" s="16">
        <f>BV534*2^15+BW534*2^14+BX534*2^13+BY534*2^12+BZ534*2^11+CA534*2^10+CB534*2^9+CC534*2^8+CD534*2^7+CE534*2^6+CF534*2^5+CG534*2^4+CH534*2^3+CI534*2^2+CJ534*2^1+CK534*2^0</f>
        <v>0</v>
      </c>
      <c r="DP534" s="16">
        <f>CL534*2^15+CM534*2^14+CN534*2^13+CO534*2^12+CP534*2^11+CQ534*2^10+CR534*2^9+CS534*2^8+CT534*2^7+CU534*2^6+CV534*2^5+CW534*2^4+CX534*2^3+CY534*2^2+CZ534*2^1+DA534*2^0</f>
        <v>0</v>
      </c>
      <c r="DQ534" s="16">
        <f>IF(DS534=2,AT534*1000,IF(DS534&gt;2,AT534,HEX2DEC("40000000")))</f>
        <v>100</v>
      </c>
      <c r="DR534" s="16">
        <f>IF(DT534=2,AU534*1000,IF(DT534&gt;2,AU534,HEX2DEC("40000000")))</f>
        <v>5</v>
      </c>
      <c r="DS534" s="16">
        <v>4</v>
      </c>
      <c r="DT534" s="16">
        <v>4</v>
      </c>
      <c r="DU534" s="16">
        <f>MAX(0,MIN(AX534,3))*2^14+MAX(0,MIN(AY534,3))*2^12+MAX(0,MIN(AZ534,3))*2^10+MAX(0,MIN(BA534,3))*2^8+IF(AW534&lt;0,31,IF(AW534&gt;30,30,AW534))</f>
        <v>0</v>
      </c>
      <c r="DV534" s="16">
        <f>DD534 + DE534</f>
        <v>0</v>
      </c>
      <c r="DW534" s="138" t="s">
        <v>184</v>
      </c>
      <c r="DX534" s="137" t="s">
        <v>928</v>
      </c>
      <c r="DY534" s="137" t="s">
        <v>929</v>
      </c>
      <c r="DZ534" s="17"/>
      <c r="EA534" s="15"/>
      <c r="EB534" s="15"/>
      <c r="EC534" s="15"/>
      <c r="ED534" s="15"/>
    </row>
    <row r="535" spans="1:134" ht="15" hidden="1" customHeight="1" x14ac:dyDescent="0.3">
      <c r="A535" s="230" t="s">
        <v>925</v>
      </c>
      <c r="B535" s="229"/>
      <c r="C535" s="553"/>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c r="AC535" s="125"/>
      <c r="AD535" s="125"/>
      <c r="AE535" s="125"/>
      <c r="AF535" s="125"/>
      <c r="AG535" s="125"/>
      <c r="AH535" s="125"/>
      <c r="AI535" s="125"/>
      <c r="AJ535" s="128"/>
      <c r="AK535" s="143"/>
      <c r="AL535" s="143"/>
      <c r="AM535" s="144"/>
      <c r="AN535" s="145"/>
      <c r="AO535" s="145"/>
      <c r="AP535" s="145"/>
      <c r="AQ535" s="132" t="s">
        <v>945</v>
      </c>
      <c r="AR535" s="225">
        <v>50</v>
      </c>
      <c r="AS535" s="142" t="s">
        <v>170</v>
      </c>
      <c r="AT535" s="224"/>
      <c r="AU535" s="224"/>
      <c r="AV535" s="12"/>
      <c r="AW535" s="12"/>
      <c r="AX535" s="12"/>
      <c r="AY535" s="12"/>
      <c r="AZ535" s="12"/>
      <c r="BA535" s="12"/>
      <c r="BB535" s="14"/>
      <c r="BC535" s="14"/>
      <c r="BD535" s="15"/>
      <c r="BE535" s="137" t="s">
        <v>183</v>
      </c>
      <c r="BF535" s="146"/>
      <c r="BG535" s="146"/>
      <c r="BH535" s="146"/>
      <c r="BI535" s="11" t="s">
        <v>183</v>
      </c>
      <c r="BJ535" s="11" t="s">
        <v>183</v>
      </c>
      <c r="BK535" s="11" t="s">
        <v>183</v>
      </c>
      <c r="BL535" s="11" t="s">
        <v>183</v>
      </c>
      <c r="BM535" s="11" t="s">
        <v>183</v>
      </c>
      <c r="BN535" s="11" t="s">
        <v>183</v>
      </c>
      <c r="BO535" s="11" t="s">
        <v>183</v>
      </c>
      <c r="BP535" s="11" t="s">
        <v>183</v>
      </c>
      <c r="BQ535" s="11" t="s">
        <v>183</v>
      </c>
      <c r="BR535" s="11" t="s">
        <v>183</v>
      </c>
      <c r="BS535" s="11" t="s">
        <v>183</v>
      </c>
      <c r="BT535" s="11" t="s">
        <v>183</v>
      </c>
      <c r="BU535" s="11"/>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6"/>
      <c r="DC535" s="16"/>
      <c r="DD535" s="16"/>
      <c r="DE535" s="16"/>
      <c r="DF535" s="17"/>
      <c r="DG535" s="16"/>
      <c r="DH535" s="16"/>
      <c r="DI535" s="16"/>
      <c r="DJ535" s="16"/>
      <c r="DK535" s="16"/>
      <c r="DL535" s="16"/>
      <c r="DM535" s="128"/>
      <c r="DN535" s="16"/>
      <c r="DO535" s="16"/>
      <c r="DP535" s="16"/>
      <c r="DQ535" s="16"/>
      <c r="DR535" s="16"/>
      <c r="DS535" s="16"/>
      <c r="DT535" s="16"/>
      <c r="DU535" s="16"/>
      <c r="DV535" s="16"/>
      <c r="DW535" s="138"/>
      <c r="DX535" s="137"/>
      <c r="DY535" s="137"/>
      <c r="DZ535" s="17"/>
      <c r="EA535" s="15"/>
      <c r="EB535" s="15"/>
      <c r="EC535" s="15"/>
      <c r="ED535" s="15"/>
    </row>
    <row r="536" spans="1:134" ht="15" hidden="1" customHeight="1" x14ac:dyDescent="0.3">
      <c r="A536" s="230" t="s">
        <v>229</v>
      </c>
      <c r="B536" s="229"/>
      <c r="C536" s="553"/>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c r="AC536" s="125"/>
      <c r="AD536" s="125"/>
      <c r="AE536" s="125"/>
      <c r="AF536" s="125"/>
      <c r="AG536" s="125"/>
      <c r="AH536" s="125"/>
      <c r="AI536" s="125"/>
      <c r="AJ536" s="128"/>
      <c r="AK536" s="143"/>
      <c r="AL536" s="143"/>
      <c r="AM536" s="144"/>
      <c r="AN536" s="145"/>
      <c r="AO536" s="145"/>
      <c r="AP536" s="145"/>
      <c r="AQ536" s="132" t="s">
        <v>946</v>
      </c>
      <c r="AR536" s="225">
        <v>50</v>
      </c>
      <c r="AS536" s="142" t="s">
        <v>170</v>
      </c>
      <c r="AT536" s="224"/>
      <c r="AU536" s="224"/>
      <c r="AV536" s="12"/>
      <c r="AW536" s="12"/>
      <c r="AX536" s="12"/>
      <c r="AY536" s="12"/>
      <c r="AZ536" s="12"/>
      <c r="BA536" s="12"/>
      <c r="BB536" s="14"/>
      <c r="BC536" s="14"/>
      <c r="BD536" s="15"/>
      <c r="BE536" s="137" t="s">
        <v>183</v>
      </c>
      <c r="BF536" s="146"/>
      <c r="BG536" s="146"/>
      <c r="BH536" s="146"/>
      <c r="BI536" s="11" t="s">
        <v>183</v>
      </c>
      <c r="BJ536" s="11" t="s">
        <v>183</v>
      </c>
      <c r="BK536" s="11" t="s">
        <v>183</v>
      </c>
      <c r="BL536" s="11" t="s">
        <v>183</v>
      </c>
      <c r="BM536" s="11" t="s">
        <v>183</v>
      </c>
      <c r="BN536" s="11" t="s">
        <v>183</v>
      </c>
      <c r="BO536" s="11" t="s">
        <v>183</v>
      </c>
      <c r="BP536" s="11" t="s">
        <v>183</v>
      </c>
      <c r="BQ536" s="11" t="s">
        <v>183</v>
      </c>
      <c r="BR536" s="11" t="s">
        <v>183</v>
      </c>
      <c r="BS536" s="11" t="s">
        <v>183</v>
      </c>
      <c r="BT536" s="11" t="s">
        <v>183</v>
      </c>
      <c r="BU536" s="11"/>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6"/>
      <c r="DC536" s="16"/>
      <c r="DD536" s="16"/>
      <c r="DE536" s="16"/>
      <c r="DF536" s="17"/>
      <c r="DG536" s="16"/>
      <c r="DH536" s="16"/>
      <c r="DI536" s="16"/>
      <c r="DJ536" s="16"/>
      <c r="DK536" s="16"/>
      <c r="DL536" s="16"/>
      <c r="DM536" s="128"/>
      <c r="DN536" s="16"/>
      <c r="DO536" s="16"/>
      <c r="DP536" s="16"/>
      <c r="DQ536" s="16"/>
      <c r="DR536" s="16"/>
      <c r="DS536" s="16"/>
      <c r="DT536" s="16"/>
      <c r="DU536" s="16"/>
      <c r="DV536" s="16"/>
      <c r="DW536" s="138"/>
      <c r="DX536" s="137"/>
      <c r="DY536" s="137"/>
      <c r="DZ536" s="17"/>
      <c r="EA536" s="15"/>
      <c r="EB536" s="15"/>
      <c r="EC536" s="15"/>
      <c r="ED536" s="15"/>
    </row>
    <row r="537" spans="1:134" ht="15" hidden="1" customHeight="1" x14ac:dyDescent="0.3">
      <c r="A537" s="123"/>
      <c r="B537" s="221"/>
      <c r="C537" s="553"/>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c r="AC537" s="125"/>
      <c r="AD537" s="125"/>
      <c r="AE537" s="125"/>
      <c r="AF537" s="125"/>
      <c r="AG537" s="125"/>
      <c r="AH537" s="125"/>
      <c r="AI537" s="125"/>
      <c r="AJ537" s="128"/>
      <c r="AK537" s="143"/>
      <c r="AL537" s="143"/>
      <c r="AM537" s="144"/>
      <c r="AN537" s="145"/>
      <c r="AO537" s="145"/>
      <c r="AP537" s="145"/>
      <c r="AQ537" s="140" t="s">
        <v>947</v>
      </c>
      <c r="AR537" s="225"/>
      <c r="AS537" s="142"/>
      <c r="AT537" s="224"/>
      <c r="AU537" s="224"/>
      <c r="AV537" s="12"/>
      <c r="AW537" s="12"/>
      <c r="AX537" s="12"/>
      <c r="AY537" s="12"/>
      <c r="AZ537" s="12"/>
      <c r="BA537" s="12"/>
      <c r="BB537" s="14"/>
      <c r="BC537" s="14"/>
      <c r="BD537" s="15"/>
      <c r="BE537" s="137" t="s">
        <v>183</v>
      </c>
      <c r="BF537" s="146"/>
      <c r="BG537" s="146"/>
      <c r="BH537" s="146"/>
      <c r="BI537" s="11" t="s">
        <v>183</v>
      </c>
      <c r="BJ537" s="11" t="s">
        <v>183</v>
      </c>
      <c r="BK537" s="11" t="s">
        <v>183</v>
      </c>
      <c r="BL537" s="11" t="s">
        <v>183</v>
      </c>
      <c r="BM537" s="11" t="s">
        <v>183</v>
      </c>
      <c r="BN537" s="11" t="s">
        <v>183</v>
      </c>
      <c r="BO537" s="11" t="s">
        <v>183</v>
      </c>
      <c r="BP537" s="11" t="s">
        <v>183</v>
      </c>
      <c r="BQ537" s="11" t="s">
        <v>183</v>
      </c>
      <c r="BR537" s="11" t="s">
        <v>183</v>
      </c>
      <c r="BS537" s="11" t="s">
        <v>183</v>
      </c>
      <c r="BT537" s="11" t="s">
        <v>183</v>
      </c>
      <c r="BU537" s="11"/>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6"/>
      <c r="DC537" s="16"/>
      <c r="DD537" s="16"/>
      <c r="DE537" s="16"/>
      <c r="DF537" s="17"/>
      <c r="DG537" s="16"/>
      <c r="DH537" s="16"/>
      <c r="DI537" s="16"/>
      <c r="DJ537" s="16"/>
      <c r="DK537" s="16"/>
      <c r="DL537" s="16"/>
      <c r="DM537" s="128"/>
      <c r="DN537" s="16"/>
      <c r="DO537" s="16"/>
      <c r="DP537" s="16"/>
      <c r="DQ537" s="16"/>
      <c r="DR537" s="16"/>
      <c r="DS537" s="16"/>
      <c r="DT537" s="16"/>
      <c r="DU537" s="16"/>
      <c r="DV537" s="16"/>
      <c r="DW537" s="138"/>
      <c r="DX537" s="137"/>
      <c r="DY537" s="137"/>
      <c r="DZ537" s="17"/>
      <c r="EA537" s="15"/>
      <c r="EB537" s="15"/>
      <c r="EC537" s="15"/>
      <c r="ED537" s="15"/>
    </row>
    <row r="538" spans="1:134" ht="15" hidden="1" customHeight="1" x14ac:dyDescent="0.3">
      <c r="A538" s="123"/>
      <c r="B538" s="221"/>
      <c r="C538" s="553"/>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c r="AC538" s="125"/>
      <c r="AD538" s="125"/>
      <c r="AE538" s="125"/>
      <c r="AF538" s="125"/>
      <c r="AG538" s="125"/>
      <c r="AH538" s="125"/>
      <c r="AI538" s="125"/>
      <c r="AJ538" s="128"/>
      <c r="AK538" s="143"/>
      <c r="AL538" s="143"/>
      <c r="AM538" s="144"/>
      <c r="AN538" s="145"/>
      <c r="AO538" s="145"/>
      <c r="AP538" s="145"/>
      <c r="AQ538" s="132"/>
      <c r="AR538" s="197"/>
      <c r="AS538" s="12"/>
      <c r="AT538" s="224"/>
      <c r="AU538" s="224"/>
      <c r="AV538" s="12"/>
      <c r="AW538" s="12"/>
      <c r="AX538" s="12"/>
      <c r="AY538" s="12"/>
      <c r="AZ538" s="12"/>
      <c r="BA538" s="12"/>
      <c r="BB538" s="14"/>
      <c r="BC538" s="14"/>
      <c r="BD538" s="15"/>
      <c r="BE538" s="137" t="s">
        <v>183</v>
      </c>
      <c r="BF538" s="146"/>
      <c r="BG538" s="146"/>
      <c r="BH538" s="146"/>
      <c r="BI538" s="11" t="s">
        <v>183</v>
      </c>
      <c r="BJ538" s="11" t="s">
        <v>183</v>
      </c>
      <c r="BK538" s="11" t="s">
        <v>183</v>
      </c>
      <c r="BL538" s="11" t="s">
        <v>183</v>
      </c>
      <c r="BM538" s="11" t="s">
        <v>183</v>
      </c>
      <c r="BN538" s="11" t="s">
        <v>183</v>
      </c>
      <c r="BO538" s="11" t="s">
        <v>183</v>
      </c>
      <c r="BP538" s="11" t="s">
        <v>183</v>
      </c>
      <c r="BQ538" s="11" t="s">
        <v>183</v>
      </c>
      <c r="BR538" s="11" t="s">
        <v>183</v>
      </c>
      <c r="BS538" s="11" t="s">
        <v>183</v>
      </c>
      <c r="BT538" s="11" t="s">
        <v>183</v>
      </c>
      <c r="BU538" s="11"/>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6"/>
      <c r="DC538" s="16"/>
      <c r="DD538" s="16"/>
      <c r="DE538" s="16"/>
      <c r="DF538" s="17"/>
      <c r="DG538" s="16"/>
      <c r="DH538" s="16"/>
      <c r="DI538" s="16"/>
      <c r="DJ538" s="16"/>
      <c r="DK538" s="16"/>
      <c r="DL538" s="16"/>
      <c r="DM538" s="128"/>
      <c r="DN538" s="16"/>
      <c r="DO538" s="16"/>
      <c r="DP538" s="16"/>
      <c r="DQ538" s="16"/>
      <c r="DR538" s="16"/>
      <c r="DS538" s="16"/>
      <c r="DT538" s="16"/>
      <c r="DU538" s="16"/>
      <c r="DV538" s="16"/>
      <c r="DW538" s="138"/>
      <c r="DX538" s="137"/>
      <c r="DY538" s="137"/>
      <c r="DZ538" s="17"/>
      <c r="EA538" s="15"/>
      <c r="EB538" s="15"/>
      <c r="EC538" s="15"/>
      <c r="ED538" s="15"/>
    </row>
    <row r="539" spans="1:134" ht="15" hidden="1" customHeight="1" x14ac:dyDescent="0.3">
      <c r="A539" s="123"/>
      <c r="B539" s="221"/>
      <c r="C539" s="553" t="s">
        <v>948</v>
      </c>
      <c r="D539" s="152"/>
      <c r="E539" s="228"/>
      <c r="F539" s="152"/>
      <c r="G539" s="152"/>
      <c r="H539" s="152"/>
      <c r="I539" s="152"/>
      <c r="J539" s="152"/>
      <c r="K539" s="152"/>
      <c r="L539" s="152"/>
      <c r="M539" s="152"/>
      <c r="N539" s="152"/>
      <c r="O539" s="152"/>
      <c r="P539" s="152"/>
      <c r="Q539" s="152"/>
      <c r="R539" s="152"/>
      <c r="S539" s="241"/>
      <c r="T539" s="241"/>
      <c r="U539" s="241"/>
      <c r="V539" s="241"/>
      <c r="W539" s="241"/>
      <c r="X539" s="241"/>
      <c r="Y539" s="241"/>
      <c r="Z539" s="241"/>
      <c r="AA539" s="241"/>
      <c r="AB539" s="241"/>
      <c r="AC539" s="241"/>
      <c r="AD539" s="241"/>
      <c r="AE539" s="241"/>
      <c r="AF539" s="241"/>
      <c r="AG539" s="241"/>
      <c r="AH539" s="241"/>
      <c r="AI539" s="241"/>
      <c r="AJ539" s="128">
        <f>IF($DM539=0,0,(IF(_xlfn.BITAND($DM539, 128),"8,", "") &amp; IF(_xlfn.BITAND($DM539,64),"7,", "") &amp; IF(_xlfn.BITAND($DM539,7), _xlfn.BITAND($DM539,7) &amp; ",", "") &amp; IF(_xlfn.BITAND($DM539, 56), _xlfn.BITAND($DM539, 56)/8, "")))</f>
        <v>0</v>
      </c>
      <c r="AK539" s="129">
        <v>520214</v>
      </c>
      <c r="AL539" s="129">
        <v>10</v>
      </c>
      <c r="AM539" s="130" t="s">
        <v>165</v>
      </c>
      <c r="AN539" s="131" t="s">
        <v>949</v>
      </c>
      <c r="AO539" s="131" t="s">
        <v>167</v>
      </c>
      <c r="AP539" s="302" t="s">
        <v>950</v>
      </c>
      <c r="AQ539" s="132" t="s">
        <v>944</v>
      </c>
      <c r="AR539" s="263">
        <v>5.0048828125E-3</v>
      </c>
      <c r="AS539" s="142" t="s">
        <v>220</v>
      </c>
      <c r="AT539" s="134">
        <v>100</v>
      </c>
      <c r="AU539" s="134">
        <v>5</v>
      </c>
      <c r="AV539" s="12" t="s">
        <v>171</v>
      </c>
      <c r="AW539" s="135">
        <v>0</v>
      </c>
      <c r="AX539" s="135">
        <v>0</v>
      </c>
      <c r="AY539" s="135">
        <v>0</v>
      </c>
      <c r="AZ539" s="135">
        <v>0</v>
      </c>
      <c r="BA539" s="135">
        <v>0</v>
      </c>
      <c r="BB539" s="136"/>
      <c r="BC539" s="136"/>
      <c r="BD539" s="15"/>
      <c r="BE539" s="137" t="str">
        <f>IF(C539="","",C539)</f>
        <v>NG cat monitor</v>
      </c>
      <c r="BF539" s="11" t="s">
        <v>921</v>
      </c>
      <c r="BG539" s="11" t="s">
        <v>922</v>
      </c>
      <c r="BH539" s="11" t="s">
        <v>174</v>
      </c>
      <c r="BI539" s="11" t="s">
        <v>923</v>
      </c>
      <c r="BJ539" s="11" t="s">
        <v>924</v>
      </c>
      <c r="BK539" s="11" t="s">
        <v>925</v>
      </c>
      <c r="BL539" s="11" t="s">
        <v>926</v>
      </c>
      <c r="BM539" s="11" t="s">
        <v>271</v>
      </c>
      <c r="BN539" s="11" t="s">
        <v>182</v>
      </c>
      <c r="BO539" s="11" t="s">
        <v>180</v>
      </c>
      <c r="BP539" s="11" t="s">
        <v>925</v>
      </c>
      <c r="BQ539" s="11" t="s">
        <v>180</v>
      </c>
      <c r="BR539" s="11" t="s">
        <v>180</v>
      </c>
      <c r="BS539" s="11" t="s">
        <v>927</v>
      </c>
      <c r="BT539" s="11" t="s">
        <v>180</v>
      </c>
      <c r="BU539" s="11"/>
      <c r="BV539" s="15">
        <f>IF(UPPER(TRIM(D539))="X",1,0)</f>
        <v>0</v>
      </c>
      <c r="BW539" s="15">
        <f>IF(UPPER(TRIM(E539))="X",1,0)</f>
        <v>0</v>
      </c>
      <c r="BX539" s="15">
        <f>IF(UPPER(TRIM(F539))="X",1,0)</f>
        <v>0</v>
      </c>
      <c r="BY539" s="15">
        <f>IF(UPPER(TRIM(G539))="X",1,0)</f>
        <v>0</v>
      </c>
      <c r="BZ539" s="15">
        <f>IF(UPPER(TRIM(H539))="X",1,0)</f>
        <v>0</v>
      </c>
      <c r="CA539" s="15">
        <f>IF(UPPER(TRIM(J539))="X",1,0)</f>
        <v>0</v>
      </c>
      <c r="CB539" s="15">
        <f>IF(UPPER(TRIM(L539))="X",1,0)</f>
        <v>0</v>
      </c>
      <c r="CC539" s="15">
        <f>IF(UPPER(TRIM(M539))="X",1,0)</f>
        <v>0</v>
      </c>
      <c r="CD539" s="15">
        <f>IF(UPPER(TRIM(I539))="X",1,0)</f>
        <v>0</v>
      </c>
      <c r="CE539" s="15">
        <f>IF(UPPER(TRIM(K539))="X",1,0)</f>
        <v>0</v>
      </c>
      <c r="CF539" s="15">
        <f t="shared" ref="CF539:DA539" si="274">IF(UPPER(TRIM(N539))="X",1,0)</f>
        <v>0</v>
      </c>
      <c r="CG539" s="15">
        <f t="shared" si="274"/>
        <v>0</v>
      </c>
      <c r="CH539" s="15">
        <f t="shared" si="274"/>
        <v>0</v>
      </c>
      <c r="CI539" s="15">
        <f t="shared" si="274"/>
        <v>0</v>
      </c>
      <c r="CJ539" s="15">
        <f t="shared" si="274"/>
        <v>0</v>
      </c>
      <c r="CK539" s="15">
        <f t="shared" si="274"/>
        <v>0</v>
      </c>
      <c r="CL539" s="15">
        <f t="shared" si="274"/>
        <v>0</v>
      </c>
      <c r="CM539" s="15">
        <f t="shared" si="274"/>
        <v>0</v>
      </c>
      <c r="CN539" s="15">
        <f t="shared" si="274"/>
        <v>0</v>
      </c>
      <c r="CO539" s="15">
        <f t="shared" si="274"/>
        <v>0</v>
      </c>
      <c r="CP539" s="15">
        <f t="shared" si="274"/>
        <v>0</v>
      </c>
      <c r="CQ539" s="15">
        <f t="shared" si="274"/>
        <v>0</v>
      </c>
      <c r="CR539" s="15">
        <f t="shared" si="274"/>
        <v>0</v>
      </c>
      <c r="CS539" s="15">
        <f t="shared" si="274"/>
        <v>0</v>
      </c>
      <c r="CT539" s="15">
        <f t="shared" si="274"/>
        <v>0</v>
      </c>
      <c r="CU539" s="15">
        <f t="shared" si="274"/>
        <v>0</v>
      </c>
      <c r="CV539" s="15">
        <f t="shared" si="274"/>
        <v>0</v>
      </c>
      <c r="CW539" s="15">
        <f t="shared" si="274"/>
        <v>0</v>
      </c>
      <c r="CX539" s="15">
        <f t="shared" si="274"/>
        <v>0</v>
      </c>
      <c r="CY539" s="15">
        <f t="shared" si="274"/>
        <v>0</v>
      </c>
      <c r="CZ539" s="15">
        <f t="shared" si="274"/>
        <v>0</v>
      </c>
      <c r="DA539" s="15">
        <f t="shared" si="274"/>
        <v>0</v>
      </c>
      <c r="DB539" s="16">
        <f>IF(UPPER(TRIM(AM539))="P", 0, IF(UPPER(TRIM(AM539))="C", 16384, IF(UPPER(TRIM(AM539))="B", 32768, IF(UPPER(TRIM(AM539))="U", 49152, -1))))</f>
        <v>0</v>
      </c>
      <c r="DC539" s="16">
        <f>HEX2DEC(AN539)</f>
        <v>4454</v>
      </c>
      <c r="DD539" s="16">
        <f>IF(UPPER(TRIM(BB539))="",0,IF(UPPER(TRIM(BB539))="M",32,IF(UPPER(TRIM(BB539))="H",64,IF(UPPER(TRIM(BB539))="I",128,-1))))</f>
        <v>0</v>
      </c>
      <c r="DE539" s="16">
        <f>IF(UPPER(TRIM(BC539))="",0, IF(UPPER(TRIM(BC539))="U",1,IF(UPPER(TRIM(BC539))="A",2,IF(UPPER(TRIM(BC539))="B1",4,IF(UPPER(TRIM(BC539))="B2",8,IF(UPPER(TRIM(BC539))="C",16,-1))))))</f>
        <v>0</v>
      </c>
      <c r="DF539" s="17"/>
      <c r="DG539" s="16">
        <v>132</v>
      </c>
      <c r="DH539" s="16">
        <f>AK539</f>
        <v>520214</v>
      </c>
      <c r="DI539" s="16">
        <f>AL539</f>
        <v>10</v>
      </c>
      <c r="DJ539" s="16">
        <f>DB539 + DC539</f>
        <v>4454</v>
      </c>
      <c r="DK539" s="16">
        <f>HEX2DEC(AO539)</f>
        <v>0</v>
      </c>
      <c r="DL539" s="16">
        <f>HEX2DEC(AP539)</f>
        <v>4371</v>
      </c>
      <c r="DM539" s="128">
        <v>0</v>
      </c>
      <c r="DN539" s="16">
        <v>91</v>
      </c>
      <c r="DO539" s="16">
        <f>BV539*2^15+BW539*2^14+BX539*2^13+BY539*2^12+BZ539*2^11+CA539*2^10+CB539*2^9+CC539*2^8+CD539*2^7+CE539*2^6+CF539*2^5+CG539*2^4+CH539*2^3+CI539*2^2+CJ539*2^1+CK539*2^0</f>
        <v>0</v>
      </c>
      <c r="DP539" s="16">
        <f>CL539*2^15+CM539*2^14+CN539*2^13+CO539*2^12+CP539*2^11+CQ539*2^10+CR539*2^9+CS539*2^8+CT539*2^7+CU539*2^6+CV539*2^5+CW539*2^4+CX539*2^3+CY539*2^2+CZ539*2^1+DA539*2^0</f>
        <v>0</v>
      </c>
      <c r="DQ539" s="16">
        <f>IF(DS539=2,AT539*1000,IF(DS539&gt;2,AT539,HEX2DEC("40000000")))</f>
        <v>100</v>
      </c>
      <c r="DR539" s="16">
        <f>IF(DT539=2,AU539*1000,IF(DT539&gt;2,AU539,HEX2DEC("40000000")))</f>
        <v>5</v>
      </c>
      <c r="DS539" s="16">
        <v>4</v>
      </c>
      <c r="DT539" s="16">
        <v>4</v>
      </c>
      <c r="DU539" s="16">
        <f>MAX(0,MIN(AX539,3))*2^14+MAX(0,MIN(AY539,3))*2^12+MAX(0,MIN(AZ539,3))*2^10+MAX(0,MIN(BA539,3))*2^8+IF(AW539&lt;0,31,IF(AW539&gt;30,30,AW539))</f>
        <v>0</v>
      </c>
      <c r="DV539" s="16">
        <f>DD539 + DE539</f>
        <v>0</v>
      </c>
      <c r="DW539" s="138" t="s">
        <v>184</v>
      </c>
      <c r="DX539" s="137" t="s">
        <v>928</v>
      </c>
      <c r="DY539" s="137" t="s">
        <v>929</v>
      </c>
      <c r="DZ539" s="17"/>
      <c r="EA539" s="15"/>
      <c r="EB539" s="15"/>
      <c r="EC539" s="15"/>
      <c r="ED539" s="15"/>
    </row>
    <row r="540" spans="1:134" ht="15" hidden="1" customHeight="1" x14ac:dyDescent="0.3">
      <c r="A540" s="123"/>
      <c r="B540" s="221"/>
      <c r="C540" s="553"/>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c r="AC540" s="125"/>
      <c r="AD540" s="125"/>
      <c r="AE540" s="125"/>
      <c r="AF540" s="125"/>
      <c r="AG540" s="125"/>
      <c r="AH540" s="125"/>
      <c r="AI540" s="125"/>
      <c r="AJ540" s="128"/>
      <c r="AK540" s="143"/>
      <c r="AL540" s="143"/>
      <c r="AM540" s="144"/>
      <c r="AN540" s="145"/>
      <c r="AO540" s="145"/>
      <c r="AP540" s="145"/>
      <c r="AQ540" s="132" t="s">
        <v>945</v>
      </c>
      <c r="AR540" s="225">
        <v>50</v>
      </c>
      <c r="AS540" s="142" t="s">
        <v>170</v>
      </c>
      <c r="AT540" s="224"/>
      <c r="AU540" s="224"/>
      <c r="AV540" s="12"/>
      <c r="AW540" s="12"/>
      <c r="AX540" s="12"/>
      <c r="AY540" s="12"/>
      <c r="AZ540" s="12"/>
      <c r="BA540" s="12"/>
      <c r="BB540" s="14"/>
      <c r="BC540" s="14"/>
      <c r="BD540" s="15"/>
      <c r="BE540" s="137" t="s">
        <v>183</v>
      </c>
      <c r="BF540" s="146"/>
      <c r="BG540" s="146"/>
      <c r="BH540" s="146"/>
      <c r="BI540" s="11" t="s">
        <v>183</v>
      </c>
      <c r="BJ540" s="11" t="s">
        <v>183</v>
      </c>
      <c r="BK540" s="11" t="s">
        <v>183</v>
      </c>
      <c r="BL540" s="11" t="s">
        <v>183</v>
      </c>
      <c r="BM540" s="11" t="s">
        <v>183</v>
      </c>
      <c r="BN540" s="11" t="s">
        <v>183</v>
      </c>
      <c r="BO540" s="11" t="s">
        <v>183</v>
      </c>
      <c r="BP540" s="11" t="s">
        <v>183</v>
      </c>
      <c r="BQ540" s="11" t="s">
        <v>183</v>
      </c>
      <c r="BR540" s="11" t="s">
        <v>183</v>
      </c>
      <c r="BS540" s="11" t="s">
        <v>183</v>
      </c>
      <c r="BT540" s="11" t="s">
        <v>183</v>
      </c>
      <c r="BU540" s="11"/>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6"/>
      <c r="DC540" s="16"/>
      <c r="DD540" s="16"/>
      <c r="DE540" s="16"/>
      <c r="DF540" s="17"/>
      <c r="DG540" s="16"/>
      <c r="DH540" s="16"/>
      <c r="DI540" s="16"/>
      <c r="DJ540" s="16"/>
      <c r="DK540" s="16"/>
      <c r="DL540" s="16"/>
      <c r="DM540" s="128"/>
      <c r="DN540" s="16"/>
      <c r="DO540" s="16"/>
      <c r="DP540" s="16"/>
      <c r="DQ540" s="16"/>
      <c r="DR540" s="16"/>
      <c r="DS540" s="16"/>
      <c r="DT540" s="16"/>
      <c r="DU540" s="16"/>
      <c r="DV540" s="16"/>
      <c r="DW540" s="138"/>
      <c r="DX540" s="137"/>
      <c r="DY540" s="137"/>
      <c r="DZ540" s="17"/>
      <c r="EA540" s="15"/>
      <c r="EB540" s="15"/>
      <c r="EC540" s="15"/>
      <c r="ED540" s="15"/>
    </row>
    <row r="541" spans="1:134" ht="15" hidden="1" customHeight="1" x14ac:dyDescent="0.3">
      <c r="A541" s="123"/>
      <c r="B541" s="221"/>
      <c r="C541" s="553"/>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c r="AC541" s="125"/>
      <c r="AD541" s="125"/>
      <c r="AE541" s="125"/>
      <c r="AF541" s="125"/>
      <c r="AG541" s="125"/>
      <c r="AH541" s="125"/>
      <c r="AI541" s="125"/>
      <c r="AJ541" s="128"/>
      <c r="AK541" s="143"/>
      <c r="AL541" s="143"/>
      <c r="AM541" s="144"/>
      <c r="AN541" s="145"/>
      <c r="AO541" s="145"/>
      <c r="AP541" s="145"/>
      <c r="AQ541" s="132" t="s">
        <v>946</v>
      </c>
      <c r="AR541" s="225">
        <v>50</v>
      </c>
      <c r="AS541" s="142" t="s">
        <v>170</v>
      </c>
      <c r="AT541" s="13"/>
      <c r="AU541" s="13"/>
      <c r="AV541" s="12"/>
      <c r="AW541" s="12"/>
      <c r="AX541" s="12"/>
      <c r="AY541" s="12"/>
      <c r="AZ541" s="12"/>
      <c r="BA541" s="12"/>
      <c r="BB541" s="14"/>
      <c r="BC541" s="14"/>
      <c r="BD541" s="15"/>
      <c r="BE541" s="137" t="s">
        <v>183</v>
      </c>
      <c r="BF541" s="11"/>
      <c r="BG541" s="11"/>
      <c r="BH541" s="11"/>
      <c r="BI541" s="11" t="s">
        <v>183</v>
      </c>
      <c r="BJ541" s="11" t="s">
        <v>183</v>
      </c>
      <c r="BK541" s="11" t="s">
        <v>183</v>
      </c>
      <c r="BL541" s="11" t="s">
        <v>183</v>
      </c>
      <c r="BM541" s="11" t="s">
        <v>183</v>
      </c>
      <c r="BN541" s="11" t="s">
        <v>183</v>
      </c>
      <c r="BO541" s="11" t="s">
        <v>183</v>
      </c>
      <c r="BP541" s="11" t="s">
        <v>183</v>
      </c>
      <c r="BQ541" s="11" t="s">
        <v>183</v>
      </c>
      <c r="BR541" s="11" t="s">
        <v>183</v>
      </c>
      <c r="BS541" s="11" t="s">
        <v>183</v>
      </c>
      <c r="BT541" s="11" t="s">
        <v>183</v>
      </c>
      <c r="BU541" s="11"/>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6"/>
      <c r="DC541" s="16"/>
      <c r="DD541" s="16"/>
      <c r="DE541" s="16"/>
      <c r="DF541" s="17"/>
      <c r="DG541" s="16"/>
      <c r="DH541" s="16"/>
      <c r="DI541" s="16"/>
      <c r="DJ541" s="16"/>
      <c r="DK541" s="16"/>
      <c r="DL541" s="16"/>
      <c r="DM541" s="128"/>
      <c r="DN541" s="16"/>
      <c r="DO541" s="16"/>
      <c r="DP541" s="16"/>
      <c r="DQ541" s="16"/>
      <c r="DR541" s="16"/>
      <c r="DS541" s="16"/>
      <c r="DT541" s="16"/>
      <c r="DU541" s="16"/>
      <c r="DV541" s="16"/>
      <c r="DW541" s="138"/>
      <c r="DX541" s="137"/>
      <c r="DY541" s="137"/>
      <c r="DZ541" s="17"/>
      <c r="EA541" s="15"/>
      <c r="EB541" s="15"/>
      <c r="EC541" s="15"/>
      <c r="ED541" s="15"/>
    </row>
    <row r="542" spans="1:134" ht="15" hidden="1" customHeight="1" x14ac:dyDescent="0.3">
      <c r="A542" s="123"/>
      <c r="B542" s="221"/>
      <c r="C542" s="553"/>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8"/>
      <c r="AK542" s="143"/>
      <c r="AL542" s="143"/>
      <c r="AM542" s="144"/>
      <c r="AN542" s="145"/>
      <c r="AO542" s="145"/>
      <c r="AP542" s="145"/>
      <c r="AQ542" s="140" t="s">
        <v>947</v>
      </c>
      <c r="AR542" s="225"/>
      <c r="AS542" s="142"/>
      <c r="AT542" s="13"/>
      <c r="AU542" s="13"/>
      <c r="AV542" s="12"/>
      <c r="AW542" s="12"/>
      <c r="AX542" s="12"/>
      <c r="AY542" s="12"/>
      <c r="AZ542" s="12"/>
      <c r="BA542" s="12"/>
      <c r="BB542" s="14"/>
      <c r="BC542" s="14"/>
      <c r="BD542" s="15"/>
      <c r="BE542" s="137" t="s">
        <v>183</v>
      </c>
      <c r="BF542" s="11"/>
      <c r="BG542" s="11"/>
      <c r="BH542" s="11"/>
      <c r="BI542" s="11" t="s">
        <v>183</v>
      </c>
      <c r="BJ542" s="11" t="s">
        <v>183</v>
      </c>
      <c r="BK542" s="11" t="s">
        <v>183</v>
      </c>
      <c r="BL542" s="11" t="s">
        <v>183</v>
      </c>
      <c r="BM542" s="11" t="s">
        <v>183</v>
      </c>
      <c r="BN542" s="11" t="s">
        <v>183</v>
      </c>
      <c r="BO542" s="11" t="s">
        <v>183</v>
      </c>
      <c r="BP542" s="11" t="s">
        <v>183</v>
      </c>
      <c r="BQ542" s="11" t="s">
        <v>183</v>
      </c>
      <c r="BR542" s="11" t="s">
        <v>183</v>
      </c>
      <c r="BS542" s="11" t="s">
        <v>183</v>
      </c>
      <c r="BT542" s="11" t="s">
        <v>183</v>
      </c>
      <c r="BU542" s="11"/>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6"/>
      <c r="DC542" s="16"/>
      <c r="DD542" s="16"/>
      <c r="DE542" s="16"/>
      <c r="DF542" s="17"/>
      <c r="DG542" s="16"/>
      <c r="DH542" s="16"/>
      <c r="DI542" s="16"/>
      <c r="DJ542" s="16"/>
      <c r="DK542" s="16"/>
      <c r="DL542" s="16"/>
      <c r="DM542" s="128"/>
      <c r="DN542" s="16"/>
      <c r="DO542" s="16"/>
      <c r="DP542" s="16"/>
      <c r="DQ542" s="16"/>
      <c r="DR542" s="16"/>
      <c r="DS542" s="16"/>
      <c r="DT542" s="16"/>
      <c r="DU542" s="16"/>
      <c r="DV542" s="16"/>
      <c r="DW542" s="138"/>
      <c r="DX542" s="137"/>
      <c r="DY542" s="137"/>
      <c r="DZ542" s="17"/>
      <c r="EA542" s="15"/>
      <c r="EB542" s="15"/>
      <c r="EC542" s="15"/>
      <c r="ED542" s="15"/>
    </row>
    <row r="543" spans="1:134" ht="15" hidden="1" customHeight="1" x14ac:dyDescent="0.3">
      <c r="A543" s="123"/>
      <c r="B543" s="221"/>
      <c r="C543" s="553"/>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c r="AC543" s="125"/>
      <c r="AD543" s="125"/>
      <c r="AE543" s="125"/>
      <c r="AF543" s="125"/>
      <c r="AG543" s="125"/>
      <c r="AH543" s="125"/>
      <c r="AI543" s="125"/>
      <c r="AJ543" s="128"/>
      <c r="AK543" s="143"/>
      <c r="AL543" s="143"/>
      <c r="AM543" s="144"/>
      <c r="AN543" s="145"/>
      <c r="AO543" s="145"/>
      <c r="AP543" s="145"/>
      <c r="AQ543" s="140"/>
      <c r="AR543" s="12"/>
      <c r="AS543" s="142"/>
      <c r="AT543" s="13"/>
      <c r="AU543" s="13"/>
      <c r="AV543" s="12"/>
      <c r="AW543" s="12"/>
      <c r="AX543" s="12"/>
      <c r="AY543" s="12"/>
      <c r="AZ543" s="12"/>
      <c r="BA543" s="12"/>
      <c r="BB543" s="14"/>
      <c r="BC543" s="14"/>
      <c r="BD543" s="15"/>
      <c r="BE543" s="137"/>
      <c r="BF543" s="11"/>
      <c r="BG543" s="11"/>
      <c r="BH543" s="11"/>
      <c r="BI543" s="11"/>
      <c r="BJ543" s="11"/>
      <c r="BK543" s="11"/>
      <c r="BL543" s="11"/>
      <c r="BM543" s="11"/>
      <c r="BN543" s="11"/>
      <c r="BO543" s="11"/>
      <c r="BP543" s="11"/>
      <c r="BQ543" s="11"/>
      <c r="BR543" s="11"/>
      <c r="BS543" s="11"/>
      <c r="BT543" s="11"/>
      <c r="BU543" s="11"/>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6"/>
      <c r="DC543" s="16"/>
      <c r="DD543" s="16"/>
      <c r="DE543" s="16"/>
      <c r="DF543" s="17"/>
      <c r="DG543" s="16"/>
      <c r="DH543" s="16"/>
      <c r="DI543" s="16"/>
      <c r="DJ543" s="16"/>
      <c r="DK543" s="16"/>
      <c r="DL543" s="16"/>
      <c r="DM543" s="128"/>
      <c r="DN543" s="16"/>
      <c r="DO543" s="16"/>
      <c r="DP543" s="16"/>
      <c r="DQ543" s="16"/>
      <c r="DR543" s="16"/>
      <c r="DS543" s="16"/>
      <c r="DT543" s="16"/>
      <c r="DU543" s="16"/>
      <c r="DV543" s="16"/>
      <c r="DW543" s="138"/>
      <c r="DX543" s="137"/>
      <c r="DY543" s="137"/>
      <c r="DZ543" s="17"/>
      <c r="EA543" s="15"/>
      <c r="EB543" s="15"/>
      <c r="EC543" s="15"/>
      <c r="ED543" s="15"/>
    </row>
    <row r="544" spans="1:134" ht="15" hidden="1" customHeight="1" x14ac:dyDescent="0.3">
      <c r="A544" s="123"/>
      <c r="B544" s="221"/>
      <c r="C544" s="553" t="s">
        <v>951</v>
      </c>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c r="AC544" s="152"/>
      <c r="AD544" s="152"/>
      <c r="AE544" s="152"/>
      <c r="AF544" s="152"/>
      <c r="AG544" s="152"/>
      <c r="AH544" s="152"/>
      <c r="AI544" s="152"/>
      <c r="AJ544" s="128">
        <f>IF($DM544=0,0,(IF(_xlfn.BITAND($DM544, 128),"8,", "") &amp; IF(_xlfn.BITAND($DM544,64),"7,", "") &amp; IF(_xlfn.BITAND($DM544,7), _xlfn.BITAND($DM544,7) &amp; ",", "") &amp; IF(_xlfn.BITAND($DM544, 56), _xlfn.BITAND($DM544, 56)/8, "")))</f>
        <v>0</v>
      </c>
      <c r="AK544" s="129">
        <v>3050</v>
      </c>
      <c r="AL544" s="129">
        <v>11</v>
      </c>
      <c r="AM544" s="130" t="s">
        <v>165</v>
      </c>
      <c r="AN544" s="131" t="s">
        <v>952</v>
      </c>
      <c r="AO544" s="131" t="s">
        <v>167</v>
      </c>
      <c r="AP544" s="302" t="s">
        <v>952</v>
      </c>
      <c r="AQ544" s="140" t="s">
        <v>953</v>
      </c>
      <c r="AR544" s="225"/>
      <c r="AS544" s="142"/>
      <c r="AT544" s="134">
        <v>1</v>
      </c>
      <c r="AU544" s="134">
        <v>1</v>
      </c>
      <c r="AV544" s="12" t="s">
        <v>954</v>
      </c>
      <c r="AW544" s="135">
        <v>0</v>
      </c>
      <c r="AX544" s="135">
        <v>0</v>
      </c>
      <c r="AY544" s="135">
        <v>0</v>
      </c>
      <c r="AZ544" s="135">
        <v>0</v>
      </c>
      <c r="BA544" s="135">
        <v>0</v>
      </c>
      <c r="BB544" s="136"/>
      <c r="BC544" s="136"/>
      <c r="BD544" s="15"/>
      <c r="BE544" s="137" t="str">
        <f>IF(C544="","",C544)</f>
        <v>TWC oxygen storage monitor</v>
      </c>
      <c r="BF544" s="11" t="s">
        <v>921</v>
      </c>
      <c r="BG544" s="11" t="s">
        <v>922</v>
      </c>
      <c r="BH544" s="11" t="s">
        <v>174</v>
      </c>
      <c r="BI544" s="11"/>
      <c r="BJ544" s="11"/>
      <c r="BK544" s="11"/>
      <c r="BL544" s="11"/>
      <c r="BM544" s="11"/>
      <c r="BN544" s="11"/>
      <c r="BO544" s="11" t="s">
        <v>180</v>
      </c>
      <c r="BP544" s="11" t="s">
        <v>925</v>
      </c>
      <c r="BQ544" s="11" t="s">
        <v>180</v>
      </c>
      <c r="BR544" s="11" t="s">
        <v>180</v>
      </c>
      <c r="BS544" s="11" t="s">
        <v>927</v>
      </c>
      <c r="BT544" s="11" t="s">
        <v>180</v>
      </c>
      <c r="BU544" s="11"/>
      <c r="BV544" s="15">
        <f>IF(UPPER(TRIM(D544))="X",1,0)</f>
        <v>0</v>
      </c>
      <c r="BW544" s="15">
        <f>IF(UPPER(TRIM(E544))="X",1,0)</f>
        <v>0</v>
      </c>
      <c r="BX544" s="15">
        <f>IF(UPPER(TRIM(F544))="X",1,0)</f>
        <v>0</v>
      </c>
      <c r="BY544" s="15">
        <f>IF(UPPER(TRIM(G544))="X",1,0)</f>
        <v>0</v>
      </c>
      <c r="BZ544" s="15">
        <f>IF(UPPER(TRIM(H544))="X",1,0)</f>
        <v>0</v>
      </c>
      <c r="CA544" s="15">
        <f>IF(UPPER(TRIM(J544))="X",1,0)</f>
        <v>0</v>
      </c>
      <c r="CB544" s="15">
        <f>IF(UPPER(TRIM(L544))="X",1,0)</f>
        <v>0</v>
      </c>
      <c r="CC544" s="15">
        <f>IF(UPPER(TRIM(M544))="X",1,0)</f>
        <v>0</v>
      </c>
      <c r="CD544" s="15">
        <f>IF(UPPER(TRIM(I544))="X",1,0)</f>
        <v>0</v>
      </c>
      <c r="CE544" s="15">
        <f>IF(UPPER(TRIM(K544))="X",1,0)</f>
        <v>0</v>
      </c>
      <c r="CF544" s="15">
        <f t="shared" ref="CF544:CX544" si="275">IF(UPPER(TRIM(N544))="X",1,0)</f>
        <v>0</v>
      </c>
      <c r="CG544" s="15">
        <f t="shared" si="275"/>
        <v>0</v>
      </c>
      <c r="CH544" s="15">
        <f t="shared" si="275"/>
        <v>0</v>
      </c>
      <c r="CI544" s="15">
        <f t="shared" si="275"/>
        <v>0</v>
      </c>
      <c r="CJ544" s="15">
        <f t="shared" si="275"/>
        <v>0</v>
      </c>
      <c r="CK544" s="15">
        <f t="shared" si="275"/>
        <v>0</v>
      </c>
      <c r="CL544" s="15">
        <f t="shared" si="275"/>
        <v>0</v>
      </c>
      <c r="CM544" s="15">
        <f t="shared" si="275"/>
        <v>0</v>
      </c>
      <c r="CN544" s="15">
        <f t="shared" si="275"/>
        <v>0</v>
      </c>
      <c r="CO544" s="15">
        <f t="shared" si="275"/>
        <v>0</v>
      </c>
      <c r="CP544" s="15">
        <f t="shared" si="275"/>
        <v>0</v>
      </c>
      <c r="CQ544" s="15">
        <f t="shared" si="275"/>
        <v>0</v>
      </c>
      <c r="CR544" s="15">
        <f t="shared" si="275"/>
        <v>0</v>
      </c>
      <c r="CS544" s="15">
        <f t="shared" si="275"/>
        <v>0</v>
      </c>
      <c r="CT544" s="15">
        <f t="shared" si="275"/>
        <v>0</v>
      </c>
      <c r="CU544" s="15">
        <f t="shared" si="275"/>
        <v>0</v>
      </c>
      <c r="CV544" s="15">
        <f t="shared" si="275"/>
        <v>0</v>
      </c>
      <c r="CW544" s="15">
        <f t="shared" si="275"/>
        <v>0</v>
      </c>
      <c r="CX544" s="15">
        <f t="shared" si="275"/>
        <v>0</v>
      </c>
      <c r="CY544" s="15">
        <v>0</v>
      </c>
      <c r="CZ544" s="15">
        <f>IF(UPPER(TRIM(AH544))="X",1,0)</f>
        <v>0</v>
      </c>
      <c r="DA544" s="15">
        <v>0</v>
      </c>
      <c r="DB544" s="16">
        <f>IF(UPPER(TRIM(AM544))="P", 0, IF(UPPER(TRIM(AM544))="C", 16384, IF(UPPER(TRIM(AM544))="B", 32768, IF(UPPER(TRIM(AM544))="U", 49152, -1))))</f>
        <v>0</v>
      </c>
      <c r="DC544" s="16">
        <f>HEX2DEC(AN544)</f>
        <v>4457</v>
      </c>
      <c r="DD544" s="16">
        <f>IF(UPPER(TRIM(BB544))="",0,IF(UPPER(TRIM(BB544))="M",32,IF(UPPER(TRIM(BB544))="H",64,IF(UPPER(TRIM(BB544))="I",128,-1))))</f>
        <v>0</v>
      </c>
      <c r="DE544" s="16">
        <f>IF(UPPER(TRIM(BC544))="",0, IF(UPPER(TRIM(BC544))="U",1,IF(UPPER(TRIM(BC544))="A",2,IF(UPPER(TRIM(BC544))="B1",4,IF(UPPER(TRIM(BC544))="B2",8,IF(UPPER(TRIM(BC544))="C",16,-1))))))</f>
        <v>0</v>
      </c>
      <c r="DF544" s="17"/>
      <c r="DG544" s="16">
        <v>804</v>
      </c>
      <c r="DH544" s="16">
        <f>AK544</f>
        <v>3050</v>
      </c>
      <c r="DI544" s="16">
        <f>AL544</f>
        <v>11</v>
      </c>
      <c r="DJ544" s="16">
        <f>DB544 + DC544</f>
        <v>4457</v>
      </c>
      <c r="DK544" s="16">
        <f>HEX2DEC(AO544)</f>
        <v>0</v>
      </c>
      <c r="DL544" s="16">
        <f>HEX2DEC(AP544)</f>
        <v>4457</v>
      </c>
      <c r="DM544" s="128">
        <v>0</v>
      </c>
      <c r="DN544" s="16">
        <v>633</v>
      </c>
      <c r="DO544" s="16">
        <f>BV544*2^15+BW544*2^14+BX544*2^13+BY544*2^12+BZ544*2^11+CA544*2^10+CB544*2^9+CC544*2^8+CD544*2^7+CE544*2^6+CF544*2^5+CG544*2^4+CH544*2^3+CI544*2^2+CJ544*2^1+CK544*2^0</f>
        <v>0</v>
      </c>
      <c r="DP544" s="16">
        <f>CL544*2^15+CM544*2^14+CN544*2^13+CO544*2^12+CP544*2^11+CQ544*2^10+CR544*2^9+CS544*2^8+CT544*2^7+CU544*2^6+CV544*2^5+CW544*2^4+CX544*2^3+CY544*2^2+CZ544*2^1+DA544*2^0</f>
        <v>0</v>
      </c>
      <c r="DQ544" s="16">
        <f>IF(DS544=2,AT544*1000,AT544)</f>
        <v>1</v>
      </c>
      <c r="DR544" s="16">
        <f>IF(DT544=2,AU544*1000,AU544)</f>
        <v>1</v>
      </c>
      <c r="DS544" s="16">
        <v>5</v>
      </c>
      <c r="DT544" s="16">
        <v>5</v>
      </c>
      <c r="DU544" s="16">
        <f>MAX(0,MIN(AX544,3))*2^14+MAX(0,MIN(AY544,3))*2^12+MAX(0,MIN(AZ544,3))*2^10+MAX(0,MIN(BA544,3))*2^8+IF(AW544&lt;0,31,IF(AW544&gt;30,30,AW544))</f>
        <v>0</v>
      </c>
      <c r="DV544" s="16">
        <f>DD544 + DE544</f>
        <v>0</v>
      </c>
      <c r="DW544" s="138" t="s">
        <v>184</v>
      </c>
      <c r="DX544" s="137" t="s">
        <v>928</v>
      </c>
      <c r="DY544" s="137" t="s">
        <v>929</v>
      </c>
      <c r="DZ544" s="17"/>
      <c r="EA544" s="15"/>
      <c r="EB544" s="15"/>
      <c r="EC544" s="15"/>
      <c r="ED544" s="15"/>
    </row>
    <row r="545" spans="1:134" ht="15" hidden="1" customHeight="1" x14ac:dyDescent="0.3">
      <c r="A545" s="123"/>
      <c r="B545" s="221"/>
      <c r="C545" s="553"/>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c r="AC545" s="125"/>
      <c r="AD545" s="125"/>
      <c r="AE545" s="125"/>
      <c r="AF545" s="125"/>
      <c r="AG545" s="125"/>
      <c r="AH545" s="125"/>
      <c r="AI545" s="125"/>
      <c r="AJ545" s="128"/>
      <c r="AK545" s="143"/>
      <c r="AL545" s="143"/>
      <c r="AM545" s="144"/>
      <c r="AN545" s="145"/>
      <c r="AO545" s="145"/>
      <c r="AP545" s="145"/>
      <c r="AQ545" s="140" t="s">
        <v>955</v>
      </c>
      <c r="AR545" s="225">
        <v>1</v>
      </c>
      <c r="AS545" s="142" t="s">
        <v>956</v>
      </c>
      <c r="AT545" s="13"/>
      <c r="AU545" s="13"/>
      <c r="AV545" s="12"/>
      <c r="AW545" s="12"/>
      <c r="AX545" s="12"/>
      <c r="AY545" s="12"/>
      <c r="AZ545" s="12"/>
      <c r="BA545" s="12"/>
      <c r="BB545" s="14"/>
      <c r="BC545" s="14"/>
      <c r="BD545" s="15"/>
      <c r="BE545" s="137"/>
      <c r="BF545" s="11"/>
      <c r="BG545" s="11"/>
      <c r="BH545" s="11"/>
      <c r="BI545" s="11"/>
      <c r="BJ545" s="11"/>
      <c r="BK545" s="11"/>
      <c r="BL545" s="11"/>
      <c r="BM545" s="11"/>
      <c r="BN545" s="11"/>
      <c r="BO545" s="11"/>
      <c r="BP545" s="11"/>
      <c r="BQ545" s="11"/>
      <c r="BR545" s="11"/>
      <c r="BS545" s="11"/>
      <c r="BT545" s="11"/>
      <c r="BU545" s="11"/>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6"/>
      <c r="DC545" s="16"/>
      <c r="DD545" s="16"/>
      <c r="DE545" s="16"/>
      <c r="DF545" s="17"/>
      <c r="DG545" s="16"/>
      <c r="DH545" s="16"/>
      <c r="DI545" s="16"/>
      <c r="DJ545" s="16"/>
      <c r="DK545" s="16"/>
      <c r="DL545" s="16"/>
      <c r="DM545" s="128"/>
      <c r="DN545" s="16"/>
      <c r="DO545" s="16"/>
      <c r="DP545" s="16"/>
      <c r="DQ545" s="16"/>
      <c r="DR545" s="16"/>
      <c r="DS545" s="16"/>
      <c r="DT545" s="16"/>
      <c r="DU545" s="16"/>
      <c r="DV545" s="16"/>
      <c r="DW545" s="138"/>
      <c r="DX545" s="137"/>
      <c r="DY545" s="137"/>
      <c r="DZ545" s="17"/>
      <c r="EA545" s="15"/>
      <c r="EB545" s="15"/>
      <c r="EC545" s="15"/>
      <c r="ED545" s="15"/>
    </row>
    <row r="546" spans="1:134" ht="15" hidden="1" customHeight="1" x14ac:dyDescent="0.3">
      <c r="A546" s="123"/>
      <c r="B546" s="221"/>
      <c r="C546" s="553"/>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c r="AC546" s="125"/>
      <c r="AD546" s="125"/>
      <c r="AE546" s="125"/>
      <c r="AF546" s="125"/>
      <c r="AG546" s="125"/>
      <c r="AH546" s="125"/>
      <c r="AI546" s="125"/>
      <c r="AJ546" s="128"/>
      <c r="AK546" s="143"/>
      <c r="AL546" s="143"/>
      <c r="AM546" s="144"/>
      <c r="AN546" s="145"/>
      <c r="AO546" s="145"/>
      <c r="AP546" s="145"/>
      <c r="AQ546" s="140"/>
      <c r="AR546" s="13"/>
      <c r="AS546" s="142"/>
      <c r="AT546" s="13"/>
      <c r="AU546" s="13"/>
      <c r="AV546" s="12"/>
      <c r="AW546" s="12"/>
      <c r="AX546" s="12"/>
      <c r="AY546" s="12"/>
      <c r="AZ546" s="12"/>
      <c r="BA546" s="12"/>
      <c r="BB546" s="14"/>
      <c r="BC546" s="14"/>
      <c r="BD546" s="15"/>
      <c r="BE546" s="137" t="s">
        <v>183</v>
      </c>
      <c r="BF546" s="11"/>
      <c r="BG546" s="11"/>
      <c r="BH546" s="11"/>
      <c r="BI546" s="11" t="s">
        <v>183</v>
      </c>
      <c r="BJ546" s="11" t="s">
        <v>183</v>
      </c>
      <c r="BK546" s="11" t="s">
        <v>183</v>
      </c>
      <c r="BL546" s="11" t="s">
        <v>183</v>
      </c>
      <c r="BM546" s="11" t="s">
        <v>183</v>
      </c>
      <c r="BN546" s="11" t="s">
        <v>183</v>
      </c>
      <c r="BO546" s="11" t="s">
        <v>183</v>
      </c>
      <c r="BP546" s="11" t="s">
        <v>183</v>
      </c>
      <c r="BQ546" s="11" t="s">
        <v>183</v>
      </c>
      <c r="BR546" s="11" t="s">
        <v>183</v>
      </c>
      <c r="BS546" s="11" t="s">
        <v>183</v>
      </c>
      <c r="BT546" s="11" t="s">
        <v>183</v>
      </c>
      <c r="BU546" s="11"/>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6"/>
      <c r="DC546" s="16"/>
      <c r="DD546" s="16"/>
      <c r="DE546" s="16"/>
      <c r="DF546" s="17"/>
      <c r="DG546" s="16"/>
      <c r="DH546" s="16"/>
      <c r="DI546" s="16"/>
      <c r="DJ546" s="16"/>
      <c r="DK546" s="16"/>
      <c r="DL546" s="16"/>
      <c r="DM546" s="128"/>
      <c r="DN546" s="16"/>
      <c r="DO546" s="16"/>
      <c r="DP546" s="16"/>
      <c r="DQ546" s="16"/>
      <c r="DR546" s="16"/>
      <c r="DS546" s="16"/>
      <c r="DT546" s="16"/>
      <c r="DU546" s="16"/>
      <c r="DV546" s="16"/>
      <c r="DW546" s="138"/>
      <c r="DX546" s="137"/>
      <c r="DY546" s="137"/>
      <c r="DZ546" s="17"/>
      <c r="EA546" s="15"/>
      <c r="EB546" s="15"/>
      <c r="EC546" s="15"/>
      <c r="ED546" s="15"/>
    </row>
    <row r="547" spans="1:134" ht="15" hidden="1" customHeight="1" x14ac:dyDescent="0.3">
      <c r="A547" s="123"/>
      <c r="B547" s="221"/>
      <c r="C547" s="553" t="s">
        <v>957</v>
      </c>
      <c r="D547" s="152"/>
      <c r="E547" s="152"/>
      <c r="F547" s="152"/>
      <c r="G547" s="151"/>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c r="AE547" s="152"/>
      <c r="AF547" s="152"/>
      <c r="AG547" s="152"/>
      <c r="AH547" s="152"/>
      <c r="AI547" s="152"/>
      <c r="AJ547" s="128">
        <f>IF($DM547=0,0,(IF(_xlfn.BITAND($DM547, 128),"8,", "") &amp; IF(_xlfn.BITAND($DM547,64),"7,", "") &amp; IF(_xlfn.BITAND($DM547,7), _xlfn.BITAND($DM547,7) &amp; ",", "") &amp; IF(_xlfn.BITAND($DM547, 56), _xlfn.BITAND($DM547, 56)/8, "")))</f>
        <v>0</v>
      </c>
      <c r="AK547" s="129">
        <v>4755</v>
      </c>
      <c r="AL547" s="129">
        <v>1</v>
      </c>
      <c r="AM547" s="130" t="s">
        <v>165</v>
      </c>
      <c r="AN547" s="131" t="s">
        <v>958</v>
      </c>
      <c r="AO547" s="131" t="s">
        <v>167</v>
      </c>
      <c r="AP547" s="131" t="s">
        <v>958</v>
      </c>
      <c r="AQ547" s="140" t="s">
        <v>959</v>
      </c>
      <c r="AR547" s="13"/>
      <c r="AS547" s="142"/>
      <c r="AT547" s="198">
        <v>15</v>
      </c>
      <c r="AU547" s="198">
        <v>2</v>
      </c>
      <c r="AV547" s="12" t="s">
        <v>259</v>
      </c>
      <c r="AW547" s="135">
        <v>0</v>
      </c>
      <c r="AX547" s="135">
        <v>0</v>
      </c>
      <c r="AY547" s="135">
        <v>0</v>
      </c>
      <c r="AZ547" s="135">
        <v>0</v>
      </c>
      <c r="BA547" s="135">
        <v>0</v>
      </c>
      <c r="BB547" s="136"/>
      <c r="BC547" s="136"/>
      <c r="BD547" s="15"/>
      <c r="BE547" s="137" t="str">
        <f>IF(C547="","",C547)</f>
        <v>Catalyst monitor - exhaust P low</v>
      </c>
      <c r="BF547" s="11" t="s">
        <v>264</v>
      </c>
      <c r="BG547" s="11" t="s">
        <v>265</v>
      </c>
      <c r="BH547" s="11" t="s">
        <v>266</v>
      </c>
      <c r="BI547" s="11" t="s">
        <v>484</v>
      </c>
      <c r="BJ547" s="11" t="s">
        <v>268</v>
      </c>
      <c r="BK547" s="11" t="s">
        <v>485</v>
      </c>
      <c r="BL547" s="11" t="s">
        <v>486</v>
      </c>
      <c r="BM547" s="11" t="s">
        <v>323</v>
      </c>
      <c r="BN547" s="11" t="s">
        <v>182</v>
      </c>
      <c r="BO547" s="11" t="s">
        <v>181</v>
      </c>
      <c r="BP547" s="11" t="s">
        <v>272</v>
      </c>
      <c r="BQ547" s="11" t="s">
        <v>180</v>
      </c>
      <c r="BR547" s="11" t="s">
        <v>182</v>
      </c>
      <c r="BS547" s="11"/>
      <c r="BT547" s="11" t="s">
        <v>182</v>
      </c>
      <c r="BU547" s="11"/>
      <c r="BV547" s="15">
        <f>IF(UPPER(TRIM(D547))="X",1,0)</f>
        <v>0</v>
      </c>
      <c r="BW547" s="15">
        <f>IF(UPPER(TRIM(E547))="X",1,0)</f>
        <v>0</v>
      </c>
      <c r="BX547" s="15">
        <f>IF(UPPER(TRIM(F547))="X",1,0)</f>
        <v>0</v>
      </c>
      <c r="BY547" s="15">
        <f>IF(UPPER(TRIM(G547))="X",1,0)</f>
        <v>0</v>
      </c>
      <c r="BZ547" s="15">
        <f>IF(UPPER(TRIM(H547))="X",1,0)</f>
        <v>0</v>
      </c>
      <c r="CA547" s="15">
        <f>IF(UPPER(TRIM(J547))="X",1,0)</f>
        <v>0</v>
      </c>
      <c r="CB547" s="15">
        <f>IF(UPPER(TRIM(L547))="X",1,0)</f>
        <v>0</v>
      </c>
      <c r="CC547" s="15">
        <f>IF(UPPER(TRIM(M547))="X",1,0)</f>
        <v>0</v>
      </c>
      <c r="CD547" s="15">
        <f>IF(UPPER(TRIM(I547))="X",1,0)</f>
        <v>0</v>
      </c>
      <c r="CE547" s="15">
        <f>IF(UPPER(TRIM(K547))="X",1,0)</f>
        <v>0</v>
      </c>
      <c r="CF547" s="15">
        <f t="shared" ref="CF547:DA547" si="276">IF(UPPER(TRIM(N547))="X",1,0)</f>
        <v>0</v>
      </c>
      <c r="CG547" s="15">
        <f t="shared" si="276"/>
        <v>0</v>
      </c>
      <c r="CH547" s="15">
        <f t="shared" si="276"/>
        <v>0</v>
      </c>
      <c r="CI547" s="15">
        <f t="shared" si="276"/>
        <v>0</v>
      </c>
      <c r="CJ547" s="15">
        <f t="shared" si="276"/>
        <v>0</v>
      </c>
      <c r="CK547" s="15">
        <f t="shared" si="276"/>
        <v>0</v>
      </c>
      <c r="CL547" s="15">
        <f t="shared" si="276"/>
        <v>0</v>
      </c>
      <c r="CM547" s="15">
        <f t="shared" si="276"/>
        <v>0</v>
      </c>
      <c r="CN547" s="15">
        <f t="shared" si="276"/>
        <v>0</v>
      </c>
      <c r="CO547" s="15">
        <f t="shared" si="276"/>
        <v>0</v>
      </c>
      <c r="CP547" s="15">
        <f t="shared" si="276"/>
        <v>0</v>
      </c>
      <c r="CQ547" s="15">
        <f t="shared" si="276"/>
        <v>0</v>
      </c>
      <c r="CR547" s="15">
        <f t="shared" si="276"/>
        <v>0</v>
      </c>
      <c r="CS547" s="15">
        <f t="shared" si="276"/>
        <v>0</v>
      </c>
      <c r="CT547" s="15">
        <f t="shared" si="276"/>
        <v>0</v>
      </c>
      <c r="CU547" s="15">
        <f t="shared" si="276"/>
        <v>0</v>
      </c>
      <c r="CV547" s="15">
        <f t="shared" si="276"/>
        <v>0</v>
      </c>
      <c r="CW547" s="15">
        <f t="shared" si="276"/>
        <v>0</v>
      </c>
      <c r="CX547" s="15">
        <f t="shared" si="276"/>
        <v>0</v>
      </c>
      <c r="CY547" s="15">
        <f t="shared" si="276"/>
        <v>0</v>
      </c>
      <c r="CZ547" s="15">
        <f t="shared" si="276"/>
        <v>0</v>
      </c>
      <c r="DA547" s="15">
        <f t="shared" si="276"/>
        <v>0</v>
      </c>
      <c r="DB547" s="16">
        <f>IF(UPPER(TRIM(AM547))="P", 0, IF(UPPER(TRIM(AM547))="C", 16384, IF(UPPER(TRIM(AM547))="B", 32768, IF(UPPER(TRIM(AM547))="U", 49152, -1))))</f>
        <v>0</v>
      </c>
      <c r="DC547" s="16">
        <f>HEX2DEC(AN547)</f>
        <v>4455</v>
      </c>
      <c r="DD547" s="16">
        <f>IF(UPPER(TRIM(BB547))="",0,IF(UPPER(TRIM(BB547))="M",32,IF(UPPER(TRIM(BB547))="H",64,IF(UPPER(TRIM(BB547))="I",128,-1))))</f>
        <v>0</v>
      </c>
      <c r="DE547" s="16">
        <f>IF(UPPER(TRIM(BC547))="",0, IF(UPPER(TRIM(BC547))="U",1,IF(UPPER(TRIM(BC547))="A",2,IF(UPPER(TRIM(BC547))="B1",4,IF(UPPER(TRIM(BC547))="B2",8,IF(UPPER(TRIM(BC547))="C",16,-1))))))</f>
        <v>0</v>
      </c>
      <c r="DF547" s="17"/>
      <c r="DG547" s="16">
        <v>525</v>
      </c>
      <c r="DH547" s="16">
        <f>AK547</f>
        <v>4755</v>
      </c>
      <c r="DI547" s="16">
        <f>AL547</f>
        <v>1</v>
      </c>
      <c r="DJ547" s="16">
        <f>DB547 + DC547</f>
        <v>4455</v>
      </c>
      <c r="DK547" s="16">
        <f>HEX2DEC(AO547)</f>
        <v>0</v>
      </c>
      <c r="DL547" s="16">
        <f>HEX2DEC(AP547)</f>
        <v>4455</v>
      </c>
      <c r="DM547" s="128">
        <v>0</v>
      </c>
      <c r="DN547" s="16">
        <v>395</v>
      </c>
      <c r="DO547" s="16">
        <f>BV547*2^15+BW547*2^14+BX547*2^13+BY547*2^12+BZ547*2^11+CA547*2^10+CB547*2^9+CC547*2^8+CD547*2^7+CE547*2^6+CF547*2^5+CG547*2^4+CH547*2^3+CI547*2^2+CJ547*2^1+CK547*2^0</f>
        <v>0</v>
      </c>
      <c r="DP547" s="16">
        <f>CL547*2^15+CM547*2^14+CN547*2^13+CO547*2^12+CP547*2^11+CQ547*2^10+CR547*2^9+CS547*2^8+CT547*2^7+CU547*2^6+CV547*2^5+CW547*2^4+CX547*2^3+CY547*2^2+CZ547*2^1+DA547*2^0</f>
        <v>0</v>
      </c>
      <c r="DQ547" s="16">
        <f>IF(DS547=2,AT547*1000,AT547)</f>
        <v>15000</v>
      </c>
      <c r="DR547" s="16">
        <f>IF(DT547=2,AU547*1000,AU547)</f>
        <v>2000</v>
      </c>
      <c r="DS547" s="16">
        <v>2</v>
      </c>
      <c r="DT547" s="16">
        <v>2</v>
      </c>
      <c r="DU547" s="16">
        <f>MAX(0,MIN(AX547,3))*2^14+MAX(0,MIN(AY547,3))*2^12+MAX(0,MIN(AZ547,3))*2^10+MAX(0,MIN(BA547,3))*2^8+IF(AW547&lt;0,31,IF(AW547&gt;30,30,AW547))</f>
        <v>0</v>
      </c>
      <c r="DV547" s="16">
        <f>DD547 + DE547</f>
        <v>0</v>
      </c>
      <c r="DW547" s="138" t="s">
        <v>184</v>
      </c>
      <c r="DX547" s="137" t="s">
        <v>273</v>
      </c>
      <c r="DY547" s="137" t="s">
        <v>186</v>
      </c>
      <c r="DZ547" s="17"/>
      <c r="EA547" s="15"/>
      <c r="EB547" s="15"/>
      <c r="EC547" s="15"/>
      <c r="ED547" s="15"/>
    </row>
    <row r="548" spans="1:134" ht="15" hidden="1" customHeight="1" x14ac:dyDescent="0.3">
      <c r="A548" s="123"/>
      <c r="B548" s="221"/>
      <c r="C548" s="553"/>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8"/>
      <c r="AK548" s="143"/>
      <c r="AL548" s="143"/>
      <c r="AM548" s="144"/>
      <c r="AN548" s="145"/>
      <c r="AO548" s="145"/>
      <c r="AP548" s="145"/>
      <c r="AQ548" s="140"/>
      <c r="AR548" s="13"/>
      <c r="AS548" s="142"/>
      <c r="AT548" s="13"/>
      <c r="AU548" s="13"/>
      <c r="AV548" s="12"/>
      <c r="AW548" s="12"/>
      <c r="AX548" s="12"/>
      <c r="AY548" s="12"/>
      <c r="AZ548" s="12"/>
      <c r="BA548" s="12"/>
      <c r="BB548" s="14"/>
      <c r="BC548" s="14"/>
      <c r="BD548" s="15"/>
      <c r="BE548" s="137"/>
      <c r="BF548" s="11"/>
      <c r="BG548" s="11"/>
      <c r="BH548" s="11"/>
      <c r="BI548" s="11" t="s">
        <v>183</v>
      </c>
      <c r="BJ548" s="11" t="s">
        <v>183</v>
      </c>
      <c r="BK548" s="11" t="s">
        <v>183</v>
      </c>
      <c r="BL548" s="11" t="s">
        <v>183</v>
      </c>
      <c r="BM548" s="11" t="s">
        <v>183</v>
      </c>
      <c r="BN548" s="11" t="s">
        <v>183</v>
      </c>
      <c r="BO548" s="11" t="s">
        <v>183</v>
      </c>
      <c r="BP548" s="11" t="s">
        <v>183</v>
      </c>
      <c r="BQ548" s="11" t="s">
        <v>183</v>
      </c>
      <c r="BR548" s="11" t="s">
        <v>183</v>
      </c>
      <c r="BS548" s="11" t="s">
        <v>183</v>
      </c>
      <c r="BT548" s="11" t="s">
        <v>183</v>
      </c>
      <c r="BU548" s="11"/>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6"/>
      <c r="DC548" s="16"/>
      <c r="DD548" s="16"/>
      <c r="DE548" s="16"/>
      <c r="DF548" s="17"/>
      <c r="DG548" s="16"/>
      <c r="DH548" s="16"/>
      <c r="DI548" s="16"/>
      <c r="DJ548" s="16"/>
      <c r="DK548" s="16"/>
      <c r="DL548" s="16"/>
      <c r="DM548" s="128"/>
      <c r="DN548" s="16"/>
      <c r="DO548" s="16"/>
      <c r="DP548" s="16"/>
      <c r="DQ548" s="16"/>
      <c r="DR548" s="16"/>
      <c r="DS548" s="16"/>
      <c r="DT548" s="16"/>
      <c r="DU548" s="16"/>
      <c r="DV548" s="16"/>
      <c r="DW548" s="138"/>
      <c r="DX548" s="137"/>
      <c r="DY548" s="137"/>
      <c r="DZ548" s="17"/>
      <c r="EA548" s="15"/>
      <c r="EB548" s="15"/>
      <c r="EC548" s="15"/>
      <c r="ED548" s="15"/>
    </row>
    <row r="549" spans="1:134" ht="15" hidden="1" customHeight="1" x14ac:dyDescent="0.3">
      <c r="A549" s="123"/>
      <c r="B549" s="221"/>
      <c r="C549" s="553" t="s">
        <v>960</v>
      </c>
      <c r="D549" s="268"/>
      <c r="E549" s="268"/>
      <c r="F549" s="268"/>
      <c r="G549" s="202"/>
      <c r="H549" s="268"/>
      <c r="I549" s="268"/>
      <c r="J549" s="268"/>
      <c r="K549" s="268"/>
      <c r="L549" s="268"/>
      <c r="M549" s="268"/>
      <c r="N549" s="268"/>
      <c r="O549" s="268"/>
      <c r="P549" s="268"/>
      <c r="Q549" s="268"/>
      <c r="R549" s="268"/>
      <c r="S549" s="268"/>
      <c r="T549" s="268"/>
      <c r="U549" s="268"/>
      <c r="V549" s="268"/>
      <c r="W549" s="268"/>
      <c r="X549" s="268"/>
      <c r="Y549" s="268"/>
      <c r="Z549" s="268"/>
      <c r="AA549" s="268"/>
      <c r="AB549" s="268"/>
      <c r="AC549" s="268"/>
      <c r="AD549" s="268"/>
      <c r="AE549" s="268"/>
      <c r="AF549" s="268"/>
      <c r="AG549" s="268"/>
      <c r="AH549" s="268"/>
      <c r="AI549" s="268"/>
      <c r="AJ549" s="128">
        <f>IF($DM549=0,0,(IF(_xlfn.BITAND($DM549, 128),"8,", "") &amp; IF(_xlfn.BITAND($DM549,64),"7,", "") &amp; IF(_xlfn.BITAND($DM549,7), _xlfn.BITAND($DM549,7) &amp; ",", "") &amp; IF(_xlfn.BITAND($DM549, 56), _xlfn.BITAND($DM549, 56)/8, "")))</f>
        <v>0</v>
      </c>
      <c r="AK549" s="129">
        <v>4755</v>
      </c>
      <c r="AL549" s="129">
        <v>0</v>
      </c>
      <c r="AM549" s="130" t="s">
        <v>165</v>
      </c>
      <c r="AN549" s="131" t="s">
        <v>961</v>
      </c>
      <c r="AO549" s="131" t="s">
        <v>167</v>
      </c>
      <c r="AP549" s="131" t="s">
        <v>961</v>
      </c>
      <c r="AQ549" s="140" t="s">
        <v>959</v>
      </c>
      <c r="AR549" s="13"/>
      <c r="AS549" s="142"/>
      <c r="AT549" s="198">
        <v>15</v>
      </c>
      <c r="AU549" s="198">
        <v>2</v>
      </c>
      <c r="AV549" s="12" t="s">
        <v>259</v>
      </c>
      <c r="AW549" s="135">
        <v>0</v>
      </c>
      <c r="AX549" s="135">
        <v>0</v>
      </c>
      <c r="AY549" s="135">
        <v>0</v>
      </c>
      <c r="AZ549" s="135">
        <v>0</v>
      </c>
      <c r="BA549" s="135">
        <v>0</v>
      </c>
      <c r="BB549" s="136"/>
      <c r="BC549" s="136"/>
      <c r="BD549" s="15"/>
      <c r="BE549" s="137" t="str">
        <f>IF(C549="","",C549)</f>
        <v>Catalyst monitor - exhaust P high</v>
      </c>
      <c r="BF549" s="11" t="s">
        <v>264</v>
      </c>
      <c r="BG549" s="11" t="s">
        <v>265</v>
      </c>
      <c r="BH549" s="11" t="s">
        <v>266</v>
      </c>
      <c r="BI549" s="11" t="s">
        <v>484</v>
      </c>
      <c r="BJ549" s="11" t="s">
        <v>268</v>
      </c>
      <c r="BK549" s="11" t="s">
        <v>485</v>
      </c>
      <c r="BL549" s="11" t="s">
        <v>486</v>
      </c>
      <c r="BM549" s="11" t="s">
        <v>323</v>
      </c>
      <c r="BN549" s="11" t="s">
        <v>182</v>
      </c>
      <c r="BO549" s="11" t="s">
        <v>181</v>
      </c>
      <c r="BP549" s="11" t="s">
        <v>272</v>
      </c>
      <c r="BQ549" s="11" t="s">
        <v>180</v>
      </c>
      <c r="BR549" s="11" t="s">
        <v>182</v>
      </c>
      <c r="BS549" s="11"/>
      <c r="BT549" s="11" t="s">
        <v>182</v>
      </c>
      <c r="BU549" s="11"/>
      <c r="BV549" s="15">
        <f>IF(UPPER(TRIM(D549))="X",1,0)</f>
        <v>0</v>
      </c>
      <c r="BW549" s="15">
        <f>IF(UPPER(TRIM(E549))="X",1,0)</f>
        <v>0</v>
      </c>
      <c r="BX549" s="15">
        <f>IF(UPPER(TRIM(F549))="X",1,0)</f>
        <v>0</v>
      </c>
      <c r="BY549" s="15">
        <f>IF(UPPER(TRIM(G549))="X",1,0)</f>
        <v>0</v>
      </c>
      <c r="BZ549" s="15">
        <f>IF(UPPER(TRIM(H549))="X",1,0)</f>
        <v>0</v>
      </c>
      <c r="CA549" s="15">
        <f>IF(UPPER(TRIM(J549))="X",1,0)</f>
        <v>0</v>
      </c>
      <c r="CB549" s="15">
        <f>IF(UPPER(TRIM(L549))="X",1,0)</f>
        <v>0</v>
      </c>
      <c r="CC549" s="15">
        <f>IF(UPPER(TRIM(M549))="X",1,0)</f>
        <v>0</v>
      </c>
      <c r="CD549" s="15">
        <f>IF(UPPER(TRIM(I549))="X",1,0)</f>
        <v>0</v>
      </c>
      <c r="CE549" s="15">
        <f>IF(UPPER(TRIM(K549))="X",1,0)</f>
        <v>0</v>
      </c>
      <c r="CF549" s="15">
        <f t="shared" ref="CF549:DA549" si="277">IF(UPPER(TRIM(N549))="X",1,0)</f>
        <v>0</v>
      </c>
      <c r="CG549" s="15">
        <f t="shared" si="277"/>
        <v>0</v>
      </c>
      <c r="CH549" s="15">
        <f t="shared" si="277"/>
        <v>0</v>
      </c>
      <c r="CI549" s="15">
        <f t="shared" si="277"/>
        <v>0</v>
      </c>
      <c r="CJ549" s="15">
        <f t="shared" si="277"/>
        <v>0</v>
      </c>
      <c r="CK549" s="15">
        <f t="shared" si="277"/>
        <v>0</v>
      </c>
      <c r="CL549" s="15">
        <f t="shared" si="277"/>
        <v>0</v>
      </c>
      <c r="CM549" s="15">
        <f t="shared" si="277"/>
        <v>0</v>
      </c>
      <c r="CN549" s="15">
        <f t="shared" si="277"/>
        <v>0</v>
      </c>
      <c r="CO549" s="15">
        <f t="shared" si="277"/>
        <v>0</v>
      </c>
      <c r="CP549" s="15">
        <f t="shared" si="277"/>
        <v>0</v>
      </c>
      <c r="CQ549" s="15">
        <f t="shared" si="277"/>
        <v>0</v>
      </c>
      <c r="CR549" s="15">
        <f t="shared" si="277"/>
        <v>0</v>
      </c>
      <c r="CS549" s="15">
        <f t="shared" si="277"/>
        <v>0</v>
      </c>
      <c r="CT549" s="15">
        <f t="shared" si="277"/>
        <v>0</v>
      </c>
      <c r="CU549" s="15">
        <f t="shared" si="277"/>
        <v>0</v>
      </c>
      <c r="CV549" s="15">
        <f t="shared" si="277"/>
        <v>0</v>
      </c>
      <c r="CW549" s="15">
        <f t="shared" si="277"/>
        <v>0</v>
      </c>
      <c r="CX549" s="15">
        <f t="shared" si="277"/>
        <v>0</v>
      </c>
      <c r="CY549" s="15">
        <f t="shared" si="277"/>
        <v>0</v>
      </c>
      <c r="CZ549" s="15">
        <f t="shared" si="277"/>
        <v>0</v>
      </c>
      <c r="DA549" s="15">
        <f t="shared" si="277"/>
        <v>0</v>
      </c>
      <c r="DB549" s="16">
        <f>IF(UPPER(TRIM(AM549))="P", 0, IF(UPPER(TRIM(AM549))="C", 16384, IF(UPPER(TRIM(AM549))="B", 32768, IF(UPPER(TRIM(AM549))="U", 49152, -1))))</f>
        <v>0</v>
      </c>
      <c r="DC549" s="16">
        <f>HEX2DEC(AN549)</f>
        <v>4456</v>
      </c>
      <c r="DD549" s="16">
        <f>IF(UPPER(TRIM(BB549))="",0,IF(UPPER(TRIM(BB549))="M",32,IF(UPPER(TRIM(BB549))="H",64,IF(UPPER(TRIM(BB549))="I",128,-1))))</f>
        <v>0</v>
      </c>
      <c r="DE549" s="16">
        <f>IF(UPPER(TRIM(BC549))="",0, IF(UPPER(TRIM(BC549))="U",1,IF(UPPER(TRIM(BC549))="A",2,IF(UPPER(TRIM(BC549))="B1",4,IF(UPPER(TRIM(BC549))="B2",8,IF(UPPER(TRIM(BC549))="C",16,-1))))))</f>
        <v>0</v>
      </c>
      <c r="DF549" s="17"/>
      <c r="DG549" s="16">
        <v>526</v>
      </c>
      <c r="DH549" s="16">
        <f>AK549</f>
        <v>4755</v>
      </c>
      <c r="DI549" s="16">
        <f>AL549</f>
        <v>0</v>
      </c>
      <c r="DJ549" s="16">
        <f>DB549 + DC549</f>
        <v>4456</v>
      </c>
      <c r="DK549" s="16">
        <f>HEX2DEC(AO549)</f>
        <v>0</v>
      </c>
      <c r="DL549" s="16">
        <f>HEX2DEC(AP549)</f>
        <v>4456</v>
      </c>
      <c r="DM549" s="128">
        <v>0</v>
      </c>
      <c r="DN549" s="16">
        <v>396</v>
      </c>
      <c r="DO549" s="16">
        <f>BV549*2^15+BW549*2^14+BX549*2^13+BY549*2^12+BZ549*2^11+CA549*2^10+CB549*2^9+CC549*2^8+CD549*2^7+CE549*2^6+CF549*2^5+CG549*2^4+CH549*2^3+CI549*2^2+CJ549*2^1+CK549*2^0</f>
        <v>0</v>
      </c>
      <c r="DP549" s="16">
        <f>CL549*2^15+CM549*2^14+CN549*2^13+CO549*2^12+CP549*2^11+CQ549*2^10+CR549*2^9+CS549*2^8+CT549*2^7+CU549*2^6+CV549*2^5+CW549*2^4+CX549*2^3+CY549*2^2+CZ549*2^1+DA549*2^0</f>
        <v>0</v>
      </c>
      <c r="DQ549" s="16">
        <f>IF(DS549=2,AT549*1000,AT549)</f>
        <v>15000</v>
      </c>
      <c r="DR549" s="16">
        <f>IF(DT549=2,AU549*1000,AU549)</f>
        <v>2000</v>
      </c>
      <c r="DS549" s="16">
        <v>2</v>
      </c>
      <c r="DT549" s="16">
        <v>2</v>
      </c>
      <c r="DU549" s="16">
        <f>MAX(0,MIN(AX549,3))*2^14+MAX(0,MIN(AY549,3))*2^12+MAX(0,MIN(AZ549,3))*2^10+MAX(0,MIN(BA549,3))*2^8+IF(AW549&lt;0,31,IF(AW549&gt;30,30,AW549))</f>
        <v>0</v>
      </c>
      <c r="DV549" s="16">
        <f>DD549 + DE549</f>
        <v>0</v>
      </c>
      <c r="DW549" s="138" t="s">
        <v>184</v>
      </c>
      <c r="DX549" s="137" t="s">
        <v>273</v>
      </c>
      <c r="DY549" s="137" t="s">
        <v>186</v>
      </c>
      <c r="DZ549" s="17"/>
      <c r="EA549" s="15"/>
      <c r="EB549" s="15"/>
      <c r="EC549" s="15"/>
      <c r="ED549" s="15"/>
    </row>
    <row r="550" spans="1:134" ht="15" hidden="1" customHeight="1" x14ac:dyDescent="0.3">
      <c r="A550" s="123"/>
      <c r="B550" s="221"/>
      <c r="C550" s="55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304"/>
      <c r="AN550" s="13"/>
      <c r="AO550" s="13"/>
      <c r="AP550" s="13"/>
      <c r="AQ550" s="13"/>
      <c r="AR550" s="13"/>
      <c r="AS550" s="13"/>
      <c r="AT550" s="13"/>
      <c r="AU550" s="13"/>
      <c r="AV550" s="13"/>
      <c r="AW550" s="13"/>
      <c r="AX550" s="13"/>
      <c r="AY550" s="13"/>
      <c r="AZ550" s="13"/>
      <c r="BA550" s="13"/>
      <c r="BB550" s="13"/>
      <c r="BC550" s="13"/>
      <c r="BD550" s="15"/>
      <c r="BE550" s="137"/>
      <c r="BF550" s="11"/>
      <c r="BG550" s="11"/>
      <c r="BH550" s="11"/>
      <c r="BI550" s="11"/>
      <c r="BJ550" s="11"/>
      <c r="BK550" s="11"/>
      <c r="BL550" s="11"/>
      <c r="BM550" s="11"/>
      <c r="BN550" s="11"/>
      <c r="BO550" s="11"/>
      <c r="BP550" s="11"/>
      <c r="BQ550" s="11"/>
      <c r="BR550" s="11"/>
      <c r="BS550" s="11"/>
      <c r="BT550" s="11"/>
      <c r="BU550" s="11"/>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6"/>
      <c r="DC550" s="16"/>
      <c r="DD550" s="16"/>
      <c r="DE550" s="16"/>
      <c r="DF550" s="17"/>
      <c r="DG550" s="16"/>
      <c r="DH550" s="16"/>
      <c r="DI550" s="16"/>
      <c r="DJ550" s="16"/>
      <c r="DK550" s="16"/>
      <c r="DL550" s="16"/>
      <c r="DM550" s="13"/>
      <c r="DN550" s="16"/>
      <c r="DO550" s="16"/>
      <c r="DP550" s="16"/>
      <c r="DQ550" s="16"/>
      <c r="DR550" s="16"/>
      <c r="DS550" s="16"/>
      <c r="DT550" s="16"/>
      <c r="DU550" s="16"/>
      <c r="DV550" s="16"/>
      <c r="DW550" s="138"/>
      <c r="DX550" s="137"/>
      <c r="DY550" s="137"/>
      <c r="DZ550" s="17"/>
      <c r="EA550" s="15"/>
      <c r="EB550" s="15"/>
      <c r="EC550" s="15"/>
      <c r="ED550" s="15"/>
    </row>
    <row r="551" spans="1:134" ht="15" hidden="1" customHeight="1" x14ac:dyDescent="0.3">
      <c r="A551" s="123"/>
      <c r="B551" s="221"/>
      <c r="C551" s="553" t="s">
        <v>962</v>
      </c>
      <c r="D551" s="268"/>
      <c r="E551" s="268"/>
      <c r="F551" s="268"/>
      <c r="G551" s="202"/>
      <c r="H551" s="268"/>
      <c r="I551" s="268"/>
      <c r="J551" s="268"/>
      <c r="K551" s="268"/>
      <c r="L551" s="268"/>
      <c r="M551" s="268"/>
      <c r="N551" s="268"/>
      <c r="O551" s="268"/>
      <c r="P551" s="268"/>
      <c r="Q551" s="268"/>
      <c r="R551" s="268"/>
      <c r="S551" s="268"/>
      <c r="T551" s="268"/>
      <c r="U551" s="268"/>
      <c r="V551" s="268"/>
      <c r="W551" s="268"/>
      <c r="X551" s="268"/>
      <c r="Y551" s="268"/>
      <c r="Z551" s="268"/>
      <c r="AA551" s="268"/>
      <c r="AB551" s="268"/>
      <c r="AC551" s="268"/>
      <c r="AD551" s="268"/>
      <c r="AE551" s="268"/>
      <c r="AF551" s="268"/>
      <c r="AG551" s="268"/>
      <c r="AH551" s="268"/>
      <c r="AI551" s="268"/>
      <c r="AJ551" s="128">
        <f>IF($DM551=0,0,(IF(_xlfn.BITAND($DM551, 128),"8,", "") &amp; IF(_xlfn.BITAND($DM551,64),"7,", "") &amp; IF(_xlfn.BITAND($DM551,7), _xlfn.BITAND($DM551,7) &amp; ",", "") &amp; IF(_xlfn.BITAND($DM551, 56), _xlfn.BITAND($DM551, 56)/8, "")))</f>
        <v>0</v>
      </c>
      <c r="AK551" s="129">
        <v>3227</v>
      </c>
      <c r="AL551" s="129">
        <v>11</v>
      </c>
      <c r="AM551" s="130" t="s">
        <v>165</v>
      </c>
      <c r="AN551" s="131" t="s">
        <v>963</v>
      </c>
      <c r="AO551" s="131" t="s">
        <v>167</v>
      </c>
      <c r="AP551" s="131" t="s">
        <v>963</v>
      </c>
      <c r="AQ551" s="140" t="s">
        <v>964</v>
      </c>
      <c r="AR551" s="225">
        <v>5</v>
      </c>
      <c r="AS551" s="142" t="s">
        <v>940</v>
      </c>
      <c r="AT551" s="198">
        <v>1</v>
      </c>
      <c r="AU551" s="198">
        <v>2</v>
      </c>
      <c r="AV551" s="12" t="s">
        <v>259</v>
      </c>
      <c r="AW551" s="135">
        <v>0</v>
      </c>
      <c r="AX551" s="135">
        <v>0</v>
      </c>
      <c r="AY551" s="135">
        <v>0</v>
      </c>
      <c r="AZ551" s="135">
        <v>0</v>
      </c>
      <c r="BA551" s="135">
        <v>0</v>
      </c>
      <c r="BB551" s="136"/>
      <c r="BC551" s="136"/>
      <c r="BD551" s="15"/>
      <c r="BE551" s="137" t="str">
        <f>IF(C551="","",C551)</f>
        <v>Post-catalyst sensor 1 unresponsive</v>
      </c>
      <c r="BF551" s="11"/>
      <c r="BG551" s="11"/>
      <c r="BH551" s="11"/>
      <c r="BI551" s="11"/>
      <c r="BJ551" s="11"/>
      <c r="BK551" s="11"/>
      <c r="BL551" s="11"/>
      <c r="BM551" s="11"/>
      <c r="BN551" s="11"/>
      <c r="BO551" s="11"/>
      <c r="BP551" s="11"/>
      <c r="BQ551" s="11"/>
      <c r="BR551" s="11"/>
      <c r="BS551" s="11"/>
      <c r="BT551" s="11"/>
      <c r="BU551" s="11"/>
      <c r="BV551" s="15">
        <f>IF(UPPER(TRIM(D551))="X",1,0)</f>
        <v>0</v>
      </c>
      <c r="BW551" s="15">
        <f>IF(UPPER(TRIM(E551))="X",1,0)</f>
        <v>0</v>
      </c>
      <c r="BX551" s="15">
        <f>IF(UPPER(TRIM(F551))="X",1,0)</f>
        <v>0</v>
      </c>
      <c r="BY551" s="15">
        <f>IF(UPPER(TRIM(G551))="X",1,0)</f>
        <v>0</v>
      </c>
      <c r="BZ551" s="15">
        <f>IF(UPPER(TRIM(H551))="X",1,0)</f>
        <v>0</v>
      </c>
      <c r="CA551" s="15">
        <f>IF(UPPER(TRIM(J551))="X",1,0)</f>
        <v>0</v>
      </c>
      <c r="CB551" s="15">
        <f>IF(UPPER(TRIM(L551))="X",1,0)</f>
        <v>0</v>
      </c>
      <c r="CC551" s="15">
        <f>IF(UPPER(TRIM(M551))="X",1,0)</f>
        <v>0</v>
      </c>
      <c r="CD551" s="15">
        <f>IF(UPPER(TRIM(I551))="X",1,0)</f>
        <v>0</v>
      </c>
      <c r="CE551" s="15">
        <f>IF(UPPER(TRIM(K551))="X",1,0)</f>
        <v>0</v>
      </c>
      <c r="CF551" s="15">
        <f t="shared" ref="CF551:CX551" si="278">IF(UPPER(TRIM(N551))="X",1,0)</f>
        <v>0</v>
      </c>
      <c r="CG551" s="15">
        <f t="shared" si="278"/>
        <v>0</v>
      </c>
      <c r="CH551" s="15">
        <f t="shared" si="278"/>
        <v>0</v>
      </c>
      <c r="CI551" s="15">
        <f t="shared" si="278"/>
        <v>0</v>
      </c>
      <c r="CJ551" s="15">
        <f t="shared" si="278"/>
        <v>0</v>
      </c>
      <c r="CK551" s="15">
        <f t="shared" si="278"/>
        <v>0</v>
      </c>
      <c r="CL551" s="15">
        <f t="shared" si="278"/>
        <v>0</v>
      </c>
      <c r="CM551" s="15">
        <f t="shared" si="278"/>
        <v>0</v>
      </c>
      <c r="CN551" s="15">
        <f t="shared" si="278"/>
        <v>0</v>
      </c>
      <c r="CO551" s="15">
        <f t="shared" si="278"/>
        <v>0</v>
      </c>
      <c r="CP551" s="15">
        <f t="shared" si="278"/>
        <v>0</v>
      </c>
      <c r="CQ551" s="15">
        <f t="shared" si="278"/>
        <v>0</v>
      </c>
      <c r="CR551" s="15">
        <f t="shared" si="278"/>
        <v>0</v>
      </c>
      <c r="CS551" s="15">
        <f t="shared" si="278"/>
        <v>0</v>
      </c>
      <c r="CT551" s="15">
        <f t="shared" si="278"/>
        <v>0</v>
      </c>
      <c r="CU551" s="15">
        <f t="shared" si="278"/>
        <v>0</v>
      </c>
      <c r="CV551" s="15">
        <f t="shared" si="278"/>
        <v>0</v>
      </c>
      <c r="CW551" s="15">
        <f t="shared" si="278"/>
        <v>0</v>
      </c>
      <c r="CX551" s="15">
        <f t="shared" si="278"/>
        <v>0</v>
      </c>
      <c r="CY551" s="15">
        <v>0</v>
      </c>
      <c r="CZ551" s="15">
        <f>IF(UPPER(TRIM(AH551))="X",1,0)</f>
        <v>0</v>
      </c>
      <c r="DA551" s="15">
        <v>0</v>
      </c>
      <c r="DB551" s="16">
        <f>IF(UPPER(TRIM(AM551))="P", 0, IF(UPPER(TRIM(AM551))="C", 16384, IF(UPPER(TRIM(AM551))="B", 32768, IF(UPPER(TRIM(AM551))="U", 49152, -1))))</f>
        <v>0</v>
      </c>
      <c r="DC551" s="16">
        <f>HEX2DEC(AN551)</f>
        <v>4458</v>
      </c>
      <c r="DD551" s="16">
        <f>IF(UPPER(TRIM(BB551))="",0,IF(UPPER(TRIM(BB551))="M",32,IF(UPPER(TRIM(BB551))="H",64,IF(UPPER(TRIM(BB551))="I",128,-1))))</f>
        <v>0</v>
      </c>
      <c r="DE551" s="16">
        <f>IF(UPPER(TRIM(BC551))="",0, IF(UPPER(TRIM(BC551))="U",1,IF(UPPER(TRIM(BC551))="A",2,IF(UPPER(TRIM(BC551))="B1",4,IF(UPPER(TRIM(BC551))="B2",8,IF(UPPER(TRIM(BC551))="C",16,-1))))))</f>
        <v>0</v>
      </c>
      <c r="DF551" s="17"/>
      <c r="DG551" s="16">
        <v>799</v>
      </c>
      <c r="DH551" s="16">
        <f>AK551</f>
        <v>3227</v>
      </c>
      <c r="DI551" s="16">
        <f>AL551</f>
        <v>11</v>
      </c>
      <c r="DJ551" s="16">
        <f>DB551 + DC551</f>
        <v>4458</v>
      </c>
      <c r="DK551" s="16">
        <f>HEX2DEC(AO551)</f>
        <v>0</v>
      </c>
      <c r="DL551" s="16">
        <f>HEX2DEC(AP551)</f>
        <v>4458</v>
      </c>
      <c r="DM551" s="13">
        <v>0</v>
      </c>
      <c r="DN551" s="16">
        <v>629</v>
      </c>
      <c r="DO551" s="16">
        <f>BV551*2^15+BW551*2^14+BX551*2^13+BY551*2^12+BZ551*2^11+CA551*2^10+CB551*2^9+CC551*2^8+CD551*2^7+CE551*2^6+CF551*2^5+CG551*2^4+CH551*2^3+CI551*2^2+CJ551*2^1+CK551*2^0</f>
        <v>0</v>
      </c>
      <c r="DP551" s="16">
        <f>CL551*2^15+CM551*2^14+CN551*2^13+CO551*2^12+CP551*2^11+CQ551*2^10+CR551*2^9+CS551*2^8+CT551*2^7+CU551*2^6+CV551*2^5+CW551*2^4+CX551*2^3+CY551*2^2+CZ551*2^1+DA551*2^0</f>
        <v>0</v>
      </c>
      <c r="DQ551" s="16">
        <f>IF(DS551=2,AT551*1000,AT551)</f>
        <v>1000</v>
      </c>
      <c r="DR551" s="16">
        <f>IF(DT551=2,AU551*1000,AU551)</f>
        <v>2000</v>
      </c>
      <c r="DS551" s="16">
        <v>2</v>
      </c>
      <c r="DT551" s="16">
        <v>2</v>
      </c>
      <c r="DU551" s="16">
        <f>MAX(0,MIN(AX551,3))*2^14+MAX(0,MIN(AY551,3))*2^12+MAX(0,MIN(AZ551,3))*2^10+MAX(0,MIN(BA551,3))*2^8+IF(AW551&lt;0,31,IF(AW551&gt;30,30,AW551))</f>
        <v>0</v>
      </c>
      <c r="DV551" s="16">
        <f>DD551 + DE551</f>
        <v>0</v>
      </c>
      <c r="DW551" s="138"/>
      <c r="DX551" s="137"/>
      <c r="DY551" s="137"/>
      <c r="DZ551" s="17"/>
      <c r="EA551" s="15"/>
      <c r="EB551" s="15"/>
      <c r="EC551" s="15"/>
      <c r="ED551" s="15"/>
    </row>
    <row r="552" spans="1:134" ht="15" hidden="1" customHeight="1" x14ac:dyDescent="0.3">
      <c r="A552" s="123"/>
      <c r="B552" s="221"/>
      <c r="C552" s="553" t="s">
        <v>965</v>
      </c>
      <c r="D552" s="13"/>
      <c r="E552" s="13"/>
      <c r="F552" s="13"/>
      <c r="G552" s="13"/>
      <c r="H552" s="13"/>
      <c r="I552" s="13"/>
      <c r="J552" s="13"/>
      <c r="K552" s="13"/>
      <c r="L552" s="13"/>
      <c r="M552" s="13"/>
      <c r="N552" s="13"/>
      <c r="O552" s="13"/>
      <c r="P552" s="13"/>
      <c r="Q552" s="13"/>
      <c r="R552" s="13"/>
      <c r="S552" s="13"/>
      <c r="T552" s="13"/>
      <c r="U552" s="13"/>
      <c r="V552" s="13"/>
      <c r="W552" s="13"/>
      <c r="X552" s="13"/>
      <c r="Y552" s="13"/>
      <c r="Z552" s="152"/>
      <c r="AA552" s="152"/>
      <c r="AB552" s="152"/>
      <c r="AC552" s="152"/>
      <c r="AD552" s="152"/>
      <c r="AE552" s="152"/>
      <c r="AF552" s="152"/>
      <c r="AG552" s="152"/>
      <c r="AH552" s="152"/>
      <c r="AI552" s="152"/>
      <c r="AJ552" s="128">
        <f>IF($DM552=0,0,(IF(_xlfn.BITAND($DM552, 128),"8,", "") &amp; IF(_xlfn.BITAND($DM552,64),"7,", "") &amp; IF(_xlfn.BITAND($DM552,7), _xlfn.BITAND($DM552,7) &amp; ",", "") &amp; IF(_xlfn.BITAND($DM552, 56), _xlfn.BITAND($DM552, 56)/8, "")))</f>
        <v>0</v>
      </c>
      <c r="AK552" s="129">
        <v>3266</v>
      </c>
      <c r="AL552" s="129">
        <v>11</v>
      </c>
      <c r="AM552" s="130" t="s">
        <v>165</v>
      </c>
      <c r="AN552" s="131" t="s">
        <v>966</v>
      </c>
      <c r="AO552" s="131" t="s">
        <v>167</v>
      </c>
      <c r="AP552" s="131" t="s">
        <v>966</v>
      </c>
      <c r="AQ552" s="140" t="s">
        <v>967</v>
      </c>
      <c r="AR552" s="263">
        <v>0.5</v>
      </c>
      <c r="AS552" s="142" t="s">
        <v>346</v>
      </c>
      <c r="AT552" s="13"/>
      <c r="AU552" s="13"/>
      <c r="AV552" s="13"/>
      <c r="AW552" s="13"/>
      <c r="AX552" s="13"/>
      <c r="AY552" s="13"/>
      <c r="AZ552" s="13"/>
      <c r="BA552" s="13"/>
      <c r="BB552" s="13"/>
      <c r="BC552" s="13"/>
      <c r="BD552" s="15"/>
      <c r="BE552" s="137" t="str">
        <f>IF(C552="","",C552)</f>
        <v>Post-catalyst sensor 2 unresponsive</v>
      </c>
      <c r="BF552" s="11"/>
      <c r="BG552" s="11"/>
      <c r="BH552" s="11"/>
      <c r="BI552" s="11"/>
      <c r="BJ552" s="11"/>
      <c r="BK552" s="11"/>
      <c r="BL552" s="11"/>
      <c r="BM552" s="11"/>
      <c r="BN552" s="11"/>
      <c r="BO552" s="11"/>
      <c r="BP552" s="11"/>
      <c r="BQ552" s="11"/>
      <c r="BR552" s="11"/>
      <c r="BS552" s="11"/>
      <c r="BT552" s="11"/>
      <c r="BU552" s="11"/>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6">
        <f>IF(UPPER(TRIM(AM552))="P", 0, IF(UPPER(TRIM(AM552))="C", 16384, IF(UPPER(TRIM(AM552))="B", 32768, IF(UPPER(TRIM(AM552))="U", 49152, -1))))</f>
        <v>0</v>
      </c>
      <c r="DC552" s="16">
        <f>HEX2DEC(AN552)</f>
        <v>4459</v>
      </c>
      <c r="DD552" s="16"/>
      <c r="DE552" s="16"/>
      <c r="DF552" s="17"/>
      <c r="DG552" s="16">
        <v>800</v>
      </c>
      <c r="DH552" s="16">
        <f>AK552</f>
        <v>3266</v>
      </c>
      <c r="DI552" s="16">
        <f>AL552</f>
        <v>11</v>
      </c>
      <c r="DJ552" s="16">
        <f>DB552 + DC552</f>
        <v>4459</v>
      </c>
      <c r="DK552" s="16">
        <f>HEX2DEC(AO552)</f>
        <v>0</v>
      </c>
      <c r="DL552" s="16">
        <f>HEX2DEC(AP552)</f>
        <v>4459</v>
      </c>
      <c r="DM552" s="13">
        <v>0</v>
      </c>
      <c r="DN552" s="16">
        <v>629</v>
      </c>
      <c r="DO552" s="16"/>
      <c r="DP552" s="16"/>
      <c r="DQ552" s="16"/>
      <c r="DR552" s="16"/>
      <c r="DS552" s="16"/>
      <c r="DT552" s="16"/>
      <c r="DU552" s="16"/>
      <c r="DV552" s="16"/>
      <c r="DW552" s="138"/>
      <c r="DX552" s="137"/>
      <c r="DY552" s="137"/>
      <c r="DZ552" s="17"/>
      <c r="EA552" s="15"/>
      <c r="EB552" s="15"/>
      <c r="EC552" s="15"/>
      <c r="ED552" s="15"/>
    </row>
    <row r="553" spans="1:134" ht="15" hidden="1" customHeight="1" x14ac:dyDescent="0.3">
      <c r="A553" s="123"/>
      <c r="B553" s="221"/>
      <c r="C553" s="55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304"/>
      <c r="AN553" s="13"/>
      <c r="AO553" s="13"/>
      <c r="AP553" s="13"/>
      <c r="AQ553" s="140" t="s">
        <v>968</v>
      </c>
      <c r="AR553" s="305">
        <v>2</v>
      </c>
      <c r="AS553" s="13"/>
      <c r="AT553" s="13"/>
      <c r="AU553" s="13"/>
      <c r="AV553" s="13"/>
      <c r="AW553" s="13"/>
      <c r="AX553" s="13"/>
      <c r="AY553" s="13"/>
      <c r="AZ553" s="13"/>
      <c r="BA553" s="13"/>
      <c r="BB553" s="13"/>
      <c r="BC553" s="13"/>
      <c r="BD553" s="15"/>
      <c r="BE553" s="137"/>
      <c r="BF553" s="11"/>
      <c r="BG553" s="11"/>
      <c r="BH553" s="11"/>
      <c r="BI553" s="11"/>
      <c r="BJ553" s="11"/>
      <c r="BK553" s="11"/>
      <c r="BL553" s="11"/>
      <c r="BM553" s="11"/>
      <c r="BN553" s="11"/>
      <c r="BO553" s="11"/>
      <c r="BP553" s="11"/>
      <c r="BQ553" s="11"/>
      <c r="BR553" s="11"/>
      <c r="BS553" s="11"/>
      <c r="BT553" s="11"/>
      <c r="BU553" s="11"/>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6"/>
      <c r="DC553" s="16"/>
      <c r="DD553" s="16"/>
      <c r="DE553" s="16"/>
      <c r="DF553" s="17"/>
      <c r="DG553" s="16"/>
      <c r="DH553" s="16"/>
      <c r="DI553" s="16"/>
      <c r="DJ553" s="16"/>
      <c r="DK553" s="16"/>
      <c r="DL553" s="16"/>
      <c r="DM553" s="13"/>
      <c r="DN553" s="16"/>
      <c r="DO553" s="16"/>
      <c r="DP553" s="16"/>
      <c r="DQ553" s="16"/>
      <c r="DR553" s="16"/>
      <c r="DS553" s="16"/>
      <c r="DT553" s="16"/>
      <c r="DU553" s="16"/>
      <c r="DV553" s="16"/>
      <c r="DW553" s="138"/>
      <c r="DX553" s="137"/>
      <c r="DY553" s="137"/>
      <c r="DZ553" s="17"/>
      <c r="EA553" s="15"/>
      <c r="EB553" s="15"/>
      <c r="EC553" s="15"/>
      <c r="ED553" s="15"/>
    </row>
    <row r="554" spans="1:134" ht="15" hidden="1" customHeight="1" x14ac:dyDescent="0.3">
      <c r="A554" s="123"/>
      <c r="B554" s="221"/>
      <c r="C554" s="55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304"/>
      <c r="AN554" s="13"/>
      <c r="AO554" s="13"/>
      <c r="AP554" s="13"/>
      <c r="AQ554" s="12"/>
      <c r="AR554" s="305" t="s">
        <v>969</v>
      </c>
      <c r="AS554" s="13"/>
      <c r="AT554" s="13"/>
      <c r="AU554" s="13"/>
      <c r="AV554" s="13"/>
      <c r="AW554" s="13"/>
      <c r="AX554" s="13"/>
      <c r="AY554" s="13"/>
      <c r="AZ554" s="13"/>
      <c r="BA554" s="13"/>
      <c r="BB554" s="13"/>
      <c r="BC554" s="13"/>
      <c r="BD554" s="15"/>
      <c r="BE554" s="137"/>
      <c r="BF554" s="11"/>
      <c r="BG554" s="11"/>
      <c r="BH554" s="11"/>
      <c r="BI554" s="11"/>
      <c r="BJ554" s="11"/>
      <c r="BK554" s="11"/>
      <c r="BL554" s="11"/>
      <c r="BM554" s="11"/>
      <c r="BN554" s="11"/>
      <c r="BO554" s="11"/>
      <c r="BP554" s="11"/>
      <c r="BQ554" s="11"/>
      <c r="BR554" s="11"/>
      <c r="BS554" s="11"/>
      <c r="BT554" s="11"/>
      <c r="BU554" s="11"/>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6"/>
      <c r="DC554" s="16"/>
      <c r="DD554" s="16"/>
      <c r="DE554" s="16"/>
      <c r="DF554" s="17"/>
      <c r="DG554" s="16"/>
      <c r="DH554" s="16"/>
      <c r="DI554" s="16"/>
      <c r="DJ554" s="16"/>
      <c r="DK554" s="16"/>
      <c r="DL554" s="16"/>
      <c r="DM554" s="13"/>
      <c r="DN554" s="16"/>
      <c r="DO554" s="16"/>
      <c r="DP554" s="16"/>
      <c r="DQ554" s="16"/>
      <c r="DR554" s="16"/>
      <c r="DS554" s="16"/>
      <c r="DT554" s="16"/>
      <c r="DU554" s="16"/>
      <c r="DV554" s="16"/>
      <c r="DW554" s="138"/>
      <c r="DX554" s="137"/>
      <c r="DY554" s="137"/>
      <c r="DZ554" s="17"/>
      <c r="EA554" s="15"/>
      <c r="EB554" s="15"/>
      <c r="EC554" s="15"/>
      <c r="ED554" s="15"/>
    </row>
    <row r="555" spans="1:134" ht="15" hidden="1" customHeight="1" x14ac:dyDescent="0.3">
      <c r="A555" s="123"/>
      <c r="B555" s="221"/>
      <c r="C555" s="553"/>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c r="AC555" s="125"/>
      <c r="AD555" s="125"/>
      <c r="AE555" s="125"/>
      <c r="AF555" s="125"/>
      <c r="AG555" s="125"/>
      <c r="AH555" s="125"/>
      <c r="AI555" s="125"/>
      <c r="AJ555" s="128"/>
      <c r="AK555" s="143"/>
      <c r="AL555" s="143"/>
      <c r="AM555" s="144"/>
      <c r="AN555" s="145"/>
      <c r="AO555" s="145"/>
      <c r="AP555" s="145"/>
      <c r="AQ555" s="140" t="s">
        <v>970</v>
      </c>
      <c r="AR555" s="225">
        <v>8</v>
      </c>
      <c r="AS555" s="142" t="s">
        <v>194</v>
      </c>
      <c r="AT555" s="13"/>
      <c r="AU555" s="13"/>
      <c r="AV555" s="12"/>
      <c r="AW555" s="12"/>
      <c r="AX555" s="12"/>
      <c r="AY555" s="12"/>
      <c r="AZ555" s="12"/>
      <c r="BA555" s="12"/>
      <c r="BB555" s="14"/>
      <c r="BC555" s="14"/>
      <c r="BD555" s="15"/>
      <c r="BE555" s="137"/>
      <c r="BF555" s="11"/>
      <c r="BG555" s="11"/>
      <c r="BH555" s="11"/>
      <c r="BI555" s="11"/>
      <c r="BJ555" s="11"/>
      <c r="BK555" s="11"/>
      <c r="BL555" s="11"/>
      <c r="BM555" s="11"/>
      <c r="BN555" s="11"/>
      <c r="BO555" s="11"/>
      <c r="BP555" s="11"/>
      <c r="BQ555" s="11"/>
      <c r="BR555" s="11"/>
      <c r="BS555" s="11"/>
      <c r="BT555" s="11"/>
      <c r="BU555" s="11"/>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6"/>
      <c r="DC555" s="16"/>
      <c r="DD555" s="16"/>
      <c r="DE555" s="16"/>
      <c r="DF555" s="17"/>
      <c r="DG555" s="16"/>
      <c r="DH555" s="16"/>
      <c r="DI555" s="16"/>
      <c r="DJ555" s="16"/>
      <c r="DK555" s="16"/>
      <c r="DL555" s="16"/>
      <c r="DM555" s="128"/>
      <c r="DN555" s="16"/>
      <c r="DO555" s="16"/>
      <c r="DP555" s="16"/>
      <c r="DQ555" s="16"/>
      <c r="DR555" s="16"/>
      <c r="DS555" s="16"/>
      <c r="DT555" s="16"/>
      <c r="DU555" s="16"/>
      <c r="DV555" s="16"/>
      <c r="DW555" s="138"/>
      <c r="DX555" s="137"/>
      <c r="DY555" s="137"/>
      <c r="DZ555" s="17"/>
      <c r="EA555" s="15"/>
      <c r="EB555" s="15"/>
      <c r="EC555" s="15"/>
      <c r="ED555" s="15"/>
    </row>
    <row r="556" spans="1:134" ht="15" hidden="1" customHeight="1" x14ac:dyDescent="0.3">
      <c r="A556" s="123"/>
      <c r="B556" s="221"/>
      <c r="C556" s="553"/>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c r="AC556" s="125"/>
      <c r="AD556" s="125"/>
      <c r="AE556" s="125"/>
      <c r="AF556" s="125"/>
      <c r="AG556" s="125"/>
      <c r="AH556" s="125"/>
      <c r="AI556" s="125"/>
      <c r="AJ556" s="128"/>
      <c r="AK556" s="143"/>
      <c r="AL556" s="143"/>
      <c r="AM556" s="144"/>
      <c r="AN556" s="145"/>
      <c r="AO556" s="145"/>
      <c r="AP556" s="145"/>
      <c r="AQ556" s="140" t="s">
        <v>308</v>
      </c>
      <c r="AR556" s="141">
        <v>1000</v>
      </c>
      <c r="AS556" s="142" t="s">
        <v>191</v>
      </c>
      <c r="AT556" s="13"/>
      <c r="AU556" s="13"/>
      <c r="AV556" s="12"/>
      <c r="AW556" s="12"/>
      <c r="AX556" s="12"/>
      <c r="AY556" s="12"/>
      <c r="AZ556" s="12"/>
      <c r="BA556" s="12"/>
      <c r="BB556" s="14"/>
      <c r="BC556" s="14"/>
      <c r="BD556" s="15"/>
      <c r="BE556" s="137"/>
      <c r="BF556" s="11"/>
      <c r="BG556" s="11"/>
      <c r="BH556" s="11"/>
      <c r="BI556" s="11"/>
      <c r="BJ556" s="11"/>
      <c r="BK556" s="11"/>
      <c r="BL556" s="11"/>
      <c r="BM556" s="11"/>
      <c r="BN556" s="11"/>
      <c r="BO556" s="11"/>
      <c r="BP556" s="11"/>
      <c r="BQ556" s="11"/>
      <c r="BR556" s="11"/>
      <c r="BS556" s="11"/>
      <c r="BT556" s="11"/>
      <c r="BU556" s="11"/>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6"/>
      <c r="DC556" s="16"/>
      <c r="DD556" s="16"/>
      <c r="DE556" s="16"/>
      <c r="DF556" s="17"/>
      <c r="DG556" s="16"/>
      <c r="DH556" s="16"/>
      <c r="DI556" s="16"/>
      <c r="DJ556" s="16"/>
      <c r="DK556" s="16"/>
      <c r="DL556" s="16"/>
      <c r="DM556" s="128"/>
      <c r="DN556" s="16"/>
      <c r="DO556" s="16"/>
      <c r="DP556" s="16"/>
      <c r="DQ556" s="16"/>
      <c r="DR556" s="16"/>
      <c r="DS556" s="16"/>
      <c r="DT556" s="16"/>
      <c r="DU556" s="16"/>
      <c r="DV556" s="16"/>
      <c r="DW556" s="138"/>
      <c r="DX556" s="137"/>
      <c r="DY556" s="137"/>
      <c r="DZ556" s="17"/>
      <c r="EA556" s="15"/>
      <c r="EB556" s="15"/>
      <c r="EC556" s="15"/>
      <c r="ED556" s="15"/>
    </row>
    <row r="557" spans="1:134" ht="15" hidden="1" customHeight="1" x14ac:dyDescent="0.3">
      <c r="A557" s="123"/>
      <c r="B557" s="221"/>
      <c r="C557" s="553"/>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c r="AC557" s="125"/>
      <c r="AD557" s="125"/>
      <c r="AE557" s="125"/>
      <c r="AF557" s="125"/>
      <c r="AG557" s="125"/>
      <c r="AH557" s="125"/>
      <c r="AI557" s="125"/>
      <c r="AJ557" s="128"/>
      <c r="AK557" s="143"/>
      <c r="AL557" s="143"/>
      <c r="AM557" s="144"/>
      <c r="AN557" s="145"/>
      <c r="AO557" s="145"/>
      <c r="AP557" s="145"/>
      <c r="AQ557" s="140" t="s">
        <v>971</v>
      </c>
      <c r="AR557" s="163">
        <v>0</v>
      </c>
      <c r="AS557" s="142" t="s">
        <v>220</v>
      </c>
      <c r="AT557" s="13"/>
      <c r="AU557" s="13"/>
      <c r="AV557" s="12"/>
      <c r="AW557" s="12"/>
      <c r="AX557" s="12"/>
      <c r="AY557" s="12"/>
      <c r="AZ557" s="12"/>
      <c r="BA557" s="12"/>
      <c r="BB557" s="14"/>
      <c r="BC557" s="14"/>
      <c r="BD557" s="15"/>
      <c r="BE557" s="137"/>
      <c r="BF557" s="11"/>
      <c r="BG557" s="11"/>
      <c r="BH557" s="11"/>
      <c r="BI557" s="11"/>
      <c r="BJ557" s="11"/>
      <c r="BK557" s="11"/>
      <c r="BL557" s="11"/>
      <c r="BM557" s="11"/>
      <c r="BN557" s="11"/>
      <c r="BO557" s="11"/>
      <c r="BP557" s="11"/>
      <c r="BQ557" s="11"/>
      <c r="BR557" s="11"/>
      <c r="BS557" s="11"/>
      <c r="BT557" s="11"/>
      <c r="BU557" s="11"/>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6"/>
      <c r="DC557" s="16"/>
      <c r="DD557" s="16"/>
      <c r="DE557" s="16"/>
      <c r="DF557" s="17"/>
      <c r="DG557" s="16"/>
      <c r="DH557" s="16"/>
      <c r="DI557" s="16"/>
      <c r="DJ557" s="16"/>
      <c r="DK557" s="16"/>
      <c r="DL557" s="16"/>
      <c r="DM557" s="128"/>
      <c r="DN557" s="16"/>
      <c r="DO557" s="16"/>
      <c r="DP557" s="16"/>
      <c r="DQ557" s="16"/>
      <c r="DR557" s="16"/>
      <c r="DS557" s="16"/>
      <c r="DT557" s="16"/>
      <c r="DU557" s="16"/>
      <c r="DV557" s="16"/>
      <c r="DW557" s="138"/>
      <c r="DX557" s="137"/>
      <c r="DY557" s="137"/>
      <c r="DZ557" s="17"/>
      <c r="EA557" s="15"/>
      <c r="EB557" s="15"/>
      <c r="EC557" s="15"/>
      <c r="ED557" s="15"/>
    </row>
    <row r="558" spans="1:134" ht="15" hidden="1" customHeight="1" x14ac:dyDescent="0.3">
      <c r="A558" s="123"/>
      <c r="B558" s="221"/>
      <c r="C558" s="553"/>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c r="AC558" s="125"/>
      <c r="AD558" s="125"/>
      <c r="AE558" s="125"/>
      <c r="AF558" s="125"/>
      <c r="AG558" s="125"/>
      <c r="AH558" s="125"/>
      <c r="AI558" s="125"/>
      <c r="AJ558" s="128"/>
      <c r="AK558" s="143"/>
      <c r="AL558" s="143"/>
      <c r="AM558" s="144"/>
      <c r="AN558" s="145"/>
      <c r="AO558" s="145"/>
      <c r="AP558" s="145"/>
      <c r="AQ558" s="140" t="s">
        <v>972</v>
      </c>
      <c r="AR558" s="263">
        <v>0.5</v>
      </c>
      <c r="AS558" s="142" t="s">
        <v>346</v>
      </c>
      <c r="AT558" s="13"/>
      <c r="AU558" s="13"/>
      <c r="AV558" s="12"/>
      <c r="AW558" s="12"/>
      <c r="AX558" s="12"/>
      <c r="AY558" s="12"/>
      <c r="AZ558" s="12"/>
      <c r="BA558" s="12"/>
      <c r="BB558" s="14"/>
      <c r="BC558" s="14"/>
      <c r="BD558" s="15"/>
      <c r="BE558" s="137"/>
      <c r="BF558" s="11"/>
      <c r="BG558" s="11"/>
      <c r="BH558" s="11"/>
      <c r="BI558" s="11"/>
      <c r="BJ558" s="11"/>
      <c r="BK558" s="11"/>
      <c r="BL558" s="11"/>
      <c r="BM558" s="11"/>
      <c r="BN558" s="11"/>
      <c r="BO558" s="11"/>
      <c r="BP558" s="11"/>
      <c r="BQ558" s="11"/>
      <c r="BR558" s="11"/>
      <c r="BS558" s="11"/>
      <c r="BT558" s="11"/>
      <c r="BU558" s="11"/>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6"/>
      <c r="DC558" s="16"/>
      <c r="DD558" s="16"/>
      <c r="DE558" s="16"/>
      <c r="DF558" s="17"/>
      <c r="DG558" s="16"/>
      <c r="DH558" s="16"/>
      <c r="DI558" s="16"/>
      <c r="DJ558" s="16"/>
      <c r="DK558" s="16"/>
      <c r="DL558" s="16"/>
      <c r="DM558" s="128"/>
      <c r="DN558" s="16"/>
      <c r="DO558" s="16"/>
      <c r="DP558" s="16"/>
      <c r="DQ558" s="16"/>
      <c r="DR558" s="16"/>
      <c r="DS558" s="16"/>
      <c r="DT558" s="16"/>
      <c r="DU558" s="16"/>
      <c r="DV558" s="16"/>
      <c r="DW558" s="138"/>
      <c r="DX558" s="137"/>
      <c r="DY558" s="137"/>
      <c r="DZ558" s="17"/>
      <c r="EA558" s="15"/>
      <c r="EB558" s="15"/>
      <c r="EC558" s="15"/>
      <c r="ED558" s="15"/>
    </row>
    <row r="559" spans="1:134" ht="15" hidden="1" customHeight="1" x14ac:dyDescent="0.3">
      <c r="A559" s="123"/>
      <c r="B559" s="221"/>
      <c r="C559" s="553"/>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c r="AC559" s="125"/>
      <c r="AD559" s="125"/>
      <c r="AE559" s="125"/>
      <c r="AF559" s="125"/>
      <c r="AG559" s="125"/>
      <c r="AH559" s="125"/>
      <c r="AI559" s="125"/>
      <c r="AJ559" s="128"/>
      <c r="AK559" s="143"/>
      <c r="AL559" s="143"/>
      <c r="AM559" s="144"/>
      <c r="AN559" s="145"/>
      <c r="AO559" s="145"/>
      <c r="AP559" s="145"/>
      <c r="AQ559" s="140" t="s">
        <v>973</v>
      </c>
      <c r="AR559" s="225">
        <v>5</v>
      </c>
      <c r="AS559" s="142" t="s">
        <v>940</v>
      </c>
      <c r="AT559" s="13"/>
      <c r="AU559" s="13"/>
      <c r="AV559" s="12"/>
      <c r="AW559" s="12"/>
      <c r="AX559" s="12"/>
      <c r="AY559" s="12"/>
      <c r="AZ559" s="12"/>
      <c r="BA559" s="12"/>
      <c r="BB559" s="14"/>
      <c r="BC559" s="14"/>
      <c r="BD559" s="15"/>
      <c r="BE559" s="137"/>
      <c r="BF559" s="11"/>
      <c r="BG559" s="11"/>
      <c r="BH559" s="11"/>
      <c r="BI559" s="11"/>
      <c r="BJ559" s="11"/>
      <c r="BK559" s="11"/>
      <c r="BL559" s="11"/>
      <c r="BM559" s="11"/>
      <c r="BN559" s="11"/>
      <c r="BO559" s="11"/>
      <c r="BP559" s="11"/>
      <c r="BQ559" s="11"/>
      <c r="BR559" s="11"/>
      <c r="BS559" s="11"/>
      <c r="BT559" s="11"/>
      <c r="BU559" s="11"/>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6"/>
      <c r="DC559" s="16"/>
      <c r="DD559" s="16"/>
      <c r="DE559" s="16"/>
      <c r="DF559" s="17"/>
      <c r="DG559" s="16"/>
      <c r="DH559" s="16"/>
      <c r="DI559" s="16"/>
      <c r="DJ559" s="16"/>
      <c r="DK559" s="16"/>
      <c r="DL559" s="16"/>
      <c r="DM559" s="128"/>
      <c r="DN559" s="16"/>
      <c r="DO559" s="16"/>
      <c r="DP559" s="16"/>
      <c r="DQ559" s="16"/>
      <c r="DR559" s="16"/>
      <c r="DS559" s="16"/>
      <c r="DT559" s="16"/>
      <c r="DU559" s="16"/>
      <c r="DV559" s="16"/>
      <c r="DW559" s="138"/>
      <c r="DX559" s="137"/>
      <c r="DY559" s="137"/>
      <c r="DZ559" s="17"/>
      <c r="EA559" s="15"/>
      <c r="EB559" s="15"/>
      <c r="EC559" s="15"/>
      <c r="ED559" s="15"/>
    </row>
    <row r="560" spans="1:134" ht="15" hidden="1" customHeight="1" x14ac:dyDescent="0.3">
      <c r="A560" s="123"/>
      <c r="B560" s="221"/>
      <c r="C560" s="553"/>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8"/>
      <c r="AK560" s="143"/>
      <c r="AL560" s="143"/>
      <c r="AM560" s="144"/>
      <c r="AN560" s="145"/>
      <c r="AO560" s="145"/>
      <c r="AP560" s="145"/>
      <c r="AQ560" s="140"/>
      <c r="AR560" s="13"/>
      <c r="AS560" s="142"/>
      <c r="AT560" s="13"/>
      <c r="AU560" s="13"/>
      <c r="AV560" s="12"/>
      <c r="AW560" s="12"/>
      <c r="AX560" s="12"/>
      <c r="AY560" s="12"/>
      <c r="AZ560" s="12"/>
      <c r="BA560" s="12"/>
      <c r="BB560" s="14"/>
      <c r="BC560" s="14"/>
      <c r="BD560" s="15"/>
      <c r="BE560" s="137"/>
      <c r="BF560" s="11"/>
      <c r="BG560" s="11"/>
      <c r="BH560" s="11"/>
      <c r="BI560" s="11"/>
      <c r="BJ560" s="11"/>
      <c r="BK560" s="11"/>
      <c r="BL560" s="11"/>
      <c r="BM560" s="11"/>
      <c r="BN560" s="11"/>
      <c r="BO560" s="11"/>
      <c r="BP560" s="11"/>
      <c r="BQ560" s="11"/>
      <c r="BR560" s="11"/>
      <c r="BS560" s="11"/>
      <c r="BT560" s="11"/>
      <c r="BU560" s="11"/>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6"/>
      <c r="DC560" s="16"/>
      <c r="DD560" s="16"/>
      <c r="DE560" s="16"/>
      <c r="DF560" s="17"/>
      <c r="DG560" s="16"/>
      <c r="DH560" s="16"/>
      <c r="DI560" s="16"/>
      <c r="DJ560" s="16"/>
      <c r="DK560" s="16"/>
      <c r="DL560" s="16"/>
      <c r="DM560" s="128"/>
      <c r="DN560" s="16"/>
      <c r="DO560" s="16"/>
      <c r="DP560" s="16"/>
      <c r="DQ560" s="16"/>
      <c r="DR560" s="16"/>
      <c r="DS560" s="16"/>
      <c r="DT560" s="16"/>
      <c r="DU560" s="16"/>
      <c r="DV560" s="16"/>
      <c r="DW560" s="138"/>
      <c r="DX560" s="137"/>
      <c r="DY560" s="137"/>
      <c r="DZ560" s="17"/>
      <c r="EA560" s="15"/>
      <c r="EB560" s="15"/>
      <c r="EC560" s="15"/>
      <c r="ED560" s="15"/>
    </row>
    <row r="561" spans="1:134" ht="15" hidden="1" customHeight="1" x14ac:dyDescent="0.3">
      <c r="A561" s="123"/>
      <c r="B561" s="221"/>
      <c r="C561" s="553" t="s">
        <v>974</v>
      </c>
      <c r="D561" s="152"/>
      <c r="E561" s="152"/>
      <c r="F561" s="152"/>
      <c r="G561" s="152" t="s">
        <v>184</v>
      </c>
      <c r="H561" s="152"/>
      <c r="I561" s="152"/>
      <c r="J561" s="152"/>
      <c r="K561" s="152"/>
      <c r="L561" s="152"/>
      <c r="M561" s="152"/>
      <c r="N561" s="152"/>
      <c r="O561" s="152"/>
      <c r="P561" s="152"/>
      <c r="Q561" s="152"/>
      <c r="R561" s="152"/>
      <c r="S561" s="152"/>
      <c r="T561" s="152"/>
      <c r="U561" s="152"/>
      <c r="V561" s="152"/>
      <c r="W561" s="152"/>
      <c r="X561" s="152"/>
      <c r="Y561" s="152"/>
      <c r="Z561" s="152"/>
      <c r="AA561" s="152"/>
      <c r="AB561" s="152"/>
      <c r="AC561" s="152"/>
      <c r="AD561" s="152"/>
      <c r="AE561" s="152"/>
      <c r="AF561" s="152"/>
      <c r="AG561" s="152"/>
      <c r="AH561" s="152"/>
      <c r="AI561" s="152"/>
      <c r="AJ561" s="128">
        <f>IF($DM561=0,0,(IF(_xlfn.BITAND($DM561, 128),"8,", "") &amp; IF(_xlfn.BITAND($DM561,64),"7,", "") &amp; IF(_xlfn.BITAND($DM561,7), _xlfn.BITAND($DM561,7) &amp; ",", "") &amp; IF(_xlfn.BITAND($DM561, 56), _xlfn.BITAND($DM561, 56)/8, "")))</f>
        <v>0</v>
      </c>
      <c r="AK561" s="129">
        <v>520180</v>
      </c>
      <c r="AL561" s="129">
        <v>11</v>
      </c>
      <c r="AM561" s="130" t="s">
        <v>165</v>
      </c>
      <c r="AN561" s="131" t="s">
        <v>975</v>
      </c>
      <c r="AO561" s="131" t="s">
        <v>167</v>
      </c>
      <c r="AP561" s="131" t="s">
        <v>975</v>
      </c>
      <c r="AQ561" s="140" t="s">
        <v>976</v>
      </c>
      <c r="AR561" s="163">
        <v>2E-3</v>
      </c>
      <c r="AS561" s="142" t="s">
        <v>220</v>
      </c>
      <c r="AT561" s="134">
        <v>100</v>
      </c>
      <c r="AU561" s="134">
        <v>10</v>
      </c>
      <c r="AV561" s="12" t="s">
        <v>171</v>
      </c>
      <c r="AW561" s="135">
        <v>0</v>
      </c>
      <c r="AX561" s="135">
        <v>0</v>
      </c>
      <c r="AY561" s="135">
        <v>0</v>
      </c>
      <c r="AZ561" s="135">
        <v>0</v>
      </c>
      <c r="BA561" s="135">
        <v>0</v>
      </c>
      <c r="BB561" s="136"/>
      <c r="BC561" s="136"/>
      <c r="BD561" s="15"/>
      <c r="BE561" s="137" t="str">
        <f>IF(C561="","",C561)</f>
        <v>Post-catalyst delta-phi at min limit</v>
      </c>
      <c r="BF561" s="11"/>
      <c r="BG561" s="11"/>
      <c r="BH561" s="11"/>
      <c r="BI561" s="11"/>
      <c r="BJ561" s="11"/>
      <c r="BK561" s="11"/>
      <c r="BL561" s="11"/>
      <c r="BM561" s="11"/>
      <c r="BN561" s="11"/>
      <c r="BO561" s="11"/>
      <c r="BP561" s="11"/>
      <c r="BQ561" s="11"/>
      <c r="BR561" s="11"/>
      <c r="BS561" s="11"/>
      <c r="BT561" s="11"/>
      <c r="BU561" s="11"/>
      <c r="BV561" s="15">
        <f>IF(UPPER(TRIM(D561))="X",1,0)</f>
        <v>0</v>
      </c>
      <c r="BW561" s="15">
        <f>IF(UPPER(TRIM(E561))="X",1,0)</f>
        <v>0</v>
      </c>
      <c r="BX561" s="15">
        <f>IF(UPPER(TRIM(F561))="X",1,0)</f>
        <v>0</v>
      </c>
      <c r="BY561" s="15">
        <f>IF(UPPER(TRIM(G561))="X",1,0)</f>
        <v>1</v>
      </c>
      <c r="BZ561" s="15">
        <f>IF(UPPER(TRIM(H561))="X",1,0)</f>
        <v>0</v>
      </c>
      <c r="CA561" s="15">
        <f>IF(UPPER(TRIM(J561))="X",1,0)</f>
        <v>0</v>
      </c>
      <c r="CB561" s="15">
        <f>IF(UPPER(TRIM(L561))="X",1,0)</f>
        <v>0</v>
      </c>
      <c r="CC561" s="15">
        <f>IF(UPPER(TRIM(M561))="X",1,0)</f>
        <v>0</v>
      </c>
      <c r="CD561" s="15">
        <f>IF(UPPER(TRIM(I561))="X",1,0)</f>
        <v>0</v>
      </c>
      <c r="CE561" s="15">
        <f>IF(UPPER(TRIM(K561))="X",1,0)</f>
        <v>0</v>
      </c>
      <c r="CF561" s="15">
        <f t="shared" ref="CF561:CX561" si="279">IF(UPPER(TRIM(N561))="X",1,0)</f>
        <v>0</v>
      </c>
      <c r="CG561" s="15">
        <f t="shared" si="279"/>
        <v>0</v>
      </c>
      <c r="CH561" s="15">
        <f t="shared" si="279"/>
        <v>0</v>
      </c>
      <c r="CI561" s="15">
        <f t="shared" si="279"/>
        <v>0</v>
      </c>
      <c r="CJ561" s="15">
        <f t="shared" si="279"/>
        <v>0</v>
      </c>
      <c r="CK561" s="15">
        <f t="shared" si="279"/>
        <v>0</v>
      </c>
      <c r="CL561" s="15">
        <f t="shared" si="279"/>
        <v>0</v>
      </c>
      <c r="CM561" s="15">
        <f t="shared" si="279"/>
        <v>0</v>
      </c>
      <c r="CN561" s="15">
        <f t="shared" si="279"/>
        <v>0</v>
      </c>
      <c r="CO561" s="15">
        <f t="shared" si="279"/>
        <v>0</v>
      </c>
      <c r="CP561" s="15">
        <f t="shared" si="279"/>
        <v>0</v>
      </c>
      <c r="CQ561" s="15">
        <f t="shared" si="279"/>
        <v>0</v>
      </c>
      <c r="CR561" s="15">
        <f t="shared" si="279"/>
        <v>0</v>
      </c>
      <c r="CS561" s="15">
        <f t="shared" si="279"/>
        <v>0</v>
      </c>
      <c r="CT561" s="15">
        <f t="shared" si="279"/>
        <v>0</v>
      </c>
      <c r="CU561" s="15">
        <f t="shared" si="279"/>
        <v>0</v>
      </c>
      <c r="CV561" s="15">
        <f t="shared" si="279"/>
        <v>0</v>
      </c>
      <c r="CW561" s="15">
        <f t="shared" si="279"/>
        <v>0</v>
      </c>
      <c r="CX561" s="15">
        <f t="shared" si="279"/>
        <v>0</v>
      </c>
      <c r="CY561" s="15">
        <v>0</v>
      </c>
      <c r="CZ561" s="15">
        <f>IF(UPPER(TRIM(AH561))="X",1,0)</f>
        <v>0</v>
      </c>
      <c r="DA561" s="15">
        <v>0</v>
      </c>
      <c r="DB561" s="16">
        <f>IF(UPPER(TRIM(AM561))="P", 0, IF(UPPER(TRIM(AM561))="C", 16384, IF(UPPER(TRIM(AM561))="B", 32768, IF(UPPER(TRIM(AM561))="U", 49152, -1))))</f>
        <v>0</v>
      </c>
      <c r="DC561" s="16">
        <f>HEX2DEC(AN561)</f>
        <v>4417</v>
      </c>
      <c r="DD561" s="16">
        <f>IF(UPPER(TRIM(BB561))="",0,IF(UPPER(TRIM(BB561))="M",32,IF(UPPER(TRIM(BB561))="H",64,IF(UPPER(TRIM(BB561))="I",128,-1))))</f>
        <v>0</v>
      </c>
      <c r="DE561" s="16">
        <f>IF(UPPER(TRIM(BC561))="",0, IF(UPPER(TRIM(BC561))="U",1,IF(UPPER(TRIM(BC561))="A",2,IF(UPPER(TRIM(BC561))="B1",4,IF(UPPER(TRIM(BC561))="B2",8,IF(UPPER(TRIM(BC561))="C",16,-1))))))</f>
        <v>0</v>
      </c>
      <c r="DF561" s="17"/>
      <c r="DG561" s="16">
        <v>1040</v>
      </c>
      <c r="DH561" s="16">
        <f>AK561</f>
        <v>520180</v>
      </c>
      <c r="DI561" s="16">
        <f>AL561</f>
        <v>11</v>
      </c>
      <c r="DJ561" s="16">
        <f>DB561 + DC561</f>
        <v>4417</v>
      </c>
      <c r="DK561" s="16">
        <f>HEX2DEC(AO561)</f>
        <v>0</v>
      </c>
      <c r="DL561" s="16">
        <f>HEX2DEC(AP561)</f>
        <v>4417</v>
      </c>
      <c r="DM561" s="13"/>
      <c r="DN561" s="16">
        <v>716</v>
      </c>
      <c r="DO561" s="16">
        <f>BV561*2^15+BW561*2^14+BX561*2^13+BY561*2^12+BZ561*2^11+CA561*2^10+CB561*2^9+CC561*2^8+CD561*2^7+CE561*2^6+CF561*2^5+CG561*2^4+CH561*2^3+CI561*2^2+CJ561*2^1+CK561*2^0</f>
        <v>4096</v>
      </c>
      <c r="DP561" s="16">
        <f>CL561*2^15+CM561*2^14+CN561*2^13+CO561*2^12+CP561*2^11+CQ561*2^10+CR561*2^9+CS561*2^8+CT561*2^7+CU561*2^6+CV561*2^5+CW561*2^4+CX561*2^3+CY561*2^2+CZ561*2^1+DA561*2^0</f>
        <v>0</v>
      </c>
      <c r="DQ561" s="16">
        <f>IF(DS561=2,AT561*1000,AT561)</f>
        <v>100</v>
      </c>
      <c r="DR561" s="16">
        <f>IF(DT561=2,AU561*1000,AU561)</f>
        <v>10</v>
      </c>
      <c r="DS561" s="16">
        <v>4</v>
      </c>
      <c r="DT561" s="16">
        <v>4</v>
      </c>
      <c r="DU561" s="16">
        <f>MAX(0,MIN(AX561,3))*2^14+MAX(0,MIN(AY561,3))*2^12+MAX(0,MIN(AZ561,3))*2^10+MAX(0,MIN(BA561,3))*2^8+IF(AW561&lt;0,31,IF(AW561&gt;30,30,AW561))</f>
        <v>0</v>
      </c>
      <c r="DV561" s="16">
        <f>DD561 + DE561</f>
        <v>0</v>
      </c>
      <c r="DW561" s="138"/>
      <c r="DX561" s="137"/>
      <c r="DY561" s="137"/>
      <c r="DZ561" s="17"/>
      <c r="EA561" s="15"/>
      <c r="EB561" s="15"/>
      <c r="EC561" s="15"/>
      <c r="ED561" s="15"/>
    </row>
    <row r="562" spans="1:134" ht="15" hidden="1" customHeight="1" x14ac:dyDescent="0.3">
      <c r="A562" s="123"/>
      <c r="B562" s="221"/>
      <c r="C562" s="553"/>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c r="AC562" s="125"/>
      <c r="AD562" s="125"/>
      <c r="AE562" s="125"/>
      <c r="AF562" s="125"/>
      <c r="AG562" s="125"/>
      <c r="AH562" s="125"/>
      <c r="AI562" s="125"/>
      <c r="AJ562" s="128"/>
      <c r="AK562" s="143"/>
      <c r="AL562" s="143"/>
      <c r="AM562" s="144"/>
      <c r="AN562" s="145"/>
      <c r="AO562" s="145"/>
      <c r="AP562" s="145"/>
      <c r="AQ562" s="140" t="s">
        <v>977</v>
      </c>
      <c r="AR562" s="134">
        <v>400</v>
      </c>
      <c r="AS562" s="142" t="s">
        <v>311</v>
      </c>
      <c r="AT562" s="13"/>
      <c r="AU562" s="13"/>
      <c r="AV562" s="12"/>
      <c r="AW562" s="12"/>
      <c r="AX562" s="12"/>
      <c r="AY562" s="12"/>
      <c r="AZ562" s="12"/>
      <c r="BA562" s="12"/>
      <c r="BB562" s="14"/>
      <c r="BC562" s="14"/>
      <c r="BD562" s="15"/>
      <c r="BE562" s="137"/>
      <c r="BF562" s="11"/>
      <c r="BG562" s="11"/>
      <c r="BH562" s="11"/>
      <c r="BI562" s="11"/>
      <c r="BJ562" s="11"/>
      <c r="BK562" s="11"/>
      <c r="BL562" s="11"/>
      <c r="BM562" s="11"/>
      <c r="BN562" s="11"/>
      <c r="BO562" s="11"/>
      <c r="BP562" s="11"/>
      <c r="BQ562" s="11"/>
      <c r="BR562" s="11"/>
      <c r="BS562" s="11"/>
      <c r="BT562" s="11"/>
      <c r="BU562" s="11"/>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6"/>
      <c r="DC562" s="16"/>
      <c r="DD562" s="16"/>
      <c r="DE562" s="16"/>
      <c r="DF562" s="17"/>
      <c r="DG562" s="16"/>
      <c r="DH562" s="16"/>
      <c r="DI562" s="16"/>
      <c r="DJ562" s="16"/>
      <c r="DK562" s="16"/>
      <c r="DL562" s="16"/>
      <c r="DM562" s="128"/>
      <c r="DN562" s="16"/>
      <c r="DO562" s="16"/>
      <c r="DP562" s="16"/>
      <c r="DQ562" s="16"/>
      <c r="DR562" s="16"/>
      <c r="DS562" s="16"/>
      <c r="DT562" s="16"/>
      <c r="DU562" s="16"/>
      <c r="DV562" s="16"/>
      <c r="DW562" s="138"/>
      <c r="DX562" s="137"/>
      <c r="DY562" s="137"/>
      <c r="DZ562" s="17"/>
      <c r="EA562" s="15"/>
      <c r="EB562" s="15"/>
      <c r="EC562" s="15"/>
      <c r="ED562" s="15"/>
    </row>
    <row r="563" spans="1:134" ht="15" hidden="1" customHeight="1" x14ac:dyDescent="0.3">
      <c r="A563" s="123"/>
      <c r="B563" s="221"/>
      <c r="C563" s="553"/>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c r="AC563" s="125"/>
      <c r="AD563" s="125"/>
      <c r="AE563" s="125"/>
      <c r="AF563" s="125"/>
      <c r="AG563" s="125"/>
      <c r="AH563" s="125"/>
      <c r="AI563" s="125"/>
      <c r="AJ563" s="128"/>
      <c r="AK563" s="143"/>
      <c r="AL563" s="143"/>
      <c r="AM563" s="144"/>
      <c r="AN563" s="145"/>
      <c r="AO563" s="145"/>
      <c r="AP563" s="145"/>
      <c r="AQ563" s="140" t="s">
        <v>978</v>
      </c>
      <c r="AR563" s="133">
        <v>50</v>
      </c>
      <c r="AS563" s="142" t="s">
        <v>328</v>
      </c>
      <c r="AT563" s="13"/>
      <c r="AU563" s="13"/>
      <c r="AV563" s="12"/>
      <c r="AW563" s="12"/>
      <c r="AX563" s="12"/>
      <c r="AY563" s="12"/>
      <c r="AZ563" s="12"/>
      <c r="BA563" s="12"/>
      <c r="BB563" s="14"/>
      <c r="BC563" s="14"/>
      <c r="BD563" s="15"/>
      <c r="BE563" s="137"/>
      <c r="BF563" s="11"/>
      <c r="BG563" s="11"/>
      <c r="BH563" s="11"/>
      <c r="BI563" s="11"/>
      <c r="BJ563" s="11"/>
      <c r="BK563" s="11"/>
      <c r="BL563" s="11"/>
      <c r="BM563" s="11"/>
      <c r="BN563" s="11"/>
      <c r="BO563" s="11"/>
      <c r="BP563" s="11"/>
      <c r="BQ563" s="11"/>
      <c r="BR563" s="11"/>
      <c r="BS563" s="11"/>
      <c r="BT563" s="11"/>
      <c r="BU563" s="11"/>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6"/>
      <c r="DC563" s="16"/>
      <c r="DD563" s="16"/>
      <c r="DE563" s="16"/>
      <c r="DF563" s="17"/>
      <c r="DG563" s="16"/>
      <c r="DH563" s="16"/>
      <c r="DI563" s="16"/>
      <c r="DJ563" s="16"/>
      <c r="DK563" s="16"/>
      <c r="DL563" s="16"/>
      <c r="DM563" s="128"/>
      <c r="DN563" s="16"/>
      <c r="DO563" s="16"/>
      <c r="DP563" s="16"/>
      <c r="DQ563" s="16"/>
      <c r="DR563" s="16"/>
      <c r="DS563" s="16"/>
      <c r="DT563" s="16"/>
      <c r="DU563" s="16"/>
      <c r="DV563" s="16"/>
      <c r="DW563" s="138"/>
      <c r="DX563" s="137"/>
      <c r="DY563" s="137"/>
      <c r="DZ563" s="17"/>
      <c r="EA563" s="15"/>
      <c r="EB563" s="15"/>
      <c r="EC563" s="15"/>
      <c r="ED563" s="15"/>
    </row>
    <row r="564" spans="1:134" ht="15" hidden="1" customHeight="1" x14ac:dyDescent="0.3">
      <c r="A564" s="123"/>
      <c r="B564" s="221"/>
      <c r="C564" s="553"/>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c r="AC564" s="125"/>
      <c r="AD564" s="125"/>
      <c r="AE564" s="125"/>
      <c r="AF564" s="125"/>
      <c r="AG564" s="125"/>
      <c r="AH564" s="125"/>
      <c r="AI564" s="125"/>
      <c r="AJ564" s="128"/>
      <c r="AK564" s="143"/>
      <c r="AL564" s="143"/>
      <c r="AM564" s="144"/>
      <c r="AN564" s="145"/>
      <c r="AO564" s="145"/>
      <c r="AP564" s="145"/>
      <c r="AQ564" s="140"/>
      <c r="AR564" s="13"/>
      <c r="AS564" s="142"/>
      <c r="AT564" s="13"/>
      <c r="AU564" s="13"/>
      <c r="AV564" s="12"/>
      <c r="AW564" s="12"/>
      <c r="AX564" s="12"/>
      <c r="AY564" s="12"/>
      <c r="AZ564" s="12"/>
      <c r="BA564" s="12"/>
      <c r="BB564" s="14"/>
      <c r="BC564" s="14"/>
      <c r="BD564" s="15"/>
      <c r="BE564" s="137"/>
      <c r="BF564" s="11"/>
      <c r="BG564" s="11"/>
      <c r="BH564" s="11"/>
      <c r="BI564" s="11"/>
      <c r="BJ564" s="11"/>
      <c r="BK564" s="11"/>
      <c r="BL564" s="11"/>
      <c r="BM564" s="11"/>
      <c r="BN564" s="11"/>
      <c r="BO564" s="11"/>
      <c r="BP564" s="11"/>
      <c r="BQ564" s="11"/>
      <c r="BR564" s="11"/>
      <c r="BS564" s="11"/>
      <c r="BT564" s="11"/>
      <c r="BU564" s="11"/>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6"/>
      <c r="DC564" s="16"/>
      <c r="DD564" s="16"/>
      <c r="DE564" s="16"/>
      <c r="DF564" s="17"/>
      <c r="DG564" s="16"/>
      <c r="DH564" s="16"/>
      <c r="DI564" s="16"/>
      <c r="DJ564" s="16"/>
      <c r="DK564" s="16"/>
      <c r="DL564" s="16"/>
      <c r="DM564" s="128"/>
      <c r="DN564" s="16"/>
      <c r="DO564" s="16"/>
      <c r="DP564" s="16"/>
      <c r="DQ564" s="16"/>
      <c r="DR564" s="16"/>
      <c r="DS564" s="16"/>
      <c r="DT564" s="16"/>
      <c r="DU564" s="16"/>
      <c r="DV564" s="16"/>
      <c r="DW564" s="138"/>
      <c r="DX564" s="137"/>
      <c r="DY564" s="137"/>
      <c r="DZ564" s="17"/>
      <c r="EA564" s="15"/>
      <c r="EB564" s="15"/>
      <c r="EC564" s="15"/>
      <c r="ED564" s="15"/>
    </row>
    <row r="565" spans="1:134" ht="15" hidden="1" customHeight="1" x14ac:dyDescent="0.3">
      <c r="A565" s="123"/>
      <c r="B565" s="221"/>
      <c r="C565" s="553" t="s">
        <v>979</v>
      </c>
      <c r="D565" s="152"/>
      <c r="E565" s="152"/>
      <c r="F565" s="152"/>
      <c r="G565" s="152" t="s">
        <v>184</v>
      </c>
      <c r="H565" s="152"/>
      <c r="I565" s="152"/>
      <c r="J565" s="152"/>
      <c r="K565" s="152"/>
      <c r="L565" s="152"/>
      <c r="M565" s="152"/>
      <c r="N565" s="152"/>
      <c r="O565" s="152"/>
      <c r="P565" s="152"/>
      <c r="Q565" s="152"/>
      <c r="R565" s="152"/>
      <c r="S565" s="152"/>
      <c r="T565" s="152"/>
      <c r="U565" s="152"/>
      <c r="V565" s="152"/>
      <c r="W565" s="152"/>
      <c r="X565" s="152"/>
      <c r="Y565" s="152"/>
      <c r="Z565" s="152"/>
      <c r="AA565" s="152"/>
      <c r="AB565" s="152"/>
      <c r="AC565" s="152"/>
      <c r="AD565" s="152"/>
      <c r="AE565" s="152"/>
      <c r="AF565" s="152"/>
      <c r="AG565" s="152"/>
      <c r="AH565" s="152"/>
      <c r="AI565" s="152"/>
      <c r="AJ565" s="128">
        <f>IF($DM565=0,0,(IF(_xlfn.BITAND($DM565, 128),"8,", "") &amp; IF(_xlfn.BITAND($DM565,64),"7,", "") &amp; IF(_xlfn.BITAND($DM565,7), _xlfn.BITAND($DM565,7) &amp; ",", "") &amp; IF(_xlfn.BITAND($DM565, 56), _xlfn.BITAND($DM565, 56)/8, "")))</f>
        <v>0</v>
      </c>
      <c r="AK565" s="129">
        <v>520181</v>
      </c>
      <c r="AL565" s="129">
        <v>11</v>
      </c>
      <c r="AM565" s="130" t="s">
        <v>165</v>
      </c>
      <c r="AN565" s="131" t="s">
        <v>980</v>
      </c>
      <c r="AO565" s="131" t="s">
        <v>167</v>
      </c>
      <c r="AP565" s="131" t="s">
        <v>980</v>
      </c>
      <c r="AQ565" s="132" t="s">
        <v>981</v>
      </c>
      <c r="AR565" s="163">
        <v>2E-3</v>
      </c>
      <c r="AS565" s="142" t="s">
        <v>220</v>
      </c>
      <c r="AT565" s="134">
        <v>100</v>
      </c>
      <c r="AU565" s="134">
        <v>10</v>
      </c>
      <c r="AV565" s="12" t="s">
        <v>171</v>
      </c>
      <c r="AW565" s="135">
        <v>0</v>
      </c>
      <c r="AX565" s="135">
        <v>0</v>
      </c>
      <c r="AY565" s="135">
        <v>0</v>
      </c>
      <c r="AZ565" s="135">
        <v>0</v>
      </c>
      <c r="BA565" s="135">
        <v>0</v>
      </c>
      <c r="BB565" s="136"/>
      <c r="BC565" s="136"/>
      <c r="BD565" s="15"/>
      <c r="BE565" s="137" t="str">
        <f>IF(C565="","",C565)</f>
        <v>Post-catalyst delta-phi at max limit</v>
      </c>
      <c r="BF565" s="11"/>
      <c r="BG565" s="11"/>
      <c r="BH565" s="11"/>
      <c r="BI565" s="11"/>
      <c r="BJ565" s="11"/>
      <c r="BK565" s="11"/>
      <c r="BL565" s="11"/>
      <c r="BM565" s="11"/>
      <c r="BN565" s="11"/>
      <c r="BO565" s="11"/>
      <c r="BP565" s="11"/>
      <c r="BQ565" s="11"/>
      <c r="BR565" s="11"/>
      <c r="BS565" s="11"/>
      <c r="BT565" s="11"/>
      <c r="BU565" s="11"/>
      <c r="BV565" s="15">
        <f>IF(UPPER(TRIM(D565))="X",1,0)</f>
        <v>0</v>
      </c>
      <c r="BW565" s="15">
        <f>IF(UPPER(TRIM(E565))="X",1,0)</f>
        <v>0</v>
      </c>
      <c r="BX565" s="15">
        <f>IF(UPPER(TRIM(F565))="X",1,0)</f>
        <v>0</v>
      </c>
      <c r="BY565" s="15">
        <f>IF(UPPER(TRIM(G565))="X",1,0)</f>
        <v>1</v>
      </c>
      <c r="BZ565" s="15">
        <f>IF(UPPER(TRIM(H565))="X",1,0)</f>
        <v>0</v>
      </c>
      <c r="CA565" s="15">
        <f>IF(UPPER(TRIM(J565))="X",1,0)</f>
        <v>0</v>
      </c>
      <c r="CB565" s="15">
        <f>IF(UPPER(TRIM(L565))="X",1,0)</f>
        <v>0</v>
      </c>
      <c r="CC565" s="15">
        <f>IF(UPPER(TRIM(M565))="X",1,0)</f>
        <v>0</v>
      </c>
      <c r="CD565" s="15">
        <f>IF(UPPER(TRIM(I565))="X",1,0)</f>
        <v>0</v>
      </c>
      <c r="CE565" s="15">
        <f>IF(UPPER(TRIM(K565))="X",1,0)</f>
        <v>0</v>
      </c>
      <c r="CF565" s="15">
        <f t="shared" ref="CF565:CX565" si="280">IF(UPPER(TRIM(N565))="X",1,0)</f>
        <v>0</v>
      </c>
      <c r="CG565" s="15">
        <f t="shared" si="280"/>
        <v>0</v>
      </c>
      <c r="CH565" s="15">
        <f t="shared" si="280"/>
        <v>0</v>
      </c>
      <c r="CI565" s="15">
        <f t="shared" si="280"/>
        <v>0</v>
      </c>
      <c r="CJ565" s="15">
        <f t="shared" si="280"/>
        <v>0</v>
      </c>
      <c r="CK565" s="15">
        <f t="shared" si="280"/>
        <v>0</v>
      </c>
      <c r="CL565" s="15">
        <f t="shared" si="280"/>
        <v>0</v>
      </c>
      <c r="CM565" s="15">
        <f t="shared" si="280"/>
        <v>0</v>
      </c>
      <c r="CN565" s="15">
        <f t="shared" si="280"/>
        <v>0</v>
      </c>
      <c r="CO565" s="15">
        <f t="shared" si="280"/>
        <v>0</v>
      </c>
      <c r="CP565" s="15">
        <f t="shared" si="280"/>
        <v>0</v>
      </c>
      <c r="CQ565" s="15">
        <f t="shared" si="280"/>
        <v>0</v>
      </c>
      <c r="CR565" s="15">
        <f t="shared" si="280"/>
        <v>0</v>
      </c>
      <c r="CS565" s="15">
        <f t="shared" si="280"/>
        <v>0</v>
      </c>
      <c r="CT565" s="15">
        <f t="shared" si="280"/>
        <v>0</v>
      </c>
      <c r="CU565" s="15">
        <f t="shared" si="280"/>
        <v>0</v>
      </c>
      <c r="CV565" s="15">
        <f t="shared" si="280"/>
        <v>0</v>
      </c>
      <c r="CW565" s="15">
        <f t="shared" si="280"/>
        <v>0</v>
      </c>
      <c r="CX565" s="15">
        <f t="shared" si="280"/>
        <v>0</v>
      </c>
      <c r="CY565" s="15">
        <v>0</v>
      </c>
      <c r="CZ565" s="15">
        <f>IF(UPPER(TRIM(AH565))="X",1,0)</f>
        <v>0</v>
      </c>
      <c r="DA565" s="15">
        <v>0</v>
      </c>
      <c r="DB565" s="16">
        <f>IF(UPPER(TRIM(AM565))="P", 0, IF(UPPER(TRIM(AM565))="C", 16384, IF(UPPER(TRIM(AM565))="B", 32768, IF(UPPER(TRIM(AM565))="U", 49152, -1))))</f>
        <v>0</v>
      </c>
      <c r="DC565" s="16">
        <f>HEX2DEC(AN565)</f>
        <v>4418</v>
      </c>
      <c r="DD565" s="16">
        <f>IF(UPPER(TRIM(BB565))="",0,IF(UPPER(TRIM(BB565))="M",32,IF(UPPER(TRIM(BB565))="H",64,IF(UPPER(TRIM(BB565))="I",128,-1))))</f>
        <v>0</v>
      </c>
      <c r="DE565" s="16">
        <f>IF(UPPER(TRIM(BC565))="",0, IF(UPPER(TRIM(BC565))="U",1,IF(UPPER(TRIM(BC565))="A",2,IF(UPPER(TRIM(BC565))="B1",4,IF(UPPER(TRIM(BC565))="B2",8,IF(UPPER(TRIM(BC565))="C",16,-1))))))</f>
        <v>0</v>
      </c>
      <c r="DF565" s="17"/>
      <c r="DG565" s="16">
        <v>1041</v>
      </c>
      <c r="DH565" s="16">
        <f>AK565</f>
        <v>520181</v>
      </c>
      <c r="DI565" s="16">
        <f>AL565</f>
        <v>11</v>
      </c>
      <c r="DJ565" s="16">
        <f>DB565 + DC565</f>
        <v>4418</v>
      </c>
      <c r="DK565" s="16">
        <f>HEX2DEC(AO565)</f>
        <v>0</v>
      </c>
      <c r="DL565" s="16">
        <f>HEX2DEC(AP565)</f>
        <v>4418</v>
      </c>
      <c r="DM565" s="13"/>
      <c r="DN565" s="16">
        <v>717</v>
      </c>
      <c r="DO565" s="16">
        <f>BV565*2^15+BW565*2^14+BX565*2^13+BY565*2^12+BZ565*2^11+CA565*2^10+CB565*2^9+CC565*2^8+CD565*2^7+CE565*2^6+CF565*2^5+CG565*2^4+CH565*2^3+CI565*2^2+CJ565*2^1+CK565*2^0</f>
        <v>4096</v>
      </c>
      <c r="DP565" s="16">
        <f>CL565*2^15+CM565*2^14+CN565*2^13+CO565*2^12+CP565*2^11+CQ565*2^10+CR565*2^9+CS565*2^8+CT565*2^7+CU565*2^6+CV565*2^5+CW565*2^4+CX565*2^3+CY565*2^2+CZ565*2^1+DA565*2^0</f>
        <v>0</v>
      </c>
      <c r="DQ565" s="16">
        <f>IF(DS565=2,AT565*1000,AT565)</f>
        <v>100</v>
      </c>
      <c r="DR565" s="16">
        <f>IF(DT565=2,AU565*1000,AU565)</f>
        <v>10</v>
      </c>
      <c r="DS565" s="16">
        <v>4</v>
      </c>
      <c r="DT565" s="16">
        <v>4</v>
      </c>
      <c r="DU565" s="16">
        <f>MAX(0,MIN(AX565,3))*2^14+MAX(0,MIN(AY565,3))*2^12+MAX(0,MIN(AZ565,3))*2^10+MAX(0,MIN(BA565,3))*2^8+IF(AW565&lt;0,31,IF(AW565&gt;30,30,AW565))</f>
        <v>0</v>
      </c>
      <c r="DV565" s="16">
        <f>DD565 + DE565</f>
        <v>0</v>
      </c>
      <c r="DW565" s="138"/>
      <c r="DX565" s="137"/>
      <c r="DY565" s="137"/>
      <c r="DZ565" s="17"/>
      <c r="EA565" s="15"/>
      <c r="EB565" s="15"/>
      <c r="EC565" s="15"/>
      <c r="ED565" s="15"/>
    </row>
    <row r="566" spans="1:134" ht="15" hidden="1" customHeight="1" x14ac:dyDescent="0.3">
      <c r="A566" s="123"/>
      <c r="B566" s="221"/>
      <c r="C566" s="553"/>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8"/>
      <c r="AK566" s="143"/>
      <c r="AL566" s="143"/>
      <c r="AM566" s="144"/>
      <c r="AN566" s="145"/>
      <c r="AO566" s="145"/>
      <c r="AP566" s="145"/>
      <c r="AQ566" s="140" t="s">
        <v>982</v>
      </c>
      <c r="AR566" s="225"/>
      <c r="AS566" s="142"/>
      <c r="AT566" s="13"/>
      <c r="AU566" s="13"/>
      <c r="AV566" s="12"/>
      <c r="AW566" s="12"/>
      <c r="AX566" s="12"/>
      <c r="AY566" s="12"/>
      <c r="AZ566" s="12"/>
      <c r="BA566" s="12"/>
      <c r="BB566" s="14"/>
      <c r="BC566" s="14"/>
      <c r="BD566" s="15"/>
      <c r="BE566" s="137"/>
      <c r="BF566" s="11"/>
      <c r="BG566" s="11"/>
      <c r="BH566" s="11"/>
      <c r="BI566" s="11"/>
      <c r="BJ566" s="11"/>
      <c r="BK566" s="11"/>
      <c r="BL566" s="11"/>
      <c r="BM566" s="11"/>
      <c r="BN566" s="11"/>
      <c r="BO566" s="11"/>
      <c r="BP566" s="11"/>
      <c r="BQ566" s="11"/>
      <c r="BR566" s="11"/>
      <c r="BS566" s="11"/>
      <c r="BT566" s="11"/>
      <c r="BU566" s="11"/>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6"/>
      <c r="DC566" s="16"/>
      <c r="DD566" s="16"/>
      <c r="DE566" s="16"/>
      <c r="DF566" s="17"/>
      <c r="DG566" s="16"/>
      <c r="DH566" s="16"/>
      <c r="DI566" s="16"/>
      <c r="DJ566" s="16"/>
      <c r="DK566" s="16"/>
      <c r="DL566" s="16"/>
      <c r="DM566" s="128"/>
      <c r="DN566" s="16"/>
      <c r="DO566" s="16"/>
      <c r="DP566" s="16"/>
      <c r="DQ566" s="16"/>
      <c r="DR566" s="16"/>
      <c r="DS566" s="16"/>
      <c r="DT566" s="16"/>
      <c r="DU566" s="16"/>
      <c r="DV566" s="16"/>
      <c r="DW566" s="138"/>
      <c r="DX566" s="137"/>
      <c r="DY566" s="137"/>
      <c r="DZ566" s="17"/>
      <c r="EA566" s="15"/>
      <c r="EB566" s="15"/>
      <c r="EC566" s="15"/>
      <c r="ED566" s="15"/>
    </row>
    <row r="567" spans="1:134" ht="15" hidden="1" customHeight="1" x14ac:dyDescent="0.3">
      <c r="A567" s="212"/>
      <c r="B567" s="213"/>
      <c r="C567" s="214"/>
      <c r="D567" s="260"/>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c r="AA567" s="260"/>
      <c r="AB567" s="260"/>
      <c r="AC567" s="260"/>
      <c r="AD567" s="260"/>
      <c r="AE567" s="260"/>
      <c r="AF567" s="260"/>
      <c r="AG567" s="260"/>
      <c r="AH567" s="260"/>
      <c r="AI567" s="260"/>
      <c r="AJ567" s="215"/>
      <c r="AK567" s="214"/>
      <c r="AL567" s="214"/>
      <c r="AM567" s="216"/>
      <c r="AN567" s="217"/>
      <c r="AO567" s="217"/>
      <c r="AP567" s="217"/>
      <c r="AQ567" s="214"/>
      <c r="AR567" s="214"/>
      <c r="AS567" s="214"/>
      <c r="AT567" s="214"/>
      <c r="AU567" s="214"/>
      <c r="AV567" s="214"/>
      <c r="AW567" s="214"/>
      <c r="AX567" s="214"/>
      <c r="AY567" s="214"/>
      <c r="AZ567" s="214"/>
      <c r="BA567" s="214"/>
      <c r="BB567" s="218"/>
      <c r="BC567" s="218"/>
      <c r="BD567" s="15"/>
      <c r="BE567" s="137" t="s">
        <v>183</v>
      </c>
      <c r="BF567" s="11"/>
      <c r="BG567" s="11"/>
      <c r="BH567" s="11"/>
      <c r="BI567" s="11" t="s">
        <v>183</v>
      </c>
      <c r="BJ567" s="11" t="s">
        <v>183</v>
      </c>
      <c r="BK567" s="11" t="s">
        <v>183</v>
      </c>
      <c r="BL567" s="11" t="s">
        <v>183</v>
      </c>
      <c r="BM567" s="11" t="s">
        <v>183</v>
      </c>
      <c r="BN567" s="11" t="s">
        <v>183</v>
      </c>
      <c r="BO567" s="11" t="s">
        <v>183</v>
      </c>
      <c r="BP567" s="11" t="s">
        <v>183</v>
      </c>
      <c r="BQ567" s="11" t="s">
        <v>183</v>
      </c>
      <c r="BR567" s="11" t="s">
        <v>183</v>
      </c>
      <c r="BS567" s="11" t="s">
        <v>183</v>
      </c>
      <c r="BT567" s="11" t="s">
        <v>183</v>
      </c>
      <c r="BU567" s="11"/>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6"/>
      <c r="DC567" s="16"/>
      <c r="DD567" s="16"/>
      <c r="DE567" s="16"/>
      <c r="DF567" s="17"/>
      <c r="DG567" s="16"/>
      <c r="DH567" s="16"/>
      <c r="DI567" s="16"/>
      <c r="DJ567" s="16"/>
      <c r="DK567" s="16"/>
      <c r="DL567" s="16"/>
      <c r="DM567" s="219"/>
      <c r="DN567" s="16"/>
      <c r="DO567" s="16"/>
      <c r="DP567" s="16"/>
      <c r="DQ567" s="16"/>
      <c r="DR567" s="16"/>
      <c r="DS567" s="16"/>
      <c r="DT567" s="16"/>
      <c r="DU567" s="16"/>
      <c r="DV567" s="16"/>
      <c r="DW567" s="138"/>
      <c r="DX567" s="137"/>
      <c r="DY567" s="137"/>
      <c r="DZ567" s="17"/>
      <c r="EA567" s="15"/>
      <c r="EB567" s="15"/>
      <c r="EC567" s="15"/>
      <c r="ED567" s="15"/>
    </row>
    <row r="568" spans="1:134" ht="15" hidden="1" customHeight="1" x14ac:dyDescent="0.3">
      <c r="A568" s="220"/>
      <c r="B568" s="221"/>
      <c r="C568" s="553" t="s">
        <v>983</v>
      </c>
      <c r="D568" s="222"/>
      <c r="E568" s="222"/>
      <c r="F568" s="222"/>
      <c r="G568" s="223"/>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c r="AD568" s="222"/>
      <c r="AE568" s="222"/>
      <c r="AF568" s="222"/>
      <c r="AG568" s="222"/>
      <c r="AH568" s="222"/>
      <c r="AI568" s="222"/>
      <c r="AJ568" s="128">
        <f>IF($DM568=0,0,(IF(_xlfn.BITAND($DM568, 128),"8,", "") &amp; IF(_xlfn.BITAND($DM568,64),"7,", "") &amp; IF(_xlfn.BITAND($DM568,7), _xlfn.BITAND($DM568,7) &amp; ",", "") &amp; IF(_xlfn.BITAND($DM568, 56), _xlfn.BITAND($DM568, 56)/8, "")))</f>
        <v>0</v>
      </c>
      <c r="AK568" s="129">
        <v>3059</v>
      </c>
      <c r="AL568" s="129">
        <v>31</v>
      </c>
      <c r="AM568" s="130" t="s">
        <v>165</v>
      </c>
      <c r="AN568" s="131" t="s">
        <v>984</v>
      </c>
      <c r="AO568" s="131" t="s">
        <v>167</v>
      </c>
      <c r="AP568" s="131" t="s">
        <v>984</v>
      </c>
      <c r="AQ568" s="132" t="s">
        <v>985</v>
      </c>
      <c r="AR568" s="225">
        <v>50</v>
      </c>
      <c r="AS568" s="142" t="s">
        <v>328</v>
      </c>
      <c r="AT568" s="198">
        <v>10</v>
      </c>
      <c r="AU568" s="198">
        <v>5</v>
      </c>
      <c r="AV568" s="12" t="s">
        <v>259</v>
      </c>
      <c r="AW568" s="135">
        <v>0</v>
      </c>
      <c r="AX568" s="135">
        <v>0</v>
      </c>
      <c r="AY568" s="135">
        <v>0</v>
      </c>
      <c r="AZ568" s="135">
        <v>0</v>
      </c>
      <c r="BA568" s="135">
        <v>0</v>
      </c>
      <c r="BB568" s="136"/>
      <c r="BC568" s="136"/>
      <c r="BD568" s="15"/>
      <c r="BE568" s="137" t="s">
        <v>983</v>
      </c>
      <c r="BF568" s="11"/>
      <c r="BG568" s="11"/>
      <c r="BH568" s="11"/>
      <c r="BI568" s="11" t="s">
        <v>986</v>
      </c>
      <c r="BJ568" s="11" t="s">
        <v>987</v>
      </c>
      <c r="BK568" s="11" t="s">
        <v>988</v>
      </c>
      <c r="BL568" s="11" t="s">
        <v>989</v>
      </c>
      <c r="BM568" s="11" t="s">
        <v>271</v>
      </c>
      <c r="BN568" s="11" t="s">
        <v>182</v>
      </c>
      <c r="BO568" s="11" t="s">
        <v>182</v>
      </c>
      <c r="BP568" s="11"/>
      <c r="BQ568" s="11" t="s">
        <v>180</v>
      </c>
      <c r="BR568" s="11" t="s">
        <v>182</v>
      </c>
      <c r="BS568" s="11"/>
      <c r="BT568" s="11" t="s">
        <v>182</v>
      </c>
      <c r="BU568" s="11"/>
      <c r="BV568" s="15">
        <f>IF(UPPER(TRIM(D568))="X",1,0)</f>
        <v>0</v>
      </c>
      <c r="BW568" s="15">
        <f>IF(UPPER(TRIM(E568))="X",1,0)</f>
        <v>0</v>
      </c>
      <c r="BX568" s="15">
        <f>IF(UPPER(TRIM(F568))="X",1,0)</f>
        <v>0</v>
      </c>
      <c r="BY568" s="15">
        <f>IF(UPPER(TRIM(G568))="X",1,0)</f>
        <v>0</v>
      </c>
      <c r="BZ568" s="15">
        <f>IF(UPPER(TRIM(H568))="X",1,0)</f>
        <v>0</v>
      </c>
      <c r="CA568" s="15">
        <f>IF(UPPER(TRIM(J568))="X",1,0)</f>
        <v>0</v>
      </c>
      <c r="CB568" s="15">
        <f>IF(UPPER(TRIM(L568))="X",1,0)</f>
        <v>0</v>
      </c>
      <c r="CC568" s="15">
        <f>IF(UPPER(TRIM(M568))="X",1,0)</f>
        <v>0</v>
      </c>
      <c r="CD568" s="15">
        <f>IF(UPPER(TRIM(I568))="X",1,0)</f>
        <v>0</v>
      </c>
      <c r="CE568" s="15">
        <f>IF(UPPER(TRIM(K568))="X",1,0)</f>
        <v>0</v>
      </c>
      <c r="CF568" s="15">
        <f t="shared" ref="CF568:CX568" si="281">IF(UPPER(TRIM(N568))="X",1,0)</f>
        <v>0</v>
      </c>
      <c r="CG568" s="15">
        <f t="shared" si="281"/>
        <v>0</v>
      </c>
      <c r="CH568" s="15">
        <f t="shared" si="281"/>
        <v>0</v>
      </c>
      <c r="CI568" s="15">
        <f t="shared" si="281"/>
        <v>0</v>
      </c>
      <c r="CJ568" s="15">
        <f t="shared" si="281"/>
        <v>0</v>
      </c>
      <c r="CK568" s="15">
        <f t="shared" si="281"/>
        <v>0</v>
      </c>
      <c r="CL568" s="15">
        <f t="shared" si="281"/>
        <v>0</v>
      </c>
      <c r="CM568" s="15">
        <f t="shared" si="281"/>
        <v>0</v>
      </c>
      <c r="CN568" s="15">
        <f t="shared" si="281"/>
        <v>0</v>
      </c>
      <c r="CO568" s="15">
        <f t="shared" si="281"/>
        <v>0</v>
      </c>
      <c r="CP568" s="15">
        <f t="shared" si="281"/>
        <v>0</v>
      </c>
      <c r="CQ568" s="15">
        <f t="shared" si="281"/>
        <v>0</v>
      </c>
      <c r="CR568" s="15">
        <f t="shared" si="281"/>
        <v>0</v>
      </c>
      <c r="CS568" s="15">
        <f t="shared" si="281"/>
        <v>0</v>
      </c>
      <c r="CT568" s="15">
        <f t="shared" si="281"/>
        <v>0</v>
      </c>
      <c r="CU568" s="15">
        <f t="shared" si="281"/>
        <v>0</v>
      </c>
      <c r="CV568" s="15">
        <f t="shared" si="281"/>
        <v>0</v>
      </c>
      <c r="CW568" s="15">
        <f t="shared" si="281"/>
        <v>0</v>
      </c>
      <c r="CX568" s="15">
        <f t="shared" si="281"/>
        <v>0</v>
      </c>
      <c r="CY568" s="15">
        <v>0</v>
      </c>
      <c r="CZ568" s="15">
        <f>IF(UPPER(TRIM(AH568))="X",1,0)</f>
        <v>0</v>
      </c>
      <c r="DA568" s="15">
        <v>0</v>
      </c>
      <c r="DB568" s="16">
        <f>IF(UPPER(TRIM(AM568))="P", 0, IF(UPPER(TRIM(AM568))="C", 16384, IF(UPPER(TRIM(AM568))="B", 32768, IF(UPPER(TRIM(AM568))="U", 49152, -1))))</f>
        <v>0</v>
      </c>
      <c r="DC568" s="16">
        <f>HEX2DEC(AN568)</f>
        <v>1243</v>
      </c>
      <c r="DD568" s="16">
        <f>IF(UPPER(TRIM(BB568))="",0,IF(UPPER(TRIM(BB568))="M",32,IF(UPPER(TRIM(BB568))="H",64,IF(UPPER(TRIM(BB568))="I",128,-1))))</f>
        <v>0</v>
      </c>
      <c r="DE568" s="16">
        <f>IF(UPPER(TRIM(BC568))="",0, IF(UPPER(TRIM(BC568))="U",1,IF(UPPER(TRIM(BC568))="A",2,IF(UPPER(TRIM(BC568))="B1",4,IF(UPPER(TRIM(BC568))="B2",8,IF(UPPER(TRIM(BC568))="C",16,-1))))))</f>
        <v>0</v>
      </c>
      <c r="DF568" s="17"/>
      <c r="DG568" s="16">
        <v>747</v>
      </c>
      <c r="DH568" s="16">
        <f>AK568</f>
        <v>3059</v>
      </c>
      <c r="DI568" s="16">
        <f>AL568</f>
        <v>31</v>
      </c>
      <c r="DJ568" s="16">
        <f>DB568 + DC568</f>
        <v>1243</v>
      </c>
      <c r="DK568" s="16">
        <f>HEX2DEC(AO568)</f>
        <v>0</v>
      </c>
      <c r="DL568" s="16">
        <f>HEX2DEC(AP568)</f>
        <v>1243</v>
      </c>
      <c r="DM568" s="128">
        <v>0</v>
      </c>
      <c r="DN568" s="16">
        <v>577</v>
      </c>
      <c r="DO568" s="16">
        <f>BV568*2^15+BW568*2^14+BX568*2^13+BY568*2^12+BZ568*2^11+CA568*2^10+CB568*2^9+CC568*2^8+CD568*2^7+CE568*2^6+CF568*2^5+CG568*2^4+CH568*2^3+CI568*2^2+CJ568*2^1+CK568*2^0</f>
        <v>0</v>
      </c>
      <c r="DP568" s="16">
        <f>CL568*2^15+CM568*2^14+CN568*2^13+CO568*2^12+CP568*2^11+CQ568*2^10+CR568*2^9+CS568*2^8+CT568*2^7+CU568*2^6+CV568*2^5+CW568*2^4+CX568*2^3+CY568*2^2+CZ568*2^1+DA568*2^0</f>
        <v>0</v>
      </c>
      <c r="DQ568" s="16">
        <f>IF(DS568=2,AT568*1000,AT568)</f>
        <v>10000</v>
      </c>
      <c r="DR568" s="16">
        <f>IF(DT568=2,AU568*1000,AU568)</f>
        <v>5000</v>
      </c>
      <c r="DS568" s="16">
        <v>2</v>
      </c>
      <c r="DT568" s="16">
        <v>2</v>
      </c>
      <c r="DU568" s="16">
        <f>MAX(0,MIN(AX568,3))*2^14+MAX(0,MIN(AY568,3))*2^12+MAX(0,MIN(AZ568,3))*2^10+MAX(0,MIN(BA568,3))*2^8+IF(AW568&lt;0,31,IF(AW568&gt;30,30,AW568))</f>
        <v>0</v>
      </c>
      <c r="DV568" s="16">
        <f>DD568 + DE568</f>
        <v>0</v>
      </c>
      <c r="DW568" s="138"/>
      <c r="DX568" s="137"/>
      <c r="DY568" s="137"/>
      <c r="DZ568" s="17"/>
      <c r="EA568" s="15"/>
      <c r="EB568" s="15"/>
      <c r="EC568" s="15"/>
      <c r="ED568" s="15"/>
    </row>
    <row r="569" spans="1:134" ht="15" hidden="1" customHeight="1" x14ac:dyDescent="0.3">
      <c r="A569" s="220"/>
      <c r="B569" s="221"/>
      <c r="C569" s="553"/>
      <c r="D569" s="257"/>
      <c r="E569" s="257"/>
      <c r="F569" s="257"/>
      <c r="G569" s="204"/>
      <c r="H569" s="257"/>
      <c r="I569" s="257"/>
      <c r="J569" s="257"/>
      <c r="K569" s="257"/>
      <c r="L569" s="257"/>
      <c r="M569" s="257"/>
      <c r="N569" s="257"/>
      <c r="O569" s="257"/>
      <c r="P569" s="257"/>
      <c r="Q569" s="257"/>
      <c r="R569" s="257"/>
      <c r="S569" s="257"/>
      <c r="T569" s="257"/>
      <c r="U569" s="257"/>
      <c r="V569" s="257"/>
      <c r="W569" s="257"/>
      <c r="X569" s="257"/>
      <c r="Y569" s="257"/>
      <c r="Z569" s="257"/>
      <c r="AA569" s="257"/>
      <c r="AB569" s="257"/>
      <c r="AC569" s="257"/>
      <c r="AD569" s="257"/>
      <c r="AE569" s="257"/>
      <c r="AF569" s="257"/>
      <c r="AG569" s="257"/>
      <c r="AH569" s="257"/>
      <c r="AI569" s="257"/>
      <c r="AJ569" s="128"/>
      <c r="AK569" s="143"/>
      <c r="AL569" s="143"/>
      <c r="AM569" s="144"/>
      <c r="AN569" s="145"/>
      <c r="AO569" s="145"/>
      <c r="AP569" s="145"/>
      <c r="AQ569" s="132" t="s">
        <v>990</v>
      </c>
      <c r="AR569" s="225">
        <v>100</v>
      </c>
      <c r="AS569" s="142" t="s">
        <v>328</v>
      </c>
      <c r="AT569" s="224"/>
      <c r="AU569" s="224"/>
      <c r="AV569" s="12"/>
      <c r="AW569" s="12"/>
      <c r="AX569" s="12"/>
      <c r="AY569" s="12"/>
      <c r="AZ569" s="12"/>
      <c r="BA569" s="12"/>
      <c r="BB569" s="14"/>
      <c r="BC569" s="14"/>
      <c r="BD569" s="15"/>
      <c r="BE569" s="137"/>
      <c r="BF569" s="11"/>
      <c r="BG569" s="11"/>
      <c r="BH569" s="11"/>
      <c r="BI569" s="11"/>
      <c r="BJ569" s="11"/>
      <c r="BK569" s="11"/>
      <c r="BL569" s="11"/>
      <c r="BM569" s="11"/>
      <c r="BN569" s="11"/>
      <c r="BO569" s="11"/>
      <c r="BP569" s="11"/>
      <c r="BQ569" s="11"/>
      <c r="BR569" s="11"/>
      <c r="BS569" s="11"/>
      <c r="BT569" s="11"/>
      <c r="BU569" s="11"/>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6"/>
      <c r="DC569" s="16"/>
      <c r="DD569" s="16"/>
      <c r="DE569" s="16"/>
      <c r="DF569" s="17"/>
      <c r="DG569" s="16"/>
      <c r="DH569" s="16"/>
      <c r="DI569" s="16"/>
      <c r="DJ569" s="16"/>
      <c r="DK569" s="16"/>
      <c r="DL569" s="16"/>
      <c r="DM569" s="128"/>
      <c r="DN569" s="16"/>
      <c r="DO569" s="16"/>
      <c r="DP569" s="16"/>
      <c r="DQ569" s="16"/>
      <c r="DR569" s="16"/>
      <c r="DS569" s="16"/>
      <c r="DT569" s="16"/>
      <c r="DU569" s="16"/>
      <c r="DV569" s="16"/>
      <c r="DW569" s="138"/>
      <c r="DX569" s="137"/>
      <c r="DY569" s="137"/>
      <c r="DZ569" s="17"/>
      <c r="EA569" s="15"/>
      <c r="EB569" s="15"/>
      <c r="EC569" s="15"/>
      <c r="ED569" s="15"/>
    </row>
    <row r="570" spans="1:134" ht="15" hidden="1" customHeight="1" x14ac:dyDescent="0.3">
      <c r="A570" s="220"/>
      <c r="B570" s="221"/>
      <c r="C570" s="553"/>
      <c r="D570" s="257"/>
      <c r="E570" s="257"/>
      <c r="F570" s="257"/>
      <c r="G570" s="204"/>
      <c r="H570" s="257"/>
      <c r="I570" s="257"/>
      <c r="J570" s="257"/>
      <c r="K570" s="257"/>
      <c r="L570" s="257"/>
      <c r="M570" s="257"/>
      <c r="N570" s="257"/>
      <c r="O570" s="257"/>
      <c r="P570" s="257"/>
      <c r="Q570" s="257"/>
      <c r="R570" s="257"/>
      <c r="S570" s="257"/>
      <c r="T570" s="257"/>
      <c r="U570" s="257"/>
      <c r="V570" s="257"/>
      <c r="W570" s="257"/>
      <c r="X570" s="257"/>
      <c r="Y570" s="257"/>
      <c r="Z570" s="257"/>
      <c r="AA570" s="257"/>
      <c r="AB570" s="257"/>
      <c r="AC570" s="257"/>
      <c r="AD570" s="257"/>
      <c r="AE570" s="257"/>
      <c r="AF570" s="257"/>
      <c r="AG570" s="257"/>
      <c r="AH570" s="257"/>
      <c r="AI570" s="257"/>
      <c r="AJ570" s="128"/>
      <c r="AK570" s="143"/>
      <c r="AL570" s="143"/>
      <c r="AM570" s="144"/>
      <c r="AN570" s="145"/>
      <c r="AO570" s="145"/>
      <c r="AP570" s="145"/>
      <c r="AQ570" s="132" t="s">
        <v>309</v>
      </c>
      <c r="AR570" s="141">
        <v>9999</v>
      </c>
      <c r="AS570" s="142" t="s">
        <v>191</v>
      </c>
      <c r="AT570" s="224"/>
      <c r="AU570" s="224"/>
      <c r="AV570" s="12"/>
      <c r="AW570" s="12"/>
      <c r="AX570" s="12"/>
      <c r="AY570" s="12"/>
      <c r="AZ570" s="12"/>
      <c r="BA570" s="12"/>
      <c r="BB570" s="14"/>
      <c r="BC570" s="14"/>
      <c r="BD570" s="15"/>
      <c r="BE570" s="137"/>
      <c r="BF570" s="11"/>
      <c r="BG570" s="11"/>
      <c r="BH570" s="11"/>
      <c r="BI570" s="11"/>
      <c r="BJ570" s="11"/>
      <c r="BK570" s="11"/>
      <c r="BL570" s="11"/>
      <c r="BM570" s="11"/>
      <c r="BN570" s="11"/>
      <c r="BO570" s="11"/>
      <c r="BP570" s="11"/>
      <c r="BQ570" s="11"/>
      <c r="BR570" s="11"/>
      <c r="BS570" s="11"/>
      <c r="BT570" s="11"/>
      <c r="BU570" s="11"/>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6"/>
      <c r="DC570" s="16"/>
      <c r="DD570" s="16"/>
      <c r="DE570" s="16"/>
      <c r="DF570" s="17"/>
      <c r="DG570" s="16"/>
      <c r="DH570" s="16"/>
      <c r="DI570" s="16"/>
      <c r="DJ570" s="16"/>
      <c r="DK570" s="16"/>
      <c r="DL570" s="16"/>
      <c r="DM570" s="128"/>
      <c r="DN570" s="16"/>
      <c r="DO570" s="16"/>
      <c r="DP570" s="16"/>
      <c r="DQ570" s="16"/>
      <c r="DR570" s="16"/>
      <c r="DS570" s="16"/>
      <c r="DT570" s="16"/>
      <c r="DU570" s="16"/>
      <c r="DV570" s="16"/>
      <c r="DW570" s="138"/>
      <c r="DX570" s="137"/>
      <c r="DY570" s="137"/>
      <c r="DZ570" s="17"/>
      <c r="EA570" s="15"/>
      <c r="EB570" s="15"/>
      <c r="EC570" s="15"/>
      <c r="ED570" s="15"/>
    </row>
    <row r="571" spans="1:134" ht="15" hidden="1" customHeight="1" x14ac:dyDescent="0.3">
      <c r="A571" s="220"/>
      <c r="B571" s="221"/>
      <c r="C571" s="553"/>
      <c r="D571" s="257"/>
      <c r="E571" s="257"/>
      <c r="F571" s="257"/>
      <c r="G571" s="204"/>
      <c r="H571" s="257"/>
      <c r="I571" s="257"/>
      <c r="J571" s="257"/>
      <c r="K571" s="257"/>
      <c r="L571" s="257"/>
      <c r="M571" s="257"/>
      <c r="N571" s="257"/>
      <c r="O571" s="257"/>
      <c r="P571" s="257"/>
      <c r="Q571" s="257"/>
      <c r="R571" s="257"/>
      <c r="S571" s="257"/>
      <c r="T571" s="257"/>
      <c r="U571" s="257"/>
      <c r="V571" s="257"/>
      <c r="W571" s="257"/>
      <c r="X571" s="257"/>
      <c r="Y571" s="257"/>
      <c r="Z571" s="257"/>
      <c r="AA571" s="257"/>
      <c r="AB571" s="257"/>
      <c r="AC571" s="257"/>
      <c r="AD571" s="257"/>
      <c r="AE571" s="257"/>
      <c r="AF571" s="257"/>
      <c r="AG571" s="257"/>
      <c r="AH571" s="257"/>
      <c r="AI571" s="257"/>
      <c r="AJ571" s="128"/>
      <c r="AK571" s="143"/>
      <c r="AL571" s="143"/>
      <c r="AM571" s="144"/>
      <c r="AN571" s="145"/>
      <c r="AO571" s="145"/>
      <c r="AP571" s="145"/>
      <c r="AQ571" s="132" t="s">
        <v>991</v>
      </c>
      <c r="AR571" s="226">
        <v>1</v>
      </c>
      <c r="AS571" s="142"/>
      <c r="AT571" s="224"/>
      <c r="AU571" s="224"/>
      <c r="AV571" s="12"/>
      <c r="AW571" s="12"/>
      <c r="AX571" s="12"/>
      <c r="AY571" s="12"/>
      <c r="AZ571" s="12"/>
      <c r="BA571" s="12"/>
      <c r="BB571" s="14"/>
      <c r="BC571" s="14"/>
      <c r="BD571" s="15"/>
      <c r="BE571" s="137"/>
      <c r="BF571" s="11"/>
      <c r="BG571" s="11"/>
      <c r="BH571" s="11"/>
      <c r="BI571" s="11"/>
      <c r="BJ571" s="11"/>
      <c r="BK571" s="11"/>
      <c r="BL571" s="11"/>
      <c r="BM571" s="11"/>
      <c r="BN571" s="11"/>
      <c r="BO571" s="11"/>
      <c r="BP571" s="11"/>
      <c r="BQ571" s="11"/>
      <c r="BR571" s="11"/>
      <c r="BS571" s="11"/>
      <c r="BT571" s="11"/>
      <c r="BU571" s="11"/>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6"/>
      <c r="DC571" s="16"/>
      <c r="DD571" s="16"/>
      <c r="DE571" s="16"/>
      <c r="DF571" s="17"/>
      <c r="DG571" s="16"/>
      <c r="DH571" s="16"/>
      <c r="DI571" s="16"/>
      <c r="DJ571" s="16"/>
      <c r="DK571" s="16"/>
      <c r="DL571" s="16"/>
      <c r="DM571" s="128"/>
      <c r="DN571" s="16"/>
      <c r="DO571" s="16"/>
      <c r="DP571" s="16"/>
      <c r="DQ571" s="16"/>
      <c r="DR571" s="16"/>
      <c r="DS571" s="16"/>
      <c r="DT571" s="16"/>
      <c r="DU571" s="16"/>
      <c r="DV571" s="16"/>
      <c r="DW571" s="138"/>
      <c r="DX571" s="137"/>
      <c r="DY571" s="137"/>
      <c r="DZ571" s="17"/>
      <c r="EA571" s="15"/>
      <c r="EB571" s="15"/>
      <c r="EC571" s="15"/>
      <c r="ED571" s="15"/>
    </row>
    <row r="572" spans="1:134" ht="15" hidden="1" customHeight="1" x14ac:dyDescent="0.3">
      <c r="A572" s="220"/>
      <c r="B572" s="221"/>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48"/>
      <c r="AK572" s="12"/>
      <c r="AL572" s="12"/>
      <c r="AM572" s="149"/>
      <c r="AN572" s="150"/>
      <c r="AO572" s="150"/>
      <c r="AP572" s="150"/>
      <c r="AQ572" s="132" t="s">
        <v>992</v>
      </c>
      <c r="AR572" s="225">
        <v>25</v>
      </c>
      <c r="AS572" s="142" t="s">
        <v>170</v>
      </c>
      <c r="AT572" s="12"/>
      <c r="AU572" s="12"/>
      <c r="AV572" s="12"/>
      <c r="AW572" s="12"/>
      <c r="AX572" s="12"/>
      <c r="AY572" s="12"/>
      <c r="AZ572" s="12"/>
      <c r="BA572" s="12"/>
      <c r="BB572" s="14"/>
      <c r="BC572" s="14"/>
      <c r="BD572" s="15"/>
      <c r="BE572" s="137"/>
      <c r="BF572" s="11"/>
      <c r="BG572" s="11"/>
      <c r="BH572" s="11"/>
      <c r="BI572" s="11"/>
      <c r="BJ572" s="11"/>
      <c r="BK572" s="11"/>
      <c r="BL572" s="11"/>
      <c r="BM572" s="11"/>
      <c r="BN572" s="11"/>
      <c r="BO572" s="11"/>
      <c r="BP572" s="11"/>
      <c r="BQ572" s="11"/>
      <c r="BR572" s="11"/>
      <c r="BS572" s="11"/>
      <c r="BT572" s="11"/>
      <c r="BU572" s="11"/>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6"/>
      <c r="DC572" s="16"/>
      <c r="DD572" s="16"/>
      <c r="DE572" s="16"/>
      <c r="DF572" s="17"/>
      <c r="DG572" s="16"/>
      <c r="DH572" s="16"/>
      <c r="DI572" s="16"/>
      <c r="DJ572" s="16"/>
      <c r="DK572" s="16"/>
      <c r="DL572" s="16"/>
      <c r="DM572" s="13"/>
      <c r="DN572" s="16"/>
      <c r="DO572" s="16"/>
      <c r="DP572" s="16"/>
      <c r="DQ572" s="16"/>
      <c r="DR572" s="16"/>
      <c r="DS572" s="16"/>
      <c r="DT572" s="16"/>
      <c r="DU572" s="16"/>
      <c r="DV572" s="16"/>
      <c r="DW572" s="138"/>
      <c r="DX572" s="137"/>
      <c r="DY572" s="137"/>
      <c r="DZ572" s="17"/>
      <c r="EA572" s="15"/>
      <c r="EB572" s="15"/>
      <c r="EC572" s="15"/>
      <c r="ED572" s="15"/>
    </row>
    <row r="573" spans="1:134" ht="15" hidden="1" customHeight="1" x14ac:dyDescent="0.3">
      <c r="A573" s="220"/>
      <c r="B573" s="221"/>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48"/>
      <c r="AK573" s="12"/>
      <c r="AL573" s="12"/>
      <c r="AM573" s="149"/>
      <c r="AN573" s="150"/>
      <c r="AO573" s="150"/>
      <c r="AP573" s="150"/>
      <c r="AQ573" s="132" t="s">
        <v>993</v>
      </c>
      <c r="AR573" s="12">
        <v>1</v>
      </c>
      <c r="AS573" s="12"/>
      <c r="AT573" s="12"/>
      <c r="AU573" s="12"/>
      <c r="AV573" s="12"/>
      <c r="AW573" s="12"/>
      <c r="AX573" s="12"/>
      <c r="AY573" s="12"/>
      <c r="AZ573" s="12"/>
      <c r="BA573" s="12"/>
      <c r="BB573" s="14"/>
      <c r="BC573" s="14"/>
      <c r="BD573" s="15"/>
      <c r="BE573" s="137"/>
      <c r="BF573" s="11"/>
      <c r="BG573" s="11"/>
      <c r="BH573" s="11"/>
      <c r="BI573" s="11"/>
      <c r="BJ573" s="11"/>
      <c r="BK573" s="11"/>
      <c r="BL573" s="11"/>
      <c r="BM573" s="11"/>
      <c r="BN573" s="11"/>
      <c r="BO573" s="11"/>
      <c r="BP573" s="11"/>
      <c r="BQ573" s="11"/>
      <c r="BR573" s="11"/>
      <c r="BS573" s="11"/>
      <c r="BT573" s="11"/>
      <c r="BU573" s="11"/>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6"/>
      <c r="DC573" s="16"/>
      <c r="DD573" s="16"/>
      <c r="DE573" s="16"/>
      <c r="DF573" s="17"/>
      <c r="DG573" s="16"/>
      <c r="DH573" s="16"/>
      <c r="DI573" s="16"/>
      <c r="DJ573" s="16"/>
      <c r="DK573" s="16"/>
      <c r="DL573" s="16"/>
      <c r="DM573" s="13"/>
      <c r="DN573" s="16"/>
      <c r="DO573" s="16"/>
      <c r="DP573" s="16"/>
      <c r="DQ573" s="16"/>
      <c r="DR573" s="16"/>
      <c r="DS573" s="16"/>
      <c r="DT573" s="16"/>
      <c r="DU573" s="16"/>
      <c r="DV573" s="16"/>
      <c r="DW573" s="138"/>
      <c r="DX573" s="137"/>
      <c r="DY573" s="137"/>
      <c r="DZ573" s="17"/>
      <c r="EA573" s="15"/>
      <c r="EB573" s="15"/>
      <c r="EC573" s="15"/>
      <c r="ED573" s="15"/>
    </row>
    <row r="574" spans="1:134" ht="15" hidden="1" customHeight="1" x14ac:dyDescent="0.3">
      <c r="A574" s="220"/>
      <c r="B574" s="221"/>
      <c r="C574" s="554"/>
      <c r="D574" s="306"/>
      <c r="E574" s="306"/>
      <c r="F574" s="306"/>
      <c r="G574" s="252"/>
      <c r="H574" s="306"/>
      <c r="I574" s="252"/>
      <c r="J574" s="252"/>
      <c r="K574" s="306"/>
      <c r="L574" s="306"/>
      <c r="M574" s="306"/>
      <c r="N574" s="306"/>
      <c r="O574" s="306"/>
      <c r="P574" s="306"/>
      <c r="Q574" s="306"/>
      <c r="R574" s="306"/>
      <c r="S574" s="306"/>
      <c r="T574" s="306"/>
      <c r="U574" s="306"/>
      <c r="V574" s="306"/>
      <c r="W574" s="306"/>
      <c r="X574" s="306"/>
      <c r="Y574" s="306"/>
      <c r="Z574" s="306"/>
      <c r="AA574" s="306"/>
      <c r="AB574" s="306"/>
      <c r="AC574" s="306"/>
      <c r="AD574" s="306"/>
      <c r="AE574" s="306"/>
      <c r="AF574" s="306"/>
      <c r="AG574" s="306"/>
      <c r="AH574" s="306"/>
      <c r="AI574" s="306"/>
      <c r="AJ574" s="158"/>
      <c r="AK574" s="173"/>
      <c r="AL574" s="173"/>
      <c r="AM574" s="174"/>
      <c r="AN574" s="175"/>
      <c r="AO574" s="175"/>
      <c r="AP574" s="175"/>
      <c r="AQ574" s="132" t="s">
        <v>994</v>
      </c>
      <c r="AR574" s="307">
        <f>CVdP_min_AAT</f>
        <v>-460</v>
      </c>
      <c r="AS574" s="12" t="s">
        <v>311</v>
      </c>
      <c r="AT574" s="253"/>
      <c r="AU574" s="253"/>
      <c r="AV574" s="11"/>
      <c r="AW574" s="11"/>
      <c r="AX574" s="11"/>
      <c r="AY574" s="11"/>
      <c r="AZ574" s="11"/>
      <c r="BA574" s="11"/>
      <c r="BB574" s="14"/>
      <c r="BC574" s="14"/>
      <c r="BD574" s="15"/>
      <c r="BE574" s="137"/>
      <c r="BF574" s="11"/>
      <c r="BG574" s="11"/>
      <c r="BH574" s="11"/>
      <c r="BI574" s="11"/>
      <c r="BJ574" s="11"/>
      <c r="BK574" s="11"/>
      <c r="BL574" s="11"/>
      <c r="BM574" s="11"/>
      <c r="BN574" s="11"/>
      <c r="BO574" s="11"/>
      <c r="BP574" s="11"/>
      <c r="BQ574" s="11"/>
      <c r="BR574" s="11"/>
      <c r="BS574" s="11"/>
      <c r="BT574" s="11"/>
      <c r="BU574" s="11"/>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6"/>
      <c r="DC574" s="16"/>
      <c r="DD574" s="16"/>
      <c r="DE574" s="16"/>
      <c r="DF574" s="17"/>
      <c r="DG574" s="16"/>
      <c r="DH574" s="16"/>
      <c r="DI574" s="16"/>
      <c r="DJ574" s="16"/>
      <c r="DK574" s="16"/>
      <c r="DL574" s="16"/>
      <c r="DM574" s="158"/>
      <c r="DN574" s="16"/>
      <c r="DO574" s="16"/>
      <c r="DP574" s="16"/>
      <c r="DQ574" s="16"/>
      <c r="DR574" s="16"/>
      <c r="DS574" s="16"/>
      <c r="DT574" s="16"/>
      <c r="DU574" s="16"/>
      <c r="DV574" s="16"/>
      <c r="DW574" s="138"/>
      <c r="DX574" s="137"/>
      <c r="DY574" s="137"/>
      <c r="DZ574" s="17"/>
      <c r="EA574" s="15"/>
      <c r="EB574" s="15"/>
      <c r="EC574" s="15"/>
      <c r="ED574" s="15"/>
    </row>
    <row r="575" spans="1:134" ht="15" hidden="1" customHeight="1" x14ac:dyDescent="0.3">
      <c r="B575" s="229"/>
      <c r="C575" s="554"/>
      <c r="D575" s="306"/>
      <c r="E575" s="306"/>
      <c r="F575" s="306"/>
      <c r="G575" s="252"/>
      <c r="H575" s="306"/>
      <c r="I575" s="252"/>
      <c r="J575" s="252"/>
      <c r="K575" s="306"/>
      <c r="L575" s="306"/>
      <c r="M575" s="306"/>
      <c r="N575" s="306"/>
      <c r="O575" s="306"/>
      <c r="P575" s="306"/>
      <c r="Q575" s="306"/>
      <c r="R575" s="306"/>
      <c r="S575" s="306"/>
      <c r="T575" s="306"/>
      <c r="U575" s="306"/>
      <c r="V575" s="306"/>
      <c r="W575" s="306"/>
      <c r="X575" s="306"/>
      <c r="Y575" s="306"/>
      <c r="Z575" s="306"/>
      <c r="AA575" s="306"/>
      <c r="AB575" s="306"/>
      <c r="AC575" s="306"/>
      <c r="AD575" s="306"/>
      <c r="AE575" s="306"/>
      <c r="AF575" s="306"/>
      <c r="AG575" s="306"/>
      <c r="AH575" s="306"/>
      <c r="AI575" s="306"/>
      <c r="AJ575" s="158"/>
      <c r="AK575" s="173"/>
      <c r="AL575" s="173"/>
      <c r="AM575" s="174"/>
      <c r="AN575" s="175"/>
      <c r="AO575" s="175"/>
      <c r="AP575" s="175"/>
      <c r="AQ575" s="132" t="s">
        <v>360</v>
      </c>
      <c r="AR575" s="248" t="s">
        <v>385</v>
      </c>
      <c r="AS575" s="12"/>
      <c r="AT575" s="253"/>
      <c r="AU575" s="253"/>
      <c r="AV575" s="11"/>
      <c r="AW575" s="11"/>
      <c r="AX575" s="11"/>
      <c r="AY575" s="11"/>
      <c r="AZ575" s="11"/>
      <c r="BA575" s="11"/>
      <c r="BB575" s="14"/>
      <c r="BC575" s="14"/>
      <c r="BD575" s="15"/>
      <c r="BE575" s="137"/>
      <c r="BF575" s="11"/>
      <c r="BG575" s="11"/>
      <c r="BH575" s="11"/>
      <c r="BI575" s="11"/>
      <c r="BJ575" s="11"/>
      <c r="BK575" s="11"/>
      <c r="BL575" s="11"/>
      <c r="BM575" s="11"/>
      <c r="BN575" s="11"/>
      <c r="BO575" s="11"/>
      <c r="BP575" s="11"/>
      <c r="BQ575" s="11"/>
      <c r="BR575" s="11"/>
      <c r="BS575" s="11"/>
      <c r="BT575" s="11"/>
      <c r="BU575" s="11"/>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6"/>
      <c r="DC575" s="16"/>
      <c r="DD575" s="16"/>
      <c r="DE575" s="16"/>
      <c r="DF575" s="17"/>
      <c r="DG575" s="16"/>
      <c r="DH575" s="16"/>
      <c r="DI575" s="16"/>
      <c r="DJ575" s="16"/>
      <c r="DK575" s="16"/>
      <c r="DL575" s="16"/>
      <c r="DM575" s="158"/>
      <c r="DN575" s="16"/>
      <c r="DO575" s="16"/>
      <c r="DP575" s="16"/>
      <c r="DQ575" s="16"/>
      <c r="DR575" s="16"/>
      <c r="DS575" s="16"/>
      <c r="DT575" s="16"/>
      <c r="DU575" s="16"/>
      <c r="DV575" s="16"/>
      <c r="DW575" s="138"/>
      <c r="DX575" s="137"/>
      <c r="DY575" s="137"/>
      <c r="DZ575" s="17"/>
      <c r="EA575" s="15"/>
      <c r="EB575" s="15"/>
      <c r="EC575" s="15"/>
      <c r="ED575" s="15"/>
    </row>
    <row r="576" spans="1:134" ht="15" hidden="1" customHeight="1" x14ac:dyDescent="0.3">
      <c r="A576" s="220"/>
      <c r="B576" s="229"/>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48"/>
      <c r="AK576" s="12"/>
      <c r="AL576" s="12"/>
      <c r="AM576" s="149"/>
      <c r="AN576" s="150"/>
      <c r="AO576" s="150"/>
      <c r="AP576" s="150"/>
      <c r="AQ576" s="12"/>
      <c r="AR576" s="12"/>
      <c r="AS576" s="12"/>
      <c r="AT576" s="12"/>
      <c r="AU576" s="12"/>
      <c r="AV576" s="12"/>
      <c r="AW576" s="12"/>
      <c r="AX576" s="12"/>
      <c r="AY576" s="12"/>
      <c r="AZ576" s="12"/>
      <c r="BA576" s="12"/>
      <c r="BB576" s="14"/>
      <c r="BC576" s="14"/>
      <c r="BD576" s="15"/>
      <c r="BE576" s="137"/>
      <c r="BF576" s="11"/>
      <c r="BG576" s="11"/>
      <c r="BH576" s="11"/>
      <c r="BI576" s="11"/>
      <c r="BJ576" s="11"/>
      <c r="BK576" s="11"/>
      <c r="BL576" s="11"/>
      <c r="BM576" s="11"/>
      <c r="BN576" s="11"/>
      <c r="BO576" s="11"/>
      <c r="BP576" s="11"/>
      <c r="BQ576" s="11"/>
      <c r="BR576" s="11"/>
      <c r="BS576" s="11"/>
      <c r="BT576" s="11"/>
      <c r="BU576" s="11"/>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6"/>
      <c r="DC576" s="16"/>
      <c r="DD576" s="16"/>
      <c r="DE576" s="16"/>
      <c r="DF576" s="17"/>
      <c r="DG576" s="16"/>
      <c r="DH576" s="16"/>
      <c r="DI576" s="16"/>
      <c r="DJ576" s="16"/>
      <c r="DK576" s="16"/>
      <c r="DL576" s="16"/>
      <c r="DM576" s="13"/>
      <c r="DN576" s="16"/>
      <c r="DO576" s="16"/>
      <c r="DP576" s="16"/>
      <c r="DQ576" s="16"/>
      <c r="DR576" s="16"/>
      <c r="DS576" s="16"/>
      <c r="DT576" s="16"/>
      <c r="DU576" s="16"/>
      <c r="DV576" s="16"/>
      <c r="DW576" s="138"/>
      <c r="DX576" s="137"/>
      <c r="DY576" s="137"/>
      <c r="DZ576" s="17"/>
      <c r="EA576" s="15"/>
      <c r="EB576" s="15"/>
      <c r="EC576" s="15"/>
      <c r="ED576" s="15"/>
    </row>
    <row r="577" spans="1:134" ht="15" hidden="1" customHeight="1" x14ac:dyDescent="0.3">
      <c r="B577" s="308"/>
      <c r="C577" s="564" t="s">
        <v>995</v>
      </c>
      <c r="D577" s="228"/>
      <c r="E577" s="152"/>
      <c r="F577" s="152"/>
      <c r="G577" s="151"/>
      <c r="H577" s="152"/>
      <c r="I577" s="152"/>
      <c r="J577" s="152"/>
      <c r="K577" s="152"/>
      <c r="L577" s="152"/>
      <c r="M577" s="152"/>
      <c r="N577" s="152"/>
      <c r="O577" s="152"/>
      <c r="P577" s="152"/>
      <c r="Q577" s="152"/>
      <c r="R577" s="152"/>
      <c r="S577" s="152"/>
      <c r="T577" s="152"/>
      <c r="U577" s="152"/>
      <c r="V577" s="152"/>
      <c r="W577" s="152"/>
      <c r="X577" s="152"/>
      <c r="Y577" s="152"/>
      <c r="Z577" s="152"/>
      <c r="AA577" s="152"/>
      <c r="AB577" s="152"/>
      <c r="AC577" s="152"/>
      <c r="AD577" s="152"/>
      <c r="AE577" s="152"/>
      <c r="AF577" s="152"/>
      <c r="AG577" s="152"/>
      <c r="AH577" s="152"/>
      <c r="AI577" s="152"/>
      <c r="AJ577" s="128">
        <f>IF($DM577=0,0,(IF(_xlfn.BITAND($DM577, 128),"8,", "") &amp; IF(_xlfn.BITAND($DM577,64),"7,", "") &amp; IF(_xlfn.BITAND($DM577,7), _xlfn.BITAND($DM577,7) &amp; ",", "") &amp; IF(_xlfn.BITAND($DM577, 56), _xlfn.BITAND($DM577, 56)/8, "")))</f>
        <v>0</v>
      </c>
      <c r="AK577" s="129">
        <v>3059</v>
      </c>
      <c r="AL577" s="129">
        <v>31</v>
      </c>
      <c r="AM577" s="130" t="s">
        <v>165</v>
      </c>
      <c r="AN577" s="131" t="s">
        <v>984</v>
      </c>
      <c r="AO577" s="131" t="s">
        <v>167</v>
      </c>
      <c r="AP577" s="131" t="s">
        <v>984</v>
      </c>
      <c r="AQ577" s="132" t="s">
        <v>985</v>
      </c>
      <c r="AR577" s="225">
        <v>50</v>
      </c>
      <c r="AS577" s="142" t="s">
        <v>328</v>
      </c>
      <c r="AT577" s="198">
        <v>10</v>
      </c>
      <c r="AU577" s="198">
        <v>5</v>
      </c>
      <c r="AV577" s="12" t="s">
        <v>259</v>
      </c>
      <c r="AW577" s="135">
        <v>0</v>
      </c>
      <c r="AX577" s="135">
        <v>0</v>
      </c>
      <c r="AY577" s="135">
        <v>0</v>
      </c>
      <c r="AZ577" s="135">
        <v>0</v>
      </c>
      <c r="BA577" s="135">
        <v>0</v>
      </c>
      <c r="BB577" s="136"/>
      <c r="BC577" s="136"/>
      <c r="BD577" s="15"/>
      <c r="BE577" s="137" t="s">
        <v>996</v>
      </c>
      <c r="BF577" s="11"/>
      <c r="BG577" s="11"/>
      <c r="BH577" s="11"/>
      <c r="BI577" s="11" t="s">
        <v>986</v>
      </c>
      <c r="BJ577" s="11" t="s">
        <v>987</v>
      </c>
      <c r="BK577" s="11" t="s">
        <v>988</v>
      </c>
      <c r="BL577" s="11" t="s">
        <v>989</v>
      </c>
      <c r="BM577" s="11" t="s">
        <v>271</v>
      </c>
      <c r="BN577" s="11" t="s">
        <v>182</v>
      </c>
      <c r="BO577" s="11" t="s">
        <v>182</v>
      </c>
      <c r="BP577" s="11"/>
      <c r="BQ577" s="11" t="s">
        <v>180</v>
      </c>
      <c r="BR577" s="11" t="s">
        <v>182</v>
      </c>
      <c r="BS577" s="11"/>
      <c r="BT577" s="11" t="s">
        <v>182</v>
      </c>
      <c r="BU577" s="11"/>
      <c r="BV577" s="15">
        <f>IF(UPPER(TRIM(D577))="X",1,0)</f>
        <v>0</v>
      </c>
      <c r="BW577" s="15">
        <f>IF(UPPER(TRIM(E577))="X",1,0)</f>
        <v>0</v>
      </c>
      <c r="BX577" s="15">
        <f>IF(UPPER(TRIM(F577))="X",1,0)</f>
        <v>0</v>
      </c>
      <c r="BY577" s="15">
        <f>IF(UPPER(TRIM(G577))="X",1,0)</f>
        <v>0</v>
      </c>
      <c r="BZ577" s="15">
        <f>IF(UPPER(TRIM(H577))="X",1,0)</f>
        <v>0</v>
      </c>
      <c r="CA577" s="15">
        <f>IF(UPPER(TRIM(J577))="X",1,0)</f>
        <v>0</v>
      </c>
      <c r="CB577" s="15">
        <f>IF(UPPER(TRIM(L577))="X",1,0)</f>
        <v>0</v>
      </c>
      <c r="CC577" s="15">
        <f>IF(UPPER(TRIM(M577))="X",1,0)</f>
        <v>0</v>
      </c>
      <c r="CD577" s="15">
        <f>IF(UPPER(TRIM(I577))="X",1,0)</f>
        <v>0</v>
      </c>
      <c r="CE577" s="15">
        <f>IF(UPPER(TRIM(K577))="X",1,0)</f>
        <v>0</v>
      </c>
      <c r="CF577" s="15">
        <f t="shared" ref="CF577:CX577" si="282">IF(UPPER(TRIM(N577))="X",1,0)</f>
        <v>0</v>
      </c>
      <c r="CG577" s="15">
        <f t="shared" si="282"/>
        <v>0</v>
      </c>
      <c r="CH577" s="15">
        <f t="shared" si="282"/>
        <v>0</v>
      </c>
      <c r="CI577" s="15">
        <f t="shared" si="282"/>
        <v>0</v>
      </c>
      <c r="CJ577" s="15">
        <f t="shared" si="282"/>
        <v>0</v>
      </c>
      <c r="CK577" s="15">
        <f t="shared" si="282"/>
        <v>0</v>
      </c>
      <c r="CL577" s="15">
        <f t="shared" si="282"/>
        <v>0</v>
      </c>
      <c r="CM577" s="15">
        <f t="shared" si="282"/>
        <v>0</v>
      </c>
      <c r="CN577" s="15">
        <f t="shared" si="282"/>
        <v>0</v>
      </c>
      <c r="CO577" s="15">
        <f t="shared" si="282"/>
        <v>0</v>
      </c>
      <c r="CP577" s="15">
        <f t="shared" si="282"/>
        <v>0</v>
      </c>
      <c r="CQ577" s="15">
        <f t="shared" si="282"/>
        <v>0</v>
      </c>
      <c r="CR577" s="15">
        <f t="shared" si="282"/>
        <v>0</v>
      </c>
      <c r="CS577" s="15">
        <f t="shared" si="282"/>
        <v>0</v>
      </c>
      <c r="CT577" s="15">
        <f t="shared" si="282"/>
        <v>0</v>
      </c>
      <c r="CU577" s="15">
        <f t="shared" si="282"/>
        <v>0</v>
      </c>
      <c r="CV577" s="15">
        <f t="shared" si="282"/>
        <v>0</v>
      </c>
      <c r="CW577" s="15">
        <f t="shared" si="282"/>
        <v>0</v>
      </c>
      <c r="CX577" s="15">
        <f t="shared" si="282"/>
        <v>0</v>
      </c>
      <c r="CY577" s="15">
        <v>0</v>
      </c>
      <c r="CZ577" s="15">
        <f>IF(UPPER(TRIM(AH577))="X",1,0)</f>
        <v>0</v>
      </c>
      <c r="DA577" s="15">
        <v>0</v>
      </c>
      <c r="DB577" s="16">
        <f>IF(UPPER(TRIM(AM577))="P", 0, IF(UPPER(TRIM(AM577))="C", 16384, IF(UPPER(TRIM(AM577))="B", 32768, IF(UPPER(TRIM(AM577))="U", 49152, -1))))</f>
        <v>0</v>
      </c>
      <c r="DC577" s="16">
        <f>HEX2DEC(AN577)</f>
        <v>1243</v>
      </c>
      <c r="DD577" s="16">
        <f>IF(UPPER(TRIM(BB577))="",0,IF(UPPER(TRIM(BB577))="M",32,IF(UPPER(TRIM(BB577))="H",64,IF(UPPER(TRIM(BB577))="I",128,-1))))</f>
        <v>0</v>
      </c>
      <c r="DE577" s="16">
        <f>IF(UPPER(TRIM(BC577))="",0, IF(UPPER(TRIM(BC577))="U",1,IF(UPPER(TRIM(BC577))="A",2,IF(UPPER(TRIM(BC577))="B1",4,IF(UPPER(TRIM(BC577))="B2",8,IF(UPPER(TRIM(BC577))="C",16,-1))))))</f>
        <v>0</v>
      </c>
      <c r="DF577" s="17"/>
      <c r="DG577" s="16">
        <v>748</v>
      </c>
      <c r="DH577" s="16">
        <f>AK577</f>
        <v>3059</v>
      </c>
      <c r="DI577" s="16">
        <f>AL577</f>
        <v>31</v>
      </c>
      <c r="DJ577" s="16">
        <f>DB577 + DC577</f>
        <v>1243</v>
      </c>
      <c r="DK577" s="16">
        <f>HEX2DEC(AO577)</f>
        <v>0</v>
      </c>
      <c r="DL577" s="16">
        <f>HEX2DEC(AP577)</f>
        <v>1243</v>
      </c>
      <c r="DM577" s="128">
        <v>0</v>
      </c>
      <c r="DN577" s="16">
        <v>578</v>
      </c>
      <c r="DO577" s="16">
        <f>BV577*2^15+BW577*2^14+BX577*2^13+BY577*2^12+BZ577*2^11+CA577*2^10+CB577*2^9+CC577*2^8+CD577*2^7+CE577*2^6+CF577*2^5+CG577*2^4+CH577*2^3+CI577*2^2+CJ577*2^1+CK577*2^0</f>
        <v>0</v>
      </c>
      <c r="DP577" s="16">
        <f>CL577*2^15+CM577*2^14+CN577*2^13+CO577*2^12+CP577*2^11+CQ577*2^10+CR577*2^9+CS577*2^8+CT577*2^7+CU577*2^6+CV577*2^5+CW577*2^4+CX577*2^3+CY577*2^2+CZ577*2^1+DA577*2^0</f>
        <v>0</v>
      </c>
      <c r="DQ577" s="16">
        <f>IF(DS577=2,AT577*1000,AT577)</f>
        <v>10000</v>
      </c>
      <c r="DR577" s="16">
        <f>IF(DT577=2,AU577*1000,AU577)</f>
        <v>5000</v>
      </c>
      <c r="DS577" s="16">
        <v>2</v>
      </c>
      <c r="DT577" s="16">
        <v>2</v>
      </c>
      <c r="DU577" s="16">
        <f>MAX(0,MIN(AX577,3))*2^14+MAX(0,MIN(AY577,3))*2^12+MAX(0,MIN(AZ577,3))*2^10+MAX(0,MIN(BA577,3))*2^8+IF(AW577&lt;0,31,IF(AW577&gt;30,30,AW577))</f>
        <v>0</v>
      </c>
      <c r="DV577" s="16">
        <f>DD577 + DE577</f>
        <v>0</v>
      </c>
      <c r="DW577" s="138"/>
      <c r="DX577" s="137"/>
      <c r="DY577" s="137"/>
      <c r="DZ577" s="17"/>
      <c r="EA577" s="15"/>
      <c r="EB577" s="15"/>
      <c r="EC577" s="15"/>
      <c r="ED577" s="15"/>
    </row>
    <row r="578" spans="1:134" ht="15" hidden="1" customHeight="1" x14ac:dyDescent="0.3">
      <c r="A578" s="309" t="s">
        <v>997</v>
      </c>
      <c r="B578" s="229"/>
      <c r="C578" s="553"/>
      <c r="D578" s="257"/>
      <c r="E578" s="257"/>
      <c r="F578" s="257"/>
      <c r="G578" s="204"/>
      <c r="H578" s="257"/>
      <c r="I578" s="257"/>
      <c r="J578" s="257"/>
      <c r="K578" s="257"/>
      <c r="L578" s="257"/>
      <c r="M578" s="257"/>
      <c r="N578" s="257"/>
      <c r="O578" s="257"/>
      <c r="P578" s="257"/>
      <c r="Q578" s="257"/>
      <c r="R578" s="257"/>
      <c r="S578" s="257"/>
      <c r="T578" s="257"/>
      <c r="U578" s="257"/>
      <c r="V578" s="257"/>
      <c r="W578" s="257"/>
      <c r="X578" s="257"/>
      <c r="Y578" s="257"/>
      <c r="Z578" s="257"/>
      <c r="AA578" s="257"/>
      <c r="AB578" s="257"/>
      <c r="AC578" s="257"/>
      <c r="AD578" s="257"/>
      <c r="AE578" s="257"/>
      <c r="AF578" s="257"/>
      <c r="AG578" s="257"/>
      <c r="AH578" s="257"/>
      <c r="AI578" s="257"/>
      <c r="AJ578" s="128"/>
      <c r="AK578" s="143"/>
      <c r="AL578" s="143"/>
      <c r="AM578" s="144"/>
      <c r="AN578" s="145"/>
      <c r="AO578" s="145"/>
      <c r="AP578" s="145"/>
      <c r="AQ578" s="132" t="s">
        <v>990</v>
      </c>
      <c r="AR578" s="225">
        <v>100</v>
      </c>
      <c r="AS578" s="142" t="s">
        <v>328</v>
      </c>
      <c r="AT578" s="224"/>
      <c r="AU578" s="224"/>
      <c r="AV578" s="12"/>
      <c r="AW578" s="12"/>
      <c r="AX578" s="12"/>
      <c r="AY578" s="12"/>
      <c r="AZ578" s="12"/>
      <c r="BA578" s="12"/>
      <c r="BB578" s="14"/>
      <c r="BC578" s="14"/>
      <c r="BD578" s="15"/>
      <c r="BE578" s="137"/>
      <c r="BF578" s="11"/>
      <c r="BG578" s="11"/>
      <c r="BH578" s="11"/>
      <c r="BI578" s="11"/>
      <c r="BJ578" s="11"/>
      <c r="BK578" s="11"/>
      <c r="BL578" s="11"/>
      <c r="BM578" s="11"/>
      <c r="BN578" s="11"/>
      <c r="BO578" s="11"/>
      <c r="BP578" s="11"/>
      <c r="BQ578" s="11"/>
      <c r="BR578" s="11"/>
      <c r="BS578" s="11"/>
      <c r="BT578" s="11"/>
      <c r="BU578" s="11"/>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6"/>
      <c r="DC578" s="16"/>
      <c r="DD578" s="16"/>
      <c r="DE578" s="16"/>
      <c r="DF578" s="17"/>
      <c r="DG578" s="16"/>
      <c r="DH578" s="16"/>
      <c r="DI578" s="16"/>
      <c r="DJ578" s="16"/>
      <c r="DK578" s="16"/>
      <c r="DL578" s="16"/>
      <c r="DM578" s="128"/>
      <c r="DN578" s="16"/>
      <c r="DO578" s="16"/>
      <c r="DP578" s="16"/>
      <c r="DQ578" s="16"/>
      <c r="DR578" s="16"/>
      <c r="DS578" s="16"/>
      <c r="DT578" s="16"/>
      <c r="DU578" s="16"/>
      <c r="DV578" s="16"/>
      <c r="DW578" s="138"/>
      <c r="DX578" s="137"/>
      <c r="DY578" s="137"/>
      <c r="DZ578" s="17"/>
      <c r="EA578" s="15"/>
      <c r="EB578" s="15"/>
      <c r="EC578" s="15"/>
      <c r="ED578" s="15"/>
    </row>
    <row r="579" spans="1:134" ht="15" hidden="1" customHeight="1" x14ac:dyDescent="0.3">
      <c r="A579" s="309" t="s">
        <v>998</v>
      </c>
      <c r="B579" s="229"/>
      <c r="C579" s="553"/>
      <c r="D579" s="257"/>
      <c r="E579" s="257"/>
      <c r="F579" s="257"/>
      <c r="G579" s="204"/>
      <c r="H579" s="257"/>
      <c r="I579" s="257"/>
      <c r="J579" s="257"/>
      <c r="K579" s="257"/>
      <c r="L579" s="257"/>
      <c r="M579" s="257"/>
      <c r="N579" s="257"/>
      <c r="O579" s="257"/>
      <c r="P579" s="257"/>
      <c r="Q579" s="257"/>
      <c r="R579" s="257"/>
      <c r="S579" s="257"/>
      <c r="T579" s="257"/>
      <c r="U579" s="257"/>
      <c r="V579" s="257"/>
      <c r="W579" s="257"/>
      <c r="X579" s="257"/>
      <c r="Y579" s="257"/>
      <c r="Z579" s="257"/>
      <c r="AA579" s="257"/>
      <c r="AB579" s="257"/>
      <c r="AC579" s="257"/>
      <c r="AD579" s="257"/>
      <c r="AE579" s="257"/>
      <c r="AF579" s="257"/>
      <c r="AG579" s="257"/>
      <c r="AH579" s="257"/>
      <c r="AI579" s="257"/>
      <c r="AJ579" s="128"/>
      <c r="AK579" s="143"/>
      <c r="AL579" s="143"/>
      <c r="AM579" s="144"/>
      <c r="AN579" s="145"/>
      <c r="AO579" s="145"/>
      <c r="AP579" s="145"/>
      <c r="AQ579" s="132" t="s">
        <v>309</v>
      </c>
      <c r="AR579" s="141">
        <v>9999</v>
      </c>
      <c r="AS579" s="142" t="s">
        <v>191</v>
      </c>
      <c r="AT579" s="224"/>
      <c r="AU579" s="224"/>
      <c r="AV579" s="12"/>
      <c r="AW579" s="12"/>
      <c r="AX579" s="12"/>
      <c r="AY579" s="12"/>
      <c r="AZ579" s="12"/>
      <c r="BA579" s="12"/>
      <c r="BB579" s="14"/>
      <c r="BC579" s="14"/>
      <c r="BD579" s="15"/>
      <c r="BE579" s="137"/>
      <c r="BF579" s="11"/>
      <c r="BG579" s="11"/>
      <c r="BH579" s="11"/>
      <c r="BI579" s="11"/>
      <c r="BJ579" s="11"/>
      <c r="BK579" s="11"/>
      <c r="BL579" s="11"/>
      <c r="BM579" s="11"/>
      <c r="BN579" s="11"/>
      <c r="BO579" s="11"/>
      <c r="BP579" s="11"/>
      <c r="BQ579" s="11"/>
      <c r="BR579" s="11"/>
      <c r="BS579" s="11"/>
      <c r="BT579" s="11"/>
      <c r="BU579" s="11"/>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6"/>
      <c r="DC579" s="16"/>
      <c r="DD579" s="16"/>
      <c r="DE579" s="16"/>
      <c r="DF579" s="17"/>
      <c r="DG579" s="16"/>
      <c r="DH579" s="16"/>
      <c r="DI579" s="16"/>
      <c r="DJ579" s="16"/>
      <c r="DK579" s="16"/>
      <c r="DL579" s="16"/>
      <c r="DM579" s="128"/>
      <c r="DN579" s="16"/>
      <c r="DO579" s="16"/>
      <c r="DP579" s="16"/>
      <c r="DQ579" s="16"/>
      <c r="DR579" s="16"/>
      <c r="DS579" s="16"/>
      <c r="DT579" s="16"/>
      <c r="DU579" s="16"/>
      <c r="DV579" s="16"/>
      <c r="DW579" s="138"/>
      <c r="DX579" s="137"/>
      <c r="DY579" s="137"/>
      <c r="DZ579" s="17"/>
      <c r="EA579" s="15"/>
      <c r="EB579" s="15"/>
      <c r="EC579" s="15"/>
      <c r="ED579" s="15"/>
    </row>
    <row r="580" spans="1:134" ht="15" hidden="1" customHeight="1" x14ac:dyDescent="0.3">
      <c r="A580" s="309" t="s">
        <v>229</v>
      </c>
      <c r="B580" s="229"/>
      <c r="C580" s="553"/>
      <c r="D580" s="257"/>
      <c r="E580" s="257"/>
      <c r="F580" s="257"/>
      <c r="G580" s="204"/>
      <c r="H580" s="257"/>
      <c r="I580" s="257"/>
      <c r="J580" s="257"/>
      <c r="K580" s="257"/>
      <c r="L580" s="257"/>
      <c r="M580" s="257"/>
      <c r="N580" s="257"/>
      <c r="O580" s="257"/>
      <c r="P580" s="257"/>
      <c r="Q580" s="257"/>
      <c r="R580" s="257"/>
      <c r="S580" s="257"/>
      <c r="T580" s="257"/>
      <c r="U580" s="257"/>
      <c r="V580" s="257"/>
      <c r="W580" s="257"/>
      <c r="X580" s="257"/>
      <c r="Y580" s="257"/>
      <c r="Z580" s="257"/>
      <c r="AA580" s="257"/>
      <c r="AB580" s="257"/>
      <c r="AC580" s="257"/>
      <c r="AD580" s="257"/>
      <c r="AE580" s="257"/>
      <c r="AF580" s="257"/>
      <c r="AG580" s="257"/>
      <c r="AH580" s="257"/>
      <c r="AI580" s="257"/>
      <c r="AJ580" s="128"/>
      <c r="AK580" s="143"/>
      <c r="AL580" s="143"/>
      <c r="AM580" s="144"/>
      <c r="AN580" s="145"/>
      <c r="AO580" s="145"/>
      <c r="AP580" s="145"/>
      <c r="AQ580" s="132" t="s">
        <v>991</v>
      </c>
      <c r="AR580" s="226">
        <v>1</v>
      </c>
      <c r="AS580" s="142"/>
      <c r="AT580" s="224"/>
      <c r="AU580" s="224"/>
      <c r="AV580" s="12"/>
      <c r="AW580" s="12"/>
      <c r="AX580" s="12"/>
      <c r="AY580" s="12"/>
      <c r="AZ580" s="12"/>
      <c r="BA580" s="12"/>
      <c r="BB580" s="14"/>
      <c r="BC580" s="14"/>
      <c r="BD580" s="15"/>
      <c r="BE580" s="137"/>
      <c r="BF580" s="11"/>
      <c r="BG580" s="11"/>
      <c r="BH580" s="11"/>
      <c r="BI580" s="11"/>
      <c r="BJ580" s="11"/>
      <c r="BK580" s="11"/>
      <c r="BL580" s="11"/>
      <c r="BM580" s="11"/>
      <c r="BN580" s="11"/>
      <c r="BO580" s="11"/>
      <c r="BP580" s="11"/>
      <c r="BQ580" s="11"/>
      <c r="BR580" s="11"/>
      <c r="BS580" s="11"/>
      <c r="BT580" s="11"/>
      <c r="BU580" s="11"/>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6"/>
      <c r="DC580" s="16"/>
      <c r="DD580" s="16"/>
      <c r="DE580" s="16"/>
      <c r="DF580" s="17"/>
      <c r="DG580" s="16"/>
      <c r="DH580" s="16"/>
      <c r="DI580" s="16"/>
      <c r="DJ580" s="16"/>
      <c r="DK580" s="16"/>
      <c r="DL580" s="16"/>
      <c r="DM580" s="128"/>
      <c r="DN580" s="16"/>
      <c r="DO580" s="16"/>
      <c r="DP580" s="16"/>
      <c r="DQ580" s="16"/>
      <c r="DR580" s="16"/>
      <c r="DS580" s="16"/>
      <c r="DT580" s="16"/>
      <c r="DU580" s="16"/>
      <c r="DV580" s="16"/>
      <c r="DW580" s="138"/>
      <c r="DX580" s="137"/>
      <c r="DY580" s="137"/>
      <c r="DZ580" s="17"/>
      <c r="EA580" s="15"/>
      <c r="EB580" s="15"/>
      <c r="EC580" s="15"/>
      <c r="ED580" s="15"/>
    </row>
    <row r="581" spans="1:134" ht="15" hidden="1" customHeight="1" x14ac:dyDescent="0.3">
      <c r="A581" s="220"/>
      <c r="B581" s="221"/>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48"/>
      <c r="AK581" s="12"/>
      <c r="AL581" s="12"/>
      <c r="AM581" s="149"/>
      <c r="AN581" s="150"/>
      <c r="AO581" s="150"/>
      <c r="AP581" s="150"/>
      <c r="AQ581" s="132" t="s">
        <v>992</v>
      </c>
      <c r="AR581" s="225">
        <v>40</v>
      </c>
      <c r="AS581" s="142" t="s">
        <v>170</v>
      </c>
      <c r="AT581" s="12"/>
      <c r="AU581" s="12"/>
      <c r="AV581" s="12"/>
      <c r="AW581" s="12"/>
      <c r="AX581" s="12"/>
      <c r="AY581" s="12"/>
      <c r="AZ581" s="12"/>
      <c r="BA581" s="12"/>
      <c r="BB581" s="14"/>
      <c r="BC581" s="14"/>
      <c r="BD581" s="15"/>
      <c r="BE581" s="137"/>
      <c r="BF581" s="11"/>
      <c r="BG581" s="11"/>
      <c r="BH581" s="11"/>
      <c r="BI581" s="11"/>
      <c r="BJ581" s="11"/>
      <c r="BK581" s="11"/>
      <c r="BL581" s="11"/>
      <c r="BM581" s="11"/>
      <c r="BN581" s="11"/>
      <c r="BO581" s="11"/>
      <c r="BP581" s="11"/>
      <c r="BQ581" s="11"/>
      <c r="BR581" s="11"/>
      <c r="BS581" s="11"/>
      <c r="BT581" s="11"/>
      <c r="BU581" s="11"/>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6"/>
      <c r="DC581" s="16"/>
      <c r="DD581" s="16"/>
      <c r="DE581" s="16"/>
      <c r="DF581" s="17"/>
      <c r="DG581" s="16"/>
      <c r="DH581" s="16"/>
      <c r="DI581" s="16"/>
      <c r="DJ581" s="16"/>
      <c r="DK581" s="16"/>
      <c r="DL581" s="16"/>
      <c r="DM581" s="13"/>
      <c r="DN581" s="16"/>
      <c r="DO581" s="16"/>
      <c r="DP581" s="16"/>
      <c r="DQ581" s="16"/>
      <c r="DR581" s="16"/>
      <c r="DS581" s="16"/>
      <c r="DT581" s="16"/>
      <c r="DU581" s="16"/>
      <c r="DV581" s="16"/>
      <c r="DW581" s="138"/>
      <c r="DX581" s="137"/>
      <c r="DY581" s="137"/>
      <c r="DZ581" s="17"/>
      <c r="EA581" s="15"/>
      <c r="EB581" s="15"/>
      <c r="EC581" s="15"/>
      <c r="ED581" s="15"/>
    </row>
    <row r="582" spans="1:134" ht="15" hidden="1" customHeight="1" x14ac:dyDescent="0.3">
      <c r="A582" s="220"/>
      <c r="B582" s="221"/>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48"/>
      <c r="AK582" s="12"/>
      <c r="AL582" s="12"/>
      <c r="AM582" s="149"/>
      <c r="AN582" s="150"/>
      <c r="AO582" s="150"/>
      <c r="AP582" s="150"/>
      <c r="AQ582" s="132" t="s">
        <v>993</v>
      </c>
      <c r="AR582" s="12">
        <v>1</v>
      </c>
      <c r="AS582" s="12"/>
      <c r="AT582" s="12"/>
      <c r="AU582" s="12"/>
      <c r="AV582" s="12"/>
      <c r="AW582" s="12"/>
      <c r="AX582" s="12"/>
      <c r="AY582" s="12"/>
      <c r="AZ582" s="12"/>
      <c r="BA582" s="12"/>
      <c r="BB582" s="14"/>
      <c r="BC582" s="14"/>
      <c r="BD582" s="15"/>
      <c r="BE582" s="137"/>
      <c r="BF582" s="11"/>
      <c r="BG582" s="11"/>
      <c r="BH582" s="11"/>
      <c r="BI582" s="11"/>
      <c r="BJ582" s="11"/>
      <c r="BK582" s="11"/>
      <c r="BL582" s="11"/>
      <c r="BM582" s="11"/>
      <c r="BN582" s="11"/>
      <c r="BO582" s="11"/>
      <c r="BP582" s="11"/>
      <c r="BQ582" s="11"/>
      <c r="BR582" s="11"/>
      <c r="BS582" s="11"/>
      <c r="BT582" s="11"/>
      <c r="BU582" s="11"/>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6"/>
      <c r="DC582" s="16"/>
      <c r="DD582" s="16"/>
      <c r="DE582" s="16"/>
      <c r="DF582" s="17"/>
      <c r="DG582" s="16"/>
      <c r="DH582" s="16"/>
      <c r="DI582" s="16"/>
      <c r="DJ582" s="16"/>
      <c r="DK582" s="16"/>
      <c r="DL582" s="16"/>
      <c r="DM582" s="13"/>
      <c r="DN582" s="16"/>
      <c r="DO582" s="16"/>
      <c r="DP582" s="16"/>
      <c r="DQ582" s="16"/>
      <c r="DR582" s="16"/>
      <c r="DS582" s="16"/>
      <c r="DT582" s="16"/>
      <c r="DU582" s="16"/>
      <c r="DV582" s="16"/>
      <c r="DW582" s="138"/>
      <c r="DX582" s="137"/>
      <c r="DY582" s="137"/>
      <c r="DZ582" s="17"/>
      <c r="EA582" s="15"/>
      <c r="EB582" s="15"/>
      <c r="EC582" s="15"/>
      <c r="ED582" s="15"/>
    </row>
    <row r="583" spans="1:134" ht="15" hidden="1" customHeight="1" x14ac:dyDescent="0.3">
      <c r="A583" s="220"/>
      <c r="B583" s="221"/>
      <c r="C583" s="554"/>
      <c r="D583" s="306"/>
      <c r="E583" s="306"/>
      <c r="F583" s="306"/>
      <c r="G583" s="252"/>
      <c r="H583" s="306"/>
      <c r="I583" s="252"/>
      <c r="J583" s="252"/>
      <c r="K583" s="306"/>
      <c r="L583" s="306"/>
      <c r="M583" s="306"/>
      <c r="N583" s="306"/>
      <c r="O583" s="306"/>
      <c r="P583" s="306"/>
      <c r="Q583" s="306"/>
      <c r="R583" s="306"/>
      <c r="S583" s="306"/>
      <c r="T583" s="306"/>
      <c r="U583" s="306"/>
      <c r="V583" s="306"/>
      <c r="W583" s="306"/>
      <c r="X583" s="306"/>
      <c r="Y583" s="306"/>
      <c r="Z583" s="306"/>
      <c r="AA583" s="306"/>
      <c r="AB583" s="306"/>
      <c r="AC583" s="306"/>
      <c r="AD583" s="306"/>
      <c r="AE583" s="306"/>
      <c r="AF583" s="306"/>
      <c r="AG583" s="306"/>
      <c r="AH583" s="306"/>
      <c r="AI583" s="306"/>
      <c r="AJ583" s="158"/>
      <c r="AK583" s="173"/>
      <c r="AL583" s="173"/>
      <c r="AM583" s="174"/>
      <c r="AN583" s="175"/>
      <c r="AO583" s="175"/>
      <c r="AP583" s="175"/>
      <c r="AQ583" s="132" t="s">
        <v>994</v>
      </c>
      <c r="AR583" s="307">
        <f>CVdP_min_AAT</f>
        <v>-460</v>
      </c>
      <c r="AS583" s="12" t="s">
        <v>311</v>
      </c>
      <c r="AT583" s="253"/>
      <c r="AU583" s="253"/>
      <c r="AV583" s="11"/>
      <c r="AW583" s="11"/>
      <c r="AX583" s="11"/>
      <c r="AY583" s="11"/>
      <c r="AZ583" s="11"/>
      <c r="BA583" s="11"/>
      <c r="BB583" s="14"/>
      <c r="BC583" s="14"/>
      <c r="BD583" s="15"/>
      <c r="BE583" s="137"/>
      <c r="BF583" s="11"/>
      <c r="BG583" s="11"/>
      <c r="BH583" s="11"/>
      <c r="BI583" s="11"/>
      <c r="BJ583" s="11"/>
      <c r="BK583" s="11"/>
      <c r="BL583" s="11"/>
      <c r="BM583" s="11"/>
      <c r="BN583" s="11"/>
      <c r="BO583" s="11"/>
      <c r="BP583" s="11"/>
      <c r="BQ583" s="11"/>
      <c r="BR583" s="11"/>
      <c r="BS583" s="11"/>
      <c r="BT583" s="11"/>
      <c r="BU583" s="11"/>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6"/>
      <c r="DC583" s="16"/>
      <c r="DD583" s="16"/>
      <c r="DE583" s="16"/>
      <c r="DF583" s="17"/>
      <c r="DG583" s="16"/>
      <c r="DH583" s="16"/>
      <c r="DI583" s="16"/>
      <c r="DJ583" s="16"/>
      <c r="DK583" s="16"/>
      <c r="DL583" s="16"/>
      <c r="DM583" s="158"/>
      <c r="DN583" s="16"/>
      <c r="DO583" s="16"/>
      <c r="DP583" s="16"/>
      <c r="DQ583" s="16"/>
      <c r="DR583" s="16"/>
      <c r="DS583" s="16"/>
      <c r="DT583" s="16"/>
      <c r="DU583" s="16"/>
      <c r="DV583" s="16"/>
      <c r="DW583" s="138"/>
      <c r="DX583" s="137"/>
      <c r="DY583" s="137"/>
      <c r="DZ583" s="17"/>
      <c r="EA583" s="15"/>
      <c r="EB583" s="15"/>
      <c r="EC583" s="15"/>
      <c r="ED583" s="15"/>
    </row>
    <row r="584" spans="1:134" ht="15" hidden="1" customHeight="1" x14ac:dyDescent="0.3">
      <c r="A584" s="220"/>
      <c r="B584" s="221"/>
      <c r="C584" s="554"/>
      <c r="D584" s="306"/>
      <c r="E584" s="306"/>
      <c r="F584" s="306"/>
      <c r="G584" s="252"/>
      <c r="H584" s="306"/>
      <c r="I584" s="252"/>
      <c r="J584" s="252"/>
      <c r="K584" s="306"/>
      <c r="L584" s="306"/>
      <c r="M584" s="306"/>
      <c r="N584" s="306"/>
      <c r="O584" s="306"/>
      <c r="P584" s="306"/>
      <c r="Q584" s="306"/>
      <c r="R584" s="306"/>
      <c r="S584" s="306"/>
      <c r="T584" s="306"/>
      <c r="U584" s="306"/>
      <c r="V584" s="306"/>
      <c r="W584" s="306"/>
      <c r="X584" s="306"/>
      <c r="Y584" s="306"/>
      <c r="Z584" s="306"/>
      <c r="AA584" s="306"/>
      <c r="AB584" s="306"/>
      <c r="AC584" s="306"/>
      <c r="AD584" s="306"/>
      <c r="AE584" s="306"/>
      <c r="AF584" s="306"/>
      <c r="AG584" s="306"/>
      <c r="AH584" s="306"/>
      <c r="AI584" s="306"/>
      <c r="AJ584" s="158"/>
      <c r="AK584" s="173"/>
      <c r="AL584" s="173"/>
      <c r="AM584" s="174"/>
      <c r="AN584" s="175"/>
      <c r="AO584" s="175"/>
      <c r="AP584" s="175"/>
      <c r="AQ584" s="132" t="s">
        <v>360</v>
      </c>
      <c r="AR584" s="248" t="s">
        <v>385</v>
      </c>
      <c r="AS584" s="12"/>
      <c r="AT584" s="253"/>
      <c r="AU584" s="253"/>
      <c r="AV584" s="11"/>
      <c r="AW584" s="11"/>
      <c r="AX584" s="11"/>
      <c r="AY584" s="11"/>
      <c r="AZ584" s="11"/>
      <c r="BA584" s="11"/>
      <c r="BB584" s="14"/>
      <c r="BC584" s="14"/>
      <c r="BD584" s="15"/>
      <c r="BE584" s="137"/>
      <c r="BF584" s="11"/>
      <c r="BG584" s="11"/>
      <c r="BH584" s="11"/>
      <c r="BI584" s="11"/>
      <c r="BJ584" s="11"/>
      <c r="BK584" s="11"/>
      <c r="BL584" s="11"/>
      <c r="BM584" s="11"/>
      <c r="BN584" s="11"/>
      <c r="BO584" s="11"/>
      <c r="BP584" s="11"/>
      <c r="BQ584" s="11"/>
      <c r="BR584" s="11"/>
      <c r="BS584" s="11"/>
      <c r="BT584" s="11"/>
      <c r="BU584" s="11"/>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6"/>
      <c r="DC584" s="16"/>
      <c r="DD584" s="16"/>
      <c r="DE584" s="16"/>
      <c r="DF584" s="17"/>
      <c r="DG584" s="16"/>
      <c r="DH584" s="16"/>
      <c r="DI584" s="16"/>
      <c r="DJ584" s="16"/>
      <c r="DK584" s="16"/>
      <c r="DL584" s="16"/>
      <c r="DM584" s="158"/>
      <c r="DN584" s="16"/>
      <c r="DO584" s="16"/>
      <c r="DP584" s="16"/>
      <c r="DQ584" s="16"/>
      <c r="DR584" s="16"/>
      <c r="DS584" s="16"/>
      <c r="DT584" s="16"/>
      <c r="DU584" s="16"/>
      <c r="DV584" s="16"/>
      <c r="DW584" s="138"/>
      <c r="DX584" s="137"/>
      <c r="DY584" s="137"/>
      <c r="DZ584" s="17"/>
      <c r="EA584" s="15"/>
      <c r="EB584" s="15"/>
      <c r="EC584" s="15"/>
      <c r="ED584" s="15"/>
    </row>
    <row r="585" spans="1:134" ht="15" hidden="1" customHeight="1" x14ac:dyDescent="0.3">
      <c r="A585" s="220"/>
      <c r="B585" s="221"/>
      <c r="C585" s="554"/>
      <c r="D585" s="306"/>
      <c r="E585" s="306"/>
      <c r="F585" s="306"/>
      <c r="G585" s="252"/>
      <c r="H585" s="306"/>
      <c r="I585" s="252"/>
      <c r="J585" s="252"/>
      <c r="K585" s="306"/>
      <c r="L585" s="306"/>
      <c r="M585" s="306"/>
      <c r="N585" s="306"/>
      <c r="O585" s="306"/>
      <c r="P585" s="306"/>
      <c r="Q585" s="306"/>
      <c r="R585" s="306"/>
      <c r="S585" s="306"/>
      <c r="T585" s="306"/>
      <c r="U585" s="306"/>
      <c r="V585" s="306"/>
      <c r="W585" s="306"/>
      <c r="X585" s="306"/>
      <c r="Y585" s="306"/>
      <c r="Z585" s="306"/>
      <c r="AA585" s="306"/>
      <c r="AB585" s="306"/>
      <c r="AC585" s="306"/>
      <c r="AD585" s="306"/>
      <c r="AE585" s="306"/>
      <c r="AF585" s="306"/>
      <c r="AG585" s="306"/>
      <c r="AH585" s="306"/>
      <c r="AI585" s="306"/>
      <c r="AJ585" s="158"/>
      <c r="AK585" s="173"/>
      <c r="AL585" s="173"/>
      <c r="AM585" s="174"/>
      <c r="AN585" s="175"/>
      <c r="AO585" s="175"/>
      <c r="AP585" s="175"/>
      <c r="AQ585" s="132"/>
      <c r="AR585" s="248"/>
      <c r="AS585" s="12"/>
      <c r="AT585" s="253"/>
      <c r="AU585" s="253"/>
      <c r="AV585" s="11"/>
      <c r="AW585" s="11"/>
      <c r="AX585" s="11"/>
      <c r="AY585" s="11"/>
      <c r="AZ585" s="11"/>
      <c r="BA585" s="11"/>
      <c r="BB585" s="14"/>
      <c r="BC585" s="14"/>
      <c r="BD585" s="15"/>
      <c r="BE585" s="137"/>
      <c r="BF585" s="11"/>
      <c r="BG585" s="11"/>
      <c r="BH585" s="11"/>
      <c r="BI585" s="11"/>
      <c r="BJ585" s="11"/>
      <c r="BK585" s="11"/>
      <c r="BL585" s="11"/>
      <c r="BM585" s="11"/>
      <c r="BN585" s="11"/>
      <c r="BO585" s="11"/>
      <c r="BP585" s="11"/>
      <c r="BQ585" s="11"/>
      <c r="BR585" s="11"/>
      <c r="BS585" s="11"/>
      <c r="BT585" s="11"/>
      <c r="BU585" s="11"/>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6"/>
      <c r="DC585" s="16"/>
      <c r="DD585" s="16"/>
      <c r="DE585" s="16"/>
      <c r="DF585" s="17"/>
      <c r="DG585" s="16"/>
      <c r="DH585" s="16"/>
      <c r="DI585" s="16"/>
      <c r="DJ585" s="16"/>
      <c r="DK585" s="16"/>
      <c r="DL585" s="16"/>
      <c r="DM585" s="158"/>
      <c r="DN585" s="16"/>
      <c r="DO585" s="16"/>
      <c r="DP585" s="16"/>
      <c r="DQ585" s="16"/>
      <c r="DR585" s="16"/>
      <c r="DS585" s="16"/>
      <c r="DT585" s="16"/>
      <c r="DU585" s="16"/>
      <c r="DV585" s="16"/>
      <c r="DW585" s="138"/>
      <c r="DX585" s="137"/>
      <c r="DY585" s="137"/>
      <c r="DZ585" s="17"/>
      <c r="EA585" s="15"/>
      <c r="EB585" s="15"/>
      <c r="EC585" s="15"/>
      <c r="ED585" s="15"/>
    </row>
    <row r="586" spans="1:134" ht="15" hidden="1" customHeight="1" x14ac:dyDescent="0.3">
      <c r="B586" s="229"/>
      <c r="C586" s="553" t="s">
        <v>999</v>
      </c>
      <c r="D586" s="152"/>
      <c r="E586" s="152"/>
      <c r="F586" s="152"/>
      <c r="G586" s="151"/>
      <c r="H586" s="152"/>
      <c r="I586" s="152"/>
      <c r="J586" s="152"/>
      <c r="K586" s="152"/>
      <c r="L586" s="152"/>
      <c r="M586" s="152"/>
      <c r="N586" s="152"/>
      <c r="O586" s="152"/>
      <c r="P586" s="152"/>
      <c r="Q586" s="152"/>
      <c r="R586" s="152"/>
      <c r="S586" s="152"/>
      <c r="T586" s="152"/>
      <c r="U586" s="152"/>
      <c r="V586" s="152"/>
      <c r="W586" s="152"/>
      <c r="X586" s="152"/>
      <c r="Y586" s="152"/>
      <c r="Z586" s="152"/>
      <c r="AA586" s="152"/>
      <c r="AB586" s="152"/>
      <c r="AC586" s="152"/>
      <c r="AD586" s="152"/>
      <c r="AE586" s="152"/>
      <c r="AF586" s="152"/>
      <c r="AG586" s="152"/>
      <c r="AH586" s="152"/>
      <c r="AI586" s="152"/>
      <c r="AJ586" s="128">
        <v>0</v>
      </c>
      <c r="AK586" s="129">
        <v>5444</v>
      </c>
      <c r="AL586" s="129">
        <v>8</v>
      </c>
      <c r="AM586" s="130" t="s">
        <v>165</v>
      </c>
      <c r="AN586" s="131" t="s">
        <v>1000</v>
      </c>
      <c r="AO586" s="131" t="s">
        <v>167</v>
      </c>
      <c r="AP586" s="131" t="s">
        <v>1000</v>
      </c>
      <c r="AQ586" s="132" t="s">
        <v>1001</v>
      </c>
      <c r="AR586" s="141">
        <v>74</v>
      </c>
      <c r="AS586" s="142" t="s">
        <v>940</v>
      </c>
      <c r="AT586" s="198">
        <v>10</v>
      </c>
      <c r="AU586" s="198">
        <v>5</v>
      </c>
      <c r="AV586" s="12" t="s">
        <v>259</v>
      </c>
      <c r="AW586" s="135">
        <v>0</v>
      </c>
      <c r="AX586" s="135">
        <v>0</v>
      </c>
      <c r="AY586" s="135">
        <v>0</v>
      </c>
      <c r="AZ586" s="135">
        <v>0</v>
      </c>
      <c r="BA586" s="135">
        <v>0</v>
      </c>
      <c r="BB586" s="136"/>
      <c r="BC586" s="136"/>
      <c r="BD586" s="15"/>
      <c r="BE586" s="137" t="str">
        <f>IF(C586="","",C586)</f>
        <v>Electronic Rotating Crankcase Ventilation (ERCV) motor speed out-of-range</v>
      </c>
      <c r="BF586" s="11"/>
      <c r="BG586" s="11"/>
      <c r="BH586" s="11"/>
      <c r="BI586" s="11"/>
      <c r="BJ586" s="11"/>
      <c r="BK586" s="11"/>
      <c r="BL586" s="11"/>
      <c r="BM586" s="11"/>
      <c r="BN586" s="11"/>
      <c r="BO586" s="11"/>
      <c r="BP586" s="11"/>
      <c r="BQ586" s="11"/>
      <c r="BR586" s="11"/>
      <c r="BS586" s="11"/>
      <c r="BT586" s="11"/>
      <c r="BU586" s="11"/>
      <c r="BV586" s="15">
        <f>IF(UPPER(TRIM(D586))="X",1,0)</f>
        <v>0</v>
      </c>
      <c r="BW586" s="15">
        <f>IF(UPPER(TRIM(E586))="X",1,0)</f>
        <v>0</v>
      </c>
      <c r="BX586" s="15">
        <f>IF(UPPER(TRIM(F586))="X",1,0)</f>
        <v>0</v>
      </c>
      <c r="BY586" s="15">
        <f>IF(UPPER(TRIM(G586))="X",1,0)</f>
        <v>0</v>
      </c>
      <c r="BZ586" s="15">
        <f>IF(UPPER(TRIM(H586))="X",1,0)</f>
        <v>0</v>
      </c>
      <c r="CA586" s="15">
        <f>IF(UPPER(TRIM(J586))="X",1,0)</f>
        <v>0</v>
      </c>
      <c r="CB586" s="15">
        <f>IF(UPPER(TRIM(L586))="X",1,0)</f>
        <v>0</v>
      </c>
      <c r="CC586" s="15">
        <f>IF(UPPER(TRIM(M586))="X",1,0)</f>
        <v>0</v>
      </c>
      <c r="CD586" s="15">
        <f>IF(UPPER(TRIM(I586))="X",1,0)</f>
        <v>0</v>
      </c>
      <c r="CE586" s="15">
        <f>IF(UPPER(TRIM(K586))="X",1,0)</f>
        <v>0</v>
      </c>
      <c r="CF586" s="15">
        <f t="shared" ref="CF586:CX586" si="283">IF(UPPER(TRIM(N586))="X",1,0)</f>
        <v>0</v>
      </c>
      <c r="CG586" s="15">
        <f t="shared" si="283"/>
        <v>0</v>
      </c>
      <c r="CH586" s="15">
        <f t="shared" si="283"/>
        <v>0</v>
      </c>
      <c r="CI586" s="15">
        <f t="shared" si="283"/>
        <v>0</v>
      </c>
      <c r="CJ586" s="15">
        <f t="shared" si="283"/>
        <v>0</v>
      </c>
      <c r="CK586" s="15">
        <f t="shared" si="283"/>
        <v>0</v>
      </c>
      <c r="CL586" s="15">
        <f t="shared" si="283"/>
        <v>0</v>
      </c>
      <c r="CM586" s="15">
        <f t="shared" si="283"/>
        <v>0</v>
      </c>
      <c r="CN586" s="15">
        <f t="shared" si="283"/>
        <v>0</v>
      </c>
      <c r="CO586" s="15">
        <f t="shared" si="283"/>
        <v>0</v>
      </c>
      <c r="CP586" s="15">
        <f t="shared" si="283"/>
        <v>0</v>
      </c>
      <c r="CQ586" s="15">
        <f t="shared" si="283"/>
        <v>0</v>
      </c>
      <c r="CR586" s="15">
        <f t="shared" si="283"/>
        <v>0</v>
      </c>
      <c r="CS586" s="15">
        <f t="shared" si="283"/>
        <v>0</v>
      </c>
      <c r="CT586" s="15">
        <f t="shared" si="283"/>
        <v>0</v>
      </c>
      <c r="CU586" s="15">
        <f t="shared" si="283"/>
        <v>0</v>
      </c>
      <c r="CV586" s="15">
        <f t="shared" si="283"/>
        <v>0</v>
      </c>
      <c r="CW586" s="15">
        <f t="shared" si="283"/>
        <v>0</v>
      </c>
      <c r="CX586" s="15">
        <f t="shared" si="283"/>
        <v>0</v>
      </c>
      <c r="CY586" s="15">
        <v>0</v>
      </c>
      <c r="CZ586" s="15">
        <f>IF(UPPER(TRIM(AH586))="X",1,0)</f>
        <v>0</v>
      </c>
      <c r="DA586" s="15">
        <v>0</v>
      </c>
      <c r="DB586" s="16">
        <f>IF(UPPER(TRIM(AM586))="P", 0, IF(UPPER(TRIM(AM586))="C", 16384, IF(UPPER(TRIM(AM586))="B", 32768, IF(UPPER(TRIM(AM586))="U", 49152, -1))))</f>
        <v>0</v>
      </c>
      <c r="DC586" s="16">
        <f>HEX2DEC(AN586)</f>
        <v>5656</v>
      </c>
      <c r="DD586" s="16">
        <f>IF(UPPER(TRIM(BB586))="",0,IF(UPPER(TRIM(BB586))="M",32,IF(UPPER(TRIM(BB586))="H",64,IF(UPPER(TRIM(BB586))="I",128,-1))))</f>
        <v>0</v>
      </c>
      <c r="DE586" s="16">
        <f>IF(UPPER(TRIM(BC586))="",0, IF(UPPER(TRIM(BC586))="U",1,IF(UPPER(TRIM(BC586))="A",2,IF(UPPER(TRIM(BC586))="B1",4,IF(UPPER(TRIM(BC586))="B2",8,IF(UPPER(TRIM(BC586))="C",16,-1))))))</f>
        <v>0</v>
      </c>
      <c r="DF586" s="17"/>
      <c r="DG586" s="16">
        <v>853</v>
      </c>
      <c r="DH586" s="16">
        <f>AK586</f>
        <v>5444</v>
      </c>
      <c r="DI586" s="16">
        <f>AL586</f>
        <v>8</v>
      </c>
      <c r="DJ586" s="16">
        <f>DB586 + DC586</f>
        <v>5656</v>
      </c>
      <c r="DK586" s="16">
        <f>HEX2DEC(AO586)</f>
        <v>0</v>
      </c>
      <c r="DL586" s="16">
        <f>HEX2DEC(AP586)</f>
        <v>5656</v>
      </c>
      <c r="DM586" s="13">
        <v>0</v>
      </c>
      <c r="DN586" s="16">
        <v>680</v>
      </c>
      <c r="DO586" s="16">
        <f>BV586*2^15+BW586*2^14+BX586*2^13+BY586*2^12+BZ586*2^11+CA586*2^10+CB586*2^9+CC586*2^8+CD586*2^7+CE586*2^6+CF586*2^5+CG586*2^4+CH586*2^3+CI586*2^2+CJ586*2^1+CK586*2^0</f>
        <v>0</v>
      </c>
      <c r="DP586" s="16">
        <f>CL586*2^15+CM586*2^14+CN586*2^13+CO586*2^12+CP586*2^11+CQ586*2^10+CR586*2^9+CS586*2^8+CT586*2^7+CU586*2^6+CV586*2^5+CW586*2^4+CX586*2^3+CY586*2^2+CZ586*2^1+DA586*2^0</f>
        <v>0</v>
      </c>
      <c r="DQ586" s="16">
        <f>IF(DS586=2,AT586*1000,AT586)</f>
        <v>10000</v>
      </c>
      <c r="DR586" s="16">
        <f>IF(DT586=2,AU586*1000,AU586)</f>
        <v>5000</v>
      </c>
      <c r="DS586" s="16">
        <v>2</v>
      </c>
      <c r="DT586" s="16">
        <v>2</v>
      </c>
      <c r="DU586" s="16">
        <f>MAX(0,MIN(AX586,3))*2^14+MAX(0,MIN(AY586,3))*2^12+MAX(0,MIN(AZ586,3))*2^10+MAX(0,MIN(BA586,3))*2^8+IF(AW586&lt;0,31,IF(AW586&gt;30,30,AW586))</f>
        <v>0</v>
      </c>
      <c r="DV586" s="16">
        <f>DD586 + DE586</f>
        <v>0</v>
      </c>
      <c r="DW586" s="138"/>
      <c r="DX586" s="137"/>
      <c r="DY586" s="137"/>
      <c r="DZ586" s="17"/>
      <c r="EA586" s="15"/>
      <c r="EB586" s="15"/>
      <c r="EC586" s="15"/>
      <c r="ED586" s="15"/>
    </row>
    <row r="587" spans="1:134" ht="15" hidden="1" customHeight="1" x14ac:dyDescent="0.3">
      <c r="A587" s="220"/>
      <c r="B587" s="221"/>
      <c r="C587" s="554"/>
      <c r="D587" s="306"/>
      <c r="E587" s="306"/>
      <c r="F587" s="306"/>
      <c r="G587" s="252"/>
      <c r="H587" s="306"/>
      <c r="I587" s="252"/>
      <c r="J587" s="252"/>
      <c r="K587" s="306"/>
      <c r="L587" s="306"/>
      <c r="M587" s="306"/>
      <c r="N587" s="306"/>
      <c r="O587" s="306"/>
      <c r="P587" s="306"/>
      <c r="Q587" s="306"/>
      <c r="R587" s="306"/>
      <c r="S587" s="306"/>
      <c r="T587" s="306"/>
      <c r="U587" s="306"/>
      <c r="V587" s="306"/>
      <c r="W587" s="306"/>
      <c r="X587" s="306"/>
      <c r="Y587" s="306"/>
      <c r="Z587" s="306"/>
      <c r="AA587" s="306"/>
      <c r="AB587" s="306"/>
      <c r="AC587" s="306"/>
      <c r="AD587" s="306"/>
      <c r="AE587" s="306"/>
      <c r="AF587" s="306"/>
      <c r="AG587" s="306"/>
      <c r="AH587" s="306"/>
      <c r="AI587" s="306"/>
      <c r="AJ587" s="158"/>
      <c r="AK587" s="173"/>
      <c r="AL587" s="173"/>
      <c r="AM587" s="174"/>
      <c r="AN587" s="175"/>
      <c r="AO587" s="175"/>
      <c r="AP587" s="175"/>
      <c r="AQ587" s="132" t="s">
        <v>1002</v>
      </c>
      <c r="AR587" s="225">
        <v>165</v>
      </c>
      <c r="AS587" s="12" t="s">
        <v>1003</v>
      </c>
      <c r="AT587" s="253"/>
      <c r="AU587" s="253"/>
      <c r="AV587" s="11"/>
      <c r="AW587" s="11"/>
      <c r="AX587" s="11"/>
      <c r="AY587" s="11"/>
      <c r="AZ587" s="11"/>
      <c r="BA587" s="11"/>
      <c r="BB587" s="14"/>
      <c r="BC587" s="14"/>
      <c r="BD587" s="15"/>
      <c r="BE587" s="137"/>
      <c r="BF587" s="11"/>
      <c r="BG587" s="11"/>
      <c r="BH587" s="11"/>
      <c r="BI587" s="11"/>
      <c r="BJ587" s="11"/>
      <c r="BK587" s="11"/>
      <c r="BL587" s="11"/>
      <c r="BM587" s="11"/>
      <c r="BN587" s="11"/>
      <c r="BO587" s="11"/>
      <c r="BP587" s="11"/>
      <c r="BQ587" s="11"/>
      <c r="BR587" s="11"/>
      <c r="BS587" s="11"/>
      <c r="BT587" s="11"/>
      <c r="BU587" s="11"/>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6"/>
      <c r="DC587" s="16"/>
      <c r="DD587" s="16"/>
      <c r="DE587" s="16"/>
      <c r="DF587" s="17"/>
      <c r="DG587" s="16"/>
      <c r="DH587" s="16"/>
      <c r="DI587" s="16"/>
      <c r="DJ587" s="16"/>
      <c r="DK587" s="16"/>
      <c r="DL587" s="16"/>
      <c r="DM587" s="158"/>
      <c r="DN587" s="16"/>
      <c r="DO587" s="16"/>
      <c r="DP587" s="16"/>
      <c r="DQ587" s="16"/>
      <c r="DR587" s="16"/>
      <c r="DS587" s="16"/>
      <c r="DT587" s="16"/>
      <c r="DU587" s="16"/>
      <c r="DV587" s="16"/>
      <c r="DW587" s="138"/>
      <c r="DX587" s="137"/>
      <c r="DY587" s="137"/>
      <c r="DZ587" s="17"/>
      <c r="EA587" s="15"/>
      <c r="EB587" s="15"/>
      <c r="EC587" s="15"/>
      <c r="ED587" s="15"/>
    </row>
    <row r="588" spans="1:134" ht="15" hidden="1" customHeight="1" x14ac:dyDescent="0.3">
      <c r="A588" s="220"/>
      <c r="B588" s="221"/>
      <c r="C588" s="554"/>
      <c r="D588" s="306"/>
      <c r="E588" s="306"/>
      <c r="F588" s="306"/>
      <c r="G588" s="252"/>
      <c r="H588" s="306"/>
      <c r="I588" s="252"/>
      <c r="J588" s="252"/>
      <c r="K588" s="306"/>
      <c r="L588" s="306"/>
      <c r="M588" s="306"/>
      <c r="N588" s="306"/>
      <c r="O588" s="306"/>
      <c r="P588" s="306"/>
      <c r="Q588" s="306"/>
      <c r="R588" s="306"/>
      <c r="S588" s="306"/>
      <c r="T588" s="306"/>
      <c r="U588" s="306"/>
      <c r="V588" s="306"/>
      <c r="W588" s="306"/>
      <c r="X588" s="306"/>
      <c r="Y588" s="306"/>
      <c r="Z588" s="306"/>
      <c r="AA588" s="306"/>
      <c r="AB588" s="306"/>
      <c r="AC588" s="306"/>
      <c r="AD588" s="306"/>
      <c r="AE588" s="306"/>
      <c r="AF588" s="306"/>
      <c r="AG588" s="306"/>
      <c r="AH588" s="306"/>
      <c r="AI588" s="306"/>
      <c r="AJ588" s="158"/>
      <c r="AK588" s="173"/>
      <c r="AL588" s="173"/>
      <c r="AM588" s="174"/>
      <c r="AN588" s="175"/>
      <c r="AO588" s="175"/>
      <c r="AP588" s="175"/>
      <c r="AQ588" s="132" t="s">
        <v>1004</v>
      </c>
      <c r="AR588" s="225">
        <v>169</v>
      </c>
      <c r="AS588" s="12" t="s">
        <v>1003</v>
      </c>
      <c r="AT588" s="253"/>
      <c r="AU588" s="253"/>
      <c r="AV588" s="11"/>
      <c r="AW588" s="11"/>
      <c r="AX588" s="11"/>
      <c r="AY588" s="11"/>
      <c r="AZ588" s="11"/>
      <c r="BA588" s="11"/>
      <c r="BB588" s="14"/>
      <c r="BC588" s="14"/>
      <c r="BD588" s="15"/>
      <c r="BE588" s="137"/>
      <c r="BF588" s="11"/>
      <c r="BG588" s="11"/>
      <c r="BH588" s="11"/>
      <c r="BI588" s="11"/>
      <c r="BJ588" s="11"/>
      <c r="BK588" s="11"/>
      <c r="BL588" s="11"/>
      <c r="BM588" s="11"/>
      <c r="BN588" s="11"/>
      <c r="BO588" s="11"/>
      <c r="BP588" s="11"/>
      <c r="BQ588" s="11"/>
      <c r="BR588" s="11"/>
      <c r="BS588" s="11"/>
      <c r="BT588" s="11"/>
      <c r="BU588" s="11"/>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6"/>
      <c r="DC588" s="16"/>
      <c r="DD588" s="16"/>
      <c r="DE588" s="16"/>
      <c r="DF588" s="17"/>
      <c r="DG588" s="16"/>
      <c r="DH588" s="16"/>
      <c r="DI588" s="16"/>
      <c r="DJ588" s="16"/>
      <c r="DK588" s="16"/>
      <c r="DL588" s="16"/>
      <c r="DM588" s="158"/>
      <c r="DN588" s="16"/>
      <c r="DO588" s="16"/>
      <c r="DP588" s="16"/>
      <c r="DQ588" s="16"/>
      <c r="DR588" s="16"/>
      <c r="DS588" s="16"/>
      <c r="DT588" s="16"/>
      <c r="DU588" s="16"/>
      <c r="DV588" s="16"/>
      <c r="DW588" s="138"/>
      <c r="DX588" s="137"/>
      <c r="DY588" s="137"/>
      <c r="DZ588" s="17"/>
      <c r="EA588" s="15"/>
      <c r="EB588" s="15"/>
      <c r="EC588" s="15"/>
      <c r="ED588" s="15"/>
    </row>
    <row r="589" spans="1:134" ht="15" hidden="1" customHeight="1" x14ac:dyDescent="0.3">
      <c r="A589" s="220"/>
      <c r="B589" s="221"/>
      <c r="C589" s="554"/>
      <c r="D589" s="306"/>
      <c r="E589" s="306"/>
      <c r="F589" s="306"/>
      <c r="G589" s="252"/>
      <c r="H589" s="306"/>
      <c r="I589" s="252"/>
      <c r="J589" s="252"/>
      <c r="K589" s="306"/>
      <c r="L589" s="306"/>
      <c r="M589" s="306"/>
      <c r="N589" s="306"/>
      <c r="O589" s="306"/>
      <c r="P589" s="306"/>
      <c r="Q589" s="306"/>
      <c r="R589" s="306"/>
      <c r="S589" s="306"/>
      <c r="T589" s="306"/>
      <c r="U589" s="306"/>
      <c r="V589" s="306"/>
      <c r="W589" s="306"/>
      <c r="X589" s="306"/>
      <c r="Y589" s="306"/>
      <c r="Z589" s="306"/>
      <c r="AA589" s="306"/>
      <c r="AB589" s="306"/>
      <c r="AC589" s="306"/>
      <c r="AD589" s="306"/>
      <c r="AE589" s="306"/>
      <c r="AF589" s="306"/>
      <c r="AG589" s="306"/>
      <c r="AH589" s="306"/>
      <c r="AI589" s="306"/>
      <c r="AJ589" s="158"/>
      <c r="AK589" s="173"/>
      <c r="AL589" s="173"/>
      <c r="AM589" s="174"/>
      <c r="AN589" s="175"/>
      <c r="AO589" s="175"/>
      <c r="AP589" s="175"/>
      <c r="AQ589" s="132" t="s">
        <v>1005</v>
      </c>
      <c r="AR589" s="141">
        <v>8</v>
      </c>
      <c r="AS589" s="12" t="s">
        <v>940</v>
      </c>
      <c r="AT589" s="253"/>
      <c r="AU589" s="253"/>
      <c r="AV589" s="11"/>
      <c r="AW589" s="11"/>
      <c r="AX589" s="11"/>
      <c r="AY589" s="11"/>
      <c r="AZ589" s="11"/>
      <c r="BA589" s="11"/>
      <c r="BB589" s="14"/>
      <c r="BC589" s="14"/>
      <c r="BD589" s="15"/>
      <c r="BE589" s="137"/>
      <c r="BF589" s="11"/>
      <c r="BG589" s="11"/>
      <c r="BH589" s="11"/>
      <c r="BI589" s="11"/>
      <c r="BJ589" s="11"/>
      <c r="BK589" s="11"/>
      <c r="BL589" s="11"/>
      <c r="BM589" s="11"/>
      <c r="BN589" s="11"/>
      <c r="BO589" s="11"/>
      <c r="BP589" s="11"/>
      <c r="BQ589" s="11"/>
      <c r="BR589" s="11"/>
      <c r="BS589" s="11"/>
      <c r="BT589" s="11"/>
      <c r="BU589" s="11"/>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6"/>
      <c r="DC589" s="16"/>
      <c r="DD589" s="16"/>
      <c r="DE589" s="16"/>
      <c r="DF589" s="17"/>
      <c r="DG589" s="16"/>
      <c r="DH589" s="16"/>
      <c r="DI589" s="16"/>
      <c r="DJ589" s="16"/>
      <c r="DK589" s="16"/>
      <c r="DL589" s="16"/>
      <c r="DM589" s="158"/>
      <c r="DN589" s="16"/>
      <c r="DO589" s="16"/>
      <c r="DP589" s="16"/>
      <c r="DQ589" s="16"/>
      <c r="DR589" s="16"/>
      <c r="DS589" s="16"/>
      <c r="DT589" s="16"/>
      <c r="DU589" s="16"/>
      <c r="DV589" s="16"/>
      <c r="DW589" s="138"/>
      <c r="DX589" s="137"/>
      <c r="DY589" s="137"/>
      <c r="DZ589" s="17"/>
      <c r="EA589" s="15"/>
      <c r="EB589" s="15"/>
      <c r="EC589" s="15"/>
      <c r="ED589" s="15"/>
    </row>
    <row r="590" spans="1:134" ht="15" hidden="1" customHeight="1" x14ac:dyDescent="0.3">
      <c r="A590" s="220"/>
      <c r="B590" s="221"/>
      <c r="C590" s="554"/>
      <c r="D590" s="306"/>
      <c r="E590" s="306"/>
      <c r="F590" s="306"/>
      <c r="G590" s="252"/>
      <c r="H590" s="306"/>
      <c r="I590" s="252"/>
      <c r="J590" s="252"/>
      <c r="K590" s="306"/>
      <c r="L590" s="306"/>
      <c r="M590" s="306"/>
      <c r="N590" s="306"/>
      <c r="O590" s="306"/>
      <c r="P590" s="306"/>
      <c r="Q590" s="306"/>
      <c r="R590" s="306"/>
      <c r="S590" s="306"/>
      <c r="T590" s="306"/>
      <c r="U590" s="306"/>
      <c r="V590" s="306"/>
      <c r="W590" s="306"/>
      <c r="X590" s="306"/>
      <c r="Y590" s="306"/>
      <c r="Z590" s="306"/>
      <c r="AA590" s="306"/>
      <c r="AB590" s="306"/>
      <c r="AC590" s="306"/>
      <c r="AD590" s="306"/>
      <c r="AE590" s="306"/>
      <c r="AF590" s="306"/>
      <c r="AG590" s="306"/>
      <c r="AH590" s="306"/>
      <c r="AI590" s="306"/>
      <c r="AJ590" s="158"/>
      <c r="AK590" s="173"/>
      <c r="AL590" s="173"/>
      <c r="AM590" s="174"/>
      <c r="AN590" s="175"/>
      <c r="AO590" s="175"/>
      <c r="AP590" s="175"/>
      <c r="AQ590" s="132" t="s">
        <v>1006</v>
      </c>
      <c r="AR590" s="310">
        <v>0</v>
      </c>
      <c r="AS590" s="12" t="s">
        <v>1003</v>
      </c>
      <c r="AT590" s="253"/>
      <c r="AU590" s="253"/>
      <c r="AV590" s="11"/>
      <c r="AW590" s="11"/>
      <c r="AX590" s="11"/>
      <c r="AY590" s="11"/>
      <c r="AZ590" s="11"/>
      <c r="BA590" s="11"/>
      <c r="BB590" s="14"/>
      <c r="BC590" s="14"/>
      <c r="BD590" s="15"/>
      <c r="BE590" s="137"/>
      <c r="BF590" s="11"/>
      <c r="BG590" s="11"/>
      <c r="BH590" s="11"/>
      <c r="BI590" s="11"/>
      <c r="BJ590" s="11"/>
      <c r="BK590" s="11"/>
      <c r="BL590" s="11"/>
      <c r="BM590" s="11"/>
      <c r="BN590" s="11"/>
      <c r="BO590" s="11"/>
      <c r="BP590" s="11"/>
      <c r="BQ590" s="11"/>
      <c r="BR590" s="11"/>
      <c r="BS590" s="11"/>
      <c r="BT590" s="11"/>
      <c r="BU590" s="11"/>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6"/>
      <c r="DC590" s="16"/>
      <c r="DD590" s="16"/>
      <c r="DE590" s="16"/>
      <c r="DF590" s="17"/>
      <c r="DG590" s="16"/>
      <c r="DH590" s="16"/>
      <c r="DI590" s="16"/>
      <c r="DJ590" s="16"/>
      <c r="DK590" s="16"/>
      <c r="DL590" s="16"/>
      <c r="DM590" s="158"/>
      <c r="DN590" s="16"/>
      <c r="DO590" s="16"/>
      <c r="DP590" s="16"/>
      <c r="DQ590" s="16"/>
      <c r="DR590" s="16"/>
      <c r="DS590" s="16"/>
      <c r="DT590" s="16"/>
      <c r="DU590" s="16"/>
      <c r="DV590" s="16"/>
      <c r="DW590" s="138"/>
      <c r="DX590" s="137"/>
      <c r="DY590" s="137"/>
      <c r="DZ590" s="17"/>
      <c r="EA590" s="15"/>
      <c r="EB590" s="15"/>
      <c r="EC590" s="15"/>
      <c r="ED590" s="15"/>
    </row>
    <row r="591" spans="1:134" ht="15" hidden="1" customHeight="1" x14ac:dyDescent="0.3">
      <c r="A591" s="212"/>
      <c r="B591" s="213"/>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c r="AD591" s="214"/>
      <c r="AE591" s="214"/>
      <c r="AF591" s="214"/>
      <c r="AG591" s="214"/>
      <c r="AH591" s="214"/>
      <c r="AI591" s="214"/>
      <c r="AJ591" s="215"/>
      <c r="AK591" s="214"/>
      <c r="AL591" s="214"/>
      <c r="AM591" s="216"/>
      <c r="AN591" s="217"/>
      <c r="AO591" s="217"/>
      <c r="AP591" s="217"/>
      <c r="AQ591" s="214"/>
      <c r="AR591" s="214"/>
      <c r="AS591" s="214"/>
      <c r="AT591" s="214"/>
      <c r="AU591" s="214"/>
      <c r="AV591" s="214"/>
      <c r="AW591" s="214"/>
      <c r="AX591" s="214"/>
      <c r="AY591" s="214"/>
      <c r="AZ591" s="214"/>
      <c r="BA591" s="214"/>
      <c r="BB591" s="218"/>
      <c r="BC591" s="218"/>
      <c r="BD591" s="15"/>
      <c r="BE591" s="137"/>
      <c r="BF591" s="11"/>
      <c r="BG591" s="11"/>
      <c r="BH591" s="11"/>
      <c r="BI591" s="11"/>
      <c r="BJ591" s="11"/>
      <c r="BK591" s="11"/>
      <c r="BL591" s="11"/>
      <c r="BM591" s="11"/>
      <c r="BN591" s="11"/>
      <c r="BO591" s="11"/>
      <c r="BP591" s="11"/>
      <c r="BQ591" s="11"/>
      <c r="BR591" s="11"/>
      <c r="BS591" s="11"/>
      <c r="BT591" s="11"/>
      <c r="BU591" s="11"/>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6"/>
      <c r="DC591" s="16"/>
      <c r="DD591" s="16"/>
      <c r="DE591" s="16"/>
      <c r="DF591" s="17"/>
      <c r="DG591" s="16"/>
      <c r="DH591" s="16"/>
      <c r="DI591" s="16"/>
      <c r="DJ591" s="16"/>
      <c r="DK591" s="16"/>
      <c r="DL591" s="16"/>
      <c r="DM591" s="219"/>
      <c r="DN591" s="16"/>
      <c r="DO591" s="16"/>
      <c r="DP591" s="16"/>
      <c r="DQ591" s="16"/>
      <c r="DR591" s="16"/>
      <c r="DS591" s="16"/>
      <c r="DT591" s="16"/>
      <c r="DU591" s="16"/>
      <c r="DV591" s="16"/>
      <c r="DW591" s="138"/>
      <c r="DX591" s="137"/>
      <c r="DY591" s="137"/>
      <c r="DZ591" s="17"/>
      <c r="EA591" s="15"/>
      <c r="EB591" s="15"/>
      <c r="EC591" s="15"/>
      <c r="ED591" s="15"/>
    </row>
    <row r="592" spans="1:134" ht="15" customHeight="1" x14ac:dyDescent="0.3">
      <c r="A592" s="220"/>
      <c r="B592" s="221"/>
      <c r="C592" s="553" t="s">
        <v>1007</v>
      </c>
      <c r="D592" s="238" t="s">
        <v>184</v>
      </c>
      <c r="E592" s="237"/>
      <c r="F592" s="238"/>
      <c r="G592" s="193" t="s">
        <v>184</v>
      </c>
      <c r="H592" s="193" t="s">
        <v>184</v>
      </c>
      <c r="I592" s="193"/>
      <c r="J592" s="193" t="s">
        <v>184</v>
      </c>
      <c r="K592" s="239"/>
      <c r="L592" s="238"/>
      <c r="M592" s="237"/>
      <c r="N592" s="238"/>
      <c r="O592" s="238"/>
      <c r="P592" s="238"/>
      <c r="Q592" s="238"/>
      <c r="R592" s="238"/>
      <c r="S592" s="238"/>
      <c r="T592" s="238"/>
      <c r="U592" s="238"/>
      <c r="V592" s="238"/>
      <c r="W592" s="238"/>
      <c r="X592" s="238"/>
      <c r="Y592" s="238"/>
      <c r="Z592" s="238"/>
      <c r="AA592" s="238"/>
      <c r="AB592" s="238"/>
      <c r="AC592" s="238"/>
      <c r="AD592" s="238"/>
      <c r="AE592" s="238"/>
      <c r="AF592" s="238"/>
      <c r="AG592" s="238"/>
      <c r="AH592" s="238"/>
      <c r="AI592" s="238"/>
      <c r="AJ592" s="128">
        <f>IF($DM592=0,0,(IF(_xlfn.BITAND($DM592, 128),"8,", "") &amp; IF(_xlfn.BITAND($DM592,64),"7,", "") &amp; IF(_xlfn.BITAND($DM592,7), _xlfn.BITAND($DM592,7) &amp; ",", "") &amp; IF(_xlfn.BITAND($DM592, 56), _xlfn.BITAND($DM592, 56)/8, "")))</f>
        <v>0</v>
      </c>
      <c r="AK592" s="129">
        <v>3217</v>
      </c>
      <c r="AL592" s="129">
        <v>5</v>
      </c>
      <c r="AM592" s="130" t="s">
        <v>165</v>
      </c>
      <c r="AN592" s="131" t="s">
        <v>1008</v>
      </c>
      <c r="AO592" s="131" t="s">
        <v>1009</v>
      </c>
      <c r="AP592" s="131" t="s">
        <v>1010</v>
      </c>
      <c r="AQ592" s="132" t="s">
        <v>1011</v>
      </c>
      <c r="AR592" s="133">
        <v>120</v>
      </c>
      <c r="AS592" s="12" t="s">
        <v>259</v>
      </c>
      <c r="AT592" s="198">
        <v>5</v>
      </c>
      <c r="AU592" s="198">
        <v>1</v>
      </c>
      <c r="AV592" s="12" t="s">
        <v>259</v>
      </c>
      <c r="AW592" s="135">
        <v>0</v>
      </c>
      <c r="AX592" s="135">
        <v>0</v>
      </c>
      <c r="AY592" s="135">
        <v>0</v>
      </c>
      <c r="AZ592" s="135">
        <v>0</v>
      </c>
      <c r="BA592" s="135">
        <v>0</v>
      </c>
      <c r="BB592" s="136"/>
      <c r="BC592" s="136"/>
      <c r="BD592" s="15"/>
      <c r="BE592" s="137" t="str">
        <f>IF(C592="","",C592)</f>
        <v>EGO1 open / lazy</v>
      </c>
      <c r="BF592" s="11" t="s">
        <v>1012</v>
      </c>
      <c r="BG592" s="11" t="s">
        <v>1013</v>
      </c>
      <c r="BH592" s="11" t="s">
        <v>266</v>
      </c>
      <c r="BI592" s="11" t="s">
        <v>1014</v>
      </c>
      <c r="BJ592" s="11" t="s">
        <v>1015</v>
      </c>
      <c r="BK592" s="11" t="s">
        <v>1016</v>
      </c>
      <c r="BL592" s="11" t="s">
        <v>350</v>
      </c>
      <c r="BM592" s="11" t="s">
        <v>179</v>
      </c>
      <c r="BN592" s="11" t="s">
        <v>182</v>
      </c>
      <c r="BO592" s="11" t="s">
        <v>182</v>
      </c>
      <c r="BP592" s="11" t="s">
        <v>183</v>
      </c>
      <c r="BQ592" s="11" t="s">
        <v>182</v>
      </c>
      <c r="BR592" s="11" t="s">
        <v>182</v>
      </c>
      <c r="BS592" s="11" t="s">
        <v>183</v>
      </c>
      <c r="BT592" s="11" t="s">
        <v>182</v>
      </c>
      <c r="BU592" s="11"/>
      <c r="BV592" s="15">
        <f>IF(UPPER(TRIM(D592))="X",1,0)</f>
        <v>1</v>
      </c>
      <c r="BW592" s="15">
        <f>IF(UPPER(TRIM(E592))="X",1,0)</f>
        <v>0</v>
      </c>
      <c r="BX592" s="15">
        <f>IF(UPPER(TRIM(F592))="X",1,0)</f>
        <v>0</v>
      </c>
      <c r="BY592" s="15">
        <f>IF(UPPER(TRIM(G592))="X",1,0)</f>
        <v>1</v>
      </c>
      <c r="BZ592" s="15">
        <f>IF(UPPER(TRIM(H592))="X",1,0)</f>
        <v>1</v>
      </c>
      <c r="CA592" s="15">
        <f>IF(UPPER(TRIM(J592))="X",1,0)</f>
        <v>1</v>
      </c>
      <c r="CB592" s="15">
        <f>IF(UPPER(TRIM(L592))="X",1,0)</f>
        <v>0</v>
      </c>
      <c r="CC592" s="15">
        <f>IF(UPPER(TRIM(M592))="X",1,0)</f>
        <v>0</v>
      </c>
      <c r="CD592" s="15">
        <f>IF(UPPER(TRIM(I592))="X",1,0)</f>
        <v>0</v>
      </c>
      <c r="CE592" s="15">
        <f>IF(UPPER(TRIM(K592))="X",1,0)</f>
        <v>0</v>
      </c>
      <c r="CF592" s="15">
        <f t="shared" ref="CF592:DA592" si="284">IF(UPPER(TRIM(N592))="X",1,0)</f>
        <v>0</v>
      </c>
      <c r="CG592" s="15">
        <f t="shared" si="284"/>
        <v>0</v>
      </c>
      <c r="CH592" s="15">
        <f t="shared" si="284"/>
        <v>0</v>
      </c>
      <c r="CI592" s="15">
        <f t="shared" si="284"/>
        <v>0</v>
      </c>
      <c r="CJ592" s="15">
        <f t="shared" si="284"/>
        <v>0</v>
      </c>
      <c r="CK592" s="15">
        <f t="shared" si="284"/>
        <v>0</v>
      </c>
      <c r="CL592" s="15">
        <f t="shared" si="284"/>
        <v>0</v>
      </c>
      <c r="CM592" s="15">
        <f t="shared" si="284"/>
        <v>0</v>
      </c>
      <c r="CN592" s="15">
        <f t="shared" si="284"/>
        <v>0</v>
      </c>
      <c r="CO592" s="15">
        <f t="shared" si="284"/>
        <v>0</v>
      </c>
      <c r="CP592" s="15">
        <f t="shared" si="284"/>
        <v>0</v>
      </c>
      <c r="CQ592" s="15">
        <f t="shared" si="284"/>
        <v>0</v>
      </c>
      <c r="CR592" s="15">
        <f t="shared" si="284"/>
        <v>0</v>
      </c>
      <c r="CS592" s="15">
        <f t="shared" si="284"/>
        <v>0</v>
      </c>
      <c r="CT592" s="15">
        <f t="shared" si="284"/>
        <v>0</v>
      </c>
      <c r="CU592" s="15">
        <f t="shared" si="284"/>
        <v>0</v>
      </c>
      <c r="CV592" s="15">
        <f t="shared" si="284"/>
        <v>0</v>
      </c>
      <c r="CW592" s="15">
        <f t="shared" si="284"/>
        <v>0</v>
      </c>
      <c r="CX592" s="15">
        <f t="shared" si="284"/>
        <v>0</v>
      </c>
      <c r="CY592" s="15">
        <f t="shared" si="284"/>
        <v>0</v>
      </c>
      <c r="CZ592" s="15">
        <f t="shared" si="284"/>
        <v>0</v>
      </c>
      <c r="DA592" s="15">
        <f t="shared" si="284"/>
        <v>0</v>
      </c>
      <c r="DB592" s="16">
        <f>IF(UPPER(TRIM(AM592))="P", 0, IF(UPPER(TRIM(AM592))="C", 16384, IF(UPPER(TRIM(AM592))="B", 32768, IF(UPPER(TRIM(AM592))="U", 49152, -1))))</f>
        <v>0</v>
      </c>
      <c r="DC592" s="16">
        <f>HEX2DEC(AN592)</f>
        <v>304</v>
      </c>
      <c r="DD592" s="16">
        <f>IF(UPPER(TRIM(BB592))="",0,IF(UPPER(TRIM(BB592))="M",32,IF(UPPER(TRIM(BB592))="H",64,IF(UPPER(TRIM(BB592))="I",128,-1))))</f>
        <v>0</v>
      </c>
      <c r="DE592" s="16">
        <f>IF(UPPER(TRIM(BC592))="",0, IF(UPPER(TRIM(BC592))="U",1,IF(UPPER(TRIM(BC592))="A",2,IF(UPPER(TRIM(BC592))="B1",4,IF(UPPER(TRIM(BC592))="B2",8,IF(UPPER(TRIM(BC592))="C",16,-1))))))</f>
        <v>0</v>
      </c>
      <c r="DF592" s="17"/>
      <c r="DG592" s="16">
        <v>111</v>
      </c>
      <c r="DH592" s="16">
        <f>AK592</f>
        <v>3217</v>
      </c>
      <c r="DI592" s="16">
        <f>AL592</f>
        <v>5</v>
      </c>
      <c r="DJ592" s="16">
        <f>DB592 + DC592</f>
        <v>304</v>
      </c>
      <c r="DK592" s="16">
        <f>HEX2DEC(AO592)</f>
        <v>101</v>
      </c>
      <c r="DL592" s="16">
        <f>HEX2DEC(AP592)</f>
        <v>530</v>
      </c>
      <c r="DM592" s="128">
        <v>0</v>
      </c>
      <c r="DN592" s="16">
        <v>71</v>
      </c>
      <c r="DO592" s="16">
        <f>BV592*2^15+BW592*2^14+BX592*2^13+BY592*2^12+BZ592*2^11+CA592*2^10+CB592*2^9+CC592*2^8+CD592*2^7+CE592*2^6+CF592*2^5+CG592*2^4+CH592*2^3+CI592*2^2+CJ592*2^1+CK592*2^0</f>
        <v>39936</v>
      </c>
      <c r="DP592" s="16">
        <f>CL592*2^15+CM592*2^14+CN592*2^13+CO592*2^12+CP592*2^11+CQ592*2^10+CR592*2^9+CS592*2^8+CT592*2^7+CU592*2^6+CV592*2^5+CW592*2^4+CX592*2^3+CY592*2^2+CZ592*2^1+DA592*2^0</f>
        <v>0</v>
      </c>
      <c r="DQ592" s="16">
        <f>IF(DS592=2,AT592*1000,IF(DS592&gt;2,AT592,HEX2DEC("40000000")))</f>
        <v>5000</v>
      </c>
      <c r="DR592" s="16">
        <f>IF(DT592=2,AU592*1000,IF(DT592&gt;2,AU592,HEX2DEC("40000000")))</f>
        <v>1000</v>
      </c>
      <c r="DS592" s="16">
        <v>2</v>
      </c>
      <c r="DT592" s="16">
        <v>2</v>
      </c>
      <c r="DU592" s="16">
        <f>MAX(0,MIN(AX592,3))*2^14+MAX(0,MIN(AY592,3))*2^12+MAX(0,MIN(AZ592,3))*2^10+MAX(0,MIN(BA592,3))*2^8+IF(AW592&lt;0,31,IF(AW592&gt;30,30,AW592))</f>
        <v>0</v>
      </c>
      <c r="DV592" s="16">
        <f>DD592 + DE592</f>
        <v>0</v>
      </c>
      <c r="DW592" s="138"/>
      <c r="DX592" s="137"/>
      <c r="DY592" s="137"/>
      <c r="DZ592" s="17"/>
      <c r="EA592" s="15"/>
      <c r="EB592" s="15"/>
      <c r="EC592" s="15"/>
      <c r="ED592" s="15"/>
    </row>
    <row r="593" spans="1:134" ht="15" hidden="1" customHeight="1" x14ac:dyDescent="0.3">
      <c r="A593" s="123"/>
      <c r="B593" s="221"/>
      <c r="C593" s="553"/>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c r="AC593" s="125"/>
      <c r="AD593" s="125"/>
      <c r="AE593" s="125"/>
      <c r="AF593" s="125"/>
      <c r="AG593" s="125"/>
      <c r="AH593" s="125"/>
      <c r="AI593" s="125"/>
      <c r="AJ593" s="128"/>
      <c r="AK593" s="143"/>
      <c r="AL593" s="143"/>
      <c r="AM593" s="144"/>
      <c r="AN593" s="145"/>
      <c r="AO593" s="145"/>
      <c r="AP593" s="145"/>
      <c r="AQ593" s="132"/>
      <c r="AR593" s="197"/>
      <c r="AS593" s="12"/>
      <c r="AT593" s="224"/>
      <c r="AU593" s="224"/>
      <c r="AV593" s="12"/>
      <c r="AW593" s="12"/>
      <c r="AX593" s="12"/>
      <c r="AY593" s="12"/>
      <c r="AZ593" s="12"/>
      <c r="BA593" s="12"/>
      <c r="BB593" s="14"/>
      <c r="BC593" s="14"/>
      <c r="BD593" s="15"/>
      <c r="BE593" s="137" t="s">
        <v>183</v>
      </c>
      <c r="BF593" s="146"/>
      <c r="BG593" s="146"/>
      <c r="BH593" s="146"/>
      <c r="BI593" s="11" t="s">
        <v>183</v>
      </c>
      <c r="BJ593" s="11" t="s">
        <v>183</v>
      </c>
      <c r="BK593" s="11" t="s">
        <v>183</v>
      </c>
      <c r="BL593" s="11" t="s">
        <v>183</v>
      </c>
      <c r="BM593" s="11" t="s">
        <v>183</v>
      </c>
      <c r="BN593" s="11" t="s">
        <v>183</v>
      </c>
      <c r="BO593" s="11" t="s">
        <v>183</v>
      </c>
      <c r="BP593" s="11" t="s">
        <v>183</v>
      </c>
      <c r="BQ593" s="11" t="s">
        <v>183</v>
      </c>
      <c r="BR593" s="11" t="s">
        <v>183</v>
      </c>
      <c r="BS593" s="11" t="s">
        <v>183</v>
      </c>
      <c r="BT593" s="11" t="s">
        <v>183</v>
      </c>
      <c r="BU593" s="11"/>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6"/>
      <c r="DC593" s="16"/>
      <c r="DD593" s="16"/>
      <c r="DE593" s="16"/>
      <c r="DF593" s="17"/>
      <c r="DG593" s="16"/>
      <c r="DH593" s="16"/>
      <c r="DI593" s="16"/>
      <c r="DJ593" s="16"/>
      <c r="DK593" s="16"/>
      <c r="DL593" s="16"/>
      <c r="DM593" s="128"/>
      <c r="DN593" s="16"/>
      <c r="DO593" s="16"/>
      <c r="DP593" s="16"/>
      <c r="DQ593" s="16"/>
      <c r="DR593" s="16"/>
      <c r="DS593" s="16"/>
      <c r="DT593" s="16"/>
      <c r="DU593" s="16"/>
      <c r="DV593" s="16"/>
      <c r="DW593" s="138"/>
      <c r="DX593" s="137"/>
      <c r="DY593" s="137"/>
      <c r="DZ593" s="17"/>
      <c r="EA593" s="15"/>
      <c r="EB593" s="15"/>
      <c r="EC593" s="15"/>
      <c r="ED593" s="15"/>
    </row>
    <row r="594" spans="1:134" ht="15" customHeight="1" x14ac:dyDescent="0.3">
      <c r="A594" s="123"/>
      <c r="B594" s="221"/>
      <c r="C594" s="553" t="s">
        <v>1017</v>
      </c>
      <c r="D594" s="152" t="s">
        <v>184</v>
      </c>
      <c r="E594" s="228"/>
      <c r="F594" s="152"/>
      <c r="G594" s="243" t="s">
        <v>184</v>
      </c>
      <c r="H594" s="151"/>
      <c r="I594" s="244"/>
      <c r="J594" s="151"/>
      <c r="K594" s="228"/>
      <c r="L594" s="152"/>
      <c r="M594" s="152"/>
      <c r="N594" s="152"/>
      <c r="O594" s="152"/>
      <c r="P594" s="152"/>
      <c r="Q594" s="152"/>
      <c r="R594" s="152"/>
      <c r="S594" s="152"/>
      <c r="T594" s="152"/>
      <c r="U594" s="152"/>
      <c r="V594" s="152"/>
      <c r="W594" s="152"/>
      <c r="X594" s="152"/>
      <c r="Y594" s="152"/>
      <c r="Z594" s="152"/>
      <c r="AA594" s="152"/>
      <c r="AB594" s="152"/>
      <c r="AC594" s="152"/>
      <c r="AD594" s="152"/>
      <c r="AE594" s="152"/>
      <c r="AF594" s="152"/>
      <c r="AG594" s="152"/>
      <c r="AH594" s="152"/>
      <c r="AI594" s="152"/>
      <c r="AJ594" s="128">
        <f>IF($DM594=0,0,(IF(_xlfn.BITAND($DM594, 128),"8,", "") &amp; IF(_xlfn.BITAND($DM594,64),"7,", "") &amp; IF(_xlfn.BITAND($DM594,7), _xlfn.BITAND($DM594,7) &amp; ",", "") &amp; IF(_xlfn.BITAND($DM594, 56), _xlfn.BITAND($DM594, 56)/8, "")))</f>
        <v>0</v>
      </c>
      <c r="AK594" s="129">
        <v>3227</v>
      </c>
      <c r="AL594" s="129">
        <v>5</v>
      </c>
      <c r="AM594" s="130" t="s">
        <v>165</v>
      </c>
      <c r="AN594" s="131" t="s">
        <v>1018</v>
      </c>
      <c r="AO594" s="131" t="s">
        <v>1009</v>
      </c>
      <c r="AP594" s="131" t="s">
        <v>1019</v>
      </c>
      <c r="AQ594" s="140" t="s">
        <v>1020</v>
      </c>
      <c r="AR594" s="311"/>
      <c r="AS594" s="12"/>
      <c r="AT594" s="198">
        <v>5</v>
      </c>
      <c r="AU594" s="198">
        <v>1</v>
      </c>
      <c r="AV594" s="12" t="s">
        <v>259</v>
      </c>
      <c r="AW594" s="135">
        <v>0</v>
      </c>
      <c r="AX594" s="135">
        <v>0</v>
      </c>
      <c r="AY594" s="135">
        <v>0</v>
      </c>
      <c r="AZ594" s="135">
        <v>0</v>
      </c>
      <c r="BA594" s="135">
        <v>0</v>
      </c>
      <c r="BB594" s="136"/>
      <c r="BC594" s="136"/>
      <c r="BD594" s="15"/>
      <c r="BE594" s="137" t="str">
        <f>IF(C594="","",C594)</f>
        <v>EGO2 open / lazy</v>
      </c>
      <c r="BF594" s="11" t="s">
        <v>1012</v>
      </c>
      <c r="BG594" s="11" t="s">
        <v>1013</v>
      </c>
      <c r="BH594" s="11" t="s">
        <v>266</v>
      </c>
      <c r="BI594" s="11" t="s">
        <v>1014</v>
      </c>
      <c r="BJ594" s="11" t="s">
        <v>1015</v>
      </c>
      <c r="BK594" s="11" t="s">
        <v>1016</v>
      </c>
      <c r="BL594" s="11" t="s">
        <v>350</v>
      </c>
      <c r="BM594" s="11" t="s">
        <v>179</v>
      </c>
      <c r="BN594" s="11" t="s">
        <v>182</v>
      </c>
      <c r="BO594" s="11" t="s">
        <v>182</v>
      </c>
      <c r="BP594" s="11" t="s">
        <v>183</v>
      </c>
      <c r="BQ594" s="11" t="s">
        <v>182</v>
      </c>
      <c r="BR594" s="11" t="s">
        <v>182</v>
      </c>
      <c r="BS594" s="11" t="s">
        <v>183</v>
      </c>
      <c r="BT594" s="11" t="s">
        <v>182</v>
      </c>
      <c r="BU594" s="11"/>
      <c r="BV594" s="15">
        <f>IF(UPPER(TRIM(D594))="X",1,0)</f>
        <v>1</v>
      </c>
      <c r="BW594" s="15">
        <f>IF(UPPER(TRIM(E594))="X",1,0)</f>
        <v>0</v>
      </c>
      <c r="BX594" s="15">
        <f>IF(UPPER(TRIM(F594))="X",1,0)</f>
        <v>0</v>
      </c>
      <c r="BY594" s="15">
        <f>IF(UPPER(TRIM(G594))="X",1,0)</f>
        <v>1</v>
      </c>
      <c r="BZ594" s="15">
        <f>IF(UPPER(TRIM(H594))="X",1,0)</f>
        <v>0</v>
      </c>
      <c r="CA594" s="15">
        <f>IF(UPPER(TRIM(J594))="X",1,0)</f>
        <v>0</v>
      </c>
      <c r="CB594" s="15">
        <f>IF(UPPER(TRIM(L594))="X",1,0)</f>
        <v>0</v>
      </c>
      <c r="CC594" s="15">
        <f>IF(UPPER(TRIM(M594))="X",1,0)</f>
        <v>0</v>
      </c>
      <c r="CD594" s="15">
        <f>IF(UPPER(TRIM(I594))="X",1,0)</f>
        <v>0</v>
      </c>
      <c r="CE594" s="15">
        <f>IF(UPPER(TRIM(K594))="X",1,0)</f>
        <v>0</v>
      </c>
      <c r="CF594" s="15">
        <f t="shared" ref="CF594:DA594" si="285">IF(UPPER(TRIM(N594))="X",1,0)</f>
        <v>0</v>
      </c>
      <c r="CG594" s="15">
        <f t="shared" si="285"/>
        <v>0</v>
      </c>
      <c r="CH594" s="15">
        <f t="shared" si="285"/>
        <v>0</v>
      </c>
      <c r="CI594" s="15">
        <f t="shared" si="285"/>
        <v>0</v>
      </c>
      <c r="CJ594" s="15">
        <f t="shared" si="285"/>
        <v>0</v>
      </c>
      <c r="CK594" s="15">
        <f t="shared" si="285"/>
        <v>0</v>
      </c>
      <c r="CL594" s="15">
        <f t="shared" si="285"/>
        <v>0</v>
      </c>
      <c r="CM594" s="15">
        <f t="shared" si="285"/>
        <v>0</v>
      </c>
      <c r="CN594" s="15">
        <f t="shared" si="285"/>
        <v>0</v>
      </c>
      <c r="CO594" s="15">
        <f t="shared" si="285"/>
        <v>0</v>
      </c>
      <c r="CP594" s="15">
        <f t="shared" si="285"/>
        <v>0</v>
      </c>
      <c r="CQ594" s="15">
        <f t="shared" si="285"/>
        <v>0</v>
      </c>
      <c r="CR594" s="15">
        <f t="shared" si="285"/>
        <v>0</v>
      </c>
      <c r="CS594" s="15">
        <f t="shared" si="285"/>
        <v>0</v>
      </c>
      <c r="CT594" s="15">
        <f t="shared" si="285"/>
        <v>0</v>
      </c>
      <c r="CU594" s="15">
        <f t="shared" si="285"/>
        <v>0</v>
      </c>
      <c r="CV594" s="15">
        <f t="shared" si="285"/>
        <v>0</v>
      </c>
      <c r="CW594" s="15">
        <f t="shared" si="285"/>
        <v>0</v>
      </c>
      <c r="CX594" s="15">
        <f t="shared" si="285"/>
        <v>0</v>
      </c>
      <c r="CY594" s="15">
        <f t="shared" si="285"/>
        <v>0</v>
      </c>
      <c r="CZ594" s="15">
        <f t="shared" si="285"/>
        <v>0</v>
      </c>
      <c r="DA594" s="15">
        <f t="shared" si="285"/>
        <v>0</v>
      </c>
      <c r="DB594" s="16">
        <f>IF(UPPER(TRIM(AM594))="P", 0, IF(UPPER(TRIM(AM594))="C", 16384, IF(UPPER(TRIM(AM594))="B", 32768, IF(UPPER(TRIM(AM594))="U", 49152, -1))))</f>
        <v>0</v>
      </c>
      <c r="DC594" s="16">
        <f>HEX2DEC(AN594)</f>
        <v>336</v>
      </c>
      <c r="DD594" s="16">
        <f>IF(UPPER(TRIM(BB594))="",0,IF(UPPER(TRIM(BB594))="M",32,IF(UPPER(TRIM(BB594))="H",64,IF(UPPER(TRIM(BB594))="I",128,-1))))</f>
        <v>0</v>
      </c>
      <c r="DE594" s="16">
        <f>IF(UPPER(TRIM(BC594))="",0, IF(UPPER(TRIM(BC594))="U",1,IF(UPPER(TRIM(BC594))="A",2,IF(UPPER(TRIM(BC594))="B1",4,IF(UPPER(TRIM(BC594))="B2",8,IF(UPPER(TRIM(BC594))="C",16,-1))))))</f>
        <v>0</v>
      </c>
      <c r="DF594" s="17"/>
      <c r="DG594" s="16">
        <v>112</v>
      </c>
      <c r="DH594" s="16">
        <f>AK594</f>
        <v>3227</v>
      </c>
      <c r="DI594" s="16">
        <f>AL594</f>
        <v>5</v>
      </c>
      <c r="DJ594" s="16">
        <f>DB594 + DC594</f>
        <v>336</v>
      </c>
      <c r="DK594" s="16">
        <f>HEX2DEC(AO594)</f>
        <v>101</v>
      </c>
      <c r="DL594" s="16">
        <f>HEX2DEC(AP594)</f>
        <v>340</v>
      </c>
      <c r="DM594" s="128">
        <v>0</v>
      </c>
      <c r="DN594" s="16">
        <v>100</v>
      </c>
      <c r="DO594" s="16">
        <f>BV594*2^15+BW594*2^14+BX594*2^13+BY594*2^12+BZ594*2^11+CA594*2^10+CB594*2^9+CC594*2^8+CD594*2^7+CE594*2^6+CF594*2^5+CG594*2^4+CH594*2^3+CI594*2^2+CJ594*2^1+CK594*2^0</f>
        <v>36864</v>
      </c>
      <c r="DP594" s="16">
        <f>CL594*2^15+CM594*2^14+CN594*2^13+CO594*2^12+CP594*2^11+CQ594*2^10+CR594*2^9+CS594*2^8+CT594*2^7+CU594*2^6+CV594*2^5+CW594*2^4+CX594*2^3+CY594*2^2+CZ594*2^1+DA594*2^0</f>
        <v>0</v>
      </c>
      <c r="DQ594" s="16">
        <f>IF(DS594=2,AT594*1000,IF(DS594&gt;2,AT594,HEX2DEC("40000000")))</f>
        <v>5000</v>
      </c>
      <c r="DR594" s="16">
        <f>IF(DT594=2,AU594*1000,IF(DT594&gt;2,AU594,HEX2DEC("40000000")))</f>
        <v>1000</v>
      </c>
      <c r="DS594" s="16">
        <v>2</v>
      </c>
      <c r="DT594" s="16">
        <v>2</v>
      </c>
      <c r="DU594" s="16">
        <f>MAX(0,MIN(AX594,3))*2^14+MAX(0,MIN(AY594,3))*2^12+MAX(0,MIN(AZ594,3))*2^10+MAX(0,MIN(BA594,3))*2^8+IF(AW594&lt;0,31,IF(AW594&gt;30,30,AW594))</f>
        <v>0</v>
      </c>
      <c r="DV594" s="16">
        <f>DD594 + DE594</f>
        <v>0</v>
      </c>
      <c r="DW594" s="138"/>
      <c r="DX594" s="137"/>
      <c r="DY594" s="137"/>
      <c r="DZ594" s="17"/>
      <c r="EA594" s="15"/>
      <c r="EB594" s="15"/>
      <c r="EC594" s="15"/>
      <c r="ED594" s="15"/>
    </row>
    <row r="595" spans="1:134" ht="15" hidden="1" customHeight="1" x14ac:dyDescent="0.3">
      <c r="A595" s="123"/>
      <c r="B595" s="221"/>
      <c r="C595" s="553"/>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c r="AC595" s="125"/>
      <c r="AD595" s="125"/>
      <c r="AE595" s="125"/>
      <c r="AF595" s="125"/>
      <c r="AG595" s="125"/>
      <c r="AH595" s="125"/>
      <c r="AI595" s="125"/>
      <c r="AJ595" s="128"/>
      <c r="AK595" s="143"/>
      <c r="AL595" s="143"/>
      <c r="AM595" s="144"/>
      <c r="AN595" s="145"/>
      <c r="AO595" s="145"/>
      <c r="AP595" s="145"/>
      <c r="AQ595" s="132"/>
      <c r="AR595" s="197"/>
      <c r="AS595" s="12"/>
      <c r="AT595" s="13"/>
      <c r="AU595" s="13"/>
      <c r="AV595" s="12"/>
      <c r="AW595" s="12"/>
      <c r="AX595" s="12"/>
      <c r="AY595" s="12"/>
      <c r="AZ595" s="12"/>
      <c r="BA595" s="12"/>
      <c r="BB595" s="14"/>
      <c r="BC595" s="14"/>
      <c r="BD595" s="15"/>
      <c r="BE595" s="137" t="s">
        <v>183</v>
      </c>
      <c r="BF595" s="146"/>
      <c r="BG595" s="146"/>
      <c r="BH595" s="146"/>
      <c r="BI595" s="11" t="s">
        <v>183</v>
      </c>
      <c r="BJ595" s="11" t="s">
        <v>183</v>
      </c>
      <c r="BK595" s="11" t="s">
        <v>183</v>
      </c>
      <c r="BL595" s="11" t="s">
        <v>183</v>
      </c>
      <c r="BM595" s="11" t="s">
        <v>183</v>
      </c>
      <c r="BN595" s="11" t="s">
        <v>183</v>
      </c>
      <c r="BO595" s="11" t="s">
        <v>183</v>
      </c>
      <c r="BP595" s="11" t="s">
        <v>183</v>
      </c>
      <c r="BQ595" s="11" t="s">
        <v>183</v>
      </c>
      <c r="BR595" s="11" t="s">
        <v>183</v>
      </c>
      <c r="BS595" s="11" t="s">
        <v>183</v>
      </c>
      <c r="BT595" s="11" t="s">
        <v>183</v>
      </c>
      <c r="BU595" s="11"/>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6"/>
      <c r="DC595" s="16"/>
      <c r="DD595" s="16"/>
      <c r="DE595" s="16"/>
      <c r="DF595" s="17"/>
      <c r="DG595" s="16"/>
      <c r="DH595" s="16"/>
      <c r="DI595" s="16"/>
      <c r="DJ595" s="16"/>
      <c r="DK595" s="16"/>
      <c r="DL595" s="16"/>
      <c r="DM595" s="128"/>
      <c r="DN595" s="16"/>
      <c r="DO595" s="16"/>
      <c r="DP595" s="16"/>
      <c r="DQ595" s="16"/>
      <c r="DR595" s="16"/>
      <c r="DS595" s="16"/>
      <c r="DT595" s="16"/>
      <c r="DU595" s="16"/>
      <c r="DV595" s="16"/>
      <c r="DW595" s="138"/>
      <c r="DX595" s="137"/>
      <c r="DY595" s="137"/>
      <c r="DZ595" s="17"/>
      <c r="EA595" s="15"/>
      <c r="EB595" s="15"/>
      <c r="EC595" s="15"/>
      <c r="ED595" s="15"/>
    </row>
    <row r="596" spans="1:134" ht="15" customHeight="1" x14ac:dyDescent="0.3">
      <c r="A596" s="123"/>
      <c r="B596" s="221"/>
      <c r="C596" s="553" t="s">
        <v>1021</v>
      </c>
      <c r="D596" s="152" t="s">
        <v>184</v>
      </c>
      <c r="E596" s="152"/>
      <c r="F596" s="241"/>
      <c r="G596" s="151" t="s">
        <v>184</v>
      </c>
      <c r="H596" s="228"/>
      <c r="I596" s="243"/>
      <c r="J596" s="151"/>
      <c r="K596" s="228"/>
      <c r="L596" s="152"/>
      <c r="M596" s="152"/>
      <c r="N596" s="152"/>
      <c r="O596" s="152"/>
      <c r="P596" s="152"/>
      <c r="Q596" s="152"/>
      <c r="R596" s="152"/>
      <c r="S596" s="152"/>
      <c r="T596" s="152"/>
      <c r="U596" s="152"/>
      <c r="V596" s="152"/>
      <c r="W596" s="152"/>
      <c r="X596" s="152"/>
      <c r="Y596" s="152"/>
      <c r="Z596" s="152"/>
      <c r="AA596" s="152"/>
      <c r="AB596" s="152"/>
      <c r="AC596" s="152"/>
      <c r="AD596" s="152"/>
      <c r="AE596" s="152"/>
      <c r="AF596" s="152"/>
      <c r="AG596" s="152"/>
      <c r="AH596" s="152"/>
      <c r="AI596" s="152"/>
      <c r="AJ596" s="128">
        <f>IF($DM596=0,0,(IF(_xlfn.BITAND($DM596, 128),"8,", "") &amp; IF(_xlfn.BITAND($DM596,64),"7,", "") &amp; IF(_xlfn.BITAND($DM596,7), _xlfn.BITAND($DM596,7) &amp; ",", "") &amp; IF(_xlfn.BITAND($DM596, 56), _xlfn.BITAND($DM596, 56)/8, "")))</f>
        <v>0</v>
      </c>
      <c r="AK596" s="129">
        <v>3256</v>
      </c>
      <c r="AL596" s="129">
        <v>5</v>
      </c>
      <c r="AM596" s="130" t="s">
        <v>165</v>
      </c>
      <c r="AN596" s="131" t="s">
        <v>1022</v>
      </c>
      <c r="AO596" s="131" t="s">
        <v>1009</v>
      </c>
      <c r="AP596" s="131" t="s">
        <v>1023</v>
      </c>
      <c r="AQ596" s="140" t="s">
        <v>1020</v>
      </c>
      <c r="AR596" s="197"/>
      <c r="AS596" s="12"/>
      <c r="AT596" s="198">
        <v>20</v>
      </c>
      <c r="AU596" s="198">
        <v>2</v>
      </c>
      <c r="AV596" s="12" t="s">
        <v>259</v>
      </c>
      <c r="AW596" s="135">
        <v>0</v>
      </c>
      <c r="AX596" s="135">
        <v>0</v>
      </c>
      <c r="AY596" s="135">
        <v>0</v>
      </c>
      <c r="AZ596" s="135">
        <v>0</v>
      </c>
      <c r="BA596" s="135">
        <v>0</v>
      </c>
      <c r="BB596" s="136"/>
      <c r="BC596" s="136"/>
      <c r="BD596" s="15"/>
      <c r="BE596" s="137" t="str">
        <f>IF(C596="","",C596)</f>
        <v>EGO3 open / lazy</v>
      </c>
      <c r="BF596" s="11" t="s">
        <v>1012</v>
      </c>
      <c r="BG596" s="11" t="s">
        <v>1013</v>
      </c>
      <c r="BH596" s="11" t="s">
        <v>266</v>
      </c>
      <c r="BI596" s="11" t="s">
        <v>1024</v>
      </c>
      <c r="BJ596" s="11" t="s">
        <v>1015</v>
      </c>
      <c r="BK596" s="11" t="s">
        <v>1025</v>
      </c>
      <c r="BL596" s="11" t="s">
        <v>1026</v>
      </c>
      <c r="BM596" s="11" t="s">
        <v>179</v>
      </c>
      <c r="BN596" s="11" t="s">
        <v>182</v>
      </c>
      <c r="BO596" s="11" t="s">
        <v>182</v>
      </c>
      <c r="BP596" s="11" t="s">
        <v>183</v>
      </c>
      <c r="BQ596" s="11" t="s">
        <v>182</v>
      </c>
      <c r="BR596" s="11" t="s">
        <v>182</v>
      </c>
      <c r="BS596" s="11" t="s">
        <v>183</v>
      </c>
      <c r="BT596" s="11" t="s">
        <v>182</v>
      </c>
      <c r="BU596" s="11"/>
      <c r="BV596" s="15">
        <f>IF(UPPER(TRIM(D596))="X",1,0)</f>
        <v>1</v>
      </c>
      <c r="BW596" s="15">
        <f>IF(UPPER(TRIM(E596))="X",1,0)</f>
        <v>0</v>
      </c>
      <c r="BX596" s="15">
        <f>IF(UPPER(TRIM(F596))="X",1,0)</f>
        <v>0</v>
      </c>
      <c r="BY596" s="15">
        <f>IF(UPPER(TRIM(G596))="X",1,0)</f>
        <v>1</v>
      </c>
      <c r="BZ596" s="15">
        <f>IF(UPPER(TRIM(H596))="X",1,0)</f>
        <v>0</v>
      </c>
      <c r="CA596" s="15">
        <f>IF(UPPER(TRIM(J596))="X",1,0)</f>
        <v>0</v>
      </c>
      <c r="CB596" s="15">
        <f>IF(UPPER(TRIM(L596))="X",1,0)</f>
        <v>0</v>
      </c>
      <c r="CC596" s="15">
        <f>IF(UPPER(TRIM(M596))="X",1,0)</f>
        <v>0</v>
      </c>
      <c r="CD596" s="15">
        <f>IF(UPPER(TRIM(I596))="X",1,0)</f>
        <v>0</v>
      </c>
      <c r="CE596" s="15">
        <f>IF(UPPER(TRIM(K596))="X",1,0)</f>
        <v>0</v>
      </c>
      <c r="CF596" s="15">
        <f t="shared" ref="CF596:DA596" si="286">IF(UPPER(TRIM(N596))="X",1,0)</f>
        <v>0</v>
      </c>
      <c r="CG596" s="15">
        <f t="shared" si="286"/>
        <v>0</v>
      </c>
      <c r="CH596" s="15">
        <f t="shared" si="286"/>
        <v>0</v>
      </c>
      <c r="CI596" s="15">
        <f t="shared" si="286"/>
        <v>0</v>
      </c>
      <c r="CJ596" s="15">
        <f t="shared" si="286"/>
        <v>0</v>
      </c>
      <c r="CK596" s="15">
        <f t="shared" si="286"/>
        <v>0</v>
      </c>
      <c r="CL596" s="15">
        <f t="shared" si="286"/>
        <v>0</v>
      </c>
      <c r="CM596" s="15">
        <f t="shared" si="286"/>
        <v>0</v>
      </c>
      <c r="CN596" s="15">
        <f t="shared" si="286"/>
        <v>0</v>
      </c>
      <c r="CO596" s="15">
        <f t="shared" si="286"/>
        <v>0</v>
      </c>
      <c r="CP596" s="15">
        <f t="shared" si="286"/>
        <v>0</v>
      </c>
      <c r="CQ596" s="15">
        <f t="shared" si="286"/>
        <v>0</v>
      </c>
      <c r="CR596" s="15">
        <f t="shared" si="286"/>
        <v>0</v>
      </c>
      <c r="CS596" s="15">
        <f t="shared" si="286"/>
        <v>0</v>
      </c>
      <c r="CT596" s="15">
        <f t="shared" si="286"/>
        <v>0</v>
      </c>
      <c r="CU596" s="15">
        <f t="shared" si="286"/>
        <v>0</v>
      </c>
      <c r="CV596" s="15">
        <f t="shared" si="286"/>
        <v>0</v>
      </c>
      <c r="CW596" s="15">
        <f t="shared" si="286"/>
        <v>0</v>
      </c>
      <c r="CX596" s="15">
        <f t="shared" si="286"/>
        <v>0</v>
      </c>
      <c r="CY596" s="15">
        <f t="shared" si="286"/>
        <v>0</v>
      </c>
      <c r="CZ596" s="15">
        <f t="shared" si="286"/>
        <v>0</v>
      </c>
      <c r="DA596" s="15">
        <f t="shared" si="286"/>
        <v>0</v>
      </c>
      <c r="DB596" s="16">
        <f>IF(UPPER(TRIM(AM596))="P", 0, IF(UPPER(TRIM(AM596))="C", 16384, IF(UPPER(TRIM(AM596))="B", 32768, IF(UPPER(TRIM(AM596))="U", 49152, -1))))</f>
        <v>0</v>
      </c>
      <c r="DC596" s="16">
        <f>HEX2DEC(AN596)</f>
        <v>310</v>
      </c>
      <c r="DD596" s="16">
        <f>IF(UPPER(TRIM(BB596))="",0,IF(UPPER(TRIM(BB596))="M",32,IF(UPPER(TRIM(BB596))="H",64,IF(UPPER(TRIM(BB596))="I",128,-1))))</f>
        <v>0</v>
      </c>
      <c r="DE596" s="16">
        <f>IF(UPPER(TRIM(BC596))="",0, IF(UPPER(TRIM(BC596))="U",1,IF(UPPER(TRIM(BC596))="A",2,IF(UPPER(TRIM(BC596))="B1",4,IF(UPPER(TRIM(BC596))="B2",8,IF(UPPER(TRIM(BC596))="C",16,-1))))))</f>
        <v>0</v>
      </c>
      <c r="DF596" s="17"/>
      <c r="DG596" s="16">
        <v>113</v>
      </c>
      <c r="DH596" s="16">
        <f>AK596</f>
        <v>3256</v>
      </c>
      <c r="DI596" s="16">
        <f>AL596</f>
        <v>5</v>
      </c>
      <c r="DJ596" s="16">
        <f>DB596 + DC596</f>
        <v>310</v>
      </c>
      <c r="DK596" s="16">
        <f>HEX2DEC(AO596)</f>
        <v>101</v>
      </c>
      <c r="DL596" s="16">
        <f>HEX2DEC(AP596)</f>
        <v>320</v>
      </c>
      <c r="DM596" s="128">
        <v>0</v>
      </c>
      <c r="DN596" s="16">
        <v>72</v>
      </c>
      <c r="DO596" s="16">
        <f>BV596*2^15+BW596*2^14+BX596*2^13+BY596*2^12+BZ596*2^11+CA596*2^10+CB596*2^9+CC596*2^8+CD596*2^7+CE596*2^6+CF596*2^5+CG596*2^4+CH596*2^3+CI596*2^2+CJ596*2^1+CK596*2^0</f>
        <v>36864</v>
      </c>
      <c r="DP596" s="16">
        <f>CL596*2^15+CM596*2^14+CN596*2^13+CO596*2^12+CP596*2^11+CQ596*2^10+CR596*2^9+CS596*2^8+CT596*2^7+CU596*2^6+CV596*2^5+CW596*2^4+CX596*2^3+CY596*2^2+CZ596*2^1+DA596*2^0</f>
        <v>0</v>
      </c>
      <c r="DQ596" s="16">
        <f>IF(DS596=2,AT596*1000,IF(DS596&gt;2,AT596,HEX2DEC("40000000")))</f>
        <v>20000</v>
      </c>
      <c r="DR596" s="16">
        <f>IF(DT596=2,AU596*1000,IF(DT596&gt;2,AU596,HEX2DEC("40000000")))</f>
        <v>2000</v>
      </c>
      <c r="DS596" s="16">
        <v>2</v>
      </c>
      <c r="DT596" s="16">
        <v>2</v>
      </c>
      <c r="DU596" s="16">
        <f>MAX(0,MIN(AX596,3))*2^14+MAX(0,MIN(AY596,3))*2^12+MAX(0,MIN(AZ596,3))*2^10+MAX(0,MIN(BA596,3))*2^8+IF(AW596&lt;0,31,IF(AW596&gt;30,30,AW596))</f>
        <v>0</v>
      </c>
      <c r="DV596" s="16">
        <f>DD596 + DE596</f>
        <v>0</v>
      </c>
      <c r="DW596" s="138"/>
      <c r="DX596" s="137"/>
      <c r="DY596" s="137"/>
      <c r="DZ596" s="17"/>
      <c r="EA596" s="15"/>
      <c r="EB596" s="15"/>
      <c r="EC596" s="15"/>
      <c r="ED596" s="15"/>
    </row>
    <row r="597" spans="1:134" ht="15" hidden="1" customHeight="1" x14ac:dyDescent="0.3">
      <c r="A597" s="123"/>
      <c r="B597" s="221"/>
      <c r="C597" s="553" t="s">
        <v>1027</v>
      </c>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c r="AC597" s="125"/>
      <c r="AD597" s="125"/>
      <c r="AE597" s="125"/>
      <c r="AF597" s="125"/>
      <c r="AG597" s="125"/>
      <c r="AH597" s="125"/>
      <c r="AI597" s="125"/>
      <c r="AJ597" s="128">
        <f>IF($DM597=0,0,(IF(_xlfn.BITAND($DM597, 128),"8,", "") &amp; IF(_xlfn.BITAND($DM597,64),"7,", "") &amp; IF(_xlfn.BITAND($DM597,7), _xlfn.BITAND($DM597,7) &amp; ",", "") &amp; IF(_xlfn.BITAND($DM597, 56), _xlfn.BITAND($DM597, 56)/8, "")))</f>
        <v>0</v>
      </c>
      <c r="AK597" s="129">
        <v>520210</v>
      </c>
      <c r="AL597" s="129">
        <v>10</v>
      </c>
      <c r="AM597" s="130" t="s">
        <v>165</v>
      </c>
      <c r="AN597" s="131" t="s">
        <v>1028</v>
      </c>
      <c r="AO597" s="131" t="s">
        <v>1009</v>
      </c>
      <c r="AP597" s="131" t="s">
        <v>1029</v>
      </c>
      <c r="AQ597" s="140"/>
      <c r="AR597" s="197"/>
      <c r="AS597" s="12"/>
      <c r="AT597" s="224"/>
      <c r="AU597" s="224"/>
      <c r="AV597" s="12"/>
      <c r="AW597" s="12"/>
      <c r="AX597" s="12"/>
      <c r="AY597" s="12"/>
      <c r="AZ597" s="12"/>
      <c r="BA597" s="12"/>
      <c r="BB597" s="14"/>
      <c r="BC597" s="14"/>
      <c r="BD597" s="15"/>
      <c r="BE597" s="137" t="str">
        <f>IF(C597="","",C597)</f>
        <v>EGO4 open / lazy</v>
      </c>
      <c r="BF597" s="11" t="s">
        <v>1012</v>
      </c>
      <c r="BG597" s="11" t="s">
        <v>1013</v>
      </c>
      <c r="BH597" s="11" t="s">
        <v>266</v>
      </c>
      <c r="BI597" s="11" t="s">
        <v>1024</v>
      </c>
      <c r="BJ597" s="11" t="s">
        <v>1015</v>
      </c>
      <c r="BK597" s="11" t="s">
        <v>1025</v>
      </c>
      <c r="BL597" s="11" t="s">
        <v>1026</v>
      </c>
      <c r="BM597" s="11" t="s">
        <v>179</v>
      </c>
      <c r="BN597" s="11" t="s">
        <v>182</v>
      </c>
      <c r="BO597" s="11" t="s">
        <v>182</v>
      </c>
      <c r="BP597" s="11" t="s">
        <v>183</v>
      </c>
      <c r="BQ597" s="11" t="s">
        <v>182</v>
      </c>
      <c r="BR597" s="11" t="s">
        <v>182</v>
      </c>
      <c r="BS597" s="11" t="s">
        <v>183</v>
      </c>
      <c r="BT597" s="11" t="s">
        <v>182</v>
      </c>
      <c r="BU597" s="11"/>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6">
        <f>IF(UPPER(TRIM(AM597))="P", 0, IF(UPPER(TRIM(AM597))="C", 16384, IF(UPPER(TRIM(AM597))="B", 32768, IF(UPPER(TRIM(AM597))="U", 49152, -1))))</f>
        <v>0</v>
      </c>
      <c r="DC597" s="16">
        <f>HEX2DEC(AN597)</f>
        <v>342</v>
      </c>
      <c r="DD597" s="16"/>
      <c r="DE597" s="16"/>
      <c r="DF597" s="17"/>
      <c r="DG597" s="16">
        <v>200</v>
      </c>
      <c r="DH597" s="16">
        <f>AK597</f>
        <v>520210</v>
      </c>
      <c r="DI597" s="16">
        <f>AL597</f>
        <v>10</v>
      </c>
      <c r="DJ597" s="16">
        <f>DB597 + DC597</f>
        <v>342</v>
      </c>
      <c r="DK597" s="16">
        <f>HEX2DEC(AO597)</f>
        <v>101</v>
      </c>
      <c r="DL597" s="16">
        <f>HEX2DEC(AP597)</f>
        <v>352</v>
      </c>
      <c r="DM597" s="128">
        <v>0</v>
      </c>
      <c r="DN597" s="16">
        <v>72</v>
      </c>
      <c r="DO597" s="16"/>
      <c r="DP597" s="16"/>
      <c r="DQ597" s="16"/>
      <c r="DR597" s="16"/>
      <c r="DS597" s="16"/>
      <c r="DT597" s="16"/>
      <c r="DU597" s="16"/>
      <c r="DV597" s="16"/>
      <c r="DW597" s="138"/>
      <c r="DX597" s="137"/>
      <c r="DY597" s="137"/>
      <c r="DZ597" s="17"/>
      <c r="EA597" s="15"/>
      <c r="EB597" s="15"/>
      <c r="EC597" s="15"/>
      <c r="ED597" s="15"/>
    </row>
    <row r="598" spans="1:134" ht="15" hidden="1" customHeight="1" x14ac:dyDescent="0.3">
      <c r="A598" s="123"/>
      <c r="B598" s="221"/>
      <c r="C598" s="553"/>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c r="AC598" s="125"/>
      <c r="AD598" s="125"/>
      <c r="AE598" s="125"/>
      <c r="AF598" s="125"/>
      <c r="AG598" s="125"/>
      <c r="AH598" s="125"/>
      <c r="AI598" s="125"/>
      <c r="AJ598" s="128"/>
      <c r="AK598" s="143"/>
      <c r="AL598" s="143"/>
      <c r="AM598" s="144"/>
      <c r="AN598" s="145"/>
      <c r="AO598" s="145"/>
      <c r="AP598" s="145"/>
      <c r="AQ598" s="140"/>
      <c r="AR598" s="197"/>
      <c r="AS598" s="12"/>
      <c r="AT598" s="224"/>
      <c r="AU598" s="224"/>
      <c r="AV598" s="12"/>
      <c r="AW598" s="12"/>
      <c r="AX598" s="12"/>
      <c r="AY598" s="12"/>
      <c r="AZ598" s="12"/>
      <c r="BA598" s="12"/>
      <c r="BB598" s="14"/>
      <c r="BC598" s="14"/>
      <c r="BD598" s="15"/>
      <c r="BE598" s="137" t="s">
        <v>183</v>
      </c>
      <c r="BF598" s="11"/>
      <c r="BG598" s="11"/>
      <c r="BH598" s="11"/>
      <c r="BI598" s="11" t="s">
        <v>183</v>
      </c>
      <c r="BJ598" s="11" t="s">
        <v>183</v>
      </c>
      <c r="BK598" s="11" t="s">
        <v>183</v>
      </c>
      <c r="BL598" s="11" t="s">
        <v>183</v>
      </c>
      <c r="BM598" s="11" t="s">
        <v>183</v>
      </c>
      <c r="BN598" s="11" t="s">
        <v>183</v>
      </c>
      <c r="BO598" s="11" t="s">
        <v>183</v>
      </c>
      <c r="BP598" s="11" t="s">
        <v>183</v>
      </c>
      <c r="BQ598" s="11" t="s">
        <v>183</v>
      </c>
      <c r="BR598" s="11" t="s">
        <v>183</v>
      </c>
      <c r="BS598" s="11" t="s">
        <v>183</v>
      </c>
      <c r="BT598" s="11" t="s">
        <v>183</v>
      </c>
      <c r="BU598" s="11"/>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6"/>
      <c r="DC598" s="16"/>
      <c r="DD598" s="16"/>
      <c r="DE598" s="16"/>
      <c r="DF598" s="17"/>
      <c r="DG598" s="16"/>
      <c r="DH598" s="16"/>
      <c r="DI598" s="16"/>
      <c r="DJ598" s="16"/>
      <c r="DK598" s="16"/>
      <c r="DL598" s="16"/>
      <c r="DM598" s="128"/>
      <c r="DN598" s="16"/>
      <c r="DO598" s="16"/>
      <c r="DP598" s="16"/>
      <c r="DQ598" s="16"/>
      <c r="DR598" s="16"/>
      <c r="DS598" s="16"/>
      <c r="DT598" s="16"/>
      <c r="DU598" s="16"/>
      <c r="DV598" s="16"/>
      <c r="DW598" s="138"/>
      <c r="DX598" s="137"/>
      <c r="DY598" s="137"/>
      <c r="DZ598" s="17"/>
      <c r="EA598" s="15"/>
      <c r="EB598" s="15"/>
      <c r="EC598" s="15"/>
      <c r="ED598" s="15"/>
    </row>
    <row r="599" spans="1:134" ht="15" hidden="1" customHeight="1" x14ac:dyDescent="0.3">
      <c r="A599" s="123"/>
      <c r="B599" s="221"/>
      <c r="C599" s="553" t="str">
        <f>IF(LEN(t_STR_RW_EGOH1) &gt; 0, t_STR_RW_EGOH1, DEF_RW_EGOH1) &amp; " open / ground short"</f>
        <v>EGOH1 open / ground short</v>
      </c>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c r="AC599" s="151"/>
      <c r="AD599" s="151"/>
      <c r="AE599" s="151"/>
      <c r="AF599" s="151"/>
      <c r="AG599" s="151"/>
      <c r="AH599" s="151"/>
      <c r="AI599" s="151"/>
      <c r="AJ599" s="148">
        <f>IF($DM599=0,0,(IF(_xlfn.BITAND($DM599, 128),"8,", "") &amp; IF(_xlfn.BITAND($DM599,64),"7,", "") &amp; IF(_xlfn.BITAND($DM599,7), _xlfn.BITAND($DM599,7) &amp; ",", "") &amp; IF(_xlfn.BITAND($DM599, 56), _xlfn.BITAND($DM599, 56)/8, "")))</f>
        <v>0</v>
      </c>
      <c r="AK599" s="135">
        <v>3222</v>
      </c>
      <c r="AL599" s="135">
        <v>4</v>
      </c>
      <c r="AM599" s="194" t="s">
        <v>165</v>
      </c>
      <c r="AN599" s="195" t="s">
        <v>1030</v>
      </c>
      <c r="AO599" s="195" t="s">
        <v>352</v>
      </c>
      <c r="AP599" s="195" t="s">
        <v>1031</v>
      </c>
      <c r="AQ599" s="140" t="s">
        <v>1032</v>
      </c>
      <c r="AR599" s="225">
        <v>5</v>
      </c>
      <c r="AS599" s="142" t="s">
        <v>1033</v>
      </c>
      <c r="AT599" s="198">
        <v>2</v>
      </c>
      <c r="AU599" s="198">
        <v>0.5</v>
      </c>
      <c r="AV599" s="12" t="s">
        <v>259</v>
      </c>
      <c r="AW599" s="135">
        <v>0</v>
      </c>
      <c r="AX599" s="135">
        <v>0</v>
      </c>
      <c r="AY599" s="135">
        <v>0</v>
      </c>
      <c r="AZ599" s="135">
        <v>0</v>
      </c>
      <c r="BA599" s="135">
        <v>0</v>
      </c>
      <c r="BB599" s="136"/>
      <c r="BC599" s="136"/>
      <c r="BD599" s="15"/>
      <c r="BE599" s="137" t="str">
        <f>IF(C599="","",C599)</f>
        <v>EGOH1 open / ground short</v>
      </c>
      <c r="BF599" s="11" t="s">
        <v>1012</v>
      </c>
      <c r="BG599" s="11" t="s">
        <v>1013</v>
      </c>
      <c r="BH599" s="11" t="s">
        <v>266</v>
      </c>
      <c r="BI599" s="11" t="s">
        <v>1034</v>
      </c>
      <c r="BJ599" s="11" t="s">
        <v>1015</v>
      </c>
      <c r="BK599" s="11" t="s">
        <v>1035</v>
      </c>
      <c r="BL599" s="11" t="s">
        <v>1026</v>
      </c>
      <c r="BM599" s="11" t="s">
        <v>179</v>
      </c>
      <c r="BN599" s="11" t="s">
        <v>182</v>
      </c>
      <c r="BO599" s="11" t="s">
        <v>182</v>
      </c>
      <c r="BP599" s="11" t="s">
        <v>183</v>
      </c>
      <c r="BQ599" s="11" t="s">
        <v>182</v>
      </c>
      <c r="BR599" s="11" t="s">
        <v>182</v>
      </c>
      <c r="BS599" s="11" t="s">
        <v>183</v>
      </c>
      <c r="BT599" s="11" t="s">
        <v>182</v>
      </c>
      <c r="BU599" s="11"/>
      <c r="BV599" s="15">
        <f>IF(UPPER(TRIM(D599))="X",1,0)</f>
        <v>0</v>
      </c>
      <c r="BW599" s="15">
        <f>IF(UPPER(TRIM(E599))="X",1,0)</f>
        <v>0</v>
      </c>
      <c r="BX599" s="15">
        <f>IF(UPPER(TRIM(F599))="X",1,0)</f>
        <v>0</v>
      </c>
      <c r="BY599" s="15">
        <f>IF(UPPER(TRIM(G599))="X",1,0)</f>
        <v>0</v>
      </c>
      <c r="BZ599" s="15">
        <f>IF(UPPER(TRIM(H599))="X",1,0)</f>
        <v>0</v>
      </c>
      <c r="CA599" s="15">
        <f>IF(UPPER(TRIM(J599))="X",1,0)</f>
        <v>0</v>
      </c>
      <c r="CB599" s="15">
        <f>IF(UPPER(TRIM(L599))="X",1,0)</f>
        <v>0</v>
      </c>
      <c r="CC599" s="15">
        <f>IF(UPPER(TRIM(M599))="X",1,0)</f>
        <v>0</v>
      </c>
      <c r="CD599" s="15">
        <f>IF(UPPER(TRIM(I599))="X",1,0)</f>
        <v>0</v>
      </c>
      <c r="CE599" s="15">
        <f>IF(UPPER(TRIM(K599))="X",1,0)</f>
        <v>0</v>
      </c>
      <c r="CF599" s="15">
        <f t="shared" ref="CF599:DA599" si="287">IF(UPPER(TRIM(N599))="X",1,0)</f>
        <v>0</v>
      </c>
      <c r="CG599" s="15">
        <f t="shared" si="287"/>
        <v>0</v>
      </c>
      <c r="CH599" s="15">
        <f t="shared" si="287"/>
        <v>0</v>
      </c>
      <c r="CI599" s="15">
        <f t="shared" si="287"/>
        <v>0</v>
      </c>
      <c r="CJ599" s="15">
        <f t="shared" si="287"/>
        <v>0</v>
      </c>
      <c r="CK599" s="15">
        <f t="shared" si="287"/>
        <v>0</v>
      </c>
      <c r="CL599" s="15">
        <f t="shared" si="287"/>
        <v>0</v>
      </c>
      <c r="CM599" s="15">
        <f t="shared" si="287"/>
        <v>0</v>
      </c>
      <c r="CN599" s="15">
        <f t="shared" si="287"/>
        <v>0</v>
      </c>
      <c r="CO599" s="15">
        <f t="shared" si="287"/>
        <v>0</v>
      </c>
      <c r="CP599" s="15">
        <f t="shared" si="287"/>
        <v>0</v>
      </c>
      <c r="CQ599" s="15">
        <f t="shared" si="287"/>
        <v>0</v>
      </c>
      <c r="CR599" s="15">
        <f t="shared" si="287"/>
        <v>0</v>
      </c>
      <c r="CS599" s="15">
        <f t="shared" si="287"/>
        <v>0</v>
      </c>
      <c r="CT599" s="15">
        <f t="shared" si="287"/>
        <v>0</v>
      </c>
      <c r="CU599" s="15">
        <f t="shared" si="287"/>
        <v>0</v>
      </c>
      <c r="CV599" s="15">
        <f t="shared" si="287"/>
        <v>0</v>
      </c>
      <c r="CW599" s="15">
        <f t="shared" si="287"/>
        <v>0</v>
      </c>
      <c r="CX599" s="15">
        <f t="shared" si="287"/>
        <v>0</v>
      </c>
      <c r="CY599" s="15">
        <f t="shared" si="287"/>
        <v>0</v>
      </c>
      <c r="CZ599" s="15">
        <f t="shared" si="287"/>
        <v>0</v>
      </c>
      <c r="DA599" s="15">
        <f t="shared" si="287"/>
        <v>0</v>
      </c>
      <c r="DB599" s="16">
        <f>IF(UPPER(TRIM(AM599))="P", 0, IF(UPPER(TRIM(AM599))="C", 16384, IF(UPPER(TRIM(AM599))="B", 32768, IF(UPPER(TRIM(AM599))="U", 49152, -1))))</f>
        <v>0</v>
      </c>
      <c r="DC599" s="16">
        <f>HEX2DEC(AN599)</f>
        <v>48</v>
      </c>
      <c r="DD599" s="16">
        <f>IF(UPPER(TRIM(BB599))="",0,IF(UPPER(TRIM(BB599))="M",32,IF(UPPER(TRIM(BB599))="H",64,IF(UPPER(TRIM(BB599))="I",128,-1))))</f>
        <v>0</v>
      </c>
      <c r="DE599" s="16">
        <f>IF(UPPER(TRIM(BC599))="",0, IF(UPPER(TRIM(BC599))="U",1,IF(UPPER(TRIM(BC599))="A",2,IF(UPPER(TRIM(BC599))="B1",4,IF(UPPER(TRIM(BC599))="B2",8,IF(UPPER(TRIM(BC599))="C",16,-1))))))</f>
        <v>0</v>
      </c>
      <c r="DF599" s="17"/>
      <c r="DG599" s="16">
        <v>321</v>
      </c>
      <c r="DH599" s="16">
        <f>AK599</f>
        <v>3222</v>
      </c>
      <c r="DI599" s="16">
        <f>AL599</f>
        <v>4</v>
      </c>
      <c r="DJ599" s="16">
        <f>DB599 + DC599</f>
        <v>48</v>
      </c>
      <c r="DK599" s="16">
        <f>HEX2DEC(AO599)</f>
        <v>17</v>
      </c>
      <c r="DL599" s="16">
        <f>HEX2DEC(AP599)</f>
        <v>49</v>
      </c>
      <c r="DM599" s="13">
        <v>0</v>
      </c>
      <c r="DN599" s="16">
        <v>230</v>
      </c>
      <c r="DO599" s="16">
        <f>BV599*2^15+BW599*2^14+BX599*2^13+BY599*2^12+BZ599*2^11+CA599*2^10+CB599*2^9+CC599*2^8+CD599*2^7+CE599*2^6+CF599*2^5+CG599*2^4+CH599*2^3+CI599*2^2+CJ599*2^1+CK599*2^0</f>
        <v>0</v>
      </c>
      <c r="DP599" s="16">
        <f>CL599*2^15+CM599*2^14+CN599*2^13+CO599*2^12+CP599*2^11+CQ599*2^10+CR599*2^9+CS599*2^8+CT599*2^7+CU599*2^6+CV599*2^5+CW599*2^4+CX599*2^3+CY599*2^2+CZ599*2^1+DA599*2^0</f>
        <v>0</v>
      </c>
      <c r="DQ599" s="16">
        <f>IF(DS599=2,AT599*1000,AT599)</f>
        <v>2000</v>
      </c>
      <c r="DR599" s="16">
        <f>IF(DT599=2,AU599*1000,AU599)</f>
        <v>500</v>
      </c>
      <c r="DS599" s="16">
        <v>2</v>
      </c>
      <c r="DT599" s="16">
        <v>2</v>
      </c>
      <c r="DU599" s="16">
        <f>MAX(0,MIN(AX599,3))*2^14+MAX(0,MIN(AY599,3))*2^12+MAX(0,MIN(AZ599,3))*2^10+MAX(0,MIN(BA599,3))*2^8+IF(AW599&lt;0,31,IF(AW599&gt;30,30,AW599))</f>
        <v>0</v>
      </c>
      <c r="DV599" s="16">
        <f>DD599 + DE599</f>
        <v>0</v>
      </c>
      <c r="DW599" s="138"/>
      <c r="DX599" s="137"/>
      <c r="DY599" s="137"/>
      <c r="DZ599" s="17"/>
      <c r="EA599" s="15"/>
      <c r="EB599" s="15"/>
      <c r="EC599" s="15"/>
      <c r="ED599" s="15"/>
    </row>
    <row r="600" spans="1:134" ht="15" hidden="1" customHeight="1" x14ac:dyDescent="0.3">
      <c r="A600" s="123"/>
      <c r="B600" s="221"/>
      <c r="C600" s="553"/>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48"/>
      <c r="AK600" s="12"/>
      <c r="AL600" s="12"/>
      <c r="AM600" s="149"/>
      <c r="AN600" s="150"/>
      <c r="AO600" s="150"/>
      <c r="AP600" s="150"/>
      <c r="AQ600" s="132" t="s">
        <v>1036</v>
      </c>
      <c r="AR600" s="225">
        <v>5</v>
      </c>
      <c r="AS600" s="142" t="s">
        <v>170</v>
      </c>
      <c r="AT600" s="13"/>
      <c r="AU600" s="13"/>
      <c r="AV600" s="12"/>
      <c r="AW600" s="12"/>
      <c r="AX600" s="12"/>
      <c r="AY600" s="12"/>
      <c r="AZ600" s="12"/>
      <c r="BA600" s="12"/>
      <c r="BB600" s="14"/>
      <c r="BC600" s="14"/>
      <c r="BD600" s="15"/>
      <c r="BE600" s="137" t="s">
        <v>183</v>
      </c>
      <c r="BF600" s="11"/>
      <c r="BG600" s="11"/>
      <c r="BH600" s="11"/>
      <c r="BI600" s="11" t="s">
        <v>183</v>
      </c>
      <c r="BJ600" s="11" t="s">
        <v>183</v>
      </c>
      <c r="BK600" s="11" t="s">
        <v>183</v>
      </c>
      <c r="BL600" s="11" t="s">
        <v>183</v>
      </c>
      <c r="BM600" s="11" t="s">
        <v>183</v>
      </c>
      <c r="BN600" s="11" t="s">
        <v>183</v>
      </c>
      <c r="BO600" s="11" t="s">
        <v>183</v>
      </c>
      <c r="BP600" s="11" t="s">
        <v>183</v>
      </c>
      <c r="BQ600" s="11" t="s">
        <v>183</v>
      </c>
      <c r="BR600" s="11" t="s">
        <v>183</v>
      </c>
      <c r="BS600" s="11" t="s">
        <v>183</v>
      </c>
      <c r="BT600" s="11" t="s">
        <v>183</v>
      </c>
      <c r="BU600" s="11"/>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6"/>
      <c r="DC600" s="16"/>
      <c r="DD600" s="16"/>
      <c r="DE600" s="16"/>
      <c r="DF600" s="17"/>
      <c r="DG600" s="16"/>
      <c r="DH600" s="16"/>
      <c r="DI600" s="16"/>
      <c r="DJ600" s="16"/>
      <c r="DK600" s="16"/>
      <c r="DL600" s="16"/>
      <c r="DM600" s="13"/>
      <c r="DN600" s="16"/>
      <c r="DO600" s="16"/>
      <c r="DP600" s="16"/>
      <c r="DQ600" s="16"/>
      <c r="DR600" s="16"/>
      <c r="DS600" s="16"/>
      <c r="DT600" s="16"/>
      <c r="DU600" s="16"/>
      <c r="DV600" s="16"/>
      <c r="DW600" s="138"/>
      <c r="DX600" s="137"/>
      <c r="DY600" s="137"/>
      <c r="DZ600" s="17"/>
      <c r="EA600" s="15"/>
      <c r="EB600" s="15"/>
      <c r="EC600" s="15"/>
      <c r="ED600" s="15"/>
    </row>
    <row r="601" spans="1:134" ht="15" hidden="1" customHeight="1" x14ac:dyDescent="0.3">
      <c r="A601" s="123"/>
      <c r="B601" s="221"/>
      <c r="C601" s="561" t="str">
        <f>IF(LEN(t_STR_RW_EGOH1) &gt; 0, t_STR_RW_EGOH1, DEF_RW_EGOH1) &amp; " short to power"</f>
        <v>EGOH1 short to power</v>
      </c>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151"/>
      <c r="AH601" s="151"/>
      <c r="AI601" s="151"/>
      <c r="AJ601" s="148">
        <f>IF($DM601=0,0,(IF(_xlfn.BITAND($DM601, 128),"8,", "") &amp; IF(_xlfn.BITAND($DM601,64),"7,", "") &amp; IF(_xlfn.BITAND($DM601,7), _xlfn.BITAND($DM601,7) &amp; ",", "") &amp; IF(_xlfn.BITAND($DM601, 56), _xlfn.BITAND($DM601, 56)/8, "")))</f>
        <v>0</v>
      </c>
      <c r="AK601" s="135">
        <v>3222</v>
      </c>
      <c r="AL601" s="135">
        <v>3</v>
      </c>
      <c r="AM601" s="194" t="s">
        <v>165</v>
      </c>
      <c r="AN601" s="195" t="s">
        <v>1030</v>
      </c>
      <c r="AO601" s="195" t="s">
        <v>343</v>
      </c>
      <c r="AP601" s="195" t="s">
        <v>1037</v>
      </c>
      <c r="AQ601" s="140" t="s">
        <v>1038</v>
      </c>
      <c r="AR601" s="225">
        <v>90</v>
      </c>
      <c r="AS601" s="142" t="s">
        <v>1033</v>
      </c>
      <c r="AT601" s="198">
        <v>2</v>
      </c>
      <c r="AU601" s="198">
        <v>0.5</v>
      </c>
      <c r="AV601" s="12" t="s">
        <v>259</v>
      </c>
      <c r="AW601" s="135">
        <v>0</v>
      </c>
      <c r="AX601" s="135">
        <v>0</v>
      </c>
      <c r="AY601" s="135">
        <v>0</v>
      </c>
      <c r="AZ601" s="135">
        <v>0</v>
      </c>
      <c r="BA601" s="135">
        <v>0</v>
      </c>
      <c r="BB601" s="136"/>
      <c r="BC601" s="136"/>
      <c r="BD601" s="15"/>
      <c r="BE601" s="137" t="str">
        <f>IF(C601="","",C601)</f>
        <v>EGOH1 short to power</v>
      </c>
      <c r="BF601" s="11" t="s">
        <v>1012</v>
      </c>
      <c r="BG601" s="11" t="s">
        <v>1013</v>
      </c>
      <c r="BH601" s="11" t="s">
        <v>266</v>
      </c>
      <c r="BI601" s="11" t="s">
        <v>1034</v>
      </c>
      <c r="BJ601" s="11" t="s">
        <v>1015</v>
      </c>
      <c r="BK601" s="11" t="s">
        <v>1035</v>
      </c>
      <c r="BL601" s="11" t="s">
        <v>1026</v>
      </c>
      <c r="BM601" s="11" t="s">
        <v>179</v>
      </c>
      <c r="BN601" s="11" t="s">
        <v>182</v>
      </c>
      <c r="BO601" s="11" t="s">
        <v>182</v>
      </c>
      <c r="BP601" s="11" t="s">
        <v>183</v>
      </c>
      <c r="BQ601" s="11" t="s">
        <v>182</v>
      </c>
      <c r="BR601" s="11" t="s">
        <v>182</v>
      </c>
      <c r="BS601" s="11" t="s">
        <v>183</v>
      </c>
      <c r="BT601" s="11" t="s">
        <v>182</v>
      </c>
      <c r="BU601" s="11"/>
      <c r="BV601" s="15">
        <f>IF(UPPER(TRIM(D601))="X",1,0)</f>
        <v>0</v>
      </c>
      <c r="BW601" s="15">
        <f>IF(UPPER(TRIM(E601))="X",1,0)</f>
        <v>0</v>
      </c>
      <c r="BX601" s="15">
        <f>IF(UPPER(TRIM(F601))="X",1,0)</f>
        <v>0</v>
      </c>
      <c r="BY601" s="15">
        <f>IF(UPPER(TRIM(G601))="X",1,0)</f>
        <v>0</v>
      </c>
      <c r="BZ601" s="15">
        <f>IF(UPPER(TRIM(H601))="X",1,0)</f>
        <v>0</v>
      </c>
      <c r="CA601" s="15">
        <f>IF(UPPER(TRIM(J601))="X",1,0)</f>
        <v>0</v>
      </c>
      <c r="CB601" s="15">
        <f>IF(UPPER(TRIM(L601))="X",1,0)</f>
        <v>0</v>
      </c>
      <c r="CC601" s="15">
        <f>IF(UPPER(TRIM(M601))="X",1,0)</f>
        <v>0</v>
      </c>
      <c r="CD601" s="15">
        <f>IF(UPPER(TRIM(I601))="X",1,0)</f>
        <v>0</v>
      </c>
      <c r="CE601" s="15">
        <f>IF(UPPER(TRIM(K601))="X",1,0)</f>
        <v>0</v>
      </c>
      <c r="CF601" s="15">
        <f t="shared" ref="CF601:DA601" si="288">IF(UPPER(TRIM(N601))="X",1,0)</f>
        <v>0</v>
      </c>
      <c r="CG601" s="15">
        <f t="shared" si="288"/>
        <v>0</v>
      </c>
      <c r="CH601" s="15">
        <f t="shared" si="288"/>
        <v>0</v>
      </c>
      <c r="CI601" s="15">
        <f t="shared" si="288"/>
        <v>0</v>
      </c>
      <c r="CJ601" s="15">
        <f t="shared" si="288"/>
        <v>0</v>
      </c>
      <c r="CK601" s="15">
        <f t="shared" si="288"/>
        <v>0</v>
      </c>
      <c r="CL601" s="15">
        <f t="shared" si="288"/>
        <v>0</v>
      </c>
      <c r="CM601" s="15">
        <f t="shared" si="288"/>
        <v>0</v>
      </c>
      <c r="CN601" s="15">
        <f t="shared" si="288"/>
        <v>0</v>
      </c>
      <c r="CO601" s="15">
        <f t="shared" si="288"/>
        <v>0</v>
      </c>
      <c r="CP601" s="15">
        <f t="shared" si="288"/>
        <v>0</v>
      </c>
      <c r="CQ601" s="15">
        <f t="shared" si="288"/>
        <v>0</v>
      </c>
      <c r="CR601" s="15">
        <f t="shared" si="288"/>
        <v>0</v>
      </c>
      <c r="CS601" s="15">
        <f t="shared" si="288"/>
        <v>0</v>
      </c>
      <c r="CT601" s="15">
        <f t="shared" si="288"/>
        <v>0</v>
      </c>
      <c r="CU601" s="15">
        <f t="shared" si="288"/>
        <v>0</v>
      </c>
      <c r="CV601" s="15">
        <f t="shared" si="288"/>
        <v>0</v>
      </c>
      <c r="CW601" s="15">
        <f t="shared" si="288"/>
        <v>0</v>
      </c>
      <c r="CX601" s="15">
        <f t="shared" si="288"/>
        <v>0</v>
      </c>
      <c r="CY601" s="15">
        <f t="shared" si="288"/>
        <v>0</v>
      </c>
      <c r="CZ601" s="15">
        <f t="shared" si="288"/>
        <v>0</v>
      </c>
      <c r="DA601" s="15">
        <f t="shared" si="288"/>
        <v>0</v>
      </c>
      <c r="DB601" s="16">
        <f>IF(UPPER(TRIM(AM601))="P", 0, IF(UPPER(TRIM(AM601))="C", 16384, IF(UPPER(TRIM(AM601))="B", 32768, IF(UPPER(TRIM(AM601))="U", 49152, -1))))</f>
        <v>0</v>
      </c>
      <c r="DC601" s="16">
        <f>HEX2DEC(AN601)</f>
        <v>48</v>
      </c>
      <c r="DD601" s="16">
        <f>IF(UPPER(TRIM(BB601))="",0,IF(UPPER(TRIM(BB601))="M",32,IF(UPPER(TRIM(BB601))="H",64,IF(UPPER(TRIM(BB601))="I",128,-1))))</f>
        <v>0</v>
      </c>
      <c r="DE601" s="16">
        <f>IF(UPPER(TRIM(BC601))="",0, IF(UPPER(TRIM(BC601))="U",1,IF(UPPER(TRIM(BC601))="A",2,IF(UPPER(TRIM(BC601))="B1",4,IF(UPPER(TRIM(BC601))="B2",8,IF(UPPER(TRIM(BC601))="C",16,-1))))))</f>
        <v>0</v>
      </c>
      <c r="DF601" s="17"/>
      <c r="DG601" s="16">
        <v>322</v>
      </c>
      <c r="DH601" s="16">
        <f>AK601</f>
        <v>3222</v>
      </c>
      <c r="DI601" s="16">
        <f>AL601</f>
        <v>3</v>
      </c>
      <c r="DJ601" s="16">
        <f>DB601 + DC601</f>
        <v>48</v>
      </c>
      <c r="DK601" s="16">
        <f>HEX2DEC(AO601)</f>
        <v>18</v>
      </c>
      <c r="DL601" s="16">
        <f>HEX2DEC(AP601)</f>
        <v>50</v>
      </c>
      <c r="DM601" s="13">
        <v>0</v>
      </c>
      <c r="DN601" s="16">
        <v>231</v>
      </c>
      <c r="DO601" s="16">
        <f>BV601*2^15+BW601*2^14+BX601*2^13+BY601*2^12+BZ601*2^11+CA601*2^10+CB601*2^9+CC601*2^8+CD601*2^7+CE601*2^6+CF601*2^5+CG601*2^4+CH601*2^3+CI601*2^2+CJ601*2^1+CK601*2^0</f>
        <v>0</v>
      </c>
      <c r="DP601" s="16">
        <f>CL601*2^15+CM601*2^14+CN601*2^13+CO601*2^12+CP601*2^11+CQ601*2^10+CR601*2^9+CS601*2^8+CT601*2^7+CU601*2^6+CV601*2^5+CW601*2^4+CX601*2^3+CY601*2^2+CZ601*2^1+DA601*2^0</f>
        <v>0</v>
      </c>
      <c r="DQ601" s="16">
        <f>IF(DS601=2,AT601*1000,AT601)</f>
        <v>2000</v>
      </c>
      <c r="DR601" s="16">
        <f>IF(DT601=2,AU601*1000,AU601)</f>
        <v>500</v>
      </c>
      <c r="DS601" s="16">
        <v>2</v>
      </c>
      <c r="DT601" s="16">
        <v>2</v>
      </c>
      <c r="DU601" s="16">
        <f>MAX(0,MIN(AX601,3))*2^14+MAX(0,MIN(AY601,3))*2^12+MAX(0,MIN(AZ601,3))*2^10+MAX(0,MIN(BA601,3))*2^8+IF(AW601&lt;0,31,IF(AW601&gt;30,30,AW601))</f>
        <v>0</v>
      </c>
      <c r="DV601" s="16">
        <f>DD601 + DE601</f>
        <v>0</v>
      </c>
      <c r="DW601" s="138"/>
      <c r="DX601" s="137"/>
      <c r="DY601" s="137"/>
      <c r="DZ601" s="17"/>
      <c r="EA601" s="15"/>
      <c r="EB601" s="15"/>
      <c r="EC601" s="15"/>
      <c r="ED601" s="15"/>
    </row>
    <row r="602" spans="1:134" ht="15" hidden="1" customHeight="1" x14ac:dyDescent="0.3">
      <c r="A602" s="123"/>
      <c r="B602" s="221"/>
      <c r="C602" s="553"/>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48"/>
      <c r="AK602" s="12"/>
      <c r="AL602" s="12"/>
      <c r="AM602" s="149"/>
      <c r="AN602" s="150"/>
      <c r="AO602" s="150"/>
      <c r="AP602" s="150"/>
      <c r="AQ602" s="132" t="s">
        <v>1039</v>
      </c>
      <c r="AR602" s="225">
        <v>90</v>
      </c>
      <c r="AS602" s="142" t="s">
        <v>170</v>
      </c>
      <c r="AT602" s="12"/>
      <c r="AU602" s="13"/>
      <c r="AV602" s="12"/>
      <c r="AW602" s="12"/>
      <c r="AX602" s="12"/>
      <c r="AY602" s="12"/>
      <c r="AZ602" s="12"/>
      <c r="BA602" s="12"/>
      <c r="BB602" s="14"/>
      <c r="BC602" s="14"/>
      <c r="BD602" s="15"/>
      <c r="BE602" s="137"/>
      <c r="BF602" s="11"/>
      <c r="BG602" s="11"/>
      <c r="BH602" s="11"/>
      <c r="BI602" s="11" t="s">
        <v>183</v>
      </c>
      <c r="BJ602" s="11" t="s">
        <v>183</v>
      </c>
      <c r="BK602" s="11" t="s">
        <v>183</v>
      </c>
      <c r="BL602" s="11" t="s">
        <v>183</v>
      </c>
      <c r="BM602" s="11" t="s">
        <v>183</v>
      </c>
      <c r="BN602" s="11" t="s">
        <v>183</v>
      </c>
      <c r="BO602" s="11" t="s">
        <v>183</v>
      </c>
      <c r="BP602" s="11" t="s">
        <v>183</v>
      </c>
      <c r="BQ602" s="11" t="s">
        <v>183</v>
      </c>
      <c r="BR602" s="11" t="s">
        <v>183</v>
      </c>
      <c r="BS602" s="11" t="s">
        <v>183</v>
      </c>
      <c r="BT602" s="11" t="s">
        <v>183</v>
      </c>
      <c r="BU602" s="11"/>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6"/>
      <c r="DC602" s="16"/>
      <c r="DD602" s="16"/>
      <c r="DE602" s="16"/>
      <c r="DF602" s="17"/>
      <c r="DG602" s="16"/>
      <c r="DH602" s="16"/>
      <c r="DI602" s="16"/>
      <c r="DJ602" s="16"/>
      <c r="DK602" s="16"/>
      <c r="DL602" s="16"/>
      <c r="DM602" s="13"/>
      <c r="DN602" s="16"/>
      <c r="DO602" s="16"/>
      <c r="DP602" s="16"/>
      <c r="DQ602" s="16"/>
      <c r="DR602" s="16"/>
      <c r="DS602" s="16"/>
      <c r="DT602" s="16"/>
      <c r="DU602" s="16"/>
      <c r="DV602" s="16"/>
      <c r="DW602" s="138"/>
      <c r="DX602" s="137"/>
      <c r="DY602" s="137"/>
      <c r="DZ602" s="17"/>
      <c r="EA602" s="15"/>
      <c r="EB602" s="15"/>
      <c r="EC602" s="15"/>
      <c r="ED602" s="15"/>
    </row>
    <row r="603" spans="1:134" ht="15" hidden="1" customHeight="1" x14ac:dyDescent="0.3">
      <c r="A603" s="123"/>
      <c r="B603" s="221"/>
      <c r="C603" s="553"/>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c r="AC603" s="125"/>
      <c r="AD603" s="125"/>
      <c r="AE603" s="125"/>
      <c r="AF603" s="125"/>
      <c r="AG603" s="125"/>
      <c r="AH603" s="125"/>
      <c r="AI603" s="125"/>
      <c r="AJ603" s="128"/>
      <c r="AK603" s="143"/>
      <c r="AL603" s="143"/>
      <c r="AM603" s="144"/>
      <c r="AN603" s="145"/>
      <c r="AO603" s="145"/>
      <c r="AP603" s="145"/>
      <c r="AQ603" s="140"/>
      <c r="AR603" s="197"/>
      <c r="AS603" s="12"/>
      <c r="AT603" s="224"/>
      <c r="AU603" s="224"/>
      <c r="AV603" s="12"/>
      <c r="AW603" s="12"/>
      <c r="AX603" s="12"/>
      <c r="AY603" s="12"/>
      <c r="AZ603" s="12"/>
      <c r="BA603" s="12"/>
      <c r="BB603" s="14"/>
      <c r="BC603" s="14"/>
      <c r="BD603" s="15"/>
      <c r="BE603" s="137" t="s">
        <v>183</v>
      </c>
      <c r="BF603" s="11"/>
      <c r="BG603" s="11"/>
      <c r="BH603" s="11"/>
      <c r="BI603" s="11" t="s">
        <v>183</v>
      </c>
      <c r="BJ603" s="11" t="s">
        <v>183</v>
      </c>
      <c r="BK603" s="11" t="s">
        <v>183</v>
      </c>
      <c r="BL603" s="11" t="s">
        <v>183</v>
      </c>
      <c r="BM603" s="11" t="s">
        <v>183</v>
      </c>
      <c r="BN603" s="11" t="s">
        <v>183</v>
      </c>
      <c r="BO603" s="11" t="s">
        <v>183</v>
      </c>
      <c r="BP603" s="11" t="s">
        <v>183</v>
      </c>
      <c r="BQ603" s="11" t="s">
        <v>183</v>
      </c>
      <c r="BR603" s="11" t="s">
        <v>183</v>
      </c>
      <c r="BS603" s="11" t="s">
        <v>183</v>
      </c>
      <c r="BT603" s="11" t="s">
        <v>183</v>
      </c>
      <c r="BU603" s="11"/>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6"/>
      <c r="DC603" s="16"/>
      <c r="DD603" s="16"/>
      <c r="DE603" s="16"/>
      <c r="DF603" s="17"/>
      <c r="DG603" s="16"/>
      <c r="DH603" s="16"/>
      <c r="DI603" s="16"/>
      <c r="DJ603" s="16"/>
      <c r="DK603" s="16"/>
      <c r="DL603" s="16"/>
      <c r="DM603" s="128"/>
      <c r="DN603" s="16"/>
      <c r="DO603" s="16"/>
      <c r="DP603" s="16"/>
      <c r="DQ603" s="16"/>
      <c r="DR603" s="16"/>
      <c r="DS603" s="16"/>
      <c r="DT603" s="16"/>
      <c r="DU603" s="16"/>
      <c r="DV603" s="16"/>
      <c r="DW603" s="138"/>
      <c r="DX603" s="137"/>
      <c r="DY603" s="137"/>
      <c r="DZ603" s="17"/>
      <c r="EA603" s="15"/>
      <c r="EB603" s="15"/>
      <c r="EC603" s="15"/>
      <c r="ED603" s="15"/>
    </row>
    <row r="604" spans="1:134" ht="15" hidden="1" customHeight="1" x14ac:dyDescent="0.3">
      <c r="A604" s="230" t="s">
        <v>1040</v>
      </c>
      <c r="B604" s="229"/>
      <c r="C604" s="553" t="str">
        <f>IF(LEN(t_STR_RW_EGOH2) &gt; 0, t_STR_RW_EGOH2, DEF_RW_EGOH2) &amp; " open / ground short"</f>
        <v>EGOH2 open / ground short</v>
      </c>
      <c r="D604" s="151"/>
      <c r="E604" s="200"/>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c r="AC604" s="151"/>
      <c r="AD604" s="151"/>
      <c r="AE604" s="151"/>
      <c r="AF604" s="151"/>
      <c r="AG604" s="151"/>
      <c r="AH604" s="151"/>
      <c r="AI604" s="151"/>
      <c r="AJ604" s="148">
        <f>IF($DM604=0,0,(IF(_xlfn.BITAND($DM604, 128),"8,", "") &amp; IF(_xlfn.BITAND($DM604,64),"7,", "") &amp; IF(_xlfn.BITAND($DM604,7), _xlfn.BITAND($DM604,7) &amp; ",", "") &amp; IF(_xlfn.BITAND($DM604, 56), _xlfn.BITAND($DM604, 56)/8, "")))</f>
        <v>0</v>
      </c>
      <c r="AK604" s="135">
        <v>3232</v>
      </c>
      <c r="AL604" s="135">
        <v>4</v>
      </c>
      <c r="AM604" s="194" t="s">
        <v>165</v>
      </c>
      <c r="AN604" s="195" t="s">
        <v>1041</v>
      </c>
      <c r="AO604" s="195" t="s">
        <v>352</v>
      </c>
      <c r="AP604" s="195" t="s">
        <v>1042</v>
      </c>
      <c r="AQ604" s="140" t="s">
        <v>1043</v>
      </c>
      <c r="AR604" s="225">
        <v>5</v>
      </c>
      <c r="AS604" s="142" t="s">
        <v>1033</v>
      </c>
      <c r="AT604" s="198">
        <v>2</v>
      </c>
      <c r="AU604" s="198">
        <v>0.5</v>
      </c>
      <c r="AV604" s="12" t="s">
        <v>259</v>
      </c>
      <c r="AW604" s="135">
        <v>0</v>
      </c>
      <c r="AX604" s="135">
        <v>0</v>
      </c>
      <c r="AY604" s="135">
        <v>0</v>
      </c>
      <c r="AZ604" s="135">
        <v>0</v>
      </c>
      <c r="BA604" s="135">
        <v>0</v>
      </c>
      <c r="BB604" s="136"/>
      <c r="BC604" s="136"/>
      <c r="BD604" s="15"/>
      <c r="BE604" s="137" t="str">
        <f>IF(C604="","",C604)</f>
        <v>EGOH2 open / ground short</v>
      </c>
      <c r="BF604" s="11" t="s">
        <v>1012</v>
      </c>
      <c r="BG604" s="11" t="s">
        <v>1013</v>
      </c>
      <c r="BH604" s="11" t="s">
        <v>266</v>
      </c>
      <c r="BI604" s="11" t="s">
        <v>1034</v>
      </c>
      <c r="BJ604" s="11" t="s">
        <v>1015</v>
      </c>
      <c r="BK604" s="11" t="s">
        <v>1035</v>
      </c>
      <c r="BL604" s="11" t="s">
        <v>1026</v>
      </c>
      <c r="BM604" s="11" t="s">
        <v>179</v>
      </c>
      <c r="BN604" s="11" t="s">
        <v>182</v>
      </c>
      <c r="BO604" s="11" t="s">
        <v>182</v>
      </c>
      <c r="BP604" s="11" t="s">
        <v>183</v>
      </c>
      <c r="BQ604" s="11" t="s">
        <v>182</v>
      </c>
      <c r="BR604" s="11" t="s">
        <v>182</v>
      </c>
      <c r="BS604" s="11" t="s">
        <v>183</v>
      </c>
      <c r="BT604" s="11" t="s">
        <v>182</v>
      </c>
      <c r="BU604" s="11"/>
      <c r="BV604" s="15">
        <f>IF(UPPER(TRIM(D604))="X",1,0)</f>
        <v>0</v>
      </c>
      <c r="BW604" s="15">
        <f>IF(UPPER(TRIM(E604))="X",1,0)</f>
        <v>0</v>
      </c>
      <c r="BX604" s="15">
        <f>IF(UPPER(TRIM(F604))="X",1,0)</f>
        <v>0</v>
      </c>
      <c r="BY604" s="15">
        <f>IF(UPPER(TRIM(G604))="X",1,0)</f>
        <v>0</v>
      </c>
      <c r="BZ604" s="15">
        <f>IF(UPPER(TRIM(H604))="X",1,0)</f>
        <v>0</v>
      </c>
      <c r="CA604" s="15">
        <f>IF(UPPER(TRIM(J604))="X",1,0)</f>
        <v>0</v>
      </c>
      <c r="CB604" s="15">
        <f>IF(UPPER(TRIM(L604))="X",1,0)</f>
        <v>0</v>
      </c>
      <c r="CC604" s="15">
        <f>IF(UPPER(TRIM(M604))="X",1,0)</f>
        <v>0</v>
      </c>
      <c r="CD604" s="15">
        <f>IF(UPPER(TRIM(I604))="X",1,0)</f>
        <v>0</v>
      </c>
      <c r="CE604" s="15">
        <f>IF(UPPER(TRIM(K604))="X",1,0)</f>
        <v>0</v>
      </c>
      <c r="CF604" s="15">
        <f t="shared" ref="CF604:DA604" si="289">IF(UPPER(TRIM(N604))="X",1,0)</f>
        <v>0</v>
      </c>
      <c r="CG604" s="15">
        <f t="shared" si="289"/>
        <v>0</v>
      </c>
      <c r="CH604" s="15">
        <f t="shared" si="289"/>
        <v>0</v>
      </c>
      <c r="CI604" s="15">
        <f t="shared" si="289"/>
        <v>0</v>
      </c>
      <c r="CJ604" s="15">
        <f t="shared" si="289"/>
        <v>0</v>
      </c>
      <c r="CK604" s="15">
        <f t="shared" si="289"/>
        <v>0</v>
      </c>
      <c r="CL604" s="15">
        <f t="shared" si="289"/>
        <v>0</v>
      </c>
      <c r="CM604" s="15">
        <f t="shared" si="289"/>
        <v>0</v>
      </c>
      <c r="CN604" s="15">
        <f t="shared" si="289"/>
        <v>0</v>
      </c>
      <c r="CO604" s="15">
        <f t="shared" si="289"/>
        <v>0</v>
      </c>
      <c r="CP604" s="15">
        <f t="shared" si="289"/>
        <v>0</v>
      </c>
      <c r="CQ604" s="15">
        <f t="shared" si="289"/>
        <v>0</v>
      </c>
      <c r="CR604" s="15">
        <f t="shared" si="289"/>
        <v>0</v>
      </c>
      <c r="CS604" s="15">
        <f t="shared" si="289"/>
        <v>0</v>
      </c>
      <c r="CT604" s="15">
        <f t="shared" si="289"/>
        <v>0</v>
      </c>
      <c r="CU604" s="15">
        <f t="shared" si="289"/>
        <v>0</v>
      </c>
      <c r="CV604" s="15">
        <f t="shared" si="289"/>
        <v>0</v>
      </c>
      <c r="CW604" s="15">
        <f t="shared" si="289"/>
        <v>0</v>
      </c>
      <c r="CX604" s="15">
        <f t="shared" si="289"/>
        <v>0</v>
      </c>
      <c r="CY604" s="15">
        <f t="shared" si="289"/>
        <v>0</v>
      </c>
      <c r="CZ604" s="15">
        <f t="shared" si="289"/>
        <v>0</v>
      </c>
      <c r="DA604" s="15">
        <f t="shared" si="289"/>
        <v>0</v>
      </c>
      <c r="DB604" s="16">
        <f>IF(UPPER(TRIM(AM604))="P", 0, IF(UPPER(TRIM(AM604))="C", 16384, IF(UPPER(TRIM(AM604))="B", 32768, IF(UPPER(TRIM(AM604))="U", 49152, -1))))</f>
        <v>0</v>
      </c>
      <c r="DC604" s="16">
        <f>HEX2DEC(AN604)</f>
        <v>80</v>
      </c>
      <c r="DD604" s="16">
        <f>IF(UPPER(TRIM(BB604))="",0,IF(UPPER(TRIM(BB604))="M",32,IF(UPPER(TRIM(BB604))="H",64,IF(UPPER(TRIM(BB604))="I",128,-1))))</f>
        <v>0</v>
      </c>
      <c r="DE604" s="16">
        <f>IF(UPPER(TRIM(BC604))="",0, IF(UPPER(TRIM(BC604))="U",1,IF(UPPER(TRIM(BC604))="A",2,IF(UPPER(TRIM(BC604))="B1",4,IF(UPPER(TRIM(BC604))="B2",8,IF(UPPER(TRIM(BC604))="C",16,-1))))))</f>
        <v>0</v>
      </c>
      <c r="DF604" s="17"/>
      <c r="DG604" s="16">
        <v>323</v>
      </c>
      <c r="DH604" s="16">
        <f>AK604</f>
        <v>3232</v>
      </c>
      <c r="DI604" s="16">
        <f>AL604</f>
        <v>4</v>
      </c>
      <c r="DJ604" s="16">
        <f>DB604 + DC604</f>
        <v>80</v>
      </c>
      <c r="DK604" s="16">
        <f>HEX2DEC(AO604)</f>
        <v>17</v>
      </c>
      <c r="DL604" s="16">
        <f>HEX2DEC(AP604)</f>
        <v>81</v>
      </c>
      <c r="DM604" s="13">
        <v>0</v>
      </c>
      <c r="DN604" s="16">
        <v>232</v>
      </c>
      <c r="DO604" s="16">
        <f>BV604*2^15+BW604*2^14+BX604*2^13+BY604*2^12+BZ604*2^11+CA604*2^10+CB604*2^9+CC604*2^8+CD604*2^7+CE604*2^6+CF604*2^5+CG604*2^4+CH604*2^3+CI604*2^2+CJ604*2^1+CK604*2^0</f>
        <v>0</v>
      </c>
      <c r="DP604" s="16">
        <f>CL604*2^15+CM604*2^14+CN604*2^13+CO604*2^12+CP604*2^11+CQ604*2^10+CR604*2^9+CS604*2^8+CT604*2^7+CU604*2^6+CV604*2^5+CW604*2^4+CX604*2^3+CY604*2^2+CZ604*2^1+DA604*2^0</f>
        <v>0</v>
      </c>
      <c r="DQ604" s="16">
        <f>IF(DS604=2,AT604*1000,AT604)</f>
        <v>2000</v>
      </c>
      <c r="DR604" s="16">
        <f>IF(DT604=2,AU604*1000,AU604)</f>
        <v>500</v>
      </c>
      <c r="DS604" s="16">
        <v>2</v>
      </c>
      <c r="DT604" s="16">
        <v>2</v>
      </c>
      <c r="DU604" s="16">
        <f>MAX(0,MIN(AX604,3))*2^14+MAX(0,MIN(AY604,3))*2^12+MAX(0,MIN(AZ604,3))*2^10+MAX(0,MIN(BA604,3))*2^8+IF(AW604&lt;0,31,IF(AW604&gt;30,30,AW604))</f>
        <v>0</v>
      </c>
      <c r="DV604" s="16">
        <f>DD604 + DE604</f>
        <v>0</v>
      </c>
      <c r="DW604" s="138"/>
      <c r="DX604" s="137"/>
      <c r="DY604" s="137"/>
      <c r="DZ604" s="17"/>
      <c r="EA604" s="15"/>
      <c r="EB604" s="15"/>
      <c r="EC604" s="15"/>
      <c r="ED604" s="15"/>
    </row>
    <row r="605" spans="1:134" ht="15" hidden="1" customHeight="1" x14ac:dyDescent="0.3">
      <c r="A605" s="230" t="s">
        <v>1044</v>
      </c>
      <c r="B605" s="229"/>
      <c r="C605" s="553"/>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48"/>
      <c r="AK605" s="12"/>
      <c r="AL605" s="12"/>
      <c r="AM605" s="149"/>
      <c r="AN605" s="150"/>
      <c r="AO605" s="150"/>
      <c r="AP605" s="150"/>
      <c r="AQ605" s="132" t="s">
        <v>1036</v>
      </c>
      <c r="AR605" s="225">
        <v>5</v>
      </c>
      <c r="AS605" s="142" t="s">
        <v>170</v>
      </c>
      <c r="AT605" s="13"/>
      <c r="AU605" s="13"/>
      <c r="AV605" s="12"/>
      <c r="AW605" s="12"/>
      <c r="AX605" s="12"/>
      <c r="AY605" s="12"/>
      <c r="AZ605" s="12"/>
      <c r="BA605" s="12"/>
      <c r="BB605" s="14"/>
      <c r="BC605" s="14"/>
      <c r="BD605" s="15"/>
      <c r="BE605" s="137" t="s">
        <v>183</v>
      </c>
      <c r="BF605" s="11"/>
      <c r="BG605" s="11"/>
      <c r="BH605" s="11"/>
      <c r="BI605" s="11" t="s">
        <v>183</v>
      </c>
      <c r="BJ605" s="11" t="s">
        <v>183</v>
      </c>
      <c r="BK605" s="11" t="s">
        <v>183</v>
      </c>
      <c r="BL605" s="11" t="s">
        <v>183</v>
      </c>
      <c r="BM605" s="11" t="s">
        <v>183</v>
      </c>
      <c r="BN605" s="11" t="s">
        <v>183</v>
      </c>
      <c r="BO605" s="11" t="s">
        <v>183</v>
      </c>
      <c r="BP605" s="11" t="s">
        <v>183</v>
      </c>
      <c r="BQ605" s="11" t="s">
        <v>183</v>
      </c>
      <c r="BR605" s="11" t="s">
        <v>183</v>
      </c>
      <c r="BS605" s="11" t="s">
        <v>183</v>
      </c>
      <c r="BT605" s="11" t="s">
        <v>183</v>
      </c>
      <c r="BU605" s="11"/>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6"/>
      <c r="DC605" s="16"/>
      <c r="DD605" s="16"/>
      <c r="DE605" s="16"/>
      <c r="DF605" s="17"/>
      <c r="DG605" s="16"/>
      <c r="DH605" s="16"/>
      <c r="DI605" s="16"/>
      <c r="DJ605" s="16"/>
      <c r="DK605" s="16"/>
      <c r="DL605" s="16"/>
      <c r="DM605" s="13"/>
      <c r="DN605" s="16"/>
      <c r="DO605" s="16"/>
      <c r="DP605" s="16"/>
      <c r="DQ605" s="16"/>
      <c r="DR605" s="16"/>
      <c r="DS605" s="16"/>
      <c r="DT605" s="16"/>
      <c r="DU605" s="16"/>
      <c r="DV605" s="16"/>
      <c r="DW605" s="138"/>
      <c r="DX605" s="137"/>
      <c r="DY605" s="137"/>
      <c r="DZ605" s="17"/>
      <c r="EA605" s="15"/>
      <c r="EB605" s="15"/>
      <c r="EC605" s="15"/>
      <c r="ED605" s="15"/>
    </row>
    <row r="606" spans="1:134" ht="15" hidden="1" customHeight="1" x14ac:dyDescent="0.3">
      <c r="A606" s="123"/>
      <c r="B606" s="221"/>
      <c r="C606" s="561" t="str">
        <f>IF(LEN(t_STR_RW_EGOH2) &gt; 0, t_STR_RW_EGOH2, DEF_RW_EGOH2) &amp; " short to power"</f>
        <v>EGOH2 short to power</v>
      </c>
      <c r="D606" s="151"/>
      <c r="E606" s="200"/>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c r="AC606" s="151"/>
      <c r="AD606" s="151"/>
      <c r="AE606" s="151"/>
      <c r="AF606" s="151"/>
      <c r="AG606" s="151"/>
      <c r="AH606" s="151"/>
      <c r="AI606" s="151"/>
      <c r="AJ606" s="148">
        <f>IF($DM606=0,0,(IF(_xlfn.BITAND($DM606, 128),"8,", "") &amp; IF(_xlfn.BITAND($DM606,64),"7,", "") &amp; IF(_xlfn.BITAND($DM606,7), _xlfn.BITAND($DM606,7) &amp; ",", "") &amp; IF(_xlfn.BITAND($DM606, 56), _xlfn.BITAND($DM606, 56)/8, "")))</f>
        <v>0</v>
      </c>
      <c r="AK606" s="135">
        <v>3232</v>
      </c>
      <c r="AL606" s="135">
        <v>3</v>
      </c>
      <c r="AM606" s="194" t="s">
        <v>165</v>
      </c>
      <c r="AN606" s="195" t="s">
        <v>1041</v>
      </c>
      <c r="AO606" s="195" t="s">
        <v>343</v>
      </c>
      <c r="AP606" s="195" t="s">
        <v>1045</v>
      </c>
      <c r="AQ606" s="140" t="s">
        <v>1046</v>
      </c>
      <c r="AR606" s="225">
        <v>90</v>
      </c>
      <c r="AS606" s="142" t="s">
        <v>1033</v>
      </c>
      <c r="AT606" s="198">
        <v>2</v>
      </c>
      <c r="AU606" s="198">
        <v>0.5</v>
      </c>
      <c r="AV606" s="12" t="s">
        <v>259</v>
      </c>
      <c r="AW606" s="135">
        <v>0</v>
      </c>
      <c r="AX606" s="135">
        <v>0</v>
      </c>
      <c r="AY606" s="135">
        <v>0</v>
      </c>
      <c r="AZ606" s="135">
        <v>0</v>
      </c>
      <c r="BA606" s="135">
        <v>0</v>
      </c>
      <c r="BB606" s="136"/>
      <c r="BC606" s="136"/>
      <c r="BD606" s="15"/>
      <c r="BE606" s="137" t="str">
        <f>IF(C606="","",C606)</f>
        <v>EGOH2 short to power</v>
      </c>
      <c r="BF606" s="11" t="s">
        <v>1012</v>
      </c>
      <c r="BG606" s="11" t="s">
        <v>1013</v>
      </c>
      <c r="BH606" s="11" t="s">
        <v>266</v>
      </c>
      <c r="BI606" s="11" t="s">
        <v>1034</v>
      </c>
      <c r="BJ606" s="11" t="s">
        <v>1015</v>
      </c>
      <c r="BK606" s="11" t="s">
        <v>1035</v>
      </c>
      <c r="BL606" s="11" t="s">
        <v>1026</v>
      </c>
      <c r="BM606" s="11" t="s">
        <v>179</v>
      </c>
      <c r="BN606" s="11" t="s">
        <v>182</v>
      </c>
      <c r="BO606" s="11" t="s">
        <v>182</v>
      </c>
      <c r="BP606" s="11" t="s">
        <v>183</v>
      </c>
      <c r="BQ606" s="11" t="s">
        <v>182</v>
      </c>
      <c r="BR606" s="11" t="s">
        <v>182</v>
      </c>
      <c r="BS606" s="11" t="s">
        <v>183</v>
      </c>
      <c r="BT606" s="11" t="s">
        <v>182</v>
      </c>
      <c r="BU606" s="11"/>
      <c r="BV606" s="15">
        <f>IF(UPPER(TRIM(D606))="X",1,0)</f>
        <v>0</v>
      </c>
      <c r="BW606" s="15">
        <f>IF(UPPER(TRIM(E606))="X",1,0)</f>
        <v>0</v>
      </c>
      <c r="BX606" s="15">
        <f>IF(UPPER(TRIM(F606))="X",1,0)</f>
        <v>0</v>
      </c>
      <c r="BY606" s="15">
        <f>IF(UPPER(TRIM(G606))="X",1,0)</f>
        <v>0</v>
      </c>
      <c r="BZ606" s="15">
        <f>IF(UPPER(TRIM(H606))="X",1,0)</f>
        <v>0</v>
      </c>
      <c r="CA606" s="15">
        <f>IF(UPPER(TRIM(J606))="X",1,0)</f>
        <v>0</v>
      </c>
      <c r="CB606" s="15">
        <f>IF(UPPER(TRIM(L606))="X",1,0)</f>
        <v>0</v>
      </c>
      <c r="CC606" s="15">
        <f>IF(UPPER(TRIM(M606))="X",1,0)</f>
        <v>0</v>
      </c>
      <c r="CD606" s="15">
        <f>IF(UPPER(TRIM(I606))="X",1,0)</f>
        <v>0</v>
      </c>
      <c r="CE606" s="15">
        <f>IF(UPPER(TRIM(K606))="X",1,0)</f>
        <v>0</v>
      </c>
      <c r="CF606" s="15">
        <f t="shared" ref="CF606:DA606" si="290">IF(UPPER(TRIM(N606))="X",1,0)</f>
        <v>0</v>
      </c>
      <c r="CG606" s="15">
        <f t="shared" si="290"/>
        <v>0</v>
      </c>
      <c r="CH606" s="15">
        <f t="shared" si="290"/>
        <v>0</v>
      </c>
      <c r="CI606" s="15">
        <f t="shared" si="290"/>
        <v>0</v>
      </c>
      <c r="CJ606" s="15">
        <f t="shared" si="290"/>
        <v>0</v>
      </c>
      <c r="CK606" s="15">
        <f t="shared" si="290"/>
        <v>0</v>
      </c>
      <c r="CL606" s="15">
        <f t="shared" si="290"/>
        <v>0</v>
      </c>
      <c r="CM606" s="15">
        <f t="shared" si="290"/>
        <v>0</v>
      </c>
      <c r="CN606" s="15">
        <f t="shared" si="290"/>
        <v>0</v>
      </c>
      <c r="CO606" s="15">
        <f t="shared" si="290"/>
        <v>0</v>
      </c>
      <c r="CP606" s="15">
        <f t="shared" si="290"/>
        <v>0</v>
      </c>
      <c r="CQ606" s="15">
        <f t="shared" si="290"/>
        <v>0</v>
      </c>
      <c r="CR606" s="15">
        <f t="shared" si="290"/>
        <v>0</v>
      </c>
      <c r="CS606" s="15">
        <f t="shared" si="290"/>
        <v>0</v>
      </c>
      <c r="CT606" s="15">
        <f t="shared" si="290"/>
        <v>0</v>
      </c>
      <c r="CU606" s="15">
        <f t="shared" si="290"/>
        <v>0</v>
      </c>
      <c r="CV606" s="15">
        <f t="shared" si="290"/>
        <v>0</v>
      </c>
      <c r="CW606" s="15">
        <f t="shared" si="290"/>
        <v>0</v>
      </c>
      <c r="CX606" s="15">
        <f t="shared" si="290"/>
        <v>0</v>
      </c>
      <c r="CY606" s="15">
        <f t="shared" si="290"/>
        <v>0</v>
      </c>
      <c r="CZ606" s="15">
        <f t="shared" si="290"/>
        <v>0</v>
      </c>
      <c r="DA606" s="15">
        <f t="shared" si="290"/>
        <v>0</v>
      </c>
      <c r="DB606" s="16">
        <f>IF(UPPER(TRIM(AM606))="P", 0, IF(UPPER(TRIM(AM606))="C", 16384, IF(UPPER(TRIM(AM606))="B", 32768, IF(UPPER(TRIM(AM606))="U", 49152, -1))))</f>
        <v>0</v>
      </c>
      <c r="DC606" s="16">
        <f>HEX2DEC(AN606)</f>
        <v>80</v>
      </c>
      <c r="DD606" s="16">
        <f>IF(UPPER(TRIM(BB606))="",0,IF(UPPER(TRIM(BB606))="M",32,IF(UPPER(TRIM(BB606))="H",64,IF(UPPER(TRIM(BB606))="I",128,-1))))</f>
        <v>0</v>
      </c>
      <c r="DE606" s="16">
        <f>IF(UPPER(TRIM(BC606))="",0, IF(UPPER(TRIM(BC606))="U",1,IF(UPPER(TRIM(BC606))="A",2,IF(UPPER(TRIM(BC606))="B1",4,IF(UPPER(TRIM(BC606))="B2",8,IF(UPPER(TRIM(BC606))="C",16,-1))))))</f>
        <v>0</v>
      </c>
      <c r="DF606" s="17"/>
      <c r="DG606" s="16">
        <v>324</v>
      </c>
      <c r="DH606" s="16">
        <f>AK606</f>
        <v>3232</v>
      </c>
      <c r="DI606" s="16">
        <f>AL606</f>
        <v>3</v>
      </c>
      <c r="DJ606" s="16">
        <f>DB606 + DC606</f>
        <v>80</v>
      </c>
      <c r="DK606" s="16">
        <f>HEX2DEC(AO606)</f>
        <v>18</v>
      </c>
      <c r="DL606" s="16">
        <f>HEX2DEC(AP606)</f>
        <v>82</v>
      </c>
      <c r="DM606" s="13">
        <v>0</v>
      </c>
      <c r="DN606" s="16">
        <v>233</v>
      </c>
      <c r="DO606" s="16">
        <f>BV606*2^15+BW606*2^14+BX606*2^13+BY606*2^12+BZ606*2^11+CA606*2^10+CB606*2^9+CC606*2^8+CD606*2^7+CE606*2^6+CF606*2^5+CG606*2^4+CH606*2^3+CI606*2^2+CJ606*2^1+CK606*2^0</f>
        <v>0</v>
      </c>
      <c r="DP606" s="16">
        <f>CL606*2^15+CM606*2^14+CN606*2^13+CO606*2^12+CP606*2^11+CQ606*2^10+CR606*2^9+CS606*2^8+CT606*2^7+CU606*2^6+CV606*2^5+CW606*2^4+CX606*2^3+CY606*2^2+CZ606*2^1+DA606*2^0</f>
        <v>0</v>
      </c>
      <c r="DQ606" s="16">
        <f>IF(DS606=2,AT606*1000,AT606)</f>
        <v>2000</v>
      </c>
      <c r="DR606" s="16">
        <f>IF(DT606=2,AU606*1000,AU606)</f>
        <v>500</v>
      </c>
      <c r="DS606" s="16">
        <v>2</v>
      </c>
      <c r="DT606" s="16">
        <v>2</v>
      </c>
      <c r="DU606" s="16">
        <f>MAX(0,MIN(AX606,3))*2^14+MAX(0,MIN(AY606,3))*2^12+MAX(0,MIN(AZ606,3))*2^10+MAX(0,MIN(BA606,3))*2^8+IF(AW606&lt;0,31,IF(AW606&gt;30,30,AW606))</f>
        <v>0</v>
      </c>
      <c r="DV606" s="16">
        <f>DD606 + DE606</f>
        <v>0</v>
      </c>
      <c r="DW606" s="138"/>
      <c r="DX606" s="137"/>
      <c r="DY606" s="137"/>
      <c r="DZ606" s="17"/>
      <c r="EA606" s="15"/>
      <c r="EB606" s="15"/>
      <c r="EC606" s="15"/>
      <c r="ED606" s="15"/>
    </row>
    <row r="607" spans="1:134" ht="15" hidden="1" customHeight="1" x14ac:dyDescent="0.3">
      <c r="A607" s="123"/>
      <c r="B607" s="221"/>
      <c r="C607" s="553"/>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48"/>
      <c r="AK607" s="12"/>
      <c r="AL607" s="12"/>
      <c r="AM607" s="149"/>
      <c r="AN607" s="150"/>
      <c r="AO607" s="150"/>
      <c r="AP607" s="150"/>
      <c r="AQ607" s="132" t="s">
        <v>1039</v>
      </c>
      <c r="AR607" s="225">
        <v>90</v>
      </c>
      <c r="AS607" s="142" t="s">
        <v>170</v>
      </c>
      <c r="AT607" s="12"/>
      <c r="AU607" s="13"/>
      <c r="AV607" s="12"/>
      <c r="AW607" s="12"/>
      <c r="AX607" s="12"/>
      <c r="AY607" s="12"/>
      <c r="AZ607" s="12"/>
      <c r="BA607" s="12"/>
      <c r="BB607" s="14"/>
      <c r="BC607" s="14"/>
      <c r="BD607" s="15"/>
      <c r="BE607" s="137" t="s">
        <v>183</v>
      </c>
      <c r="BF607" s="11"/>
      <c r="BG607" s="11"/>
      <c r="BH607" s="11"/>
      <c r="BI607" s="11" t="s">
        <v>183</v>
      </c>
      <c r="BJ607" s="11" t="s">
        <v>183</v>
      </c>
      <c r="BK607" s="11" t="s">
        <v>183</v>
      </c>
      <c r="BL607" s="11" t="s">
        <v>183</v>
      </c>
      <c r="BM607" s="11" t="s">
        <v>183</v>
      </c>
      <c r="BN607" s="11" t="s">
        <v>183</v>
      </c>
      <c r="BO607" s="11" t="s">
        <v>183</v>
      </c>
      <c r="BP607" s="11" t="s">
        <v>183</v>
      </c>
      <c r="BQ607" s="11" t="s">
        <v>183</v>
      </c>
      <c r="BR607" s="11" t="s">
        <v>183</v>
      </c>
      <c r="BS607" s="11" t="s">
        <v>183</v>
      </c>
      <c r="BT607" s="11" t="s">
        <v>183</v>
      </c>
      <c r="BU607" s="11"/>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6"/>
      <c r="DC607" s="16"/>
      <c r="DD607" s="16"/>
      <c r="DE607" s="16"/>
      <c r="DF607" s="17"/>
      <c r="DG607" s="16"/>
      <c r="DH607" s="16"/>
      <c r="DI607" s="16"/>
      <c r="DJ607" s="16"/>
      <c r="DK607" s="16"/>
      <c r="DL607" s="16"/>
      <c r="DM607" s="13"/>
      <c r="DN607" s="16"/>
      <c r="DO607" s="16"/>
      <c r="DP607" s="16"/>
      <c r="DQ607" s="16"/>
      <c r="DR607" s="16"/>
      <c r="DS607" s="16"/>
      <c r="DT607" s="16"/>
      <c r="DU607" s="16"/>
      <c r="DV607" s="16"/>
      <c r="DW607" s="138"/>
      <c r="DX607" s="137"/>
      <c r="DY607" s="137"/>
      <c r="DZ607" s="17"/>
      <c r="EA607" s="15"/>
      <c r="EB607" s="15"/>
      <c r="EC607" s="15"/>
      <c r="ED607" s="15"/>
    </row>
    <row r="608" spans="1:134" ht="15" hidden="1" customHeight="1" x14ac:dyDescent="0.3">
      <c r="A608" s="123"/>
      <c r="B608" s="221"/>
      <c r="C608" s="553"/>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c r="AC608" s="125"/>
      <c r="AD608" s="125"/>
      <c r="AE608" s="125"/>
      <c r="AF608" s="125"/>
      <c r="AG608" s="125"/>
      <c r="AH608" s="125"/>
      <c r="AI608" s="125"/>
      <c r="AJ608" s="128"/>
      <c r="AK608" s="143"/>
      <c r="AL608" s="143"/>
      <c r="AM608" s="144"/>
      <c r="AN608" s="145"/>
      <c r="AO608" s="145"/>
      <c r="AP608" s="145"/>
      <c r="AQ608" s="140"/>
      <c r="AR608" s="197"/>
      <c r="AS608" s="12"/>
      <c r="AT608" s="224"/>
      <c r="AU608" s="224"/>
      <c r="AV608" s="12"/>
      <c r="AW608" s="12"/>
      <c r="AX608" s="12"/>
      <c r="AY608" s="12"/>
      <c r="AZ608" s="12"/>
      <c r="BA608" s="12"/>
      <c r="BB608" s="14"/>
      <c r="BC608" s="14"/>
      <c r="BD608" s="15"/>
      <c r="BE608" s="137" t="s">
        <v>183</v>
      </c>
      <c r="BF608" s="11"/>
      <c r="BG608" s="11"/>
      <c r="BH608" s="11"/>
      <c r="BI608" s="11" t="s">
        <v>183</v>
      </c>
      <c r="BJ608" s="11" t="s">
        <v>183</v>
      </c>
      <c r="BK608" s="11" t="s">
        <v>183</v>
      </c>
      <c r="BL608" s="11" t="s">
        <v>183</v>
      </c>
      <c r="BM608" s="11" t="s">
        <v>183</v>
      </c>
      <c r="BN608" s="11" t="s">
        <v>183</v>
      </c>
      <c r="BO608" s="11" t="s">
        <v>183</v>
      </c>
      <c r="BP608" s="11" t="s">
        <v>183</v>
      </c>
      <c r="BQ608" s="11" t="s">
        <v>183</v>
      </c>
      <c r="BR608" s="11" t="s">
        <v>183</v>
      </c>
      <c r="BS608" s="11" t="s">
        <v>183</v>
      </c>
      <c r="BT608" s="11" t="s">
        <v>183</v>
      </c>
      <c r="BU608" s="11"/>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6"/>
      <c r="DC608" s="16"/>
      <c r="DD608" s="16"/>
      <c r="DE608" s="16"/>
      <c r="DF608" s="17"/>
      <c r="DG608" s="16"/>
      <c r="DH608" s="16"/>
      <c r="DI608" s="16"/>
      <c r="DJ608" s="16"/>
      <c r="DK608" s="16"/>
      <c r="DL608" s="16"/>
      <c r="DM608" s="128"/>
      <c r="DN608" s="16"/>
      <c r="DO608" s="16"/>
      <c r="DP608" s="16"/>
      <c r="DQ608" s="16"/>
      <c r="DR608" s="16"/>
      <c r="DS608" s="16"/>
      <c r="DT608" s="16"/>
      <c r="DU608" s="16"/>
      <c r="DV608" s="16"/>
      <c r="DW608" s="138"/>
      <c r="DX608" s="137"/>
      <c r="DY608" s="137"/>
      <c r="DZ608" s="17"/>
      <c r="EA608" s="15"/>
      <c r="EB608" s="15"/>
      <c r="EC608" s="15"/>
      <c r="ED608" s="15"/>
    </row>
    <row r="609" spans="1:134" ht="15" hidden="1" customHeight="1" x14ac:dyDescent="0.3">
      <c r="A609" s="123"/>
      <c r="B609" s="221"/>
      <c r="C609" s="553" t="str">
        <f>IF(LEN(t_STR_RW_EGOH3) &gt; 0, t_STR_RW_EGOH3, DEF_RW_EGOH3) &amp; " open / ground short"</f>
        <v>EGOH3 open / ground short</v>
      </c>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c r="AC609" s="151"/>
      <c r="AD609" s="151"/>
      <c r="AE609" s="151"/>
      <c r="AF609" s="151"/>
      <c r="AG609" s="151"/>
      <c r="AH609" s="151"/>
      <c r="AI609" s="151"/>
      <c r="AJ609" s="148">
        <f>IF($DM609=0,0,(IF(_xlfn.BITAND($DM609, 128),"8,", "") &amp; IF(_xlfn.BITAND($DM609,64),"7,", "") &amp; IF(_xlfn.BITAND($DM609,7), _xlfn.BITAND($DM609,7) &amp; ",", "") &amp; IF(_xlfn.BITAND($DM609, 56), _xlfn.BITAND($DM609, 56)/8, "")))</f>
        <v>0</v>
      </c>
      <c r="AK609" s="135">
        <v>3261</v>
      </c>
      <c r="AL609" s="135">
        <v>4</v>
      </c>
      <c r="AM609" s="194" t="s">
        <v>165</v>
      </c>
      <c r="AN609" s="195" t="s">
        <v>1047</v>
      </c>
      <c r="AO609" s="195" t="s">
        <v>352</v>
      </c>
      <c r="AP609" s="195" t="s">
        <v>1048</v>
      </c>
      <c r="AQ609" s="140" t="s">
        <v>1049</v>
      </c>
      <c r="AR609" s="225">
        <v>5</v>
      </c>
      <c r="AS609" s="142" t="s">
        <v>1033</v>
      </c>
      <c r="AT609" s="198">
        <v>2</v>
      </c>
      <c r="AU609" s="198">
        <v>0.5</v>
      </c>
      <c r="AV609" s="12" t="s">
        <v>259</v>
      </c>
      <c r="AW609" s="135">
        <v>0</v>
      </c>
      <c r="AX609" s="135">
        <v>0</v>
      </c>
      <c r="AY609" s="135">
        <v>0</v>
      </c>
      <c r="AZ609" s="135">
        <v>0</v>
      </c>
      <c r="BA609" s="135">
        <v>0</v>
      </c>
      <c r="BB609" s="136"/>
      <c r="BC609" s="136"/>
      <c r="BD609" s="15"/>
      <c r="BE609" s="137" t="str">
        <f>IF(C609="","",C609)</f>
        <v>EGOH3 open / ground short</v>
      </c>
      <c r="BF609" s="11" t="s">
        <v>1012</v>
      </c>
      <c r="BG609" s="11" t="s">
        <v>1013</v>
      </c>
      <c r="BH609" s="11" t="s">
        <v>266</v>
      </c>
      <c r="BI609" s="11" t="s">
        <v>1034</v>
      </c>
      <c r="BJ609" s="11" t="s">
        <v>1015</v>
      </c>
      <c r="BK609" s="11" t="s">
        <v>1035</v>
      </c>
      <c r="BL609" s="11" t="s">
        <v>1026</v>
      </c>
      <c r="BM609" s="11" t="s">
        <v>179</v>
      </c>
      <c r="BN609" s="11" t="s">
        <v>182</v>
      </c>
      <c r="BO609" s="11" t="s">
        <v>182</v>
      </c>
      <c r="BP609" s="11" t="s">
        <v>183</v>
      </c>
      <c r="BQ609" s="11" t="s">
        <v>182</v>
      </c>
      <c r="BR609" s="11" t="s">
        <v>182</v>
      </c>
      <c r="BS609" s="11" t="s">
        <v>183</v>
      </c>
      <c r="BT609" s="11" t="s">
        <v>182</v>
      </c>
      <c r="BU609" s="11"/>
      <c r="BV609" s="15">
        <f>IF(UPPER(TRIM(D609))="X",1,0)</f>
        <v>0</v>
      </c>
      <c r="BW609" s="15">
        <f>IF(UPPER(TRIM(E609))="X",1,0)</f>
        <v>0</v>
      </c>
      <c r="BX609" s="15">
        <f>IF(UPPER(TRIM(F609))="X",1,0)</f>
        <v>0</v>
      </c>
      <c r="BY609" s="15">
        <f>IF(UPPER(TRIM(G609))="X",1,0)</f>
        <v>0</v>
      </c>
      <c r="BZ609" s="15">
        <f>IF(UPPER(TRIM(H609))="X",1,0)</f>
        <v>0</v>
      </c>
      <c r="CA609" s="15">
        <f>IF(UPPER(TRIM(J609))="X",1,0)</f>
        <v>0</v>
      </c>
      <c r="CB609" s="15">
        <f>IF(UPPER(TRIM(L609))="X",1,0)</f>
        <v>0</v>
      </c>
      <c r="CC609" s="15">
        <f>IF(UPPER(TRIM(M609))="X",1,0)</f>
        <v>0</v>
      </c>
      <c r="CD609" s="15">
        <f>IF(UPPER(TRIM(I609))="X",1,0)</f>
        <v>0</v>
      </c>
      <c r="CE609" s="15">
        <f>IF(UPPER(TRIM(K609))="X",1,0)</f>
        <v>0</v>
      </c>
      <c r="CF609" s="15">
        <f t="shared" ref="CF609:DA609" si="291">IF(UPPER(TRIM(N609))="X",1,0)</f>
        <v>0</v>
      </c>
      <c r="CG609" s="15">
        <f t="shared" si="291"/>
        <v>0</v>
      </c>
      <c r="CH609" s="15">
        <f t="shared" si="291"/>
        <v>0</v>
      </c>
      <c r="CI609" s="15">
        <f t="shared" si="291"/>
        <v>0</v>
      </c>
      <c r="CJ609" s="15">
        <f t="shared" si="291"/>
        <v>0</v>
      </c>
      <c r="CK609" s="15">
        <f t="shared" si="291"/>
        <v>0</v>
      </c>
      <c r="CL609" s="15">
        <f t="shared" si="291"/>
        <v>0</v>
      </c>
      <c r="CM609" s="15">
        <f t="shared" si="291"/>
        <v>0</v>
      </c>
      <c r="CN609" s="15">
        <f t="shared" si="291"/>
        <v>0</v>
      </c>
      <c r="CO609" s="15">
        <f t="shared" si="291"/>
        <v>0</v>
      </c>
      <c r="CP609" s="15">
        <f t="shared" si="291"/>
        <v>0</v>
      </c>
      <c r="CQ609" s="15">
        <f t="shared" si="291"/>
        <v>0</v>
      </c>
      <c r="CR609" s="15">
        <f t="shared" si="291"/>
        <v>0</v>
      </c>
      <c r="CS609" s="15">
        <f t="shared" si="291"/>
        <v>0</v>
      </c>
      <c r="CT609" s="15">
        <f t="shared" si="291"/>
        <v>0</v>
      </c>
      <c r="CU609" s="15">
        <f t="shared" si="291"/>
        <v>0</v>
      </c>
      <c r="CV609" s="15">
        <f t="shared" si="291"/>
        <v>0</v>
      </c>
      <c r="CW609" s="15">
        <f t="shared" si="291"/>
        <v>0</v>
      </c>
      <c r="CX609" s="15">
        <f t="shared" si="291"/>
        <v>0</v>
      </c>
      <c r="CY609" s="15">
        <f t="shared" si="291"/>
        <v>0</v>
      </c>
      <c r="CZ609" s="15">
        <f t="shared" si="291"/>
        <v>0</v>
      </c>
      <c r="DA609" s="15">
        <f t="shared" si="291"/>
        <v>0</v>
      </c>
      <c r="DB609" s="16">
        <f>IF(UPPER(TRIM(AM609))="P", 0, IF(UPPER(TRIM(AM609))="C", 16384, IF(UPPER(TRIM(AM609))="B", 32768, IF(UPPER(TRIM(AM609))="U", 49152, -1))))</f>
        <v>0</v>
      </c>
      <c r="DC609" s="16">
        <f>HEX2DEC(AN609)</f>
        <v>54</v>
      </c>
      <c r="DD609" s="16">
        <f>IF(UPPER(TRIM(BB609))="",0,IF(UPPER(TRIM(BB609))="M",32,IF(UPPER(TRIM(BB609))="H",64,IF(UPPER(TRIM(BB609))="I",128,-1))))</f>
        <v>0</v>
      </c>
      <c r="DE609" s="16">
        <f>IF(UPPER(TRIM(BC609))="",0, IF(UPPER(TRIM(BC609))="U",1,IF(UPPER(TRIM(BC609))="A",2,IF(UPPER(TRIM(BC609))="B1",4,IF(UPPER(TRIM(BC609))="B2",8,IF(UPPER(TRIM(BC609))="C",16,-1))))))</f>
        <v>0</v>
      </c>
      <c r="DF609" s="17"/>
      <c r="DG609" s="16">
        <v>325</v>
      </c>
      <c r="DH609" s="16">
        <f>AK609</f>
        <v>3261</v>
      </c>
      <c r="DI609" s="16">
        <f>AL609</f>
        <v>4</v>
      </c>
      <c r="DJ609" s="16">
        <f>DB609 + DC609</f>
        <v>54</v>
      </c>
      <c r="DK609" s="16">
        <f>HEX2DEC(AO609)</f>
        <v>17</v>
      </c>
      <c r="DL609" s="16">
        <f>HEX2DEC(AP609)</f>
        <v>55</v>
      </c>
      <c r="DM609" s="13">
        <v>0</v>
      </c>
      <c r="DN609" s="16">
        <v>234</v>
      </c>
      <c r="DO609" s="16">
        <f>BV609*2^15+BW609*2^14+BX609*2^13+BY609*2^12+BZ609*2^11+CA609*2^10+CB609*2^9+CC609*2^8+CD609*2^7+CE609*2^6+CF609*2^5+CG609*2^4+CH609*2^3+CI609*2^2+CJ609*2^1+CK609*2^0</f>
        <v>0</v>
      </c>
      <c r="DP609" s="16">
        <f>CL609*2^15+CM609*2^14+CN609*2^13+CO609*2^12+CP609*2^11+CQ609*2^10+CR609*2^9+CS609*2^8+CT609*2^7+CU609*2^6+CV609*2^5+CW609*2^4+CX609*2^3+CY609*2^2+CZ609*2^1+DA609*2^0</f>
        <v>0</v>
      </c>
      <c r="DQ609" s="16">
        <f>IF(DS609=2,AT609*1000,AT609)</f>
        <v>2000</v>
      </c>
      <c r="DR609" s="16">
        <f>IF(DT609=2,AU609*1000,AU609)</f>
        <v>500</v>
      </c>
      <c r="DS609" s="16">
        <v>2</v>
      </c>
      <c r="DT609" s="16">
        <v>2</v>
      </c>
      <c r="DU609" s="16">
        <f>MAX(0,MIN(AX609,3))*2^14+MAX(0,MIN(AY609,3))*2^12+MAX(0,MIN(AZ609,3))*2^10+MAX(0,MIN(BA609,3))*2^8+IF(AW609&lt;0,31,IF(AW609&gt;30,30,AW609))</f>
        <v>0</v>
      </c>
      <c r="DV609" s="16">
        <f>DD609 + DE609</f>
        <v>0</v>
      </c>
      <c r="DW609" s="138"/>
      <c r="DX609" s="137"/>
      <c r="DY609" s="137"/>
      <c r="DZ609" s="17"/>
      <c r="EA609" s="15"/>
      <c r="EB609" s="15"/>
      <c r="EC609" s="15"/>
      <c r="ED609" s="15"/>
    </row>
    <row r="610" spans="1:134" ht="15" hidden="1" customHeight="1" x14ac:dyDescent="0.3">
      <c r="A610" s="123"/>
      <c r="B610" s="221"/>
      <c r="C610" s="553"/>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48"/>
      <c r="AK610" s="12"/>
      <c r="AL610" s="12"/>
      <c r="AM610" s="149"/>
      <c r="AN610" s="150"/>
      <c r="AO610" s="150"/>
      <c r="AP610" s="150"/>
      <c r="AQ610" s="132" t="s">
        <v>1036</v>
      </c>
      <c r="AR610" s="225">
        <v>5</v>
      </c>
      <c r="AS610" s="142" t="s">
        <v>170</v>
      </c>
      <c r="AT610" s="13"/>
      <c r="AU610" s="13"/>
      <c r="AV610" s="12"/>
      <c r="AW610" s="12"/>
      <c r="AX610" s="12"/>
      <c r="AY610" s="12"/>
      <c r="AZ610" s="12"/>
      <c r="BA610" s="12"/>
      <c r="BB610" s="14"/>
      <c r="BC610" s="14"/>
      <c r="BD610" s="15"/>
      <c r="BE610" s="137" t="s">
        <v>183</v>
      </c>
      <c r="BF610" s="11"/>
      <c r="BG610" s="11"/>
      <c r="BH610" s="11"/>
      <c r="BI610" s="11" t="s">
        <v>183</v>
      </c>
      <c r="BJ610" s="11" t="s">
        <v>183</v>
      </c>
      <c r="BK610" s="11" t="s">
        <v>183</v>
      </c>
      <c r="BL610" s="11" t="s">
        <v>183</v>
      </c>
      <c r="BM610" s="11" t="s">
        <v>183</v>
      </c>
      <c r="BN610" s="11" t="s">
        <v>183</v>
      </c>
      <c r="BO610" s="11" t="s">
        <v>183</v>
      </c>
      <c r="BP610" s="11" t="s">
        <v>183</v>
      </c>
      <c r="BQ610" s="11" t="s">
        <v>183</v>
      </c>
      <c r="BR610" s="11" t="s">
        <v>183</v>
      </c>
      <c r="BS610" s="11" t="s">
        <v>183</v>
      </c>
      <c r="BT610" s="11" t="s">
        <v>183</v>
      </c>
      <c r="BU610" s="11"/>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6"/>
      <c r="DC610" s="16"/>
      <c r="DD610" s="16"/>
      <c r="DE610" s="16"/>
      <c r="DF610" s="17"/>
      <c r="DG610" s="16"/>
      <c r="DH610" s="16"/>
      <c r="DI610" s="16"/>
      <c r="DJ610" s="16"/>
      <c r="DK610" s="16"/>
      <c r="DL610" s="16"/>
      <c r="DM610" s="13"/>
      <c r="DN610" s="16"/>
      <c r="DO610" s="16"/>
      <c r="DP610" s="16"/>
      <c r="DQ610" s="16"/>
      <c r="DR610" s="16"/>
      <c r="DS610" s="16"/>
      <c r="DT610" s="16"/>
      <c r="DU610" s="16"/>
      <c r="DV610" s="16"/>
      <c r="DW610" s="138"/>
      <c r="DX610" s="137"/>
      <c r="DY610" s="137"/>
      <c r="DZ610" s="17"/>
      <c r="EA610" s="15"/>
      <c r="EB610" s="15"/>
      <c r="EC610" s="15"/>
      <c r="ED610" s="15"/>
    </row>
    <row r="611" spans="1:134" ht="15" hidden="1" customHeight="1" x14ac:dyDescent="0.3">
      <c r="A611" s="123"/>
      <c r="B611" s="221"/>
      <c r="C611" s="561" t="str">
        <f>IF(LEN(t_STR_RW_EGOH3) &gt; 0, t_STR_RW_EGOH3, DEF_RW_EGOH3) &amp; " short to power"</f>
        <v>EGOH3 short to power</v>
      </c>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c r="AC611" s="151"/>
      <c r="AD611" s="151"/>
      <c r="AE611" s="151"/>
      <c r="AF611" s="151"/>
      <c r="AG611" s="151"/>
      <c r="AH611" s="151"/>
      <c r="AI611" s="151"/>
      <c r="AJ611" s="148">
        <f>IF($DM611=0,0,(IF(_xlfn.BITAND($DM611, 128),"8,", "") &amp; IF(_xlfn.BITAND($DM611,64),"7,", "") &amp; IF(_xlfn.BITAND($DM611,7), _xlfn.BITAND($DM611,7) &amp; ",", "") &amp; IF(_xlfn.BITAND($DM611, 56), _xlfn.BITAND($DM611, 56)/8, "")))</f>
        <v>0</v>
      </c>
      <c r="AK611" s="135">
        <v>3261</v>
      </c>
      <c r="AL611" s="135">
        <v>3</v>
      </c>
      <c r="AM611" s="194" t="s">
        <v>165</v>
      </c>
      <c r="AN611" s="195" t="s">
        <v>1047</v>
      </c>
      <c r="AO611" s="195" t="s">
        <v>343</v>
      </c>
      <c r="AP611" s="195" t="s">
        <v>1050</v>
      </c>
      <c r="AQ611" s="140" t="s">
        <v>1051</v>
      </c>
      <c r="AR611" s="225">
        <v>90</v>
      </c>
      <c r="AS611" s="142" t="s">
        <v>1033</v>
      </c>
      <c r="AT611" s="198">
        <v>2</v>
      </c>
      <c r="AU611" s="198">
        <v>0.5</v>
      </c>
      <c r="AV611" s="12" t="s">
        <v>259</v>
      </c>
      <c r="AW611" s="135">
        <v>0</v>
      </c>
      <c r="AX611" s="135">
        <v>0</v>
      </c>
      <c r="AY611" s="135">
        <v>0</v>
      </c>
      <c r="AZ611" s="135">
        <v>0</v>
      </c>
      <c r="BA611" s="135">
        <v>0</v>
      </c>
      <c r="BB611" s="136"/>
      <c r="BC611" s="136"/>
      <c r="BD611" s="15"/>
      <c r="BE611" s="137" t="str">
        <f>IF(C611="","",C611)</f>
        <v>EGOH3 short to power</v>
      </c>
      <c r="BF611" s="11" t="s">
        <v>1012</v>
      </c>
      <c r="BG611" s="11" t="s">
        <v>1013</v>
      </c>
      <c r="BH611" s="11" t="s">
        <v>266</v>
      </c>
      <c r="BI611" s="11" t="s">
        <v>1034</v>
      </c>
      <c r="BJ611" s="11" t="s">
        <v>1015</v>
      </c>
      <c r="BK611" s="11" t="s">
        <v>1035</v>
      </c>
      <c r="BL611" s="11" t="s">
        <v>1026</v>
      </c>
      <c r="BM611" s="11" t="s">
        <v>179</v>
      </c>
      <c r="BN611" s="11" t="s">
        <v>182</v>
      </c>
      <c r="BO611" s="11" t="s">
        <v>182</v>
      </c>
      <c r="BP611" s="11" t="s">
        <v>183</v>
      </c>
      <c r="BQ611" s="11" t="s">
        <v>182</v>
      </c>
      <c r="BR611" s="11" t="s">
        <v>182</v>
      </c>
      <c r="BS611" s="11" t="s">
        <v>183</v>
      </c>
      <c r="BT611" s="11" t="s">
        <v>182</v>
      </c>
      <c r="BU611" s="11"/>
      <c r="BV611" s="15">
        <f>IF(UPPER(TRIM(D611))="X",1,0)</f>
        <v>0</v>
      </c>
      <c r="BW611" s="15">
        <f>IF(UPPER(TRIM(E611))="X",1,0)</f>
        <v>0</v>
      </c>
      <c r="BX611" s="15">
        <f>IF(UPPER(TRIM(F611))="X",1,0)</f>
        <v>0</v>
      </c>
      <c r="BY611" s="15">
        <f>IF(UPPER(TRIM(G611))="X",1,0)</f>
        <v>0</v>
      </c>
      <c r="BZ611" s="15">
        <f>IF(UPPER(TRIM(H611))="X",1,0)</f>
        <v>0</v>
      </c>
      <c r="CA611" s="15">
        <f>IF(UPPER(TRIM(J611))="X",1,0)</f>
        <v>0</v>
      </c>
      <c r="CB611" s="15">
        <f>IF(UPPER(TRIM(L611))="X",1,0)</f>
        <v>0</v>
      </c>
      <c r="CC611" s="15">
        <f>IF(UPPER(TRIM(M611))="X",1,0)</f>
        <v>0</v>
      </c>
      <c r="CD611" s="15">
        <f>IF(UPPER(TRIM(I611))="X",1,0)</f>
        <v>0</v>
      </c>
      <c r="CE611" s="15">
        <f>IF(UPPER(TRIM(K611))="X",1,0)</f>
        <v>0</v>
      </c>
      <c r="CF611" s="15">
        <f t="shared" ref="CF611:DA611" si="292">IF(UPPER(TRIM(N611))="X",1,0)</f>
        <v>0</v>
      </c>
      <c r="CG611" s="15">
        <f t="shared" si="292"/>
        <v>0</v>
      </c>
      <c r="CH611" s="15">
        <f t="shared" si="292"/>
        <v>0</v>
      </c>
      <c r="CI611" s="15">
        <f t="shared" si="292"/>
        <v>0</v>
      </c>
      <c r="CJ611" s="15">
        <f t="shared" si="292"/>
        <v>0</v>
      </c>
      <c r="CK611" s="15">
        <f t="shared" si="292"/>
        <v>0</v>
      </c>
      <c r="CL611" s="15">
        <f t="shared" si="292"/>
        <v>0</v>
      </c>
      <c r="CM611" s="15">
        <f t="shared" si="292"/>
        <v>0</v>
      </c>
      <c r="CN611" s="15">
        <f t="shared" si="292"/>
        <v>0</v>
      </c>
      <c r="CO611" s="15">
        <f t="shared" si="292"/>
        <v>0</v>
      </c>
      <c r="CP611" s="15">
        <f t="shared" si="292"/>
        <v>0</v>
      </c>
      <c r="CQ611" s="15">
        <f t="shared" si="292"/>
        <v>0</v>
      </c>
      <c r="CR611" s="15">
        <f t="shared" si="292"/>
        <v>0</v>
      </c>
      <c r="CS611" s="15">
        <f t="shared" si="292"/>
        <v>0</v>
      </c>
      <c r="CT611" s="15">
        <f t="shared" si="292"/>
        <v>0</v>
      </c>
      <c r="CU611" s="15">
        <f t="shared" si="292"/>
        <v>0</v>
      </c>
      <c r="CV611" s="15">
        <f t="shared" si="292"/>
        <v>0</v>
      </c>
      <c r="CW611" s="15">
        <f t="shared" si="292"/>
        <v>0</v>
      </c>
      <c r="CX611" s="15">
        <f t="shared" si="292"/>
        <v>0</v>
      </c>
      <c r="CY611" s="15">
        <f t="shared" si="292"/>
        <v>0</v>
      </c>
      <c r="CZ611" s="15">
        <f t="shared" si="292"/>
        <v>0</v>
      </c>
      <c r="DA611" s="15">
        <f t="shared" si="292"/>
        <v>0</v>
      </c>
      <c r="DB611" s="16">
        <f>IF(UPPER(TRIM(AM611))="P", 0, IF(UPPER(TRIM(AM611))="C", 16384, IF(UPPER(TRIM(AM611))="B", 32768, IF(UPPER(TRIM(AM611))="U", 49152, -1))))</f>
        <v>0</v>
      </c>
      <c r="DC611" s="16">
        <f>HEX2DEC(AN611)</f>
        <v>54</v>
      </c>
      <c r="DD611" s="16">
        <f>IF(UPPER(TRIM(BB611))="",0,IF(UPPER(TRIM(BB611))="M",32,IF(UPPER(TRIM(BB611))="H",64,IF(UPPER(TRIM(BB611))="I",128,-1))))</f>
        <v>0</v>
      </c>
      <c r="DE611" s="16">
        <f>IF(UPPER(TRIM(BC611))="",0, IF(UPPER(TRIM(BC611))="U",1,IF(UPPER(TRIM(BC611))="A",2,IF(UPPER(TRIM(BC611))="B1",4,IF(UPPER(TRIM(BC611))="B2",8,IF(UPPER(TRIM(BC611))="C",16,-1))))))</f>
        <v>0</v>
      </c>
      <c r="DF611" s="17"/>
      <c r="DG611" s="16">
        <v>326</v>
      </c>
      <c r="DH611" s="16">
        <f>AK611</f>
        <v>3261</v>
      </c>
      <c r="DI611" s="16">
        <f>AL611</f>
        <v>3</v>
      </c>
      <c r="DJ611" s="16">
        <f>DB611 + DC611</f>
        <v>54</v>
      </c>
      <c r="DK611" s="16">
        <f>HEX2DEC(AO611)</f>
        <v>18</v>
      </c>
      <c r="DL611" s="16">
        <f>HEX2DEC(AP611)</f>
        <v>56</v>
      </c>
      <c r="DM611" s="13">
        <v>0</v>
      </c>
      <c r="DN611" s="16">
        <v>235</v>
      </c>
      <c r="DO611" s="16">
        <f>BV611*2^15+BW611*2^14+BX611*2^13+BY611*2^12+BZ611*2^11+CA611*2^10+CB611*2^9+CC611*2^8+CD611*2^7+CE611*2^6+CF611*2^5+CG611*2^4+CH611*2^3+CI611*2^2+CJ611*2^1+CK611*2^0</f>
        <v>0</v>
      </c>
      <c r="DP611" s="16">
        <f>CL611*2^15+CM611*2^14+CN611*2^13+CO611*2^12+CP611*2^11+CQ611*2^10+CR611*2^9+CS611*2^8+CT611*2^7+CU611*2^6+CV611*2^5+CW611*2^4+CX611*2^3+CY611*2^2+CZ611*2^1+DA611*2^0</f>
        <v>0</v>
      </c>
      <c r="DQ611" s="16">
        <f>IF(DS611=2,AT611*1000,AT611)</f>
        <v>2000</v>
      </c>
      <c r="DR611" s="16">
        <f>IF(DT611=2,AU611*1000,AU611)</f>
        <v>500</v>
      </c>
      <c r="DS611" s="16">
        <v>2</v>
      </c>
      <c r="DT611" s="16">
        <v>2</v>
      </c>
      <c r="DU611" s="16">
        <f>MAX(0,MIN(AX611,3))*2^14+MAX(0,MIN(AY611,3))*2^12+MAX(0,MIN(AZ611,3))*2^10+MAX(0,MIN(BA611,3))*2^8+IF(AW611&lt;0,31,IF(AW611&gt;30,30,AW611))</f>
        <v>0</v>
      </c>
      <c r="DV611" s="16">
        <f>DD611 + DE611</f>
        <v>0</v>
      </c>
      <c r="DW611" s="138"/>
      <c r="DX611" s="137"/>
      <c r="DY611" s="137"/>
      <c r="DZ611" s="17"/>
      <c r="EA611" s="15"/>
      <c r="EB611" s="15"/>
      <c r="EC611" s="15"/>
      <c r="ED611" s="15"/>
    </row>
    <row r="612" spans="1:134" ht="15" hidden="1" customHeight="1" x14ac:dyDescent="0.3">
      <c r="A612" s="123"/>
      <c r="B612" s="221"/>
      <c r="C612" s="553"/>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48"/>
      <c r="AK612" s="12"/>
      <c r="AL612" s="12"/>
      <c r="AM612" s="149"/>
      <c r="AN612" s="150"/>
      <c r="AO612" s="150"/>
      <c r="AP612" s="150"/>
      <c r="AQ612" s="132" t="s">
        <v>1039</v>
      </c>
      <c r="AR612" s="225">
        <v>90</v>
      </c>
      <c r="AS612" s="142" t="s">
        <v>170</v>
      </c>
      <c r="AT612" s="12"/>
      <c r="AU612" s="13"/>
      <c r="AV612" s="12"/>
      <c r="AW612" s="12"/>
      <c r="AX612" s="12"/>
      <c r="AY612" s="12"/>
      <c r="AZ612" s="12"/>
      <c r="BA612" s="12"/>
      <c r="BB612" s="14"/>
      <c r="BC612" s="14"/>
      <c r="BD612" s="15"/>
      <c r="BE612" s="137" t="s">
        <v>183</v>
      </c>
      <c r="BF612" s="11"/>
      <c r="BG612" s="11"/>
      <c r="BH612" s="11"/>
      <c r="BI612" s="11" t="s">
        <v>183</v>
      </c>
      <c r="BJ612" s="11" t="s">
        <v>183</v>
      </c>
      <c r="BK612" s="11" t="s">
        <v>183</v>
      </c>
      <c r="BL612" s="11" t="s">
        <v>183</v>
      </c>
      <c r="BM612" s="11" t="s">
        <v>183</v>
      </c>
      <c r="BN612" s="11" t="s">
        <v>183</v>
      </c>
      <c r="BO612" s="11" t="s">
        <v>183</v>
      </c>
      <c r="BP612" s="11" t="s">
        <v>183</v>
      </c>
      <c r="BQ612" s="11" t="s">
        <v>183</v>
      </c>
      <c r="BR612" s="11" t="s">
        <v>183</v>
      </c>
      <c r="BS612" s="11" t="s">
        <v>183</v>
      </c>
      <c r="BT612" s="11" t="s">
        <v>183</v>
      </c>
      <c r="BU612" s="11"/>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6"/>
      <c r="DC612" s="16"/>
      <c r="DD612" s="16"/>
      <c r="DE612" s="16"/>
      <c r="DF612" s="17"/>
      <c r="DG612" s="16"/>
      <c r="DH612" s="16"/>
      <c r="DI612" s="16"/>
      <c r="DJ612" s="16"/>
      <c r="DK612" s="16"/>
      <c r="DL612" s="16"/>
      <c r="DM612" s="13"/>
      <c r="DN612" s="16"/>
      <c r="DO612" s="16"/>
      <c r="DP612" s="16"/>
      <c r="DQ612" s="16"/>
      <c r="DR612" s="16"/>
      <c r="DS612" s="16"/>
      <c r="DT612" s="16"/>
      <c r="DU612" s="16"/>
      <c r="DV612" s="16"/>
      <c r="DW612" s="138"/>
      <c r="DX612" s="137"/>
      <c r="DY612" s="137"/>
      <c r="DZ612" s="17"/>
      <c r="EA612" s="15"/>
      <c r="EB612" s="15"/>
      <c r="EC612" s="15"/>
      <c r="ED612" s="15"/>
    </row>
    <row r="613" spans="1:134" ht="15" hidden="1" customHeight="1" x14ac:dyDescent="0.3">
      <c r="A613" s="123"/>
      <c r="B613" s="221"/>
      <c r="C613" s="553"/>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c r="AC613" s="125"/>
      <c r="AD613" s="125"/>
      <c r="AE613" s="125"/>
      <c r="AF613" s="125"/>
      <c r="AG613" s="125"/>
      <c r="AH613" s="125"/>
      <c r="AI613" s="125"/>
      <c r="AJ613" s="128"/>
      <c r="AK613" s="143"/>
      <c r="AL613" s="143"/>
      <c r="AM613" s="144"/>
      <c r="AN613" s="145"/>
      <c r="AO613" s="145"/>
      <c r="AP613" s="145"/>
      <c r="AQ613" s="140"/>
      <c r="AR613" s="197"/>
      <c r="AS613" s="12"/>
      <c r="AT613" s="224"/>
      <c r="AU613" s="224"/>
      <c r="AV613" s="12"/>
      <c r="AW613" s="12"/>
      <c r="AX613" s="12"/>
      <c r="AY613" s="12"/>
      <c r="AZ613" s="12"/>
      <c r="BA613" s="12"/>
      <c r="BB613" s="14"/>
      <c r="BC613" s="14"/>
      <c r="BD613" s="15"/>
      <c r="BE613" s="137" t="s">
        <v>183</v>
      </c>
      <c r="BF613" s="11"/>
      <c r="BG613" s="11"/>
      <c r="BH613" s="11"/>
      <c r="BI613" s="11" t="s">
        <v>183</v>
      </c>
      <c r="BJ613" s="11" t="s">
        <v>183</v>
      </c>
      <c r="BK613" s="11" t="s">
        <v>183</v>
      </c>
      <c r="BL613" s="11" t="s">
        <v>183</v>
      </c>
      <c r="BM613" s="11" t="s">
        <v>183</v>
      </c>
      <c r="BN613" s="11" t="s">
        <v>183</v>
      </c>
      <c r="BO613" s="11" t="s">
        <v>183</v>
      </c>
      <c r="BP613" s="11" t="s">
        <v>183</v>
      </c>
      <c r="BQ613" s="11" t="s">
        <v>183</v>
      </c>
      <c r="BR613" s="11" t="s">
        <v>183</v>
      </c>
      <c r="BS613" s="11" t="s">
        <v>183</v>
      </c>
      <c r="BT613" s="11" t="s">
        <v>183</v>
      </c>
      <c r="BU613" s="11"/>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6"/>
      <c r="DC613" s="16"/>
      <c r="DD613" s="16"/>
      <c r="DE613" s="16"/>
      <c r="DF613" s="17"/>
      <c r="DG613" s="16"/>
      <c r="DH613" s="16"/>
      <c r="DI613" s="16"/>
      <c r="DJ613" s="16"/>
      <c r="DK613" s="16"/>
      <c r="DL613" s="16"/>
      <c r="DM613" s="128"/>
      <c r="DN613" s="16"/>
      <c r="DO613" s="16"/>
      <c r="DP613" s="16"/>
      <c r="DQ613" s="16"/>
      <c r="DR613" s="16"/>
      <c r="DS613" s="16"/>
      <c r="DT613" s="16"/>
      <c r="DU613" s="16"/>
      <c r="DV613" s="16"/>
      <c r="DW613" s="138"/>
      <c r="DX613" s="137"/>
      <c r="DY613" s="137"/>
      <c r="DZ613" s="17"/>
      <c r="EA613" s="15"/>
      <c r="EB613" s="15"/>
      <c r="EC613" s="15"/>
      <c r="ED613" s="15"/>
    </row>
    <row r="614" spans="1:134" ht="15" hidden="1" customHeight="1" x14ac:dyDescent="0.3">
      <c r="A614" s="123"/>
      <c r="B614" s="221"/>
      <c r="C614" s="553" t="str">
        <f>IF(LEN(t_STR_RW_EGOH4) &gt; 0, t_STR_RW_EGOH4, DEF_RW_EGOH4) &amp; " open / ground short"</f>
        <v>EGOH4 open / ground short</v>
      </c>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c r="AC614" s="151"/>
      <c r="AD614" s="151"/>
      <c r="AE614" s="151"/>
      <c r="AF614" s="151"/>
      <c r="AG614" s="151"/>
      <c r="AH614" s="151"/>
      <c r="AI614" s="151"/>
      <c r="AJ614" s="148">
        <f>IF($DM614=0,0,(IF(_xlfn.BITAND($DM614, 128),"8,", "") &amp; IF(_xlfn.BITAND($DM614,64),"7,", "") &amp; IF(_xlfn.BITAND($DM614,7), _xlfn.BITAND($DM614,7) &amp; ",", "") &amp; IF(_xlfn.BITAND($DM614, 56), _xlfn.BITAND($DM614, 56)/8, "")))</f>
        <v>0</v>
      </c>
      <c r="AK614" s="135">
        <v>3271</v>
      </c>
      <c r="AL614" s="135">
        <v>4</v>
      </c>
      <c r="AM614" s="194" t="s">
        <v>165</v>
      </c>
      <c r="AN614" s="195" t="s">
        <v>1052</v>
      </c>
      <c r="AO614" s="195" t="s">
        <v>352</v>
      </c>
      <c r="AP614" s="195" t="s">
        <v>1053</v>
      </c>
      <c r="AQ614" s="140" t="s">
        <v>1054</v>
      </c>
      <c r="AR614" s="225">
        <v>5</v>
      </c>
      <c r="AS614" s="142" t="s">
        <v>1033</v>
      </c>
      <c r="AT614" s="198">
        <v>2</v>
      </c>
      <c r="AU614" s="198">
        <v>0.5</v>
      </c>
      <c r="AV614" s="12" t="s">
        <v>259</v>
      </c>
      <c r="AW614" s="135">
        <v>0</v>
      </c>
      <c r="AX614" s="135">
        <v>0</v>
      </c>
      <c r="AY614" s="135">
        <v>0</v>
      </c>
      <c r="AZ614" s="135">
        <v>0</v>
      </c>
      <c r="BA614" s="135">
        <v>0</v>
      </c>
      <c r="BB614" s="136"/>
      <c r="BC614" s="136"/>
      <c r="BD614" s="15"/>
      <c r="BE614" s="137" t="str">
        <f>IF(C614="","",C614)</f>
        <v>EGOH4 open / ground short</v>
      </c>
      <c r="BF614" s="11" t="s">
        <v>1012</v>
      </c>
      <c r="BG614" s="11" t="s">
        <v>1013</v>
      </c>
      <c r="BH614" s="11" t="s">
        <v>266</v>
      </c>
      <c r="BI614" s="11" t="s">
        <v>1034</v>
      </c>
      <c r="BJ614" s="11" t="s">
        <v>1015</v>
      </c>
      <c r="BK614" s="11" t="s">
        <v>1035</v>
      </c>
      <c r="BL614" s="11" t="s">
        <v>1026</v>
      </c>
      <c r="BM614" s="11" t="s">
        <v>179</v>
      </c>
      <c r="BN614" s="11" t="s">
        <v>182</v>
      </c>
      <c r="BO614" s="11" t="s">
        <v>182</v>
      </c>
      <c r="BP614" s="11" t="s">
        <v>183</v>
      </c>
      <c r="BQ614" s="11" t="s">
        <v>182</v>
      </c>
      <c r="BR614" s="11" t="s">
        <v>182</v>
      </c>
      <c r="BS614" s="11" t="s">
        <v>183</v>
      </c>
      <c r="BT614" s="11" t="s">
        <v>182</v>
      </c>
      <c r="BU614" s="11"/>
      <c r="BV614" s="15">
        <f>IF(UPPER(TRIM(D614))="X",1,0)</f>
        <v>0</v>
      </c>
      <c r="BW614" s="15">
        <f>IF(UPPER(TRIM(E614))="X",1,0)</f>
        <v>0</v>
      </c>
      <c r="BX614" s="15">
        <f>IF(UPPER(TRIM(F614))="X",1,0)</f>
        <v>0</v>
      </c>
      <c r="BY614" s="15">
        <f>IF(UPPER(TRIM(G614))="X",1,0)</f>
        <v>0</v>
      </c>
      <c r="BZ614" s="15">
        <f>IF(UPPER(TRIM(H614))="X",1,0)</f>
        <v>0</v>
      </c>
      <c r="CA614" s="15">
        <f>IF(UPPER(TRIM(J614))="X",1,0)</f>
        <v>0</v>
      </c>
      <c r="CB614" s="15">
        <f>IF(UPPER(TRIM(L614))="X",1,0)</f>
        <v>0</v>
      </c>
      <c r="CC614" s="15">
        <f>IF(UPPER(TRIM(M614))="X",1,0)</f>
        <v>0</v>
      </c>
      <c r="CD614" s="15">
        <f>IF(UPPER(TRIM(I614))="X",1,0)</f>
        <v>0</v>
      </c>
      <c r="CE614" s="15">
        <f>IF(UPPER(TRIM(K614))="X",1,0)</f>
        <v>0</v>
      </c>
      <c r="CF614" s="15">
        <f t="shared" ref="CF614:DA614" si="293">IF(UPPER(TRIM(N614))="X",1,0)</f>
        <v>0</v>
      </c>
      <c r="CG614" s="15">
        <f t="shared" si="293"/>
        <v>0</v>
      </c>
      <c r="CH614" s="15">
        <f t="shared" si="293"/>
        <v>0</v>
      </c>
      <c r="CI614" s="15">
        <f t="shared" si="293"/>
        <v>0</v>
      </c>
      <c r="CJ614" s="15">
        <f t="shared" si="293"/>
        <v>0</v>
      </c>
      <c r="CK614" s="15">
        <f t="shared" si="293"/>
        <v>0</v>
      </c>
      <c r="CL614" s="15">
        <f t="shared" si="293"/>
        <v>0</v>
      </c>
      <c r="CM614" s="15">
        <f t="shared" si="293"/>
        <v>0</v>
      </c>
      <c r="CN614" s="15">
        <f t="shared" si="293"/>
        <v>0</v>
      </c>
      <c r="CO614" s="15">
        <f t="shared" si="293"/>
        <v>0</v>
      </c>
      <c r="CP614" s="15">
        <f t="shared" si="293"/>
        <v>0</v>
      </c>
      <c r="CQ614" s="15">
        <f t="shared" si="293"/>
        <v>0</v>
      </c>
      <c r="CR614" s="15">
        <f t="shared" si="293"/>
        <v>0</v>
      </c>
      <c r="CS614" s="15">
        <f t="shared" si="293"/>
        <v>0</v>
      </c>
      <c r="CT614" s="15">
        <f t="shared" si="293"/>
        <v>0</v>
      </c>
      <c r="CU614" s="15">
        <f t="shared" si="293"/>
        <v>0</v>
      </c>
      <c r="CV614" s="15">
        <f t="shared" si="293"/>
        <v>0</v>
      </c>
      <c r="CW614" s="15">
        <f t="shared" si="293"/>
        <v>0</v>
      </c>
      <c r="CX614" s="15">
        <f t="shared" si="293"/>
        <v>0</v>
      </c>
      <c r="CY614" s="15">
        <f t="shared" si="293"/>
        <v>0</v>
      </c>
      <c r="CZ614" s="15">
        <f t="shared" si="293"/>
        <v>0</v>
      </c>
      <c r="DA614" s="15">
        <f t="shared" si="293"/>
        <v>0</v>
      </c>
      <c r="DB614" s="16">
        <f>IF(UPPER(TRIM(AM614))="P", 0, IF(UPPER(TRIM(AM614))="C", 16384, IF(UPPER(TRIM(AM614))="B", 32768, IF(UPPER(TRIM(AM614))="U", 49152, -1))))</f>
        <v>0</v>
      </c>
      <c r="DC614" s="16">
        <f>HEX2DEC(AN614)</f>
        <v>86</v>
      </c>
      <c r="DD614" s="16">
        <f>IF(UPPER(TRIM(BB614))="",0,IF(UPPER(TRIM(BB614))="M",32,IF(UPPER(TRIM(BB614))="H",64,IF(UPPER(TRIM(BB614))="I",128,-1))))</f>
        <v>0</v>
      </c>
      <c r="DE614" s="16">
        <f>IF(UPPER(TRIM(BC614))="",0, IF(UPPER(TRIM(BC614))="U",1,IF(UPPER(TRIM(BC614))="A",2,IF(UPPER(TRIM(BC614))="B1",4,IF(UPPER(TRIM(BC614))="B2",8,IF(UPPER(TRIM(BC614))="C",16,-1))))))</f>
        <v>0</v>
      </c>
      <c r="DF614" s="17"/>
      <c r="DG614" s="16">
        <v>327</v>
      </c>
      <c r="DH614" s="16">
        <f>AK614</f>
        <v>3271</v>
      </c>
      <c r="DI614" s="16">
        <f>AL614</f>
        <v>4</v>
      </c>
      <c r="DJ614" s="16">
        <f>DB614 + DC614</f>
        <v>86</v>
      </c>
      <c r="DK614" s="16">
        <f>HEX2DEC(AO614)</f>
        <v>17</v>
      </c>
      <c r="DL614" s="16">
        <f>HEX2DEC(AP614)</f>
        <v>87</v>
      </c>
      <c r="DM614" s="13">
        <v>0</v>
      </c>
      <c r="DN614" s="16">
        <v>236</v>
      </c>
      <c r="DO614" s="16">
        <f>BV614*2^15+BW614*2^14+BX614*2^13+BY614*2^12+BZ614*2^11+CA614*2^10+CB614*2^9+CC614*2^8+CD614*2^7+CE614*2^6+CF614*2^5+CG614*2^4+CH614*2^3+CI614*2^2+CJ614*2^1+CK614*2^0</f>
        <v>0</v>
      </c>
      <c r="DP614" s="16">
        <f>CL614*2^15+CM614*2^14+CN614*2^13+CO614*2^12+CP614*2^11+CQ614*2^10+CR614*2^9+CS614*2^8+CT614*2^7+CU614*2^6+CV614*2^5+CW614*2^4+CX614*2^3+CY614*2^2+CZ614*2^1+DA614*2^0</f>
        <v>0</v>
      </c>
      <c r="DQ614" s="16">
        <f>IF(DS614=2,AT614*1000,AT614)</f>
        <v>2000</v>
      </c>
      <c r="DR614" s="16">
        <f>IF(DT614=2,AU614*1000,AU614)</f>
        <v>500</v>
      </c>
      <c r="DS614" s="16">
        <v>2</v>
      </c>
      <c r="DT614" s="16">
        <v>2</v>
      </c>
      <c r="DU614" s="16">
        <f>MAX(0,MIN(AX614,3))*2^14+MAX(0,MIN(AY614,3))*2^12+MAX(0,MIN(AZ614,3))*2^10+MAX(0,MIN(BA614,3))*2^8+IF(AW614&lt;0,31,IF(AW614&gt;30,30,AW614))</f>
        <v>0</v>
      </c>
      <c r="DV614" s="16">
        <f>DD614 + DE614</f>
        <v>0</v>
      </c>
      <c r="DW614" s="138"/>
      <c r="DX614" s="137"/>
      <c r="DY614" s="137"/>
      <c r="DZ614" s="17"/>
      <c r="EA614" s="15"/>
      <c r="EB614" s="15"/>
      <c r="EC614" s="15"/>
      <c r="ED614" s="15"/>
    </row>
    <row r="615" spans="1:134" ht="15" hidden="1" customHeight="1" x14ac:dyDescent="0.3">
      <c r="A615" s="123"/>
      <c r="B615" s="221"/>
      <c r="C615" s="553"/>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48"/>
      <c r="AK615" s="12"/>
      <c r="AL615" s="12"/>
      <c r="AM615" s="149"/>
      <c r="AN615" s="150"/>
      <c r="AO615" s="150"/>
      <c r="AP615" s="150"/>
      <c r="AQ615" s="132" t="s">
        <v>1036</v>
      </c>
      <c r="AR615" s="225">
        <v>5</v>
      </c>
      <c r="AS615" s="142" t="s">
        <v>170</v>
      </c>
      <c r="AT615" s="13"/>
      <c r="AU615" s="13"/>
      <c r="AV615" s="12"/>
      <c r="AW615" s="12"/>
      <c r="AX615" s="12"/>
      <c r="AY615" s="12"/>
      <c r="AZ615" s="12"/>
      <c r="BA615" s="12"/>
      <c r="BB615" s="14"/>
      <c r="BC615" s="14"/>
      <c r="BD615" s="15"/>
      <c r="BE615" s="137" t="s">
        <v>183</v>
      </c>
      <c r="BF615" s="11"/>
      <c r="BG615" s="11"/>
      <c r="BH615" s="11"/>
      <c r="BI615" s="11" t="s">
        <v>183</v>
      </c>
      <c r="BJ615" s="11" t="s">
        <v>183</v>
      </c>
      <c r="BK615" s="11" t="s">
        <v>183</v>
      </c>
      <c r="BL615" s="11" t="s">
        <v>183</v>
      </c>
      <c r="BM615" s="11" t="s">
        <v>183</v>
      </c>
      <c r="BN615" s="11" t="s">
        <v>183</v>
      </c>
      <c r="BO615" s="11" t="s">
        <v>183</v>
      </c>
      <c r="BP615" s="11" t="s">
        <v>183</v>
      </c>
      <c r="BQ615" s="11" t="s">
        <v>183</v>
      </c>
      <c r="BR615" s="11" t="s">
        <v>183</v>
      </c>
      <c r="BS615" s="11" t="s">
        <v>183</v>
      </c>
      <c r="BT615" s="11" t="s">
        <v>183</v>
      </c>
      <c r="BU615" s="11"/>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6"/>
      <c r="DC615" s="16"/>
      <c r="DD615" s="16"/>
      <c r="DE615" s="16"/>
      <c r="DF615" s="17"/>
      <c r="DG615" s="16"/>
      <c r="DH615" s="16"/>
      <c r="DI615" s="16"/>
      <c r="DJ615" s="16"/>
      <c r="DK615" s="16"/>
      <c r="DL615" s="16"/>
      <c r="DM615" s="13"/>
      <c r="DN615" s="16"/>
      <c r="DO615" s="16"/>
      <c r="DP615" s="16"/>
      <c r="DQ615" s="16"/>
      <c r="DR615" s="16"/>
      <c r="DS615" s="16"/>
      <c r="DT615" s="16"/>
      <c r="DU615" s="16"/>
      <c r="DV615" s="16"/>
      <c r="DW615" s="138"/>
      <c r="DX615" s="137"/>
      <c r="DY615" s="137"/>
      <c r="DZ615" s="17"/>
      <c r="EA615" s="15"/>
      <c r="EB615" s="15"/>
      <c r="EC615" s="15"/>
      <c r="ED615" s="15"/>
    </row>
    <row r="616" spans="1:134" ht="15" hidden="1" customHeight="1" x14ac:dyDescent="0.3">
      <c r="A616" s="123"/>
      <c r="B616" s="221"/>
      <c r="C616" s="561" t="str">
        <f>IF(LEN(t_STR_RW_EGOH4) &gt; 0, t_STR_RW_EGOH4, DEF_RW_EGOH4) &amp; " short to power"</f>
        <v>EGOH4 short to power</v>
      </c>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c r="AC616" s="151"/>
      <c r="AD616" s="151"/>
      <c r="AE616" s="151"/>
      <c r="AF616" s="151"/>
      <c r="AG616" s="151"/>
      <c r="AH616" s="151"/>
      <c r="AI616" s="151"/>
      <c r="AJ616" s="148">
        <f>IF($DM616=0,0,(IF(_xlfn.BITAND($DM616, 128),"8,", "") &amp; IF(_xlfn.BITAND($DM616,64),"7,", "") &amp; IF(_xlfn.BITAND($DM616,7), _xlfn.BITAND($DM616,7) &amp; ",", "") &amp; IF(_xlfn.BITAND($DM616, 56), _xlfn.BITAND($DM616, 56)/8, "")))</f>
        <v>0</v>
      </c>
      <c r="AK616" s="135">
        <v>3271</v>
      </c>
      <c r="AL616" s="135">
        <v>3</v>
      </c>
      <c r="AM616" s="194" t="s">
        <v>165</v>
      </c>
      <c r="AN616" s="195" t="s">
        <v>1052</v>
      </c>
      <c r="AO616" s="195" t="s">
        <v>343</v>
      </c>
      <c r="AP616" s="195" t="s">
        <v>1055</v>
      </c>
      <c r="AQ616" s="140" t="s">
        <v>1056</v>
      </c>
      <c r="AR616" s="225">
        <v>90</v>
      </c>
      <c r="AS616" s="142" t="s">
        <v>1033</v>
      </c>
      <c r="AT616" s="198">
        <v>2</v>
      </c>
      <c r="AU616" s="198">
        <v>0.5</v>
      </c>
      <c r="AV616" s="12" t="s">
        <v>259</v>
      </c>
      <c r="AW616" s="135">
        <v>0</v>
      </c>
      <c r="AX616" s="135">
        <v>0</v>
      </c>
      <c r="AY616" s="135">
        <v>0</v>
      </c>
      <c r="AZ616" s="135">
        <v>0</v>
      </c>
      <c r="BA616" s="135">
        <v>0</v>
      </c>
      <c r="BB616" s="136"/>
      <c r="BC616" s="136"/>
      <c r="BD616" s="15"/>
      <c r="BE616" s="137" t="str">
        <f>IF(C616="","",C616)</f>
        <v>EGOH4 short to power</v>
      </c>
      <c r="BF616" s="11" t="s">
        <v>1012</v>
      </c>
      <c r="BG616" s="11" t="s">
        <v>1013</v>
      </c>
      <c r="BH616" s="11" t="s">
        <v>266</v>
      </c>
      <c r="BI616" s="11" t="s">
        <v>1034</v>
      </c>
      <c r="BJ616" s="11" t="s">
        <v>1015</v>
      </c>
      <c r="BK616" s="11" t="s">
        <v>1035</v>
      </c>
      <c r="BL616" s="11" t="s">
        <v>1026</v>
      </c>
      <c r="BM616" s="11" t="s">
        <v>179</v>
      </c>
      <c r="BN616" s="11" t="s">
        <v>182</v>
      </c>
      <c r="BO616" s="11" t="s">
        <v>182</v>
      </c>
      <c r="BP616" s="11" t="s">
        <v>183</v>
      </c>
      <c r="BQ616" s="11" t="s">
        <v>182</v>
      </c>
      <c r="BR616" s="11" t="s">
        <v>182</v>
      </c>
      <c r="BS616" s="11" t="s">
        <v>183</v>
      </c>
      <c r="BT616" s="11" t="s">
        <v>182</v>
      </c>
      <c r="BU616" s="11"/>
      <c r="BV616" s="15">
        <f>IF(UPPER(TRIM(D616))="X",1,0)</f>
        <v>0</v>
      </c>
      <c r="BW616" s="15">
        <f>IF(UPPER(TRIM(E616))="X",1,0)</f>
        <v>0</v>
      </c>
      <c r="BX616" s="15">
        <f>IF(UPPER(TRIM(F616))="X",1,0)</f>
        <v>0</v>
      </c>
      <c r="BY616" s="15">
        <f>IF(UPPER(TRIM(G616))="X",1,0)</f>
        <v>0</v>
      </c>
      <c r="BZ616" s="15">
        <f>IF(UPPER(TRIM(H616))="X",1,0)</f>
        <v>0</v>
      </c>
      <c r="CA616" s="15">
        <f>IF(UPPER(TRIM(J616))="X",1,0)</f>
        <v>0</v>
      </c>
      <c r="CB616" s="15">
        <f>IF(UPPER(TRIM(L616))="X",1,0)</f>
        <v>0</v>
      </c>
      <c r="CC616" s="15">
        <f>IF(UPPER(TRIM(M616))="X",1,0)</f>
        <v>0</v>
      </c>
      <c r="CD616" s="15">
        <f>IF(UPPER(TRIM(I616))="X",1,0)</f>
        <v>0</v>
      </c>
      <c r="CE616" s="15">
        <f>IF(UPPER(TRIM(K616))="X",1,0)</f>
        <v>0</v>
      </c>
      <c r="CF616" s="15">
        <f t="shared" ref="CF616:DA616" si="294">IF(UPPER(TRIM(N616))="X",1,0)</f>
        <v>0</v>
      </c>
      <c r="CG616" s="15">
        <f t="shared" si="294"/>
        <v>0</v>
      </c>
      <c r="CH616" s="15">
        <f t="shared" si="294"/>
        <v>0</v>
      </c>
      <c r="CI616" s="15">
        <f t="shared" si="294"/>
        <v>0</v>
      </c>
      <c r="CJ616" s="15">
        <f t="shared" si="294"/>
        <v>0</v>
      </c>
      <c r="CK616" s="15">
        <f t="shared" si="294"/>
        <v>0</v>
      </c>
      <c r="CL616" s="15">
        <f t="shared" si="294"/>
        <v>0</v>
      </c>
      <c r="CM616" s="15">
        <f t="shared" si="294"/>
        <v>0</v>
      </c>
      <c r="CN616" s="15">
        <f t="shared" si="294"/>
        <v>0</v>
      </c>
      <c r="CO616" s="15">
        <f t="shared" si="294"/>
        <v>0</v>
      </c>
      <c r="CP616" s="15">
        <f t="shared" si="294"/>
        <v>0</v>
      </c>
      <c r="CQ616" s="15">
        <f t="shared" si="294"/>
        <v>0</v>
      </c>
      <c r="CR616" s="15">
        <f t="shared" si="294"/>
        <v>0</v>
      </c>
      <c r="CS616" s="15">
        <f t="shared" si="294"/>
        <v>0</v>
      </c>
      <c r="CT616" s="15">
        <f t="shared" si="294"/>
        <v>0</v>
      </c>
      <c r="CU616" s="15">
        <f t="shared" si="294"/>
        <v>0</v>
      </c>
      <c r="CV616" s="15">
        <f t="shared" si="294"/>
        <v>0</v>
      </c>
      <c r="CW616" s="15">
        <f t="shared" si="294"/>
        <v>0</v>
      </c>
      <c r="CX616" s="15">
        <f t="shared" si="294"/>
        <v>0</v>
      </c>
      <c r="CY616" s="15">
        <f t="shared" si="294"/>
        <v>0</v>
      </c>
      <c r="CZ616" s="15">
        <f t="shared" si="294"/>
        <v>0</v>
      </c>
      <c r="DA616" s="15">
        <f t="shared" si="294"/>
        <v>0</v>
      </c>
      <c r="DB616" s="16">
        <f>IF(UPPER(TRIM(AM616))="P", 0, IF(UPPER(TRIM(AM616))="C", 16384, IF(UPPER(TRIM(AM616))="B", 32768, IF(UPPER(TRIM(AM616))="U", 49152, -1))))</f>
        <v>0</v>
      </c>
      <c r="DC616" s="16">
        <f>HEX2DEC(AN616)</f>
        <v>86</v>
      </c>
      <c r="DD616" s="16">
        <f>IF(UPPER(TRIM(BB616))="",0,IF(UPPER(TRIM(BB616))="M",32,IF(UPPER(TRIM(BB616))="H",64,IF(UPPER(TRIM(BB616))="I",128,-1))))</f>
        <v>0</v>
      </c>
      <c r="DE616" s="16">
        <f>IF(UPPER(TRIM(BC616))="",0, IF(UPPER(TRIM(BC616))="U",1,IF(UPPER(TRIM(BC616))="A",2,IF(UPPER(TRIM(BC616))="B1",4,IF(UPPER(TRIM(BC616))="B2",8,IF(UPPER(TRIM(BC616))="C",16,-1))))))</f>
        <v>0</v>
      </c>
      <c r="DF616" s="17"/>
      <c r="DG616" s="16">
        <v>328</v>
      </c>
      <c r="DH616" s="16">
        <f>AK616</f>
        <v>3271</v>
      </c>
      <c r="DI616" s="16">
        <f>AL616</f>
        <v>3</v>
      </c>
      <c r="DJ616" s="16">
        <f>DB616 + DC616</f>
        <v>86</v>
      </c>
      <c r="DK616" s="16">
        <f>HEX2DEC(AO616)</f>
        <v>18</v>
      </c>
      <c r="DL616" s="16">
        <f>HEX2DEC(AP616)</f>
        <v>88</v>
      </c>
      <c r="DM616" s="13">
        <v>0</v>
      </c>
      <c r="DN616" s="16">
        <v>237</v>
      </c>
      <c r="DO616" s="16">
        <f>BV616*2^15+BW616*2^14+BX616*2^13+BY616*2^12+BZ616*2^11+CA616*2^10+CB616*2^9+CC616*2^8+CD616*2^7+CE616*2^6+CF616*2^5+CG616*2^4+CH616*2^3+CI616*2^2+CJ616*2^1+CK616*2^0</f>
        <v>0</v>
      </c>
      <c r="DP616" s="16">
        <f>CL616*2^15+CM616*2^14+CN616*2^13+CO616*2^12+CP616*2^11+CQ616*2^10+CR616*2^9+CS616*2^8+CT616*2^7+CU616*2^6+CV616*2^5+CW616*2^4+CX616*2^3+CY616*2^2+CZ616*2^1+DA616*2^0</f>
        <v>0</v>
      </c>
      <c r="DQ616" s="16">
        <f>IF(DS616=2,AT616*1000,AT616)</f>
        <v>2000</v>
      </c>
      <c r="DR616" s="16">
        <f>IF(DT616=2,AU616*1000,AU616)</f>
        <v>500</v>
      </c>
      <c r="DS616" s="16">
        <v>2</v>
      </c>
      <c r="DT616" s="16">
        <v>2</v>
      </c>
      <c r="DU616" s="16">
        <f>MAX(0,MIN(AX616,3))*2^14+MAX(0,MIN(AY616,3))*2^12+MAX(0,MIN(AZ616,3))*2^10+MAX(0,MIN(BA616,3))*2^8+IF(AW616&lt;0,31,IF(AW616&gt;30,30,AW616))</f>
        <v>0</v>
      </c>
      <c r="DV616" s="16">
        <f>DD616 + DE616</f>
        <v>0</v>
      </c>
      <c r="DW616" s="138"/>
      <c r="DX616" s="137"/>
      <c r="DY616" s="137"/>
      <c r="DZ616" s="17"/>
      <c r="EA616" s="15"/>
      <c r="EB616" s="15"/>
      <c r="EC616" s="15"/>
      <c r="ED616" s="15"/>
    </row>
    <row r="617" spans="1:134" ht="15" hidden="1" customHeight="1" x14ac:dyDescent="0.3">
      <c r="A617" s="123"/>
      <c r="B617" s="221"/>
      <c r="C617" s="553"/>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48"/>
      <c r="AK617" s="12"/>
      <c r="AL617" s="12"/>
      <c r="AM617" s="149"/>
      <c r="AN617" s="150"/>
      <c r="AO617" s="150"/>
      <c r="AP617" s="150"/>
      <c r="AQ617" s="132" t="s">
        <v>1039</v>
      </c>
      <c r="AR617" s="225">
        <v>90</v>
      </c>
      <c r="AS617" s="142" t="s">
        <v>170</v>
      </c>
      <c r="AT617" s="12"/>
      <c r="AU617" s="13"/>
      <c r="AV617" s="12"/>
      <c r="AW617" s="12"/>
      <c r="AX617" s="12"/>
      <c r="AY617" s="12"/>
      <c r="AZ617" s="12"/>
      <c r="BA617" s="12"/>
      <c r="BB617" s="14"/>
      <c r="BC617" s="14"/>
      <c r="BD617" s="15"/>
      <c r="BE617" s="137" t="s">
        <v>183</v>
      </c>
      <c r="BF617" s="11"/>
      <c r="BG617" s="11"/>
      <c r="BH617" s="11"/>
      <c r="BI617" s="11" t="s">
        <v>183</v>
      </c>
      <c r="BJ617" s="11" t="s">
        <v>183</v>
      </c>
      <c r="BK617" s="11" t="s">
        <v>183</v>
      </c>
      <c r="BL617" s="11" t="s">
        <v>183</v>
      </c>
      <c r="BM617" s="11" t="s">
        <v>183</v>
      </c>
      <c r="BN617" s="11" t="s">
        <v>183</v>
      </c>
      <c r="BO617" s="11" t="s">
        <v>183</v>
      </c>
      <c r="BP617" s="11" t="s">
        <v>183</v>
      </c>
      <c r="BQ617" s="11" t="s">
        <v>183</v>
      </c>
      <c r="BR617" s="11" t="s">
        <v>183</v>
      </c>
      <c r="BS617" s="11" t="s">
        <v>183</v>
      </c>
      <c r="BT617" s="11" t="s">
        <v>183</v>
      </c>
      <c r="BU617" s="11"/>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6"/>
      <c r="DC617" s="16"/>
      <c r="DD617" s="16"/>
      <c r="DE617" s="16"/>
      <c r="DF617" s="17"/>
      <c r="DG617" s="16"/>
      <c r="DH617" s="16"/>
      <c r="DI617" s="16"/>
      <c r="DJ617" s="16"/>
      <c r="DK617" s="16"/>
      <c r="DL617" s="16"/>
      <c r="DM617" s="13"/>
      <c r="DN617" s="16"/>
      <c r="DO617" s="16"/>
      <c r="DP617" s="16"/>
      <c r="DQ617" s="16"/>
      <c r="DR617" s="16"/>
      <c r="DS617" s="16"/>
      <c r="DT617" s="16"/>
      <c r="DU617" s="16"/>
      <c r="DV617" s="16"/>
      <c r="DW617" s="138"/>
      <c r="DX617" s="137"/>
      <c r="DY617" s="137"/>
      <c r="DZ617" s="17"/>
      <c r="EA617" s="15"/>
      <c r="EB617" s="15"/>
      <c r="EC617" s="15"/>
      <c r="ED617" s="15"/>
    </row>
    <row r="618" spans="1:134" ht="15" hidden="1" customHeight="1" x14ac:dyDescent="0.3">
      <c r="A618" s="212"/>
      <c r="B618" s="213"/>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c r="AD618" s="214"/>
      <c r="AE618" s="214"/>
      <c r="AF618" s="214"/>
      <c r="AG618" s="214"/>
      <c r="AH618" s="214"/>
      <c r="AI618" s="214"/>
      <c r="AJ618" s="215"/>
      <c r="AK618" s="214"/>
      <c r="AL618" s="214"/>
      <c r="AM618" s="216"/>
      <c r="AN618" s="217"/>
      <c r="AO618" s="217"/>
      <c r="AP618" s="217"/>
      <c r="AQ618" s="214"/>
      <c r="AR618" s="214"/>
      <c r="AS618" s="214"/>
      <c r="AT618" s="214"/>
      <c r="AU618" s="214"/>
      <c r="AV618" s="214"/>
      <c r="AW618" s="214"/>
      <c r="AX618" s="214"/>
      <c r="AY618" s="214"/>
      <c r="AZ618" s="214"/>
      <c r="BA618" s="214"/>
      <c r="BB618" s="218"/>
      <c r="BC618" s="218"/>
      <c r="BD618" s="15"/>
      <c r="BE618" s="137" t="s">
        <v>183</v>
      </c>
      <c r="BF618" s="11"/>
      <c r="BG618" s="11"/>
      <c r="BH618" s="11"/>
      <c r="BI618" s="11" t="s">
        <v>183</v>
      </c>
      <c r="BJ618" s="11" t="s">
        <v>183</v>
      </c>
      <c r="BK618" s="11" t="s">
        <v>183</v>
      </c>
      <c r="BL618" s="11" t="s">
        <v>183</v>
      </c>
      <c r="BM618" s="11" t="s">
        <v>183</v>
      </c>
      <c r="BN618" s="11" t="s">
        <v>183</v>
      </c>
      <c r="BO618" s="11" t="s">
        <v>183</v>
      </c>
      <c r="BP618" s="11" t="s">
        <v>183</v>
      </c>
      <c r="BQ618" s="11" t="s">
        <v>183</v>
      </c>
      <c r="BR618" s="11" t="s">
        <v>183</v>
      </c>
      <c r="BS618" s="11" t="s">
        <v>183</v>
      </c>
      <c r="BT618" s="11" t="s">
        <v>183</v>
      </c>
      <c r="BU618" s="11"/>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6"/>
      <c r="DC618" s="16"/>
      <c r="DD618" s="16"/>
      <c r="DE618" s="16"/>
      <c r="DF618" s="17"/>
      <c r="DG618" s="16"/>
      <c r="DH618" s="16"/>
      <c r="DI618" s="16"/>
      <c r="DJ618" s="16"/>
      <c r="DK618" s="16"/>
      <c r="DL618" s="16"/>
      <c r="DM618" s="219"/>
      <c r="DN618" s="16"/>
      <c r="DO618" s="16"/>
      <c r="DP618" s="16"/>
      <c r="DQ618" s="16"/>
      <c r="DR618" s="16"/>
      <c r="DS618" s="16"/>
      <c r="DT618" s="16"/>
      <c r="DU618" s="16"/>
      <c r="DV618" s="16"/>
      <c r="DW618" s="138"/>
      <c r="DX618" s="137"/>
      <c r="DY618" s="137"/>
      <c r="DZ618" s="17"/>
      <c r="EA618" s="15"/>
      <c r="EB618" s="15"/>
      <c r="EC618" s="15"/>
      <c r="ED618" s="15"/>
    </row>
    <row r="619" spans="1:134" ht="15" hidden="1" customHeight="1" x14ac:dyDescent="0.3">
      <c r="A619" s="312"/>
      <c r="B619" s="221"/>
      <c r="C619" s="553" t="str">
        <f>IF(LEN(t_STR_RW_UEGO1) &gt; 0, t_STR_RW_UEGO1, DEF_RW_UEGO1) &amp; " internal processor fault"</f>
        <v>UEGO1 internal processor fault</v>
      </c>
      <c r="D619" s="238"/>
      <c r="E619" s="237"/>
      <c r="F619" s="238"/>
      <c r="G619" s="193"/>
      <c r="H619" s="238"/>
      <c r="I619" s="193"/>
      <c r="J619" s="193"/>
      <c r="K619" s="239"/>
      <c r="L619" s="238"/>
      <c r="M619" s="237"/>
      <c r="N619" s="238"/>
      <c r="O619" s="238"/>
      <c r="P619" s="238"/>
      <c r="Q619" s="238"/>
      <c r="R619" s="238"/>
      <c r="S619" s="238"/>
      <c r="T619" s="238"/>
      <c r="U619" s="238"/>
      <c r="V619" s="238"/>
      <c r="W619" s="238"/>
      <c r="X619" s="238"/>
      <c r="Y619" s="238"/>
      <c r="Z619" s="238"/>
      <c r="AA619" s="238"/>
      <c r="AB619" s="238"/>
      <c r="AC619" s="238"/>
      <c r="AD619" s="238"/>
      <c r="AE619" s="238"/>
      <c r="AF619" s="238"/>
      <c r="AG619" s="238"/>
      <c r="AH619" s="238"/>
      <c r="AI619" s="238"/>
      <c r="AJ619" s="148">
        <f>IF($DM619=0,0,(IF(_xlfn.BITAND($DM619, 128),"8,", "") &amp; IF(_xlfn.BITAND($DM619,64),"7,", "") &amp; IF(_xlfn.BITAND($DM619,7), _xlfn.BITAND($DM619,7) &amp; ",", "") &amp; IF(_xlfn.BITAND($DM619, 56), _xlfn.BITAND($DM619, 56)/8, "")))</f>
        <v>0</v>
      </c>
      <c r="AK619" s="135">
        <v>3221</v>
      </c>
      <c r="AL619" s="135">
        <v>31</v>
      </c>
      <c r="AM619" s="194" t="s">
        <v>165</v>
      </c>
      <c r="AN619" s="195" t="s">
        <v>1057</v>
      </c>
      <c r="AO619" s="195" t="s">
        <v>167</v>
      </c>
      <c r="AP619" s="195" t="s">
        <v>1058</v>
      </c>
      <c r="AQ619" s="132"/>
      <c r="AR619" s="12"/>
      <c r="AS619" s="12"/>
      <c r="AT619" s="263">
        <v>1</v>
      </c>
      <c r="AU619" s="198">
        <v>5</v>
      </c>
      <c r="AV619" s="12" t="s">
        <v>259</v>
      </c>
      <c r="AW619" s="135">
        <v>0</v>
      </c>
      <c r="AX619" s="135">
        <v>0</v>
      </c>
      <c r="AY619" s="135">
        <v>0</v>
      </c>
      <c r="AZ619" s="135">
        <v>0</v>
      </c>
      <c r="BA619" s="135">
        <v>0</v>
      </c>
      <c r="BB619" s="136"/>
      <c r="BC619" s="136"/>
      <c r="BD619" s="15"/>
      <c r="BE619" s="137" t="str">
        <f>IF(C619="","",C619)</f>
        <v>UEGO1 internal processor fault</v>
      </c>
      <c r="BF619" s="11" t="s">
        <v>1012</v>
      </c>
      <c r="BG619" s="11" t="s">
        <v>1013</v>
      </c>
      <c r="BH619" s="11" t="s">
        <v>266</v>
      </c>
      <c r="BI619" s="11" t="s">
        <v>525</v>
      </c>
      <c r="BJ619" s="11" t="s">
        <v>268</v>
      </c>
      <c r="BK619" s="11" t="s">
        <v>485</v>
      </c>
      <c r="BL619" s="11" t="s">
        <v>350</v>
      </c>
      <c r="BM619" s="11" t="s">
        <v>179</v>
      </c>
      <c r="BN619" s="11" t="s">
        <v>182</v>
      </c>
      <c r="BO619" s="11" t="s">
        <v>181</v>
      </c>
      <c r="BP619" s="11" t="s">
        <v>272</v>
      </c>
      <c r="BQ619" s="11" t="s">
        <v>182</v>
      </c>
      <c r="BR619" s="11" t="s">
        <v>182</v>
      </c>
      <c r="BS619" s="11" t="s">
        <v>183</v>
      </c>
      <c r="BT619" s="11" t="s">
        <v>182</v>
      </c>
      <c r="BU619" s="11"/>
      <c r="BV619" s="15">
        <f>IF(UPPER(TRIM(D619))="X",1,0)</f>
        <v>0</v>
      </c>
      <c r="BW619" s="15">
        <f>IF(UPPER(TRIM(E619))="X",1,0)</f>
        <v>0</v>
      </c>
      <c r="BX619" s="15">
        <f>IF(UPPER(TRIM(F619))="X",1,0)</f>
        <v>0</v>
      </c>
      <c r="BY619" s="15">
        <f>IF(UPPER(TRIM(G619))="X",1,0)</f>
        <v>0</v>
      </c>
      <c r="BZ619" s="15">
        <f>IF(UPPER(TRIM(H619))="X",1,0)</f>
        <v>0</v>
      </c>
      <c r="CA619" s="15">
        <f>IF(UPPER(TRIM(J619))="X",1,0)</f>
        <v>0</v>
      </c>
      <c r="CB619" s="15">
        <f>IF(UPPER(TRIM(L619))="X",1,0)</f>
        <v>0</v>
      </c>
      <c r="CC619" s="15">
        <f>IF(UPPER(TRIM(M619))="X",1,0)</f>
        <v>0</v>
      </c>
      <c r="CD619" s="15">
        <f>IF(UPPER(TRIM(I619))="X",1,0)</f>
        <v>0</v>
      </c>
      <c r="CE619" s="15">
        <f>IF(UPPER(TRIM(K619))="X",1,0)</f>
        <v>0</v>
      </c>
      <c r="CF619" s="15">
        <f t="shared" ref="CF619:DA619" si="295">IF(UPPER(TRIM(N619))="X",1,0)</f>
        <v>0</v>
      </c>
      <c r="CG619" s="15">
        <f t="shared" si="295"/>
        <v>0</v>
      </c>
      <c r="CH619" s="15">
        <f t="shared" si="295"/>
        <v>0</v>
      </c>
      <c r="CI619" s="15">
        <f t="shared" si="295"/>
        <v>0</v>
      </c>
      <c r="CJ619" s="15">
        <f t="shared" si="295"/>
        <v>0</v>
      </c>
      <c r="CK619" s="15">
        <f t="shared" si="295"/>
        <v>0</v>
      </c>
      <c r="CL619" s="15">
        <f t="shared" si="295"/>
        <v>0</v>
      </c>
      <c r="CM619" s="15">
        <f t="shared" si="295"/>
        <v>0</v>
      </c>
      <c r="CN619" s="15">
        <f t="shared" si="295"/>
        <v>0</v>
      </c>
      <c r="CO619" s="15">
        <f t="shared" si="295"/>
        <v>0</v>
      </c>
      <c r="CP619" s="15">
        <f t="shared" si="295"/>
        <v>0</v>
      </c>
      <c r="CQ619" s="15">
        <f t="shared" si="295"/>
        <v>0</v>
      </c>
      <c r="CR619" s="15">
        <f t="shared" si="295"/>
        <v>0</v>
      </c>
      <c r="CS619" s="15">
        <f t="shared" si="295"/>
        <v>0</v>
      </c>
      <c r="CT619" s="15">
        <f t="shared" si="295"/>
        <v>0</v>
      </c>
      <c r="CU619" s="15">
        <f t="shared" si="295"/>
        <v>0</v>
      </c>
      <c r="CV619" s="15">
        <f t="shared" si="295"/>
        <v>0</v>
      </c>
      <c r="CW619" s="15">
        <f t="shared" si="295"/>
        <v>0</v>
      </c>
      <c r="CX619" s="15">
        <f t="shared" si="295"/>
        <v>0</v>
      </c>
      <c r="CY619" s="15">
        <f t="shared" si="295"/>
        <v>0</v>
      </c>
      <c r="CZ619" s="15">
        <f t="shared" si="295"/>
        <v>0</v>
      </c>
      <c r="DA619" s="15">
        <f t="shared" si="295"/>
        <v>0</v>
      </c>
      <c r="DB619" s="16">
        <f>IF(UPPER(TRIM(AM619))="P", 0, IF(UPPER(TRIM(AM619))="C", 16384, IF(UPPER(TRIM(AM619))="B", 32768, IF(UPPER(TRIM(AM619))="U", 49152, -1))))</f>
        <v>0</v>
      </c>
      <c r="DC619" s="16">
        <f>HEX2DEC(AN619)</f>
        <v>12305</v>
      </c>
      <c r="DD619" s="16">
        <f>IF(UPPER(TRIM(BB619))="",0,IF(UPPER(TRIM(BB619))="M",32,IF(UPPER(TRIM(BB619))="H",64,IF(UPPER(TRIM(BB619))="I",128,-1))))</f>
        <v>0</v>
      </c>
      <c r="DE619" s="16">
        <f>IF(UPPER(TRIM(BC619))="",0, IF(UPPER(TRIM(BC619))="U",1,IF(UPPER(TRIM(BC619))="A",2,IF(UPPER(TRIM(BC619))="B1",4,IF(UPPER(TRIM(BC619))="B2",8,IF(UPPER(TRIM(BC619))="C",16,-1))))))</f>
        <v>0</v>
      </c>
      <c r="DF619" s="17"/>
      <c r="DG619" s="16">
        <v>241</v>
      </c>
      <c r="DH619" s="16">
        <f>AK619</f>
        <v>3221</v>
      </c>
      <c r="DI619" s="16">
        <f>AL619</f>
        <v>31</v>
      </c>
      <c r="DJ619" s="16">
        <f>DB619 + DC619</f>
        <v>12305</v>
      </c>
      <c r="DK619" s="16">
        <f>HEX2DEC(AO619)</f>
        <v>0</v>
      </c>
      <c r="DL619" s="16">
        <f>HEX2DEC(AP619)</f>
        <v>35073</v>
      </c>
      <c r="DM619" s="13">
        <v>0</v>
      </c>
      <c r="DN619" s="16">
        <v>189</v>
      </c>
      <c r="DO619" s="16">
        <f>BV619*2^15+BW619*2^14+BX619*2^13+BY619*2^12+BZ619*2^11+CA619*2^10+CB619*2^9+CC619*2^8+CD619*2^7+CE619*2^6+CF619*2^5+CG619*2^4+CH619*2^3+CI619*2^2+CJ619*2^1+CK619*2^0</f>
        <v>0</v>
      </c>
      <c r="DP619" s="16">
        <f>CL619*2^15+CM619*2^14+CN619*2^13+CO619*2^12+CP619*2^11+CQ619*2^10+CR619*2^9+CS619*2^8+CT619*2^7+CU619*2^6+CV619*2^5+CW619*2^4+CX619*2^3+CY619*2^2+CZ619*2^1+DA619*2^0</f>
        <v>0</v>
      </c>
      <c r="DQ619" s="16">
        <f>IF(DS619=2,AT619*1000,AT619)</f>
        <v>1000</v>
      </c>
      <c r="DR619" s="16">
        <f>IF(DT619=2,AU619*1000,AU619)</f>
        <v>5000</v>
      </c>
      <c r="DS619" s="16">
        <v>2</v>
      </c>
      <c r="DT619" s="16">
        <v>2</v>
      </c>
      <c r="DU619" s="16">
        <f>MAX(0,MIN(AX619,3))*2^14+MAX(0,MIN(AY619,3))*2^12+MAX(0,MIN(AZ619,3))*2^10+MAX(0,MIN(BA619,3))*2^8+IF(AW619&lt;0,31,IF(AW619&gt;30,30,AW619))</f>
        <v>0</v>
      </c>
      <c r="DV619" s="16">
        <f>DD619 + DE619</f>
        <v>0</v>
      </c>
      <c r="DW619" s="138" t="s">
        <v>184</v>
      </c>
      <c r="DX619" s="137" t="s">
        <v>273</v>
      </c>
      <c r="DY619" s="137" t="s">
        <v>186</v>
      </c>
      <c r="DZ619" s="17"/>
      <c r="EA619" s="15"/>
      <c r="EB619" s="15"/>
      <c r="EC619" s="15"/>
      <c r="ED619" s="15"/>
    </row>
    <row r="620" spans="1:134" ht="15" hidden="1" customHeight="1" x14ac:dyDescent="0.3">
      <c r="A620" s="123"/>
      <c r="B620" s="221"/>
      <c r="C620" s="553"/>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c r="AC620" s="125"/>
      <c r="AD620" s="125"/>
      <c r="AE620" s="125"/>
      <c r="AF620" s="125"/>
      <c r="AG620" s="125"/>
      <c r="AH620" s="125"/>
      <c r="AI620" s="125"/>
      <c r="AJ620" s="128"/>
      <c r="AK620" s="143"/>
      <c r="AL620" s="143"/>
      <c r="AM620" s="144"/>
      <c r="AN620" s="145"/>
      <c r="AO620" s="145"/>
      <c r="AP620" s="145"/>
      <c r="AQ620" s="12"/>
      <c r="AR620" s="12"/>
      <c r="AS620" s="12"/>
      <c r="AT620" s="224"/>
      <c r="AU620" s="224"/>
      <c r="AV620" s="12"/>
      <c r="AW620" s="12"/>
      <c r="AX620" s="12"/>
      <c r="AY620" s="12"/>
      <c r="AZ620" s="12"/>
      <c r="BA620" s="12"/>
      <c r="BB620" s="14"/>
      <c r="BC620" s="14"/>
      <c r="BD620" s="15"/>
      <c r="BE620" s="137" t="s">
        <v>183</v>
      </c>
      <c r="BF620" s="146"/>
      <c r="BG620" s="146"/>
      <c r="BH620" s="146"/>
      <c r="BI620" s="11" t="s">
        <v>183</v>
      </c>
      <c r="BJ620" s="11" t="s">
        <v>183</v>
      </c>
      <c r="BK620" s="11" t="s">
        <v>183</v>
      </c>
      <c r="BL620" s="11" t="s">
        <v>183</v>
      </c>
      <c r="BM620" s="11" t="s">
        <v>183</v>
      </c>
      <c r="BN620" s="11" t="s">
        <v>183</v>
      </c>
      <c r="BO620" s="11" t="s">
        <v>183</v>
      </c>
      <c r="BP620" s="11" t="s">
        <v>183</v>
      </c>
      <c r="BQ620" s="11" t="s">
        <v>183</v>
      </c>
      <c r="BR620" s="11" t="s">
        <v>183</v>
      </c>
      <c r="BS620" s="11" t="s">
        <v>183</v>
      </c>
      <c r="BT620" s="11" t="s">
        <v>183</v>
      </c>
      <c r="BU620" s="11"/>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6"/>
      <c r="DC620" s="16"/>
      <c r="DD620" s="16"/>
      <c r="DE620" s="16"/>
      <c r="DF620" s="17"/>
      <c r="DG620" s="16"/>
      <c r="DH620" s="16"/>
      <c r="DI620" s="16"/>
      <c r="DJ620" s="16"/>
      <c r="DK620" s="16"/>
      <c r="DL620" s="16"/>
      <c r="DM620" s="128"/>
      <c r="DN620" s="16"/>
      <c r="DO620" s="16"/>
      <c r="DP620" s="16"/>
      <c r="DQ620" s="16"/>
      <c r="DR620" s="16"/>
      <c r="DS620" s="16"/>
      <c r="DT620" s="16"/>
      <c r="DU620" s="16"/>
      <c r="DV620" s="16"/>
      <c r="DW620" s="138"/>
      <c r="DX620" s="137"/>
      <c r="DY620" s="137"/>
      <c r="DZ620" s="17"/>
      <c r="EA620" s="15"/>
      <c r="EB620" s="15"/>
      <c r="EC620" s="15"/>
      <c r="ED620" s="15"/>
    </row>
    <row r="621" spans="1:134" ht="15" hidden="1" customHeight="1" x14ac:dyDescent="0.3">
      <c r="A621" s="123"/>
      <c r="B621" s="221"/>
      <c r="C621" s="553" t="str">
        <f>IF(LEN(t_STR_RW_UEGO1) &gt; 0, t_STR_RW_UEGO1, DEF_RW_UEGO1) &amp; " internal supply voltage low"</f>
        <v>UEGO1 internal supply voltage low</v>
      </c>
      <c r="D621" s="152"/>
      <c r="E621" s="228"/>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c r="AC621" s="152"/>
      <c r="AD621" s="152"/>
      <c r="AE621" s="152"/>
      <c r="AF621" s="152"/>
      <c r="AG621" s="152"/>
      <c r="AH621" s="152"/>
      <c r="AI621" s="152"/>
      <c r="AJ621" s="128">
        <f>IF($DM621=0,0,(IF(_xlfn.BITAND($DM621, 128),"8,", "") &amp; IF(_xlfn.BITAND($DM621,64),"7,", "") &amp; IF(_xlfn.BITAND($DM621,7), _xlfn.BITAND($DM621,7) &amp; ",", "") &amp; IF(_xlfn.BITAND($DM621, 56), _xlfn.BITAND($DM621, 56)/8, "")))</f>
        <v>0</v>
      </c>
      <c r="AK621" s="129">
        <v>3218</v>
      </c>
      <c r="AL621" s="129">
        <v>4</v>
      </c>
      <c r="AM621" s="130" t="s">
        <v>165</v>
      </c>
      <c r="AN621" s="131" t="s">
        <v>1059</v>
      </c>
      <c r="AO621" s="131" t="s">
        <v>167</v>
      </c>
      <c r="AP621" s="131" t="s">
        <v>1059</v>
      </c>
      <c r="AQ621" s="12"/>
      <c r="AR621" s="12"/>
      <c r="AS621" s="12"/>
      <c r="AT621" s="263">
        <v>2</v>
      </c>
      <c r="AU621" s="198">
        <v>10</v>
      </c>
      <c r="AV621" s="12" t="s">
        <v>259</v>
      </c>
      <c r="AW621" s="135">
        <v>0</v>
      </c>
      <c r="AX621" s="135">
        <v>0</v>
      </c>
      <c r="AY621" s="135">
        <v>0</v>
      </c>
      <c r="AZ621" s="135">
        <v>0</v>
      </c>
      <c r="BA621" s="135">
        <v>0</v>
      </c>
      <c r="BB621" s="136"/>
      <c r="BC621" s="136"/>
      <c r="BD621" s="15"/>
      <c r="BE621" s="137" t="str">
        <f>IF(C621="","",C621)</f>
        <v>UEGO1 internal supply voltage low</v>
      </c>
      <c r="BF621" s="11" t="s">
        <v>1012</v>
      </c>
      <c r="BG621" s="11" t="s">
        <v>1013</v>
      </c>
      <c r="BH621" s="11" t="s">
        <v>266</v>
      </c>
      <c r="BI621" s="11" t="s">
        <v>525</v>
      </c>
      <c r="BJ621" s="11" t="s">
        <v>268</v>
      </c>
      <c r="BK621" s="11" t="s">
        <v>485</v>
      </c>
      <c r="BL621" s="11" t="s">
        <v>350</v>
      </c>
      <c r="BM621" s="11" t="s">
        <v>179</v>
      </c>
      <c r="BN621" s="11" t="s">
        <v>182</v>
      </c>
      <c r="BO621" s="11" t="s">
        <v>181</v>
      </c>
      <c r="BP621" s="11" t="s">
        <v>272</v>
      </c>
      <c r="BQ621" s="11" t="s">
        <v>182</v>
      </c>
      <c r="BR621" s="11" t="s">
        <v>182</v>
      </c>
      <c r="BS621" s="11" t="s">
        <v>183</v>
      </c>
      <c r="BT621" s="11" t="s">
        <v>182</v>
      </c>
      <c r="BU621" s="11"/>
      <c r="BV621" s="15">
        <f>IF(UPPER(TRIM(D621))="X",1,0)</f>
        <v>0</v>
      </c>
      <c r="BW621" s="15">
        <f>IF(UPPER(TRIM(E621))="X",1,0)</f>
        <v>0</v>
      </c>
      <c r="BX621" s="15">
        <f>IF(UPPER(TRIM(F621))="X",1,0)</f>
        <v>0</v>
      </c>
      <c r="BY621" s="15">
        <f>IF(UPPER(TRIM(G621))="X",1,0)</f>
        <v>0</v>
      </c>
      <c r="BZ621" s="15">
        <f>IF(UPPER(TRIM(H621))="X",1,0)</f>
        <v>0</v>
      </c>
      <c r="CA621" s="15">
        <f>IF(UPPER(TRIM(J621))="X",1,0)</f>
        <v>0</v>
      </c>
      <c r="CB621" s="15">
        <f>IF(UPPER(TRIM(L621))="X",1,0)</f>
        <v>0</v>
      </c>
      <c r="CC621" s="15">
        <f>IF(UPPER(TRIM(M621))="X",1,0)</f>
        <v>0</v>
      </c>
      <c r="CD621" s="15">
        <f>IF(UPPER(TRIM(I621))="X",1,0)</f>
        <v>0</v>
      </c>
      <c r="CE621" s="15">
        <f>IF(UPPER(TRIM(K621))="X",1,0)</f>
        <v>0</v>
      </c>
      <c r="CF621" s="15">
        <f t="shared" ref="CF621:DA621" si="296">IF(UPPER(TRIM(N621))="X",1,0)</f>
        <v>0</v>
      </c>
      <c r="CG621" s="15">
        <f t="shared" si="296"/>
        <v>0</v>
      </c>
      <c r="CH621" s="15">
        <f t="shared" si="296"/>
        <v>0</v>
      </c>
      <c r="CI621" s="15">
        <f t="shared" si="296"/>
        <v>0</v>
      </c>
      <c r="CJ621" s="15">
        <f t="shared" si="296"/>
        <v>0</v>
      </c>
      <c r="CK621" s="15">
        <f t="shared" si="296"/>
        <v>0</v>
      </c>
      <c r="CL621" s="15">
        <f t="shared" si="296"/>
        <v>0</v>
      </c>
      <c r="CM621" s="15">
        <f t="shared" si="296"/>
        <v>0</v>
      </c>
      <c r="CN621" s="15">
        <f t="shared" si="296"/>
        <v>0</v>
      </c>
      <c r="CO621" s="15">
        <f t="shared" si="296"/>
        <v>0</v>
      </c>
      <c r="CP621" s="15">
        <f t="shared" si="296"/>
        <v>0</v>
      </c>
      <c r="CQ621" s="15">
        <f t="shared" si="296"/>
        <v>0</v>
      </c>
      <c r="CR621" s="15">
        <f t="shared" si="296"/>
        <v>0</v>
      </c>
      <c r="CS621" s="15">
        <f t="shared" si="296"/>
        <v>0</v>
      </c>
      <c r="CT621" s="15">
        <f t="shared" si="296"/>
        <v>0</v>
      </c>
      <c r="CU621" s="15">
        <f t="shared" si="296"/>
        <v>0</v>
      </c>
      <c r="CV621" s="15">
        <f t="shared" si="296"/>
        <v>0</v>
      </c>
      <c r="CW621" s="15">
        <f t="shared" si="296"/>
        <v>0</v>
      </c>
      <c r="CX621" s="15">
        <f t="shared" si="296"/>
        <v>0</v>
      </c>
      <c r="CY621" s="15">
        <f t="shared" si="296"/>
        <v>0</v>
      </c>
      <c r="CZ621" s="15">
        <f t="shared" si="296"/>
        <v>0</v>
      </c>
      <c r="DA621" s="15">
        <f t="shared" si="296"/>
        <v>0</v>
      </c>
      <c r="DB621" s="16">
        <f>IF(UPPER(TRIM(AM621))="P", 0, IF(UPPER(TRIM(AM621))="C", 16384, IF(UPPER(TRIM(AM621))="B", 32768, IF(UPPER(TRIM(AM621))="U", 49152, -1))))</f>
        <v>0</v>
      </c>
      <c r="DC621" s="16">
        <f>HEX2DEC(AN621)</f>
        <v>12314</v>
      </c>
      <c r="DD621" s="16">
        <f>IF(UPPER(TRIM(BB621))="",0,IF(UPPER(TRIM(BB621))="M",32,IF(UPPER(TRIM(BB621))="H",64,IF(UPPER(TRIM(BB621))="I",128,-1))))</f>
        <v>0</v>
      </c>
      <c r="DE621" s="16">
        <f>IF(UPPER(TRIM(BC621))="",0, IF(UPPER(TRIM(BC621))="U",1,IF(UPPER(TRIM(BC621))="A",2,IF(UPPER(TRIM(BC621))="B1",4,IF(UPPER(TRIM(BC621))="B2",8,IF(UPPER(TRIM(BC621))="C",16,-1))))))</f>
        <v>0</v>
      </c>
      <c r="DF621" s="17"/>
      <c r="DG621" s="16">
        <v>530</v>
      </c>
      <c r="DH621" s="16">
        <f>AK621</f>
        <v>3218</v>
      </c>
      <c r="DI621" s="16">
        <f>AL621</f>
        <v>4</v>
      </c>
      <c r="DJ621" s="16">
        <f>DB621 + DC621</f>
        <v>12314</v>
      </c>
      <c r="DK621" s="16">
        <f>HEX2DEC(AO621)</f>
        <v>0</v>
      </c>
      <c r="DL621" s="16">
        <f>HEX2DEC(AP621)</f>
        <v>12314</v>
      </c>
      <c r="DM621" s="128">
        <v>0</v>
      </c>
      <c r="DN621" s="16">
        <v>400</v>
      </c>
      <c r="DO621" s="16">
        <f>BV621*2^15+BW621*2^14+BX621*2^13+BY621*2^12+BZ621*2^11+CA621*2^10+CB621*2^9+CC621*2^8+CD621*2^7+CE621*2^6+CF621*2^5+CG621*2^4+CH621*2^3+CI621*2^2+CJ621*2^1+CK621*2^0</f>
        <v>0</v>
      </c>
      <c r="DP621" s="16">
        <f>CL621*2^15+CM621*2^14+CN621*2^13+CO621*2^12+CP621*2^11+CQ621*2^10+CR621*2^9+CS621*2^8+CT621*2^7+CU621*2^6+CV621*2^5+CW621*2^4+CX621*2^3+CY621*2^2+CZ621*2^1+DA621*2^0</f>
        <v>0</v>
      </c>
      <c r="DQ621" s="16">
        <f>IF(DS621=2,AT621*1000,AT621)</f>
        <v>2000</v>
      </c>
      <c r="DR621" s="16">
        <f>IF(DT621=2,AU621*1000,AU621)</f>
        <v>10000</v>
      </c>
      <c r="DS621" s="16">
        <v>2</v>
      </c>
      <c r="DT621" s="16">
        <v>2</v>
      </c>
      <c r="DU621" s="16">
        <f>MAX(0,MIN(AX621,3))*2^14+MAX(0,MIN(AY621,3))*2^12+MAX(0,MIN(AZ621,3))*2^10+MAX(0,MIN(BA621,3))*2^8+IF(AW621&lt;0,31,IF(AW621&gt;30,30,AW621))</f>
        <v>0</v>
      </c>
      <c r="DV621" s="16">
        <f>DD621 + DE621</f>
        <v>0</v>
      </c>
      <c r="DW621" s="138" t="s">
        <v>184</v>
      </c>
      <c r="DX621" s="137" t="s">
        <v>273</v>
      </c>
      <c r="DY621" s="137" t="s">
        <v>186</v>
      </c>
      <c r="DZ621" s="17"/>
      <c r="EA621" s="15"/>
      <c r="EB621" s="15"/>
      <c r="EC621" s="15"/>
      <c r="ED621" s="15"/>
    </row>
    <row r="622" spans="1:134" ht="15" hidden="1" customHeight="1" x14ac:dyDescent="0.3">
      <c r="A622" s="123"/>
      <c r="B622" s="221"/>
      <c r="C622" s="553"/>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c r="AC622" s="125"/>
      <c r="AD622" s="125"/>
      <c r="AE622" s="125"/>
      <c r="AF622" s="125"/>
      <c r="AG622" s="125"/>
      <c r="AH622" s="125"/>
      <c r="AI622" s="125"/>
      <c r="AJ622" s="128"/>
      <c r="AK622" s="143"/>
      <c r="AL622" s="143"/>
      <c r="AM622" s="144"/>
      <c r="AN622" s="145"/>
      <c r="AO622" s="145"/>
      <c r="AP622" s="145"/>
      <c r="AQ622" s="12"/>
      <c r="AR622" s="12"/>
      <c r="AS622" s="12"/>
      <c r="AT622" s="224"/>
      <c r="AU622" s="224"/>
      <c r="AV622" s="12"/>
      <c r="AW622" s="12"/>
      <c r="AX622" s="12"/>
      <c r="AY622" s="12"/>
      <c r="AZ622" s="12"/>
      <c r="BA622" s="12"/>
      <c r="BB622" s="14"/>
      <c r="BC622" s="14"/>
      <c r="BD622" s="15"/>
      <c r="BE622" s="137" t="s">
        <v>183</v>
      </c>
      <c r="BF622" s="146"/>
      <c r="BG622" s="146"/>
      <c r="BH622" s="146"/>
      <c r="BI622" s="11" t="s">
        <v>183</v>
      </c>
      <c r="BJ622" s="11" t="s">
        <v>183</v>
      </c>
      <c r="BK622" s="11" t="s">
        <v>183</v>
      </c>
      <c r="BL622" s="11" t="s">
        <v>183</v>
      </c>
      <c r="BM622" s="11" t="s">
        <v>183</v>
      </c>
      <c r="BN622" s="11" t="s">
        <v>183</v>
      </c>
      <c r="BO622" s="11" t="s">
        <v>183</v>
      </c>
      <c r="BP622" s="11" t="s">
        <v>183</v>
      </c>
      <c r="BQ622" s="11" t="s">
        <v>183</v>
      </c>
      <c r="BR622" s="11" t="s">
        <v>183</v>
      </c>
      <c r="BS622" s="11" t="s">
        <v>183</v>
      </c>
      <c r="BT622" s="11" t="s">
        <v>183</v>
      </c>
      <c r="BU622" s="11"/>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6"/>
      <c r="DC622" s="16"/>
      <c r="DD622" s="16"/>
      <c r="DE622" s="16"/>
      <c r="DF622" s="17"/>
      <c r="DG622" s="16"/>
      <c r="DH622" s="16"/>
      <c r="DI622" s="16"/>
      <c r="DJ622" s="16"/>
      <c r="DK622" s="16"/>
      <c r="DL622" s="16"/>
      <c r="DM622" s="128"/>
      <c r="DN622" s="16"/>
      <c r="DO622" s="16"/>
      <c r="DP622" s="16"/>
      <c r="DQ622" s="16"/>
      <c r="DR622" s="16"/>
      <c r="DS622" s="16"/>
      <c r="DT622" s="16"/>
      <c r="DU622" s="16"/>
      <c r="DV622" s="16"/>
      <c r="DW622" s="138"/>
      <c r="DX622" s="137"/>
      <c r="DY622" s="137"/>
      <c r="DZ622" s="17"/>
      <c r="EA622" s="15"/>
      <c r="EB622" s="15"/>
      <c r="EC622" s="15"/>
      <c r="ED622" s="15"/>
    </row>
    <row r="623" spans="1:134" ht="15" hidden="1" customHeight="1" x14ac:dyDescent="0.3">
      <c r="A623" s="123"/>
      <c r="B623" s="221"/>
      <c r="C623" s="553" t="str">
        <f>IF(LEN(t_STR_RW_UEGO1) &gt; 0, t_STR_RW_UEGO1, DEF_RW_UEGO1) &amp; " drift is out-of-tolerance"</f>
        <v>UEGO1 drift is out-of-tolerance</v>
      </c>
      <c r="D623" s="152"/>
      <c r="E623" s="228"/>
      <c r="F623" s="152"/>
      <c r="G623" s="152"/>
      <c r="H623" s="152"/>
      <c r="I623" s="152"/>
      <c r="J623" s="152"/>
      <c r="K623" s="241"/>
      <c r="L623" s="152"/>
      <c r="M623" s="228"/>
      <c r="N623" s="152"/>
      <c r="O623" s="152"/>
      <c r="P623" s="152"/>
      <c r="Q623" s="152"/>
      <c r="R623" s="152"/>
      <c r="S623" s="152"/>
      <c r="T623" s="152"/>
      <c r="U623" s="152"/>
      <c r="V623" s="152"/>
      <c r="W623" s="152"/>
      <c r="X623" s="152"/>
      <c r="Y623" s="152"/>
      <c r="Z623" s="152"/>
      <c r="AA623" s="152"/>
      <c r="AB623" s="152"/>
      <c r="AC623" s="152"/>
      <c r="AD623" s="152"/>
      <c r="AE623" s="152"/>
      <c r="AF623" s="152"/>
      <c r="AG623" s="152"/>
      <c r="AH623" s="152"/>
      <c r="AI623" s="152"/>
      <c r="AJ623" s="128">
        <f>IF($DM623=0,0,(IF(_xlfn.BITAND($DM623, 128),"8,", "") &amp; IF(_xlfn.BITAND($DM623,64),"7,", "") &amp; IF(_xlfn.BITAND($DM623,7), _xlfn.BITAND($DM623,7) &amp; ",", "") &amp; IF(_xlfn.BITAND($DM623, 56), _xlfn.BITAND($DM623, 56)/8, "")))</f>
        <v>0</v>
      </c>
      <c r="AK623" s="129">
        <v>3221</v>
      </c>
      <c r="AL623" s="129">
        <v>15</v>
      </c>
      <c r="AM623" s="130" t="s">
        <v>165</v>
      </c>
      <c r="AN623" s="131" t="s">
        <v>1060</v>
      </c>
      <c r="AO623" s="131" t="s">
        <v>167</v>
      </c>
      <c r="AP623" s="131" t="s">
        <v>1060</v>
      </c>
      <c r="AQ623" s="132" t="s">
        <v>1061</v>
      </c>
      <c r="AR623" s="225">
        <v>-12</v>
      </c>
      <c r="AS623" s="12" t="s">
        <v>1062</v>
      </c>
      <c r="AT623" s="263">
        <v>10</v>
      </c>
      <c r="AU623" s="198">
        <v>1</v>
      </c>
      <c r="AV623" s="12" t="s">
        <v>259</v>
      </c>
      <c r="AW623" s="135">
        <v>-1</v>
      </c>
      <c r="AX623" s="135">
        <v>3</v>
      </c>
      <c r="AY623" s="135">
        <v>0</v>
      </c>
      <c r="AZ623" s="135">
        <v>0</v>
      </c>
      <c r="BA623" s="135">
        <v>0</v>
      </c>
      <c r="BB623" s="136"/>
      <c r="BC623" s="136"/>
      <c r="BD623" s="15"/>
      <c r="BE623" s="137" t="str">
        <f>IF(C623="","",C623)</f>
        <v>UEGO1 drift is out-of-tolerance</v>
      </c>
      <c r="BF623" s="11" t="s">
        <v>1012</v>
      </c>
      <c r="BG623" s="11" t="s">
        <v>1013</v>
      </c>
      <c r="BH623" s="11" t="s">
        <v>266</v>
      </c>
      <c r="BI623" s="11" t="s">
        <v>1063</v>
      </c>
      <c r="BJ623" s="11" t="s">
        <v>1015</v>
      </c>
      <c r="BK623" s="11" t="s">
        <v>1016</v>
      </c>
      <c r="BL623" s="11" t="s">
        <v>222</v>
      </c>
      <c r="BM623" s="11" t="s">
        <v>271</v>
      </c>
      <c r="BN623" s="11" t="s">
        <v>182</v>
      </c>
      <c r="BO623" s="11" t="s">
        <v>180</v>
      </c>
      <c r="BP623" s="11" t="s">
        <v>1064</v>
      </c>
      <c r="BQ623" s="11" t="s">
        <v>180</v>
      </c>
      <c r="BR623" s="11" t="s">
        <v>180</v>
      </c>
      <c r="BS623" s="303" t="s">
        <v>1065</v>
      </c>
      <c r="BT623" s="11" t="s">
        <v>180</v>
      </c>
      <c r="BU623" s="11"/>
      <c r="BV623" s="15">
        <f>IF(UPPER(TRIM(D623))="X",1,0)</f>
        <v>0</v>
      </c>
      <c r="BW623" s="15">
        <f>IF(UPPER(TRIM(E623))="X",1,0)</f>
        <v>0</v>
      </c>
      <c r="BX623" s="15">
        <f>IF(UPPER(TRIM(F623))="X",1,0)</f>
        <v>0</v>
      </c>
      <c r="BY623" s="15">
        <f>IF(UPPER(TRIM(G623))="X",1,0)</f>
        <v>0</v>
      </c>
      <c r="BZ623" s="15">
        <f>IF(UPPER(TRIM(H623))="X",1,0)</f>
        <v>0</v>
      </c>
      <c r="CA623" s="15">
        <f>IF(UPPER(TRIM(J623))="X",1,0)</f>
        <v>0</v>
      </c>
      <c r="CB623" s="15">
        <f>IF(UPPER(TRIM(L623))="X",1,0)</f>
        <v>0</v>
      </c>
      <c r="CC623" s="15">
        <f>IF(UPPER(TRIM(M623))="X",1,0)</f>
        <v>0</v>
      </c>
      <c r="CD623" s="15">
        <f>IF(UPPER(TRIM(I623))="X",1,0)</f>
        <v>0</v>
      </c>
      <c r="CE623" s="15">
        <f>IF(UPPER(TRIM(K623))="X",1,0)</f>
        <v>0</v>
      </c>
      <c r="CF623" s="15">
        <f t="shared" ref="CF623:DA623" si="297">IF(UPPER(TRIM(N623))="X",1,0)</f>
        <v>0</v>
      </c>
      <c r="CG623" s="15">
        <f t="shared" si="297"/>
        <v>0</v>
      </c>
      <c r="CH623" s="15">
        <f t="shared" si="297"/>
        <v>0</v>
      </c>
      <c r="CI623" s="15">
        <f t="shared" si="297"/>
        <v>0</v>
      </c>
      <c r="CJ623" s="15">
        <f t="shared" si="297"/>
        <v>0</v>
      </c>
      <c r="CK623" s="15">
        <f t="shared" si="297"/>
        <v>0</v>
      </c>
      <c r="CL623" s="15">
        <f t="shared" si="297"/>
        <v>0</v>
      </c>
      <c r="CM623" s="15">
        <f t="shared" si="297"/>
        <v>0</v>
      </c>
      <c r="CN623" s="15">
        <f t="shared" si="297"/>
        <v>0</v>
      </c>
      <c r="CO623" s="15">
        <f t="shared" si="297"/>
        <v>0</v>
      </c>
      <c r="CP623" s="15">
        <f t="shared" si="297"/>
        <v>0</v>
      </c>
      <c r="CQ623" s="15">
        <f t="shared" si="297"/>
        <v>0</v>
      </c>
      <c r="CR623" s="15">
        <f t="shared" si="297"/>
        <v>0</v>
      </c>
      <c r="CS623" s="15">
        <f t="shared" si="297"/>
        <v>0</v>
      </c>
      <c r="CT623" s="15">
        <f t="shared" si="297"/>
        <v>0</v>
      </c>
      <c r="CU623" s="15">
        <f t="shared" si="297"/>
        <v>0</v>
      </c>
      <c r="CV623" s="15">
        <f t="shared" si="297"/>
        <v>0</v>
      </c>
      <c r="CW623" s="15">
        <f t="shared" si="297"/>
        <v>0</v>
      </c>
      <c r="CX623" s="15">
        <f t="shared" si="297"/>
        <v>0</v>
      </c>
      <c r="CY623" s="15">
        <f t="shared" si="297"/>
        <v>0</v>
      </c>
      <c r="CZ623" s="15">
        <f t="shared" si="297"/>
        <v>0</v>
      </c>
      <c r="DA623" s="15">
        <f t="shared" si="297"/>
        <v>0</v>
      </c>
      <c r="DB623" s="16">
        <f>IF(UPPER(TRIM(AM623))="P", 0, IF(UPPER(TRIM(AM623))="C", 16384, IF(UPPER(TRIM(AM623))="B", 32768, IF(UPPER(TRIM(AM623))="U", 49152, -1))))</f>
        <v>0</v>
      </c>
      <c r="DC623" s="16">
        <f>HEX2DEC(AN623)</f>
        <v>12329</v>
      </c>
      <c r="DD623" s="16">
        <f>IF(UPPER(TRIM(BB623))="",0,IF(UPPER(TRIM(BB623))="M",32,IF(UPPER(TRIM(BB623))="H",64,IF(UPPER(TRIM(BB623))="I",128,-1))))</f>
        <v>0</v>
      </c>
      <c r="DE623" s="16">
        <f>IF(UPPER(TRIM(BC623))="",0, IF(UPPER(TRIM(BC623))="U",1,IF(UPPER(TRIM(BC623))="A",2,IF(UPPER(TRIM(BC623))="B1",4,IF(UPPER(TRIM(BC623))="B2",8,IF(UPPER(TRIM(BC623))="C",16,-1))))))</f>
        <v>0</v>
      </c>
      <c r="DF623" s="17"/>
      <c r="DG623" s="16">
        <v>505</v>
      </c>
      <c r="DH623" s="16">
        <f>AK623</f>
        <v>3221</v>
      </c>
      <c r="DI623" s="16">
        <f>AL623</f>
        <v>15</v>
      </c>
      <c r="DJ623" s="16">
        <f>DB623 + DC623</f>
        <v>12329</v>
      </c>
      <c r="DK623" s="16">
        <f>HEX2DEC(AO623)</f>
        <v>0</v>
      </c>
      <c r="DL623" s="16">
        <f>HEX2DEC(AP623)</f>
        <v>12329</v>
      </c>
      <c r="DM623" s="128">
        <v>0</v>
      </c>
      <c r="DN623" s="16">
        <v>384</v>
      </c>
      <c r="DO623" s="16">
        <f>BV623*2^15+BW623*2^14+BX623*2^13+BY623*2^12+BZ623*2^11+CA623*2^10+CB623*2^9+CC623*2^8+CD623*2^7+CE623*2^6+CF623*2^5+CG623*2^4+CH623*2^3+CI623*2^2+CJ623*2^1+CK623*2^0</f>
        <v>0</v>
      </c>
      <c r="DP623" s="16">
        <f>CL623*2^15+CM623*2^14+CN623*2^13+CO623*2^12+CP623*2^11+CQ623*2^10+CR623*2^9+CS623*2^8+CT623*2^7+CU623*2^6+CV623*2^5+CW623*2^4+CX623*2^3+CY623*2^2+CZ623*2^1+DA623*2^0</f>
        <v>0</v>
      </c>
      <c r="DQ623" s="16">
        <f>IF(DS623=2,AT623*1000,AT623)</f>
        <v>10000</v>
      </c>
      <c r="DR623" s="16">
        <f>IF(DT623=2,AU623*1000,AU623)</f>
        <v>1000</v>
      </c>
      <c r="DS623" s="16">
        <v>2</v>
      </c>
      <c r="DT623" s="16">
        <v>2</v>
      </c>
      <c r="DU623" s="16">
        <f>MAX(0,MIN(AX623,3))*2^14+MAX(0,MIN(AY623,3))*2^12+MAX(0,MIN(AZ623,3))*2^10+MAX(0,MIN(BA623,3))*2^8+IF(AW623&lt;0,31,IF(AW623&gt;30,30,AW623))</f>
        <v>49183</v>
      </c>
      <c r="DV623" s="16">
        <f>DD623 + DE623</f>
        <v>0</v>
      </c>
      <c r="DW623" s="138" t="s">
        <v>184</v>
      </c>
      <c r="DX623" s="137" t="s">
        <v>1066</v>
      </c>
      <c r="DY623" s="137" t="s">
        <v>1067</v>
      </c>
      <c r="DZ623" s="17"/>
      <c r="EA623" s="15"/>
      <c r="EB623" s="15"/>
      <c r="EC623" s="15"/>
      <c r="ED623" s="15"/>
    </row>
    <row r="624" spans="1:134" ht="15" hidden="1" customHeight="1" x14ac:dyDescent="0.3">
      <c r="A624" s="123"/>
      <c r="B624" s="221"/>
      <c r="C624" s="553"/>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c r="AC624" s="125"/>
      <c r="AD624" s="125"/>
      <c r="AE624" s="125"/>
      <c r="AF624" s="125"/>
      <c r="AG624" s="125"/>
      <c r="AH624" s="125"/>
      <c r="AI624" s="125"/>
      <c r="AJ624" s="128"/>
      <c r="AK624" s="143"/>
      <c r="AL624" s="143"/>
      <c r="AM624" s="144"/>
      <c r="AN624" s="145"/>
      <c r="AO624" s="145"/>
      <c r="AP624" s="145"/>
      <c r="AQ624" s="132" t="s">
        <v>1068</v>
      </c>
      <c r="AR624" s="225">
        <v>12</v>
      </c>
      <c r="AS624" s="12" t="s">
        <v>1062</v>
      </c>
      <c r="AT624" s="224"/>
      <c r="AU624" s="224"/>
      <c r="AV624" s="12"/>
      <c r="AW624" s="12"/>
      <c r="AX624" s="12"/>
      <c r="AY624" s="12"/>
      <c r="AZ624" s="12"/>
      <c r="BA624" s="12"/>
      <c r="BB624" s="14"/>
      <c r="BC624" s="14"/>
      <c r="BD624" s="15"/>
      <c r="BE624" s="137" t="s">
        <v>183</v>
      </c>
      <c r="BF624" s="146"/>
      <c r="BG624" s="146"/>
      <c r="BH624" s="146"/>
      <c r="BI624" s="11" t="s">
        <v>183</v>
      </c>
      <c r="BJ624" s="11" t="s">
        <v>183</v>
      </c>
      <c r="BK624" s="11" t="s">
        <v>183</v>
      </c>
      <c r="BL624" s="11" t="s">
        <v>183</v>
      </c>
      <c r="BM624" s="11" t="s">
        <v>183</v>
      </c>
      <c r="BN624" s="11" t="s">
        <v>183</v>
      </c>
      <c r="BO624" s="11" t="s">
        <v>183</v>
      </c>
      <c r="BP624" s="11" t="s">
        <v>183</v>
      </c>
      <c r="BQ624" s="11" t="s">
        <v>183</v>
      </c>
      <c r="BR624" s="11" t="s">
        <v>183</v>
      </c>
      <c r="BS624" s="11" t="s">
        <v>183</v>
      </c>
      <c r="BT624" s="11" t="s">
        <v>183</v>
      </c>
      <c r="BU624" s="11"/>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6"/>
      <c r="DC624" s="16"/>
      <c r="DD624" s="16"/>
      <c r="DE624" s="16"/>
      <c r="DF624" s="17"/>
      <c r="DG624" s="16"/>
      <c r="DH624" s="16"/>
      <c r="DI624" s="16"/>
      <c r="DJ624" s="16"/>
      <c r="DK624" s="16"/>
      <c r="DL624" s="16"/>
      <c r="DM624" s="128"/>
      <c r="DN624" s="16"/>
      <c r="DO624" s="16"/>
      <c r="DP624" s="16"/>
      <c r="DQ624" s="16"/>
      <c r="DR624" s="16"/>
      <c r="DS624" s="16"/>
      <c r="DT624" s="16"/>
      <c r="DU624" s="16"/>
      <c r="DV624" s="16"/>
      <c r="DW624" s="138"/>
      <c r="DX624" s="137"/>
      <c r="DY624" s="137"/>
      <c r="DZ624" s="17"/>
      <c r="EA624" s="15"/>
      <c r="EB624" s="15"/>
      <c r="EC624" s="15"/>
      <c r="ED624" s="15"/>
    </row>
    <row r="625" spans="1:134" ht="15" hidden="1" customHeight="1" x14ac:dyDescent="0.3">
      <c r="A625" s="123"/>
      <c r="B625" s="221"/>
      <c r="C625" s="553" t="str">
        <f>IF(LEN(t_STR_RW_UEGO1) &gt; 0, t_STR_RW_UEGO1, DEF_RW_UEGO1) &amp; " drift is out-of-tolerance - level 2"</f>
        <v>UEGO1 drift is out-of-tolerance - level 2</v>
      </c>
      <c r="D625" s="152"/>
      <c r="E625" s="228"/>
      <c r="F625" s="152"/>
      <c r="G625" s="152"/>
      <c r="H625" s="152"/>
      <c r="I625" s="152"/>
      <c r="J625" s="152"/>
      <c r="K625" s="241"/>
      <c r="L625" s="152"/>
      <c r="M625" s="228"/>
      <c r="N625" s="152"/>
      <c r="O625" s="152"/>
      <c r="P625" s="152"/>
      <c r="Q625" s="152"/>
      <c r="R625" s="152"/>
      <c r="S625" s="152"/>
      <c r="T625" s="152"/>
      <c r="U625" s="152"/>
      <c r="V625" s="152"/>
      <c r="W625" s="152"/>
      <c r="X625" s="152"/>
      <c r="Y625" s="152"/>
      <c r="Z625" s="152"/>
      <c r="AA625" s="152"/>
      <c r="AB625" s="152"/>
      <c r="AC625" s="152"/>
      <c r="AD625" s="152"/>
      <c r="AE625" s="152"/>
      <c r="AF625" s="152"/>
      <c r="AG625" s="152"/>
      <c r="AH625" s="152"/>
      <c r="AI625" s="152"/>
      <c r="AJ625" s="128">
        <f>IF($DM625=0,0,(IF(_xlfn.BITAND($DM625, 128),"8,", "") &amp; IF(_xlfn.BITAND($DM625,64),"7,", "") &amp; IF(_xlfn.BITAND($DM625,7), _xlfn.BITAND($DM625,7) &amp; ",", "") &amp; IF(_xlfn.BITAND($DM625, 56), _xlfn.BITAND($DM625, 56)/8, "")))</f>
        <v>0</v>
      </c>
      <c r="AK625" s="129">
        <v>3221</v>
      </c>
      <c r="AL625" s="129">
        <v>16</v>
      </c>
      <c r="AM625" s="130" t="s">
        <v>165</v>
      </c>
      <c r="AN625" s="131" t="s">
        <v>1069</v>
      </c>
      <c r="AO625" s="131" t="s">
        <v>167</v>
      </c>
      <c r="AP625" s="131" t="s">
        <v>1069</v>
      </c>
      <c r="AQ625" s="132" t="s">
        <v>1061</v>
      </c>
      <c r="AR625" s="225">
        <v>-15</v>
      </c>
      <c r="AS625" s="12" t="s">
        <v>1062</v>
      </c>
      <c r="AT625" s="263">
        <v>10</v>
      </c>
      <c r="AU625" s="198">
        <v>1</v>
      </c>
      <c r="AV625" s="12" t="s">
        <v>259</v>
      </c>
      <c r="AW625" s="135">
        <v>-1</v>
      </c>
      <c r="AX625" s="135">
        <v>3</v>
      </c>
      <c r="AY625" s="135">
        <v>0</v>
      </c>
      <c r="AZ625" s="135">
        <v>0</v>
      </c>
      <c r="BA625" s="135">
        <v>0</v>
      </c>
      <c r="BB625" s="136"/>
      <c r="BC625" s="136"/>
      <c r="BD625" s="15"/>
      <c r="BE625" s="137" t="str">
        <f>IF(C625="","",C625)</f>
        <v>UEGO1 drift is out-of-tolerance - level 2</v>
      </c>
      <c r="BF625" s="11" t="s">
        <v>1012</v>
      </c>
      <c r="BG625" s="11" t="s">
        <v>1013</v>
      </c>
      <c r="BH625" s="11" t="s">
        <v>266</v>
      </c>
      <c r="BI625" s="11" t="s">
        <v>1063</v>
      </c>
      <c r="BJ625" s="11" t="s">
        <v>1015</v>
      </c>
      <c r="BK625" s="11" t="s">
        <v>1016</v>
      </c>
      <c r="BL625" s="11" t="s">
        <v>222</v>
      </c>
      <c r="BM625" s="11" t="s">
        <v>271</v>
      </c>
      <c r="BN625" s="11" t="s">
        <v>182</v>
      </c>
      <c r="BO625" s="11" t="s">
        <v>180</v>
      </c>
      <c r="BP625" s="11" t="s">
        <v>1064</v>
      </c>
      <c r="BQ625" s="11" t="s">
        <v>180</v>
      </c>
      <c r="BR625" s="11" t="s">
        <v>180</v>
      </c>
      <c r="BS625" s="303" t="s">
        <v>1065</v>
      </c>
      <c r="BT625" s="11" t="s">
        <v>180</v>
      </c>
      <c r="BU625" s="11"/>
      <c r="BV625" s="15">
        <f>IF(UPPER(TRIM(D625))="X",1,0)</f>
        <v>0</v>
      </c>
      <c r="BW625" s="15">
        <f>IF(UPPER(TRIM(E625))="X",1,0)</f>
        <v>0</v>
      </c>
      <c r="BX625" s="15">
        <f>IF(UPPER(TRIM(F625))="X",1,0)</f>
        <v>0</v>
      </c>
      <c r="BY625" s="15">
        <f>IF(UPPER(TRIM(G625))="X",1,0)</f>
        <v>0</v>
      </c>
      <c r="BZ625" s="15">
        <f>IF(UPPER(TRIM(H625))="X",1,0)</f>
        <v>0</v>
      </c>
      <c r="CA625" s="15">
        <f>IF(UPPER(TRIM(J625))="X",1,0)</f>
        <v>0</v>
      </c>
      <c r="CB625" s="15">
        <f>IF(UPPER(TRIM(L625))="X",1,0)</f>
        <v>0</v>
      </c>
      <c r="CC625" s="15">
        <f>IF(UPPER(TRIM(M625))="X",1,0)</f>
        <v>0</v>
      </c>
      <c r="CD625" s="15">
        <f>IF(UPPER(TRIM(I625))="X",1,0)</f>
        <v>0</v>
      </c>
      <c r="CE625" s="15">
        <f>IF(UPPER(TRIM(K625))="X",1,0)</f>
        <v>0</v>
      </c>
      <c r="CF625" s="15">
        <f t="shared" ref="CF625:DA625" si="298">IF(UPPER(TRIM(N625))="X",1,0)</f>
        <v>0</v>
      </c>
      <c r="CG625" s="15">
        <f t="shared" si="298"/>
        <v>0</v>
      </c>
      <c r="CH625" s="15">
        <f t="shared" si="298"/>
        <v>0</v>
      </c>
      <c r="CI625" s="15">
        <f t="shared" si="298"/>
        <v>0</v>
      </c>
      <c r="CJ625" s="15">
        <f t="shared" si="298"/>
        <v>0</v>
      </c>
      <c r="CK625" s="15">
        <f t="shared" si="298"/>
        <v>0</v>
      </c>
      <c r="CL625" s="15">
        <f t="shared" si="298"/>
        <v>0</v>
      </c>
      <c r="CM625" s="15">
        <f t="shared" si="298"/>
        <v>0</v>
      </c>
      <c r="CN625" s="15">
        <f t="shared" si="298"/>
        <v>0</v>
      </c>
      <c r="CO625" s="15">
        <f t="shared" si="298"/>
        <v>0</v>
      </c>
      <c r="CP625" s="15">
        <f t="shared" si="298"/>
        <v>0</v>
      </c>
      <c r="CQ625" s="15">
        <f t="shared" si="298"/>
        <v>0</v>
      </c>
      <c r="CR625" s="15">
        <f t="shared" si="298"/>
        <v>0</v>
      </c>
      <c r="CS625" s="15">
        <f t="shared" si="298"/>
        <v>0</v>
      </c>
      <c r="CT625" s="15">
        <f t="shared" si="298"/>
        <v>0</v>
      </c>
      <c r="CU625" s="15">
        <f t="shared" si="298"/>
        <v>0</v>
      </c>
      <c r="CV625" s="15">
        <f t="shared" si="298"/>
        <v>0</v>
      </c>
      <c r="CW625" s="15">
        <f t="shared" si="298"/>
        <v>0</v>
      </c>
      <c r="CX625" s="15">
        <f t="shared" si="298"/>
        <v>0</v>
      </c>
      <c r="CY625" s="15">
        <f t="shared" si="298"/>
        <v>0</v>
      </c>
      <c r="CZ625" s="15">
        <f t="shared" si="298"/>
        <v>0</v>
      </c>
      <c r="DA625" s="15">
        <f t="shared" si="298"/>
        <v>0</v>
      </c>
      <c r="DB625" s="16">
        <f>IF(UPPER(TRIM(AM625))="P", 0, IF(UPPER(TRIM(AM625))="C", 16384, IF(UPPER(TRIM(AM625))="B", 32768, IF(UPPER(TRIM(AM625))="U", 49152, -1))))</f>
        <v>0</v>
      </c>
      <c r="DC625" s="16">
        <f>HEX2DEC(AN625)</f>
        <v>12336</v>
      </c>
      <c r="DD625" s="16">
        <f>IF(UPPER(TRIM(BB625))="",0,IF(UPPER(TRIM(BB625))="M",32,IF(UPPER(TRIM(BB625))="H",64,IF(UPPER(TRIM(BB625))="I",128,-1))))</f>
        <v>0</v>
      </c>
      <c r="DE625" s="16">
        <f>IF(UPPER(TRIM(BC625))="",0, IF(UPPER(TRIM(BC625))="U",1,IF(UPPER(TRIM(BC625))="A",2,IF(UPPER(TRIM(BC625))="B1",4,IF(UPPER(TRIM(BC625))="B2",8,IF(UPPER(TRIM(BC625))="C",16,-1))))))</f>
        <v>0</v>
      </c>
      <c r="DF625" s="17"/>
      <c r="DG625" s="16">
        <v>536</v>
      </c>
      <c r="DH625" s="16">
        <f>AK625</f>
        <v>3221</v>
      </c>
      <c r="DI625" s="16">
        <f>AL625</f>
        <v>16</v>
      </c>
      <c r="DJ625" s="16">
        <f>DB625 + DC625</f>
        <v>12336</v>
      </c>
      <c r="DK625" s="16">
        <f>HEX2DEC(AO625)</f>
        <v>0</v>
      </c>
      <c r="DL625" s="16">
        <f>HEX2DEC(AP625)</f>
        <v>12336</v>
      </c>
      <c r="DM625" s="128">
        <v>0</v>
      </c>
      <c r="DN625" s="16">
        <v>406</v>
      </c>
      <c r="DO625" s="16">
        <f>BV625*2^15+BW625*2^14+BX625*2^13+BY625*2^12+BZ625*2^11+CA625*2^10+CB625*2^9+CC625*2^8+CD625*2^7+CE625*2^6+CF625*2^5+CG625*2^4+CH625*2^3+CI625*2^2+CJ625*2^1+CK625*2^0</f>
        <v>0</v>
      </c>
      <c r="DP625" s="16">
        <f>CL625*2^15+CM625*2^14+CN625*2^13+CO625*2^12+CP625*2^11+CQ625*2^10+CR625*2^9+CS625*2^8+CT625*2^7+CU625*2^6+CV625*2^5+CW625*2^4+CX625*2^3+CY625*2^2+CZ625*2^1+DA625*2^0</f>
        <v>0</v>
      </c>
      <c r="DQ625" s="16">
        <f>IF(DS625=2,AT625*1000,AT625)</f>
        <v>10000</v>
      </c>
      <c r="DR625" s="16">
        <f>IF(DT625=2,AU625*1000,AU625)</f>
        <v>1000</v>
      </c>
      <c r="DS625" s="16">
        <v>2</v>
      </c>
      <c r="DT625" s="16">
        <v>2</v>
      </c>
      <c r="DU625" s="16">
        <f>MAX(0,MIN(AX625,3))*2^14+MAX(0,MIN(AY625,3))*2^12+MAX(0,MIN(AZ625,3))*2^10+MAX(0,MIN(BA625,3))*2^8+IF(AW625&lt;0,31,IF(AW625&gt;30,30,AW625))</f>
        <v>49183</v>
      </c>
      <c r="DV625" s="16">
        <f>DD625 + DE625</f>
        <v>0</v>
      </c>
      <c r="DW625" s="138" t="s">
        <v>184</v>
      </c>
      <c r="DX625" s="137" t="s">
        <v>1066</v>
      </c>
      <c r="DY625" s="137" t="s">
        <v>1067</v>
      </c>
      <c r="DZ625" s="17"/>
      <c r="EA625" s="15"/>
      <c r="EB625" s="15"/>
      <c r="EC625" s="15"/>
      <c r="ED625" s="15"/>
    </row>
    <row r="626" spans="1:134" ht="15" hidden="1" customHeight="1" x14ac:dyDescent="0.3">
      <c r="A626" s="123"/>
      <c r="B626" s="221"/>
      <c r="C626" s="553"/>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c r="AC626" s="125"/>
      <c r="AD626" s="125"/>
      <c r="AE626" s="125"/>
      <c r="AF626" s="125"/>
      <c r="AG626" s="125"/>
      <c r="AH626" s="125"/>
      <c r="AI626" s="125"/>
      <c r="AJ626" s="128"/>
      <c r="AK626" s="143"/>
      <c r="AL626" s="143"/>
      <c r="AM626" s="144"/>
      <c r="AN626" s="145"/>
      <c r="AO626" s="145"/>
      <c r="AP626" s="145"/>
      <c r="AQ626" s="132" t="s">
        <v>1068</v>
      </c>
      <c r="AR626" s="225">
        <v>15</v>
      </c>
      <c r="AS626" s="12" t="s">
        <v>1062</v>
      </c>
      <c r="AT626" s="224"/>
      <c r="AU626" s="224"/>
      <c r="AV626" s="12"/>
      <c r="AW626" s="12"/>
      <c r="AX626" s="12"/>
      <c r="AY626" s="12"/>
      <c r="AZ626" s="12"/>
      <c r="BA626" s="12"/>
      <c r="BB626" s="14"/>
      <c r="BC626" s="14"/>
      <c r="BD626" s="15"/>
      <c r="BE626" s="137" t="s">
        <v>183</v>
      </c>
      <c r="BF626" s="146"/>
      <c r="BG626" s="146"/>
      <c r="BH626" s="146"/>
      <c r="BI626" s="11" t="s">
        <v>183</v>
      </c>
      <c r="BJ626" s="11" t="s">
        <v>183</v>
      </c>
      <c r="BK626" s="11" t="s">
        <v>183</v>
      </c>
      <c r="BL626" s="11" t="s">
        <v>183</v>
      </c>
      <c r="BM626" s="11" t="s">
        <v>183</v>
      </c>
      <c r="BN626" s="11" t="s">
        <v>183</v>
      </c>
      <c r="BO626" s="11" t="s">
        <v>183</v>
      </c>
      <c r="BP626" s="11" t="s">
        <v>183</v>
      </c>
      <c r="BQ626" s="11" t="s">
        <v>183</v>
      </c>
      <c r="BR626" s="11" t="s">
        <v>183</v>
      </c>
      <c r="BS626" s="11" t="s">
        <v>183</v>
      </c>
      <c r="BT626" s="11" t="s">
        <v>183</v>
      </c>
      <c r="BU626" s="11"/>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6"/>
      <c r="DC626" s="16"/>
      <c r="DD626" s="16"/>
      <c r="DE626" s="16"/>
      <c r="DF626" s="17"/>
      <c r="DG626" s="16"/>
      <c r="DH626" s="16"/>
      <c r="DI626" s="16"/>
      <c r="DJ626" s="16"/>
      <c r="DK626" s="16"/>
      <c r="DL626" s="16"/>
      <c r="DM626" s="128"/>
      <c r="DN626" s="16"/>
      <c r="DO626" s="16"/>
      <c r="DP626" s="16"/>
      <c r="DQ626" s="16"/>
      <c r="DR626" s="16"/>
      <c r="DS626" s="16"/>
      <c r="DT626" s="16"/>
      <c r="DU626" s="16"/>
      <c r="DV626" s="16"/>
      <c r="DW626" s="138"/>
      <c r="DX626" s="137"/>
      <c r="DY626" s="137"/>
      <c r="DZ626" s="17"/>
      <c r="EA626" s="15"/>
      <c r="EB626" s="15"/>
      <c r="EC626" s="15"/>
      <c r="ED626" s="15"/>
    </row>
    <row r="627" spans="1:134" ht="15" hidden="1" customHeight="1" x14ac:dyDescent="0.3">
      <c r="A627" s="123"/>
      <c r="B627" s="221"/>
      <c r="C627" s="553"/>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c r="AC627" s="125"/>
      <c r="AD627" s="125"/>
      <c r="AE627" s="125"/>
      <c r="AF627" s="125"/>
      <c r="AG627" s="125"/>
      <c r="AH627" s="125"/>
      <c r="AI627" s="125"/>
      <c r="AJ627" s="128"/>
      <c r="AK627" s="143"/>
      <c r="AL627" s="143"/>
      <c r="AM627" s="144"/>
      <c r="AN627" s="145"/>
      <c r="AO627" s="145"/>
      <c r="AP627" s="145"/>
      <c r="AQ627" s="12"/>
      <c r="AR627" s="12"/>
      <c r="AS627" s="12"/>
      <c r="AT627" s="224"/>
      <c r="AU627" s="224"/>
      <c r="AV627" s="12"/>
      <c r="AW627" s="12"/>
      <c r="AX627" s="12"/>
      <c r="AY627" s="12"/>
      <c r="AZ627" s="12"/>
      <c r="BA627" s="12"/>
      <c r="BB627" s="14"/>
      <c r="BC627" s="14"/>
      <c r="BD627" s="15"/>
      <c r="BE627" s="137" t="s">
        <v>183</v>
      </c>
      <c r="BF627" s="146"/>
      <c r="BG627" s="146"/>
      <c r="BH627" s="146"/>
      <c r="BI627" s="11" t="s">
        <v>183</v>
      </c>
      <c r="BJ627" s="11" t="s">
        <v>183</v>
      </c>
      <c r="BK627" s="11" t="s">
        <v>183</v>
      </c>
      <c r="BL627" s="11" t="s">
        <v>183</v>
      </c>
      <c r="BM627" s="11" t="s">
        <v>183</v>
      </c>
      <c r="BN627" s="11" t="s">
        <v>183</v>
      </c>
      <c r="BO627" s="11" t="s">
        <v>183</v>
      </c>
      <c r="BP627" s="11" t="s">
        <v>183</v>
      </c>
      <c r="BQ627" s="11" t="s">
        <v>183</v>
      </c>
      <c r="BR627" s="11" t="s">
        <v>183</v>
      </c>
      <c r="BS627" s="11" t="s">
        <v>183</v>
      </c>
      <c r="BT627" s="11" t="s">
        <v>183</v>
      </c>
      <c r="BU627" s="11"/>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6"/>
      <c r="DC627" s="16"/>
      <c r="DD627" s="16"/>
      <c r="DE627" s="16"/>
      <c r="DF627" s="17"/>
      <c r="DG627" s="16"/>
      <c r="DH627" s="16"/>
      <c r="DI627" s="16"/>
      <c r="DJ627" s="16"/>
      <c r="DK627" s="16"/>
      <c r="DL627" s="16"/>
      <c r="DM627" s="128"/>
      <c r="DN627" s="16"/>
      <c r="DO627" s="16"/>
      <c r="DP627" s="16"/>
      <c r="DQ627" s="16"/>
      <c r="DR627" s="16"/>
      <c r="DS627" s="16"/>
      <c r="DT627" s="16"/>
      <c r="DU627" s="16"/>
      <c r="DV627" s="16"/>
      <c r="DW627" s="138"/>
      <c r="DX627" s="137"/>
      <c r="DY627" s="137"/>
      <c r="DZ627" s="17"/>
      <c r="EA627" s="15"/>
      <c r="EB627" s="15"/>
      <c r="EC627" s="15"/>
      <c r="ED627" s="15"/>
    </row>
    <row r="628" spans="1:134" ht="15" hidden="1" customHeight="1" x14ac:dyDescent="0.3">
      <c r="A628" s="123"/>
      <c r="B628" s="221"/>
      <c r="C628" s="553" t="str">
        <f>IF(LEN(t_STR_RW_UEGO1) &gt; 0, t_STR_RW_UEGO1, DEF_RW_UEGO1) &amp; " heater supply high voltage"</f>
        <v>UEGO1 heater supply high voltage</v>
      </c>
      <c r="D628" s="152"/>
      <c r="E628" s="228"/>
      <c r="F628" s="152"/>
      <c r="G628" s="151"/>
      <c r="H628" s="152"/>
      <c r="I628" s="151"/>
      <c r="J628" s="151"/>
      <c r="K628" s="241"/>
      <c r="L628" s="152"/>
      <c r="M628" s="228"/>
      <c r="N628" s="152"/>
      <c r="O628" s="152"/>
      <c r="P628" s="152"/>
      <c r="Q628" s="152"/>
      <c r="R628" s="152"/>
      <c r="S628" s="152"/>
      <c r="T628" s="152"/>
      <c r="U628" s="152"/>
      <c r="V628" s="152"/>
      <c r="W628" s="152"/>
      <c r="X628" s="152"/>
      <c r="Y628" s="152"/>
      <c r="Z628" s="152"/>
      <c r="AA628" s="152"/>
      <c r="AB628" s="152"/>
      <c r="AC628" s="152"/>
      <c r="AD628" s="152"/>
      <c r="AE628" s="152"/>
      <c r="AF628" s="152"/>
      <c r="AG628" s="152"/>
      <c r="AH628" s="152"/>
      <c r="AI628" s="152"/>
      <c r="AJ628" s="148">
        <f>IF($DM628=0,0,(IF(_xlfn.BITAND($DM628, 128),"8,", "") &amp; IF(_xlfn.BITAND($DM628,64),"7,", "") &amp; IF(_xlfn.BITAND($DM628,7), _xlfn.BITAND($DM628,7) &amp; ",", "") &amp; IF(_xlfn.BITAND($DM628, 56), _xlfn.BITAND($DM628, 56)/8, "")))</f>
        <v>0</v>
      </c>
      <c r="AK628" s="135">
        <v>3222</v>
      </c>
      <c r="AL628" s="135">
        <v>3</v>
      </c>
      <c r="AM628" s="194" t="s">
        <v>165</v>
      </c>
      <c r="AN628" s="195" t="s">
        <v>1070</v>
      </c>
      <c r="AO628" s="195" t="s">
        <v>167</v>
      </c>
      <c r="AP628" s="195" t="s">
        <v>1071</v>
      </c>
      <c r="AQ628" s="132" t="s">
        <v>1072</v>
      </c>
      <c r="AR628" s="133">
        <v>32</v>
      </c>
      <c r="AS628" s="12" t="s">
        <v>346</v>
      </c>
      <c r="AT628" s="263">
        <v>20</v>
      </c>
      <c r="AU628" s="198">
        <v>5</v>
      </c>
      <c r="AV628" s="12" t="s">
        <v>259</v>
      </c>
      <c r="AW628" s="135">
        <v>0</v>
      </c>
      <c r="AX628" s="135">
        <v>0</v>
      </c>
      <c r="AY628" s="135">
        <v>0</v>
      </c>
      <c r="AZ628" s="135">
        <v>0</v>
      </c>
      <c r="BA628" s="135">
        <v>0</v>
      </c>
      <c r="BB628" s="136"/>
      <c r="BC628" s="136"/>
      <c r="BD628" s="15"/>
      <c r="BE628" s="137" t="str">
        <f>IF(C628="","",C628)</f>
        <v>UEGO1 heater supply high voltage</v>
      </c>
      <c r="BF628" s="11" t="s">
        <v>1012</v>
      </c>
      <c r="BG628" s="11" t="s">
        <v>1013</v>
      </c>
      <c r="BH628" s="11" t="s">
        <v>266</v>
      </c>
      <c r="BI628" s="11" t="s">
        <v>1073</v>
      </c>
      <c r="BJ628" s="11" t="s">
        <v>1015</v>
      </c>
      <c r="BK628" s="11" t="s">
        <v>1035</v>
      </c>
      <c r="BL628" s="11" t="s">
        <v>174</v>
      </c>
      <c r="BM628" s="11" t="s">
        <v>271</v>
      </c>
      <c r="BN628" s="11" t="s">
        <v>182</v>
      </c>
      <c r="BO628" s="11" t="s">
        <v>180</v>
      </c>
      <c r="BP628" s="11" t="s">
        <v>1074</v>
      </c>
      <c r="BQ628" s="11" t="s">
        <v>180</v>
      </c>
      <c r="BR628" s="11" t="s">
        <v>180</v>
      </c>
      <c r="BS628" s="303" t="s">
        <v>1065</v>
      </c>
      <c r="BT628" s="11" t="s">
        <v>180</v>
      </c>
      <c r="BU628" s="11"/>
      <c r="BV628" s="15">
        <f>IF(UPPER(TRIM(D628))="X",1,0)</f>
        <v>0</v>
      </c>
      <c r="BW628" s="15">
        <f>IF(UPPER(TRIM(E628))="X",1,0)</f>
        <v>0</v>
      </c>
      <c r="BX628" s="15">
        <f>IF(UPPER(TRIM(F628))="X",1,0)</f>
        <v>0</v>
      </c>
      <c r="BY628" s="15">
        <f>IF(UPPER(TRIM(G628))="X",1,0)</f>
        <v>0</v>
      </c>
      <c r="BZ628" s="15">
        <f>IF(UPPER(TRIM(H628))="X",1,0)</f>
        <v>0</v>
      </c>
      <c r="CA628" s="15">
        <f>IF(UPPER(TRIM(J628))="X",1,0)</f>
        <v>0</v>
      </c>
      <c r="CB628" s="15">
        <f>IF(UPPER(TRIM(L628))="X",1,0)</f>
        <v>0</v>
      </c>
      <c r="CC628" s="15">
        <f>IF(UPPER(TRIM(M628))="X",1,0)</f>
        <v>0</v>
      </c>
      <c r="CD628" s="15">
        <f>IF(UPPER(TRIM(I628))="X",1,0)</f>
        <v>0</v>
      </c>
      <c r="CE628" s="15">
        <f>IF(UPPER(TRIM(K628))="X",1,0)</f>
        <v>0</v>
      </c>
      <c r="CF628" s="15">
        <f t="shared" ref="CF628:DA628" si="299">IF(UPPER(TRIM(N628))="X",1,0)</f>
        <v>0</v>
      </c>
      <c r="CG628" s="15">
        <f t="shared" si="299"/>
        <v>0</v>
      </c>
      <c r="CH628" s="15">
        <f t="shared" si="299"/>
        <v>0</v>
      </c>
      <c r="CI628" s="15">
        <f t="shared" si="299"/>
        <v>0</v>
      </c>
      <c r="CJ628" s="15">
        <f t="shared" si="299"/>
        <v>0</v>
      </c>
      <c r="CK628" s="15">
        <f t="shared" si="299"/>
        <v>0</v>
      </c>
      <c r="CL628" s="15">
        <f t="shared" si="299"/>
        <v>0</v>
      </c>
      <c r="CM628" s="15">
        <f t="shared" si="299"/>
        <v>0</v>
      </c>
      <c r="CN628" s="15">
        <f t="shared" si="299"/>
        <v>0</v>
      </c>
      <c r="CO628" s="15">
        <f t="shared" si="299"/>
        <v>0</v>
      </c>
      <c r="CP628" s="15">
        <f t="shared" si="299"/>
        <v>0</v>
      </c>
      <c r="CQ628" s="15">
        <f t="shared" si="299"/>
        <v>0</v>
      </c>
      <c r="CR628" s="15">
        <f t="shared" si="299"/>
        <v>0</v>
      </c>
      <c r="CS628" s="15">
        <f t="shared" si="299"/>
        <v>0</v>
      </c>
      <c r="CT628" s="15">
        <f t="shared" si="299"/>
        <v>0</v>
      </c>
      <c r="CU628" s="15">
        <f t="shared" si="299"/>
        <v>0</v>
      </c>
      <c r="CV628" s="15">
        <f t="shared" si="299"/>
        <v>0</v>
      </c>
      <c r="CW628" s="15">
        <f t="shared" si="299"/>
        <v>0</v>
      </c>
      <c r="CX628" s="15">
        <f t="shared" si="299"/>
        <v>0</v>
      </c>
      <c r="CY628" s="15">
        <f t="shared" si="299"/>
        <v>0</v>
      </c>
      <c r="CZ628" s="15">
        <f t="shared" si="299"/>
        <v>0</v>
      </c>
      <c r="DA628" s="15">
        <f t="shared" si="299"/>
        <v>0</v>
      </c>
      <c r="DB628" s="16">
        <f>IF(UPPER(TRIM(AM628))="P", 0, IF(UPPER(TRIM(AM628))="C", 16384, IF(UPPER(TRIM(AM628))="B", 32768, IF(UPPER(TRIM(AM628))="U", 49152, -1))))</f>
        <v>0</v>
      </c>
      <c r="DC628" s="16">
        <f>HEX2DEC(AN628)</f>
        <v>12306</v>
      </c>
      <c r="DD628" s="16">
        <f>IF(UPPER(TRIM(BB628))="",0,IF(UPPER(TRIM(BB628))="M",32,IF(UPPER(TRIM(BB628))="H",64,IF(UPPER(TRIM(BB628))="I",128,-1))))</f>
        <v>0</v>
      </c>
      <c r="DE628" s="16">
        <f>IF(UPPER(TRIM(BC628))="",0, IF(UPPER(TRIM(BC628))="U",1,IF(UPPER(TRIM(BC628))="A",2,IF(UPPER(TRIM(BC628))="B1",4,IF(UPPER(TRIM(BC628))="B2",8,IF(UPPER(TRIM(BC628))="C",16,-1))))))</f>
        <v>0</v>
      </c>
      <c r="DF628" s="17"/>
      <c r="DG628" s="16">
        <v>242</v>
      </c>
      <c r="DH628" s="16">
        <f>AK628</f>
        <v>3222</v>
      </c>
      <c r="DI628" s="16">
        <f>AL628</f>
        <v>3</v>
      </c>
      <c r="DJ628" s="16">
        <f>DB628 + DC628</f>
        <v>12306</v>
      </c>
      <c r="DK628" s="16">
        <f>HEX2DEC(AO628)</f>
        <v>0</v>
      </c>
      <c r="DL628" s="16">
        <f>HEX2DEC(AP628)</f>
        <v>35074</v>
      </c>
      <c r="DM628" s="13">
        <v>0</v>
      </c>
      <c r="DN628" s="16">
        <v>190</v>
      </c>
      <c r="DO628" s="16">
        <f>BV628*2^15+BW628*2^14+BX628*2^13+BY628*2^12+BZ628*2^11+CA628*2^10+CB628*2^9+CC628*2^8+CD628*2^7+CE628*2^6+CF628*2^5+CG628*2^4+CH628*2^3+CI628*2^2+CJ628*2^1+CK628*2^0</f>
        <v>0</v>
      </c>
      <c r="DP628" s="16">
        <f>CL628*2^15+CM628*2^14+CN628*2^13+CO628*2^12+CP628*2^11+CQ628*2^10+CR628*2^9+CS628*2^8+CT628*2^7+CU628*2^6+CV628*2^5+CW628*2^4+CX628*2^3+CY628*2^2+CZ628*2^1+DA628*2^0</f>
        <v>0</v>
      </c>
      <c r="DQ628" s="16">
        <f>IF(DS628=2,AT628*1000,AT628)</f>
        <v>20000</v>
      </c>
      <c r="DR628" s="16">
        <f>IF(DT628=2,AU628*1000,AU628)</f>
        <v>5000</v>
      </c>
      <c r="DS628" s="16">
        <v>2</v>
      </c>
      <c r="DT628" s="16">
        <v>2</v>
      </c>
      <c r="DU628" s="16">
        <f>MAX(0,MIN(AX628,3))*2^14+MAX(0,MIN(AY628,3))*2^12+MAX(0,MIN(AZ628,3))*2^10+MAX(0,MIN(BA628,3))*2^8+IF(AW628&lt;0,31,IF(AW628&gt;30,30,AW628))</f>
        <v>0</v>
      </c>
      <c r="DV628" s="16">
        <f>DD628 + DE628</f>
        <v>0</v>
      </c>
      <c r="DW628" s="138" t="s">
        <v>184</v>
      </c>
      <c r="DX628" s="137" t="s">
        <v>1075</v>
      </c>
      <c r="DY628" s="137" t="s">
        <v>1067</v>
      </c>
      <c r="DZ628" s="17"/>
      <c r="EA628" s="15"/>
      <c r="EB628" s="15"/>
      <c r="EC628" s="15"/>
      <c r="ED628" s="15"/>
    </row>
    <row r="629" spans="1:134" ht="15" hidden="1" customHeight="1" x14ac:dyDescent="0.3">
      <c r="A629" s="123"/>
      <c r="B629" s="221"/>
      <c r="C629" s="553" t="str">
        <f>IF(LEN(t_STR_RW_UEGO1) &gt; 0, t_STR_RW_UEGO1, DEF_RW_UEGO1) &amp; " heater supply low voltage"</f>
        <v>UEGO1 heater supply low voltage</v>
      </c>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c r="AC629" s="125"/>
      <c r="AD629" s="125"/>
      <c r="AE629" s="125"/>
      <c r="AF629" s="125"/>
      <c r="AG629" s="125"/>
      <c r="AH629" s="125"/>
      <c r="AI629" s="125"/>
      <c r="AJ629" s="128">
        <f>IF($DM629=0,0,(IF(_xlfn.BITAND($DM629, 128),"8,", "") &amp; IF(_xlfn.BITAND($DM629,64),"7,", "") &amp; IF(_xlfn.BITAND($DM629,7), _xlfn.BITAND($DM629,7) &amp; ",", "") &amp; IF(_xlfn.BITAND($DM629, 56), _xlfn.BITAND($DM629, 56)/8, "")))</f>
        <v>0</v>
      </c>
      <c r="AK629" s="135">
        <v>3222</v>
      </c>
      <c r="AL629" s="135">
        <v>4</v>
      </c>
      <c r="AM629" s="194" t="s">
        <v>165</v>
      </c>
      <c r="AN629" s="195" t="s">
        <v>1076</v>
      </c>
      <c r="AO629" s="195" t="s">
        <v>167</v>
      </c>
      <c r="AP629" s="195" t="s">
        <v>1077</v>
      </c>
      <c r="AQ629" s="132" t="s">
        <v>1078</v>
      </c>
      <c r="AR629" s="133">
        <v>7.5</v>
      </c>
      <c r="AS629" s="12" t="s">
        <v>346</v>
      </c>
      <c r="AT629" s="12"/>
      <c r="AU629" s="12"/>
      <c r="AV629" s="12"/>
      <c r="AW629" s="12"/>
      <c r="AX629" s="12"/>
      <c r="AY629" s="12"/>
      <c r="AZ629" s="12"/>
      <c r="BA629" s="12"/>
      <c r="BB629" s="14"/>
      <c r="BC629" s="14"/>
      <c r="BD629" s="15"/>
      <c r="BE629" s="137" t="str">
        <f>IF(C629="","",C629)</f>
        <v>UEGO1 heater supply low voltage</v>
      </c>
      <c r="BF629" s="11" t="s">
        <v>1012</v>
      </c>
      <c r="BG629" s="11" t="s">
        <v>1013</v>
      </c>
      <c r="BH629" s="11" t="s">
        <v>266</v>
      </c>
      <c r="BI629" s="11" t="s">
        <v>1073</v>
      </c>
      <c r="BJ629" s="11" t="s">
        <v>1015</v>
      </c>
      <c r="BK629" s="11" t="s">
        <v>1035</v>
      </c>
      <c r="BL629" s="11" t="s">
        <v>174</v>
      </c>
      <c r="BM629" s="11" t="s">
        <v>271</v>
      </c>
      <c r="BN629" s="11" t="s">
        <v>182</v>
      </c>
      <c r="BO629" s="11" t="s">
        <v>180</v>
      </c>
      <c r="BP629" s="11" t="s">
        <v>1074</v>
      </c>
      <c r="BQ629" s="11" t="s">
        <v>180</v>
      </c>
      <c r="BR629" s="11" t="s">
        <v>180</v>
      </c>
      <c r="BS629" s="303" t="s">
        <v>1065</v>
      </c>
      <c r="BT629" s="11" t="s">
        <v>180</v>
      </c>
      <c r="BU629" s="11"/>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6">
        <f>IF(UPPER(TRIM(AM629))="P", 0, IF(UPPER(TRIM(AM629))="C", 16384, IF(UPPER(TRIM(AM629))="B", 32768, IF(UPPER(TRIM(AM629))="U", 49152, -1))))</f>
        <v>0</v>
      </c>
      <c r="DC629" s="16">
        <f>HEX2DEC(AN629)</f>
        <v>12307</v>
      </c>
      <c r="DD629" s="16"/>
      <c r="DE629" s="16"/>
      <c r="DF629" s="17"/>
      <c r="DG629" s="16">
        <v>243</v>
      </c>
      <c r="DH629" s="16">
        <f>AK629</f>
        <v>3222</v>
      </c>
      <c r="DI629" s="16">
        <f>AL629</f>
        <v>4</v>
      </c>
      <c r="DJ629" s="16">
        <f>DB629 + DC629</f>
        <v>12307</v>
      </c>
      <c r="DK629" s="16">
        <f>HEX2DEC(AO629)</f>
        <v>0</v>
      </c>
      <c r="DL629" s="16">
        <f>HEX2DEC(AP629)</f>
        <v>35075</v>
      </c>
      <c r="DM629" s="13">
        <v>0</v>
      </c>
      <c r="DN629" s="16">
        <v>190</v>
      </c>
      <c r="DO629" s="16"/>
      <c r="DP629" s="16"/>
      <c r="DQ629" s="16"/>
      <c r="DR629" s="16"/>
      <c r="DS629" s="16"/>
      <c r="DT629" s="16"/>
      <c r="DU629" s="16"/>
      <c r="DV629" s="16"/>
      <c r="DW629" s="138" t="s">
        <v>184</v>
      </c>
      <c r="DX629" s="137" t="s">
        <v>1075</v>
      </c>
      <c r="DY629" s="137" t="s">
        <v>1067</v>
      </c>
      <c r="DZ629" s="17"/>
      <c r="EA629" s="15"/>
      <c r="EB629" s="15"/>
      <c r="EC629" s="15"/>
      <c r="ED629" s="15"/>
    </row>
    <row r="630" spans="1:134" ht="15" hidden="1" customHeight="1" x14ac:dyDescent="0.3">
      <c r="A630" s="123"/>
      <c r="B630" s="221"/>
      <c r="C630" s="553"/>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c r="AC630" s="125"/>
      <c r="AD630" s="125"/>
      <c r="AE630" s="125"/>
      <c r="AF630" s="125"/>
      <c r="AG630" s="125"/>
      <c r="AH630" s="125"/>
      <c r="AI630" s="125"/>
      <c r="AJ630" s="148"/>
      <c r="AK630" s="12"/>
      <c r="AL630" s="12"/>
      <c r="AM630" s="149"/>
      <c r="AN630" s="150"/>
      <c r="AO630" s="150"/>
      <c r="AP630" s="150"/>
      <c r="AQ630" s="12"/>
      <c r="AR630" s="12"/>
      <c r="AS630" s="12"/>
      <c r="AT630" s="12"/>
      <c r="AU630" s="12"/>
      <c r="AV630" s="12"/>
      <c r="AW630" s="12"/>
      <c r="AX630" s="12"/>
      <c r="AY630" s="12"/>
      <c r="AZ630" s="12"/>
      <c r="BA630" s="12"/>
      <c r="BB630" s="14"/>
      <c r="BC630" s="14"/>
      <c r="BD630" s="15"/>
      <c r="BE630" s="137" t="s">
        <v>183</v>
      </c>
      <c r="BF630" s="146"/>
      <c r="BG630" s="146"/>
      <c r="BH630" s="146"/>
      <c r="BI630" s="11" t="s">
        <v>183</v>
      </c>
      <c r="BJ630" s="11" t="s">
        <v>183</v>
      </c>
      <c r="BK630" s="11" t="s">
        <v>183</v>
      </c>
      <c r="BL630" s="11" t="s">
        <v>183</v>
      </c>
      <c r="BM630" s="11" t="s">
        <v>183</v>
      </c>
      <c r="BN630" s="11" t="s">
        <v>183</v>
      </c>
      <c r="BO630" s="11" t="s">
        <v>183</v>
      </c>
      <c r="BP630" s="11" t="s">
        <v>183</v>
      </c>
      <c r="BQ630" s="11" t="s">
        <v>183</v>
      </c>
      <c r="BR630" s="11" t="s">
        <v>183</v>
      </c>
      <c r="BS630" s="11" t="s">
        <v>183</v>
      </c>
      <c r="BT630" s="11" t="s">
        <v>183</v>
      </c>
      <c r="BU630" s="11"/>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6"/>
      <c r="DC630" s="16"/>
      <c r="DD630" s="16"/>
      <c r="DE630" s="16"/>
      <c r="DF630" s="17"/>
      <c r="DG630" s="16"/>
      <c r="DH630" s="16"/>
      <c r="DI630" s="16"/>
      <c r="DJ630" s="16"/>
      <c r="DK630" s="16"/>
      <c r="DL630" s="16"/>
      <c r="DM630" s="13"/>
      <c r="DN630" s="16"/>
      <c r="DO630" s="16"/>
      <c r="DP630" s="16"/>
      <c r="DQ630" s="16"/>
      <c r="DR630" s="16"/>
      <c r="DS630" s="16"/>
      <c r="DT630" s="16"/>
      <c r="DU630" s="16"/>
      <c r="DV630" s="16"/>
      <c r="DW630" s="138"/>
      <c r="DX630" s="137"/>
      <c r="DY630" s="137"/>
      <c r="DZ630" s="17"/>
      <c r="EA630" s="15"/>
      <c r="EB630" s="15"/>
      <c r="EC630" s="15"/>
      <c r="ED630" s="15"/>
    </row>
    <row r="631" spans="1:134" ht="15" hidden="1" customHeight="1" x14ac:dyDescent="0.3">
      <c r="A631" s="123"/>
      <c r="B631" s="221"/>
      <c r="C631" s="561" t="str">
        <f>IF(LEN(t_STR_RW_UEGO1) &gt; 0, t_STR_RW_UEGO1, DEF_RW_UEGO1) &amp; " cal resistor voltage high"</f>
        <v>UEGO1 cal resistor voltage high</v>
      </c>
      <c r="D631" s="152"/>
      <c r="E631" s="228"/>
      <c r="F631" s="152"/>
      <c r="G631" s="151"/>
      <c r="H631" s="152"/>
      <c r="I631" s="151"/>
      <c r="J631" s="151"/>
      <c r="K631" s="241"/>
      <c r="L631" s="152"/>
      <c r="M631" s="228"/>
      <c r="N631" s="152"/>
      <c r="O631" s="152"/>
      <c r="P631" s="152"/>
      <c r="Q631" s="152"/>
      <c r="R631" s="152"/>
      <c r="S631" s="152"/>
      <c r="T631" s="152"/>
      <c r="U631" s="152"/>
      <c r="V631" s="152"/>
      <c r="W631" s="152"/>
      <c r="X631" s="152"/>
      <c r="Y631" s="152"/>
      <c r="Z631" s="152"/>
      <c r="AA631" s="152"/>
      <c r="AB631" s="152"/>
      <c r="AC631" s="152"/>
      <c r="AD631" s="152"/>
      <c r="AE631" s="152"/>
      <c r="AF631" s="152"/>
      <c r="AG631" s="152"/>
      <c r="AH631" s="152"/>
      <c r="AI631" s="152"/>
      <c r="AJ631" s="148">
        <f t="shared" ref="AJ631:AJ636" si="300">IF($DM631=0,0,(IF(_xlfn.BITAND($DM631, 128),"8,", "") &amp; IF(_xlfn.BITAND($DM631,64),"7,", "") &amp; IF(_xlfn.BITAND($DM631,7), _xlfn.BITAND($DM631,7) &amp; ",", "") &amp; IF(_xlfn.BITAND($DM631, 56), _xlfn.BITAND($DM631, 56)/8, "")))</f>
        <v>0</v>
      </c>
      <c r="AK631" s="135">
        <v>3221</v>
      </c>
      <c r="AL631" s="135">
        <v>3</v>
      </c>
      <c r="AM631" s="194" t="s">
        <v>165</v>
      </c>
      <c r="AN631" s="195" t="s">
        <v>1079</v>
      </c>
      <c r="AO631" s="195" t="s">
        <v>167</v>
      </c>
      <c r="AP631" s="195" t="s">
        <v>1080</v>
      </c>
      <c r="AQ631" s="140"/>
      <c r="AR631" s="12"/>
      <c r="AS631" s="12"/>
      <c r="AT631" s="263">
        <v>2</v>
      </c>
      <c r="AU631" s="198">
        <v>5</v>
      </c>
      <c r="AV631" s="12" t="s">
        <v>259</v>
      </c>
      <c r="AW631" s="135">
        <v>0</v>
      </c>
      <c r="AX631" s="135">
        <v>0</v>
      </c>
      <c r="AY631" s="135">
        <v>0</v>
      </c>
      <c r="AZ631" s="135">
        <v>0</v>
      </c>
      <c r="BA631" s="135">
        <v>0</v>
      </c>
      <c r="BB631" s="136"/>
      <c r="BC631" s="136"/>
      <c r="BD631" s="15"/>
      <c r="BE631" s="137" t="str">
        <f t="shared" ref="BE631:BE636" si="301">IF(C631="","",C631)</f>
        <v>UEGO1 cal resistor voltage high</v>
      </c>
      <c r="BF631" s="11" t="s">
        <v>1012</v>
      </c>
      <c r="BG631" s="11" t="s">
        <v>1013</v>
      </c>
      <c r="BH631" s="11" t="s">
        <v>266</v>
      </c>
      <c r="BI631" s="11" t="s">
        <v>1014</v>
      </c>
      <c r="BJ631" s="11" t="s">
        <v>1015</v>
      </c>
      <c r="BK631" s="11" t="s">
        <v>1016</v>
      </c>
      <c r="BL631" s="11" t="s">
        <v>350</v>
      </c>
      <c r="BM631" s="11" t="s">
        <v>179</v>
      </c>
      <c r="BN631" s="11" t="s">
        <v>182</v>
      </c>
      <c r="BO631" s="11" t="s">
        <v>182</v>
      </c>
      <c r="BP631" s="11" t="s">
        <v>183</v>
      </c>
      <c r="BQ631" s="11" t="s">
        <v>182</v>
      </c>
      <c r="BR631" s="11" t="s">
        <v>182</v>
      </c>
      <c r="BS631" s="11" t="s">
        <v>183</v>
      </c>
      <c r="BT631" s="11" t="s">
        <v>182</v>
      </c>
      <c r="BU631" s="11"/>
      <c r="BV631" s="15">
        <f>IF(UPPER(TRIM(D631))="X",1,0)</f>
        <v>0</v>
      </c>
      <c r="BW631" s="15">
        <f>IF(UPPER(TRIM(E631))="X",1,0)</f>
        <v>0</v>
      </c>
      <c r="BX631" s="15">
        <f>IF(UPPER(TRIM(F631))="X",1,0)</f>
        <v>0</v>
      </c>
      <c r="BY631" s="15">
        <f>IF(UPPER(TRIM(G631))="X",1,0)</f>
        <v>0</v>
      </c>
      <c r="BZ631" s="15">
        <f>IF(UPPER(TRIM(H631))="X",1,0)</f>
        <v>0</v>
      </c>
      <c r="CA631" s="15">
        <f>IF(UPPER(TRIM(J631))="X",1,0)</f>
        <v>0</v>
      </c>
      <c r="CB631" s="15">
        <f>IF(UPPER(TRIM(L631))="X",1,0)</f>
        <v>0</v>
      </c>
      <c r="CC631" s="15">
        <f>IF(UPPER(TRIM(M631))="X",1,0)</f>
        <v>0</v>
      </c>
      <c r="CD631" s="15">
        <f>IF(UPPER(TRIM(I631))="X",1,0)</f>
        <v>0</v>
      </c>
      <c r="CE631" s="15">
        <f>IF(UPPER(TRIM(K631))="X",1,0)</f>
        <v>0</v>
      </c>
      <c r="CF631" s="15">
        <f t="shared" ref="CF631:DA631" si="302">IF(UPPER(TRIM(N631))="X",1,0)</f>
        <v>0</v>
      </c>
      <c r="CG631" s="15">
        <f t="shared" si="302"/>
        <v>0</v>
      </c>
      <c r="CH631" s="15">
        <f t="shared" si="302"/>
        <v>0</v>
      </c>
      <c r="CI631" s="15">
        <f t="shared" si="302"/>
        <v>0</v>
      </c>
      <c r="CJ631" s="15">
        <f t="shared" si="302"/>
        <v>0</v>
      </c>
      <c r="CK631" s="15">
        <f t="shared" si="302"/>
        <v>0</v>
      </c>
      <c r="CL631" s="15">
        <f t="shared" si="302"/>
        <v>0</v>
      </c>
      <c r="CM631" s="15">
        <f t="shared" si="302"/>
        <v>0</v>
      </c>
      <c r="CN631" s="15">
        <f t="shared" si="302"/>
        <v>0</v>
      </c>
      <c r="CO631" s="15">
        <f t="shared" si="302"/>
        <v>0</v>
      </c>
      <c r="CP631" s="15">
        <f t="shared" si="302"/>
        <v>0</v>
      </c>
      <c r="CQ631" s="15">
        <f t="shared" si="302"/>
        <v>0</v>
      </c>
      <c r="CR631" s="15">
        <f t="shared" si="302"/>
        <v>0</v>
      </c>
      <c r="CS631" s="15">
        <f t="shared" si="302"/>
        <v>0</v>
      </c>
      <c r="CT631" s="15">
        <f t="shared" si="302"/>
        <v>0</v>
      </c>
      <c r="CU631" s="15">
        <f t="shared" si="302"/>
        <v>0</v>
      </c>
      <c r="CV631" s="15">
        <f t="shared" si="302"/>
        <v>0</v>
      </c>
      <c r="CW631" s="15">
        <f t="shared" si="302"/>
        <v>0</v>
      </c>
      <c r="CX631" s="15">
        <f t="shared" si="302"/>
        <v>0</v>
      </c>
      <c r="CY631" s="15">
        <f t="shared" si="302"/>
        <v>0</v>
      </c>
      <c r="CZ631" s="15">
        <f t="shared" si="302"/>
        <v>0</v>
      </c>
      <c r="DA631" s="15">
        <f t="shared" si="302"/>
        <v>0</v>
      </c>
      <c r="DB631" s="16">
        <f t="shared" ref="DB631:DB636" si="303">IF(UPPER(TRIM(AM631))="P", 0, IF(UPPER(TRIM(AM631))="C", 16384, IF(UPPER(TRIM(AM631))="B", 32768, IF(UPPER(TRIM(AM631))="U", 49152, -1))))</f>
        <v>0</v>
      </c>
      <c r="DC631" s="16">
        <f t="shared" ref="DC631:DC636" si="304">HEX2DEC(AN631)</f>
        <v>12308</v>
      </c>
      <c r="DD631" s="16">
        <f>IF(UPPER(TRIM(BB631))="",0,IF(UPPER(TRIM(BB631))="M",32,IF(UPPER(TRIM(BB631))="H",64,IF(UPPER(TRIM(BB631))="I",128,-1))))</f>
        <v>0</v>
      </c>
      <c r="DE631" s="16">
        <f>IF(UPPER(TRIM(BC631))="",0, IF(UPPER(TRIM(BC631))="U",1,IF(UPPER(TRIM(BC631))="A",2,IF(UPPER(TRIM(BC631))="B1",4,IF(UPPER(TRIM(BC631))="B2",8,IF(UPPER(TRIM(BC631))="C",16,-1))))))</f>
        <v>0</v>
      </c>
      <c r="DF631" s="17"/>
      <c r="DG631" s="16">
        <v>244</v>
      </c>
      <c r="DH631" s="16">
        <f t="shared" ref="DH631:DI636" si="305">AK631</f>
        <v>3221</v>
      </c>
      <c r="DI631" s="16">
        <f t="shared" si="305"/>
        <v>3</v>
      </c>
      <c r="DJ631" s="16">
        <f t="shared" ref="DJ631:DJ636" si="306">DB631 + DC631</f>
        <v>12308</v>
      </c>
      <c r="DK631" s="16">
        <f t="shared" ref="DK631:DL636" si="307">HEX2DEC(AO631)</f>
        <v>0</v>
      </c>
      <c r="DL631" s="16">
        <f t="shared" si="307"/>
        <v>35076</v>
      </c>
      <c r="DM631" s="13">
        <v>0</v>
      </c>
      <c r="DN631" s="16">
        <v>191</v>
      </c>
      <c r="DO631" s="16">
        <f>BV631*2^15+BW631*2^14+BX631*2^13+BY631*2^12+BZ631*2^11+CA631*2^10+CB631*2^9+CC631*2^8+CD631*2^7+CE631*2^6+CF631*2^5+CG631*2^4+CH631*2^3+CI631*2^2+CJ631*2^1+CK631*2^0</f>
        <v>0</v>
      </c>
      <c r="DP631" s="16">
        <f>CL631*2^15+CM631*2^14+CN631*2^13+CO631*2^12+CP631*2^11+CQ631*2^10+CR631*2^9+CS631*2^8+CT631*2^7+CU631*2^6+CV631*2^5+CW631*2^4+CX631*2^3+CY631*2^2+CZ631*2^1+DA631*2^0</f>
        <v>0</v>
      </c>
      <c r="DQ631" s="16">
        <f>IF(DS631=2,AT631*1000,AT631)</f>
        <v>2000</v>
      </c>
      <c r="DR631" s="16">
        <f>IF(DT631=2,AU631*1000,AU631)</f>
        <v>5000</v>
      </c>
      <c r="DS631" s="16">
        <v>2</v>
      </c>
      <c r="DT631" s="16">
        <v>2</v>
      </c>
      <c r="DU631" s="16">
        <f>MAX(0,MIN(AX631,3))*2^14+MAX(0,MIN(AY631,3))*2^12+MAX(0,MIN(AZ631,3))*2^10+MAX(0,MIN(BA631,3))*2^8+IF(AW631&lt;0,31,IF(AW631&gt;30,30,AW631))</f>
        <v>0</v>
      </c>
      <c r="DV631" s="16">
        <f>DD631 + DE631</f>
        <v>0</v>
      </c>
      <c r="DW631" s="138"/>
      <c r="DX631" s="137"/>
      <c r="DY631" s="137"/>
      <c r="DZ631" s="17"/>
      <c r="EA631" s="15"/>
      <c r="EB631" s="15"/>
      <c r="EC631" s="15"/>
      <c r="ED631" s="15"/>
    </row>
    <row r="632" spans="1:134" ht="15" hidden="1" customHeight="1" x14ac:dyDescent="0.3">
      <c r="A632" s="123"/>
      <c r="B632" s="221"/>
      <c r="C632" s="553" t="str">
        <f>IF(LEN(t_STR_RW_UEGO1) &gt; 0, t_STR_RW_UEGO1, DEF_RW_UEGO1) &amp; " cal resistor voltage low"</f>
        <v>UEGO1 cal resistor voltage low</v>
      </c>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c r="AC632" s="125"/>
      <c r="AD632" s="125"/>
      <c r="AE632" s="125"/>
      <c r="AF632" s="125"/>
      <c r="AG632" s="125"/>
      <c r="AH632" s="125"/>
      <c r="AI632" s="125"/>
      <c r="AJ632" s="128">
        <f t="shared" si="300"/>
        <v>0</v>
      </c>
      <c r="AK632" s="135">
        <v>3221</v>
      </c>
      <c r="AL632" s="135">
        <v>4</v>
      </c>
      <c r="AM632" s="194" t="s">
        <v>165</v>
      </c>
      <c r="AN632" s="195" t="s">
        <v>1081</v>
      </c>
      <c r="AO632" s="195" t="s">
        <v>167</v>
      </c>
      <c r="AP632" s="195" t="s">
        <v>1082</v>
      </c>
      <c r="AQ632" s="132"/>
      <c r="AR632" s="12"/>
      <c r="AS632" s="12"/>
      <c r="AT632" s="12"/>
      <c r="AU632" s="12"/>
      <c r="AV632" s="12"/>
      <c r="AW632" s="12"/>
      <c r="AX632" s="12"/>
      <c r="AY632" s="12"/>
      <c r="AZ632" s="12"/>
      <c r="BA632" s="12"/>
      <c r="BB632" s="14"/>
      <c r="BC632" s="14"/>
      <c r="BD632" s="15"/>
      <c r="BE632" s="137" t="str">
        <f t="shared" si="301"/>
        <v>UEGO1 cal resistor voltage low</v>
      </c>
      <c r="BF632" s="11" t="s">
        <v>1012</v>
      </c>
      <c r="BG632" s="11" t="s">
        <v>1013</v>
      </c>
      <c r="BH632" s="11" t="s">
        <v>266</v>
      </c>
      <c r="BI632" s="11" t="s">
        <v>1014</v>
      </c>
      <c r="BJ632" s="11" t="s">
        <v>1015</v>
      </c>
      <c r="BK632" s="11" t="s">
        <v>1016</v>
      </c>
      <c r="BL632" s="11" t="s">
        <v>350</v>
      </c>
      <c r="BM632" s="11" t="s">
        <v>179</v>
      </c>
      <c r="BN632" s="11" t="s">
        <v>182</v>
      </c>
      <c r="BO632" s="11" t="s">
        <v>182</v>
      </c>
      <c r="BP632" s="11" t="s">
        <v>183</v>
      </c>
      <c r="BQ632" s="11" t="s">
        <v>182</v>
      </c>
      <c r="BR632" s="11" t="s">
        <v>182</v>
      </c>
      <c r="BS632" s="11" t="s">
        <v>183</v>
      </c>
      <c r="BT632" s="11" t="s">
        <v>182</v>
      </c>
      <c r="BU632" s="11"/>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6">
        <f t="shared" si="303"/>
        <v>0</v>
      </c>
      <c r="DC632" s="16">
        <f t="shared" si="304"/>
        <v>12309</v>
      </c>
      <c r="DD632" s="16"/>
      <c r="DE632" s="16"/>
      <c r="DF632" s="17"/>
      <c r="DG632" s="16">
        <v>245</v>
      </c>
      <c r="DH632" s="16">
        <f t="shared" si="305"/>
        <v>3221</v>
      </c>
      <c r="DI632" s="16">
        <f t="shared" si="305"/>
        <v>4</v>
      </c>
      <c r="DJ632" s="16">
        <f t="shared" si="306"/>
        <v>12309</v>
      </c>
      <c r="DK632" s="16">
        <f t="shared" si="307"/>
        <v>0</v>
      </c>
      <c r="DL632" s="16">
        <f t="shared" si="307"/>
        <v>35077</v>
      </c>
      <c r="DM632" s="13">
        <v>0</v>
      </c>
      <c r="DN632" s="16">
        <v>191</v>
      </c>
      <c r="DO632" s="16"/>
      <c r="DP632" s="16"/>
      <c r="DQ632" s="16"/>
      <c r="DR632" s="16"/>
      <c r="DS632" s="16"/>
      <c r="DT632" s="16"/>
      <c r="DU632" s="16"/>
      <c r="DV632" s="16"/>
      <c r="DW632" s="138"/>
      <c r="DX632" s="137"/>
      <c r="DY632" s="137"/>
      <c r="DZ632" s="17"/>
      <c r="EA632" s="15"/>
      <c r="EB632" s="15"/>
      <c r="EC632" s="15"/>
      <c r="ED632" s="15"/>
    </row>
    <row r="633" spans="1:134" ht="15" hidden="1" customHeight="1" x14ac:dyDescent="0.3">
      <c r="A633" s="123"/>
      <c r="B633" s="221"/>
      <c r="C633" s="553" t="str">
        <f>IF(LEN(t_STR_RW_UEGO1) &gt; 0, t_STR_RW_UEGO1, DEF_RW_UEGO1) &amp; " return voltage shorted high"</f>
        <v>UEGO1 return voltage shorted high</v>
      </c>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c r="AC633" s="125"/>
      <c r="AD633" s="125"/>
      <c r="AE633" s="125"/>
      <c r="AF633" s="125"/>
      <c r="AG633" s="125"/>
      <c r="AH633" s="125"/>
      <c r="AI633" s="125"/>
      <c r="AJ633" s="128">
        <f t="shared" si="300"/>
        <v>0</v>
      </c>
      <c r="AK633" s="135">
        <v>3056</v>
      </c>
      <c r="AL633" s="135">
        <v>3</v>
      </c>
      <c r="AM633" s="194" t="s">
        <v>165</v>
      </c>
      <c r="AN633" s="195" t="s">
        <v>1083</v>
      </c>
      <c r="AO633" s="195" t="s">
        <v>167</v>
      </c>
      <c r="AP633" s="195" t="s">
        <v>1084</v>
      </c>
      <c r="AQ633" s="132"/>
      <c r="AR633" s="12"/>
      <c r="AS633" s="12"/>
      <c r="AT633" s="12"/>
      <c r="AU633" s="12"/>
      <c r="AV633" s="12"/>
      <c r="AW633" s="12"/>
      <c r="AX633" s="12"/>
      <c r="AY633" s="12"/>
      <c r="AZ633" s="12"/>
      <c r="BA633" s="12"/>
      <c r="BB633" s="14"/>
      <c r="BC633" s="14"/>
      <c r="BD633" s="15"/>
      <c r="BE633" s="137" t="str">
        <f t="shared" si="301"/>
        <v>UEGO1 return voltage shorted high</v>
      </c>
      <c r="BF633" s="11" t="s">
        <v>1012</v>
      </c>
      <c r="BG633" s="11" t="s">
        <v>1013</v>
      </c>
      <c r="BH633" s="11" t="s">
        <v>266</v>
      </c>
      <c r="BI633" s="11" t="s">
        <v>1014</v>
      </c>
      <c r="BJ633" s="11" t="s">
        <v>1015</v>
      </c>
      <c r="BK633" s="11" t="s">
        <v>1016</v>
      </c>
      <c r="BL633" s="11" t="s">
        <v>350</v>
      </c>
      <c r="BM633" s="11" t="s">
        <v>179</v>
      </c>
      <c r="BN633" s="11" t="s">
        <v>182</v>
      </c>
      <c r="BO633" s="11" t="s">
        <v>182</v>
      </c>
      <c r="BP633" s="11" t="s">
        <v>183</v>
      </c>
      <c r="BQ633" s="11" t="s">
        <v>182</v>
      </c>
      <c r="BR633" s="11" t="s">
        <v>182</v>
      </c>
      <c r="BS633" s="11" t="s">
        <v>183</v>
      </c>
      <c r="BT633" s="11" t="s">
        <v>182</v>
      </c>
      <c r="BU633" s="11"/>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6">
        <f t="shared" si="303"/>
        <v>0</v>
      </c>
      <c r="DC633" s="16">
        <f t="shared" si="304"/>
        <v>12310</v>
      </c>
      <c r="DD633" s="16"/>
      <c r="DE633" s="16"/>
      <c r="DF633" s="17"/>
      <c r="DG633" s="16">
        <v>246</v>
      </c>
      <c r="DH633" s="16">
        <f t="shared" si="305"/>
        <v>3056</v>
      </c>
      <c r="DI633" s="16">
        <f t="shared" si="305"/>
        <v>3</v>
      </c>
      <c r="DJ633" s="16">
        <f t="shared" si="306"/>
        <v>12310</v>
      </c>
      <c r="DK633" s="16">
        <f t="shared" si="307"/>
        <v>0</v>
      </c>
      <c r="DL633" s="16">
        <f t="shared" si="307"/>
        <v>35078</v>
      </c>
      <c r="DM633" s="13">
        <v>0</v>
      </c>
      <c r="DN633" s="16">
        <v>191</v>
      </c>
      <c r="DO633" s="16"/>
      <c r="DP633" s="16"/>
      <c r="DQ633" s="16"/>
      <c r="DR633" s="16"/>
      <c r="DS633" s="16"/>
      <c r="DT633" s="16"/>
      <c r="DU633" s="16"/>
      <c r="DV633" s="16"/>
      <c r="DW633" s="138"/>
      <c r="DX633" s="137"/>
      <c r="DY633" s="137"/>
      <c r="DZ633" s="17"/>
      <c r="EA633" s="15"/>
      <c r="EB633" s="15"/>
      <c r="EC633" s="15"/>
      <c r="ED633" s="15"/>
    </row>
    <row r="634" spans="1:134" ht="15" hidden="1" customHeight="1" x14ac:dyDescent="0.3">
      <c r="A634" s="123"/>
      <c r="B634" s="221"/>
      <c r="C634" s="553" t="str">
        <f>IF(LEN(t_STR_RW_UEGO1) &gt; 0, t_STR_RW_UEGO1, DEF_RW_UEGO1) &amp; " return voltage shorted low"</f>
        <v>UEGO1 return voltage shorted low</v>
      </c>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c r="AC634" s="125"/>
      <c r="AD634" s="125"/>
      <c r="AE634" s="125"/>
      <c r="AF634" s="125"/>
      <c r="AG634" s="125"/>
      <c r="AH634" s="125"/>
      <c r="AI634" s="125"/>
      <c r="AJ634" s="128">
        <f t="shared" si="300"/>
        <v>0</v>
      </c>
      <c r="AK634" s="135">
        <v>3056</v>
      </c>
      <c r="AL634" s="135">
        <v>4</v>
      </c>
      <c r="AM634" s="194" t="s">
        <v>165</v>
      </c>
      <c r="AN634" s="195" t="s">
        <v>1085</v>
      </c>
      <c r="AO634" s="195" t="s">
        <v>167</v>
      </c>
      <c r="AP634" s="195" t="s">
        <v>1086</v>
      </c>
      <c r="AQ634" s="132"/>
      <c r="AR634" s="12"/>
      <c r="AS634" s="12"/>
      <c r="AT634" s="12"/>
      <c r="AU634" s="12"/>
      <c r="AV634" s="12"/>
      <c r="AW634" s="12"/>
      <c r="AX634" s="12"/>
      <c r="AY634" s="12"/>
      <c r="AZ634" s="12"/>
      <c r="BA634" s="12"/>
      <c r="BB634" s="14"/>
      <c r="BC634" s="14"/>
      <c r="BD634" s="15"/>
      <c r="BE634" s="137" t="str">
        <f t="shared" si="301"/>
        <v>UEGO1 return voltage shorted low</v>
      </c>
      <c r="BF634" s="11" t="s">
        <v>1012</v>
      </c>
      <c r="BG634" s="11" t="s">
        <v>1013</v>
      </c>
      <c r="BH634" s="11" t="s">
        <v>266</v>
      </c>
      <c r="BI634" s="11" t="s">
        <v>1014</v>
      </c>
      <c r="BJ634" s="11" t="s">
        <v>1015</v>
      </c>
      <c r="BK634" s="11" t="s">
        <v>1016</v>
      </c>
      <c r="BL634" s="11" t="s">
        <v>350</v>
      </c>
      <c r="BM634" s="11" t="s">
        <v>179</v>
      </c>
      <c r="BN634" s="11" t="s">
        <v>182</v>
      </c>
      <c r="BO634" s="11" t="s">
        <v>182</v>
      </c>
      <c r="BP634" s="11" t="s">
        <v>183</v>
      </c>
      <c r="BQ634" s="11" t="s">
        <v>182</v>
      </c>
      <c r="BR634" s="11" t="s">
        <v>182</v>
      </c>
      <c r="BS634" s="11" t="s">
        <v>183</v>
      </c>
      <c r="BT634" s="11" t="s">
        <v>182</v>
      </c>
      <c r="BU634" s="11"/>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6">
        <f t="shared" si="303"/>
        <v>0</v>
      </c>
      <c r="DC634" s="16">
        <f t="shared" si="304"/>
        <v>12311</v>
      </c>
      <c r="DD634" s="16"/>
      <c r="DE634" s="16"/>
      <c r="DF634" s="17"/>
      <c r="DG634" s="16">
        <v>247</v>
      </c>
      <c r="DH634" s="16">
        <f t="shared" si="305"/>
        <v>3056</v>
      </c>
      <c r="DI634" s="16">
        <f t="shared" si="305"/>
        <v>4</v>
      </c>
      <c r="DJ634" s="16">
        <f t="shared" si="306"/>
        <v>12311</v>
      </c>
      <c r="DK634" s="16">
        <f t="shared" si="307"/>
        <v>0</v>
      </c>
      <c r="DL634" s="16">
        <f t="shared" si="307"/>
        <v>35079</v>
      </c>
      <c r="DM634" s="13">
        <v>0</v>
      </c>
      <c r="DN634" s="16">
        <v>191</v>
      </c>
      <c r="DO634" s="16"/>
      <c r="DP634" s="16"/>
      <c r="DQ634" s="16"/>
      <c r="DR634" s="16"/>
      <c r="DS634" s="16"/>
      <c r="DT634" s="16"/>
      <c r="DU634" s="16"/>
      <c r="DV634" s="16"/>
      <c r="DW634" s="138"/>
      <c r="DX634" s="137"/>
      <c r="DY634" s="137"/>
      <c r="DZ634" s="17"/>
      <c r="EA634" s="15"/>
      <c r="EB634" s="15"/>
      <c r="EC634" s="15"/>
      <c r="ED634" s="15"/>
    </row>
    <row r="635" spans="1:134" ht="15" hidden="1" customHeight="1" x14ac:dyDescent="0.3">
      <c r="A635" s="123"/>
      <c r="B635" s="221"/>
      <c r="C635" s="553" t="str">
        <f>IF(LEN(t_STR_RW_UEGO1) &gt; 0, t_STR_RW_UEGO1, DEF_RW_UEGO1) &amp; " pump voltage shorted high"</f>
        <v>UEGO1 pump voltage shorted high</v>
      </c>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c r="AC635" s="125"/>
      <c r="AD635" s="125"/>
      <c r="AE635" s="125"/>
      <c r="AF635" s="125"/>
      <c r="AG635" s="125"/>
      <c r="AH635" s="125"/>
      <c r="AI635" s="125"/>
      <c r="AJ635" s="128">
        <f t="shared" si="300"/>
        <v>0</v>
      </c>
      <c r="AK635" s="135">
        <v>3218</v>
      </c>
      <c r="AL635" s="135">
        <v>3</v>
      </c>
      <c r="AM635" s="194" t="s">
        <v>165</v>
      </c>
      <c r="AN635" s="195" t="s">
        <v>1087</v>
      </c>
      <c r="AO635" s="195" t="s">
        <v>167</v>
      </c>
      <c r="AP635" s="195" t="s">
        <v>1088</v>
      </c>
      <c r="AQ635" s="140"/>
      <c r="AR635" s="12"/>
      <c r="AS635" s="12"/>
      <c r="AT635" s="12"/>
      <c r="AU635" s="12"/>
      <c r="AV635" s="12"/>
      <c r="AW635" s="12"/>
      <c r="AX635" s="12"/>
      <c r="AY635" s="12"/>
      <c r="AZ635" s="12"/>
      <c r="BA635" s="12"/>
      <c r="BB635" s="14"/>
      <c r="BC635" s="14"/>
      <c r="BD635" s="15"/>
      <c r="BE635" s="137" t="str">
        <f t="shared" si="301"/>
        <v>UEGO1 pump voltage shorted high</v>
      </c>
      <c r="BF635" s="11" t="s">
        <v>1012</v>
      </c>
      <c r="BG635" s="11" t="s">
        <v>1013</v>
      </c>
      <c r="BH635" s="11" t="s">
        <v>266</v>
      </c>
      <c r="BI635" s="11" t="s">
        <v>1014</v>
      </c>
      <c r="BJ635" s="11" t="s">
        <v>1015</v>
      </c>
      <c r="BK635" s="11" t="s">
        <v>1016</v>
      </c>
      <c r="BL635" s="11" t="s">
        <v>350</v>
      </c>
      <c r="BM635" s="11" t="s">
        <v>179</v>
      </c>
      <c r="BN635" s="11" t="s">
        <v>182</v>
      </c>
      <c r="BO635" s="11" t="s">
        <v>182</v>
      </c>
      <c r="BP635" s="11" t="s">
        <v>183</v>
      </c>
      <c r="BQ635" s="11" t="s">
        <v>182</v>
      </c>
      <c r="BR635" s="11" t="s">
        <v>182</v>
      </c>
      <c r="BS635" s="11" t="s">
        <v>183</v>
      </c>
      <c r="BT635" s="11" t="s">
        <v>182</v>
      </c>
      <c r="BU635" s="11"/>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6">
        <f t="shared" si="303"/>
        <v>0</v>
      </c>
      <c r="DC635" s="16">
        <f t="shared" si="304"/>
        <v>12312</v>
      </c>
      <c r="DD635" s="16"/>
      <c r="DE635" s="16"/>
      <c r="DF635" s="17"/>
      <c r="DG635" s="16">
        <v>248</v>
      </c>
      <c r="DH635" s="16">
        <f t="shared" si="305"/>
        <v>3218</v>
      </c>
      <c r="DI635" s="16">
        <f t="shared" si="305"/>
        <v>3</v>
      </c>
      <c r="DJ635" s="16">
        <f t="shared" si="306"/>
        <v>12312</v>
      </c>
      <c r="DK635" s="16">
        <f t="shared" si="307"/>
        <v>0</v>
      </c>
      <c r="DL635" s="16">
        <f t="shared" si="307"/>
        <v>35080</v>
      </c>
      <c r="DM635" s="13">
        <v>0</v>
      </c>
      <c r="DN635" s="16">
        <v>191</v>
      </c>
      <c r="DO635" s="16"/>
      <c r="DP635" s="16"/>
      <c r="DQ635" s="16"/>
      <c r="DR635" s="16"/>
      <c r="DS635" s="16"/>
      <c r="DT635" s="16"/>
      <c r="DU635" s="16"/>
      <c r="DV635" s="16"/>
      <c r="DW635" s="138"/>
      <c r="DX635" s="137"/>
      <c r="DY635" s="137"/>
      <c r="DZ635" s="17"/>
      <c r="EA635" s="15"/>
      <c r="EB635" s="15"/>
      <c r="EC635" s="15"/>
      <c r="ED635" s="15"/>
    </row>
    <row r="636" spans="1:134" ht="15" hidden="1" customHeight="1" x14ac:dyDescent="0.3">
      <c r="A636" s="230" t="s">
        <v>1089</v>
      </c>
      <c r="B636" s="229"/>
      <c r="C636" s="553" t="str">
        <f>IF(LEN(t_STR_RW_UEGO1) &gt; 0, t_STR_RW_UEGO1, DEF_RW_UEGO1) &amp; " pump voltage shorted low"</f>
        <v>UEGO1 pump voltage shorted low</v>
      </c>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c r="AC636" s="125"/>
      <c r="AD636" s="125"/>
      <c r="AE636" s="125"/>
      <c r="AF636" s="125"/>
      <c r="AG636" s="125"/>
      <c r="AH636" s="125"/>
      <c r="AI636" s="125"/>
      <c r="AJ636" s="128">
        <f t="shared" si="300"/>
        <v>0</v>
      </c>
      <c r="AK636" s="135">
        <v>3218</v>
      </c>
      <c r="AL636" s="135">
        <v>4</v>
      </c>
      <c r="AM636" s="194" t="s">
        <v>165</v>
      </c>
      <c r="AN636" s="195" t="s">
        <v>1090</v>
      </c>
      <c r="AO636" s="195" t="s">
        <v>167</v>
      </c>
      <c r="AP636" s="195" t="s">
        <v>1091</v>
      </c>
      <c r="AQ636" s="132"/>
      <c r="AR636" s="12"/>
      <c r="AS636" s="12"/>
      <c r="AT636" s="12"/>
      <c r="AU636" s="12"/>
      <c r="AV636" s="12"/>
      <c r="AW636" s="12"/>
      <c r="AX636" s="12"/>
      <c r="AY636" s="12"/>
      <c r="AZ636" s="12"/>
      <c r="BA636" s="12"/>
      <c r="BB636" s="14"/>
      <c r="BC636" s="14"/>
      <c r="BD636" s="15"/>
      <c r="BE636" s="137" t="str">
        <f t="shared" si="301"/>
        <v>UEGO1 pump voltage shorted low</v>
      </c>
      <c r="BF636" s="11" t="s">
        <v>1012</v>
      </c>
      <c r="BG636" s="11" t="s">
        <v>1013</v>
      </c>
      <c r="BH636" s="11" t="s">
        <v>266</v>
      </c>
      <c r="BI636" s="11" t="s">
        <v>1014</v>
      </c>
      <c r="BJ636" s="11" t="s">
        <v>1015</v>
      </c>
      <c r="BK636" s="11" t="s">
        <v>1016</v>
      </c>
      <c r="BL636" s="11" t="s">
        <v>350</v>
      </c>
      <c r="BM636" s="11" t="s">
        <v>179</v>
      </c>
      <c r="BN636" s="11" t="s">
        <v>182</v>
      </c>
      <c r="BO636" s="11" t="s">
        <v>182</v>
      </c>
      <c r="BP636" s="11" t="s">
        <v>183</v>
      </c>
      <c r="BQ636" s="11" t="s">
        <v>182</v>
      </c>
      <c r="BR636" s="11" t="s">
        <v>182</v>
      </c>
      <c r="BS636" s="11" t="s">
        <v>183</v>
      </c>
      <c r="BT636" s="11" t="s">
        <v>182</v>
      </c>
      <c r="BU636" s="11"/>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6">
        <f t="shared" si="303"/>
        <v>0</v>
      </c>
      <c r="DC636" s="16">
        <f t="shared" si="304"/>
        <v>12313</v>
      </c>
      <c r="DD636" s="16"/>
      <c r="DE636" s="16"/>
      <c r="DF636" s="17"/>
      <c r="DG636" s="16">
        <v>249</v>
      </c>
      <c r="DH636" s="16">
        <f t="shared" si="305"/>
        <v>3218</v>
      </c>
      <c r="DI636" s="16">
        <f t="shared" si="305"/>
        <v>4</v>
      </c>
      <c r="DJ636" s="16">
        <f t="shared" si="306"/>
        <v>12313</v>
      </c>
      <c r="DK636" s="16">
        <f t="shared" si="307"/>
        <v>0</v>
      </c>
      <c r="DL636" s="16">
        <f t="shared" si="307"/>
        <v>35081</v>
      </c>
      <c r="DM636" s="13">
        <v>0</v>
      </c>
      <c r="DN636" s="16">
        <v>191</v>
      </c>
      <c r="DO636" s="16"/>
      <c r="DP636" s="16"/>
      <c r="DQ636" s="16"/>
      <c r="DR636" s="16"/>
      <c r="DS636" s="16"/>
      <c r="DT636" s="16"/>
      <c r="DU636" s="16"/>
      <c r="DV636" s="16"/>
      <c r="DW636" s="138"/>
      <c r="DX636" s="137"/>
      <c r="DY636" s="137"/>
      <c r="DZ636" s="17"/>
      <c r="EA636" s="15"/>
      <c r="EB636" s="15"/>
      <c r="EC636" s="15"/>
      <c r="ED636" s="15"/>
    </row>
    <row r="637" spans="1:134" ht="15" hidden="1" customHeight="1" x14ac:dyDescent="0.3">
      <c r="A637" s="230" t="s">
        <v>1092</v>
      </c>
      <c r="B637" s="229"/>
      <c r="C637" s="553"/>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c r="AC637" s="125"/>
      <c r="AD637" s="125"/>
      <c r="AE637" s="125"/>
      <c r="AF637" s="125"/>
      <c r="AG637" s="125"/>
      <c r="AH637" s="125"/>
      <c r="AI637" s="125"/>
      <c r="AJ637" s="128"/>
      <c r="AK637" s="143"/>
      <c r="AL637" s="143"/>
      <c r="AM637" s="144"/>
      <c r="AN637" s="145"/>
      <c r="AO637" s="145"/>
      <c r="AP637" s="145"/>
      <c r="AQ637" s="140"/>
      <c r="AR637" s="197"/>
      <c r="AS637" s="12"/>
      <c r="AT637" s="224"/>
      <c r="AU637" s="224"/>
      <c r="AV637" s="12"/>
      <c r="AW637" s="12"/>
      <c r="AX637" s="12"/>
      <c r="AY637" s="12"/>
      <c r="AZ637" s="12"/>
      <c r="BA637" s="12"/>
      <c r="BB637" s="14"/>
      <c r="BC637" s="14"/>
      <c r="BD637" s="15"/>
      <c r="BE637" s="137" t="s">
        <v>183</v>
      </c>
      <c r="BF637" s="146"/>
      <c r="BG637" s="146"/>
      <c r="BH637" s="146"/>
      <c r="BI637" s="11" t="s">
        <v>183</v>
      </c>
      <c r="BJ637" s="11" t="s">
        <v>183</v>
      </c>
      <c r="BK637" s="11" t="s">
        <v>183</v>
      </c>
      <c r="BL637" s="11" t="s">
        <v>183</v>
      </c>
      <c r="BM637" s="11" t="s">
        <v>183</v>
      </c>
      <c r="BN637" s="11" t="s">
        <v>183</v>
      </c>
      <c r="BO637" s="11" t="s">
        <v>183</v>
      </c>
      <c r="BP637" s="11" t="s">
        <v>183</v>
      </c>
      <c r="BQ637" s="11" t="s">
        <v>183</v>
      </c>
      <c r="BR637" s="11" t="s">
        <v>183</v>
      </c>
      <c r="BS637" s="11" t="s">
        <v>183</v>
      </c>
      <c r="BT637" s="11" t="s">
        <v>183</v>
      </c>
      <c r="BU637" s="11"/>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6"/>
      <c r="DC637" s="16"/>
      <c r="DD637" s="16"/>
      <c r="DE637" s="16"/>
      <c r="DF637" s="17"/>
      <c r="DG637" s="16"/>
      <c r="DH637" s="16"/>
      <c r="DI637" s="16"/>
      <c r="DJ637" s="16"/>
      <c r="DK637" s="16"/>
      <c r="DL637" s="16"/>
      <c r="DM637" s="128"/>
      <c r="DN637" s="16"/>
      <c r="DO637" s="16"/>
      <c r="DP637" s="16"/>
      <c r="DQ637" s="16"/>
      <c r="DR637" s="16"/>
      <c r="DS637" s="16"/>
      <c r="DT637" s="16"/>
      <c r="DU637" s="16"/>
      <c r="DV637" s="16"/>
      <c r="DW637" s="138"/>
      <c r="DX637" s="137"/>
      <c r="DY637" s="137"/>
      <c r="DZ637" s="17"/>
      <c r="EA637" s="15"/>
      <c r="EB637" s="15"/>
      <c r="EC637" s="15"/>
      <c r="ED637" s="15"/>
    </row>
    <row r="638" spans="1:134" ht="15" hidden="1" customHeight="1" x14ac:dyDescent="0.3">
      <c r="A638" s="123"/>
      <c r="B638" s="221"/>
      <c r="C638" s="561" t="str">
        <f>IF(LEN(t_STR_RW_UEGO1) &gt; 0, t_STR_RW_UEGO1, DEF_RW_UEGO1) &amp; " sense cell voltage high"</f>
        <v>UEGO1 sense cell voltage high</v>
      </c>
      <c r="D638" s="152"/>
      <c r="E638" s="228"/>
      <c r="F638" s="152"/>
      <c r="G638" s="151"/>
      <c r="H638" s="152"/>
      <c r="I638" s="151"/>
      <c r="J638" s="151"/>
      <c r="K638" s="241"/>
      <c r="L638" s="152"/>
      <c r="M638" s="228"/>
      <c r="N638" s="152"/>
      <c r="O638" s="152"/>
      <c r="P638" s="152"/>
      <c r="Q638" s="152"/>
      <c r="R638" s="152"/>
      <c r="S638" s="152"/>
      <c r="T638" s="152"/>
      <c r="U638" s="152"/>
      <c r="V638" s="152"/>
      <c r="W638" s="152"/>
      <c r="X638" s="152"/>
      <c r="Y638" s="152"/>
      <c r="Z638" s="152"/>
      <c r="AA638" s="152"/>
      <c r="AB638" s="152"/>
      <c r="AC638" s="152"/>
      <c r="AD638" s="152"/>
      <c r="AE638" s="152"/>
      <c r="AF638" s="152"/>
      <c r="AG638" s="152"/>
      <c r="AH638" s="152"/>
      <c r="AI638" s="152"/>
      <c r="AJ638" s="148">
        <f>IF($DM638=0,0,(IF(_xlfn.BITAND($DM638, 128),"8,", "") &amp; IF(_xlfn.BITAND($DM638,64),"7,", "") &amp; IF(_xlfn.BITAND($DM638,7), _xlfn.BITAND($DM638,7) &amp; ",", "") &amp; IF(_xlfn.BITAND($DM638, 56), _xlfn.BITAND($DM638, 56)/8, "")))</f>
        <v>0</v>
      </c>
      <c r="AK638" s="135">
        <v>3217</v>
      </c>
      <c r="AL638" s="135">
        <v>3</v>
      </c>
      <c r="AM638" s="194" t="s">
        <v>165</v>
      </c>
      <c r="AN638" s="195" t="s">
        <v>1093</v>
      </c>
      <c r="AO638" s="195" t="s">
        <v>167</v>
      </c>
      <c r="AP638" s="195" t="s">
        <v>1094</v>
      </c>
      <c r="AQ638" s="140"/>
      <c r="AR638" s="12"/>
      <c r="AS638" s="12"/>
      <c r="AT638" s="263">
        <v>3</v>
      </c>
      <c r="AU638" s="198">
        <v>5</v>
      </c>
      <c r="AV638" s="12" t="s">
        <v>259</v>
      </c>
      <c r="AW638" s="135">
        <v>0</v>
      </c>
      <c r="AX638" s="135">
        <v>0</v>
      </c>
      <c r="AY638" s="135">
        <v>0</v>
      </c>
      <c r="AZ638" s="135">
        <v>0</v>
      </c>
      <c r="BA638" s="135">
        <v>0</v>
      </c>
      <c r="BB638" s="136"/>
      <c r="BC638" s="136"/>
      <c r="BD638" s="15"/>
      <c r="BE638" s="137" t="str">
        <f>IF(C638="","",C638)</f>
        <v>UEGO1 sense cell voltage high</v>
      </c>
      <c r="BF638" s="11" t="s">
        <v>1012</v>
      </c>
      <c r="BG638" s="11" t="s">
        <v>1013</v>
      </c>
      <c r="BH638" s="11" t="s">
        <v>266</v>
      </c>
      <c r="BI638" s="11" t="s">
        <v>1014</v>
      </c>
      <c r="BJ638" s="11" t="s">
        <v>1015</v>
      </c>
      <c r="BK638" s="11" t="s">
        <v>1016</v>
      </c>
      <c r="BL638" s="11" t="s">
        <v>350</v>
      </c>
      <c r="BM638" s="11" t="s">
        <v>179</v>
      </c>
      <c r="BN638" s="11" t="s">
        <v>182</v>
      </c>
      <c r="BO638" s="11" t="s">
        <v>182</v>
      </c>
      <c r="BP638" s="11" t="s">
        <v>183</v>
      </c>
      <c r="BQ638" s="11" t="s">
        <v>182</v>
      </c>
      <c r="BR638" s="11" t="s">
        <v>182</v>
      </c>
      <c r="BS638" s="11" t="s">
        <v>183</v>
      </c>
      <c r="BT638" s="11" t="s">
        <v>182</v>
      </c>
      <c r="BU638" s="11"/>
      <c r="BV638" s="15">
        <f>IF(UPPER(TRIM(D638))="X",1,0)</f>
        <v>0</v>
      </c>
      <c r="BW638" s="15">
        <f>IF(UPPER(TRIM(E638))="X",1,0)</f>
        <v>0</v>
      </c>
      <c r="BX638" s="15">
        <f>IF(UPPER(TRIM(F638))="X",1,0)</f>
        <v>0</v>
      </c>
      <c r="BY638" s="15">
        <f>IF(UPPER(TRIM(G638))="X",1,0)</f>
        <v>0</v>
      </c>
      <c r="BZ638" s="15">
        <f>IF(UPPER(TRIM(H638))="X",1,0)</f>
        <v>0</v>
      </c>
      <c r="CA638" s="15">
        <f>IF(UPPER(TRIM(J638))="X",1,0)</f>
        <v>0</v>
      </c>
      <c r="CB638" s="15">
        <f>IF(UPPER(TRIM(L638))="X",1,0)</f>
        <v>0</v>
      </c>
      <c r="CC638" s="15">
        <f>IF(UPPER(TRIM(M638))="X",1,0)</f>
        <v>0</v>
      </c>
      <c r="CD638" s="15">
        <f>IF(UPPER(TRIM(I638))="X",1,0)</f>
        <v>0</v>
      </c>
      <c r="CE638" s="15">
        <f>IF(UPPER(TRIM(K638))="X",1,0)</f>
        <v>0</v>
      </c>
      <c r="CF638" s="15">
        <f t="shared" ref="CF638:DA638" si="308">IF(UPPER(TRIM(N638))="X",1,0)</f>
        <v>0</v>
      </c>
      <c r="CG638" s="15">
        <f t="shared" si="308"/>
        <v>0</v>
      </c>
      <c r="CH638" s="15">
        <f t="shared" si="308"/>
        <v>0</v>
      </c>
      <c r="CI638" s="15">
        <f t="shared" si="308"/>
        <v>0</v>
      </c>
      <c r="CJ638" s="15">
        <f t="shared" si="308"/>
        <v>0</v>
      </c>
      <c r="CK638" s="15">
        <f t="shared" si="308"/>
        <v>0</v>
      </c>
      <c r="CL638" s="15">
        <f t="shared" si="308"/>
        <v>0</v>
      </c>
      <c r="CM638" s="15">
        <f t="shared" si="308"/>
        <v>0</v>
      </c>
      <c r="CN638" s="15">
        <f t="shared" si="308"/>
        <v>0</v>
      </c>
      <c r="CO638" s="15">
        <f t="shared" si="308"/>
        <v>0</v>
      </c>
      <c r="CP638" s="15">
        <f t="shared" si="308"/>
        <v>0</v>
      </c>
      <c r="CQ638" s="15">
        <f t="shared" si="308"/>
        <v>0</v>
      </c>
      <c r="CR638" s="15">
        <f t="shared" si="308"/>
        <v>0</v>
      </c>
      <c r="CS638" s="15">
        <f t="shared" si="308"/>
        <v>0</v>
      </c>
      <c r="CT638" s="15">
        <f t="shared" si="308"/>
        <v>0</v>
      </c>
      <c r="CU638" s="15">
        <f t="shared" si="308"/>
        <v>0</v>
      </c>
      <c r="CV638" s="15">
        <f t="shared" si="308"/>
        <v>0</v>
      </c>
      <c r="CW638" s="15">
        <f t="shared" si="308"/>
        <v>0</v>
      </c>
      <c r="CX638" s="15">
        <f t="shared" si="308"/>
        <v>0</v>
      </c>
      <c r="CY638" s="15">
        <f t="shared" si="308"/>
        <v>0</v>
      </c>
      <c r="CZ638" s="15">
        <f t="shared" si="308"/>
        <v>0</v>
      </c>
      <c r="DA638" s="15">
        <f t="shared" si="308"/>
        <v>0</v>
      </c>
      <c r="DB638" s="16">
        <f>IF(UPPER(TRIM(AM638))="P", 0, IF(UPPER(TRIM(AM638))="C", 16384, IF(UPPER(TRIM(AM638))="B", 32768, IF(UPPER(TRIM(AM638))="U", 49152, -1))))</f>
        <v>0</v>
      </c>
      <c r="DC638" s="16">
        <f>HEX2DEC(AN638)</f>
        <v>12320</v>
      </c>
      <c r="DD638" s="16">
        <f>IF(UPPER(TRIM(BB638))="",0,IF(UPPER(TRIM(BB638))="M",32,IF(UPPER(TRIM(BB638))="H",64,IF(UPPER(TRIM(BB638))="I",128,-1))))</f>
        <v>0</v>
      </c>
      <c r="DE638" s="16">
        <f>IF(UPPER(TRIM(BC638))="",0, IF(UPPER(TRIM(BC638))="U",1,IF(UPPER(TRIM(BC638))="A",2,IF(UPPER(TRIM(BC638))="B1",4,IF(UPPER(TRIM(BC638))="B2",8,IF(UPPER(TRIM(BC638))="C",16,-1))))))</f>
        <v>0</v>
      </c>
      <c r="DF638" s="17"/>
      <c r="DG638" s="16">
        <v>250</v>
      </c>
      <c r="DH638" s="16">
        <f t="shared" ref="DH638:DI641" si="309">AK638</f>
        <v>3217</v>
      </c>
      <c r="DI638" s="16">
        <f t="shared" si="309"/>
        <v>3</v>
      </c>
      <c r="DJ638" s="16">
        <f>DB638 + DC638</f>
        <v>12320</v>
      </c>
      <c r="DK638" s="16">
        <f t="shared" ref="DK638:DL641" si="310">HEX2DEC(AO638)</f>
        <v>0</v>
      </c>
      <c r="DL638" s="16">
        <f t="shared" si="310"/>
        <v>35088</v>
      </c>
      <c r="DM638" s="13">
        <v>0</v>
      </c>
      <c r="DN638" s="16">
        <v>192</v>
      </c>
      <c r="DO638" s="16">
        <f>BV638*2^15+BW638*2^14+BX638*2^13+BY638*2^12+BZ638*2^11+CA638*2^10+CB638*2^9+CC638*2^8+CD638*2^7+CE638*2^6+CF638*2^5+CG638*2^4+CH638*2^3+CI638*2^2+CJ638*2^1+CK638*2^0</f>
        <v>0</v>
      </c>
      <c r="DP638" s="16">
        <f>CL638*2^15+CM638*2^14+CN638*2^13+CO638*2^12+CP638*2^11+CQ638*2^10+CR638*2^9+CS638*2^8+CT638*2^7+CU638*2^6+CV638*2^5+CW638*2^4+CX638*2^3+CY638*2^2+CZ638*2^1+DA638*2^0</f>
        <v>0</v>
      </c>
      <c r="DQ638" s="16">
        <f>IF(DS638=2,AT638*1000,AT638)</f>
        <v>3000</v>
      </c>
      <c r="DR638" s="16">
        <f>IF(DT638=2,AU638*1000,AU638)</f>
        <v>5000</v>
      </c>
      <c r="DS638" s="16">
        <v>2</v>
      </c>
      <c r="DT638" s="16">
        <v>2</v>
      </c>
      <c r="DU638" s="16">
        <f>MAX(0,MIN(AX638,3))*2^14+MAX(0,MIN(AY638,3))*2^12+MAX(0,MIN(AZ638,3))*2^10+MAX(0,MIN(BA638,3))*2^8+IF(AW638&lt;0,31,IF(AW638&gt;30,30,AW638))</f>
        <v>0</v>
      </c>
      <c r="DV638" s="16">
        <f>DD638 + DE638</f>
        <v>0</v>
      </c>
      <c r="DW638" s="138"/>
      <c r="DX638" s="137"/>
      <c r="DY638" s="137"/>
      <c r="DZ638" s="17"/>
      <c r="EA638" s="15"/>
      <c r="EB638" s="15"/>
      <c r="EC638" s="15"/>
      <c r="ED638" s="15"/>
    </row>
    <row r="639" spans="1:134" ht="15" hidden="1" customHeight="1" x14ac:dyDescent="0.3">
      <c r="A639" s="123"/>
      <c r="B639" s="221"/>
      <c r="C639" s="553" t="str">
        <f>IF(LEN(t_STR_RW_UEGO1) &gt; 0, t_STR_RW_UEGO1, DEF_RW_UEGO1) &amp; " sense cell voltage low"</f>
        <v>UEGO1 sense cell voltage low</v>
      </c>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c r="AC639" s="125"/>
      <c r="AD639" s="125"/>
      <c r="AE639" s="125"/>
      <c r="AF639" s="125"/>
      <c r="AG639" s="125"/>
      <c r="AH639" s="125"/>
      <c r="AI639" s="125"/>
      <c r="AJ639" s="128">
        <f>IF($DM639=0,0,(IF(_xlfn.BITAND($DM639, 128),"8,", "") &amp; IF(_xlfn.BITAND($DM639,64),"7,", "") &amp; IF(_xlfn.BITAND($DM639,7), _xlfn.BITAND($DM639,7) &amp; ",", "") &amp; IF(_xlfn.BITAND($DM639, 56), _xlfn.BITAND($DM639, 56)/8, "")))</f>
        <v>0</v>
      </c>
      <c r="AK639" s="135">
        <v>3217</v>
      </c>
      <c r="AL639" s="135">
        <v>4</v>
      </c>
      <c r="AM639" s="194" t="s">
        <v>165</v>
      </c>
      <c r="AN639" s="195" t="s">
        <v>1095</v>
      </c>
      <c r="AO639" s="195" t="s">
        <v>167</v>
      </c>
      <c r="AP639" s="195" t="s">
        <v>1096</v>
      </c>
      <c r="AQ639" s="132"/>
      <c r="AR639" s="12"/>
      <c r="AS639" s="12"/>
      <c r="AT639" s="12"/>
      <c r="AU639" s="12"/>
      <c r="AV639" s="12"/>
      <c r="AW639" s="12"/>
      <c r="AX639" s="12"/>
      <c r="AY639" s="12"/>
      <c r="AZ639" s="12"/>
      <c r="BA639" s="12"/>
      <c r="BB639" s="14"/>
      <c r="BC639" s="14"/>
      <c r="BD639" s="15"/>
      <c r="BE639" s="137" t="str">
        <f>IF(C639="","",C639)</f>
        <v>UEGO1 sense cell voltage low</v>
      </c>
      <c r="BF639" s="11" t="s">
        <v>1012</v>
      </c>
      <c r="BG639" s="11" t="s">
        <v>1013</v>
      </c>
      <c r="BH639" s="11" t="s">
        <v>266</v>
      </c>
      <c r="BI639" s="11" t="s">
        <v>1014</v>
      </c>
      <c r="BJ639" s="11" t="s">
        <v>1015</v>
      </c>
      <c r="BK639" s="11" t="s">
        <v>1016</v>
      </c>
      <c r="BL639" s="11" t="s">
        <v>350</v>
      </c>
      <c r="BM639" s="11" t="s">
        <v>179</v>
      </c>
      <c r="BN639" s="11" t="s">
        <v>182</v>
      </c>
      <c r="BO639" s="11" t="s">
        <v>182</v>
      </c>
      <c r="BP639" s="11" t="s">
        <v>183</v>
      </c>
      <c r="BQ639" s="11" t="s">
        <v>182</v>
      </c>
      <c r="BR639" s="11" t="s">
        <v>182</v>
      </c>
      <c r="BS639" s="11" t="s">
        <v>183</v>
      </c>
      <c r="BT639" s="11" t="s">
        <v>182</v>
      </c>
      <c r="BU639" s="11"/>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6">
        <f>IF(UPPER(TRIM(AM639))="P", 0, IF(UPPER(TRIM(AM639))="C", 16384, IF(UPPER(TRIM(AM639))="B", 32768, IF(UPPER(TRIM(AM639))="U", 49152, -1))))</f>
        <v>0</v>
      </c>
      <c r="DC639" s="16">
        <f>HEX2DEC(AN639)</f>
        <v>12321</v>
      </c>
      <c r="DD639" s="16"/>
      <c r="DE639" s="16"/>
      <c r="DF639" s="17"/>
      <c r="DG639" s="16">
        <v>251</v>
      </c>
      <c r="DH639" s="16">
        <f t="shared" si="309"/>
        <v>3217</v>
      </c>
      <c r="DI639" s="16">
        <f t="shared" si="309"/>
        <v>4</v>
      </c>
      <c r="DJ639" s="16">
        <f>DB639 + DC639</f>
        <v>12321</v>
      </c>
      <c r="DK639" s="16">
        <f t="shared" si="310"/>
        <v>0</v>
      </c>
      <c r="DL639" s="16">
        <f t="shared" si="310"/>
        <v>35089</v>
      </c>
      <c r="DM639" s="13">
        <v>0</v>
      </c>
      <c r="DN639" s="16">
        <v>192</v>
      </c>
      <c r="DO639" s="16"/>
      <c r="DP639" s="16"/>
      <c r="DQ639" s="16"/>
      <c r="DR639" s="16"/>
      <c r="DS639" s="16"/>
      <c r="DT639" s="16"/>
      <c r="DU639" s="16"/>
      <c r="DV639" s="16"/>
      <c r="DW639" s="138"/>
      <c r="DX639" s="137"/>
      <c r="DY639" s="137"/>
      <c r="DZ639" s="17"/>
      <c r="EA639" s="15"/>
      <c r="EB639" s="15"/>
      <c r="EC639" s="15"/>
      <c r="ED639" s="15"/>
    </row>
    <row r="640" spans="1:134" ht="15" hidden="1" customHeight="1" x14ac:dyDescent="0.3">
      <c r="A640" s="123"/>
      <c r="B640" s="221"/>
      <c r="C640" s="553" t="str">
        <f>IF(LEN(t_STR_RW_UEGO1) &gt; 0, t_STR_RW_UEGO1, DEF_RW_UEGO1) &amp; " pump voltage at high drive limit"</f>
        <v>UEGO1 pump voltage at high drive limit</v>
      </c>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c r="AC640" s="125"/>
      <c r="AD640" s="125"/>
      <c r="AE640" s="125"/>
      <c r="AF640" s="125"/>
      <c r="AG640" s="125"/>
      <c r="AH640" s="125"/>
      <c r="AI640" s="125"/>
      <c r="AJ640" s="128">
        <f>IF($DM640=0,0,(IF(_xlfn.BITAND($DM640, 128),"8,", "") &amp; IF(_xlfn.BITAND($DM640,64),"7,", "") &amp; IF(_xlfn.BITAND($DM640,7), _xlfn.BITAND($DM640,7) &amp; ",", "") &amp; IF(_xlfn.BITAND($DM640, 56), _xlfn.BITAND($DM640, 56)/8, "")))</f>
        <v>0</v>
      </c>
      <c r="AK640" s="135">
        <v>3225</v>
      </c>
      <c r="AL640" s="135">
        <v>3</v>
      </c>
      <c r="AM640" s="194" t="s">
        <v>165</v>
      </c>
      <c r="AN640" s="195" t="s">
        <v>1097</v>
      </c>
      <c r="AO640" s="195" t="s">
        <v>167</v>
      </c>
      <c r="AP640" s="195" t="s">
        <v>1098</v>
      </c>
      <c r="AQ640" s="140"/>
      <c r="AR640" s="12"/>
      <c r="AS640" s="12"/>
      <c r="AT640" s="12"/>
      <c r="AU640" s="12"/>
      <c r="AV640" s="12"/>
      <c r="AW640" s="12"/>
      <c r="AX640" s="12"/>
      <c r="AY640" s="12"/>
      <c r="AZ640" s="12"/>
      <c r="BA640" s="12"/>
      <c r="BB640" s="14"/>
      <c r="BC640" s="14"/>
      <c r="BD640" s="15"/>
      <c r="BE640" s="137" t="str">
        <f>IF(C640="","",C640)</f>
        <v>UEGO1 pump voltage at high drive limit</v>
      </c>
      <c r="BF640" s="11" t="s">
        <v>1012</v>
      </c>
      <c r="BG640" s="11" t="s">
        <v>1013</v>
      </c>
      <c r="BH640" s="11" t="s">
        <v>266</v>
      </c>
      <c r="BI640" s="11" t="s">
        <v>1014</v>
      </c>
      <c r="BJ640" s="11" t="s">
        <v>1015</v>
      </c>
      <c r="BK640" s="11" t="s">
        <v>1016</v>
      </c>
      <c r="BL640" s="11" t="s">
        <v>350</v>
      </c>
      <c r="BM640" s="11" t="s">
        <v>179</v>
      </c>
      <c r="BN640" s="11" t="s">
        <v>182</v>
      </c>
      <c r="BO640" s="11" t="s">
        <v>182</v>
      </c>
      <c r="BP640" s="11" t="s">
        <v>183</v>
      </c>
      <c r="BQ640" s="11" t="s">
        <v>182</v>
      </c>
      <c r="BR640" s="11" t="s">
        <v>182</v>
      </c>
      <c r="BS640" s="11" t="s">
        <v>183</v>
      </c>
      <c r="BT640" s="11" t="s">
        <v>182</v>
      </c>
      <c r="BU640" s="11"/>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6">
        <f>IF(UPPER(TRIM(AM640))="P", 0, IF(UPPER(TRIM(AM640))="C", 16384, IF(UPPER(TRIM(AM640))="B", 32768, IF(UPPER(TRIM(AM640))="U", 49152, -1))))</f>
        <v>0</v>
      </c>
      <c r="DC640" s="16">
        <f>HEX2DEC(AN640)</f>
        <v>12322</v>
      </c>
      <c r="DD640" s="16"/>
      <c r="DE640" s="16"/>
      <c r="DF640" s="17"/>
      <c r="DG640" s="16">
        <v>252</v>
      </c>
      <c r="DH640" s="16">
        <f t="shared" si="309"/>
        <v>3225</v>
      </c>
      <c r="DI640" s="16">
        <f t="shared" si="309"/>
        <v>3</v>
      </c>
      <c r="DJ640" s="16">
        <f>DB640 + DC640</f>
        <v>12322</v>
      </c>
      <c r="DK640" s="16">
        <f t="shared" si="310"/>
        <v>0</v>
      </c>
      <c r="DL640" s="16">
        <f t="shared" si="310"/>
        <v>35090</v>
      </c>
      <c r="DM640" s="13">
        <v>0</v>
      </c>
      <c r="DN640" s="16">
        <v>192</v>
      </c>
      <c r="DO640" s="16"/>
      <c r="DP640" s="16"/>
      <c r="DQ640" s="16"/>
      <c r="DR640" s="16"/>
      <c r="DS640" s="16"/>
      <c r="DT640" s="16"/>
      <c r="DU640" s="16"/>
      <c r="DV640" s="16"/>
      <c r="DW640" s="138"/>
      <c r="DX640" s="137"/>
      <c r="DY640" s="137"/>
      <c r="DZ640" s="17"/>
      <c r="EA640" s="15"/>
      <c r="EB640" s="15"/>
      <c r="EC640" s="15"/>
      <c r="ED640" s="15"/>
    </row>
    <row r="641" spans="1:134" ht="15" hidden="1" customHeight="1" x14ac:dyDescent="0.3">
      <c r="A641" s="123"/>
      <c r="B641" s="221"/>
      <c r="C641" s="553" t="str">
        <f>IF(LEN(t_STR_RW_UEGO1) &gt; 0, t_STR_RW_UEGO1, DEF_RW_UEGO1) &amp; " pump voltage at low drive limit"</f>
        <v>UEGO1 pump voltage at low drive limit</v>
      </c>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c r="AC641" s="125"/>
      <c r="AD641" s="125"/>
      <c r="AE641" s="125"/>
      <c r="AF641" s="125"/>
      <c r="AG641" s="125"/>
      <c r="AH641" s="125"/>
      <c r="AI641" s="125"/>
      <c r="AJ641" s="128">
        <f>IF($DM641=0,0,(IF(_xlfn.BITAND($DM641, 128),"8,", "") &amp; IF(_xlfn.BITAND($DM641,64),"7,", "") &amp; IF(_xlfn.BITAND($DM641,7), _xlfn.BITAND($DM641,7) &amp; ",", "") &amp; IF(_xlfn.BITAND($DM641, 56), _xlfn.BITAND($DM641, 56)/8, "")))</f>
        <v>0</v>
      </c>
      <c r="AK641" s="135">
        <v>3225</v>
      </c>
      <c r="AL641" s="135">
        <v>4</v>
      </c>
      <c r="AM641" s="194" t="s">
        <v>165</v>
      </c>
      <c r="AN641" s="195" t="s">
        <v>1099</v>
      </c>
      <c r="AO641" s="195" t="s">
        <v>167</v>
      </c>
      <c r="AP641" s="195" t="s">
        <v>1100</v>
      </c>
      <c r="AQ641" s="132"/>
      <c r="AR641" s="12"/>
      <c r="AS641" s="12"/>
      <c r="AT641" s="12"/>
      <c r="AU641" s="12"/>
      <c r="AV641" s="12"/>
      <c r="AW641" s="12"/>
      <c r="AX641" s="12"/>
      <c r="AY641" s="12"/>
      <c r="AZ641" s="12"/>
      <c r="BA641" s="12"/>
      <c r="BB641" s="14"/>
      <c r="BC641" s="14"/>
      <c r="BD641" s="15"/>
      <c r="BE641" s="137" t="str">
        <f>IF(C641="","",C641)</f>
        <v>UEGO1 pump voltage at low drive limit</v>
      </c>
      <c r="BF641" s="11" t="s">
        <v>1012</v>
      </c>
      <c r="BG641" s="11" t="s">
        <v>1013</v>
      </c>
      <c r="BH641" s="11" t="s">
        <v>266</v>
      </c>
      <c r="BI641" s="11" t="s">
        <v>1014</v>
      </c>
      <c r="BJ641" s="11" t="s">
        <v>1015</v>
      </c>
      <c r="BK641" s="11" t="s">
        <v>1016</v>
      </c>
      <c r="BL641" s="11" t="s">
        <v>350</v>
      </c>
      <c r="BM641" s="11" t="s">
        <v>179</v>
      </c>
      <c r="BN641" s="11" t="s">
        <v>182</v>
      </c>
      <c r="BO641" s="11" t="s">
        <v>182</v>
      </c>
      <c r="BP641" s="11" t="s">
        <v>183</v>
      </c>
      <c r="BQ641" s="11" t="s">
        <v>182</v>
      </c>
      <c r="BR641" s="11" t="s">
        <v>182</v>
      </c>
      <c r="BS641" s="11" t="s">
        <v>183</v>
      </c>
      <c r="BT641" s="11" t="s">
        <v>182</v>
      </c>
      <c r="BU641" s="11"/>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6">
        <f>IF(UPPER(TRIM(AM641))="P", 0, IF(UPPER(TRIM(AM641))="C", 16384, IF(UPPER(TRIM(AM641))="B", 32768, IF(UPPER(TRIM(AM641))="U", 49152, -1))))</f>
        <v>0</v>
      </c>
      <c r="DC641" s="16">
        <f>HEX2DEC(AN641)</f>
        <v>12323</v>
      </c>
      <c r="DD641" s="16"/>
      <c r="DE641" s="16"/>
      <c r="DF641" s="17"/>
      <c r="DG641" s="16">
        <v>253</v>
      </c>
      <c r="DH641" s="16">
        <f t="shared" si="309"/>
        <v>3225</v>
      </c>
      <c r="DI641" s="16">
        <f t="shared" si="309"/>
        <v>4</v>
      </c>
      <c r="DJ641" s="16">
        <f>DB641 + DC641</f>
        <v>12323</v>
      </c>
      <c r="DK641" s="16">
        <f t="shared" si="310"/>
        <v>0</v>
      </c>
      <c r="DL641" s="16">
        <f t="shared" si="310"/>
        <v>35091</v>
      </c>
      <c r="DM641" s="13">
        <v>0</v>
      </c>
      <c r="DN641" s="16">
        <v>192</v>
      </c>
      <c r="DO641" s="16"/>
      <c r="DP641" s="16"/>
      <c r="DQ641" s="16"/>
      <c r="DR641" s="16"/>
      <c r="DS641" s="16"/>
      <c r="DT641" s="16"/>
      <c r="DU641" s="16"/>
      <c r="DV641" s="16"/>
      <c r="DW641" s="138"/>
      <c r="DX641" s="137"/>
      <c r="DY641" s="137"/>
      <c r="DZ641" s="17"/>
      <c r="EA641" s="15"/>
      <c r="EB641" s="15"/>
      <c r="EC641" s="15"/>
      <c r="ED641" s="15"/>
    </row>
    <row r="642" spans="1:134" ht="15" hidden="1" customHeight="1" x14ac:dyDescent="0.3">
      <c r="A642" s="123"/>
      <c r="B642" s="221"/>
      <c r="C642" s="553"/>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c r="AC642" s="125"/>
      <c r="AD642" s="125"/>
      <c r="AE642" s="125"/>
      <c r="AF642" s="125"/>
      <c r="AG642" s="125"/>
      <c r="AH642" s="125"/>
      <c r="AI642" s="125"/>
      <c r="AJ642" s="128"/>
      <c r="AK642" s="143"/>
      <c r="AL642" s="143"/>
      <c r="AM642" s="144"/>
      <c r="AN642" s="145"/>
      <c r="AO642" s="145"/>
      <c r="AP642" s="145"/>
      <c r="AQ642" s="140"/>
      <c r="AR642" s="197"/>
      <c r="AS642" s="12"/>
      <c r="AT642" s="224"/>
      <c r="AU642" s="224"/>
      <c r="AV642" s="12"/>
      <c r="AW642" s="12"/>
      <c r="AX642" s="12"/>
      <c r="AY642" s="12"/>
      <c r="AZ642" s="12"/>
      <c r="BA642" s="12"/>
      <c r="BB642" s="14"/>
      <c r="BC642" s="14"/>
      <c r="BD642" s="15"/>
      <c r="BE642" s="137" t="s">
        <v>183</v>
      </c>
      <c r="BF642" s="146"/>
      <c r="BG642" s="146"/>
      <c r="BH642" s="146"/>
      <c r="BI642" s="11" t="s">
        <v>183</v>
      </c>
      <c r="BJ642" s="11" t="s">
        <v>183</v>
      </c>
      <c r="BK642" s="11" t="s">
        <v>183</v>
      </c>
      <c r="BL642" s="11" t="s">
        <v>183</v>
      </c>
      <c r="BM642" s="11" t="s">
        <v>183</v>
      </c>
      <c r="BN642" s="11" t="s">
        <v>183</v>
      </c>
      <c r="BO642" s="11" t="s">
        <v>183</v>
      </c>
      <c r="BP642" s="11" t="s">
        <v>183</v>
      </c>
      <c r="BQ642" s="11" t="s">
        <v>183</v>
      </c>
      <c r="BR642" s="11" t="s">
        <v>183</v>
      </c>
      <c r="BS642" s="11" t="s">
        <v>183</v>
      </c>
      <c r="BT642" s="11" t="s">
        <v>183</v>
      </c>
      <c r="BU642" s="11"/>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6"/>
      <c r="DC642" s="16"/>
      <c r="DD642" s="16"/>
      <c r="DE642" s="16"/>
      <c r="DF642" s="17"/>
      <c r="DG642" s="16"/>
      <c r="DH642" s="16"/>
      <c r="DI642" s="16"/>
      <c r="DJ642" s="16"/>
      <c r="DK642" s="16"/>
      <c r="DL642" s="16"/>
      <c r="DM642" s="128"/>
      <c r="DN642" s="16"/>
      <c r="DO642" s="16"/>
      <c r="DP642" s="16"/>
      <c r="DQ642" s="16"/>
      <c r="DR642" s="16"/>
      <c r="DS642" s="16"/>
      <c r="DT642" s="16"/>
      <c r="DU642" s="16"/>
      <c r="DV642" s="16"/>
      <c r="DW642" s="138"/>
      <c r="DX642" s="137"/>
      <c r="DY642" s="137"/>
      <c r="DZ642" s="17"/>
      <c r="EA642" s="15"/>
      <c r="EB642" s="15"/>
      <c r="EC642" s="15"/>
      <c r="ED642" s="15"/>
    </row>
    <row r="643" spans="1:134" ht="15" hidden="1" customHeight="1" x14ac:dyDescent="0.3">
      <c r="A643" s="123"/>
      <c r="B643" s="221"/>
      <c r="C643" s="561" t="str">
        <f>IF(LEN(t_STR_RW_UEGO1) &gt; 0, t_STR_RW_UEGO1, DEF_RW_UEGO1) &amp; " sense cell slow to warm up"</f>
        <v>UEGO1 sense cell slow to warm up</v>
      </c>
      <c r="D643" s="152"/>
      <c r="E643" s="228"/>
      <c r="F643" s="152"/>
      <c r="G643" s="151"/>
      <c r="H643" s="152"/>
      <c r="I643" s="151"/>
      <c r="J643" s="151"/>
      <c r="K643" s="241"/>
      <c r="L643" s="152"/>
      <c r="M643" s="228"/>
      <c r="N643" s="152"/>
      <c r="O643" s="152"/>
      <c r="P643" s="152"/>
      <c r="Q643" s="152"/>
      <c r="R643" s="152"/>
      <c r="S643" s="152"/>
      <c r="T643" s="152"/>
      <c r="U643" s="152"/>
      <c r="V643" s="152"/>
      <c r="W643" s="152"/>
      <c r="X643" s="152"/>
      <c r="Y643" s="152"/>
      <c r="Z643" s="152"/>
      <c r="AA643" s="152"/>
      <c r="AB643" s="152"/>
      <c r="AC643" s="152"/>
      <c r="AD643" s="152"/>
      <c r="AE643" s="152"/>
      <c r="AF643" s="152"/>
      <c r="AG643" s="152"/>
      <c r="AH643" s="152"/>
      <c r="AI643" s="152"/>
      <c r="AJ643" s="148">
        <f>IF($DM643=0,0,(IF(_xlfn.BITAND($DM643, 128),"8,", "") &amp; IF(_xlfn.BITAND($DM643,64),"7,", "") &amp; IF(_xlfn.BITAND($DM643,7), _xlfn.BITAND($DM643,7) &amp; ",", "") &amp; IF(_xlfn.BITAND($DM643, 56), _xlfn.BITAND($DM643, 56)/8, "")))</f>
        <v>0</v>
      </c>
      <c r="AK643" s="135">
        <v>3222</v>
      </c>
      <c r="AL643" s="135">
        <v>10</v>
      </c>
      <c r="AM643" s="194" t="s">
        <v>165</v>
      </c>
      <c r="AN643" s="195" t="s">
        <v>1101</v>
      </c>
      <c r="AO643" s="195" t="s">
        <v>167</v>
      </c>
      <c r="AP643" s="195" t="s">
        <v>1102</v>
      </c>
      <c r="AQ643" s="140"/>
      <c r="AR643" s="12"/>
      <c r="AS643" s="12"/>
      <c r="AT643" s="263">
        <v>3</v>
      </c>
      <c r="AU643" s="198">
        <v>5</v>
      </c>
      <c r="AV643" s="12" t="s">
        <v>259</v>
      </c>
      <c r="AW643" s="135">
        <v>0</v>
      </c>
      <c r="AX643" s="135">
        <v>0</v>
      </c>
      <c r="AY643" s="135">
        <v>0</v>
      </c>
      <c r="AZ643" s="135">
        <v>0</v>
      </c>
      <c r="BA643" s="135">
        <v>0</v>
      </c>
      <c r="BB643" s="136"/>
      <c r="BC643" s="136"/>
      <c r="BD643" s="15"/>
      <c r="BE643" s="137" t="str">
        <f>IF(C643="","",C643)</f>
        <v>UEGO1 sense cell slow to warm up</v>
      </c>
      <c r="BF643" s="11"/>
      <c r="BG643" s="11"/>
      <c r="BH643" s="11"/>
      <c r="BI643" s="11"/>
      <c r="BJ643" s="11"/>
      <c r="BK643" s="11"/>
      <c r="BL643" s="11"/>
      <c r="BM643" s="11"/>
      <c r="BN643" s="11"/>
      <c r="BO643" s="11"/>
      <c r="BP643" s="11"/>
      <c r="BQ643" s="11"/>
      <c r="BR643" s="11"/>
      <c r="BS643" s="303"/>
      <c r="BT643" s="11"/>
      <c r="BU643" s="11"/>
      <c r="BV643" s="15">
        <f>IF(UPPER(TRIM(D643))="X",1,0)</f>
        <v>0</v>
      </c>
      <c r="BW643" s="15">
        <f>IF(UPPER(TRIM(E643))="X",1,0)</f>
        <v>0</v>
      </c>
      <c r="BX643" s="15">
        <f>IF(UPPER(TRIM(F643))="X",1,0)</f>
        <v>0</v>
      </c>
      <c r="BY643" s="15">
        <f>IF(UPPER(TRIM(G643))="X",1,0)</f>
        <v>0</v>
      </c>
      <c r="BZ643" s="15">
        <f>IF(UPPER(TRIM(H643))="X",1,0)</f>
        <v>0</v>
      </c>
      <c r="CA643" s="15">
        <f>IF(UPPER(TRIM(J643))="X",1,0)</f>
        <v>0</v>
      </c>
      <c r="CB643" s="15">
        <f>IF(UPPER(TRIM(L643))="X",1,0)</f>
        <v>0</v>
      </c>
      <c r="CC643" s="15">
        <f>IF(UPPER(TRIM(M643))="X",1,0)</f>
        <v>0</v>
      </c>
      <c r="CD643" s="15">
        <f>IF(UPPER(TRIM(I643))="X",1,0)</f>
        <v>0</v>
      </c>
      <c r="CE643" s="15">
        <f>IF(UPPER(TRIM(K643))="X",1,0)</f>
        <v>0</v>
      </c>
      <c r="CF643" s="15">
        <f t="shared" ref="CF643:DA643" si="311">IF(UPPER(TRIM(N643))="X",1,0)</f>
        <v>0</v>
      </c>
      <c r="CG643" s="15">
        <f t="shared" si="311"/>
        <v>0</v>
      </c>
      <c r="CH643" s="15">
        <f t="shared" si="311"/>
        <v>0</v>
      </c>
      <c r="CI643" s="15">
        <f t="shared" si="311"/>
        <v>0</v>
      </c>
      <c r="CJ643" s="15">
        <f t="shared" si="311"/>
        <v>0</v>
      </c>
      <c r="CK643" s="15">
        <f t="shared" si="311"/>
        <v>0</v>
      </c>
      <c r="CL643" s="15">
        <f t="shared" si="311"/>
        <v>0</v>
      </c>
      <c r="CM643" s="15">
        <f t="shared" si="311"/>
        <v>0</v>
      </c>
      <c r="CN643" s="15">
        <f t="shared" si="311"/>
        <v>0</v>
      </c>
      <c r="CO643" s="15">
        <f t="shared" si="311"/>
        <v>0</v>
      </c>
      <c r="CP643" s="15">
        <f t="shared" si="311"/>
        <v>0</v>
      </c>
      <c r="CQ643" s="15">
        <f t="shared" si="311"/>
        <v>0</v>
      </c>
      <c r="CR643" s="15">
        <f t="shared" si="311"/>
        <v>0</v>
      </c>
      <c r="CS643" s="15">
        <f t="shared" si="311"/>
        <v>0</v>
      </c>
      <c r="CT643" s="15">
        <f t="shared" si="311"/>
        <v>0</v>
      </c>
      <c r="CU643" s="15">
        <f t="shared" si="311"/>
        <v>0</v>
      </c>
      <c r="CV643" s="15">
        <f t="shared" si="311"/>
        <v>0</v>
      </c>
      <c r="CW643" s="15">
        <f t="shared" si="311"/>
        <v>0</v>
      </c>
      <c r="CX643" s="15">
        <f t="shared" si="311"/>
        <v>0</v>
      </c>
      <c r="CY643" s="15">
        <f t="shared" si="311"/>
        <v>0</v>
      </c>
      <c r="CZ643" s="15">
        <f t="shared" si="311"/>
        <v>0</v>
      </c>
      <c r="DA643" s="15">
        <f t="shared" si="311"/>
        <v>0</v>
      </c>
      <c r="DB643" s="16">
        <f>IF(UPPER(TRIM(AM643))="P", 0, IF(UPPER(TRIM(AM643))="C", 16384, IF(UPPER(TRIM(AM643))="B", 32768, IF(UPPER(TRIM(AM643))="U", 49152, -1))))</f>
        <v>0</v>
      </c>
      <c r="DC643" s="16">
        <f>HEX2DEC(AN643)</f>
        <v>12324</v>
      </c>
      <c r="DD643" s="16">
        <f>IF(UPPER(TRIM(BB643))="",0,IF(UPPER(TRIM(BB643))="M",32,IF(UPPER(TRIM(BB643))="H",64,IF(UPPER(TRIM(BB643))="I",128,-1))))</f>
        <v>0</v>
      </c>
      <c r="DE643" s="16">
        <f>IF(UPPER(TRIM(BC643))="",0, IF(UPPER(TRIM(BC643))="U",1,IF(UPPER(TRIM(BC643))="A",2,IF(UPPER(TRIM(BC643))="B1",4,IF(UPPER(TRIM(BC643))="B2",8,IF(UPPER(TRIM(BC643))="C",16,-1))))))</f>
        <v>0</v>
      </c>
      <c r="DF643" s="17"/>
      <c r="DG643" s="16">
        <v>254</v>
      </c>
      <c r="DH643" s="16">
        <f>AK643</f>
        <v>3222</v>
      </c>
      <c r="DI643" s="16">
        <f>AL643</f>
        <v>10</v>
      </c>
      <c r="DJ643" s="16">
        <f>DB643 + DC643</f>
        <v>12324</v>
      </c>
      <c r="DK643" s="16">
        <f>HEX2DEC(AO643)</f>
        <v>0</v>
      </c>
      <c r="DL643" s="16">
        <f>HEX2DEC(AP643)</f>
        <v>35092</v>
      </c>
      <c r="DM643" s="13">
        <v>0</v>
      </c>
      <c r="DN643" s="16">
        <v>193</v>
      </c>
      <c r="DO643" s="16">
        <f>BV643*2^15+BW643*2^14+BX643*2^13+BY643*2^12+BZ643*2^11+CA643*2^10+CB643*2^9+CC643*2^8+CD643*2^7+CE643*2^6+CF643*2^5+CG643*2^4+CH643*2^3+CI643*2^2+CJ643*2^1+CK643*2^0</f>
        <v>0</v>
      </c>
      <c r="DP643" s="16">
        <f>CL643*2^15+CM643*2^14+CN643*2^13+CO643*2^12+CP643*2^11+CQ643*2^10+CR643*2^9+CS643*2^8+CT643*2^7+CU643*2^6+CV643*2^5+CW643*2^4+CX643*2^3+CY643*2^2+CZ643*2^1+DA643*2^0</f>
        <v>0</v>
      </c>
      <c r="DQ643" s="16">
        <f>IF(DS643=2,AT643*1000,AT643)</f>
        <v>3000</v>
      </c>
      <c r="DR643" s="16">
        <f>IF(DT643=2,AU643*1000,AU643)</f>
        <v>5000</v>
      </c>
      <c r="DS643" s="16">
        <v>2</v>
      </c>
      <c r="DT643" s="16">
        <v>2</v>
      </c>
      <c r="DU643" s="16">
        <f>MAX(0,MIN(AX643,3))*2^14+MAX(0,MIN(AY643,3))*2^12+MAX(0,MIN(AZ643,3))*2^10+MAX(0,MIN(BA643,3))*2^8+IF(AW643&lt;0,31,IF(AW643&gt;30,30,AW643))</f>
        <v>0</v>
      </c>
      <c r="DV643" s="16">
        <f>DD643 + DE643</f>
        <v>0</v>
      </c>
      <c r="DW643" s="138"/>
      <c r="DX643" s="137"/>
      <c r="DY643" s="137"/>
      <c r="DZ643" s="17"/>
      <c r="EA643" s="15"/>
      <c r="EB643" s="15"/>
      <c r="EC643" s="15"/>
      <c r="ED643" s="15"/>
    </row>
    <row r="644" spans="1:134" ht="15" hidden="1" customHeight="1" x14ac:dyDescent="0.3">
      <c r="A644" s="123"/>
      <c r="B644" s="221"/>
      <c r="C644" s="553" t="str">
        <f>IF(LEN(t_STR_RW_UEGO1) &gt; 0, t_STR_RW_UEGO1, DEF_RW_UEGO1) &amp; " pump cell slow to warm up"</f>
        <v>UEGO1 pump cell slow to warm up</v>
      </c>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c r="AC644" s="125"/>
      <c r="AD644" s="125"/>
      <c r="AE644" s="125"/>
      <c r="AF644" s="125"/>
      <c r="AG644" s="125"/>
      <c r="AH644" s="125"/>
      <c r="AI644" s="125"/>
      <c r="AJ644" s="128">
        <f>IF($DM644=0,0,(IF(_xlfn.BITAND($DM644, 128),"8,", "") &amp; IF(_xlfn.BITAND($DM644,64),"7,", "") &amp; IF(_xlfn.BITAND($DM644,7), _xlfn.BITAND($DM644,7) &amp; ",", "") &amp; IF(_xlfn.BITAND($DM644, 56), _xlfn.BITAND($DM644, 56)/8, "")))</f>
        <v>0</v>
      </c>
      <c r="AK644" s="135">
        <v>3225</v>
      </c>
      <c r="AL644" s="135">
        <v>10</v>
      </c>
      <c r="AM644" s="194" t="s">
        <v>165</v>
      </c>
      <c r="AN644" s="195" t="s">
        <v>1103</v>
      </c>
      <c r="AO644" s="195" t="s">
        <v>167</v>
      </c>
      <c r="AP644" s="195" t="s">
        <v>1104</v>
      </c>
      <c r="AQ644" s="132" t="s">
        <v>1105</v>
      </c>
      <c r="AR644" s="12"/>
      <c r="AS644" s="12"/>
      <c r="AT644" s="12"/>
      <c r="AU644" s="12"/>
      <c r="AV644" s="12"/>
      <c r="AW644" s="12"/>
      <c r="AX644" s="12"/>
      <c r="AY644" s="12"/>
      <c r="AZ644" s="12"/>
      <c r="BA644" s="12"/>
      <c r="BB644" s="14"/>
      <c r="BC644" s="14"/>
      <c r="BD644" s="15"/>
      <c r="BE644" s="137" t="str">
        <f>IF(C644="","",C644)</f>
        <v>UEGO1 pump cell slow to warm up</v>
      </c>
      <c r="BF644" s="11" t="s">
        <v>1012</v>
      </c>
      <c r="BG644" s="11" t="s">
        <v>1013</v>
      </c>
      <c r="BH644" s="11" t="s">
        <v>266</v>
      </c>
      <c r="BI644" s="11" t="s">
        <v>1073</v>
      </c>
      <c r="BJ644" s="11" t="s">
        <v>1015</v>
      </c>
      <c r="BK644" s="11" t="s">
        <v>1035</v>
      </c>
      <c r="BL644" s="11" t="s">
        <v>174</v>
      </c>
      <c r="BM644" s="11" t="s">
        <v>271</v>
      </c>
      <c r="BN644" s="11" t="s">
        <v>182</v>
      </c>
      <c r="BO644" s="11" t="s">
        <v>180</v>
      </c>
      <c r="BP644" s="11" t="s">
        <v>1074</v>
      </c>
      <c r="BQ644" s="11" t="s">
        <v>180</v>
      </c>
      <c r="BR644" s="11" t="s">
        <v>180</v>
      </c>
      <c r="BS644" s="303" t="s">
        <v>1065</v>
      </c>
      <c r="BT644" s="11" t="s">
        <v>180</v>
      </c>
      <c r="BU644" s="11"/>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6">
        <f>IF(UPPER(TRIM(AM644))="P", 0, IF(UPPER(TRIM(AM644))="C", 16384, IF(UPPER(TRIM(AM644))="B", 32768, IF(UPPER(TRIM(AM644))="U", 49152, -1))))</f>
        <v>0</v>
      </c>
      <c r="DC644" s="16">
        <f>HEX2DEC(AN644)</f>
        <v>12325</v>
      </c>
      <c r="DD644" s="16"/>
      <c r="DE644" s="16"/>
      <c r="DF644" s="17"/>
      <c r="DG644" s="16">
        <v>255</v>
      </c>
      <c r="DH644" s="16">
        <f>AK644</f>
        <v>3225</v>
      </c>
      <c r="DI644" s="16">
        <f>AL644</f>
        <v>10</v>
      </c>
      <c r="DJ644" s="16">
        <f>DB644 + DC644</f>
        <v>12325</v>
      </c>
      <c r="DK644" s="16">
        <f>HEX2DEC(AO644)</f>
        <v>0</v>
      </c>
      <c r="DL644" s="16">
        <f>HEX2DEC(AP644)</f>
        <v>35093</v>
      </c>
      <c r="DM644" s="13">
        <v>0</v>
      </c>
      <c r="DN644" s="16">
        <v>193</v>
      </c>
      <c r="DO644" s="16"/>
      <c r="DP644" s="16"/>
      <c r="DQ644" s="16"/>
      <c r="DR644" s="16"/>
      <c r="DS644" s="16"/>
      <c r="DT644" s="16"/>
      <c r="DU644" s="16"/>
      <c r="DV644" s="16"/>
      <c r="DW644" s="138" t="s">
        <v>184</v>
      </c>
      <c r="DX644" s="137" t="s">
        <v>1075</v>
      </c>
      <c r="DY644" s="137" t="s">
        <v>1067</v>
      </c>
      <c r="DZ644" s="17"/>
      <c r="EA644" s="15"/>
      <c r="EB644" s="15"/>
      <c r="EC644" s="15"/>
      <c r="ED644" s="15"/>
    </row>
    <row r="645" spans="1:134" ht="15" hidden="1" customHeight="1" x14ac:dyDescent="0.3">
      <c r="A645" s="123"/>
      <c r="B645" s="221"/>
      <c r="C645" s="553"/>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c r="AC645" s="125"/>
      <c r="AD645" s="125"/>
      <c r="AE645" s="125"/>
      <c r="AF645" s="125"/>
      <c r="AG645" s="125"/>
      <c r="AH645" s="125"/>
      <c r="AI645" s="125"/>
      <c r="AJ645" s="148"/>
      <c r="AK645" s="12"/>
      <c r="AL645" s="12"/>
      <c r="AM645" s="149"/>
      <c r="AN645" s="150"/>
      <c r="AO645" s="150"/>
      <c r="AP645" s="150"/>
      <c r="AQ645" s="140" t="s">
        <v>1106</v>
      </c>
      <c r="AR645" s="133">
        <v>60</v>
      </c>
      <c r="AS645" s="12" t="s">
        <v>259</v>
      </c>
      <c r="AT645" s="12"/>
      <c r="AU645" s="12"/>
      <c r="AV645" s="12"/>
      <c r="AW645" s="12"/>
      <c r="AX645" s="12"/>
      <c r="AY645" s="12"/>
      <c r="AZ645" s="12"/>
      <c r="BA645" s="12"/>
      <c r="BB645" s="14"/>
      <c r="BC645" s="14"/>
      <c r="BD645" s="15"/>
      <c r="BE645" s="137" t="s">
        <v>183</v>
      </c>
      <c r="BF645" s="146"/>
      <c r="BG645" s="146"/>
      <c r="BH645" s="146"/>
      <c r="BI645" s="11" t="s">
        <v>183</v>
      </c>
      <c r="BJ645" s="11" t="s">
        <v>183</v>
      </c>
      <c r="BK645" s="11" t="s">
        <v>183</v>
      </c>
      <c r="BL645" s="11" t="s">
        <v>183</v>
      </c>
      <c r="BM645" s="11" t="s">
        <v>183</v>
      </c>
      <c r="BN645" s="11" t="s">
        <v>183</v>
      </c>
      <c r="BO645" s="11" t="s">
        <v>183</v>
      </c>
      <c r="BP645" s="11" t="s">
        <v>183</v>
      </c>
      <c r="BQ645" s="11" t="s">
        <v>183</v>
      </c>
      <c r="BR645" s="11" t="s">
        <v>183</v>
      </c>
      <c r="BS645" s="11" t="s">
        <v>183</v>
      </c>
      <c r="BT645" s="11" t="s">
        <v>183</v>
      </c>
      <c r="BU645" s="11"/>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6"/>
      <c r="DC645" s="16"/>
      <c r="DD645" s="16"/>
      <c r="DE645" s="16"/>
      <c r="DF645" s="17"/>
      <c r="DG645" s="16"/>
      <c r="DH645" s="16"/>
      <c r="DI645" s="16"/>
      <c r="DJ645" s="16"/>
      <c r="DK645" s="16"/>
      <c r="DL645" s="16"/>
      <c r="DM645" s="13"/>
      <c r="DN645" s="16"/>
      <c r="DO645" s="16"/>
      <c r="DP645" s="16"/>
      <c r="DQ645" s="16"/>
      <c r="DR645" s="16"/>
      <c r="DS645" s="16"/>
      <c r="DT645" s="16"/>
      <c r="DU645" s="16"/>
      <c r="DV645" s="16"/>
      <c r="DW645" s="138"/>
      <c r="DX645" s="137"/>
      <c r="DY645" s="137"/>
      <c r="DZ645" s="17"/>
      <c r="EA645" s="15"/>
      <c r="EB645" s="15"/>
      <c r="EC645" s="15"/>
      <c r="ED645" s="15"/>
    </row>
    <row r="646" spans="1:134" ht="15" hidden="1" customHeight="1" x14ac:dyDescent="0.3">
      <c r="A646" s="123"/>
      <c r="B646" s="221"/>
      <c r="C646" s="553"/>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c r="AC646" s="125"/>
      <c r="AD646" s="125"/>
      <c r="AE646" s="125"/>
      <c r="AF646" s="125"/>
      <c r="AG646" s="125"/>
      <c r="AH646" s="125"/>
      <c r="AI646" s="125"/>
      <c r="AJ646" s="148"/>
      <c r="AK646" s="12"/>
      <c r="AL646" s="12"/>
      <c r="AM646" s="149"/>
      <c r="AN646" s="150"/>
      <c r="AO646" s="150"/>
      <c r="AP646" s="150"/>
      <c r="AQ646" s="140" t="s">
        <v>1107</v>
      </c>
      <c r="AR646" s="197"/>
      <c r="AS646" s="12"/>
      <c r="AT646" s="12"/>
      <c r="AU646" s="12"/>
      <c r="AV646" s="12"/>
      <c r="AW646" s="12"/>
      <c r="AX646" s="12"/>
      <c r="AY646" s="12"/>
      <c r="AZ646" s="12"/>
      <c r="BA646" s="12"/>
      <c r="BB646" s="14"/>
      <c r="BC646" s="14"/>
      <c r="BD646" s="15"/>
      <c r="BE646" s="137" t="s">
        <v>183</v>
      </c>
      <c r="BF646" s="146"/>
      <c r="BG646" s="146"/>
      <c r="BH646" s="146"/>
      <c r="BI646" s="11" t="s">
        <v>183</v>
      </c>
      <c r="BJ646" s="11" t="s">
        <v>183</v>
      </c>
      <c r="BK646" s="11" t="s">
        <v>183</v>
      </c>
      <c r="BL646" s="11" t="s">
        <v>183</v>
      </c>
      <c r="BM646" s="11" t="s">
        <v>183</v>
      </c>
      <c r="BN646" s="11" t="s">
        <v>183</v>
      </c>
      <c r="BO646" s="11" t="s">
        <v>183</v>
      </c>
      <c r="BP646" s="11" t="s">
        <v>183</v>
      </c>
      <c r="BQ646" s="11" t="s">
        <v>183</v>
      </c>
      <c r="BR646" s="11" t="s">
        <v>183</v>
      </c>
      <c r="BS646" s="11" t="s">
        <v>183</v>
      </c>
      <c r="BT646" s="11" t="s">
        <v>183</v>
      </c>
      <c r="BU646" s="11"/>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6"/>
      <c r="DC646" s="16"/>
      <c r="DD646" s="16"/>
      <c r="DE646" s="16"/>
      <c r="DF646" s="17"/>
      <c r="DG646" s="16"/>
      <c r="DH646" s="16"/>
      <c r="DI646" s="16"/>
      <c r="DJ646" s="16"/>
      <c r="DK646" s="16"/>
      <c r="DL646" s="16"/>
      <c r="DM646" s="13"/>
      <c r="DN646" s="16"/>
      <c r="DO646" s="16"/>
      <c r="DP646" s="16"/>
      <c r="DQ646" s="16"/>
      <c r="DR646" s="16"/>
      <c r="DS646" s="16"/>
      <c r="DT646" s="16"/>
      <c r="DU646" s="16"/>
      <c r="DV646" s="16"/>
      <c r="DW646" s="138"/>
      <c r="DX646" s="137"/>
      <c r="DY646" s="137"/>
      <c r="DZ646" s="17"/>
      <c r="EA646" s="15"/>
      <c r="EB646" s="15"/>
      <c r="EC646" s="15"/>
      <c r="ED646" s="15"/>
    </row>
    <row r="647" spans="1:134" ht="15" hidden="1" customHeight="1" x14ac:dyDescent="0.3">
      <c r="A647" s="123"/>
      <c r="B647" s="221"/>
      <c r="C647" s="553"/>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c r="AC647" s="125"/>
      <c r="AD647" s="125"/>
      <c r="AE647" s="125"/>
      <c r="AF647" s="125"/>
      <c r="AG647" s="125"/>
      <c r="AH647" s="125"/>
      <c r="AI647" s="125"/>
      <c r="AJ647" s="128"/>
      <c r="AK647" s="143"/>
      <c r="AL647" s="143"/>
      <c r="AM647" s="144"/>
      <c r="AN647" s="145"/>
      <c r="AO647" s="145"/>
      <c r="AP647" s="145"/>
      <c r="AQ647" s="140"/>
      <c r="AR647" s="197"/>
      <c r="AS647" s="12"/>
      <c r="AT647" s="224"/>
      <c r="AU647" s="224"/>
      <c r="AV647" s="12"/>
      <c r="AW647" s="12"/>
      <c r="AX647" s="12"/>
      <c r="AY647" s="12"/>
      <c r="AZ647" s="12"/>
      <c r="BA647" s="12"/>
      <c r="BB647" s="14"/>
      <c r="BC647" s="14"/>
      <c r="BD647" s="15"/>
      <c r="BE647" s="137" t="s">
        <v>183</v>
      </c>
      <c r="BF647" s="146"/>
      <c r="BG647" s="146"/>
      <c r="BH647" s="146"/>
      <c r="BI647" s="11" t="s">
        <v>183</v>
      </c>
      <c r="BJ647" s="11" t="s">
        <v>183</v>
      </c>
      <c r="BK647" s="11" t="s">
        <v>183</v>
      </c>
      <c r="BL647" s="11" t="s">
        <v>183</v>
      </c>
      <c r="BM647" s="11" t="s">
        <v>183</v>
      </c>
      <c r="BN647" s="11" t="s">
        <v>183</v>
      </c>
      <c r="BO647" s="11" t="s">
        <v>183</v>
      </c>
      <c r="BP647" s="11" t="s">
        <v>183</v>
      </c>
      <c r="BQ647" s="11" t="s">
        <v>183</v>
      </c>
      <c r="BR647" s="11" t="s">
        <v>183</v>
      </c>
      <c r="BS647" s="11" t="s">
        <v>183</v>
      </c>
      <c r="BT647" s="11" t="s">
        <v>183</v>
      </c>
      <c r="BU647" s="11"/>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6"/>
      <c r="DC647" s="16"/>
      <c r="DD647" s="16"/>
      <c r="DE647" s="16"/>
      <c r="DF647" s="17"/>
      <c r="DG647" s="16"/>
      <c r="DH647" s="16"/>
      <c r="DI647" s="16"/>
      <c r="DJ647" s="16"/>
      <c r="DK647" s="16"/>
      <c r="DL647" s="16"/>
      <c r="DM647" s="128"/>
      <c r="DN647" s="16"/>
      <c r="DO647" s="16"/>
      <c r="DP647" s="16"/>
      <c r="DQ647" s="16"/>
      <c r="DR647" s="16"/>
      <c r="DS647" s="16"/>
      <c r="DT647" s="16"/>
      <c r="DU647" s="16"/>
      <c r="DV647" s="16"/>
      <c r="DW647" s="138"/>
      <c r="DX647" s="137"/>
      <c r="DY647" s="137"/>
      <c r="DZ647" s="17"/>
      <c r="EA647" s="15"/>
      <c r="EB647" s="15"/>
      <c r="EC647" s="15"/>
      <c r="ED647" s="15"/>
    </row>
    <row r="648" spans="1:134" ht="15" hidden="1" customHeight="1" x14ac:dyDescent="0.3">
      <c r="A648" s="123"/>
      <c r="B648" s="221"/>
      <c r="C648" s="553" t="str">
        <f>IF(LEN(t_STR_RW_UEGO1) &gt; 0, t_STR_RW_UEGO1, DEF_RW_UEGO1) &amp; " sense cell impedance high"</f>
        <v>UEGO1 sense cell impedance high</v>
      </c>
      <c r="D648" s="152"/>
      <c r="E648" s="228"/>
      <c r="F648" s="152"/>
      <c r="G648" s="151"/>
      <c r="H648" s="152"/>
      <c r="I648" s="151"/>
      <c r="J648" s="151"/>
      <c r="K648" s="241"/>
      <c r="L648" s="152"/>
      <c r="M648" s="228"/>
      <c r="N648" s="152"/>
      <c r="O648" s="152"/>
      <c r="P648" s="152"/>
      <c r="Q648" s="152"/>
      <c r="R648" s="152"/>
      <c r="S648" s="152"/>
      <c r="T648" s="152"/>
      <c r="U648" s="152"/>
      <c r="V648" s="152"/>
      <c r="W648" s="152"/>
      <c r="X648" s="152"/>
      <c r="Y648" s="152"/>
      <c r="Z648" s="152"/>
      <c r="AA648" s="152"/>
      <c r="AB648" s="152"/>
      <c r="AC648" s="152"/>
      <c r="AD648" s="152"/>
      <c r="AE648" s="152"/>
      <c r="AF648" s="152"/>
      <c r="AG648" s="152"/>
      <c r="AH648" s="152"/>
      <c r="AI648" s="152"/>
      <c r="AJ648" s="148">
        <f>IF($DM648=0,0,(IF(_xlfn.BITAND($DM648, 128),"8,", "") &amp; IF(_xlfn.BITAND($DM648,64),"7,", "") &amp; IF(_xlfn.BITAND($DM648,7), _xlfn.BITAND($DM648,7) &amp; ",", "") &amp; IF(_xlfn.BITAND($DM648, 56), _xlfn.BITAND($DM648, 56)/8, "")))</f>
        <v>0</v>
      </c>
      <c r="AK648" s="135">
        <v>3222</v>
      </c>
      <c r="AL648" s="135">
        <v>0</v>
      </c>
      <c r="AM648" s="194" t="s">
        <v>165</v>
      </c>
      <c r="AN648" s="195" t="s">
        <v>1108</v>
      </c>
      <c r="AO648" s="195" t="s">
        <v>167</v>
      </c>
      <c r="AP648" s="195" t="s">
        <v>1109</v>
      </c>
      <c r="AQ648" s="140"/>
      <c r="AR648" s="12"/>
      <c r="AS648" s="12"/>
      <c r="AT648" s="263">
        <v>10</v>
      </c>
      <c r="AU648" s="198">
        <v>5</v>
      </c>
      <c r="AV648" s="12" t="s">
        <v>259</v>
      </c>
      <c r="AW648" s="135">
        <v>0</v>
      </c>
      <c r="AX648" s="135">
        <v>0</v>
      </c>
      <c r="AY648" s="135">
        <v>0</v>
      </c>
      <c r="AZ648" s="135">
        <v>0</v>
      </c>
      <c r="BA648" s="135">
        <v>0</v>
      </c>
      <c r="BB648" s="136"/>
      <c r="BC648" s="136"/>
      <c r="BD648" s="15"/>
      <c r="BE648" s="137" t="str">
        <f>IF(C648="","",C648)</f>
        <v>UEGO1 sense cell impedance high</v>
      </c>
      <c r="BF648" s="11" t="s">
        <v>1012</v>
      </c>
      <c r="BG648" s="11" t="s">
        <v>1013</v>
      </c>
      <c r="BH648" s="11" t="s">
        <v>266</v>
      </c>
      <c r="BI648" s="11" t="s">
        <v>1073</v>
      </c>
      <c r="BJ648" s="11" t="s">
        <v>1015</v>
      </c>
      <c r="BK648" s="11" t="s">
        <v>1035</v>
      </c>
      <c r="BL648" s="11" t="s">
        <v>174</v>
      </c>
      <c r="BM648" s="11" t="s">
        <v>271</v>
      </c>
      <c r="BN648" s="11" t="s">
        <v>182</v>
      </c>
      <c r="BO648" s="11" t="s">
        <v>180</v>
      </c>
      <c r="BP648" s="11" t="s">
        <v>1074</v>
      </c>
      <c r="BQ648" s="11" t="s">
        <v>180</v>
      </c>
      <c r="BR648" s="11" t="s">
        <v>180</v>
      </c>
      <c r="BS648" s="303" t="s">
        <v>1065</v>
      </c>
      <c r="BT648" s="11" t="s">
        <v>180</v>
      </c>
      <c r="BU648" s="11"/>
      <c r="BV648" s="15">
        <f>IF(UPPER(TRIM(D648))="X",1,0)</f>
        <v>0</v>
      </c>
      <c r="BW648" s="15">
        <f>IF(UPPER(TRIM(E648))="X",1,0)</f>
        <v>0</v>
      </c>
      <c r="BX648" s="15">
        <f>IF(UPPER(TRIM(F648))="X",1,0)</f>
        <v>0</v>
      </c>
      <c r="BY648" s="15">
        <f>IF(UPPER(TRIM(G648))="X",1,0)</f>
        <v>0</v>
      </c>
      <c r="BZ648" s="15">
        <f>IF(UPPER(TRIM(H648))="X",1,0)</f>
        <v>0</v>
      </c>
      <c r="CA648" s="15">
        <f>IF(UPPER(TRIM(J648))="X",1,0)</f>
        <v>0</v>
      </c>
      <c r="CB648" s="15">
        <f>IF(UPPER(TRIM(L648))="X",1,0)</f>
        <v>0</v>
      </c>
      <c r="CC648" s="15">
        <f>IF(UPPER(TRIM(M648))="X",1,0)</f>
        <v>0</v>
      </c>
      <c r="CD648" s="15">
        <f>IF(UPPER(TRIM(I648))="X",1,0)</f>
        <v>0</v>
      </c>
      <c r="CE648" s="15">
        <f>IF(UPPER(TRIM(K648))="X",1,0)</f>
        <v>0</v>
      </c>
      <c r="CF648" s="15">
        <f t="shared" ref="CF648:DA648" si="312">IF(UPPER(TRIM(N648))="X",1,0)</f>
        <v>0</v>
      </c>
      <c r="CG648" s="15">
        <f t="shared" si="312"/>
        <v>0</v>
      </c>
      <c r="CH648" s="15">
        <f t="shared" si="312"/>
        <v>0</v>
      </c>
      <c r="CI648" s="15">
        <f t="shared" si="312"/>
        <v>0</v>
      </c>
      <c r="CJ648" s="15">
        <f t="shared" si="312"/>
        <v>0</v>
      </c>
      <c r="CK648" s="15">
        <f t="shared" si="312"/>
        <v>0</v>
      </c>
      <c r="CL648" s="15">
        <f t="shared" si="312"/>
        <v>0</v>
      </c>
      <c r="CM648" s="15">
        <f t="shared" si="312"/>
        <v>0</v>
      </c>
      <c r="CN648" s="15">
        <f t="shared" si="312"/>
        <v>0</v>
      </c>
      <c r="CO648" s="15">
        <f t="shared" si="312"/>
        <v>0</v>
      </c>
      <c r="CP648" s="15">
        <f t="shared" si="312"/>
        <v>0</v>
      </c>
      <c r="CQ648" s="15">
        <f t="shared" si="312"/>
        <v>0</v>
      </c>
      <c r="CR648" s="15">
        <f t="shared" si="312"/>
        <v>0</v>
      </c>
      <c r="CS648" s="15">
        <f t="shared" si="312"/>
        <v>0</v>
      </c>
      <c r="CT648" s="15">
        <f t="shared" si="312"/>
        <v>0</v>
      </c>
      <c r="CU648" s="15">
        <f t="shared" si="312"/>
        <v>0</v>
      </c>
      <c r="CV648" s="15">
        <f t="shared" si="312"/>
        <v>0</v>
      </c>
      <c r="CW648" s="15">
        <f t="shared" si="312"/>
        <v>0</v>
      </c>
      <c r="CX648" s="15">
        <f t="shared" si="312"/>
        <v>0</v>
      </c>
      <c r="CY648" s="15">
        <f t="shared" si="312"/>
        <v>0</v>
      </c>
      <c r="CZ648" s="15">
        <f t="shared" si="312"/>
        <v>0</v>
      </c>
      <c r="DA648" s="15">
        <f t="shared" si="312"/>
        <v>0</v>
      </c>
      <c r="DB648" s="16">
        <f>IF(UPPER(TRIM(AM648))="P", 0, IF(UPPER(TRIM(AM648))="C", 16384, IF(UPPER(TRIM(AM648))="B", 32768, IF(UPPER(TRIM(AM648))="U", 49152, -1))))</f>
        <v>0</v>
      </c>
      <c r="DC648" s="16">
        <f>HEX2DEC(AN648)</f>
        <v>12326</v>
      </c>
      <c r="DD648" s="16">
        <f>IF(UPPER(TRIM(BB648))="",0,IF(UPPER(TRIM(BB648))="M",32,IF(UPPER(TRIM(BB648))="H",64,IF(UPPER(TRIM(BB648))="I",128,-1))))</f>
        <v>0</v>
      </c>
      <c r="DE648" s="16">
        <f>IF(UPPER(TRIM(BC648))="",0, IF(UPPER(TRIM(BC648))="U",1,IF(UPPER(TRIM(BC648))="A",2,IF(UPPER(TRIM(BC648))="B1",4,IF(UPPER(TRIM(BC648))="B2",8,IF(UPPER(TRIM(BC648))="C",16,-1))))))</f>
        <v>0</v>
      </c>
      <c r="DF648" s="17"/>
      <c r="DG648" s="16">
        <v>256</v>
      </c>
      <c r="DH648" s="16">
        <f t="shared" ref="DH648:DI650" si="313">AK648</f>
        <v>3222</v>
      </c>
      <c r="DI648" s="16">
        <f t="shared" si="313"/>
        <v>0</v>
      </c>
      <c r="DJ648" s="16">
        <f>DB648 + DC648</f>
        <v>12326</v>
      </c>
      <c r="DK648" s="16">
        <f t="shared" ref="DK648:DL650" si="314">HEX2DEC(AO648)</f>
        <v>0</v>
      </c>
      <c r="DL648" s="16">
        <f t="shared" si="314"/>
        <v>35094</v>
      </c>
      <c r="DM648" s="13">
        <v>0</v>
      </c>
      <c r="DN648" s="16">
        <v>194</v>
      </c>
      <c r="DO648" s="16">
        <f>BV648*2^15+BW648*2^14+BX648*2^13+BY648*2^12+BZ648*2^11+CA648*2^10+CB648*2^9+CC648*2^8+CD648*2^7+CE648*2^6+CF648*2^5+CG648*2^4+CH648*2^3+CI648*2^2+CJ648*2^1+CK648*2^0</f>
        <v>0</v>
      </c>
      <c r="DP648" s="16">
        <f>CL648*2^15+CM648*2^14+CN648*2^13+CO648*2^12+CP648*2^11+CQ648*2^10+CR648*2^9+CS648*2^8+CT648*2^7+CU648*2^6+CV648*2^5+CW648*2^4+CX648*2^3+CY648*2^2+CZ648*2^1+DA648*2^0</f>
        <v>0</v>
      </c>
      <c r="DQ648" s="16">
        <f>IF(DS648=2,AT648*1000,AT648)</f>
        <v>10000</v>
      </c>
      <c r="DR648" s="16">
        <f>IF(DT648=2,AU648*1000,AU648)</f>
        <v>5000</v>
      </c>
      <c r="DS648" s="16">
        <v>2</v>
      </c>
      <c r="DT648" s="16">
        <v>2</v>
      </c>
      <c r="DU648" s="16">
        <f>MAX(0,MIN(AX648,3))*2^14+MAX(0,MIN(AY648,3))*2^12+MAX(0,MIN(AZ648,3))*2^10+MAX(0,MIN(BA648,3))*2^8+IF(AW648&lt;0,31,IF(AW648&gt;30,30,AW648))</f>
        <v>0</v>
      </c>
      <c r="DV648" s="16">
        <f>DD648 + DE648</f>
        <v>0</v>
      </c>
      <c r="DW648" s="138" t="s">
        <v>184</v>
      </c>
      <c r="DX648" s="137" t="s">
        <v>1075</v>
      </c>
      <c r="DY648" s="137" t="s">
        <v>1067</v>
      </c>
      <c r="DZ648" s="17"/>
      <c r="EA648" s="15"/>
      <c r="EB648" s="15"/>
      <c r="EC648" s="15"/>
      <c r="ED648" s="15"/>
    </row>
    <row r="649" spans="1:134" ht="15" hidden="1" customHeight="1" x14ac:dyDescent="0.3">
      <c r="A649" s="123"/>
      <c r="B649" s="221"/>
      <c r="C649" s="553" t="str">
        <f>IF(LEN(t_STR_RW_UEGO1) &gt; 0, t_STR_RW_UEGO1, DEF_RW_UEGO1) &amp; " pump cell impedance high"</f>
        <v>UEGO1 pump cell impedance high</v>
      </c>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c r="AC649" s="125"/>
      <c r="AD649" s="125"/>
      <c r="AE649" s="125"/>
      <c r="AF649" s="125"/>
      <c r="AG649" s="125"/>
      <c r="AH649" s="125"/>
      <c r="AI649" s="125"/>
      <c r="AJ649" s="128">
        <f>IF($DM649=0,0,(IF(_xlfn.BITAND($DM649, 128),"8,", "") &amp; IF(_xlfn.BITAND($DM649,64),"7,", "") &amp; IF(_xlfn.BITAND($DM649,7), _xlfn.BITAND($DM649,7) &amp; ",", "") &amp; IF(_xlfn.BITAND($DM649, 56), _xlfn.BITAND($DM649, 56)/8, "")))</f>
        <v>0</v>
      </c>
      <c r="AK649" s="135">
        <v>3225</v>
      </c>
      <c r="AL649" s="135">
        <v>0</v>
      </c>
      <c r="AM649" s="194" t="s">
        <v>165</v>
      </c>
      <c r="AN649" s="195" t="s">
        <v>1110</v>
      </c>
      <c r="AO649" s="195" t="s">
        <v>167</v>
      </c>
      <c r="AP649" s="195" t="s">
        <v>1111</v>
      </c>
      <c r="AQ649" s="132"/>
      <c r="AR649" s="12"/>
      <c r="AS649" s="12"/>
      <c r="AT649" s="12"/>
      <c r="AU649" s="12"/>
      <c r="AV649" s="12"/>
      <c r="AW649" s="12"/>
      <c r="AX649" s="12"/>
      <c r="AY649" s="12"/>
      <c r="AZ649" s="12"/>
      <c r="BA649" s="12"/>
      <c r="BB649" s="14"/>
      <c r="BC649" s="14"/>
      <c r="BD649" s="15"/>
      <c r="BE649" s="137" t="str">
        <f>IF(C649="","",C649)</f>
        <v>UEGO1 pump cell impedance high</v>
      </c>
      <c r="BF649" s="11"/>
      <c r="BG649" s="11"/>
      <c r="BH649" s="11"/>
      <c r="BI649" s="11"/>
      <c r="BJ649" s="11"/>
      <c r="BK649" s="11"/>
      <c r="BL649" s="11"/>
      <c r="BM649" s="11"/>
      <c r="BN649" s="11"/>
      <c r="BO649" s="11"/>
      <c r="BP649" s="11"/>
      <c r="BQ649" s="11"/>
      <c r="BR649" s="11"/>
      <c r="BS649" s="303"/>
      <c r="BT649" s="11"/>
      <c r="BU649" s="11"/>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6">
        <f>IF(UPPER(TRIM(AM649))="P", 0, IF(UPPER(TRIM(AM649))="C", 16384, IF(UPPER(TRIM(AM649))="B", 32768, IF(UPPER(TRIM(AM649))="U", 49152, -1))))</f>
        <v>0</v>
      </c>
      <c r="DC649" s="16">
        <f>HEX2DEC(AN649)</f>
        <v>12327</v>
      </c>
      <c r="DD649" s="16"/>
      <c r="DE649" s="16"/>
      <c r="DF649" s="17"/>
      <c r="DG649" s="16">
        <v>257</v>
      </c>
      <c r="DH649" s="16">
        <f t="shared" si="313"/>
        <v>3225</v>
      </c>
      <c r="DI649" s="16">
        <f t="shared" si="313"/>
        <v>0</v>
      </c>
      <c r="DJ649" s="16">
        <f>DB649 + DC649</f>
        <v>12327</v>
      </c>
      <c r="DK649" s="16">
        <f t="shared" si="314"/>
        <v>0</v>
      </c>
      <c r="DL649" s="16">
        <f t="shared" si="314"/>
        <v>35095</v>
      </c>
      <c r="DM649" s="13">
        <v>0</v>
      </c>
      <c r="DN649" s="16">
        <v>194</v>
      </c>
      <c r="DO649" s="16"/>
      <c r="DP649" s="16"/>
      <c r="DQ649" s="16"/>
      <c r="DR649" s="16"/>
      <c r="DS649" s="16"/>
      <c r="DT649" s="16"/>
      <c r="DU649" s="16"/>
      <c r="DV649" s="16"/>
      <c r="DW649" s="138"/>
      <c r="DX649" s="137"/>
      <c r="DY649" s="137"/>
      <c r="DZ649" s="17"/>
      <c r="EA649" s="15"/>
      <c r="EB649" s="15"/>
      <c r="EC649" s="15"/>
      <c r="ED649" s="15"/>
    </row>
    <row r="650" spans="1:134" ht="15" hidden="1" customHeight="1" x14ac:dyDescent="0.3">
      <c r="A650" s="123"/>
      <c r="B650" s="221"/>
      <c r="C650" s="553" t="str">
        <f>IF(LEN(t_STR_RW_UEGO1) &gt; 0, t_STR_RW_UEGO1, DEF_RW_UEGO1) &amp; " pump cell impedance low"</f>
        <v>UEGO1 pump cell impedance low</v>
      </c>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c r="AC650" s="125"/>
      <c r="AD650" s="125"/>
      <c r="AE650" s="125"/>
      <c r="AF650" s="125"/>
      <c r="AG650" s="125"/>
      <c r="AH650" s="125"/>
      <c r="AI650" s="125"/>
      <c r="AJ650" s="128">
        <f>IF($DM650=0,0,(IF(_xlfn.BITAND($DM650, 128),"8,", "") &amp; IF(_xlfn.BITAND($DM650,64),"7,", "") &amp; IF(_xlfn.BITAND($DM650,7), _xlfn.BITAND($DM650,7) &amp; ",", "") &amp; IF(_xlfn.BITAND($DM650, 56), _xlfn.BITAND($DM650, 56)/8, "")))</f>
        <v>0</v>
      </c>
      <c r="AK650" s="135">
        <v>3225</v>
      </c>
      <c r="AL650" s="135">
        <v>1</v>
      </c>
      <c r="AM650" s="194" t="s">
        <v>165</v>
      </c>
      <c r="AN650" s="195" t="s">
        <v>1112</v>
      </c>
      <c r="AO650" s="195" t="s">
        <v>167</v>
      </c>
      <c r="AP650" s="195" t="s">
        <v>1113</v>
      </c>
      <c r="AQ650" s="132"/>
      <c r="AR650" s="12"/>
      <c r="AS650" s="12"/>
      <c r="AT650" s="12"/>
      <c r="AU650" s="12"/>
      <c r="AV650" s="12"/>
      <c r="AW650" s="12"/>
      <c r="AX650" s="12"/>
      <c r="AY650" s="12"/>
      <c r="AZ650" s="12"/>
      <c r="BA650" s="12"/>
      <c r="BB650" s="14"/>
      <c r="BC650" s="14"/>
      <c r="BD650" s="15"/>
      <c r="BE650" s="137" t="str">
        <f>IF(C650="","",C650)</f>
        <v>UEGO1 pump cell impedance low</v>
      </c>
      <c r="BF650" s="11"/>
      <c r="BG650" s="11"/>
      <c r="BH650" s="11"/>
      <c r="BI650" s="11"/>
      <c r="BJ650" s="11"/>
      <c r="BK650" s="11"/>
      <c r="BL650" s="11"/>
      <c r="BM650" s="11"/>
      <c r="BN650" s="11"/>
      <c r="BO650" s="11"/>
      <c r="BP650" s="11"/>
      <c r="BQ650" s="11"/>
      <c r="BR650" s="11"/>
      <c r="BS650" s="303"/>
      <c r="BT650" s="11"/>
      <c r="BU650" s="11"/>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6">
        <f>IF(UPPER(TRIM(AM650))="P", 0, IF(UPPER(TRIM(AM650))="C", 16384, IF(UPPER(TRIM(AM650))="B", 32768, IF(UPPER(TRIM(AM650))="U", 49152, -1))))</f>
        <v>0</v>
      </c>
      <c r="DC650" s="16">
        <f>HEX2DEC(AN650)</f>
        <v>12328</v>
      </c>
      <c r="DD650" s="16"/>
      <c r="DE650" s="16"/>
      <c r="DF650" s="17"/>
      <c r="DG650" s="16">
        <v>258</v>
      </c>
      <c r="DH650" s="16">
        <f t="shared" si="313"/>
        <v>3225</v>
      </c>
      <c r="DI650" s="16">
        <f t="shared" si="313"/>
        <v>1</v>
      </c>
      <c r="DJ650" s="16">
        <f>DB650 + DC650</f>
        <v>12328</v>
      </c>
      <c r="DK650" s="16">
        <f t="shared" si="314"/>
        <v>0</v>
      </c>
      <c r="DL650" s="16">
        <f t="shared" si="314"/>
        <v>35096</v>
      </c>
      <c r="DM650" s="13">
        <v>0</v>
      </c>
      <c r="DN650" s="16">
        <v>194</v>
      </c>
      <c r="DO650" s="16"/>
      <c r="DP650" s="16"/>
      <c r="DQ650" s="16"/>
      <c r="DR650" s="16"/>
      <c r="DS650" s="16"/>
      <c r="DT650" s="16"/>
      <c r="DU650" s="16"/>
      <c r="DV650" s="16"/>
      <c r="DW650" s="138"/>
      <c r="DX650" s="137"/>
      <c r="DY650" s="137"/>
      <c r="DZ650" s="17"/>
      <c r="EA650" s="15"/>
      <c r="EB650" s="15"/>
      <c r="EC650" s="15"/>
      <c r="ED650" s="15"/>
    </row>
    <row r="651" spans="1:134" ht="15" hidden="1" customHeight="1" x14ac:dyDescent="0.3">
      <c r="A651" s="123"/>
      <c r="B651" s="221"/>
      <c r="C651" s="553"/>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c r="AC651" s="125"/>
      <c r="AD651" s="125"/>
      <c r="AE651" s="125"/>
      <c r="AF651" s="125"/>
      <c r="AG651" s="125"/>
      <c r="AH651" s="125"/>
      <c r="AI651" s="125"/>
      <c r="AJ651" s="148"/>
      <c r="AK651" s="12"/>
      <c r="AL651" s="12"/>
      <c r="AM651" s="149"/>
      <c r="AN651" s="150"/>
      <c r="AO651" s="150"/>
      <c r="AP651" s="150"/>
      <c r="AQ651" s="132"/>
      <c r="AR651" s="12"/>
      <c r="AS651" s="12"/>
      <c r="AT651" s="12"/>
      <c r="AU651" s="12"/>
      <c r="AV651" s="12"/>
      <c r="AW651" s="12"/>
      <c r="AX651" s="12"/>
      <c r="AY651" s="12"/>
      <c r="AZ651" s="12"/>
      <c r="BA651" s="12"/>
      <c r="BB651" s="14"/>
      <c r="BC651" s="14"/>
      <c r="BD651" s="15"/>
      <c r="BE651" s="137" t="s">
        <v>183</v>
      </c>
      <c r="BF651" s="146"/>
      <c r="BG651" s="146"/>
      <c r="BH651" s="146"/>
      <c r="BI651" s="11" t="s">
        <v>183</v>
      </c>
      <c r="BJ651" s="11" t="s">
        <v>183</v>
      </c>
      <c r="BK651" s="11" t="s">
        <v>183</v>
      </c>
      <c r="BL651" s="11" t="s">
        <v>183</v>
      </c>
      <c r="BM651" s="11" t="s">
        <v>183</v>
      </c>
      <c r="BN651" s="11" t="s">
        <v>183</v>
      </c>
      <c r="BO651" s="11" t="s">
        <v>183</v>
      </c>
      <c r="BP651" s="11" t="s">
        <v>183</v>
      </c>
      <c r="BQ651" s="11" t="s">
        <v>183</v>
      </c>
      <c r="BR651" s="11" t="s">
        <v>183</v>
      </c>
      <c r="BS651" s="11" t="s">
        <v>183</v>
      </c>
      <c r="BT651" s="11" t="s">
        <v>183</v>
      </c>
      <c r="BU651" s="11"/>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6"/>
      <c r="DC651" s="16"/>
      <c r="DD651" s="16"/>
      <c r="DE651" s="16"/>
      <c r="DF651" s="17"/>
      <c r="DG651" s="16"/>
      <c r="DH651" s="16"/>
      <c r="DI651" s="16"/>
      <c r="DJ651" s="16"/>
      <c r="DK651" s="16"/>
      <c r="DL651" s="16"/>
      <c r="DM651" s="13"/>
      <c r="DN651" s="16"/>
      <c r="DO651" s="16"/>
      <c r="DP651" s="16"/>
      <c r="DQ651" s="16"/>
      <c r="DR651" s="16"/>
      <c r="DS651" s="16"/>
      <c r="DT651" s="16"/>
      <c r="DU651" s="16"/>
      <c r="DV651" s="16"/>
      <c r="DW651" s="138"/>
      <c r="DX651" s="137"/>
      <c r="DY651" s="137"/>
      <c r="DZ651" s="17"/>
      <c r="EA651" s="15"/>
      <c r="EB651" s="15"/>
      <c r="EC651" s="15"/>
      <c r="ED651" s="15"/>
    </row>
    <row r="652" spans="1:134" ht="15" hidden="1" customHeight="1" x14ac:dyDescent="0.3">
      <c r="A652" s="123"/>
      <c r="B652" s="221"/>
      <c r="C652" s="553" t="str">
        <f>IF(LEN(t_STR_RW_UEGO1) &gt; 0, t_STR_RW_UEGO1, DEF_RW_UEGO1) &amp; " heater open / ground short"</f>
        <v>UEGO1 heater open / ground short</v>
      </c>
      <c r="D652" s="151"/>
      <c r="E652" s="200"/>
      <c r="F652" s="151"/>
      <c r="G652" s="151"/>
      <c r="H652" s="151"/>
      <c r="I652" s="243"/>
      <c r="J652" s="151"/>
      <c r="K652" s="244"/>
      <c r="L652" s="151"/>
      <c r="M652" s="200"/>
      <c r="N652" s="151"/>
      <c r="O652" s="151"/>
      <c r="P652" s="151"/>
      <c r="Q652" s="151"/>
      <c r="R652" s="151"/>
      <c r="S652" s="151"/>
      <c r="T652" s="151"/>
      <c r="U652" s="151"/>
      <c r="V652" s="151"/>
      <c r="W652" s="151"/>
      <c r="X652" s="151"/>
      <c r="Y652" s="151"/>
      <c r="Z652" s="151"/>
      <c r="AA652" s="151"/>
      <c r="AB652" s="151"/>
      <c r="AC652" s="151"/>
      <c r="AD652" s="151"/>
      <c r="AE652" s="151"/>
      <c r="AF652" s="151"/>
      <c r="AG652" s="151"/>
      <c r="AH652" s="151"/>
      <c r="AI652" s="151"/>
      <c r="AJ652" s="148">
        <f>IF($DM652=0,0,(IF(_xlfn.BITAND($DM652, 128),"8,", "") &amp; IF(_xlfn.BITAND($DM652,64),"7,", "") &amp; IF(_xlfn.BITAND($DM652,7), _xlfn.BITAND($DM652,7) &amp; ",", "") &amp; IF(_xlfn.BITAND($DM652, 56), _xlfn.BITAND($DM652, 56)/8, "")))</f>
        <v>0</v>
      </c>
      <c r="AK652" s="135">
        <v>3222</v>
      </c>
      <c r="AL652" s="135">
        <v>4</v>
      </c>
      <c r="AM652" s="194" t="s">
        <v>165</v>
      </c>
      <c r="AN652" s="195" t="s">
        <v>1114</v>
      </c>
      <c r="AO652" s="195" t="s">
        <v>167</v>
      </c>
      <c r="AP652" s="195" t="s">
        <v>1114</v>
      </c>
      <c r="AQ652" s="140" t="s">
        <v>1115</v>
      </c>
      <c r="AR652" s="225">
        <v>5</v>
      </c>
      <c r="AS652" s="142" t="s">
        <v>1033</v>
      </c>
      <c r="AT652" s="198">
        <v>2</v>
      </c>
      <c r="AU652" s="198">
        <v>0.5</v>
      </c>
      <c r="AV652" s="12" t="s">
        <v>259</v>
      </c>
      <c r="AW652" s="135">
        <v>0</v>
      </c>
      <c r="AX652" s="135">
        <v>0</v>
      </c>
      <c r="AY652" s="135">
        <v>0</v>
      </c>
      <c r="AZ652" s="135">
        <v>0</v>
      </c>
      <c r="BA652" s="135">
        <v>0</v>
      </c>
      <c r="BB652" s="136"/>
      <c r="BC652" s="136"/>
      <c r="BD652" s="15"/>
      <c r="BE652" s="137" t="str">
        <f>IF(C652="","",C652)</f>
        <v>UEGO1 heater open / ground short</v>
      </c>
      <c r="BF652" s="11" t="s">
        <v>1012</v>
      </c>
      <c r="BG652" s="11" t="s">
        <v>1013</v>
      </c>
      <c r="BH652" s="11" t="s">
        <v>266</v>
      </c>
      <c r="BI652" s="11" t="s">
        <v>1034</v>
      </c>
      <c r="BJ652" s="11" t="s">
        <v>1015</v>
      </c>
      <c r="BK652" s="11" t="s">
        <v>1035</v>
      </c>
      <c r="BL652" s="11" t="s">
        <v>1026</v>
      </c>
      <c r="BM652" s="11" t="s">
        <v>179</v>
      </c>
      <c r="BN652" s="11" t="s">
        <v>182</v>
      </c>
      <c r="BO652" s="11" t="s">
        <v>182</v>
      </c>
      <c r="BP652" s="11" t="s">
        <v>183</v>
      </c>
      <c r="BQ652" s="11" t="s">
        <v>182</v>
      </c>
      <c r="BR652" s="11" t="s">
        <v>182</v>
      </c>
      <c r="BS652" s="11" t="s">
        <v>183</v>
      </c>
      <c r="BT652" s="11" t="s">
        <v>182</v>
      </c>
      <c r="BU652" s="11"/>
      <c r="BV652" s="15">
        <f>IF(UPPER(TRIM(D652))="X",1,0)</f>
        <v>0</v>
      </c>
      <c r="BW652" s="15">
        <f>IF(UPPER(TRIM(E652))="X",1,0)</f>
        <v>0</v>
      </c>
      <c r="BX652" s="15">
        <f>IF(UPPER(TRIM(F652))="X",1,0)</f>
        <v>0</v>
      </c>
      <c r="BY652" s="15">
        <f>IF(UPPER(TRIM(G652))="X",1,0)</f>
        <v>0</v>
      </c>
      <c r="BZ652" s="15">
        <f>IF(UPPER(TRIM(H652))="X",1,0)</f>
        <v>0</v>
      </c>
      <c r="CA652" s="15">
        <f>IF(UPPER(TRIM(J652))="X",1,0)</f>
        <v>0</v>
      </c>
      <c r="CB652" s="15">
        <f>IF(UPPER(TRIM(L652))="X",1,0)</f>
        <v>0</v>
      </c>
      <c r="CC652" s="15">
        <f>IF(UPPER(TRIM(M652))="X",1,0)</f>
        <v>0</v>
      </c>
      <c r="CD652" s="15">
        <f>IF(UPPER(TRIM(I652))="X",1,0)</f>
        <v>0</v>
      </c>
      <c r="CE652" s="15">
        <f>IF(UPPER(TRIM(K652))="X",1,0)</f>
        <v>0</v>
      </c>
      <c r="CF652" s="15">
        <f t="shared" ref="CF652:DA652" si="315">IF(UPPER(TRIM(N652))="X",1,0)</f>
        <v>0</v>
      </c>
      <c r="CG652" s="15">
        <f t="shared" si="315"/>
        <v>0</v>
      </c>
      <c r="CH652" s="15">
        <f t="shared" si="315"/>
        <v>0</v>
      </c>
      <c r="CI652" s="15">
        <f t="shared" si="315"/>
        <v>0</v>
      </c>
      <c r="CJ652" s="15">
        <f t="shared" si="315"/>
        <v>0</v>
      </c>
      <c r="CK652" s="15">
        <f t="shared" si="315"/>
        <v>0</v>
      </c>
      <c r="CL652" s="15">
        <f t="shared" si="315"/>
        <v>0</v>
      </c>
      <c r="CM652" s="15">
        <f t="shared" si="315"/>
        <v>0</v>
      </c>
      <c r="CN652" s="15">
        <f t="shared" si="315"/>
        <v>0</v>
      </c>
      <c r="CO652" s="15">
        <f t="shared" si="315"/>
        <v>0</v>
      </c>
      <c r="CP652" s="15">
        <f t="shared" si="315"/>
        <v>0</v>
      </c>
      <c r="CQ652" s="15">
        <f t="shared" si="315"/>
        <v>0</v>
      </c>
      <c r="CR652" s="15">
        <f t="shared" si="315"/>
        <v>0</v>
      </c>
      <c r="CS652" s="15">
        <f t="shared" si="315"/>
        <v>0</v>
      </c>
      <c r="CT652" s="15">
        <f t="shared" si="315"/>
        <v>0</v>
      </c>
      <c r="CU652" s="15">
        <f t="shared" si="315"/>
        <v>0</v>
      </c>
      <c r="CV652" s="15">
        <f t="shared" si="315"/>
        <v>0</v>
      </c>
      <c r="CW652" s="15">
        <f t="shared" si="315"/>
        <v>0</v>
      </c>
      <c r="CX652" s="15">
        <f t="shared" si="315"/>
        <v>0</v>
      </c>
      <c r="CY652" s="15">
        <f t="shared" si="315"/>
        <v>0</v>
      </c>
      <c r="CZ652" s="15">
        <f t="shared" si="315"/>
        <v>0</v>
      </c>
      <c r="DA652" s="15">
        <f t="shared" si="315"/>
        <v>0</v>
      </c>
      <c r="DB652" s="16">
        <f>IF(UPPER(TRIM(AM652))="P", 0, IF(UPPER(TRIM(AM652))="C", 16384, IF(UPPER(TRIM(AM652))="B", 32768, IF(UPPER(TRIM(AM652))="U", 49152, -1))))</f>
        <v>0</v>
      </c>
      <c r="DC652" s="16">
        <f>HEX2DEC(AN652)</f>
        <v>12337</v>
      </c>
      <c r="DD652" s="16">
        <f>IF(UPPER(TRIM(BB652))="",0,IF(UPPER(TRIM(BB652))="M",32,IF(UPPER(TRIM(BB652))="H",64,IF(UPPER(TRIM(BB652))="I",128,-1))))</f>
        <v>0</v>
      </c>
      <c r="DE652" s="16">
        <f>IF(UPPER(TRIM(BC652))="",0, IF(UPPER(TRIM(BC652))="U",1,IF(UPPER(TRIM(BC652))="A",2,IF(UPPER(TRIM(BC652))="B1",4,IF(UPPER(TRIM(BC652))="B2",8,IF(UPPER(TRIM(BC652))="C",16,-1))))))</f>
        <v>0</v>
      </c>
      <c r="DF652" s="17"/>
      <c r="DG652" s="16">
        <v>427</v>
      </c>
      <c r="DH652" s="16">
        <f>AK652</f>
        <v>3222</v>
      </c>
      <c r="DI652" s="16">
        <f>AL652</f>
        <v>4</v>
      </c>
      <c r="DJ652" s="16">
        <f>DB652 + DC652</f>
        <v>12337</v>
      </c>
      <c r="DK652" s="16">
        <f>HEX2DEC(AO652)</f>
        <v>0</v>
      </c>
      <c r="DL652" s="16">
        <f>HEX2DEC(AP652)</f>
        <v>12337</v>
      </c>
      <c r="DM652" s="13">
        <v>0</v>
      </c>
      <c r="DN652" s="16">
        <v>324</v>
      </c>
      <c r="DO652" s="16">
        <f>BV652*2^15+BW652*2^14+BX652*2^13+BY652*2^12+BZ652*2^11+CA652*2^10+CB652*2^9+CC652*2^8+CD652*2^7+CE652*2^6+CF652*2^5+CG652*2^4+CH652*2^3+CI652*2^2+CJ652*2^1+CK652*2^0</f>
        <v>0</v>
      </c>
      <c r="DP652" s="16">
        <f>CL652*2^15+CM652*2^14+CN652*2^13+CO652*2^12+CP652*2^11+CQ652*2^10+CR652*2^9+CS652*2^8+CT652*2^7+CU652*2^6+CV652*2^5+CW652*2^4+CX652*2^3+CY652*2^2+CZ652*2^1+DA652*2^0</f>
        <v>0</v>
      </c>
      <c r="DQ652" s="16">
        <f>IF(DS652=2,AT652*1000,AT652)</f>
        <v>2000</v>
      </c>
      <c r="DR652" s="16">
        <f>IF(DT652=2,AU652*1000,AU652)</f>
        <v>500</v>
      </c>
      <c r="DS652" s="16">
        <v>2</v>
      </c>
      <c r="DT652" s="16">
        <v>2</v>
      </c>
      <c r="DU652" s="16">
        <f>MAX(0,MIN(AX652,3))*2^14+MAX(0,MIN(AY652,3))*2^12+MAX(0,MIN(AZ652,3))*2^10+MAX(0,MIN(BA652,3))*2^8+IF(AW652&lt;0,31,IF(AW652&gt;30,30,AW652))</f>
        <v>0</v>
      </c>
      <c r="DV652" s="16">
        <f>DD652 + DE652</f>
        <v>0</v>
      </c>
      <c r="DW652" s="138"/>
      <c r="DX652" s="137"/>
      <c r="DY652" s="137"/>
      <c r="DZ652" s="17"/>
      <c r="EA652" s="15"/>
      <c r="EB652" s="15"/>
      <c r="EC652" s="15"/>
      <c r="ED652" s="15"/>
    </row>
    <row r="653" spans="1:134" ht="15" hidden="1" customHeight="1" x14ac:dyDescent="0.3">
      <c r="A653" s="123"/>
      <c r="B653" s="221"/>
      <c r="C653" s="553"/>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48"/>
      <c r="AK653" s="12"/>
      <c r="AL653" s="12"/>
      <c r="AM653" s="149"/>
      <c r="AN653" s="150"/>
      <c r="AO653" s="150"/>
      <c r="AP653" s="150"/>
      <c r="AQ653" s="132" t="s">
        <v>1036</v>
      </c>
      <c r="AR653" s="225">
        <v>5</v>
      </c>
      <c r="AS653" s="142" t="s">
        <v>170</v>
      </c>
      <c r="AT653" s="13"/>
      <c r="AU653" s="13"/>
      <c r="AV653" s="12"/>
      <c r="AW653" s="12"/>
      <c r="AX653" s="12"/>
      <c r="AY653" s="12"/>
      <c r="AZ653" s="12"/>
      <c r="BA653" s="12"/>
      <c r="BB653" s="14"/>
      <c r="BC653" s="14"/>
      <c r="BD653" s="15"/>
      <c r="BE653" s="137"/>
      <c r="BF653" s="146"/>
      <c r="BG653" s="146"/>
      <c r="BH653" s="146"/>
      <c r="BI653" s="11" t="s">
        <v>183</v>
      </c>
      <c r="BJ653" s="11" t="s">
        <v>183</v>
      </c>
      <c r="BK653" s="11" t="s">
        <v>183</v>
      </c>
      <c r="BL653" s="11" t="s">
        <v>183</v>
      </c>
      <c r="BM653" s="11" t="s">
        <v>183</v>
      </c>
      <c r="BN653" s="11" t="s">
        <v>183</v>
      </c>
      <c r="BO653" s="11" t="s">
        <v>183</v>
      </c>
      <c r="BP653" s="11" t="s">
        <v>183</v>
      </c>
      <c r="BQ653" s="11" t="s">
        <v>183</v>
      </c>
      <c r="BR653" s="11" t="s">
        <v>183</v>
      </c>
      <c r="BS653" s="11" t="s">
        <v>183</v>
      </c>
      <c r="BT653" s="11" t="s">
        <v>183</v>
      </c>
      <c r="BU653" s="11"/>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6"/>
      <c r="DC653" s="16"/>
      <c r="DD653" s="16"/>
      <c r="DE653" s="16"/>
      <c r="DF653" s="17"/>
      <c r="DG653" s="16"/>
      <c r="DH653" s="16"/>
      <c r="DI653" s="16"/>
      <c r="DJ653" s="16"/>
      <c r="DK653" s="16"/>
      <c r="DL653" s="16"/>
      <c r="DM653" s="13"/>
      <c r="DN653" s="16"/>
      <c r="DO653" s="16"/>
      <c r="DP653" s="16"/>
      <c r="DQ653" s="16"/>
      <c r="DR653" s="16"/>
      <c r="DS653" s="16"/>
      <c r="DT653" s="16"/>
      <c r="DU653" s="16"/>
      <c r="DV653" s="16"/>
      <c r="DW653" s="138"/>
      <c r="DX653" s="137"/>
      <c r="DY653" s="137"/>
      <c r="DZ653" s="17"/>
      <c r="EA653" s="15"/>
      <c r="EB653" s="15"/>
      <c r="EC653" s="15"/>
      <c r="ED653" s="15"/>
    </row>
    <row r="654" spans="1:134" ht="15" hidden="1" customHeight="1" x14ac:dyDescent="0.3">
      <c r="A654" s="123"/>
      <c r="B654" s="221"/>
      <c r="C654" s="561" t="str">
        <f>IF(LEN(t_STR_RW_UEGO1) &gt; 0, t_STR_RW_UEGO1, DEF_RW_UEGO1) &amp; " heater short to power"</f>
        <v>UEGO1 heater short to power</v>
      </c>
      <c r="D654" s="151"/>
      <c r="E654" s="200"/>
      <c r="F654" s="151"/>
      <c r="G654" s="151"/>
      <c r="H654" s="151"/>
      <c r="I654" s="243"/>
      <c r="J654" s="151"/>
      <c r="K654" s="244"/>
      <c r="L654" s="151"/>
      <c r="M654" s="200"/>
      <c r="N654" s="151"/>
      <c r="O654" s="151"/>
      <c r="P654" s="151"/>
      <c r="Q654" s="151"/>
      <c r="R654" s="151"/>
      <c r="S654" s="151"/>
      <c r="T654" s="151"/>
      <c r="U654" s="151"/>
      <c r="V654" s="151"/>
      <c r="W654" s="151"/>
      <c r="X654" s="151"/>
      <c r="Y654" s="151"/>
      <c r="Z654" s="151"/>
      <c r="AA654" s="151"/>
      <c r="AB654" s="151"/>
      <c r="AC654" s="151"/>
      <c r="AD654" s="151"/>
      <c r="AE654" s="151"/>
      <c r="AF654" s="151"/>
      <c r="AG654" s="151"/>
      <c r="AH654" s="151"/>
      <c r="AI654" s="151"/>
      <c r="AJ654" s="148">
        <f>IF($DM654=0,0,(IF(_xlfn.BITAND($DM654, 128),"8,", "") &amp; IF(_xlfn.BITAND($DM654,64),"7,", "") &amp; IF(_xlfn.BITAND($DM654,7), _xlfn.BITAND($DM654,7) &amp; ",", "") &amp; IF(_xlfn.BITAND($DM654, 56), _xlfn.BITAND($DM654, 56)/8, "")))</f>
        <v>0</v>
      </c>
      <c r="AK654" s="135">
        <v>3222</v>
      </c>
      <c r="AL654" s="135">
        <v>3</v>
      </c>
      <c r="AM654" s="194" t="s">
        <v>165</v>
      </c>
      <c r="AN654" s="195" t="s">
        <v>1116</v>
      </c>
      <c r="AO654" s="195" t="s">
        <v>167</v>
      </c>
      <c r="AP654" s="195" t="s">
        <v>1116</v>
      </c>
      <c r="AQ654" s="140" t="s">
        <v>1117</v>
      </c>
      <c r="AR654" s="225">
        <v>90</v>
      </c>
      <c r="AS654" s="142" t="s">
        <v>1033</v>
      </c>
      <c r="AT654" s="198">
        <v>2</v>
      </c>
      <c r="AU654" s="198">
        <v>0.5</v>
      </c>
      <c r="AV654" s="12" t="s">
        <v>259</v>
      </c>
      <c r="AW654" s="135">
        <v>0</v>
      </c>
      <c r="AX654" s="135">
        <v>0</v>
      </c>
      <c r="AY654" s="135">
        <v>0</v>
      </c>
      <c r="AZ654" s="135">
        <v>0</v>
      </c>
      <c r="BA654" s="135">
        <v>0</v>
      </c>
      <c r="BB654" s="136"/>
      <c r="BC654" s="136"/>
      <c r="BD654" s="15"/>
      <c r="BE654" s="137" t="str">
        <f>IF(C654="","",C654)</f>
        <v>UEGO1 heater short to power</v>
      </c>
      <c r="BF654" s="11" t="s">
        <v>1012</v>
      </c>
      <c r="BG654" s="11" t="s">
        <v>1013</v>
      </c>
      <c r="BH654" s="11" t="s">
        <v>266</v>
      </c>
      <c r="BI654" s="11" t="s">
        <v>1034</v>
      </c>
      <c r="BJ654" s="11" t="s">
        <v>1015</v>
      </c>
      <c r="BK654" s="11" t="s">
        <v>1035</v>
      </c>
      <c r="BL654" s="11" t="s">
        <v>1026</v>
      </c>
      <c r="BM654" s="11" t="s">
        <v>179</v>
      </c>
      <c r="BN654" s="11" t="s">
        <v>182</v>
      </c>
      <c r="BO654" s="11" t="s">
        <v>182</v>
      </c>
      <c r="BP654" s="11" t="s">
        <v>183</v>
      </c>
      <c r="BQ654" s="11" t="s">
        <v>182</v>
      </c>
      <c r="BR654" s="11" t="s">
        <v>182</v>
      </c>
      <c r="BS654" s="11" t="s">
        <v>183</v>
      </c>
      <c r="BT654" s="11" t="s">
        <v>182</v>
      </c>
      <c r="BU654" s="11"/>
      <c r="BV654" s="15">
        <f>IF(UPPER(TRIM(D654))="X",1,0)</f>
        <v>0</v>
      </c>
      <c r="BW654" s="15">
        <f>IF(UPPER(TRIM(E654))="X",1,0)</f>
        <v>0</v>
      </c>
      <c r="BX654" s="15">
        <f>IF(UPPER(TRIM(F654))="X",1,0)</f>
        <v>0</v>
      </c>
      <c r="BY654" s="15">
        <f>IF(UPPER(TRIM(G654))="X",1,0)</f>
        <v>0</v>
      </c>
      <c r="BZ654" s="15">
        <f>IF(UPPER(TRIM(H654))="X",1,0)</f>
        <v>0</v>
      </c>
      <c r="CA654" s="15">
        <f>IF(UPPER(TRIM(J654))="X",1,0)</f>
        <v>0</v>
      </c>
      <c r="CB654" s="15">
        <f>IF(UPPER(TRIM(L654))="X",1,0)</f>
        <v>0</v>
      </c>
      <c r="CC654" s="15">
        <f>IF(UPPER(TRIM(M654))="X",1,0)</f>
        <v>0</v>
      </c>
      <c r="CD654" s="15">
        <f>IF(UPPER(TRIM(I654))="X",1,0)</f>
        <v>0</v>
      </c>
      <c r="CE654" s="15">
        <f>IF(UPPER(TRIM(K654))="X",1,0)</f>
        <v>0</v>
      </c>
      <c r="CF654" s="15">
        <f t="shared" ref="CF654:DA654" si="316">IF(UPPER(TRIM(N654))="X",1,0)</f>
        <v>0</v>
      </c>
      <c r="CG654" s="15">
        <f t="shared" si="316"/>
        <v>0</v>
      </c>
      <c r="CH654" s="15">
        <f t="shared" si="316"/>
        <v>0</v>
      </c>
      <c r="CI654" s="15">
        <f t="shared" si="316"/>
        <v>0</v>
      </c>
      <c r="CJ654" s="15">
        <f t="shared" si="316"/>
        <v>0</v>
      </c>
      <c r="CK654" s="15">
        <f t="shared" si="316"/>
        <v>0</v>
      </c>
      <c r="CL654" s="15">
        <f t="shared" si="316"/>
        <v>0</v>
      </c>
      <c r="CM654" s="15">
        <f t="shared" si="316"/>
        <v>0</v>
      </c>
      <c r="CN654" s="15">
        <f t="shared" si="316"/>
        <v>0</v>
      </c>
      <c r="CO654" s="15">
        <f t="shared" si="316"/>
        <v>0</v>
      </c>
      <c r="CP654" s="15">
        <f t="shared" si="316"/>
        <v>0</v>
      </c>
      <c r="CQ654" s="15">
        <f t="shared" si="316"/>
        <v>0</v>
      </c>
      <c r="CR654" s="15">
        <f t="shared" si="316"/>
        <v>0</v>
      </c>
      <c r="CS654" s="15">
        <f t="shared" si="316"/>
        <v>0</v>
      </c>
      <c r="CT654" s="15">
        <f t="shared" si="316"/>
        <v>0</v>
      </c>
      <c r="CU654" s="15">
        <f t="shared" si="316"/>
        <v>0</v>
      </c>
      <c r="CV654" s="15">
        <f t="shared" si="316"/>
        <v>0</v>
      </c>
      <c r="CW654" s="15">
        <f t="shared" si="316"/>
        <v>0</v>
      </c>
      <c r="CX654" s="15">
        <f t="shared" si="316"/>
        <v>0</v>
      </c>
      <c r="CY654" s="15">
        <f t="shared" si="316"/>
        <v>0</v>
      </c>
      <c r="CZ654" s="15">
        <f t="shared" si="316"/>
        <v>0</v>
      </c>
      <c r="DA654" s="15">
        <f t="shared" si="316"/>
        <v>0</v>
      </c>
      <c r="DB654" s="16">
        <f>IF(UPPER(TRIM(AM654))="P", 0, IF(UPPER(TRIM(AM654))="C", 16384, IF(UPPER(TRIM(AM654))="B", 32768, IF(UPPER(TRIM(AM654))="U", 49152, -1))))</f>
        <v>0</v>
      </c>
      <c r="DC654" s="16">
        <f>HEX2DEC(AN654)</f>
        <v>12338</v>
      </c>
      <c r="DD654" s="16">
        <f>IF(UPPER(TRIM(BB654))="",0,IF(UPPER(TRIM(BB654))="M",32,IF(UPPER(TRIM(BB654))="H",64,IF(UPPER(TRIM(BB654))="I",128,-1))))</f>
        <v>0</v>
      </c>
      <c r="DE654" s="16">
        <f>IF(UPPER(TRIM(BC654))="",0, IF(UPPER(TRIM(BC654))="U",1,IF(UPPER(TRIM(BC654))="A",2,IF(UPPER(TRIM(BC654))="B1",4,IF(UPPER(TRIM(BC654))="B2",8,IF(UPPER(TRIM(BC654))="C",16,-1))))))</f>
        <v>0</v>
      </c>
      <c r="DF654" s="17"/>
      <c r="DG654" s="16">
        <v>428</v>
      </c>
      <c r="DH654" s="16">
        <f>AK654</f>
        <v>3222</v>
      </c>
      <c r="DI654" s="16">
        <f>AL654</f>
        <v>3</v>
      </c>
      <c r="DJ654" s="16">
        <f>DB654 + DC654</f>
        <v>12338</v>
      </c>
      <c r="DK654" s="16">
        <f>HEX2DEC(AO654)</f>
        <v>0</v>
      </c>
      <c r="DL654" s="16">
        <f>HEX2DEC(AP654)</f>
        <v>12338</v>
      </c>
      <c r="DM654" s="13">
        <v>0</v>
      </c>
      <c r="DN654" s="16">
        <v>325</v>
      </c>
      <c r="DO654" s="16">
        <f>BV654*2^15+BW654*2^14+BX654*2^13+BY654*2^12+BZ654*2^11+CA654*2^10+CB654*2^9+CC654*2^8+CD654*2^7+CE654*2^6+CF654*2^5+CG654*2^4+CH654*2^3+CI654*2^2+CJ654*2^1+CK654*2^0</f>
        <v>0</v>
      </c>
      <c r="DP654" s="16">
        <f>CL654*2^15+CM654*2^14+CN654*2^13+CO654*2^12+CP654*2^11+CQ654*2^10+CR654*2^9+CS654*2^8+CT654*2^7+CU654*2^6+CV654*2^5+CW654*2^4+CX654*2^3+CY654*2^2+CZ654*2^1+DA654*2^0</f>
        <v>0</v>
      </c>
      <c r="DQ654" s="16">
        <f>IF(DS654=2,AT654*1000,AT654)</f>
        <v>2000</v>
      </c>
      <c r="DR654" s="16">
        <f>IF(DT654=2,AU654*1000,AU654)</f>
        <v>500</v>
      </c>
      <c r="DS654" s="16">
        <v>2</v>
      </c>
      <c r="DT654" s="16">
        <v>2</v>
      </c>
      <c r="DU654" s="16">
        <f>MAX(0,MIN(AX654,3))*2^14+MAX(0,MIN(AY654,3))*2^12+MAX(0,MIN(AZ654,3))*2^10+MAX(0,MIN(BA654,3))*2^8+IF(AW654&lt;0,31,IF(AW654&gt;30,30,AW654))</f>
        <v>0</v>
      </c>
      <c r="DV654" s="16">
        <f>DD654 + DE654</f>
        <v>0</v>
      </c>
      <c r="DW654" s="138"/>
      <c r="DX654" s="137"/>
      <c r="DY654" s="137"/>
      <c r="DZ654" s="17"/>
      <c r="EA654" s="15"/>
      <c r="EB654" s="15"/>
      <c r="EC654" s="15"/>
      <c r="ED654" s="15"/>
    </row>
    <row r="655" spans="1:134" ht="15" hidden="1" customHeight="1" x14ac:dyDescent="0.3">
      <c r="A655" s="123"/>
      <c r="B655" s="221"/>
      <c r="C655" s="553"/>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48"/>
      <c r="AK655" s="12"/>
      <c r="AL655" s="12"/>
      <c r="AM655" s="149"/>
      <c r="AN655" s="150"/>
      <c r="AO655" s="150"/>
      <c r="AP655" s="150"/>
      <c r="AQ655" s="132" t="s">
        <v>1039</v>
      </c>
      <c r="AR655" s="225">
        <v>90</v>
      </c>
      <c r="AS655" s="142" t="s">
        <v>170</v>
      </c>
      <c r="AT655" s="12"/>
      <c r="AU655" s="13"/>
      <c r="AV655" s="12"/>
      <c r="AW655" s="12"/>
      <c r="AX655" s="12"/>
      <c r="AY655" s="12"/>
      <c r="AZ655" s="12"/>
      <c r="BA655" s="12"/>
      <c r="BB655" s="14"/>
      <c r="BC655" s="14"/>
      <c r="BD655" s="15"/>
      <c r="BE655" s="137"/>
      <c r="BF655" s="146"/>
      <c r="BG655" s="146"/>
      <c r="BH655" s="146"/>
      <c r="BI655" s="11" t="s">
        <v>183</v>
      </c>
      <c r="BJ655" s="11" t="s">
        <v>183</v>
      </c>
      <c r="BK655" s="11" t="s">
        <v>183</v>
      </c>
      <c r="BL655" s="11" t="s">
        <v>183</v>
      </c>
      <c r="BM655" s="11" t="s">
        <v>183</v>
      </c>
      <c r="BN655" s="11" t="s">
        <v>183</v>
      </c>
      <c r="BO655" s="11" t="s">
        <v>183</v>
      </c>
      <c r="BP655" s="11" t="s">
        <v>183</v>
      </c>
      <c r="BQ655" s="11" t="s">
        <v>183</v>
      </c>
      <c r="BR655" s="11" t="s">
        <v>183</v>
      </c>
      <c r="BS655" s="11" t="s">
        <v>183</v>
      </c>
      <c r="BT655" s="11" t="s">
        <v>183</v>
      </c>
      <c r="BU655" s="11"/>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6"/>
      <c r="DC655" s="16"/>
      <c r="DD655" s="16"/>
      <c r="DE655" s="16"/>
      <c r="DF655" s="17"/>
      <c r="DG655" s="16"/>
      <c r="DH655" s="16"/>
      <c r="DI655" s="16"/>
      <c r="DJ655" s="16"/>
      <c r="DK655" s="16"/>
      <c r="DL655" s="16"/>
      <c r="DM655" s="13"/>
      <c r="DN655" s="16"/>
      <c r="DO655" s="16"/>
      <c r="DP655" s="16"/>
      <c r="DQ655" s="16"/>
      <c r="DR655" s="16"/>
      <c r="DS655" s="16"/>
      <c r="DT655" s="16"/>
      <c r="DU655" s="16"/>
      <c r="DV655" s="16"/>
      <c r="DW655" s="138"/>
      <c r="DX655" s="137"/>
      <c r="DY655" s="137"/>
      <c r="DZ655" s="17"/>
      <c r="EA655" s="15"/>
      <c r="EB655" s="15"/>
      <c r="EC655" s="15"/>
      <c r="ED655" s="15"/>
    </row>
    <row r="656" spans="1:134" ht="15" hidden="1" customHeight="1" x14ac:dyDescent="0.3">
      <c r="A656" s="123"/>
      <c r="B656" s="221"/>
      <c r="C656" s="553" t="str">
        <f>IF(LEN(t_STR_RW_UEGO1) &gt; 0, t_STR_RW_UEGO1, DEF_RW_UEGO1) &amp; " CAN sensor communication lost"</f>
        <v>UEGO1 CAN sensor communication lost</v>
      </c>
      <c r="D656" s="268"/>
      <c r="E656" s="268"/>
      <c r="F656" s="268"/>
      <c r="G656" s="202"/>
      <c r="H656" s="268"/>
      <c r="I656" s="202"/>
      <c r="J656" s="202"/>
      <c r="K656" s="268"/>
      <c r="L656" s="268"/>
      <c r="M656" s="268"/>
      <c r="N656" s="268"/>
      <c r="O656" s="268"/>
      <c r="P656" s="268"/>
      <c r="Q656" s="268"/>
      <c r="R656" s="268"/>
      <c r="S656" s="268"/>
      <c r="T656" s="268"/>
      <c r="U656" s="268"/>
      <c r="V656" s="268"/>
      <c r="W656" s="268"/>
      <c r="X656" s="268"/>
      <c r="Y656" s="268"/>
      <c r="Z656" s="268"/>
      <c r="AA656" s="268"/>
      <c r="AB656" s="268"/>
      <c r="AC656" s="268"/>
      <c r="AD656" s="268"/>
      <c r="AE656" s="268"/>
      <c r="AF656" s="268"/>
      <c r="AG656" s="268"/>
      <c r="AH656" s="268"/>
      <c r="AI656" s="268"/>
      <c r="AJ656" s="148">
        <f>IF($DM656=0,0,(IF(_xlfn.BITAND($DM656, 128),"8,", "") &amp; IF(_xlfn.BITAND($DM656,64),"7,", "") &amp; IF(_xlfn.BITAND($DM656,7), _xlfn.BITAND($DM656,7) &amp; ",", "") &amp; IF(_xlfn.BITAND($DM656, 56), _xlfn.BITAND($DM656, 56)/8, "")))</f>
        <v>0</v>
      </c>
      <c r="AK656" s="135">
        <v>3221</v>
      </c>
      <c r="AL656" s="135">
        <v>12</v>
      </c>
      <c r="AM656" s="194" t="s">
        <v>523</v>
      </c>
      <c r="AN656" s="195" t="s">
        <v>1118</v>
      </c>
      <c r="AO656" s="195" t="s">
        <v>167</v>
      </c>
      <c r="AP656" s="195" t="s">
        <v>1118</v>
      </c>
      <c r="AQ656" s="140"/>
      <c r="AR656" s="12"/>
      <c r="AS656" s="12"/>
      <c r="AT656" s="263">
        <v>0.1</v>
      </c>
      <c r="AU656" s="198">
        <v>1</v>
      </c>
      <c r="AV656" s="12" t="s">
        <v>259</v>
      </c>
      <c r="AW656" s="135">
        <v>0</v>
      </c>
      <c r="AX656" s="135">
        <v>0</v>
      </c>
      <c r="AY656" s="135">
        <v>0</v>
      </c>
      <c r="AZ656" s="135">
        <v>0</v>
      </c>
      <c r="BA656" s="135">
        <v>0</v>
      </c>
      <c r="BB656" s="136"/>
      <c r="BC656" s="136"/>
      <c r="BD656" s="15"/>
      <c r="BE656" s="137" t="str">
        <f>IF(C656="","",C656)</f>
        <v>UEGO1 CAN sensor communication lost</v>
      </c>
      <c r="BF656" s="11" t="s">
        <v>264</v>
      </c>
      <c r="BG656" s="11" t="s">
        <v>265</v>
      </c>
      <c r="BH656" s="11" t="s">
        <v>266</v>
      </c>
      <c r="BI656" s="11" t="s">
        <v>525</v>
      </c>
      <c r="BJ656" s="11" t="s">
        <v>268</v>
      </c>
      <c r="BK656" s="11" t="s">
        <v>485</v>
      </c>
      <c r="BL656" s="11" t="s">
        <v>350</v>
      </c>
      <c r="BM656" s="11" t="s">
        <v>179</v>
      </c>
      <c r="BN656" s="11" t="s">
        <v>182</v>
      </c>
      <c r="BO656" s="11" t="s">
        <v>181</v>
      </c>
      <c r="BP656" s="11" t="s">
        <v>272</v>
      </c>
      <c r="BQ656" s="11" t="s">
        <v>182</v>
      </c>
      <c r="BR656" s="11" t="s">
        <v>182</v>
      </c>
      <c r="BS656" s="11"/>
      <c r="BT656" s="11" t="s">
        <v>182</v>
      </c>
      <c r="BU656" s="11"/>
      <c r="BV656" s="15">
        <f>IF(UPPER(TRIM(D656))="X",1,0)</f>
        <v>0</v>
      </c>
      <c r="BW656" s="15">
        <f>IF(UPPER(TRIM(E656))="X",1,0)</f>
        <v>0</v>
      </c>
      <c r="BX656" s="15">
        <f>IF(UPPER(TRIM(F656))="X",1,0)</f>
        <v>0</v>
      </c>
      <c r="BY656" s="15">
        <f>IF(UPPER(TRIM(G656))="X",1,0)</f>
        <v>0</v>
      </c>
      <c r="BZ656" s="15">
        <f>IF(UPPER(TRIM(H656))="X",1,0)</f>
        <v>0</v>
      </c>
      <c r="CA656" s="15">
        <f>IF(UPPER(TRIM(J656))="X",1,0)</f>
        <v>0</v>
      </c>
      <c r="CB656" s="15">
        <f>IF(UPPER(TRIM(L656))="X",1,0)</f>
        <v>0</v>
      </c>
      <c r="CC656" s="15">
        <f>IF(UPPER(TRIM(M656))="X",1,0)</f>
        <v>0</v>
      </c>
      <c r="CD656" s="15">
        <f>IF(UPPER(TRIM(I656))="X",1,0)</f>
        <v>0</v>
      </c>
      <c r="CE656" s="15">
        <f>IF(UPPER(TRIM(K656))="X",1,0)</f>
        <v>0</v>
      </c>
      <c r="CF656" s="15">
        <f t="shared" ref="CF656:CX656" si="317">IF(UPPER(TRIM(N656))="X",1,0)</f>
        <v>0</v>
      </c>
      <c r="CG656" s="15">
        <f t="shared" si="317"/>
        <v>0</v>
      </c>
      <c r="CH656" s="15">
        <f t="shared" si="317"/>
        <v>0</v>
      </c>
      <c r="CI656" s="15">
        <f t="shared" si="317"/>
        <v>0</v>
      </c>
      <c r="CJ656" s="15">
        <f t="shared" si="317"/>
        <v>0</v>
      </c>
      <c r="CK656" s="15">
        <f t="shared" si="317"/>
        <v>0</v>
      </c>
      <c r="CL656" s="15">
        <f t="shared" si="317"/>
        <v>0</v>
      </c>
      <c r="CM656" s="15">
        <f t="shared" si="317"/>
        <v>0</v>
      </c>
      <c r="CN656" s="15">
        <f t="shared" si="317"/>
        <v>0</v>
      </c>
      <c r="CO656" s="15">
        <f t="shared" si="317"/>
        <v>0</v>
      </c>
      <c r="CP656" s="15">
        <f t="shared" si="317"/>
        <v>0</v>
      </c>
      <c r="CQ656" s="15">
        <f t="shared" si="317"/>
        <v>0</v>
      </c>
      <c r="CR656" s="15">
        <f t="shared" si="317"/>
        <v>0</v>
      </c>
      <c r="CS656" s="15">
        <f t="shared" si="317"/>
        <v>0</v>
      </c>
      <c r="CT656" s="15">
        <f t="shared" si="317"/>
        <v>0</v>
      </c>
      <c r="CU656" s="15">
        <f t="shared" si="317"/>
        <v>0</v>
      </c>
      <c r="CV656" s="15">
        <f t="shared" si="317"/>
        <v>0</v>
      </c>
      <c r="CW656" s="15">
        <f t="shared" si="317"/>
        <v>0</v>
      </c>
      <c r="CX656" s="15">
        <f t="shared" si="317"/>
        <v>0</v>
      </c>
      <c r="CY656" s="15">
        <v>0</v>
      </c>
      <c r="CZ656" s="15">
        <f>IF(UPPER(TRIM(AH656))="X",1,0)</f>
        <v>0</v>
      </c>
      <c r="DA656" s="15">
        <v>0</v>
      </c>
      <c r="DB656" s="16">
        <f>IF(UPPER(TRIM(AM656))="P", 0, IF(UPPER(TRIM(AM656))="C", 16384, IF(UPPER(TRIM(AM656))="B", 32768, IF(UPPER(TRIM(AM656))="U", 49152, -1))))</f>
        <v>49152</v>
      </c>
      <c r="DC656" s="16">
        <f>HEX2DEC(AN656)</f>
        <v>4112</v>
      </c>
      <c r="DD656" s="16">
        <f>IF(UPPER(TRIM(BB656))="",0,IF(UPPER(TRIM(BB656))="M",32,IF(UPPER(TRIM(BB656))="H",64,IF(UPPER(TRIM(BB656))="I",128,-1))))</f>
        <v>0</v>
      </c>
      <c r="DE656" s="16">
        <f>IF(UPPER(TRIM(BC656))="",0, IF(UPPER(TRIM(BC656))="U",1,IF(UPPER(TRIM(BC656))="A",2,IF(UPPER(TRIM(BC656))="B1",4,IF(UPPER(TRIM(BC656))="B2",8,IF(UPPER(TRIM(BC656))="C",16,-1))))))</f>
        <v>0</v>
      </c>
      <c r="DF656" s="17"/>
      <c r="DG656" s="16">
        <v>680</v>
      </c>
      <c r="DH656" s="16">
        <f>AK656</f>
        <v>3221</v>
      </c>
      <c r="DI656" s="16">
        <f>AL656</f>
        <v>12</v>
      </c>
      <c r="DJ656" s="16">
        <f>DB656 + DC656</f>
        <v>53264</v>
      </c>
      <c r="DK656" s="16">
        <f>HEX2DEC(AO656)</f>
        <v>0</v>
      </c>
      <c r="DL656" s="16">
        <f>HEX2DEC(AP656)</f>
        <v>4112</v>
      </c>
      <c r="DM656" s="13">
        <v>0</v>
      </c>
      <c r="DN656" s="16">
        <v>510</v>
      </c>
      <c r="DO656" s="16">
        <f>BV656*2^15+BW656*2^14+BX656*2^13+BY656*2^12+BZ656*2^11+CA656*2^10+CB656*2^9+CC656*2^8+CD656*2^7+CE656*2^6+CF656*2^5+CG656*2^4+CH656*2^3+CI656*2^2+CJ656*2^1+CK656*2^0</f>
        <v>0</v>
      </c>
      <c r="DP656" s="16">
        <f>CL656*2^15+CM656*2^14+CN656*2^13+CO656*2^12+CP656*2^11+CQ656*2^10+CR656*2^9+CS656*2^8+CT656*2^7+CU656*2^6+CV656*2^5+CW656*2^4+CX656*2^3+CY656*2^2+CZ656*2^1+DA656*2^0</f>
        <v>0</v>
      </c>
      <c r="DQ656" s="16">
        <f>IF(DS656=2,AT656*1000,AT656)</f>
        <v>100</v>
      </c>
      <c r="DR656" s="16">
        <f>IF(DT656=2,AU656*1000,AU656)</f>
        <v>1000</v>
      </c>
      <c r="DS656" s="16">
        <v>2</v>
      </c>
      <c r="DT656" s="16">
        <v>2</v>
      </c>
      <c r="DU656" s="16">
        <f>MAX(0,MIN(AX656,3))*2^14+MAX(0,MIN(AY656,3))*2^12+MAX(0,MIN(AZ656,3))*2^10+MAX(0,MIN(BA656,3))*2^8+IF(AW656&lt;0,31,IF(AW656&gt;30,30,AW656))</f>
        <v>0</v>
      </c>
      <c r="DV656" s="16">
        <f>DD656 + DE656</f>
        <v>0</v>
      </c>
      <c r="DW656" s="138" t="s">
        <v>184</v>
      </c>
      <c r="DX656" s="137" t="s">
        <v>273</v>
      </c>
      <c r="DY656" s="137" t="s">
        <v>186</v>
      </c>
      <c r="DZ656" s="17"/>
      <c r="EA656" s="15"/>
      <c r="EB656" s="15"/>
      <c r="EC656" s="15"/>
      <c r="ED656" s="15"/>
    </row>
    <row r="657" spans="1:134" ht="15" hidden="1" customHeight="1" x14ac:dyDescent="0.3">
      <c r="A657" s="212"/>
      <c r="B657" s="213"/>
      <c r="C657" s="565"/>
      <c r="D657" s="313"/>
      <c r="E657" s="313"/>
      <c r="F657" s="313"/>
      <c r="G657" s="313"/>
      <c r="H657" s="313"/>
      <c r="I657" s="313"/>
      <c r="J657" s="313"/>
      <c r="K657" s="313"/>
      <c r="L657" s="313"/>
      <c r="M657" s="313"/>
      <c r="N657" s="313"/>
      <c r="O657" s="313"/>
      <c r="P657" s="313"/>
      <c r="Q657" s="313"/>
      <c r="R657" s="313"/>
      <c r="S657" s="313"/>
      <c r="T657" s="313"/>
      <c r="U657" s="313"/>
      <c r="V657" s="313"/>
      <c r="W657" s="313"/>
      <c r="X657" s="313"/>
      <c r="Y657" s="313"/>
      <c r="Z657" s="313"/>
      <c r="AA657" s="313"/>
      <c r="AB657" s="313"/>
      <c r="AC657" s="313"/>
      <c r="AD657" s="313"/>
      <c r="AE657" s="313"/>
      <c r="AF657" s="313"/>
      <c r="AG657" s="313"/>
      <c r="AH657" s="313"/>
      <c r="AI657" s="313"/>
      <c r="AJ657" s="215"/>
      <c r="AK657" s="214"/>
      <c r="AL657" s="214"/>
      <c r="AM657" s="216"/>
      <c r="AN657" s="217"/>
      <c r="AO657" s="217"/>
      <c r="AP657" s="217"/>
      <c r="AQ657" s="314"/>
      <c r="AR657" s="214"/>
      <c r="AS657" s="214"/>
      <c r="AT657" s="214"/>
      <c r="AU657" s="214"/>
      <c r="AV657" s="214"/>
      <c r="AW657" s="214"/>
      <c r="AX657" s="214"/>
      <c r="AY657" s="214"/>
      <c r="AZ657" s="214"/>
      <c r="BA657" s="214"/>
      <c r="BB657" s="218"/>
      <c r="BC657" s="218"/>
      <c r="BD657" s="15"/>
      <c r="BE657" s="137"/>
      <c r="BF657" s="146"/>
      <c r="BG657" s="146"/>
      <c r="BH657" s="146"/>
      <c r="BI657" s="11" t="s">
        <v>183</v>
      </c>
      <c r="BJ657" s="11" t="s">
        <v>183</v>
      </c>
      <c r="BK657" s="11" t="s">
        <v>183</v>
      </c>
      <c r="BL657" s="11" t="s">
        <v>183</v>
      </c>
      <c r="BM657" s="11" t="s">
        <v>183</v>
      </c>
      <c r="BN657" s="11" t="s">
        <v>183</v>
      </c>
      <c r="BO657" s="11" t="s">
        <v>183</v>
      </c>
      <c r="BP657" s="11" t="s">
        <v>183</v>
      </c>
      <c r="BQ657" s="11" t="s">
        <v>183</v>
      </c>
      <c r="BR657" s="11" t="s">
        <v>183</v>
      </c>
      <c r="BS657" s="11" t="s">
        <v>183</v>
      </c>
      <c r="BT657" s="11" t="s">
        <v>183</v>
      </c>
      <c r="BU657" s="11"/>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6"/>
      <c r="DC657" s="16"/>
      <c r="DD657" s="16"/>
      <c r="DE657" s="16"/>
      <c r="DF657" s="17"/>
      <c r="DG657" s="16"/>
      <c r="DH657" s="16"/>
      <c r="DI657" s="16"/>
      <c r="DJ657" s="16"/>
      <c r="DK657" s="16"/>
      <c r="DL657" s="16"/>
      <c r="DM657" s="219"/>
      <c r="DN657" s="16"/>
      <c r="DO657" s="16"/>
      <c r="DP657" s="16"/>
      <c r="DQ657" s="16"/>
      <c r="DR657" s="16"/>
      <c r="DS657" s="16"/>
      <c r="DT657" s="16"/>
      <c r="DU657" s="16"/>
      <c r="DV657" s="16"/>
      <c r="DW657" s="138"/>
      <c r="DX657" s="137"/>
      <c r="DY657" s="137"/>
      <c r="DZ657" s="17"/>
      <c r="EA657" s="15"/>
      <c r="EB657" s="15"/>
      <c r="EC657" s="15"/>
      <c r="ED657" s="15"/>
    </row>
    <row r="658" spans="1:134" ht="15" hidden="1" customHeight="1" x14ac:dyDescent="0.3">
      <c r="A658" s="312"/>
      <c r="B658" s="221"/>
      <c r="C658" s="553" t="str">
        <f>IF(LEN(t_STR_RW_UEGO2) &gt; 0, t_STR_RW_UEGO2, DEF_RW_UEGO2) &amp; " internal processor fault"</f>
        <v>UEGO2 internal processor fault</v>
      </c>
      <c r="D658" s="238"/>
      <c r="E658" s="238"/>
      <c r="F658" s="238"/>
      <c r="G658" s="193"/>
      <c r="H658" s="238"/>
      <c r="I658" s="193"/>
      <c r="J658" s="193"/>
      <c r="K658" s="238"/>
      <c r="L658" s="238"/>
      <c r="M658" s="238"/>
      <c r="N658" s="238"/>
      <c r="O658" s="238"/>
      <c r="P658" s="238"/>
      <c r="Q658" s="238"/>
      <c r="R658" s="238"/>
      <c r="S658" s="238"/>
      <c r="T658" s="238"/>
      <c r="U658" s="238"/>
      <c r="V658" s="238"/>
      <c r="W658" s="238"/>
      <c r="X658" s="238"/>
      <c r="Y658" s="238"/>
      <c r="Z658" s="238"/>
      <c r="AA658" s="238"/>
      <c r="AB658" s="238"/>
      <c r="AC658" s="238"/>
      <c r="AD658" s="238"/>
      <c r="AE658" s="238"/>
      <c r="AF658" s="238"/>
      <c r="AG658" s="238"/>
      <c r="AH658" s="238"/>
      <c r="AI658" s="238"/>
      <c r="AJ658" s="148">
        <f>IF($DM658=0,0,(IF(_xlfn.BITAND($DM658, 128),"8,", "") &amp; IF(_xlfn.BITAND($DM658,64),"7,", "") &amp; IF(_xlfn.BITAND($DM658,7), _xlfn.BITAND($DM658,7) &amp; ",", "") &amp; IF(_xlfn.BITAND($DM658, 56), _xlfn.BITAND($DM658, 56)/8, "")))</f>
        <v>0</v>
      </c>
      <c r="AK658" s="135">
        <v>3260</v>
      </c>
      <c r="AL658" s="135">
        <v>31</v>
      </c>
      <c r="AM658" s="194" t="s">
        <v>165</v>
      </c>
      <c r="AN658" s="195" t="s">
        <v>1119</v>
      </c>
      <c r="AO658" s="195" t="s">
        <v>167</v>
      </c>
      <c r="AP658" s="195" t="s">
        <v>1119</v>
      </c>
      <c r="AQ658" s="132"/>
      <c r="AR658" s="12"/>
      <c r="AS658" s="12"/>
      <c r="AT658" s="263">
        <v>1</v>
      </c>
      <c r="AU658" s="198">
        <v>5</v>
      </c>
      <c r="AV658" s="12" t="s">
        <v>259</v>
      </c>
      <c r="AW658" s="135">
        <v>0</v>
      </c>
      <c r="AX658" s="135">
        <v>0</v>
      </c>
      <c r="AY658" s="135">
        <v>0</v>
      </c>
      <c r="AZ658" s="135">
        <v>0</v>
      </c>
      <c r="BA658" s="135">
        <v>0</v>
      </c>
      <c r="BB658" s="136"/>
      <c r="BC658" s="136"/>
      <c r="BD658" s="15"/>
      <c r="BE658" s="137" t="str">
        <f>IF(C658="","",C658)</f>
        <v>UEGO2 internal processor fault</v>
      </c>
      <c r="BF658" s="11" t="s">
        <v>1012</v>
      </c>
      <c r="BG658" s="11" t="s">
        <v>1013</v>
      </c>
      <c r="BH658" s="11" t="s">
        <v>266</v>
      </c>
      <c r="BI658" s="11" t="s">
        <v>525</v>
      </c>
      <c r="BJ658" s="11" t="s">
        <v>268</v>
      </c>
      <c r="BK658" s="11" t="s">
        <v>485</v>
      </c>
      <c r="BL658" s="11" t="s">
        <v>350</v>
      </c>
      <c r="BM658" s="11" t="s">
        <v>179</v>
      </c>
      <c r="BN658" s="11" t="s">
        <v>182</v>
      </c>
      <c r="BO658" s="11" t="s">
        <v>181</v>
      </c>
      <c r="BP658" s="11" t="s">
        <v>272</v>
      </c>
      <c r="BQ658" s="11" t="s">
        <v>182</v>
      </c>
      <c r="BR658" s="11" t="s">
        <v>182</v>
      </c>
      <c r="BS658" s="11" t="s">
        <v>183</v>
      </c>
      <c r="BT658" s="11" t="s">
        <v>182</v>
      </c>
      <c r="BU658" s="11"/>
      <c r="BV658" s="15">
        <f>IF(UPPER(TRIM(D658))="X",1,0)</f>
        <v>0</v>
      </c>
      <c r="BW658" s="15">
        <f>IF(UPPER(TRIM(E658))="X",1,0)</f>
        <v>0</v>
      </c>
      <c r="BX658" s="15">
        <f>IF(UPPER(TRIM(F658))="X",1,0)</f>
        <v>0</v>
      </c>
      <c r="BY658" s="15">
        <f>IF(UPPER(TRIM(G658))="X",1,0)</f>
        <v>0</v>
      </c>
      <c r="BZ658" s="15">
        <f>IF(UPPER(TRIM(H658))="X",1,0)</f>
        <v>0</v>
      </c>
      <c r="CA658" s="15">
        <f>IF(UPPER(TRIM(J658))="X",1,0)</f>
        <v>0</v>
      </c>
      <c r="CB658" s="15">
        <f>IF(UPPER(TRIM(L658))="X",1,0)</f>
        <v>0</v>
      </c>
      <c r="CC658" s="15">
        <f>IF(UPPER(TRIM(M658))="X",1,0)</f>
        <v>0</v>
      </c>
      <c r="CD658" s="15">
        <f>IF(UPPER(TRIM(I658))="X",1,0)</f>
        <v>0</v>
      </c>
      <c r="CE658" s="15">
        <f>IF(UPPER(TRIM(K658))="X",1,0)</f>
        <v>0</v>
      </c>
      <c r="CF658" s="15">
        <f t="shared" ref="CF658:DA658" si="318">IF(UPPER(TRIM(N658))="X",1,0)</f>
        <v>0</v>
      </c>
      <c r="CG658" s="15">
        <f t="shared" si="318"/>
        <v>0</v>
      </c>
      <c r="CH658" s="15">
        <f t="shared" si="318"/>
        <v>0</v>
      </c>
      <c r="CI658" s="15">
        <f t="shared" si="318"/>
        <v>0</v>
      </c>
      <c r="CJ658" s="15">
        <f t="shared" si="318"/>
        <v>0</v>
      </c>
      <c r="CK658" s="15">
        <f t="shared" si="318"/>
        <v>0</v>
      </c>
      <c r="CL658" s="15">
        <f t="shared" si="318"/>
        <v>0</v>
      </c>
      <c r="CM658" s="15">
        <f t="shared" si="318"/>
        <v>0</v>
      </c>
      <c r="CN658" s="15">
        <f t="shared" si="318"/>
        <v>0</v>
      </c>
      <c r="CO658" s="15">
        <f t="shared" si="318"/>
        <v>0</v>
      </c>
      <c r="CP658" s="15">
        <f t="shared" si="318"/>
        <v>0</v>
      </c>
      <c r="CQ658" s="15">
        <f t="shared" si="318"/>
        <v>0</v>
      </c>
      <c r="CR658" s="15">
        <f t="shared" si="318"/>
        <v>0</v>
      </c>
      <c r="CS658" s="15">
        <f t="shared" si="318"/>
        <v>0</v>
      </c>
      <c r="CT658" s="15">
        <f t="shared" si="318"/>
        <v>0</v>
      </c>
      <c r="CU658" s="15">
        <f t="shared" si="318"/>
        <v>0</v>
      </c>
      <c r="CV658" s="15">
        <f t="shared" si="318"/>
        <v>0</v>
      </c>
      <c r="CW658" s="15">
        <f t="shared" si="318"/>
        <v>0</v>
      </c>
      <c r="CX658" s="15">
        <f t="shared" si="318"/>
        <v>0</v>
      </c>
      <c r="CY658" s="15">
        <f t="shared" si="318"/>
        <v>0</v>
      </c>
      <c r="CZ658" s="15">
        <f t="shared" si="318"/>
        <v>0</v>
      </c>
      <c r="DA658" s="15">
        <f t="shared" si="318"/>
        <v>0</v>
      </c>
      <c r="DB658" s="16">
        <f>IF(UPPER(TRIM(AM658))="P", 0, IF(UPPER(TRIM(AM658))="C", 16384, IF(UPPER(TRIM(AM658))="B", 32768, IF(UPPER(TRIM(AM658))="U", 49152, -1))))</f>
        <v>0</v>
      </c>
      <c r="DC658" s="16">
        <f>HEX2DEC(AN658)</f>
        <v>12339</v>
      </c>
      <c r="DD658" s="16">
        <f>IF(UPPER(TRIM(BB658))="",0,IF(UPPER(TRIM(BB658))="M",32,IF(UPPER(TRIM(BB658))="H",64,IF(UPPER(TRIM(BB658))="I",128,-1))))</f>
        <v>0</v>
      </c>
      <c r="DE658" s="16">
        <f>IF(UPPER(TRIM(BC658))="",0, IF(UPPER(TRIM(BC658))="U",1,IF(UPPER(TRIM(BC658))="A",2,IF(UPPER(TRIM(BC658))="B1",4,IF(UPPER(TRIM(BC658))="B2",8,IF(UPPER(TRIM(BC658))="C",16,-1))))))</f>
        <v>0</v>
      </c>
      <c r="DF658" s="17"/>
      <c r="DG658" s="16">
        <v>408</v>
      </c>
      <c r="DH658" s="16">
        <f>AK658</f>
        <v>3260</v>
      </c>
      <c r="DI658" s="16">
        <f>AL658</f>
        <v>31</v>
      </c>
      <c r="DJ658" s="16">
        <f>DB658 + DC658</f>
        <v>12339</v>
      </c>
      <c r="DK658" s="16">
        <f>HEX2DEC(AO658)</f>
        <v>0</v>
      </c>
      <c r="DL658" s="16">
        <f>HEX2DEC(AP658)</f>
        <v>12339</v>
      </c>
      <c r="DM658" s="13">
        <v>0</v>
      </c>
      <c r="DN658" s="16">
        <v>317</v>
      </c>
      <c r="DO658" s="16">
        <f>BV658*2^15+BW658*2^14+BX658*2^13+BY658*2^12+BZ658*2^11+CA658*2^10+CB658*2^9+CC658*2^8+CD658*2^7+CE658*2^6+CF658*2^5+CG658*2^4+CH658*2^3+CI658*2^2+CJ658*2^1+CK658*2^0</f>
        <v>0</v>
      </c>
      <c r="DP658" s="16">
        <f>CL658*2^15+CM658*2^14+CN658*2^13+CO658*2^12+CP658*2^11+CQ658*2^10+CR658*2^9+CS658*2^8+CT658*2^7+CU658*2^6+CV658*2^5+CW658*2^4+CX658*2^3+CY658*2^2+CZ658*2^1+DA658*2^0</f>
        <v>0</v>
      </c>
      <c r="DQ658" s="16">
        <f>IF(DS658=2,AT658*1000,AT658)</f>
        <v>1000</v>
      </c>
      <c r="DR658" s="16">
        <f>IF(DT658=2,AU658*1000,AU658)</f>
        <v>5000</v>
      </c>
      <c r="DS658" s="16">
        <v>2</v>
      </c>
      <c r="DT658" s="16">
        <v>2</v>
      </c>
      <c r="DU658" s="16">
        <f>MAX(0,MIN(AX658,3))*2^14+MAX(0,MIN(AY658,3))*2^12+MAX(0,MIN(AZ658,3))*2^10+MAX(0,MIN(BA658,3))*2^8+IF(AW658&lt;0,31,IF(AW658&gt;30,30,AW658))</f>
        <v>0</v>
      </c>
      <c r="DV658" s="16">
        <f>DD658 + DE658</f>
        <v>0</v>
      </c>
      <c r="DW658" s="138" t="s">
        <v>184</v>
      </c>
      <c r="DX658" s="137" t="s">
        <v>273</v>
      </c>
      <c r="DY658" s="137" t="s">
        <v>186</v>
      </c>
      <c r="DZ658" s="17"/>
      <c r="EA658" s="15"/>
      <c r="EB658" s="15"/>
      <c r="EC658" s="15"/>
      <c r="ED658" s="15"/>
    </row>
    <row r="659" spans="1:134" ht="15" hidden="1" customHeight="1" x14ac:dyDescent="0.3">
      <c r="A659" s="123"/>
      <c r="B659" s="221"/>
      <c r="C659" s="553"/>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c r="AC659" s="125"/>
      <c r="AD659" s="125"/>
      <c r="AE659" s="125"/>
      <c r="AF659" s="125"/>
      <c r="AG659" s="125"/>
      <c r="AH659" s="125"/>
      <c r="AI659" s="125"/>
      <c r="AJ659" s="128"/>
      <c r="AK659" s="143"/>
      <c r="AL659" s="143"/>
      <c r="AM659" s="144"/>
      <c r="AN659" s="145"/>
      <c r="AO659" s="145"/>
      <c r="AP659" s="145"/>
      <c r="AQ659" s="12"/>
      <c r="AR659" s="12"/>
      <c r="AS659" s="12"/>
      <c r="AT659" s="224"/>
      <c r="AU659" s="224"/>
      <c r="AV659" s="12"/>
      <c r="AW659" s="12"/>
      <c r="AX659" s="12"/>
      <c r="AY659" s="12"/>
      <c r="AZ659" s="12"/>
      <c r="BA659" s="12"/>
      <c r="BB659" s="14"/>
      <c r="BC659" s="14"/>
      <c r="BD659" s="15"/>
      <c r="BE659" s="137"/>
      <c r="BF659" s="146"/>
      <c r="BG659" s="146"/>
      <c r="BH659" s="146"/>
      <c r="BI659" s="11" t="s">
        <v>183</v>
      </c>
      <c r="BJ659" s="11" t="s">
        <v>183</v>
      </c>
      <c r="BK659" s="11" t="s">
        <v>183</v>
      </c>
      <c r="BL659" s="11" t="s">
        <v>183</v>
      </c>
      <c r="BM659" s="11" t="s">
        <v>183</v>
      </c>
      <c r="BN659" s="11" t="s">
        <v>183</v>
      </c>
      <c r="BO659" s="11" t="s">
        <v>183</v>
      </c>
      <c r="BP659" s="11" t="s">
        <v>183</v>
      </c>
      <c r="BQ659" s="11" t="s">
        <v>183</v>
      </c>
      <c r="BR659" s="11" t="s">
        <v>183</v>
      </c>
      <c r="BS659" s="11" t="s">
        <v>183</v>
      </c>
      <c r="BT659" s="11" t="s">
        <v>183</v>
      </c>
      <c r="BU659" s="11"/>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6"/>
      <c r="DC659" s="16"/>
      <c r="DD659" s="16"/>
      <c r="DE659" s="16"/>
      <c r="DF659" s="17"/>
      <c r="DG659" s="16"/>
      <c r="DH659" s="16"/>
      <c r="DI659" s="16"/>
      <c r="DJ659" s="16"/>
      <c r="DK659" s="16"/>
      <c r="DL659" s="16"/>
      <c r="DM659" s="128"/>
      <c r="DN659" s="16"/>
      <c r="DO659" s="16"/>
      <c r="DP659" s="16"/>
      <c r="DQ659" s="16"/>
      <c r="DR659" s="16"/>
      <c r="DS659" s="16"/>
      <c r="DT659" s="16"/>
      <c r="DU659" s="16"/>
      <c r="DV659" s="16"/>
      <c r="DW659" s="138"/>
      <c r="DX659" s="137"/>
      <c r="DY659" s="137"/>
      <c r="DZ659" s="17"/>
      <c r="EA659" s="15"/>
      <c r="EB659" s="15"/>
      <c r="EC659" s="15"/>
      <c r="ED659" s="15"/>
    </row>
    <row r="660" spans="1:134" ht="15" hidden="1" customHeight="1" x14ac:dyDescent="0.3">
      <c r="A660" s="123"/>
      <c r="B660" s="221"/>
      <c r="C660" s="553" t="str">
        <f>IF(LEN(t_STR_RW_UEGO2) &gt; 0, t_STR_RW_UEGO2, DEF_RW_UEGO2) &amp; " internal supply voltage low"</f>
        <v>UEGO2 internal supply voltage low</v>
      </c>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c r="AC660" s="152"/>
      <c r="AD660" s="152"/>
      <c r="AE660" s="152"/>
      <c r="AF660" s="152"/>
      <c r="AG660" s="152"/>
      <c r="AH660" s="152"/>
      <c r="AI660" s="152"/>
      <c r="AJ660" s="128">
        <f>IF($DM660=0,0,(IF(_xlfn.BITAND($DM660, 128),"8,", "") &amp; IF(_xlfn.BITAND($DM660,64),"7,", "") &amp; IF(_xlfn.BITAND($DM660,7), _xlfn.BITAND($DM660,7) &amp; ",", "") &amp; IF(_xlfn.BITAND($DM660, 56), _xlfn.BITAND($DM660, 56)/8, "")))</f>
        <v>0</v>
      </c>
      <c r="AK660" s="129">
        <v>3257</v>
      </c>
      <c r="AL660" s="129">
        <v>4</v>
      </c>
      <c r="AM660" s="130" t="s">
        <v>165</v>
      </c>
      <c r="AN660" s="131" t="s">
        <v>1120</v>
      </c>
      <c r="AO660" s="131" t="s">
        <v>167</v>
      </c>
      <c r="AP660" s="131" t="s">
        <v>1120</v>
      </c>
      <c r="AQ660" s="12"/>
      <c r="AR660" s="12"/>
      <c r="AS660" s="12"/>
      <c r="AT660" s="263">
        <v>20</v>
      </c>
      <c r="AU660" s="198">
        <v>3</v>
      </c>
      <c r="AV660" s="12" t="s">
        <v>259</v>
      </c>
      <c r="AW660" s="135">
        <v>0</v>
      </c>
      <c r="AX660" s="135">
        <v>0</v>
      </c>
      <c r="AY660" s="135">
        <v>0</v>
      </c>
      <c r="AZ660" s="135">
        <v>0</v>
      </c>
      <c r="BA660" s="135">
        <v>0</v>
      </c>
      <c r="BB660" s="136"/>
      <c r="BC660" s="136"/>
      <c r="BD660" s="15"/>
      <c r="BE660" s="137" t="str">
        <f>IF(C660="","",C660)</f>
        <v>UEGO2 internal supply voltage low</v>
      </c>
      <c r="BF660" s="11" t="s">
        <v>1012</v>
      </c>
      <c r="BG660" s="11" t="s">
        <v>1013</v>
      </c>
      <c r="BH660" s="11" t="s">
        <v>266</v>
      </c>
      <c r="BI660" s="11" t="s">
        <v>525</v>
      </c>
      <c r="BJ660" s="11" t="s">
        <v>268</v>
      </c>
      <c r="BK660" s="11" t="s">
        <v>485</v>
      </c>
      <c r="BL660" s="11" t="s">
        <v>350</v>
      </c>
      <c r="BM660" s="11" t="s">
        <v>179</v>
      </c>
      <c r="BN660" s="11" t="s">
        <v>182</v>
      </c>
      <c r="BO660" s="11" t="s">
        <v>181</v>
      </c>
      <c r="BP660" s="11" t="s">
        <v>272</v>
      </c>
      <c r="BQ660" s="11" t="s">
        <v>182</v>
      </c>
      <c r="BR660" s="11" t="s">
        <v>182</v>
      </c>
      <c r="BS660" s="11" t="s">
        <v>183</v>
      </c>
      <c r="BT660" s="11" t="s">
        <v>182</v>
      </c>
      <c r="BU660" s="11"/>
      <c r="BV660" s="15">
        <f>IF(UPPER(TRIM(D660))="X",1,0)</f>
        <v>0</v>
      </c>
      <c r="BW660" s="15">
        <f>IF(UPPER(TRIM(E660))="X",1,0)</f>
        <v>0</v>
      </c>
      <c r="BX660" s="15">
        <f>IF(UPPER(TRIM(F660))="X",1,0)</f>
        <v>0</v>
      </c>
      <c r="BY660" s="15">
        <f>IF(UPPER(TRIM(G660))="X",1,0)</f>
        <v>0</v>
      </c>
      <c r="BZ660" s="15">
        <f>IF(UPPER(TRIM(H660))="X",1,0)</f>
        <v>0</v>
      </c>
      <c r="CA660" s="15">
        <f>IF(UPPER(TRIM(J660))="X",1,0)</f>
        <v>0</v>
      </c>
      <c r="CB660" s="15">
        <f>IF(UPPER(TRIM(L660))="X",1,0)</f>
        <v>0</v>
      </c>
      <c r="CC660" s="15">
        <f>IF(UPPER(TRIM(M660))="X",1,0)</f>
        <v>0</v>
      </c>
      <c r="CD660" s="15">
        <f>IF(UPPER(TRIM(I660))="X",1,0)</f>
        <v>0</v>
      </c>
      <c r="CE660" s="15">
        <f>IF(UPPER(TRIM(K660))="X",1,0)</f>
        <v>0</v>
      </c>
      <c r="CF660" s="15">
        <f t="shared" ref="CF660:DA660" si="319">IF(UPPER(TRIM(N660))="X",1,0)</f>
        <v>0</v>
      </c>
      <c r="CG660" s="15">
        <f t="shared" si="319"/>
        <v>0</v>
      </c>
      <c r="CH660" s="15">
        <f t="shared" si="319"/>
        <v>0</v>
      </c>
      <c r="CI660" s="15">
        <f t="shared" si="319"/>
        <v>0</v>
      </c>
      <c r="CJ660" s="15">
        <f t="shared" si="319"/>
        <v>0</v>
      </c>
      <c r="CK660" s="15">
        <f t="shared" si="319"/>
        <v>0</v>
      </c>
      <c r="CL660" s="15">
        <f t="shared" si="319"/>
        <v>0</v>
      </c>
      <c r="CM660" s="15">
        <f t="shared" si="319"/>
        <v>0</v>
      </c>
      <c r="CN660" s="15">
        <f t="shared" si="319"/>
        <v>0</v>
      </c>
      <c r="CO660" s="15">
        <f t="shared" si="319"/>
        <v>0</v>
      </c>
      <c r="CP660" s="15">
        <f t="shared" si="319"/>
        <v>0</v>
      </c>
      <c r="CQ660" s="15">
        <f t="shared" si="319"/>
        <v>0</v>
      </c>
      <c r="CR660" s="15">
        <f t="shared" si="319"/>
        <v>0</v>
      </c>
      <c r="CS660" s="15">
        <f t="shared" si="319"/>
        <v>0</v>
      </c>
      <c r="CT660" s="15">
        <f t="shared" si="319"/>
        <v>0</v>
      </c>
      <c r="CU660" s="15">
        <f t="shared" si="319"/>
        <v>0</v>
      </c>
      <c r="CV660" s="15">
        <f t="shared" si="319"/>
        <v>0</v>
      </c>
      <c r="CW660" s="15">
        <f t="shared" si="319"/>
        <v>0</v>
      </c>
      <c r="CX660" s="15">
        <f t="shared" si="319"/>
        <v>0</v>
      </c>
      <c r="CY660" s="15">
        <f t="shared" si="319"/>
        <v>0</v>
      </c>
      <c r="CZ660" s="15">
        <f t="shared" si="319"/>
        <v>0</v>
      </c>
      <c r="DA660" s="15">
        <f t="shared" si="319"/>
        <v>0</v>
      </c>
      <c r="DB660" s="16">
        <f>IF(UPPER(TRIM(AM660))="P", 0, IF(UPPER(TRIM(AM660))="C", 16384, IF(UPPER(TRIM(AM660))="B", 32768, IF(UPPER(TRIM(AM660))="U", 49152, -1))))</f>
        <v>0</v>
      </c>
      <c r="DC660" s="16">
        <f>HEX2DEC(AN660)</f>
        <v>12346</v>
      </c>
      <c r="DD660" s="16">
        <f>IF(UPPER(TRIM(BB660))="",0,IF(UPPER(TRIM(BB660))="M",32,IF(UPPER(TRIM(BB660))="H",64,IF(UPPER(TRIM(BB660))="I",128,-1))))</f>
        <v>0</v>
      </c>
      <c r="DE660" s="16">
        <f>IF(UPPER(TRIM(BC660))="",0, IF(UPPER(TRIM(BC660))="U",1,IF(UPPER(TRIM(BC660))="A",2,IF(UPPER(TRIM(BC660))="B1",4,IF(UPPER(TRIM(BC660))="B2",8,IF(UPPER(TRIM(BC660))="C",16,-1))))))</f>
        <v>0</v>
      </c>
      <c r="DF660" s="17"/>
      <c r="DG660" s="16">
        <v>531</v>
      </c>
      <c r="DH660" s="16">
        <f>AK660</f>
        <v>3257</v>
      </c>
      <c r="DI660" s="16">
        <f>AL660</f>
        <v>4</v>
      </c>
      <c r="DJ660" s="16">
        <f>DB660 + DC660</f>
        <v>12346</v>
      </c>
      <c r="DK660" s="16">
        <f>HEX2DEC(AO660)</f>
        <v>0</v>
      </c>
      <c r="DL660" s="16">
        <f>HEX2DEC(AP660)</f>
        <v>12346</v>
      </c>
      <c r="DM660" s="128">
        <v>0</v>
      </c>
      <c r="DN660" s="16">
        <v>401</v>
      </c>
      <c r="DO660" s="16">
        <f>BV660*2^15+BW660*2^14+BX660*2^13+BY660*2^12+BZ660*2^11+CA660*2^10+CB660*2^9+CC660*2^8+CD660*2^7+CE660*2^6+CF660*2^5+CG660*2^4+CH660*2^3+CI660*2^2+CJ660*2^1+CK660*2^0</f>
        <v>0</v>
      </c>
      <c r="DP660" s="16">
        <f>CL660*2^15+CM660*2^14+CN660*2^13+CO660*2^12+CP660*2^11+CQ660*2^10+CR660*2^9+CS660*2^8+CT660*2^7+CU660*2^6+CV660*2^5+CW660*2^4+CX660*2^3+CY660*2^2+CZ660*2^1+DA660*2^0</f>
        <v>0</v>
      </c>
      <c r="DQ660" s="16">
        <f>IF(DS660=2,AT660*1000,AT660)</f>
        <v>20000</v>
      </c>
      <c r="DR660" s="16">
        <f>IF(DT660=2,AU660*1000,AU660)</f>
        <v>3000</v>
      </c>
      <c r="DS660" s="16">
        <v>2</v>
      </c>
      <c r="DT660" s="16">
        <v>2</v>
      </c>
      <c r="DU660" s="16">
        <f>MAX(0,MIN(AX660,3))*2^14+MAX(0,MIN(AY660,3))*2^12+MAX(0,MIN(AZ660,3))*2^10+MAX(0,MIN(BA660,3))*2^8+IF(AW660&lt;0,31,IF(AW660&gt;30,30,AW660))</f>
        <v>0</v>
      </c>
      <c r="DV660" s="16">
        <f>DD660 + DE660</f>
        <v>0</v>
      </c>
      <c r="DW660" s="138" t="s">
        <v>184</v>
      </c>
      <c r="DX660" s="137" t="s">
        <v>273</v>
      </c>
      <c r="DY660" s="137" t="s">
        <v>186</v>
      </c>
      <c r="DZ660" s="17"/>
      <c r="EA660" s="15"/>
      <c r="EB660" s="15"/>
      <c r="EC660" s="15"/>
      <c r="ED660" s="15"/>
    </row>
    <row r="661" spans="1:134" ht="15" hidden="1" customHeight="1" x14ac:dyDescent="0.3">
      <c r="A661" s="123"/>
      <c r="B661" s="221"/>
      <c r="C661" s="553"/>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c r="AC661" s="125"/>
      <c r="AD661" s="125"/>
      <c r="AE661" s="125"/>
      <c r="AF661" s="125"/>
      <c r="AG661" s="125"/>
      <c r="AH661" s="125"/>
      <c r="AI661" s="125"/>
      <c r="AJ661" s="128"/>
      <c r="AK661" s="143"/>
      <c r="AL661" s="143"/>
      <c r="AM661" s="144"/>
      <c r="AN661" s="145"/>
      <c r="AO661" s="145"/>
      <c r="AP661" s="145"/>
      <c r="AQ661" s="12"/>
      <c r="AR661" s="12"/>
      <c r="AS661" s="12"/>
      <c r="AT661" s="224"/>
      <c r="AU661" s="224"/>
      <c r="AV661" s="12"/>
      <c r="AW661" s="12"/>
      <c r="AX661" s="12"/>
      <c r="AY661" s="12"/>
      <c r="AZ661" s="12"/>
      <c r="BA661" s="12"/>
      <c r="BB661" s="14"/>
      <c r="BC661" s="14"/>
      <c r="BD661" s="15"/>
      <c r="BE661" s="137"/>
      <c r="BF661" s="146"/>
      <c r="BG661" s="146"/>
      <c r="BH661" s="146"/>
      <c r="BI661" s="11" t="s">
        <v>183</v>
      </c>
      <c r="BJ661" s="11" t="s">
        <v>183</v>
      </c>
      <c r="BK661" s="11" t="s">
        <v>183</v>
      </c>
      <c r="BL661" s="11" t="s">
        <v>183</v>
      </c>
      <c r="BM661" s="11" t="s">
        <v>183</v>
      </c>
      <c r="BN661" s="11" t="s">
        <v>183</v>
      </c>
      <c r="BO661" s="11" t="s">
        <v>183</v>
      </c>
      <c r="BP661" s="11" t="s">
        <v>183</v>
      </c>
      <c r="BQ661" s="11" t="s">
        <v>183</v>
      </c>
      <c r="BR661" s="11" t="s">
        <v>183</v>
      </c>
      <c r="BS661" s="11" t="s">
        <v>183</v>
      </c>
      <c r="BT661" s="11" t="s">
        <v>183</v>
      </c>
      <c r="BU661" s="11"/>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6"/>
      <c r="DC661" s="16"/>
      <c r="DD661" s="16"/>
      <c r="DE661" s="16"/>
      <c r="DF661" s="17"/>
      <c r="DG661" s="16"/>
      <c r="DH661" s="16"/>
      <c r="DI661" s="16"/>
      <c r="DJ661" s="16"/>
      <c r="DK661" s="16"/>
      <c r="DL661" s="16"/>
      <c r="DM661" s="128"/>
      <c r="DN661" s="16"/>
      <c r="DO661" s="16"/>
      <c r="DP661" s="16"/>
      <c r="DQ661" s="16"/>
      <c r="DR661" s="16"/>
      <c r="DS661" s="16"/>
      <c r="DT661" s="16"/>
      <c r="DU661" s="16"/>
      <c r="DV661" s="16"/>
      <c r="DW661" s="138"/>
      <c r="DX661" s="137"/>
      <c r="DY661" s="137"/>
      <c r="DZ661" s="17"/>
      <c r="EA661" s="15"/>
      <c r="EB661" s="15"/>
      <c r="EC661" s="15"/>
      <c r="ED661" s="15"/>
    </row>
    <row r="662" spans="1:134" ht="15" hidden="1" customHeight="1" x14ac:dyDescent="0.3">
      <c r="A662" s="123"/>
      <c r="B662" s="221"/>
      <c r="C662" s="553" t="str">
        <f>IF(LEN(t_STR_RW_UEGO2) &gt; 0, t_STR_RW_UEGO2, DEF_RW_UEGO2) &amp; " drift is out-of-tolerance"</f>
        <v>UEGO2 drift is out-of-tolerance</v>
      </c>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c r="AC662" s="152"/>
      <c r="AD662" s="152"/>
      <c r="AE662" s="152"/>
      <c r="AF662" s="152"/>
      <c r="AG662" s="152"/>
      <c r="AH662" s="152"/>
      <c r="AI662" s="152"/>
      <c r="AJ662" s="128">
        <f>IF($DM662=0,0,(IF(_xlfn.BITAND($DM662, 128),"8,", "") &amp; IF(_xlfn.BITAND($DM662,64),"7,", "") &amp; IF(_xlfn.BITAND($DM662,7), _xlfn.BITAND($DM662,7) &amp; ",", "") &amp; IF(_xlfn.BITAND($DM662, 56), _xlfn.BITAND($DM662, 56)/8, "")))</f>
        <v>0</v>
      </c>
      <c r="AK662" s="129">
        <v>3260</v>
      </c>
      <c r="AL662" s="129">
        <v>15</v>
      </c>
      <c r="AM662" s="130" t="s">
        <v>165</v>
      </c>
      <c r="AN662" s="131" t="s">
        <v>1121</v>
      </c>
      <c r="AO662" s="131" t="s">
        <v>167</v>
      </c>
      <c r="AP662" s="131" t="s">
        <v>1121</v>
      </c>
      <c r="AQ662" s="132" t="s">
        <v>1122</v>
      </c>
      <c r="AR662" s="225">
        <v>-12</v>
      </c>
      <c r="AS662" s="12" t="s">
        <v>1062</v>
      </c>
      <c r="AT662" s="263">
        <v>10</v>
      </c>
      <c r="AU662" s="198">
        <v>1</v>
      </c>
      <c r="AV662" s="12" t="s">
        <v>259</v>
      </c>
      <c r="AW662" s="135">
        <v>-1</v>
      </c>
      <c r="AX662" s="135">
        <v>3</v>
      </c>
      <c r="AY662" s="135">
        <v>0</v>
      </c>
      <c r="AZ662" s="135">
        <v>0</v>
      </c>
      <c r="BA662" s="135">
        <v>0</v>
      </c>
      <c r="BB662" s="136"/>
      <c r="BC662" s="136"/>
      <c r="BD662" s="15"/>
      <c r="BE662" s="137" t="str">
        <f>IF(C662="","",C662)</f>
        <v>UEGO2 drift is out-of-tolerance</v>
      </c>
      <c r="BF662" s="11" t="s">
        <v>1012</v>
      </c>
      <c r="BG662" s="11" t="s">
        <v>1013</v>
      </c>
      <c r="BH662" s="11" t="s">
        <v>266</v>
      </c>
      <c r="BI662" s="11" t="s">
        <v>1063</v>
      </c>
      <c r="BJ662" s="11" t="s">
        <v>1015</v>
      </c>
      <c r="BK662" s="11" t="s">
        <v>1016</v>
      </c>
      <c r="BL662" s="11" t="s">
        <v>222</v>
      </c>
      <c r="BM662" s="11" t="s">
        <v>271</v>
      </c>
      <c r="BN662" s="11" t="s">
        <v>182</v>
      </c>
      <c r="BO662" s="11" t="s">
        <v>180</v>
      </c>
      <c r="BP662" s="11" t="s">
        <v>1064</v>
      </c>
      <c r="BQ662" s="11" t="s">
        <v>180</v>
      </c>
      <c r="BR662" s="11" t="s">
        <v>180</v>
      </c>
      <c r="BS662" s="303" t="s">
        <v>1065</v>
      </c>
      <c r="BT662" s="11" t="s">
        <v>180</v>
      </c>
      <c r="BU662" s="11"/>
      <c r="BV662" s="15">
        <f>IF(UPPER(TRIM(D662))="X",1,0)</f>
        <v>0</v>
      </c>
      <c r="BW662" s="15">
        <f>IF(UPPER(TRIM(E662))="X",1,0)</f>
        <v>0</v>
      </c>
      <c r="BX662" s="15">
        <f>IF(UPPER(TRIM(F662))="X",1,0)</f>
        <v>0</v>
      </c>
      <c r="BY662" s="15">
        <f>IF(UPPER(TRIM(G662))="X",1,0)</f>
        <v>0</v>
      </c>
      <c r="BZ662" s="15">
        <f>IF(UPPER(TRIM(H662))="X",1,0)</f>
        <v>0</v>
      </c>
      <c r="CA662" s="15">
        <f>IF(UPPER(TRIM(J662))="X",1,0)</f>
        <v>0</v>
      </c>
      <c r="CB662" s="15">
        <f>IF(UPPER(TRIM(L662))="X",1,0)</f>
        <v>0</v>
      </c>
      <c r="CC662" s="15">
        <f>IF(UPPER(TRIM(M662))="X",1,0)</f>
        <v>0</v>
      </c>
      <c r="CD662" s="15">
        <f>IF(UPPER(TRIM(I662))="X",1,0)</f>
        <v>0</v>
      </c>
      <c r="CE662" s="15">
        <f>IF(UPPER(TRIM(K662))="X",1,0)</f>
        <v>0</v>
      </c>
      <c r="CF662" s="15">
        <f t="shared" ref="CF662:DA662" si="320">IF(UPPER(TRIM(N662))="X",1,0)</f>
        <v>0</v>
      </c>
      <c r="CG662" s="15">
        <f t="shared" si="320"/>
        <v>0</v>
      </c>
      <c r="CH662" s="15">
        <f t="shared" si="320"/>
        <v>0</v>
      </c>
      <c r="CI662" s="15">
        <f t="shared" si="320"/>
        <v>0</v>
      </c>
      <c r="CJ662" s="15">
        <f t="shared" si="320"/>
        <v>0</v>
      </c>
      <c r="CK662" s="15">
        <f t="shared" si="320"/>
        <v>0</v>
      </c>
      <c r="CL662" s="15">
        <f t="shared" si="320"/>
        <v>0</v>
      </c>
      <c r="CM662" s="15">
        <f t="shared" si="320"/>
        <v>0</v>
      </c>
      <c r="CN662" s="15">
        <f t="shared" si="320"/>
        <v>0</v>
      </c>
      <c r="CO662" s="15">
        <f t="shared" si="320"/>
        <v>0</v>
      </c>
      <c r="CP662" s="15">
        <f t="shared" si="320"/>
        <v>0</v>
      </c>
      <c r="CQ662" s="15">
        <f t="shared" si="320"/>
        <v>0</v>
      </c>
      <c r="CR662" s="15">
        <f t="shared" si="320"/>
        <v>0</v>
      </c>
      <c r="CS662" s="15">
        <f t="shared" si="320"/>
        <v>0</v>
      </c>
      <c r="CT662" s="15">
        <f t="shared" si="320"/>
        <v>0</v>
      </c>
      <c r="CU662" s="15">
        <f t="shared" si="320"/>
        <v>0</v>
      </c>
      <c r="CV662" s="15">
        <f t="shared" si="320"/>
        <v>0</v>
      </c>
      <c r="CW662" s="15">
        <f t="shared" si="320"/>
        <v>0</v>
      </c>
      <c r="CX662" s="15">
        <f t="shared" si="320"/>
        <v>0</v>
      </c>
      <c r="CY662" s="15">
        <f t="shared" si="320"/>
        <v>0</v>
      </c>
      <c r="CZ662" s="15">
        <f t="shared" si="320"/>
        <v>0</v>
      </c>
      <c r="DA662" s="15">
        <f t="shared" si="320"/>
        <v>0</v>
      </c>
      <c r="DB662" s="16">
        <f>IF(UPPER(TRIM(AM662))="P", 0, IF(UPPER(TRIM(AM662))="C", 16384, IF(UPPER(TRIM(AM662))="B", 32768, IF(UPPER(TRIM(AM662))="U", 49152, -1))))</f>
        <v>0</v>
      </c>
      <c r="DC662" s="16">
        <f>HEX2DEC(AN662)</f>
        <v>12340</v>
      </c>
      <c r="DD662" s="16">
        <f>IF(UPPER(TRIM(BB662))="",0,IF(UPPER(TRIM(BB662))="M",32,IF(UPPER(TRIM(BB662))="H",64,IF(UPPER(TRIM(BB662))="I",128,-1))))</f>
        <v>0</v>
      </c>
      <c r="DE662" s="16">
        <f>IF(UPPER(TRIM(BC662))="",0, IF(UPPER(TRIM(BC662))="U",1,IF(UPPER(TRIM(BC662))="A",2,IF(UPPER(TRIM(BC662))="B1",4,IF(UPPER(TRIM(BC662))="B2",8,IF(UPPER(TRIM(BC662))="C",16,-1))))))</f>
        <v>0</v>
      </c>
      <c r="DF662" s="17"/>
      <c r="DG662" s="16">
        <v>506</v>
      </c>
      <c r="DH662" s="16">
        <f>AK662</f>
        <v>3260</v>
      </c>
      <c r="DI662" s="16">
        <f>AL662</f>
        <v>15</v>
      </c>
      <c r="DJ662" s="16">
        <f>DB662 + DC662</f>
        <v>12340</v>
      </c>
      <c r="DK662" s="16">
        <f>HEX2DEC(AO662)</f>
        <v>0</v>
      </c>
      <c r="DL662" s="16">
        <f>HEX2DEC(AP662)</f>
        <v>12340</v>
      </c>
      <c r="DM662" s="128">
        <v>0</v>
      </c>
      <c r="DN662" s="16">
        <v>385</v>
      </c>
      <c r="DO662" s="16">
        <f>BV662*2^15+BW662*2^14+BX662*2^13+BY662*2^12+BZ662*2^11+CA662*2^10+CB662*2^9+CC662*2^8+CD662*2^7+CE662*2^6+CF662*2^5+CG662*2^4+CH662*2^3+CI662*2^2+CJ662*2^1+CK662*2^0</f>
        <v>0</v>
      </c>
      <c r="DP662" s="16">
        <f>CL662*2^15+CM662*2^14+CN662*2^13+CO662*2^12+CP662*2^11+CQ662*2^10+CR662*2^9+CS662*2^8+CT662*2^7+CU662*2^6+CV662*2^5+CW662*2^4+CX662*2^3+CY662*2^2+CZ662*2^1+DA662*2^0</f>
        <v>0</v>
      </c>
      <c r="DQ662" s="16">
        <f>IF(DS662=2,AT662*1000,AT662)</f>
        <v>10000</v>
      </c>
      <c r="DR662" s="16">
        <f>IF(DT662=2,AU662*1000,AU662)</f>
        <v>1000</v>
      </c>
      <c r="DS662" s="16">
        <v>2</v>
      </c>
      <c r="DT662" s="16">
        <v>2</v>
      </c>
      <c r="DU662" s="16">
        <f>MAX(0,MIN(AX662,3))*2^14+MAX(0,MIN(AY662,3))*2^12+MAX(0,MIN(AZ662,3))*2^10+MAX(0,MIN(BA662,3))*2^8+IF(AW662&lt;0,31,IF(AW662&gt;30,30,AW662))</f>
        <v>49183</v>
      </c>
      <c r="DV662" s="16">
        <f>DD662 + DE662</f>
        <v>0</v>
      </c>
      <c r="DW662" s="138" t="s">
        <v>184</v>
      </c>
      <c r="DX662" s="137" t="s">
        <v>1066</v>
      </c>
      <c r="DY662" s="137" t="s">
        <v>1067</v>
      </c>
      <c r="DZ662" s="17"/>
      <c r="EA662" s="15"/>
      <c r="EB662" s="15"/>
      <c r="EC662" s="15"/>
      <c r="ED662" s="15"/>
    </row>
    <row r="663" spans="1:134" ht="15" hidden="1" customHeight="1" x14ac:dyDescent="0.3">
      <c r="A663" s="123"/>
      <c r="B663" s="221"/>
      <c r="C663" s="553"/>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c r="AC663" s="125"/>
      <c r="AD663" s="125"/>
      <c r="AE663" s="125"/>
      <c r="AF663" s="125"/>
      <c r="AG663" s="125"/>
      <c r="AH663" s="125"/>
      <c r="AI663" s="125"/>
      <c r="AJ663" s="128"/>
      <c r="AK663" s="143"/>
      <c r="AL663" s="143"/>
      <c r="AM663" s="144"/>
      <c r="AN663" s="145"/>
      <c r="AO663" s="145"/>
      <c r="AP663" s="145"/>
      <c r="AQ663" s="132" t="s">
        <v>1068</v>
      </c>
      <c r="AR663" s="225">
        <v>12</v>
      </c>
      <c r="AS663" s="12" t="s">
        <v>1062</v>
      </c>
      <c r="AT663" s="224"/>
      <c r="AU663" s="224"/>
      <c r="AV663" s="12"/>
      <c r="AW663" s="12"/>
      <c r="AX663" s="12"/>
      <c r="AY663" s="12"/>
      <c r="AZ663" s="12"/>
      <c r="BA663" s="12"/>
      <c r="BB663" s="14"/>
      <c r="BC663" s="14"/>
      <c r="BD663" s="15"/>
      <c r="BE663" s="137"/>
      <c r="BF663" s="146"/>
      <c r="BG663" s="146"/>
      <c r="BH663" s="146"/>
      <c r="BI663" s="11" t="s">
        <v>183</v>
      </c>
      <c r="BJ663" s="11" t="s">
        <v>183</v>
      </c>
      <c r="BK663" s="11" t="s">
        <v>183</v>
      </c>
      <c r="BL663" s="11" t="s">
        <v>183</v>
      </c>
      <c r="BM663" s="11" t="s">
        <v>183</v>
      </c>
      <c r="BN663" s="11" t="s">
        <v>183</v>
      </c>
      <c r="BO663" s="11" t="s">
        <v>183</v>
      </c>
      <c r="BP663" s="11" t="s">
        <v>183</v>
      </c>
      <c r="BQ663" s="11" t="s">
        <v>183</v>
      </c>
      <c r="BR663" s="11" t="s">
        <v>183</v>
      </c>
      <c r="BS663" s="11" t="s">
        <v>183</v>
      </c>
      <c r="BT663" s="11" t="s">
        <v>183</v>
      </c>
      <c r="BU663" s="11"/>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6"/>
      <c r="DC663" s="16"/>
      <c r="DD663" s="16"/>
      <c r="DE663" s="16"/>
      <c r="DF663" s="17"/>
      <c r="DG663" s="16"/>
      <c r="DH663" s="16"/>
      <c r="DI663" s="16"/>
      <c r="DJ663" s="16"/>
      <c r="DK663" s="16"/>
      <c r="DL663" s="16"/>
      <c r="DM663" s="128"/>
      <c r="DN663" s="16"/>
      <c r="DO663" s="16"/>
      <c r="DP663" s="16"/>
      <c r="DQ663" s="16"/>
      <c r="DR663" s="16"/>
      <c r="DS663" s="16"/>
      <c r="DT663" s="16"/>
      <c r="DU663" s="16"/>
      <c r="DV663" s="16"/>
      <c r="DW663" s="138"/>
      <c r="DX663" s="137"/>
      <c r="DY663" s="137"/>
      <c r="DZ663" s="17"/>
      <c r="EA663" s="15"/>
      <c r="EB663" s="15"/>
      <c r="EC663" s="15"/>
      <c r="ED663" s="15"/>
    </row>
    <row r="664" spans="1:134" ht="15" hidden="1" customHeight="1" x14ac:dyDescent="0.3">
      <c r="A664" s="123"/>
      <c r="B664" s="221"/>
      <c r="C664" s="553" t="str">
        <f>IF(LEN(t_STR_RW_UEGO2) &gt; 0, t_STR_RW_UEGO2, DEF_RW_UEGO2) &amp; " drift is out-of-tolerance - level 2"</f>
        <v>UEGO2 drift is out-of-tolerance - level 2</v>
      </c>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c r="AC664" s="152"/>
      <c r="AD664" s="152"/>
      <c r="AE664" s="152"/>
      <c r="AF664" s="152"/>
      <c r="AG664" s="152"/>
      <c r="AH664" s="152"/>
      <c r="AI664" s="152"/>
      <c r="AJ664" s="128">
        <f>IF($DM664=0,0,(IF(_xlfn.BITAND($DM664, 128),"8,", "") &amp; IF(_xlfn.BITAND($DM664,64),"7,", "") &amp; IF(_xlfn.BITAND($DM664,7), _xlfn.BITAND($DM664,7) &amp; ",", "") &amp; IF(_xlfn.BITAND($DM664, 56), _xlfn.BITAND($DM664, 56)/8, "")))</f>
        <v>0</v>
      </c>
      <c r="AK664" s="129">
        <v>3260</v>
      </c>
      <c r="AL664" s="129">
        <v>16</v>
      </c>
      <c r="AM664" s="130" t="s">
        <v>165</v>
      </c>
      <c r="AN664" s="131" t="s">
        <v>1123</v>
      </c>
      <c r="AO664" s="131" t="s">
        <v>167</v>
      </c>
      <c r="AP664" s="131" t="s">
        <v>1123</v>
      </c>
      <c r="AQ664" s="132" t="s">
        <v>1122</v>
      </c>
      <c r="AR664" s="225">
        <v>-15</v>
      </c>
      <c r="AS664" s="12" t="s">
        <v>1062</v>
      </c>
      <c r="AT664" s="263">
        <v>10</v>
      </c>
      <c r="AU664" s="198">
        <v>1</v>
      </c>
      <c r="AV664" s="12" t="s">
        <v>259</v>
      </c>
      <c r="AW664" s="135">
        <v>-1</v>
      </c>
      <c r="AX664" s="135">
        <v>3</v>
      </c>
      <c r="AY664" s="135">
        <v>0</v>
      </c>
      <c r="AZ664" s="135">
        <v>0</v>
      </c>
      <c r="BA664" s="135">
        <v>0</v>
      </c>
      <c r="BB664" s="136"/>
      <c r="BC664" s="136"/>
      <c r="BD664" s="15"/>
      <c r="BE664" s="137" t="str">
        <f>IF(C664="","",C664)</f>
        <v>UEGO2 drift is out-of-tolerance - level 2</v>
      </c>
      <c r="BF664" s="11" t="s">
        <v>1012</v>
      </c>
      <c r="BG664" s="11" t="s">
        <v>1013</v>
      </c>
      <c r="BH664" s="11" t="s">
        <v>266</v>
      </c>
      <c r="BI664" s="11" t="s">
        <v>1063</v>
      </c>
      <c r="BJ664" s="11" t="s">
        <v>1015</v>
      </c>
      <c r="BK664" s="11" t="s">
        <v>1016</v>
      </c>
      <c r="BL664" s="11" t="s">
        <v>222</v>
      </c>
      <c r="BM664" s="11" t="s">
        <v>271</v>
      </c>
      <c r="BN664" s="11" t="s">
        <v>182</v>
      </c>
      <c r="BO664" s="11" t="s">
        <v>180</v>
      </c>
      <c r="BP664" s="11" t="s">
        <v>1064</v>
      </c>
      <c r="BQ664" s="11" t="s">
        <v>180</v>
      </c>
      <c r="BR664" s="11" t="s">
        <v>180</v>
      </c>
      <c r="BS664" s="303" t="s">
        <v>1065</v>
      </c>
      <c r="BT664" s="11" t="s">
        <v>180</v>
      </c>
      <c r="BU664" s="11"/>
      <c r="BV664" s="15">
        <f>IF(UPPER(TRIM(D664))="X",1,0)</f>
        <v>0</v>
      </c>
      <c r="BW664" s="15">
        <f>IF(UPPER(TRIM(E664))="X",1,0)</f>
        <v>0</v>
      </c>
      <c r="BX664" s="15">
        <f>IF(UPPER(TRIM(F664))="X",1,0)</f>
        <v>0</v>
      </c>
      <c r="BY664" s="15">
        <f>IF(UPPER(TRIM(G664))="X",1,0)</f>
        <v>0</v>
      </c>
      <c r="BZ664" s="15">
        <f>IF(UPPER(TRIM(H664))="X",1,0)</f>
        <v>0</v>
      </c>
      <c r="CA664" s="15">
        <f>IF(UPPER(TRIM(J664))="X",1,0)</f>
        <v>0</v>
      </c>
      <c r="CB664" s="15">
        <f>IF(UPPER(TRIM(L664))="X",1,0)</f>
        <v>0</v>
      </c>
      <c r="CC664" s="15">
        <f>IF(UPPER(TRIM(M664))="X",1,0)</f>
        <v>0</v>
      </c>
      <c r="CD664" s="15">
        <f>IF(UPPER(TRIM(I664))="X",1,0)</f>
        <v>0</v>
      </c>
      <c r="CE664" s="15">
        <f>IF(UPPER(TRIM(K664))="X",1,0)</f>
        <v>0</v>
      </c>
      <c r="CF664" s="15">
        <f t="shared" ref="CF664:DA664" si="321">IF(UPPER(TRIM(N664))="X",1,0)</f>
        <v>0</v>
      </c>
      <c r="CG664" s="15">
        <f t="shared" si="321"/>
        <v>0</v>
      </c>
      <c r="CH664" s="15">
        <f t="shared" si="321"/>
        <v>0</v>
      </c>
      <c r="CI664" s="15">
        <f t="shared" si="321"/>
        <v>0</v>
      </c>
      <c r="CJ664" s="15">
        <f t="shared" si="321"/>
        <v>0</v>
      </c>
      <c r="CK664" s="15">
        <f t="shared" si="321"/>
        <v>0</v>
      </c>
      <c r="CL664" s="15">
        <f t="shared" si="321"/>
        <v>0</v>
      </c>
      <c r="CM664" s="15">
        <f t="shared" si="321"/>
        <v>0</v>
      </c>
      <c r="CN664" s="15">
        <f t="shared" si="321"/>
        <v>0</v>
      </c>
      <c r="CO664" s="15">
        <f t="shared" si="321"/>
        <v>0</v>
      </c>
      <c r="CP664" s="15">
        <f t="shared" si="321"/>
        <v>0</v>
      </c>
      <c r="CQ664" s="15">
        <f t="shared" si="321"/>
        <v>0</v>
      </c>
      <c r="CR664" s="15">
        <f t="shared" si="321"/>
        <v>0</v>
      </c>
      <c r="CS664" s="15">
        <f t="shared" si="321"/>
        <v>0</v>
      </c>
      <c r="CT664" s="15">
        <f t="shared" si="321"/>
        <v>0</v>
      </c>
      <c r="CU664" s="15">
        <f t="shared" si="321"/>
        <v>0</v>
      </c>
      <c r="CV664" s="15">
        <f t="shared" si="321"/>
        <v>0</v>
      </c>
      <c r="CW664" s="15">
        <f t="shared" si="321"/>
        <v>0</v>
      </c>
      <c r="CX664" s="15">
        <f t="shared" si="321"/>
        <v>0</v>
      </c>
      <c r="CY664" s="15">
        <f t="shared" si="321"/>
        <v>0</v>
      </c>
      <c r="CZ664" s="15">
        <f t="shared" si="321"/>
        <v>0</v>
      </c>
      <c r="DA664" s="15">
        <f t="shared" si="321"/>
        <v>0</v>
      </c>
      <c r="DB664" s="16">
        <f>IF(UPPER(TRIM(AM664))="P", 0, IF(UPPER(TRIM(AM664))="C", 16384, IF(UPPER(TRIM(AM664))="B", 32768, IF(UPPER(TRIM(AM664))="U", 49152, -1))))</f>
        <v>0</v>
      </c>
      <c r="DC664" s="16">
        <f>HEX2DEC(AN664)</f>
        <v>12341</v>
      </c>
      <c r="DD664" s="16">
        <f>IF(UPPER(TRIM(BB664))="",0,IF(UPPER(TRIM(BB664))="M",32,IF(UPPER(TRIM(BB664))="H",64,IF(UPPER(TRIM(BB664))="I",128,-1))))</f>
        <v>0</v>
      </c>
      <c r="DE664" s="16">
        <f>IF(UPPER(TRIM(BC664))="",0, IF(UPPER(TRIM(BC664))="U",1,IF(UPPER(TRIM(BC664))="A",2,IF(UPPER(TRIM(BC664))="B1",4,IF(UPPER(TRIM(BC664))="B2",8,IF(UPPER(TRIM(BC664))="C",16,-1))))))</f>
        <v>0</v>
      </c>
      <c r="DF664" s="17"/>
      <c r="DG664" s="16">
        <v>537</v>
      </c>
      <c r="DH664" s="16">
        <f>AK664</f>
        <v>3260</v>
      </c>
      <c r="DI664" s="16">
        <f>AL664</f>
        <v>16</v>
      </c>
      <c r="DJ664" s="16">
        <f>DB664 + DC664</f>
        <v>12341</v>
      </c>
      <c r="DK664" s="16">
        <f>HEX2DEC(AO664)</f>
        <v>0</v>
      </c>
      <c r="DL664" s="16">
        <f>HEX2DEC(AP664)</f>
        <v>12341</v>
      </c>
      <c r="DM664" s="128">
        <v>0</v>
      </c>
      <c r="DN664" s="16">
        <v>407</v>
      </c>
      <c r="DO664" s="16">
        <f>BV664*2^15+BW664*2^14+BX664*2^13+BY664*2^12+BZ664*2^11+CA664*2^10+CB664*2^9+CC664*2^8+CD664*2^7+CE664*2^6+CF664*2^5+CG664*2^4+CH664*2^3+CI664*2^2+CJ664*2^1+CK664*2^0</f>
        <v>0</v>
      </c>
      <c r="DP664" s="16">
        <f>CL664*2^15+CM664*2^14+CN664*2^13+CO664*2^12+CP664*2^11+CQ664*2^10+CR664*2^9+CS664*2^8+CT664*2^7+CU664*2^6+CV664*2^5+CW664*2^4+CX664*2^3+CY664*2^2+CZ664*2^1+DA664*2^0</f>
        <v>0</v>
      </c>
      <c r="DQ664" s="16">
        <f>IF(DS664=2,AT664*1000,AT664)</f>
        <v>10000</v>
      </c>
      <c r="DR664" s="16">
        <f>IF(DT664=2,AU664*1000,AU664)</f>
        <v>1000</v>
      </c>
      <c r="DS664" s="16">
        <v>2</v>
      </c>
      <c r="DT664" s="16">
        <v>2</v>
      </c>
      <c r="DU664" s="16">
        <f>MAX(0,MIN(AX664,3))*2^14+MAX(0,MIN(AY664,3))*2^12+MAX(0,MIN(AZ664,3))*2^10+MAX(0,MIN(BA664,3))*2^8+IF(AW664&lt;0,31,IF(AW664&gt;30,30,AW664))</f>
        <v>49183</v>
      </c>
      <c r="DV664" s="16">
        <f>DD664 + DE664</f>
        <v>0</v>
      </c>
      <c r="DW664" s="138" t="s">
        <v>184</v>
      </c>
      <c r="DX664" s="137" t="s">
        <v>1066</v>
      </c>
      <c r="DY664" s="137" t="s">
        <v>1067</v>
      </c>
      <c r="DZ664" s="17"/>
      <c r="EA664" s="15"/>
      <c r="EB664" s="15"/>
      <c r="EC664" s="15"/>
      <c r="ED664" s="15"/>
    </row>
    <row r="665" spans="1:134" ht="15" hidden="1" customHeight="1" x14ac:dyDescent="0.3">
      <c r="A665" s="123"/>
      <c r="B665" s="221"/>
      <c r="C665" s="553"/>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c r="AC665" s="125"/>
      <c r="AD665" s="125"/>
      <c r="AE665" s="125"/>
      <c r="AF665" s="125"/>
      <c r="AG665" s="125"/>
      <c r="AH665" s="125"/>
      <c r="AI665" s="125"/>
      <c r="AJ665" s="128"/>
      <c r="AK665" s="143"/>
      <c r="AL665" s="143"/>
      <c r="AM665" s="144"/>
      <c r="AN665" s="145"/>
      <c r="AO665" s="145"/>
      <c r="AP665" s="145"/>
      <c r="AQ665" s="132" t="s">
        <v>1068</v>
      </c>
      <c r="AR665" s="225">
        <v>15</v>
      </c>
      <c r="AS665" s="12" t="s">
        <v>1062</v>
      </c>
      <c r="AT665" s="224"/>
      <c r="AU665" s="224"/>
      <c r="AV665" s="12"/>
      <c r="AW665" s="12"/>
      <c r="AX665" s="12"/>
      <c r="AY665" s="12"/>
      <c r="AZ665" s="12"/>
      <c r="BA665" s="12"/>
      <c r="BB665" s="14"/>
      <c r="BC665" s="14"/>
      <c r="BD665" s="15"/>
      <c r="BE665" s="137"/>
      <c r="BF665" s="146"/>
      <c r="BG665" s="146"/>
      <c r="BH665" s="146"/>
      <c r="BI665" s="11" t="s">
        <v>183</v>
      </c>
      <c r="BJ665" s="11" t="s">
        <v>183</v>
      </c>
      <c r="BK665" s="11" t="s">
        <v>183</v>
      </c>
      <c r="BL665" s="11" t="s">
        <v>183</v>
      </c>
      <c r="BM665" s="11" t="s">
        <v>183</v>
      </c>
      <c r="BN665" s="11" t="s">
        <v>183</v>
      </c>
      <c r="BO665" s="11" t="s">
        <v>183</v>
      </c>
      <c r="BP665" s="11" t="s">
        <v>183</v>
      </c>
      <c r="BQ665" s="11" t="s">
        <v>183</v>
      </c>
      <c r="BR665" s="11" t="s">
        <v>183</v>
      </c>
      <c r="BS665" s="11" t="s">
        <v>183</v>
      </c>
      <c r="BT665" s="11" t="s">
        <v>183</v>
      </c>
      <c r="BU665" s="11"/>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6"/>
      <c r="DC665" s="16"/>
      <c r="DD665" s="16"/>
      <c r="DE665" s="16"/>
      <c r="DF665" s="17"/>
      <c r="DG665" s="16"/>
      <c r="DH665" s="16"/>
      <c r="DI665" s="16"/>
      <c r="DJ665" s="16"/>
      <c r="DK665" s="16"/>
      <c r="DL665" s="16"/>
      <c r="DM665" s="128"/>
      <c r="DN665" s="16"/>
      <c r="DO665" s="16"/>
      <c r="DP665" s="16"/>
      <c r="DQ665" s="16"/>
      <c r="DR665" s="16"/>
      <c r="DS665" s="16"/>
      <c r="DT665" s="16"/>
      <c r="DU665" s="16"/>
      <c r="DV665" s="16"/>
      <c r="DW665" s="138"/>
      <c r="DX665" s="137"/>
      <c r="DY665" s="137"/>
      <c r="DZ665" s="17"/>
      <c r="EA665" s="15"/>
      <c r="EB665" s="15"/>
      <c r="EC665" s="15"/>
      <c r="ED665" s="15"/>
    </row>
    <row r="666" spans="1:134" ht="15" hidden="1" customHeight="1" x14ac:dyDescent="0.3">
      <c r="A666" s="123"/>
      <c r="B666" s="221"/>
      <c r="C666" s="553"/>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c r="AC666" s="125"/>
      <c r="AD666" s="125"/>
      <c r="AE666" s="125"/>
      <c r="AF666" s="125"/>
      <c r="AG666" s="125"/>
      <c r="AH666" s="125"/>
      <c r="AI666" s="125"/>
      <c r="AJ666" s="128"/>
      <c r="AK666" s="143"/>
      <c r="AL666" s="143"/>
      <c r="AM666" s="144"/>
      <c r="AN666" s="145"/>
      <c r="AO666" s="145"/>
      <c r="AP666" s="145"/>
      <c r="AQ666" s="12"/>
      <c r="AR666" s="12"/>
      <c r="AS666" s="12"/>
      <c r="AT666" s="224"/>
      <c r="AU666" s="224"/>
      <c r="AV666" s="12"/>
      <c r="AW666" s="12"/>
      <c r="AX666" s="12"/>
      <c r="AY666" s="12"/>
      <c r="AZ666" s="12"/>
      <c r="BA666" s="12"/>
      <c r="BB666" s="14"/>
      <c r="BC666" s="14"/>
      <c r="BD666" s="15"/>
      <c r="BE666" s="137" t="s">
        <v>183</v>
      </c>
      <c r="BF666" s="146"/>
      <c r="BG666" s="146"/>
      <c r="BH666" s="146"/>
      <c r="BI666" s="11" t="s">
        <v>183</v>
      </c>
      <c r="BJ666" s="11" t="s">
        <v>183</v>
      </c>
      <c r="BK666" s="11" t="s">
        <v>183</v>
      </c>
      <c r="BL666" s="11" t="s">
        <v>183</v>
      </c>
      <c r="BM666" s="11" t="s">
        <v>183</v>
      </c>
      <c r="BN666" s="11" t="s">
        <v>183</v>
      </c>
      <c r="BO666" s="11" t="s">
        <v>183</v>
      </c>
      <c r="BP666" s="11" t="s">
        <v>183</v>
      </c>
      <c r="BQ666" s="11" t="s">
        <v>183</v>
      </c>
      <c r="BR666" s="11" t="s">
        <v>183</v>
      </c>
      <c r="BS666" s="11" t="s">
        <v>183</v>
      </c>
      <c r="BT666" s="11" t="s">
        <v>183</v>
      </c>
      <c r="BU666" s="11"/>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6"/>
      <c r="DC666" s="16"/>
      <c r="DD666" s="16"/>
      <c r="DE666" s="16"/>
      <c r="DF666" s="17"/>
      <c r="DG666" s="16"/>
      <c r="DH666" s="16"/>
      <c r="DI666" s="16"/>
      <c r="DJ666" s="16"/>
      <c r="DK666" s="16"/>
      <c r="DL666" s="16"/>
      <c r="DM666" s="128"/>
      <c r="DN666" s="16"/>
      <c r="DO666" s="16"/>
      <c r="DP666" s="16"/>
      <c r="DQ666" s="16"/>
      <c r="DR666" s="16"/>
      <c r="DS666" s="16"/>
      <c r="DT666" s="16"/>
      <c r="DU666" s="16"/>
      <c r="DV666" s="16"/>
      <c r="DW666" s="138"/>
      <c r="DX666" s="137"/>
      <c r="DY666" s="137"/>
      <c r="DZ666" s="17"/>
      <c r="EA666" s="15"/>
      <c r="EB666" s="15"/>
      <c r="EC666" s="15"/>
      <c r="ED666" s="15"/>
    </row>
    <row r="667" spans="1:134" ht="15" hidden="1" customHeight="1" x14ac:dyDescent="0.3">
      <c r="A667" s="123"/>
      <c r="B667" s="221"/>
      <c r="C667" s="553" t="str">
        <f>IF(LEN(t_STR_RW_UEGO2) &gt; 0, t_STR_RW_UEGO2, DEF_RW_UEGO2) &amp; " heater supply high voltage"</f>
        <v>UEGO2 heater supply high voltage</v>
      </c>
      <c r="D667" s="152"/>
      <c r="E667" s="152"/>
      <c r="F667" s="152"/>
      <c r="G667" s="151"/>
      <c r="H667" s="152"/>
      <c r="I667" s="151"/>
      <c r="J667" s="151"/>
      <c r="K667" s="152"/>
      <c r="L667" s="152"/>
      <c r="M667" s="152"/>
      <c r="N667" s="152"/>
      <c r="O667" s="152"/>
      <c r="P667" s="152"/>
      <c r="Q667" s="152"/>
      <c r="R667" s="152"/>
      <c r="S667" s="152"/>
      <c r="T667" s="152"/>
      <c r="U667" s="152"/>
      <c r="V667" s="152"/>
      <c r="W667" s="152"/>
      <c r="X667" s="152"/>
      <c r="Y667" s="152"/>
      <c r="Z667" s="152"/>
      <c r="AA667" s="152"/>
      <c r="AB667" s="152"/>
      <c r="AC667" s="152"/>
      <c r="AD667" s="152"/>
      <c r="AE667" s="152"/>
      <c r="AF667" s="152"/>
      <c r="AG667" s="152"/>
      <c r="AH667" s="152"/>
      <c r="AI667" s="152"/>
      <c r="AJ667" s="148">
        <f>IF($DM667=0,0,(IF(_xlfn.BITAND($DM667, 128),"8,", "") &amp; IF(_xlfn.BITAND($DM667,64),"7,", "") &amp; IF(_xlfn.BITAND($DM667,7), _xlfn.BITAND($DM667,7) &amp; ",", "") &amp; IF(_xlfn.BITAND($DM667, 56), _xlfn.BITAND($DM667, 56)/8, "")))</f>
        <v>0</v>
      </c>
      <c r="AK667" s="135">
        <v>3261</v>
      </c>
      <c r="AL667" s="135">
        <v>3</v>
      </c>
      <c r="AM667" s="194" t="s">
        <v>165</v>
      </c>
      <c r="AN667" s="195" t="s">
        <v>1124</v>
      </c>
      <c r="AO667" s="195" t="s">
        <v>167</v>
      </c>
      <c r="AP667" s="195" t="s">
        <v>1124</v>
      </c>
      <c r="AQ667" s="132" t="s">
        <v>1125</v>
      </c>
      <c r="AR667" s="133">
        <v>32</v>
      </c>
      <c r="AS667" s="12" t="s">
        <v>346</v>
      </c>
      <c r="AT667" s="263">
        <v>20</v>
      </c>
      <c r="AU667" s="198">
        <v>3</v>
      </c>
      <c r="AV667" s="12" t="s">
        <v>259</v>
      </c>
      <c r="AW667" s="135">
        <v>0</v>
      </c>
      <c r="AX667" s="135">
        <v>0</v>
      </c>
      <c r="AY667" s="135">
        <v>0</v>
      </c>
      <c r="AZ667" s="135">
        <v>0</v>
      </c>
      <c r="BA667" s="135">
        <v>0</v>
      </c>
      <c r="BB667" s="136"/>
      <c r="BC667" s="136"/>
      <c r="BD667" s="15"/>
      <c r="BE667" s="137" t="str">
        <f>IF(C667="","",C667)</f>
        <v>UEGO2 heater supply high voltage</v>
      </c>
      <c r="BF667" s="11" t="s">
        <v>1012</v>
      </c>
      <c r="BG667" s="11" t="s">
        <v>1013</v>
      </c>
      <c r="BH667" s="11" t="s">
        <v>266</v>
      </c>
      <c r="BI667" s="11" t="s">
        <v>1073</v>
      </c>
      <c r="BJ667" s="11" t="s">
        <v>1015</v>
      </c>
      <c r="BK667" s="11" t="s">
        <v>1035</v>
      </c>
      <c r="BL667" s="11" t="s">
        <v>174</v>
      </c>
      <c r="BM667" s="11" t="s">
        <v>271</v>
      </c>
      <c r="BN667" s="11" t="s">
        <v>182</v>
      </c>
      <c r="BO667" s="11" t="s">
        <v>180</v>
      </c>
      <c r="BP667" s="11" t="s">
        <v>1074</v>
      </c>
      <c r="BQ667" s="11" t="s">
        <v>180</v>
      </c>
      <c r="BR667" s="11" t="s">
        <v>180</v>
      </c>
      <c r="BS667" s="303" t="s">
        <v>1065</v>
      </c>
      <c r="BT667" s="11" t="s">
        <v>180</v>
      </c>
      <c r="BU667" s="11"/>
      <c r="BV667" s="15">
        <f>IF(UPPER(TRIM(D667))="X",1,0)</f>
        <v>0</v>
      </c>
      <c r="BW667" s="15">
        <f>IF(UPPER(TRIM(E667))="X",1,0)</f>
        <v>0</v>
      </c>
      <c r="BX667" s="15">
        <f>IF(UPPER(TRIM(F667))="X",1,0)</f>
        <v>0</v>
      </c>
      <c r="BY667" s="15">
        <f>IF(UPPER(TRIM(G667))="X",1,0)</f>
        <v>0</v>
      </c>
      <c r="BZ667" s="15">
        <f>IF(UPPER(TRIM(H667))="X",1,0)</f>
        <v>0</v>
      </c>
      <c r="CA667" s="15">
        <f>IF(UPPER(TRIM(J667))="X",1,0)</f>
        <v>0</v>
      </c>
      <c r="CB667" s="15">
        <f>IF(UPPER(TRIM(L667))="X",1,0)</f>
        <v>0</v>
      </c>
      <c r="CC667" s="15">
        <f>IF(UPPER(TRIM(M667))="X",1,0)</f>
        <v>0</v>
      </c>
      <c r="CD667" s="15">
        <f>IF(UPPER(TRIM(I667))="X",1,0)</f>
        <v>0</v>
      </c>
      <c r="CE667" s="15">
        <f>IF(UPPER(TRIM(K667))="X",1,0)</f>
        <v>0</v>
      </c>
      <c r="CF667" s="15">
        <f t="shared" ref="CF667:DA667" si="322">IF(UPPER(TRIM(N667))="X",1,0)</f>
        <v>0</v>
      </c>
      <c r="CG667" s="15">
        <f t="shared" si="322"/>
        <v>0</v>
      </c>
      <c r="CH667" s="15">
        <f t="shared" si="322"/>
        <v>0</v>
      </c>
      <c r="CI667" s="15">
        <f t="shared" si="322"/>
        <v>0</v>
      </c>
      <c r="CJ667" s="15">
        <f t="shared" si="322"/>
        <v>0</v>
      </c>
      <c r="CK667" s="15">
        <f t="shared" si="322"/>
        <v>0</v>
      </c>
      <c r="CL667" s="15">
        <f t="shared" si="322"/>
        <v>0</v>
      </c>
      <c r="CM667" s="15">
        <f t="shared" si="322"/>
        <v>0</v>
      </c>
      <c r="CN667" s="15">
        <f t="shared" si="322"/>
        <v>0</v>
      </c>
      <c r="CO667" s="15">
        <f t="shared" si="322"/>
        <v>0</v>
      </c>
      <c r="CP667" s="15">
        <f t="shared" si="322"/>
        <v>0</v>
      </c>
      <c r="CQ667" s="15">
        <f t="shared" si="322"/>
        <v>0</v>
      </c>
      <c r="CR667" s="15">
        <f t="shared" si="322"/>
        <v>0</v>
      </c>
      <c r="CS667" s="15">
        <f t="shared" si="322"/>
        <v>0</v>
      </c>
      <c r="CT667" s="15">
        <f t="shared" si="322"/>
        <v>0</v>
      </c>
      <c r="CU667" s="15">
        <f t="shared" si="322"/>
        <v>0</v>
      </c>
      <c r="CV667" s="15">
        <f t="shared" si="322"/>
        <v>0</v>
      </c>
      <c r="CW667" s="15">
        <f t="shared" si="322"/>
        <v>0</v>
      </c>
      <c r="CX667" s="15">
        <f t="shared" si="322"/>
        <v>0</v>
      </c>
      <c r="CY667" s="15">
        <f t="shared" si="322"/>
        <v>0</v>
      </c>
      <c r="CZ667" s="15">
        <f t="shared" si="322"/>
        <v>0</v>
      </c>
      <c r="DA667" s="15">
        <f t="shared" si="322"/>
        <v>0</v>
      </c>
      <c r="DB667" s="16">
        <f>IF(UPPER(TRIM(AM667))="P", 0, IF(UPPER(TRIM(AM667))="C", 16384, IF(UPPER(TRIM(AM667))="B", 32768, IF(UPPER(TRIM(AM667))="U", 49152, -1))))</f>
        <v>0</v>
      </c>
      <c r="DC667" s="16">
        <f>HEX2DEC(AN667)</f>
        <v>12342</v>
      </c>
      <c r="DD667" s="16">
        <f>IF(UPPER(TRIM(BB667))="",0,IF(UPPER(TRIM(BB667))="M",32,IF(UPPER(TRIM(BB667))="H",64,IF(UPPER(TRIM(BB667))="I",128,-1))))</f>
        <v>0</v>
      </c>
      <c r="DE667" s="16">
        <f>IF(UPPER(TRIM(BC667))="",0, IF(UPPER(TRIM(BC667))="U",1,IF(UPPER(TRIM(BC667))="A",2,IF(UPPER(TRIM(BC667))="B1",4,IF(UPPER(TRIM(BC667))="B2",8,IF(UPPER(TRIM(BC667))="C",16,-1))))))</f>
        <v>0</v>
      </c>
      <c r="DF667" s="17"/>
      <c r="DG667" s="16">
        <v>409</v>
      </c>
      <c r="DH667" s="16">
        <f>AK667</f>
        <v>3261</v>
      </c>
      <c r="DI667" s="16">
        <f>AL667</f>
        <v>3</v>
      </c>
      <c r="DJ667" s="16">
        <f>DB667 + DC667</f>
        <v>12342</v>
      </c>
      <c r="DK667" s="16">
        <f>HEX2DEC(AO667)</f>
        <v>0</v>
      </c>
      <c r="DL667" s="16">
        <f>HEX2DEC(AP667)</f>
        <v>12342</v>
      </c>
      <c r="DM667" s="13">
        <v>0</v>
      </c>
      <c r="DN667" s="16">
        <v>318</v>
      </c>
      <c r="DO667" s="16">
        <f>BV667*2^15+BW667*2^14+BX667*2^13+BY667*2^12+BZ667*2^11+CA667*2^10+CB667*2^9+CC667*2^8+CD667*2^7+CE667*2^6+CF667*2^5+CG667*2^4+CH667*2^3+CI667*2^2+CJ667*2^1+CK667*2^0</f>
        <v>0</v>
      </c>
      <c r="DP667" s="16">
        <f>CL667*2^15+CM667*2^14+CN667*2^13+CO667*2^12+CP667*2^11+CQ667*2^10+CR667*2^9+CS667*2^8+CT667*2^7+CU667*2^6+CV667*2^5+CW667*2^4+CX667*2^3+CY667*2^2+CZ667*2^1+DA667*2^0</f>
        <v>0</v>
      </c>
      <c r="DQ667" s="16">
        <f>IF(DS667=2,AT667*1000,AT667)</f>
        <v>20000</v>
      </c>
      <c r="DR667" s="16">
        <f>IF(DT667=2,AU667*1000,AU667)</f>
        <v>3000</v>
      </c>
      <c r="DS667" s="16">
        <v>2</v>
      </c>
      <c r="DT667" s="16">
        <v>2</v>
      </c>
      <c r="DU667" s="16">
        <f>MAX(0,MIN(AX667,3))*2^14+MAX(0,MIN(AY667,3))*2^12+MAX(0,MIN(AZ667,3))*2^10+MAX(0,MIN(BA667,3))*2^8+IF(AW667&lt;0,31,IF(AW667&gt;30,30,AW667))</f>
        <v>0</v>
      </c>
      <c r="DV667" s="16">
        <f>DD667 + DE667</f>
        <v>0</v>
      </c>
      <c r="DW667" s="138" t="s">
        <v>184</v>
      </c>
      <c r="DX667" s="137" t="s">
        <v>1075</v>
      </c>
      <c r="DY667" s="137" t="s">
        <v>1067</v>
      </c>
      <c r="DZ667" s="17"/>
      <c r="EA667" s="15"/>
      <c r="EB667" s="15"/>
      <c r="EC667" s="15"/>
      <c r="ED667" s="15"/>
    </row>
    <row r="668" spans="1:134" ht="15" hidden="1" customHeight="1" x14ac:dyDescent="0.3">
      <c r="A668" s="123"/>
      <c r="B668" s="221"/>
      <c r="C668" s="553" t="str">
        <f>IF(LEN(t_STR_RW_UEGO2) &gt; 0, t_STR_RW_UEGO2, DEF_RW_UEGO2) &amp; " heater supply low voltage"</f>
        <v>UEGO2 heater supply low voltage</v>
      </c>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c r="AC668" s="125"/>
      <c r="AD668" s="125"/>
      <c r="AE668" s="125"/>
      <c r="AF668" s="125"/>
      <c r="AG668" s="125"/>
      <c r="AH668" s="125"/>
      <c r="AI668" s="125"/>
      <c r="AJ668" s="128">
        <f>IF($DM668=0,0,(IF(_xlfn.BITAND($DM668, 128),"8,", "") &amp; IF(_xlfn.BITAND($DM668,64),"7,", "") &amp; IF(_xlfn.BITAND($DM668,7), _xlfn.BITAND($DM668,7) &amp; ",", "") &amp; IF(_xlfn.BITAND($DM668, 56), _xlfn.BITAND($DM668, 56)/8, "")))</f>
        <v>0</v>
      </c>
      <c r="AK668" s="135">
        <v>3261</v>
      </c>
      <c r="AL668" s="135">
        <v>4</v>
      </c>
      <c r="AM668" s="194" t="s">
        <v>165</v>
      </c>
      <c r="AN668" s="195" t="s">
        <v>1126</v>
      </c>
      <c r="AO668" s="195" t="s">
        <v>167</v>
      </c>
      <c r="AP668" s="195" t="s">
        <v>1126</v>
      </c>
      <c r="AQ668" s="132" t="s">
        <v>1078</v>
      </c>
      <c r="AR668" s="133">
        <v>7.5</v>
      </c>
      <c r="AS668" s="12" t="s">
        <v>346</v>
      </c>
      <c r="AT668" s="12"/>
      <c r="AU668" s="12"/>
      <c r="AV668" s="12"/>
      <c r="AW668" s="12"/>
      <c r="AX668" s="12"/>
      <c r="AY668" s="12"/>
      <c r="AZ668" s="12"/>
      <c r="BA668" s="12"/>
      <c r="BB668" s="14"/>
      <c r="BC668" s="14"/>
      <c r="BD668" s="15"/>
      <c r="BE668" s="137" t="str">
        <f>IF(C668="","",C668)</f>
        <v>UEGO2 heater supply low voltage</v>
      </c>
      <c r="BF668" s="11" t="s">
        <v>1012</v>
      </c>
      <c r="BG668" s="11" t="s">
        <v>1013</v>
      </c>
      <c r="BH668" s="11" t="s">
        <v>266</v>
      </c>
      <c r="BI668" s="11" t="s">
        <v>1073</v>
      </c>
      <c r="BJ668" s="11" t="s">
        <v>1015</v>
      </c>
      <c r="BK668" s="11" t="s">
        <v>1035</v>
      </c>
      <c r="BL668" s="11" t="s">
        <v>174</v>
      </c>
      <c r="BM668" s="11" t="s">
        <v>271</v>
      </c>
      <c r="BN668" s="11" t="s">
        <v>182</v>
      </c>
      <c r="BO668" s="11" t="s">
        <v>180</v>
      </c>
      <c r="BP668" s="11" t="s">
        <v>1074</v>
      </c>
      <c r="BQ668" s="11" t="s">
        <v>180</v>
      </c>
      <c r="BR668" s="11" t="s">
        <v>180</v>
      </c>
      <c r="BS668" s="303" t="s">
        <v>1065</v>
      </c>
      <c r="BT668" s="11" t="s">
        <v>180</v>
      </c>
      <c r="BU668" s="11"/>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6">
        <f>IF(UPPER(TRIM(AM668))="P", 0, IF(UPPER(TRIM(AM668))="C", 16384, IF(UPPER(TRIM(AM668))="B", 32768, IF(UPPER(TRIM(AM668))="U", 49152, -1))))</f>
        <v>0</v>
      </c>
      <c r="DC668" s="16">
        <f>HEX2DEC(AN668)</f>
        <v>12343</v>
      </c>
      <c r="DD668" s="16"/>
      <c r="DE668" s="16"/>
      <c r="DF668" s="17"/>
      <c r="DG668" s="16">
        <v>410</v>
      </c>
      <c r="DH668" s="16">
        <f>AK668</f>
        <v>3261</v>
      </c>
      <c r="DI668" s="16">
        <f>AL668</f>
        <v>4</v>
      </c>
      <c r="DJ668" s="16">
        <f>DB668 + DC668</f>
        <v>12343</v>
      </c>
      <c r="DK668" s="16">
        <f>HEX2DEC(AO668)</f>
        <v>0</v>
      </c>
      <c r="DL668" s="16">
        <f>HEX2DEC(AP668)</f>
        <v>12343</v>
      </c>
      <c r="DM668" s="13">
        <v>0</v>
      </c>
      <c r="DN668" s="16">
        <v>318</v>
      </c>
      <c r="DO668" s="16"/>
      <c r="DP668" s="16"/>
      <c r="DQ668" s="16"/>
      <c r="DR668" s="16"/>
      <c r="DS668" s="16"/>
      <c r="DT668" s="16"/>
      <c r="DU668" s="16"/>
      <c r="DV668" s="16"/>
      <c r="DW668" s="138" t="s">
        <v>184</v>
      </c>
      <c r="DX668" s="137" t="s">
        <v>1075</v>
      </c>
      <c r="DY668" s="137" t="s">
        <v>1067</v>
      </c>
      <c r="DZ668" s="17"/>
      <c r="EA668" s="15"/>
      <c r="EB668" s="15"/>
      <c r="EC668" s="15"/>
      <c r="ED668" s="15"/>
    </row>
    <row r="669" spans="1:134" ht="15" hidden="1" customHeight="1" x14ac:dyDescent="0.3">
      <c r="A669" s="123"/>
      <c r="B669" s="221"/>
      <c r="C669" s="553"/>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c r="AC669" s="125"/>
      <c r="AD669" s="125"/>
      <c r="AE669" s="125"/>
      <c r="AF669" s="125"/>
      <c r="AG669" s="125"/>
      <c r="AH669" s="125"/>
      <c r="AI669" s="125"/>
      <c r="AJ669" s="148"/>
      <c r="AK669" s="12"/>
      <c r="AL669" s="12"/>
      <c r="AM669" s="149"/>
      <c r="AN669" s="150"/>
      <c r="AO669" s="150"/>
      <c r="AP669" s="150"/>
      <c r="AQ669" s="12"/>
      <c r="AR669" s="12"/>
      <c r="AS669" s="12"/>
      <c r="AT669" s="12"/>
      <c r="AU669" s="12"/>
      <c r="AV669" s="12"/>
      <c r="AW669" s="12"/>
      <c r="AX669" s="12"/>
      <c r="AY669" s="12"/>
      <c r="AZ669" s="12"/>
      <c r="BA669" s="12"/>
      <c r="BB669" s="14"/>
      <c r="BC669" s="14"/>
      <c r="BD669" s="15"/>
      <c r="BE669" s="137" t="s">
        <v>183</v>
      </c>
      <c r="BF669" s="146"/>
      <c r="BG669" s="146"/>
      <c r="BH669" s="146"/>
      <c r="BI669" s="11" t="s">
        <v>183</v>
      </c>
      <c r="BJ669" s="11" t="s">
        <v>183</v>
      </c>
      <c r="BK669" s="11" t="s">
        <v>183</v>
      </c>
      <c r="BL669" s="11" t="s">
        <v>183</v>
      </c>
      <c r="BM669" s="11" t="s">
        <v>183</v>
      </c>
      <c r="BN669" s="11" t="s">
        <v>183</v>
      </c>
      <c r="BO669" s="11" t="s">
        <v>183</v>
      </c>
      <c r="BP669" s="11" t="s">
        <v>183</v>
      </c>
      <c r="BQ669" s="11" t="s">
        <v>183</v>
      </c>
      <c r="BR669" s="11" t="s">
        <v>183</v>
      </c>
      <c r="BS669" s="11" t="s">
        <v>183</v>
      </c>
      <c r="BT669" s="11" t="s">
        <v>183</v>
      </c>
      <c r="BU669" s="11"/>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6"/>
      <c r="DC669" s="16"/>
      <c r="DD669" s="16"/>
      <c r="DE669" s="16"/>
      <c r="DF669" s="17"/>
      <c r="DG669" s="16"/>
      <c r="DH669" s="16"/>
      <c r="DI669" s="16"/>
      <c r="DJ669" s="16"/>
      <c r="DK669" s="16"/>
      <c r="DL669" s="16"/>
      <c r="DM669" s="13"/>
      <c r="DN669" s="16"/>
      <c r="DO669" s="16"/>
      <c r="DP669" s="16"/>
      <c r="DQ669" s="16"/>
      <c r="DR669" s="16"/>
      <c r="DS669" s="16"/>
      <c r="DT669" s="16"/>
      <c r="DU669" s="16"/>
      <c r="DV669" s="16"/>
      <c r="DW669" s="138"/>
      <c r="DX669" s="137"/>
      <c r="DY669" s="137"/>
      <c r="DZ669" s="17"/>
      <c r="EA669" s="15"/>
      <c r="EB669" s="15"/>
      <c r="EC669" s="15"/>
      <c r="ED669" s="15"/>
    </row>
    <row r="670" spans="1:134" ht="15" hidden="1" customHeight="1" x14ac:dyDescent="0.3">
      <c r="A670" s="123"/>
      <c r="B670" s="221"/>
      <c r="C670" s="561" t="str">
        <f>IF(LEN(t_STR_RW_UEGO2) &gt; 0, t_STR_RW_UEGO2, DEF_RW_UEGO2) &amp; " cal resistor voltage high"</f>
        <v>UEGO2 cal resistor voltage high</v>
      </c>
      <c r="D670" s="152"/>
      <c r="E670" s="152"/>
      <c r="F670" s="152"/>
      <c r="G670" s="151"/>
      <c r="H670" s="152"/>
      <c r="I670" s="151"/>
      <c r="J670" s="151"/>
      <c r="K670" s="152"/>
      <c r="L670" s="152"/>
      <c r="M670" s="152"/>
      <c r="N670" s="152"/>
      <c r="O670" s="152"/>
      <c r="P670" s="152"/>
      <c r="Q670" s="152"/>
      <c r="R670" s="152"/>
      <c r="S670" s="152"/>
      <c r="T670" s="152"/>
      <c r="U670" s="152"/>
      <c r="V670" s="152"/>
      <c r="W670" s="152"/>
      <c r="X670" s="152"/>
      <c r="Y670" s="152"/>
      <c r="Z670" s="152"/>
      <c r="AA670" s="152"/>
      <c r="AB670" s="152"/>
      <c r="AC670" s="152"/>
      <c r="AD670" s="152"/>
      <c r="AE670" s="152"/>
      <c r="AF670" s="152"/>
      <c r="AG670" s="152"/>
      <c r="AH670" s="152"/>
      <c r="AI670" s="152"/>
      <c r="AJ670" s="148">
        <f t="shared" ref="AJ670:AJ675" si="323">IF($DM670=0,0,(IF(_xlfn.BITAND($DM670, 128),"8,", "") &amp; IF(_xlfn.BITAND($DM670,64),"7,", "") &amp; IF(_xlfn.BITAND($DM670,7), _xlfn.BITAND($DM670,7) &amp; ",", "") &amp; IF(_xlfn.BITAND($DM670, 56), _xlfn.BITAND($DM670, 56)/8, "")))</f>
        <v>0</v>
      </c>
      <c r="AK670" s="135">
        <v>3260</v>
      </c>
      <c r="AL670" s="135">
        <v>3</v>
      </c>
      <c r="AM670" s="194" t="s">
        <v>165</v>
      </c>
      <c r="AN670" s="195" t="s">
        <v>1127</v>
      </c>
      <c r="AO670" s="195" t="s">
        <v>167</v>
      </c>
      <c r="AP670" s="195" t="s">
        <v>1127</v>
      </c>
      <c r="AQ670" s="140"/>
      <c r="AR670" s="12"/>
      <c r="AS670" s="12"/>
      <c r="AT670" s="263">
        <v>2</v>
      </c>
      <c r="AU670" s="198">
        <v>0.5</v>
      </c>
      <c r="AV670" s="12" t="s">
        <v>259</v>
      </c>
      <c r="AW670" s="135">
        <v>0</v>
      </c>
      <c r="AX670" s="135">
        <v>0</v>
      </c>
      <c r="AY670" s="135">
        <v>0</v>
      </c>
      <c r="AZ670" s="135">
        <v>0</v>
      </c>
      <c r="BA670" s="135">
        <v>0</v>
      </c>
      <c r="BB670" s="136"/>
      <c r="BC670" s="136"/>
      <c r="BD670" s="15"/>
      <c r="BE670" s="137" t="str">
        <f t="shared" ref="BE670:BE675" si="324">IF(C670="","",C670)</f>
        <v>UEGO2 cal resistor voltage high</v>
      </c>
      <c r="BF670" s="11" t="s">
        <v>1012</v>
      </c>
      <c r="BG670" s="11" t="s">
        <v>1013</v>
      </c>
      <c r="BH670" s="11" t="s">
        <v>266</v>
      </c>
      <c r="BI670" s="11" t="s">
        <v>1014</v>
      </c>
      <c r="BJ670" s="11" t="s">
        <v>1015</v>
      </c>
      <c r="BK670" s="11" t="s">
        <v>1016</v>
      </c>
      <c r="BL670" s="11" t="s">
        <v>350</v>
      </c>
      <c r="BM670" s="11" t="s">
        <v>179</v>
      </c>
      <c r="BN670" s="11" t="s">
        <v>182</v>
      </c>
      <c r="BO670" s="11" t="s">
        <v>182</v>
      </c>
      <c r="BP670" s="11" t="s">
        <v>183</v>
      </c>
      <c r="BQ670" s="11" t="s">
        <v>182</v>
      </c>
      <c r="BR670" s="11" t="s">
        <v>182</v>
      </c>
      <c r="BS670" s="11" t="s">
        <v>183</v>
      </c>
      <c r="BT670" s="11" t="s">
        <v>182</v>
      </c>
      <c r="BU670" s="11"/>
      <c r="BV670" s="15">
        <f>IF(UPPER(TRIM(D670))="X",1,0)</f>
        <v>0</v>
      </c>
      <c r="BW670" s="15">
        <f>IF(UPPER(TRIM(E670))="X",1,0)</f>
        <v>0</v>
      </c>
      <c r="BX670" s="15">
        <f>IF(UPPER(TRIM(F670))="X",1,0)</f>
        <v>0</v>
      </c>
      <c r="BY670" s="15">
        <f>IF(UPPER(TRIM(G670))="X",1,0)</f>
        <v>0</v>
      </c>
      <c r="BZ670" s="15">
        <f>IF(UPPER(TRIM(H670))="X",1,0)</f>
        <v>0</v>
      </c>
      <c r="CA670" s="15">
        <f>IF(UPPER(TRIM(J670))="X",1,0)</f>
        <v>0</v>
      </c>
      <c r="CB670" s="15">
        <f>IF(UPPER(TRIM(L670))="X",1,0)</f>
        <v>0</v>
      </c>
      <c r="CC670" s="15">
        <f>IF(UPPER(TRIM(M670))="X",1,0)</f>
        <v>0</v>
      </c>
      <c r="CD670" s="15">
        <f>IF(UPPER(TRIM(I670))="X",1,0)</f>
        <v>0</v>
      </c>
      <c r="CE670" s="15">
        <f>IF(UPPER(TRIM(K670))="X",1,0)</f>
        <v>0</v>
      </c>
      <c r="CF670" s="15">
        <f t="shared" ref="CF670:DA670" si="325">IF(UPPER(TRIM(N670))="X",1,0)</f>
        <v>0</v>
      </c>
      <c r="CG670" s="15">
        <f t="shared" si="325"/>
        <v>0</v>
      </c>
      <c r="CH670" s="15">
        <f t="shared" si="325"/>
        <v>0</v>
      </c>
      <c r="CI670" s="15">
        <f t="shared" si="325"/>
        <v>0</v>
      </c>
      <c r="CJ670" s="15">
        <f t="shared" si="325"/>
        <v>0</v>
      </c>
      <c r="CK670" s="15">
        <f t="shared" si="325"/>
        <v>0</v>
      </c>
      <c r="CL670" s="15">
        <f t="shared" si="325"/>
        <v>0</v>
      </c>
      <c r="CM670" s="15">
        <f t="shared" si="325"/>
        <v>0</v>
      </c>
      <c r="CN670" s="15">
        <f t="shared" si="325"/>
        <v>0</v>
      </c>
      <c r="CO670" s="15">
        <f t="shared" si="325"/>
        <v>0</v>
      </c>
      <c r="CP670" s="15">
        <f t="shared" si="325"/>
        <v>0</v>
      </c>
      <c r="CQ670" s="15">
        <f t="shared" si="325"/>
        <v>0</v>
      </c>
      <c r="CR670" s="15">
        <f t="shared" si="325"/>
        <v>0</v>
      </c>
      <c r="CS670" s="15">
        <f t="shared" si="325"/>
        <v>0</v>
      </c>
      <c r="CT670" s="15">
        <f t="shared" si="325"/>
        <v>0</v>
      </c>
      <c r="CU670" s="15">
        <f t="shared" si="325"/>
        <v>0</v>
      </c>
      <c r="CV670" s="15">
        <f t="shared" si="325"/>
        <v>0</v>
      </c>
      <c r="CW670" s="15">
        <f t="shared" si="325"/>
        <v>0</v>
      </c>
      <c r="CX670" s="15">
        <f t="shared" si="325"/>
        <v>0</v>
      </c>
      <c r="CY670" s="15">
        <f t="shared" si="325"/>
        <v>0</v>
      </c>
      <c r="CZ670" s="15">
        <f t="shared" si="325"/>
        <v>0</v>
      </c>
      <c r="DA670" s="15">
        <f t="shared" si="325"/>
        <v>0</v>
      </c>
      <c r="DB670" s="16">
        <f t="shared" ref="DB670:DB675" si="326">IF(UPPER(TRIM(AM670))="P", 0, IF(UPPER(TRIM(AM670))="C", 16384, IF(UPPER(TRIM(AM670))="B", 32768, IF(UPPER(TRIM(AM670))="U", 49152, -1))))</f>
        <v>0</v>
      </c>
      <c r="DC670" s="16">
        <f t="shared" ref="DC670:DC675" si="327">HEX2DEC(AN670)</f>
        <v>12344</v>
      </c>
      <c r="DD670" s="16">
        <f>IF(UPPER(TRIM(BB670))="",0,IF(UPPER(TRIM(BB670))="M",32,IF(UPPER(TRIM(BB670))="H",64,IF(UPPER(TRIM(BB670))="I",128,-1))))</f>
        <v>0</v>
      </c>
      <c r="DE670" s="16">
        <f>IF(UPPER(TRIM(BC670))="",0, IF(UPPER(TRIM(BC670))="U",1,IF(UPPER(TRIM(BC670))="A",2,IF(UPPER(TRIM(BC670))="B1",4,IF(UPPER(TRIM(BC670))="B2",8,IF(UPPER(TRIM(BC670))="C",16,-1))))))</f>
        <v>0</v>
      </c>
      <c r="DF670" s="17"/>
      <c r="DG670" s="16">
        <v>411</v>
      </c>
      <c r="DH670" s="16">
        <f t="shared" ref="DH670:DI675" si="328">AK670</f>
        <v>3260</v>
      </c>
      <c r="DI670" s="16">
        <f t="shared" si="328"/>
        <v>3</v>
      </c>
      <c r="DJ670" s="16">
        <f t="shared" ref="DJ670:DJ675" si="329">DB670 + DC670</f>
        <v>12344</v>
      </c>
      <c r="DK670" s="16">
        <f t="shared" ref="DK670:DL675" si="330">HEX2DEC(AO670)</f>
        <v>0</v>
      </c>
      <c r="DL670" s="16">
        <f t="shared" si="330"/>
        <v>12344</v>
      </c>
      <c r="DM670" s="13">
        <v>0</v>
      </c>
      <c r="DN670" s="16">
        <v>319</v>
      </c>
      <c r="DO670" s="16">
        <f>BV670*2^15+BW670*2^14+BX670*2^13+BY670*2^12+BZ670*2^11+CA670*2^10+CB670*2^9+CC670*2^8+CD670*2^7+CE670*2^6+CF670*2^5+CG670*2^4+CH670*2^3+CI670*2^2+CJ670*2^1+CK670*2^0</f>
        <v>0</v>
      </c>
      <c r="DP670" s="16">
        <f>CL670*2^15+CM670*2^14+CN670*2^13+CO670*2^12+CP670*2^11+CQ670*2^10+CR670*2^9+CS670*2^8+CT670*2^7+CU670*2^6+CV670*2^5+CW670*2^4+CX670*2^3+CY670*2^2+CZ670*2^1+DA670*2^0</f>
        <v>0</v>
      </c>
      <c r="DQ670" s="16">
        <f>IF(DS670=2,AT670*1000,AT670)</f>
        <v>2000</v>
      </c>
      <c r="DR670" s="16">
        <f>IF(DT670=2,AU670*1000,AU670)</f>
        <v>500</v>
      </c>
      <c r="DS670" s="16">
        <v>2</v>
      </c>
      <c r="DT670" s="16">
        <v>2</v>
      </c>
      <c r="DU670" s="16">
        <f>MAX(0,MIN(AX670,3))*2^14+MAX(0,MIN(AY670,3))*2^12+MAX(0,MIN(AZ670,3))*2^10+MAX(0,MIN(BA670,3))*2^8+IF(AW670&lt;0,31,IF(AW670&gt;30,30,AW670))</f>
        <v>0</v>
      </c>
      <c r="DV670" s="16">
        <f>DD670 + DE670</f>
        <v>0</v>
      </c>
      <c r="DW670" s="138"/>
      <c r="DX670" s="137"/>
      <c r="DY670" s="137"/>
      <c r="DZ670" s="17"/>
      <c r="EA670" s="15"/>
      <c r="EB670" s="15"/>
      <c r="EC670" s="15"/>
      <c r="ED670" s="15"/>
    </row>
    <row r="671" spans="1:134" ht="15" hidden="1" customHeight="1" x14ac:dyDescent="0.3">
      <c r="A671" s="123"/>
      <c r="B671" s="221"/>
      <c r="C671" s="553" t="str">
        <f>IF(LEN(t_STR_RW_UEGO2) &gt; 0, t_STR_RW_UEGO2, DEF_RW_UEGO2) &amp; " cal resistor voltage low"</f>
        <v>UEGO2 cal resistor voltage low</v>
      </c>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c r="AC671" s="125"/>
      <c r="AD671" s="125"/>
      <c r="AE671" s="125"/>
      <c r="AF671" s="125"/>
      <c r="AG671" s="125"/>
      <c r="AH671" s="125"/>
      <c r="AI671" s="125"/>
      <c r="AJ671" s="128">
        <f t="shared" si="323"/>
        <v>0</v>
      </c>
      <c r="AK671" s="135">
        <v>3260</v>
      </c>
      <c r="AL671" s="135">
        <v>4</v>
      </c>
      <c r="AM671" s="194" t="s">
        <v>165</v>
      </c>
      <c r="AN671" s="195" t="s">
        <v>1128</v>
      </c>
      <c r="AO671" s="195" t="s">
        <v>167</v>
      </c>
      <c r="AP671" s="195" t="s">
        <v>1128</v>
      </c>
      <c r="AQ671" s="132"/>
      <c r="AR671" s="12"/>
      <c r="AS671" s="12"/>
      <c r="AT671" s="12"/>
      <c r="AU671" s="12"/>
      <c r="AV671" s="12"/>
      <c r="AW671" s="12"/>
      <c r="AX671" s="12"/>
      <c r="AY671" s="12"/>
      <c r="AZ671" s="12"/>
      <c r="BA671" s="12"/>
      <c r="BB671" s="14"/>
      <c r="BC671" s="14"/>
      <c r="BD671" s="15"/>
      <c r="BE671" s="137" t="str">
        <f t="shared" si="324"/>
        <v>UEGO2 cal resistor voltage low</v>
      </c>
      <c r="BF671" s="11" t="s">
        <v>1012</v>
      </c>
      <c r="BG671" s="11" t="s">
        <v>1013</v>
      </c>
      <c r="BH671" s="11" t="s">
        <v>266</v>
      </c>
      <c r="BI671" s="11" t="s">
        <v>1014</v>
      </c>
      <c r="BJ671" s="11" t="s">
        <v>1015</v>
      </c>
      <c r="BK671" s="11" t="s">
        <v>1016</v>
      </c>
      <c r="BL671" s="11" t="s">
        <v>350</v>
      </c>
      <c r="BM671" s="11" t="s">
        <v>179</v>
      </c>
      <c r="BN671" s="11" t="s">
        <v>182</v>
      </c>
      <c r="BO671" s="11" t="s">
        <v>182</v>
      </c>
      <c r="BP671" s="11" t="s">
        <v>183</v>
      </c>
      <c r="BQ671" s="11" t="s">
        <v>182</v>
      </c>
      <c r="BR671" s="11" t="s">
        <v>182</v>
      </c>
      <c r="BS671" s="11" t="s">
        <v>183</v>
      </c>
      <c r="BT671" s="11" t="s">
        <v>182</v>
      </c>
      <c r="BU671" s="11"/>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6">
        <f t="shared" si="326"/>
        <v>0</v>
      </c>
      <c r="DC671" s="16">
        <f t="shared" si="327"/>
        <v>12345</v>
      </c>
      <c r="DD671" s="16"/>
      <c r="DE671" s="16"/>
      <c r="DF671" s="17"/>
      <c r="DG671" s="16">
        <v>412</v>
      </c>
      <c r="DH671" s="16">
        <f t="shared" si="328"/>
        <v>3260</v>
      </c>
      <c r="DI671" s="16">
        <f t="shared" si="328"/>
        <v>4</v>
      </c>
      <c r="DJ671" s="16">
        <f t="shared" si="329"/>
        <v>12345</v>
      </c>
      <c r="DK671" s="16">
        <f t="shared" si="330"/>
        <v>0</v>
      </c>
      <c r="DL671" s="16">
        <f t="shared" si="330"/>
        <v>12345</v>
      </c>
      <c r="DM671" s="13">
        <v>0</v>
      </c>
      <c r="DN671" s="16">
        <v>319</v>
      </c>
      <c r="DO671" s="16"/>
      <c r="DP671" s="16"/>
      <c r="DQ671" s="16"/>
      <c r="DR671" s="16"/>
      <c r="DS671" s="16"/>
      <c r="DT671" s="16"/>
      <c r="DU671" s="16"/>
      <c r="DV671" s="16"/>
      <c r="DW671" s="138"/>
      <c r="DX671" s="137"/>
      <c r="DY671" s="137"/>
      <c r="DZ671" s="17"/>
      <c r="EA671" s="15"/>
      <c r="EB671" s="15"/>
      <c r="EC671" s="15"/>
      <c r="ED671" s="15"/>
    </row>
    <row r="672" spans="1:134" ht="15" hidden="1" customHeight="1" x14ac:dyDescent="0.3">
      <c r="A672" s="123"/>
      <c r="B672" s="221"/>
      <c r="C672" s="553" t="str">
        <f>IF(LEN(t_STR_RW_UEGO2) &gt; 0, t_STR_RW_UEGO2, DEF_RW_UEGO2) &amp; " return voltage shorted high"</f>
        <v>UEGO2 return voltage shorted high</v>
      </c>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c r="AC672" s="125"/>
      <c r="AD672" s="125"/>
      <c r="AE672" s="125"/>
      <c r="AF672" s="125"/>
      <c r="AG672" s="125"/>
      <c r="AH672" s="125"/>
      <c r="AI672" s="125"/>
      <c r="AJ672" s="128">
        <f t="shared" si="323"/>
        <v>0</v>
      </c>
      <c r="AK672" s="135">
        <v>3057</v>
      </c>
      <c r="AL672" s="135">
        <v>3</v>
      </c>
      <c r="AM672" s="194" t="s">
        <v>165</v>
      </c>
      <c r="AN672" s="195" t="s">
        <v>1129</v>
      </c>
      <c r="AO672" s="195" t="s">
        <v>167</v>
      </c>
      <c r="AP672" s="195" t="s">
        <v>1129</v>
      </c>
      <c r="AQ672" s="132"/>
      <c r="AR672" s="12"/>
      <c r="AS672" s="12"/>
      <c r="AT672" s="12"/>
      <c r="AU672" s="12"/>
      <c r="AV672" s="12"/>
      <c r="AW672" s="12"/>
      <c r="AX672" s="12"/>
      <c r="AY672" s="12"/>
      <c r="AZ672" s="12"/>
      <c r="BA672" s="12"/>
      <c r="BB672" s="14"/>
      <c r="BC672" s="14"/>
      <c r="BD672" s="15"/>
      <c r="BE672" s="137" t="str">
        <f t="shared" si="324"/>
        <v>UEGO2 return voltage shorted high</v>
      </c>
      <c r="BF672" s="11" t="s">
        <v>1012</v>
      </c>
      <c r="BG672" s="11" t="s">
        <v>1013</v>
      </c>
      <c r="BH672" s="11" t="s">
        <v>266</v>
      </c>
      <c r="BI672" s="11" t="s">
        <v>1014</v>
      </c>
      <c r="BJ672" s="11" t="s">
        <v>1015</v>
      </c>
      <c r="BK672" s="11" t="s">
        <v>1016</v>
      </c>
      <c r="BL672" s="11" t="s">
        <v>350</v>
      </c>
      <c r="BM672" s="11" t="s">
        <v>179</v>
      </c>
      <c r="BN672" s="11" t="s">
        <v>182</v>
      </c>
      <c r="BO672" s="11" t="s">
        <v>182</v>
      </c>
      <c r="BP672" s="11" t="s">
        <v>183</v>
      </c>
      <c r="BQ672" s="11" t="s">
        <v>182</v>
      </c>
      <c r="BR672" s="11" t="s">
        <v>182</v>
      </c>
      <c r="BS672" s="11" t="s">
        <v>183</v>
      </c>
      <c r="BT672" s="11" t="s">
        <v>182</v>
      </c>
      <c r="BU672" s="11"/>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6">
        <f t="shared" si="326"/>
        <v>0</v>
      </c>
      <c r="DC672" s="16">
        <f t="shared" si="327"/>
        <v>12352</v>
      </c>
      <c r="DD672" s="16"/>
      <c r="DE672" s="16"/>
      <c r="DF672" s="17"/>
      <c r="DG672" s="16">
        <v>413</v>
      </c>
      <c r="DH672" s="16">
        <f t="shared" si="328"/>
        <v>3057</v>
      </c>
      <c r="DI672" s="16">
        <f t="shared" si="328"/>
        <v>3</v>
      </c>
      <c r="DJ672" s="16">
        <f t="shared" si="329"/>
        <v>12352</v>
      </c>
      <c r="DK672" s="16">
        <f t="shared" si="330"/>
        <v>0</v>
      </c>
      <c r="DL672" s="16">
        <f t="shared" si="330"/>
        <v>12352</v>
      </c>
      <c r="DM672" s="13">
        <v>0</v>
      </c>
      <c r="DN672" s="16">
        <v>319</v>
      </c>
      <c r="DO672" s="16"/>
      <c r="DP672" s="16"/>
      <c r="DQ672" s="16"/>
      <c r="DR672" s="16"/>
      <c r="DS672" s="16"/>
      <c r="DT672" s="16"/>
      <c r="DU672" s="16"/>
      <c r="DV672" s="16"/>
      <c r="DW672" s="138"/>
      <c r="DX672" s="137"/>
      <c r="DY672" s="137"/>
      <c r="DZ672" s="17"/>
      <c r="EA672" s="15"/>
      <c r="EB672" s="15"/>
      <c r="EC672" s="15"/>
      <c r="ED672" s="15"/>
    </row>
    <row r="673" spans="1:134" ht="15" hidden="1" customHeight="1" x14ac:dyDescent="0.3">
      <c r="A673" s="123"/>
      <c r="B673" s="221"/>
      <c r="C673" s="553" t="str">
        <f>IF(LEN(t_STR_RW_UEGO2) &gt; 0, t_STR_RW_UEGO2, DEF_RW_UEGO2) &amp; " return voltage shorted low"</f>
        <v>UEGO2 return voltage shorted low</v>
      </c>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c r="AC673" s="125"/>
      <c r="AD673" s="125"/>
      <c r="AE673" s="125"/>
      <c r="AF673" s="125"/>
      <c r="AG673" s="125"/>
      <c r="AH673" s="125"/>
      <c r="AI673" s="125"/>
      <c r="AJ673" s="128">
        <f t="shared" si="323"/>
        <v>0</v>
      </c>
      <c r="AK673" s="135">
        <v>3057</v>
      </c>
      <c r="AL673" s="135">
        <v>4</v>
      </c>
      <c r="AM673" s="194" t="s">
        <v>165</v>
      </c>
      <c r="AN673" s="195" t="s">
        <v>1130</v>
      </c>
      <c r="AO673" s="195" t="s">
        <v>167</v>
      </c>
      <c r="AP673" s="195" t="s">
        <v>1130</v>
      </c>
      <c r="AQ673" s="132"/>
      <c r="AR673" s="12"/>
      <c r="AS673" s="12"/>
      <c r="AT673" s="12"/>
      <c r="AU673" s="12"/>
      <c r="AV673" s="12"/>
      <c r="AW673" s="12"/>
      <c r="AX673" s="12"/>
      <c r="AY673" s="12"/>
      <c r="AZ673" s="12"/>
      <c r="BA673" s="12"/>
      <c r="BB673" s="14"/>
      <c r="BC673" s="14"/>
      <c r="BD673" s="15"/>
      <c r="BE673" s="137" t="str">
        <f t="shared" si="324"/>
        <v>UEGO2 return voltage shorted low</v>
      </c>
      <c r="BF673" s="11" t="s">
        <v>1012</v>
      </c>
      <c r="BG673" s="11" t="s">
        <v>1013</v>
      </c>
      <c r="BH673" s="11" t="s">
        <v>266</v>
      </c>
      <c r="BI673" s="11" t="s">
        <v>1014</v>
      </c>
      <c r="BJ673" s="11" t="s">
        <v>1015</v>
      </c>
      <c r="BK673" s="11" t="s">
        <v>1016</v>
      </c>
      <c r="BL673" s="11" t="s">
        <v>350</v>
      </c>
      <c r="BM673" s="11" t="s">
        <v>179</v>
      </c>
      <c r="BN673" s="11" t="s">
        <v>182</v>
      </c>
      <c r="BO673" s="11" t="s">
        <v>182</v>
      </c>
      <c r="BP673" s="11" t="s">
        <v>183</v>
      </c>
      <c r="BQ673" s="11" t="s">
        <v>182</v>
      </c>
      <c r="BR673" s="11" t="s">
        <v>182</v>
      </c>
      <c r="BS673" s="11" t="s">
        <v>183</v>
      </c>
      <c r="BT673" s="11" t="s">
        <v>182</v>
      </c>
      <c r="BU673" s="11"/>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6">
        <f t="shared" si="326"/>
        <v>0</v>
      </c>
      <c r="DC673" s="16">
        <f t="shared" si="327"/>
        <v>12353</v>
      </c>
      <c r="DD673" s="16"/>
      <c r="DE673" s="16"/>
      <c r="DF673" s="17"/>
      <c r="DG673" s="16">
        <v>414</v>
      </c>
      <c r="DH673" s="16">
        <f t="shared" si="328"/>
        <v>3057</v>
      </c>
      <c r="DI673" s="16">
        <f t="shared" si="328"/>
        <v>4</v>
      </c>
      <c r="DJ673" s="16">
        <f t="shared" si="329"/>
        <v>12353</v>
      </c>
      <c r="DK673" s="16">
        <f t="shared" si="330"/>
        <v>0</v>
      </c>
      <c r="DL673" s="16">
        <f t="shared" si="330"/>
        <v>12353</v>
      </c>
      <c r="DM673" s="13">
        <v>0</v>
      </c>
      <c r="DN673" s="16">
        <v>319</v>
      </c>
      <c r="DO673" s="16"/>
      <c r="DP673" s="16"/>
      <c r="DQ673" s="16"/>
      <c r="DR673" s="16"/>
      <c r="DS673" s="16"/>
      <c r="DT673" s="16"/>
      <c r="DU673" s="16"/>
      <c r="DV673" s="16"/>
      <c r="DW673" s="138"/>
      <c r="DX673" s="137"/>
      <c r="DY673" s="137"/>
      <c r="DZ673" s="17"/>
      <c r="EA673" s="15"/>
      <c r="EB673" s="15"/>
      <c r="EC673" s="15"/>
      <c r="ED673" s="15"/>
    </row>
    <row r="674" spans="1:134" ht="15" hidden="1" customHeight="1" x14ac:dyDescent="0.3">
      <c r="A674" s="123"/>
      <c r="B674" s="221"/>
      <c r="C674" s="553" t="str">
        <f>IF(LEN(t_STR_RW_UEGO2) &gt; 0, t_STR_RW_UEGO2, DEF_RW_UEGO2) &amp; " pump voltage shorted high"</f>
        <v>UEGO2 pump voltage shorted high</v>
      </c>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c r="AC674" s="125"/>
      <c r="AD674" s="125"/>
      <c r="AE674" s="125"/>
      <c r="AF674" s="125"/>
      <c r="AG674" s="125"/>
      <c r="AH674" s="125"/>
      <c r="AI674" s="125"/>
      <c r="AJ674" s="128">
        <f t="shared" si="323"/>
        <v>0</v>
      </c>
      <c r="AK674" s="135">
        <v>3257</v>
      </c>
      <c r="AL674" s="135">
        <v>3</v>
      </c>
      <c r="AM674" s="194" t="s">
        <v>165</v>
      </c>
      <c r="AN674" s="195" t="s">
        <v>1131</v>
      </c>
      <c r="AO674" s="195" t="s">
        <v>167</v>
      </c>
      <c r="AP674" s="195" t="s">
        <v>1131</v>
      </c>
      <c r="AQ674" s="140"/>
      <c r="AR674" s="12"/>
      <c r="AS674" s="12"/>
      <c r="AT674" s="12"/>
      <c r="AU674" s="12"/>
      <c r="AV674" s="12"/>
      <c r="AW674" s="12"/>
      <c r="AX674" s="12"/>
      <c r="AY674" s="12"/>
      <c r="AZ674" s="12"/>
      <c r="BA674" s="12"/>
      <c r="BB674" s="14"/>
      <c r="BC674" s="14"/>
      <c r="BD674" s="15"/>
      <c r="BE674" s="137" t="str">
        <f t="shared" si="324"/>
        <v>UEGO2 pump voltage shorted high</v>
      </c>
      <c r="BF674" s="11" t="s">
        <v>1012</v>
      </c>
      <c r="BG674" s="11" t="s">
        <v>1013</v>
      </c>
      <c r="BH674" s="11" t="s">
        <v>266</v>
      </c>
      <c r="BI674" s="11" t="s">
        <v>1014</v>
      </c>
      <c r="BJ674" s="11" t="s">
        <v>1015</v>
      </c>
      <c r="BK674" s="11" t="s">
        <v>1016</v>
      </c>
      <c r="BL674" s="11" t="s">
        <v>350</v>
      </c>
      <c r="BM674" s="11" t="s">
        <v>179</v>
      </c>
      <c r="BN674" s="11" t="s">
        <v>182</v>
      </c>
      <c r="BO674" s="11" t="s">
        <v>182</v>
      </c>
      <c r="BP674" s="11" t="s">
        <v>183</v>
      </c>
      <c r="BQ674" s="11" t="s">
        <v>182</v>
      </c>
      <c r="BR674" s="11" t="s">
        <v>182</v>
      </c>
      <c r="BS674" s="11" t="s">
        <v>183</v>
      </c>
      <c r="BT674" s="11" t="s">
        <v>182</v>
      </c>
      <c r="BU674" s="11"/>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6">
        <f t="shared" si="326"/>
        <v>0</v>
      </c>
      <c r="DC674" s="16">
        <f t="shared" si="327"/>
        <v>12354</v>
      </c>
      <c r="DD674" s="16"/>
      <c r="DE674" s="16"/>
      <c r="DF674" s="17"/>
      <c r="DG674" s="16">
        <v>415</v>
      </c>
      <c r="DH674" s="16">
        <f t="shared" si="328"/>
        <v>3257</v>
      </c>
      <c r="DI674" s="16">
        <f t="shared" si="328"/>
        <v>3</v>
      </c>
      <c r="DJ674" s="16">
        <f t="shared" si="329"/>
        <v>12354</v>
      </c>
      <c r="DK674" s="16">
        <f t="shared" si="330"/>
        <v>0</v>
      </c>
      <c r="DL674" s="16">
        <f t="shared" si="330"/>
        <v>12354</v>
      </c>
      <c r="DM674" s="13">
        <v>0</v>
      </c>
      <c r="DN674" s="16">
        <v>319</v>
      </c>
      <c r="DO674" s="16"/>
      <c r="DP674" s="16"/>
      <c r="DQ674" s="16"/>
      <c r="DR674" s="16"/>
      <c r="DS674" s="16"/>
      <c r="DT674" s="16"/>
      <c r="DU674" s="16"/>
      <c r="DV674" s="16"/>
      <c r="DW674" s="138"/>
      <c r="DX674" s="137"/>
      <c r="DY674" s="137"/>
      <c r="DZ674" s="17"/>
      <c r="EA674" s="15"/>
      <c r="EB674" s="15"/>
      <c r="EC674" s="15"/>
      <c r="ED674" s="15"/>
    </row>
    <row r="675" spans="1:134" ht="15" hidden="1" customHeight="1" x14ac:dyDescent="0.3">
      <c r="A675" s="230" t="s">
        <v>1132</v>
      </c>
      <c r="B675" s="229"/>
      <c r="C675" s="553" t="str">
        <f>IF(LEN(t_STR_RW_UEGO2) &gt; 0, t_STR_RW_UEGO2, DEF_RW_UEGO2) &amp; " pump voltage shorted low"</f>
        <v>UEGO2 pump voltage shorted low</v>
      </c>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c r="AC675" s="125"/>
      <c r="AD675" s="125"/>
      <c r="AE675" s="125"/>
      <c r="AF675" s="125"/>
      <c r="AG675" s="125"/>
      <c r="AH675" s="125"/>
      <c r="AI675" s="125"/>
      <c r="AJ675" s="128">
        <f t="shared" si="323"/>
        <v>0</v>
      </c>
      <c r="AK675" s="135">
        <v>3257</v>
      </c>
      <c r="AL675" s="135">
        <v>4</v>
      </c>
      <c r="AM675" s="194" t="s">
        <v>165</v>
      </c>
      <c r="AN675" s="195" t="s">
        <v>1133</v>
      </c>
      <c r="AO675" s="195" t="s">
        <v>167</v>
      </c>
      <c r="AP675" s="195" t="s">
        <v>1133</v>
      </c>
      <c r="AQ675" s="132"/>
      <c r="AR675" s="12"/>
      <c r="AS675" s="12"/>
      <c r="AT675" s="12"/>
      <c r="AU675" s="12"/>
      <c r="AV675" s="12"/>
      <c r="AW675" s="12"/>
      <c r="AX675" s="12"/>
      <c r="AY675" s="12"/>
      <c r="AZ675" s="12"/>
      <c r="BA675" s="12"/>
      <c r="BB675" s="14"/>
      <c r="BC675" s="14"/>
      <c r="BD675" s="15"/>
      <c r="BE675" s="137" t="str">
        <f t="shared" si="324"/>
        <v>UEGO2 pump voltage shorted low</v>
      </c>
      <c r="BF675" s="11" t="s">
        <v>1012</v>
      </c>
      <c r="BG675" s="11" t="s">
        <v>1013</v>
      </c>
      <c r="BH675" s="11" t="s">
        <v>266</v>
      </c>
      <c r="BI675" s="11" t="s">
        <v>1014</v>
      </c>
      <c r="BJ675" s="11" t="s">
        <v>1015</v>
      </c>
      <c r="BK675" s="11" t="s">
        <v>1016</v>
      </c>
      <c r="BL675" s="11" t="s">
        <v>350</v>
      </c>
      <c r="BM675" s="11" t="s">
        <v>179</v>
      </c>
      <c r="BN675" s="11" t="s">
        <v>182</v>
      </c>
      <c r="BO675" s="11" t="s">
        <v>182</v>
      </c>
      <c r="BP675" s="11" t="s">
        <v>183</v>
      </c>
      <c r="BQ675" s="11" t="s">
        <v>182</v>
      </c>
      <c r="BR675" s="11" t="s">
        <v>182</v>
      </c>
      <c r="BS675" s="11" t="s">
        <v>183</v>
      </c>
      <c r="BT675" s="11" t="s">
        <v>182</v>
      </c>
      <c r="BU675" s="11"/>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6">
        <f t="shared" si="326"/>
        <v>0</v>
      </c>
      <c r="DC675" s="16">
        <f t="shared" si="327"/>
        <v>12355</v>
      </c>
      <c r="DD675" s="16"/>
      <c r="DE675" s="16"/>
      <c r="DF675" s="17"/>
      <c r="DG675" s="16">
        <v>416</v>
      </c>
      <c r="DH675" s="16">
        <f t="shared" si="328"/>
        <v>3257</v>
      </c>
      <c r="DI675" s="16">
        <f t="shared" si="328"/>
        <v>4</v>
      </c>
      <c r="DJ675" s="16">
        <f t="shared" si="329"/>
        <v>12355</v>
      </c>
      <c r="DK675" s="16">
        <f t="shared" si="330"/>
        <v>0</v>
      </c>
      <c r="DL675" s="16">
        <f t="shared" si="330"/>
        <v>12355</v>
      </c>
      <c r="DM675" s="13">
        <v>0</v>
      </c>
      <c r="DN675" s="16">
        <v>319</v>
      </c>
      <c r="DO675" s="16"/>
      <c r="DP675" s="16"/>
      <c r="DQ675" s="16"/>
      <c r="DR675" s="16"/>
      <c r="DS675" s="16"/>
      <c r="DT675" s="16"/>
      <c r="DU675" s="16"/>
      <c r="DV675" s="16"/>
      <c r="DW675" s="138"/>
      <c r="DX675" s="137"/>
      <c r="DY675" s="137"/>
      <c r="DZ675" s="17"/>
      <c r="EA675" s="15"/>
      <c r="EB675" s="15"/>
      <c r="EC675" s="15"/>
      <c r="ED675" s="15"/>
    </row>
    <row r="676" spans="1:134" ht="15" hidden="1" customHeight="1" x14ac:dyDescent="0.3">
      <c r="A676" s="230" t="s">
        <v>1092</v>
      </c>
      <c r="B676" s="229"/>
      <c r="C676" s="553"/>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c r="AC676" s="125"/>
      <c r="AD676" s="125"/>
      <c r="AE676" s="125"/>
      <c r="AF676" s="125"/>
      <c r="AG676" s="125"/>
      <c r="AH676" s="125"/>
      <c r="AI676" s="125"/>
      <c r="AJ676" s="128"/>
      <c r="AK676" s="143"/>
      <c r="AL676" s="143"/>
      <c r="AM676" s="144"/>
      <c r="AN676" s="145"/>
      <c r="AO676" s="145"/>
      <c r="AP676" s="145"/>
      <c r="AQ676" s="140"/>
      <c r="AR676" s="197"/>
      <c r="AS676" s="12"/>
      <c r="AT676" s="224"/>
      <c r="AU676" s="224"/>
      <c r="AV676" s="12"/>
      <c r="AW676" s="12"/>
      <c r="AX676" s="12"/>
      <c r="AY676" s="12"/>
      <c r="AZ676" s="12"/>
      <c r="BA676" s="12"/>
      <c r="BB676" s="14"/>
      <c r="BC676" s="14"/>
      <c r="BD676" s="15"/>
      <c r="BE676" s="137"/>
      <c r="BF676" s="146"/>
      <c r="BG676" s="146"/>
      <c r="BH676" s="146"/>
      <c r="BI676" s="11" t="s">
        <v>183</v>
      </c>
      <c r="BJ676" s="11" t="s">
        <v>183</v>
      </c>
      <c r="BK676" s="11" t="s">
        <v>183</v>
      </c>
      <c r="BL676" s="11" t="s">
        <v>183</v>
      </c>
      <c r="BM676" s="11" t="s">
        <v>183</v>
      </c>
      <c r="BN676" s="11" t="s">
        <v>183</v>
      </c>
      <c r="BO676" s="11" t="s">
        <v>183</v>
      </c>
      <c r="BP676" s="11" t="s">
        <v>183</v>
      </c>
      <c r="BQ676" s="11" t="s">
        <v>183</v>
      </c>
      <c r="BR676" s="11" t="s">
        <v>183</v>
      </c>
      <c r="BS676" s="11" t="s">
        <v>183</v>
      </c>
      <c r="BT676" s="11" t="s">
        <v>183</v>
      </c>
      <c r="BU676" s="11"/>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6"/>
      <c r="DC676" s="16"/>
      <c r="DD676" s="16"/>
      <c r="DE676" s="16"/>
      <c r="DF676" s="17"/>
      <c r="DG676" s="16"/>
      <c r="DH676" s="16"/>
      <c r="DI676" s="16"/>
      <c r="DJ676" s="16"/>
      <c r="DK676" s="16"/>
      <c r="DL676" s="16"/>
      <c r="DM676" s="128"/>
      <c r="DN676" s="16"/>
      <c r="DO676" s="16"/>
      <c r="DP676" s="16"/>
      <c r="DQ676" s="16"/>
      <c r="DR676" s="16"/>
      <c r="DS676" s="16"/>
      <c r="DT676" s="16"/>
      <c r="DU676" s="16"/>
      <c r="DV676" s="16"/>
      <c r="DW676" s="138"/>
      <c r="DX676" s="137"/>
      <c r="DY676" s="137"/>
      <c r="DZ676" s="17"/>
      <c r="EA676" s="15"/>
      <c r="EB676" s="15"/>
      <c r="EC676" s="15"/>
      <c r="ED676" s="15"/>
    </row>
    <row r="677" spans="1:134" ht="15" hidden="1" customHeight="1" x14ac:dyDescent="0.3">
      <c r="A677" s="123"/>
      <c r="B677" s="221"/>
      <c r="C677" s="561" t="str">
        <f>IF(LEN(t_STR_RW_UEGO2) &gt; 0, t_STR_RW_UEGO2, DEF_RW_UEGO2) &amp; " sense cell voltage high"</f>
        <v>UEGO2 sense cell voltage high</v>
      </c>
      <c r="D677" s="152"/>
      <c r="E677" s="152"/>
      <c r="F677" s="152"/>
      <c r="G677" s="151"/>
      <c r="H677" s="152"/>
      <c r="I677" s="151"/>
      <c r="J677" s="151"/>
      <c r="K677" s="152"/>
      <c r="L677" s="152"/>
      <c r="M677" s="152"/>
      <c r="N677" s="152"/>
      <c r="O677" s="152"/>
      <c r="P677" s="152"/>
      <c r="Q677" s="152"/>
      <c r="R677" s="152"/>
      <c r="S677" s="152"/>
      <c r="T677" s="152"/>
      <c r="U677" s="152"/>
      <c r="V677" s="152"/>
      <c r="W677" s="152"/>
      <c r="X677" s="152"/>
      <c r="Y677" s="152"/>
      <c r="Z677" s="152"/>
      <c r="AA677" s="152"/>
      <c r="AB677" s="152"/>
      <c r="AC677" s="152"/>
      <c r="AD677" s="152"/>
      <c r="AE677" s="152"/>
      <c r="AF677" s="152"/>
      <c r="AG677" s="152"/>
      <c r="AH677" s="152"/>
      <c r="AI677" s="152"/>
      <c r="AJ677" s="148">
        <f>IF($DM677=0,0,(IF(_xlfn.BITAND($DM677, 128),"8,", "") &amp; IF(_xlfn.BITAND($DM677,64),"7,", "") &amp; IF(_xlfn.BITAND($DM677,7), _xlfn.BITAND($DM677,7) &amp; ",", "") &amp; IF(_xlfn.BITAND($DM677, 56), _xlfn.BITAND($DM677, 56)/8, "")))</f>
        <v>0</v>
      </c>
      <c r="AK677" s="135">
        <v>3256</v>
      </c>
      <c r="AL677" s="135">
        <v>3</v>
      </c>
      <c r="AM677" s="194" t="s">
        <v>165</v>
      </c>
      <c r="AN677" s="195" t="s">
        <v>1134</v>
      </c>
      <c r="AO677" s="195" t="s">
        <v>167</v>
      </c>
      <c r="AP677" s="195" t="s">
        <v>1134</v>
      </c>
      <c r="AQ677" s="140"/>
      <c r="AR677" s="12"/>
      <c r="AS677" s="12"/>
      <c r="AT677" s="263">
        <v>3</v>
      </c>
      <c r="AU677" s="198">
        <v>1</v>
      </c>
      <c r="AV677" s="12" t="s">
        <v>259</v>
      </c>
      <c r="AW677" s="135">
        <v>0</v>
      </c>
      <c r="AX677" s="135">
        <v>0</v>
      </c>
      <c r="AY677" s="135">
        <v>0</v>
      </c>
      <c r="AZ677" s="135">
        <v>0</v>
      </c>
      <c r="BA677" s="135">
        <v>0</v>
      </c>
      <c r="BB677" s="136"/>
      <c r="BC677" s="136"/>
      <c r="BD677" s="15"/>
      <c r="BE677" s="137" t="str">
        <f>IF(C677="","",C677)</f>
        <v>UEGO2 sense cell voltage high</v>
      </c>
      <c r="BF677" s="11" t="s">
        <v>1012</v>
      </c>
      <c r="BG677" s="11" t="s">
        <v>1013</v>
      </c>
      <c r="BH677" s="11" t="s">
        <v>266</v>
      </c>
      <c r="BI677" s="11" t="s">
        <v>1014</v>
      </c>
      <c r="BJ677" s="11" t="s">
        <v>1015</v>
      </c>
      <c r="BK677" s="11" t="s">
        <v>1016</v>
      </c>
      <c r="BL677" s="11" t="s">
        <v>350</v>
      </c>
      <c r="BM677" s="11" t="s">
        <v>179</v>
      </c>
      <c r="BN677" s="11" t="s">
        <v>182</v>
      </c>
      <c r="BO677" s="11" t="s">
        <v>182</v>
      </c>
      <c r="BP677" s="11" t="s">
        <v>183</v>
      </c>
      <c r="BQ677" s="11" t="s">
        <v>182</v>
      </c>
      <c r="BR677" s="11" t="s">
        <v>182</v>
      </c>
      <c r="BS677" s="11" t="s">
        <v>183</v>
      </c>
      <c r="BT677" s="11" t="s">
        <v>182</v>
      </c>
      <c r="BU677" s="11"/>
      <c r="BV677" s="15">
        <f>IF(UPPER(TRIM(D677))="X",1,0)</f>
        <v>0</v>
      </c>
      <c r="BW677" s="15">
        <f>IF(UPPER(TRIM(E677))="X",1,0)</f>
        <v>0</v>
      </c>
      <c r="BX677" s="15">
        <f>IF(UPPER(TRIM(F677))="X",1,0)</f>
        <v>0</v>
      </c>
      <c r="BY677" s="15">
        <f>IF(UPPER(TRIM(G677))="X",1,0)</f>
        <v>0</v>
      </c>
      <c r="BZ677" s="15">
        <f>IF(UPPER(TRIM(H677))="X",1,0)</f>
        <v>0</v>
      </c>
      <c r="CA677" s="15">
        <f>IF(UPPER(TRIM(J677))="X",1,0)</f>
        <v>0</v>
      </c>
      <c r="CB677" s="15">
        <f>IF(UPPER(TRIM(L677))="X",1,0)</f>
        <v>0</v>
      </c>
      <c r="CC677" s="15">
        <f>IF(UPPER(TRIM(M677))="X",1,0)</f>
        <v>0</v>
      </c>
      <c r="CD677" s="15">
        <f>IF(UPPER(TRIM(I677))="X",1,0)</f>
        <v>0</v>
      </c>
      <c r="CE677" s="15">
        <f>IF(UPPER(TRIM(K677))="X",1,0)</f>
        <v>0</v>
      </c>
      <c r="CF677" s="15">
        <f t="shared" ref="CF677:DA677" si="331">IF(UPPER(TRIM(N677))="X",1,0)</f>
        <v>0</v>
      </c>
      <c r="CG677" s="15">
        <f t="shared" si="331"/>
        <v>0</v>
      </c>
      <c r="CH677" s="15">
        <f t="shared" si="331"/>
        <v>0</v>
      </c>
      <c r="CI677" s="15">
        <f t="shared" si="331"/>
        <v>0</v>
      </c>
      <c r="CJ677" s="15">
        <f t="shared" si="331"/>
        <v>0</v>
      </c>
      <c r="CK677" s="15">
        <f t="shared" si="331"/>
        <v>0</v>
      </c>
      <c r="CL677" s="15">
        <f t="shared" si="331"/>
        <v>0</v>
      </c>
      <c r="CM677" s="15">
        <f t="shared" si="331"/>
        <v>0</v>
      </c>
      <c r="CN677" s="15">
        <f t="shared" si="331"/>
        <v>0</v>
      </c>
      <c r="CO677" s="15">
        <f t="shared" si="331"/>
        <v>0</v>
      </c>
      <c r="CP677" s="15">
        <f t="shared" si="331"/>
        <v>0</v>
      </c>
      <c r="CQ677" s="15">
        <f t="shared" si="331"/>
        <v>0</v>
      </c>
      <c r="CR677" s="15">
        <f t="shared" si="331"/>
        <v>0</v>
      </c>
      <c r="CS677" s="15">
        <f t="shared" si="331"/>
        <v>0</v>
      </c>
      <c r="CT677" s="15">
        <f t="shared" si="331"/>
        <v>0</v>
      </c>
      <c r="CU677" s="15">
        <f t="shared" si="331"/>
        <v>0</v>
      </c>
      <c r="CV677" s="15">
        <f t="shared" si="331"/>
        <v>0</v>
      </c>
      <c r="CW677" s="15">
        <f t="shared" si="331"/>
        <v>0</v>
      </c>
      <c r="CX677" s="15">
        <f t="shared" si="331"/>
        <v>0</v>
      </c>
      <c r="CY677" s="15">
        <f t="shared" si="331"/>
        <v>0</v>
      </c>
      <c r="CZ677" s="15">
        <f t="shared" si="331"/>
        <v>0</v>
      </c>
      <c r="DA677" s="15">
        <f t="shared" si="331"/>
        <v>0</v>
      </c>
      <c r="DB677" s="16">
        <f>IF(UPPER(TRIM(AM677))="P", 0, IF(UPPER(TRIM(AM677))="C", 16384, IF(UPPER(TRIM(AM677))="B", 32768, IF(UPPER(TRIM(AM677))="U", 49152, -1))))</f>
        <v>0</v>
      </c>
      <c r="DC677" s="16">
        <f>HEX2DEC(AN677)</f>
        <v>12356</v>
      </c>
      <c r="DD677" s="16">
        <f>IF(UPPER(TRIM(BB677))="",0,IF(UPPER(TRIM(BB677))="M",32,IF(UPPER(TRIM(BB677))="H",64,IF(UPPER(TRIM(BB677))="I",128,-1))))</f>
        <v>0</v>
      </c>
      <c r="DE677" s="16">
        <f>IF(UPPER(TRIM(BC677))="",0, IF(UPPER(TRIM(BC677))="U",1,IF(UPPER(TRIM(BC677))="A",2,IF(UPPER(TRIM(BC677))="B1",4,IF(UPPER(TRIM(BC677))="B2",8,IF(UPPER(TRIM(BC677))="C",16,-1))))))</f>
        <v>0</v>
      </c>
      <c r="DF677" s="17"/>
      <c r="DG677" s="16">
        <v>417</v>
      </c>
      <c r="DH677" s="16">
        <f t="shared" ref="DH677:DI680" si="332">AK677</f>
        <v>3256</v>
      </c>
      <c r="DI677" s="16">
        <f t="shared" si="332"/>
        <v>3</v>
      </c>
      <c r="DJ677" s="16">
        <f>DB677 + DC677</f>
        <v>12356</v>
      </c>
      <c r="DK677" s="16">
        <f t="shared" ref="DK677:DL680" si="333">HEX2DEC(AO677)</f>
        <v>0</v>
      </c>
      <c r="DL677" s="16">
        <f t="shared" si="333"/>
        <v>12356</v>
      </c>
      <c r="DM677" s="13">
        <v>0</v>
      </c>
      <c r="DN677" s="16">
        <v>320</v>
      </c>
      <c r="DO677" s="16">
        <f>BV677*2^15+BW677*2^14+BX677*2^13+BY677*2^12+BZ677*2^11+CA677*2^10+CB677*2^9+CC677*2^8+CD677*2^7+CE677*2^6+CF677*2^5+CG677*2^4+CH677*2^3+CI677*2^2+CJ677*2^1+CK677*2^0</f>
        <v>0</v>
      </c>
      <c r="DP677" s="16">
        <f>CL677*2^15+CM677*2^14+CN677*2^13+CO677*2^12+CP677*2^11+CQ677*2^10+CR677*2^9+CS677*2^8+CT677*2^7+CU677*2^6+CV677*2^5+CW677*2^4+CX677*2^3+CY677*2^2+CZ677*2^1+DA677*2^0</f>
        <v>0</v>
      </c>
      <c r="DQ677" s="16">
        <f>IF(DS677=2,AT677*1000,AT677)</f>
        <v>3000</v>
      </c>
      <c r="DR677" s="16">
        <f>IF(DT677=2,AU677*1000,AU677)</f>
        <v>1000</v>
      </c>
      <c r="DS677" s="16">
        <v>2</v>
      </c>
      <c r="DT677" s="16">
        <v>2</v>
      </c>
      <c r="DU677" s="16">
        <f>MAX(0,MIN(AX677,3))*2^14+MAX(0,MIN(AY677,3))*2^12+MAX(0,MIN(AZ677,3))*2^10+MAX(0,MIN(BA677,3))*2^8+IF(AW677&lt;0,31,IF(AW677&gt;30,30,AW677))</f>
        <v>0</v>
      </c>
      <c r="DV677" s="16">
        <f>DD677 + DE677</f>
        <v>0</v>
      </c>
      <c r="DW677" s="138"/>
      <c r="DX677" s="137"/>
      <c r="DY677" s="137"/>
      <c r="DZ677" s="17"/>
      <c r="EA677" s="15"/>
      <c r="EB677" s="15"/>
      <c r="EC677" s="15"/>
      <c r="ED677" s="15"/>
    </row>
    <row r="678" spans="1:134" ht="15" hidden="1" customHeight="1" x14ac:dyDescent="0.3">
      <c r="A678" s="123"/>
      <c r="B678" s="221"/>
      <c r="C678" s="553" t="str">
        <f>IF(LEN(t_STR_RW_UEGO2) &gt; 0, t_STR_RW_UEGO2, DEF_RW_UEGO2) &amp; " sense cell voltage low"</f>
        <v>UEGO2 sense cell voltage low</v>
      </c>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c r="AC678" s="125"/>
      <c r="AD678" s="125"/>
      <c r="AE678" s="125"/>
      <c r="AF678" s="125"/>
      <c r="AG678" s="125"/>
      <c r="AH678" s="125"/>
      <c r="AI678" s="125"/>
      <c r="AJ678" s="128">
        <f>IF($DM678=0,0,(IF(_xlfn.BITAND($DM678, 128),"8,", "") &amp; IF(_xlfn.BITAND($DM678,64),"7,", "") &amp; IF(_xlfn.BITAND($DM678,7), _xlfn.BITAND($DM678,7) &amp; ",", "") &amp; IF(_xlfn.BITAND($DM678, 56), _xlfn.BITAND($DM678, 56)/8, "")))</f>
        <v>0</v>
      </c>
      <c r="AK678" s="135">
        <v>3256</v>
      </c>
      <c r="AL678" s="135">
        <v>4</v>
      </c>
      <c r="AM678" s="194" t="s">
        <v>165</v>
      </c>
      <c r="AN678" s="195" t="s">
        <v>1135</v>
      </c>
      <c r="AO678" s="195" t="s">
        <v>167</v>
      </c>
      <c r="AP678" s="195" t="s">
        <v>1135</v>
      </c>
      <c r="AQ678" s="132"/>
      <c r="AR678" s="12"/>
      <c r="AS678" s="12"/>
      <c r="AT678" s="12"/>
      <c r="AU678" s="12"/>
      <c r="AV678" s="12"/>
      <c r="AW678" s="12"/>
      <c r="AX678" s="12"/>
      <c r="AY678" s="12"/>
      <c r="AZ678" s="12"/>
      <c r="BA678" s="12"/>
      <c r="BB678" s="14"/>
      <c r="BC678" s="14"/>
      <c r="BD678" s="15"/>
      <c r="BE678" s="137" t="str">
        <f>IF(C678="","",C678)</f>
        <v>UEGO2 sense cell voltage low</v>
      </c>
      <c r="BF678" s="11" t="s">
        <v>1012</v>
      </c>
      <c r="BG678" s="11" t="s">
        <v>1013</v>
      </c>
      <c r="BH678" s="11" t="s">
        <v>266</v>
      </c>
      <c r="BI678" s="11" t="s">
        <v>1014</v>
      </c>
      <c r="BJ678" s="11" t="s">
        <v>1015</v>
      </c>
      <c r="BK678" s="11" t="s">
        <v>1016</v>
      </c>
      <c r="BL678" s="11" t="s">
        <v>350</v>
      </c>
      <c r="BM678" s="11" t="s">
        <v>179</v>
      </c>
      <c r="BN678" s="11" t="s">
        <v>182</v>
      </c>
      <c r="BO678" s="11" t="s">
        <v>182</v>
      </c>
      <c r="BP678" s="11" t="s">
        <v>183</v>
      </c>
      <c r="BQ678" s="11" t="s">
        <v>182</v>
      </c>
      <c r="BR678" s="11" t="s">
        <v>182</v>
      </c>
      <c r="BS678" s="11" t="s">
        <v>183</v>
      </c>
      <c r="BT678" s="11" t="s">
        <v>182</v>
      </c>
      <c r="BU678" s="11"/>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6">
        <f>IF(UPPER(TRIM(AM678))="P", 0, IF(UPPER(TRIM(AM678))="C", 16384, IF(UPPER(TRIM(AM678))="B", 32768, IF(UPPER(TRIM(AM678))="U", 49152, -1))))</f>
        <v>0</v>
      </c>
      <c r="DC678" s="16">
        <f>HEX2DEC(AN678)</f>
        <v>12357</v>
      </c>
      <c r="DD678" s="16"/>
      <c r="DE678" s="16"/>
      <c r="DF678" s="17"/>
      <c r="DG678" s="16">
        <v>418</v>
      </c>
      <c r="DH678" s="16">
        <f t="shared" si="332"/>
        <v>3256</v>
      </c>
      <c r="DI678" s="16">
        <f t="shared" si="332"/>
        <v>4</v>
      </c>
      <c r="DJ678" s="16">
        <f>DB678 + DC678</f>
        <v>12357</v>
      </c>
      <c r="DK678" s="16">
        <f t="shared" si="333"/>
        <v>0</v>
      </c>
      <c r="DL678" s="16">
        <f t="shared" si="333"/>
        <v>12357</v>
      </c>
      <c r="DM678" s="13">
        <v>0</v>
      </c>
      <c r="DN678" s="16">
        <v>320</v>
      </c>
      <c r="DO678" s="16"/>
      <c r="DP678" s="16"/>
      <c r="DQ678" s="16"/>
      <c r="DR678" s="16"/>
      <c r="DS678" s="16"/>
      <c r="DT678" s="16"/>
      <c r="DU678" s="16"/>
      <c r="DV678" s="16"/>
      <c r="DW678" s="138"/>
      <c r="DX678" s="137"/>
      <c r="DY678" s="137"/>
      <c r="DZ678" s="17"/>
      <c r="EA678" s="15"/>
      <c r="EB678" s="15"/>
      <c r="EC678" s="15"/>
      <c r="ED678" s="15"/>
    </row>
    <row r="679" spans="1:134" ht="15" hidden="1" customHeight="1" x14ac:dyDescent="0.3">
      <c r="A679" s="123"/>
      <c r="B679" s="221"/>
      <c r="C679" s="553" t="str">
        <f>IF(LEN(t_STR_RW_UEGO2) &gt; 0, t_STR_RW_UEGO2, DEF_RW_UEGO2) &amp; " pump voltage at high drive limit"</f>
        <v>UEGO2 pump voltage at high drive limit</v>
      </c>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c r="AC679" s="125"/>
      <c r="AD679" s="125"/>
      <c r="AE679" s="125"/>
      <c r="AF679" s="125"/>
      <c r="AG679" s="125"/>
      <c r="AH679" s="125"/>
      <c r="AI679" s="125"/>
      <c r="AJ679" s="128">
        <f>IF($DM679=0,0,(IF(_xlfn.BITAND($DM679, 128),"8,", "") &amp; IF(_xlfn.BITAND($DM679,64),"7,", "") &amp; IF(_xlfn.BITAND($DM679,7), _xlfn.BITAND($DM679,7) &amp; ",", "") &amp; IF(_xlfn.BITAND($DM679, 56), _xlfn.BITAND($DM679, 56)/8, "")))</f>
        <v>0</v>
      </c>
      <c r="AK679" s="135">
        <v>3264</v>
      </c>
      <c r="AL679" s="135">
        <v>3</v>
      </c>
      <c r="AM679" s="194" t="s">
        <v>165</v>
      </c>
      <c r="AN679" s="195" t="s">
        <v>1136</v>
      </c>
      <c r="AO679" s="195" t="s">
        <v>167</v>
      </c>
      <c r="AP679" s="195" t="s">
        <v>1136</v>
      </c>
      <c r="AQ679" s="140"/>
      <c r="AR679" s="12"/>
      <c r="AS679" s="12"/>
      <c r="AT679" s="12"/>
      <c r="AU679" s="12"/>
      <c r="AV679" s="12"/>
      <c r="AW679" s="12"/>
      <c r="AX679" s="12"/>
      <c r="AY679" s="12"/>
      <c r="AZ679" s="12"/>
      <c r="BA679" s="12"/>
      <c r="BB679" s="14"/>
      <c r="BC679" s="14"/>
      <c r="BD679" s="15"/>
      <c r="BE679" s="137" t="str">
        <f>IF(C679="","",C679)</f>
        <v>UEGO2 pump voltage at high drive limit</v>
      </c>
      <c r="BF679" s="11" t="s">
        <v>1012</v>
      </c>
      <c r="BG679" s="11" t="s">
        <v>1013</v>
      </c>
      <c r="BH679" s="11" t="s">
        <v>266</v>
      </c>
      <c r="BI679" s="11" t="s">
        <v>1014</v>
      </c>
      <c r="BJ679" s="11" t="s">
        <v>1015</v>
      </c>
      <c r="BK679" s="11" t="s">
        <v>1016</v>
      </c>
      <c r="BL679" s="11" t="s">
        <v>350</v>
      </c>
      <c r="BM679" s="11" t="s">
        <v>179</v>
      </c>
      <c r="BN679" s="11" t="s">
        <v>182</v>
      </c>
      <c r="BO679" s="11" t="s">
        <v>182</v>
      </c>
      <c r="BP679" s="11" t="s">
        <v>183</v>
      </c>
      <c r="BQ679" s="11" t="s">
        <v>182</v>
      </c>
      <c r="BR679" s="11" t="s">
        <v>182</v>
      </c>
      <c r="BS679" s="11" t="s">
        <v>183</v>
      </c>
      <c r="BT679" s="11" t="s">
        <v>182</v>
      </c>
      <c r="BU679" s="11"/>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6">
        <f>IF(UPPER(TRIM(AM679))="P", 0, IF(UPPER(TRIM(AM679))="C", 16384, IF(UPPER(TRIM(AM679))="B", 32768, IF(UPPER(TRIM(AM679))="U", 49152, -1))))</f>
        <v>0</v>
      </c>
      <c r="DC679" s="16">
        <f>HEX2DEC(AN679)</f>
        <v>12358</v>
      </c>
      <c r="DD679" s="16"/>
      <c r="DE679" s="16"/>
      <c r="DF679" s="17"/>
      <c r="DG679" s="16">
        <v>419</v>
      </c>
      <c r="DH679" s="16">
        <f t="shared" si="332"/>
        <v>3264</v>
      </c>
      <c r="DI679" s="16">
        <f t="shared" si="332"/>
        <v>3</v>
      </c>
      <c r="DJ679" s="16">
        <f>DB679 + DC679</f>
        <v>12358</v>
      </c>
      <c r="DK679" s="16">
        <f t="shared" si="333"/>
        <v>0</v>
      </c>
      <c r="DL679" s="16">
        <f t="shared" si="333"/>
        <v>12358</v>
      </c>
      <c r="DM679" s="13">
        <v>0</v>
      </c>
      <c r="DN679" s="16">
        <v>320</v>
      </c>
      <c r="DO679" s="16"/>
      <c r="DP679" s="16"/>
      <c r="DQ679" s="16"/>
      <c r="DR679" s="16"/>
      <c r="DS679" s="16"/>
      <c r="DT679" s="16"/>
      <c r="DU679" s="16"/>
      <c r="DV679" s="16"/>
      <c r="DW679" s="138"/>
      <c r="DX679" s="137"/>
      <c r="DY679" s="137"/>
      <c r="DZ679" s="17"/>
      <c r="EA679" s="15"/>
      <c r="EB679" s="15"/>
      <c r="EC679" s="15"/>
      <c r="ED679" s="15"/>
    </row>
    <row r="680" spans="1:134" ht="15" hidden="1" customHeight="1" x14ac:dyDescent="0.3">
      <c r="A680" s="123"/>
      <c r="B680" s="221"/>
      <c r="C680" s="553" t="str">
        <f>IF(LEN(t_STR_RW_UEGO2) &gt; 0, t_STR_RW_UEGO2, DEF_RW_UEGO2) &amp; " pump voltage at low drive limit"</f>
        <v>UEGO2 pump voltage at low drive limit</v>
      </c>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c r="AC680" s="125"/>
      <c r="AD680" s="125"/>
      <c r="AE680" s="125"/>
      <c r="AF680" s="125"/>
      <c r="AG680" s="125"/>
      <c r="AH680" s="125"/>
      <c r="AI680" s="125"/>
      <c r="AJ680" s="128">
        <f>IF($DM680=0,0,(IF(_xlfn.BITAND($DM680, 128),"8,", "") &amp; IF(_xlfn.BITAND($DM680,64),"7,", "") &amp; IF(_xlfn.BITAND($DM680,7), _xlfn.BITAND($DM680,7) &amp; ",", "") &amp; IF(_xlfn.BITAND($DM680, 56), _xlfn.BITAND($DM680, 56)/8, "")))</f>
        <v>0</v>
      </c>
      <c r="AK680" s="135">
        <v>3264</v>
      </c>
      <c r="AL680" s="135">
        <v>4</v>
      </c>
      <c r="AM680" s="194" t="s">
        <v>165</v>
      </c>
      <c r="AN680" s="195" t="s">
        <v>1137</v>
      </c>
      <c r="AO680" s="195" t="s">
        <v>167</v>
      </c>
      <c r="AP680" s="195" t="s">
        <v>1137</v>
      </c>
      <c r="AQ680" s="132"/>
      <c r="AR680" s="12"/>
      <c r="AS680" s="12"/>
      <c r="AT680" s="12"/>
      <c r="AU680" s="12"/>
      <c r="AV680" s="12"/>
      <c r="AW680" s="12"/>
      <c r="AX680" s="12"/>
      <c r="AY680" s="12"/>
      <c r="AZ680" s="12"/>
      <c r="BA680" s="12"/>
      <c r="BB680" s="14"/>
      <c r="BC680" s="14"/>
      <c r="BD680" s="15"/>
      <c r="BE680" s="137" t="str">
        <f>IF(C680="","",C680)</f>
        <v>UEGO2 pump voltage at low drive limit</v>
      </c>
      <c r="BF680" s="11" t="s">
        <v>1012</v>
      </c>
      <c r="BG680" s="11" t="s">
        <v>1013</v>
      </c>
      <c r="BH680" s="11" t="s">
        <v>266</v>
      </c>
      <c r="BI680" s="11" t="s">
        <v>1014</v>
      </c>
      <c r="BJ680" s="11" t="s">
        <v>1015</v>
      </c>
      <c r="BK680" s="11" t="s">
        <v>1016</v>
      </c>
      <c r="BL680" s="11" t="s">
        <v>350</v>
      </c>
      <c r="BM680" s="11" t="s">
        <v>179</v>
      </c>
      <c r="BN680" s="11" t="s">
        <v>182</v>
      </c>
      <c r="BO680" s="11" t="s">
        <v>182</v>
      </c>
      <c r="BP680" s="11" t="s">
        <v>183</v>
      </c>
      <c r="BQ680" s="11" t="s">
        <v>182</v>
      </c>
      <c r="BR680" s="11" t="s">
        <v>182</v>
      </c>
      <c r="BS680" s="11" t="s">
        <v>183</v>
      </c>
      <c r="BT680" s="11" t="s">
        <v>182</v>
      </c>
      <c r="BU680" s="11"/>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6">
        <f>IF(UPPER(TRIM(AM680))="P", 0, IF(UPPER(TRIM(AM680))="C", 16384, IF(UPPER(TRIM(AM680))="B", 32768, IF(UPPER(TRIM(AM680))="U", 49152, -1))))</f>
        <v>0</v>
      </c>
      <c r="DC680" s="16">
        <f>HEX2DEC(AN680)</f>
        <v>12359</v>
      </c>
      <c r="DD680" s="16"/>
      <c r="DE680" s="16"/>
      <c r="DF680" s="17"/>
      <c r="DG680" s="16">
        <v>420</v>
      </c>
      <c r="DH680" s="16">
        <f t="shared" si="332"/>
        <v>3264</v>
      </c>
      <c r="DI680" s="16">
        <f t="shared" si="332"/>
        <v>4</v>
      </c>
      <c r="DJ680" s="16">
        <f>DB680 + DC680</f>
        <v>12359</v>
      </c>
      <c r="DK680" s="16">
        <f t="shared" si="333"/>
        <v>0</v>
      </c>
      <c r="DL680" s="16">
        <f t="shared" si="333"/>
        <v>12359</v>
      </c>
      <c r="DM680" s="13">
        <v>0</v>
      </c>
      <c r="DN680" s="16">
        <v>320</v>
      </c>
      <c r="DO680" s="16"/>
      <c r="DP680" s="16"/>
      <c r="DQ680" s="16"/>
      <c r="DR680" s="16"/>
      <c r="DS680" s="16"/>
      <c r="DT680" s="16"/>
      <c r="DU680" s="16"/>
      <c r="DV680" s="16"/>
      <c r="DW680" s="138"/>
      <c r="DX680" s="137"/>
      <c r="DY680" s="137"/>
      <c r="DZ680" s="17"/>
      <c r="EA680" s="15"/>
      <c r="EB680" s="15"/>
      <c r="EC680" s="15"/>
      <c r="ED680" s="15"/>
    </row>
    <row r="681" spans="1:134" ht="15" hidden="1" customHeight="1" x14ac:dyDescent="0.3">
      <c r="A681" s="123"/>
      <c r="B681" s="221"/>
      <c r="C681" s="553"/>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c r="AC681" s="125"/>
      <c r="AD681" s="125"/>
      <c r="AE681" s="125"/>
      <c r="AF681" s="125"/>
      <c r="AG681" s="125"/>
      <c r="AH681" s="125"/>
      <c r="AI681" s="125"/>
      <c r="AJ681" s="128"/>
      <c r="AK681" s="143"/>
      <c r="AL681" s="143"/>
      <c r="AM681" s="144"/>
      <c r="AN681" s="145"/>
      <c r="AO681" s="145"/>
      <c r="AP681" s="145"/>
      <c r="AQ681" s="140"/>
      <c r="AR681" s="197"/>
      <c r="AS681" s="12"/>
      <c r="AT681" s="224"/>
      <c r="AU681" s="224"/>
      <c r="AV681" s="12"/>
      <c r="AW681" s="12"/>
      <c r="AX681" s="12"/>
      <c r="AY681" s="12"/>
      <c r="AZ681" s="12"/>
      <c r="BA681" s="12"/>
      <c r="BB681" s="14"/>
      <c r="BC681" s="14"/>
      <c r="BD681" s="15"/>
      <c r="BE681" s="137"/>
      <c r="BF681" s="146"/>
      <c r="BG681" s="146"/>
      <c r="BH681" s="146"/>
      <c r="BI681" s="11" t="s">
        <v>183</v>
      </c>
      <c r="BJ681" s="11" t="s">
        <v>183</v>
      </c>
      <c r="BK681" s="11" t="s">
        <v>183</v>
      </c>
      <c r="BL681" s="11" t="s">
        <v>183</v>
      </c>
      <c r="BM681" s="11" t="s">
        <v>183</v>
      </c>
      <c r="BN681" s="11" t="s">
        <v>183</v>
      </c>
      <c r="BO681" s="11" t="s">
        <v>183</v>
      </c>
      <c r="BP681" s="11" t="s">
        <v>183</v>
      </c>
      <c r="BQ681" s="11" t="s">
        <v>183</v>
      </c>
      <c r="BR681" s="11" t="s">
        <v>183</v>
      </c>
      <c r="BS681" s="11" t="s">
        <v>183</v>
      </c>
      <c r="BT681" s="11" t="s">
        <v>183</v>
      </c>
      <c r="BU681" s="11"/>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6"/>
      <c r="DC681" s="16"/>
      <c r="DD681" s="16"/>
      <c r="DE681" s="16"/>
      <c r="DF681" s="17"/>
      <c r="DG681" s="16"/>
      <c r="DH681" s="16"/>
      <c r="DI681" s="16"/>
      <c r="DJ681" s="16"/>
      <c r="DK681" s="16"/>
      <c r="DL681" s="16"/>
      <c r="DM681" s="128"/>
      <c r="DN681" s="16"/>
      <c r="DO681" s="16"/>
      <c r="DP681" s="16"/>
      <c r="DQ681" s="16"/>
      <c r="DR681" s="16"/>
      <c r="DS681" s="16"/>
      <c r="DT681" s="16"/>
      <c r="DU681" s="16"/>
      <c r="DV681" s="16"/>
      <c r="DW681" s="138"/>
      <c r="DX681" s="137"/>
      <c r="DY681" s="137"/>
      <c r="DZ681" s="17"/>
      <c r="EA681" s="15"/>
      <c r="EB681" s="15"/>
      <c r="EC681" s="15"/>
      <c r="ED681" s="15"/>
    </row>
    <row r="682" spans="1:134" ht="15" hidden="1" customHeight="1" x14ac:dyDescent="0.3">
      <c r="A682" s="123"/>
      <c r="B682" s="221"/>
      <c r="C682" s="561" t="str">
        <f>IF(LEN(t_STR_RW_UEGO2) &gt; 0, t_STR_RW_UEGO2, DEF_RW_UEGO2) &amp; " sense cell slow to warm up"</f>
        <v>UEGO2 sense cell slow to warm up</v>
      </c>
      <c r="D682" s="152"/>
      <c r="E682" s="152"/>
      <c r="F682" s="152"/>
      <c r="G682" s="151"/>
      <c r="H682" s="152"/>
      <c r="I682" s="151"/>
      <c r="J682" s="151"/>
      <c r="K682" s="152"/>
      <c r="L682" s="152"/>
      <c r="M682" s="152"/>
      <c r="N682" s="152"/>
      <c r="O682" s="152"/>
      <c r="P682" s="152"/>
      <c r="Q682" s="152"/>
      <c r="R682" s="152"/>
      <c r="S682" s="152"/>
      <c r="T682" s="152"/>
      <c r="U682" s="152"/>
      <c r="V682" s="152"/>
      <c r="W682" s="152"/>
      <c r="X682" s="152"/>
      <c r="Y682" s="152"/>
      <c r="Z682" s="152"/>
      <c r="AA682" s="152"/>
      <c r="AB682" s="152"/>
      <c r="AC682" s="152"/>
      <c r="AD682" s="152"/>
      <c r="AE682" s="152"/>
      <c r="AF682" s="152"/>
      <c r="AG682" s="152"/>
      <c r="AH682" s="152"/>
      <c r="AI682" s="152"/>
      <c r="AJ682" s="148">
        <f>IF($DM682=0,0,(IF(_xlfn.BITAND($DM682, 128),"8,", "") &amp; IF(_xlfn.BITAND($DM682,64),"7,", "") &amp; IF(_xlfn.BITAND($DM682,7), _xlfn.BITAND($DM682,7) &amp; ",", "") &amp; IF(_xlfn.BITAND($DM682, 56), _xlfn.BITAND($DM682, 56)/8, "")))</f>
        <v>0</v>
      </c>
      <c r="AK682" s="135">
        <v>3261</v>
      </c>
      <c r="AL682" s="135">
        <v>10</v>
      </c>
      <c r="AM682" s="194" t="s">
        <v>165</v>
      </c>
      <c r="AN682" s="195" t="s">
        <v>1138</v>
      </c>
      <c r="AO682" s="195" t="s">
        <v>167</v>
      </c>
      <c r="AP682" s="195" t="s">
        <v>1138</v>
      </c>
      <c r="AQ682" s="140"/>
      <c r="AR682" s="12"/>
      <c r="AS682" s="12"/>
      <c r="AT682" s="263">
        <v>3</v>
      </c>
      <c r="AU682" s="198">
        <v>1</v>
      </c>
      <c r="AV682" s="12" t="s">
        <v>259</v>
      </c>
      <c r="AW682" s="135">
        <v>0</v>
      </c>
      <c r="AX682" s="135">
        <v>0</v>
      </c>
      <c r="AY682" s="135">
        <v>0</v>
      </c>
      <c r="AZ682" s="135">
        <v>0</v>
      </c>
      <c r="BA682" s="135">
        <v>0</v>
      </c>
      <c r="BB682" s="136"/>
      <c r="BC682" s="136"/>
      <c r="BD682" s="15"/>
      <c r="BE682" s="137" t="str">
        <f>IF(C682="","",C682)</f>
        <v>UEGO2 sense cell slow to warm up</v>
      </c>
      <c r="BF682" s="11"/>
      <c r="BG682" s="11"/>
      <c r="BH682" s="11"/>
      <c r="BI682" s="11"/>
      <c r="BJ682" s="11"/>
      <c r="BK682" s="11"/>
      <c r="BL682" s="11"/>
      <c r="BM682" s="11"/>
      <c r="BN682" s="11"/>
      <c r="BO682" s="11"/>
      <c r="BP682" s="11"/>
      <c r="BQ682" s="11"/>
      <c r="BR682" s="11"/>
      <c r="BS682" s="303"/>
      <c r="BT682" s="11"/>
      <c r="BU682" s="11"/>
      <c r="BV682" s="15">
        <f>IF(UPPER(TRIM(D682))="X",1,0)</f>
        <v>0</v>
      </c>
      <c r="BW682" s="15">
        <f>IF(UPPER(TRIM(E682))="X",1,0)</f>
        <v>0</v>
      </c>
      <c r="BX682" s="15">
        <f>IF(UPPER(TRIM(F682))="X",1,0)</f>
        <v>0</v>
      </c>
      <c r="BY682" s="15">
        <f>IF(UPPER(TRIM(G682))="X",1,0)</f>
        <v>0</v>
      </c>
      <c r="BZ682" s="15">
        <f>IF(UPPER(TRIM(H682))="X",1,0)</f>
        <v>0</v>
      </c>
      <c r="CA682" s="15">
        <f>IF(UPPER(TRIM(J682))="X",1,0)</f>
        <v>0</v>
      </c>
      <c r="CB682" s="15">
        <f>IF(UPPER(TRIM(L682))="X",1,0)</f>
        <v>0</v>
      </c>
      <c r="CC682" s="15">
        <f>IF(UPPER(TRIM(M682))="X",1,0)</f>
        <v>0</v>
      </c>
      <c r="CD682" s="15">
        <f>IF(UPPER(TRIM(I682))="X",1,0)</f>
        <v>0</v>
      </c>
      <c r="CE682" s="15">
        <f>IF(UPPER(TRIM(K682))="X",1,0)</f>
        <v>0</v>
      </c>
      <c r="CF682" s="15">
        <f t="shared" ref="CF682:DA682" si="334">IF(UPPER(TRIM(N682))="X",1,0)</f>
        <v>0</v>
      </c>
      <c r="CG682" s="15">
        <f t="shared" si="334"/>
        <v>0</v>
      </c>
      <c r="CH682" s="15">
        <f t="shared" si="334"/>
        <v>0</v>
      </c>
      <c r="CI682" s="15">
        <f t="shared" si="334"/>
        <v>0</v>
      </c>
      <c r="CJ682" s="15">
        <f t="shared" si="334"/>
        <v>0</v>
      </c>
      <c r="CK682" s="15">
        <f t="shared" si="334"/>
        <v>0</v>
      </c>
      <c r="CL682" s="15">
        <f t="shared" si="334"/>
        <v>0</v>
      </c>
      <c r="CM682" s="15">
        <f t="shared" si="334"/>
        <v>0</v>
      </c>
      <c r="CN682" s="15">
        <f t="shared" si="334"/>
        <v>0</v>
      </c>
      <c r="CO682" s="15">
        <f t="shared" si="334"/>
        <v>0</v>
      </c>
      <c r="CP682" s="15">
        <f t="shared" si="334"/>
        <v>0</v>
      </c>
      <c r="CQ682" s="15">
        <f t="shared" si="334"/>
        <v>0</v>
      </c>
      <c r="CR682" s="15">
        <f t="shared" si="334"/>
        <v>0</v>
      </c>
      <c r="CS682" s="15">
        <f t="shared" si="334"/>
        <v>0</v>
      </c>
      <c r="CT682" s="15">
        <f t="shared" si="334"/>
        <v>0</v>
      </c>
      <c r="CU682" s="15">
        <f t="shared" si="334"/>
        <v>0</v>
      </c>
      <c r="CV682" s="15">
        <f t="shared" si="334"/>
        <v>0</v>
      </c>
      <c r="CW682" s="15">
        <f t="shared" si="334"/>
        <v>0</v>
      </c>
      <c r="CX682" s="15">
        <f t="shared" si="334"/>
        <v>0</v>
      </c>
      <c r="CY682" s="15">
        <f t="shared" si="334"/>
        <v>0</v>
      </c>
      <c r="CZ682" s="15">
        <f t="shared" si="334"/>
        <v>0</v>
      </c>
      <c r="DA682" s="15">
        <f t="shared" si="334"/>
        <v>0</v>
      </c>
      <c r="DB682" s="16">
        <f>IF(UPPER(TRIM(AM682))="P", 0, IF(UPPER(TRIM(AM682))="C", 16384, IF(UPPER(TRIM(AM682))="B", 32768, IF(UPPER(TRIM(AM682))="U", 49152, -1))))</f>
        <v>0</v>
      </c>
      <c r="DC682" s="16">
        <f>HEX2DEC(AN682)</f>
        <v>12360</v>
      </c>
      <c r="DD682" s="16">
        <f>IF(UPPER(TRIM(BB682))="",0,IF(UPPER(TRIM(BB682))="M",32,IF(UPPER(TRIM(BB682))="H",64,IF(UPPER(TRIM(BB682))="I",128,-1))))</f>
        <v>0</v>
      </c>
      <c r="DE682" s="16">
        <f>IF(UPPER(TRIM(BC682))="",0, IF(UPPER(TRIM(BC682))="U",1,IF(UPPER(TRIM(BC682))="A",2,IF(UPPER(TRIM(BC682))="B1",4,IF(UPPER(TRIM(BC682))="B2",8,IF(UPPER(TRIM(BC682))="C",16,-1))))))</f>
        <v>0</v>
      </c>
      <c r="DF682" s="17"/>
      <c r="DG682" s="16">
        <v>421</v>
      </c>
      <c r="DH682" s="16">
        <f>AK682</f>
        <v>3261</v>
      </c>
      <c r="DI682" s="16">
        <f>AL682</f>
        <v>10</v>
      </c>
      <c r="DJ682" s="16">
        <f>DB682 + DC682</f>
        <v>12360</v>
      </c>
      <c r="DK682" s="16">
        <f>HEX2DEC(AO682)</f>
        <v>0</v>
      </c>
      <c r="DL682" s="16">
        <f>HEX2DEC(AP682)</f>
        <v>12360</v>
      </c>
      <c r="DM682" s="13">
        <v>0</v>
      </c>
      <c r="DN682" s="16">
        <v>321</v>
      </c>
      <c r="DO682" s="16">
        <f>BV682*2^15+BW682*2^14+BX682*2^13+BY682*2^12+BZ682*2^11+CA682*2^10+CB682*2^9+CC682*2^8+CD682*2^7+CE682*2^6+CF682*2^5+CG682*2^4+CH682*2^3+CI682*2^2+CJ682*2^1+CK682*2^0</f>
        <v>0</v>
      </c>
      <c r="DP682" s="16">
        <f>CL682*2^15+CM682*2^14+CN682*2^13+CO682*2^12+CP682*2^11+CQ682*2^10+CR682*2^9+CS682*2^8+CT682*2^7+CU682*2^6+CV682*2^5+CW682*2^4+CX682*2^3+CY682*2^2+CZ682*2^1+DA682*2^0</f>
        <v>0</v>
      </c>
      <c r="DQ682" s="16">
        <f>IF(DS682=2,AT682*1000,AT682)</f>
        <v>3000</v>
      </c>
      <c r="DR682" s="16">
        <f>IF(DT682=2,AU682*1000,AU682)</f>
        <v>1000</v>
      </c>
      <c r="DS682" s="16">
        <v>2</v>
      </c>
      <c r="DT682" s="16">
        <v>2</v>
      </c>
      <c r="DU682" s="16">
        <f>MAX(0,MIN(AX682,3))*2^14+MAX(0,MIN(AY682,3))*2^12+MAX(0,MIN(AZ682,3))*2^10+MAX(0,MIN(BA682,3))*2^8+IF(AW682&lt;0,31,IF(AW682&gt;30,30,AW682))</f>
        <v>0</v>
      </c>
      <c r="DV682" s="16">
        <f>DD682 + DE682</f>
        <v>0</v>
      </c>
      <c r="DW682" s="138"/>
      <c r="DX682" s="137"/>
      <c r="DY682" s="137"/>
      <c r="DZ682" s="17"/>
      <c r="EA682" s="15"/>
      <c r="EB682" s="15"/>
      <c r="EC682" s="15"/>
      <c r="ED682" s="15"/>
    </row>
    <row r="683" spans="1:134" ht="15" hidden="1" customHeight="1" x14ac:dyDescent="0.3">
      <c r="A683" s="123"/>
      <c r="B683" s="221"/>
      <c r="C683" s="553" t="str">
        <f>IF(LEN(t_STR_RW_UEGO2) &gt; 0, t_STR_RW_UEGO2, DEF_RW_UEGO2) &amp; " pump cell slow to warm up"</f>
        <v>UEGO2 pump cell slow to warm up</v>
      </c>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c r="AC683" s="125"/>
      <c r="AD683" s="125"/>
      <c r="AE683" s="125"/>
      <c r="AF683" s="125"/>
      <c r="AG683" s="125"/>
      <c r="AH683" s="125"/>
      <c r="AI683" s="125"/>
      <c r="AJ683" s="128">
        <f>IF($DM683=0,0,(IF(_xlfn.BITAND($DM683, 128),"8,", "") &amp; IF(_xlfn.BITAND($DM683,64),"7,", "") &amp; IF(_xlfn.BITAND($DM683,7), _xlfn.BITAND($DM683,7) &amp; ",", "") &amp; IF(_xlfn.BITAND($DM683, 56), _xlfn.BITAND($DM683, 56)/8, "")))</f>
        <v>0</v>
      </c>
      <c r="AK683" s="135">
        <v>3264</v>
      </c>
      <c r="AL683" s="135">
        <v>10</v>
      </c>
      <c r="AM683" s="194" t="s">
        <v>165</v>
      </c>
      <c r="AN683" s="195" t="s">
        <v>1139</v>
      </c>
      <c r="AO683" s="195" t="s">
        <v>167</v>
      </c>
      <c r="AP683" s="195" t="s">
        <v>1139</v>
      </c>
      <c r="AQ683" s="132" t="s">
        <v>1105</v>
      </c>
      <c r="AR683" s="12"/>
      <c r="AS683" s="12"/>
      <c r="AT683" s="12"/>
      <c r="AU683" s="12"/>
      <c r="AV683" s="12"/>
      <c r="AW683" s="12"/>
      <c r="AX683" s="12"/>
      <c r="AY683" s="12"/>
      <c r="AZ683" s="12"/>
      <c r="BA683" s="12"/>
      <c r="BB683" s="14"/>
      <c r="BC683" s="14"/>
      <c r="BD683" s="15"/>
      <c r="BE683" s="137" t="str">
        <f>IF(C683="","",C683)</f>
        <v>UEGO2 pump cell slow to warm up</v>
      </c>
      <c r="BF683" s="11" t="s">
        <v>1012</v>
      </c>
      <c r="BG683" s="11" t="s">
        <v>1013</v>
      </c>
      <c r="BH683" s="11" t="s">
        <v>266</v>
      </c>
      <c r="BI683" s="11" t="s">
        <v>1073</v>
      </c>
      <c r="BJ683" s="11" t="s">
        <v>1015</v>
      </c>
      <c r="BK683" s="11" t="s">
        <v>1035</v>
      </c>
      <c r="BL683" s="11" t="s">
        <v>174</v>
      </c>
      <c r="BM683" s="11" t="s">
        <v>271</v>
      </c>
      <c r="BN683" s="11" t="s">
        <v>182</v>
      </c>
      <c r="BO683" s="11" t="s">
        <v>180</v>
      </c>
      <c r="BP683" s="11" t="s">
        <v>1074</v>
      </c>
      <c r="BQ683" s="11" t="s">
        <v>180</v>
      </c>
      <c r="BR683" s="11" t="s">
        <v>180</v>
      </c>
      <c r="BS683" s="303" t="s">
        <v>1065</v>
      </c>
      <c r="BT683" s="11" t="s">
        <v>180</v>
      </c>
      <c r="BU683" s="11"/>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6">
        <f>IF(UPPER(TRIM(AM683))="P", 0, IF(UPPER(TRIM(AM683))="C", 16384, IF(UPPER(TRIM(AM683))="B", 32768, IF(UPPER(TRIM(AM683))="U", 49152, -1))))</f>
        <v>0</v>
      </c>
      <c r="DC683" s="16">
        <f>HEX2DEC(AN683)</f>
        <v>12361</v>
      </c>
      <c r="DD683" s="16"/>
      <c r="DE683" s="16"/>
      <c r="DF683" s="17"/>
      <c r="DG683" s="16">
        <v>422</v>
      </c>
      <c r="DH683" s="16">
        <f>AK683</f>
        <v>3264</v>
      </c>
      <c r="DI683" s="16">
        <f>AL683</f>
        <v>10</v>
      </c>
      <c r="DJ683" s="16">
        <f>DB683 + DC683</f>
        <v>12361</v>
      </c>
      <c r="DK683" s="16">
        <f>HEX2DEC(AO683)</f>
        <v>0</v>
      </c>
      <c r="DL683" s="16">
        <f>HEX2DEC(AP683)</f>
        <v>12361</v>
      </c>
      <c r="DM683" s="13">
        <v>0</v>
      </c>
      <c r="DN683" s="16">
        <v>321</v>
      </c>
      <c r="DO683" s="16"/>
      <c r="DP683" s="16"/>
      <c r="DQ683" s="16"/>
      <c r="DR683" s="16"/>
      <c r="DS683" s="16"/>
      <c r="DT683" s="16"/>
      <c r="DU683" s="16"/>
      <c r="DV683" s="16"/>
      <c r="DW683" s="138" t="s">
        <v>184</v>
      </c>
      <c r="DX683" s="137" t="s">
        <v>1075</v>
      </c>
      <c r="DY683" s="137" t="s">
        <v>1067</v>
      </c>
      <c r="DZ683" s="17"/>
      <c r="EA683" s="15"/>
      <c r="EB683" s="15"/>
      <c r="EC683" s="15"/>
      <c r="ED683" s="15"/>
    </row>
    <row r="684" spans="1:134" ht="15" hidden="1" customHeight="1" x14ac:dyDescent="0.3">
      <c r="A684" s="123"/>
      <c r="B684" s="221"/>
      <c r="C684" s="553"/>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c r="AC684" s="125"/>
      <c r="AD684" s="125"/>
      <c r="AE684" s="125"/>
      <c r="AF684" s="125"/>
      <c r="AG684" s="125"/>
      <c r="AH684" s="125"/>
      <c r="AI684" s="125"/>
      <c r="AJ684" s="148"/>
      <c r="AK684" s="12"/>
      <c r="AL684" s="12"/>
      <c r="AM684" s="149"/>
      <c r="AN684" s="150"/>
      <c r="AO684" s="150"/>
      <c r="AP684" s="150"/>
      <c r="AQ684" s="140" t="s">
        <v>1106</v>
      </c>
      <c r="AR684" s="133">
        <v>60</v>
      </c>
      <c r="AS684" s="12" t="s">
        <v>259</v>
      </c>
      <c r="AT684" s="12"/>
      <c r="AU684" s="12"/>
      <c r="AV684" s="12"/>
      <c r="AW684" s="12"/>
      <c r="AX684" s="12"/>
      <c r="AY684" s="12"/>
      <c r="AZ684" s="12"/>
      <c r="BA684" s="12"/>
      <c r="BB684" s="14"/>
      <c r="BC684" s="14"/>
      <c r="BD684" s="15"/>
      <c r="BE684" s="137"/>
      <c r="BF684" s="146"/>
      <c r="BG684" s="146"/>
      <c r="BH684" s="146"/>
      <c r="BI684" s="11" t="s">
        <v>183</v>
      </c>
      <c r="BJ684" s="11" t="s">
        <v>183</v>
      </c>
      <c r="BK684" s="11" t="s">
        <v>183</v>
      </c>
      <c r="BL684" s="11" t="s">
        <v>183</v>
      </c>
      <c r="BM684" s="11" t="s">
        <v>183</v>
      </c>
      <c r="BN684" s="11" t="s">
        <v>183</v>
      </c>
      <c r="BO684" s="11" t="s">
        <v>183</v>
      </c>
      <c r="BP684" s="11" t="s">
        <v>183</v>
      </c>
      <c r="BQ684" s="11" t="s">
        <v>183</v>
      </c>
      <c r="BR684" s="11" t="s">
        <v>183</v>
      </c>
      <c r="BS684" s="11" t="s">
        <v>183</v>
      </c>
      <c r="BT684" s="11" t="s">
        <v>183</v>
      </c>
      <c r="BU684" s="11"/>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6"/>
      <c r="DC684" s="16"/>
      <c r="DD684" s="16"/>
      <c r="DE684" s="16"/>
      <c r="DF684" s="17"/>
      <c r="DG684" s="16"/>
      <c r="DH684" s="16"/>
      <c r="DI684" s="16"/>
      <c r="DJ684" s="16"/>
      <c r="DK684" s="16"/>
      <c r="DL684" s="16"/>
      <c r="DM684" s="13"/>
      <c r="DN684" s="16"/>
      <c r="DO684" s="16"/>
      <c r="DP684" s="16"/>
      <c r="DQ684" s="16"/>
      <c r="DR684" s="16"/>
      <c r="DS684" s="16"/>
      <c r="DT684" s="16"/>
      <c r="DU684" s="16"/>
      <c r="DV684" s="16"/>
      <c r="DW684" s="138"/>
      <c r="DX684" s="137"/>
      <c r="DY684" s="137"/>
      <c r="DZ684" s="17"/>
      <c r="EA684" s="15"/>
      <c r="EB684" s="15"/>
      <c r="EC684" s="15"/>
      <c r="ED684" s="15"/>
    </row>
    <row r="685" spans="1:134" ht="15" hidden="1" customHeight="1" x14ac:dyDescent="0.3">
      <c r="A685" s="123"/>
      <c r="B685" s="221"/>
      <c r="C685" s="553"/>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c r="AC685" s="125"/>
      <c r="AD685" s="125"/>
      <c r="AE685" s="125"/>
      <c r="AF685" s="125"/>
      <c r="AG685" s="125"/>
      <c r="AH685" s="125"/>
      <c r="AI685" s="125"/>
      <c r="AJ685" s="148"/>
      <c r="AK685" s="12"/>
      <c r="AL685" s="12"/>
      <c r="AM685" s="149"/>
      <c r="AN685" s="150"/>
      <c r="AO685" s="150"/>
      <c r="AP685" s="150"/>
      <c r="AQ685" s="140" t="s">
        <v>1107</v>
      </c>
      <c r="AR685" s="197"/>
      <c r="AS685" s="12"/>
      <c r="AT685" s="12"/>
      <c r="AU685" s="12"/>
      <c r="AV685" s="12"/>
      <c r="AW685" s="12"/>
      <c r="AX685" s="12"/>
      <c r="AY685" s="12"/>
      <c r="AZ685" s="12"/>
      <c r="BA685" s="12"/>
      <c r="BB685" s="14"/>
      <c r="BC685" s="14"/>
      <c r="BD685" s="15"/>
      <c r="BE685" s="137"/>
      <c r="BF685" s="146"/>
      <c r="BG685" s="146"/>
      <c r="BH685" s="146"/>
      <c r="BI685" s="11" t="s">
        <v>183</v>
      </c>
      <c r="BJ685" s="11" t="s">
        <v>183</v>
      </c>
      <c r="BK685" s="11" t="s">
        <v>183</v>
      </c>
      <c r="BL685" s="11" t="s">
        <v>183</v>
      </c>
      <c r="BM685" s="11" t="s">
        <v>183</v>
      </c>
      <c r="BN685" s="11" t="s">
        <v>183</v>
      </c>
      <c r="BO685" s="11" t="s">
        <v>183</v>
      </c>
      <c r="BP685" s="11" t="s">
        <v>183</v>
      </c>
      <c r="BQ685" s="11" t="s">
        <v>183</v>
      </c>
      <c r="BR685" s="11" t="s">
        <v>183</v>
      </c>
      <c r="BS685" s="11" t="s">
        <v>183</v>
      </c>
      <c r="BT685" s="11" t="s">
        <v>183</v>
      </c>
      <c r="BU685" s="11"/>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6"/>
      <c r="DC685" s="16"/>
      <c r="DD685" s="16"/>
      <c r="DE685" s="16"/>
      <c r="DF685" s="17"/>
      <c r="DG685" s="16"/>
      <c r="DH685" s="16"/>
      <c r="DI685" s="16"/>
      <c r="DJ685" s="16"/>
      <c r="DK685" s="16"/>
      <c r="DL685" s="16"/>
      <c r="DM685" s="13"/>
      <c r="DN685" s="16"/>
      <c r="DO685" s="16"/>
      <c r="DP685" s="16"/>
      <c r="DQ685" s="16"/>
      <c r="DR685" s="16"/>
      <c r="DS685" s="16"/>
      <c r="DT685" s="16"/>
      <c r="DU685" s="16"/>
      <c r="DV685" s="16"/>
      <c r="DW685" s="138"/>
      <c r="DX685" s="137"/>
      <c r="DY685" s="137"/>
      <c r="DZ685" s="17"/>
      <c r="EA685" s="15"/>
      <c r="EB685" s="15"/>
      <c r="EC685" s="15"/>
      <c r="ED685" s="15"/>
    </row>
    <row r="686" spans="1:134" ht="15" hidden="1" customHeight="1" x14ac:dyDescent="0.3">
      <c r="A686" s="123"/>
      <c r="B686" s="221"/>
      <c r="C686" s="553"/>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c r="AC686" s="125"/>
      <c r="AD686" s="125"/>
      <c r="AE686" s="125"/>
      <c r="AF686" s="125"/>
      <c r="AG686" s="125"/>
      <c r="AH686" s="125"/>
      <c r="AI686" s="125"/>
      <c r="AJ686" s="128"/>
      <c r="AK686" s="143"/>
      <c r="AL686" s="143"/>
      <c r="AM686" s="144"/>
      <c r="AN686" s="145"/>
      <c r="AO686" s="145"/>
      <c r="AP686" s="145"/>
      <c r="AQ686" s="140"/>
      <c r="AR686" s="197"/>
      <c r="AS686" s="12"/>
      <c r="AT686" s="224"/>
      <c r="AU686" s="224"/>
      <c r="AV686" s="12"/>
      <c r="AW686" s="12"/>
      <c r="AX686" s="12"/>
      <c r="AY686" s="12"/>
      <c r="AZ686" s="12"/>
      <c r="BA686" s="12"/>
      <c r="BB686" s="14"/>
      <c r="BC686" s="14"/>
      <c r="BD686" s="15"/>
      <c r="BE686" s="137"/>
      <c r="BF686" s="146"/>
      <c r="BG686" s="146"/>
      <c r="BH686" s="146"/>
      <c r="BI686" s="11" t="s">
        <v>183</v>
      </c>
      <c r="BJ686" s="11" t="s">
        <v>183</v>
      </c>
      <c r="BK686" s="11" t="s">
        <v>183</v>
      </c>
      <c r="BL686" s="11" t="s">
        <v>183</v>
      </c>
      <c r="BM686" s="11" t="s">
        <v>183</v>
      </c>
      <c r="BN686" s="11" t="s">
        <v>183</v>
      </c>
      <c r="BO686" s="11" t="s">
        <v>183</v>
      </c>
      <c r="BP686" s="11" t="s">
        <v>183</v>
      </c>
      <c r="BQ686" s="11" t="s">
        <v>183</v>
      </c>
      <c r="BR686" s="11" t="s">
        <v>183</v>
      </c>
      <c r="BS686" s="11" t="s">
        <v>183</v>
      </c>
      <c r="BT686" s="11" t="s">
        <v>183</v>
      </c>
      <c r="BU686" s="11"/>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6"/>
      <c r="DC686" s="16"/>
      <c r="DD686" s="16"/>
      <c r="DE686" s="16"/>
      <c r="DF686" s="17"/>
      <c r="DG686" s="16"/>
      <c r="DH686" s="16"/>
      <c r="DI686" s="16"/>
      <c r="DJ686" s="16"/>
      <c r="DK686" s="16"/>
      <c r="DL686" s="16"/>
      <c r="DM686" s="128"/>
      <c r="DN686" s="16"/>
      <c r="DO686" s="16"/>
      <c r="DP686" s="16"/>
      <c r="DQ686" s="16"/>
      <c r="DR686" s="16"/>
      <c r="DS686" s="16"/>
      <c r="DT686" s="16"/>
      <c r="DU686" s="16"/>
      <c r="DV686" s="16"/>
      <c r="DW686" s="138"/>
      <c r="DX686" s="137"/>
      <c r="DY686" s="137"/>
      <c r="DZ686" s="17"/>
      <c r="EA686" s="15"/>
      <c r="EB686" s="15"/>
      <c r="EC686" s="15"/>
      <c r="ED686" s="15"/>
    </row>
    <row r="687" spans="1:134" ht="15" hidden="1" customHeight="1" x14ac:dyDescent="0.3">
      <c r="A687" s="123"/>
      <c r="B687" s="221"/>
      <c r="C687" s="553" t="str">
        <f>IF(LEN(t_STR_RW_UEGO2) &gt; 0, t_STR_RW_UEGO2, DEF_RW_UEGO2) &amp; " sense cell impedance high"</f>
        <v>UEGO2 sense cell impedance high</v>
      </c>
      <c r="D687" s="152"/>
      <c r="E687" s="152"/>
      <c r="F687" s="152"/>
      <c r="G687" s="151"/>
      <c r="H687" s="152"/>
      <c r="I687" s="151"/>
      <c r="J687" s="151"/>
      <c r="K687" s="152"/>
      <c r="L687" s="152"/>
      <c r="M687" s="152"/>
      <c r="N687" s="152"/>
      <c r="O687" s="152"/>
      <c r="P687" s="152"/>
      <c r="Q687" s="152"/>
      <c r="R687" s="152"/>
      <c r="S687" s="152"/>
      <c r="T687" s="152"/>
      <c r="U687" s="152"/>
      <c r="V687" s="152"/>
      <c r="W687" s="152"/>
      <c r="X687" s="152"/>
      <c r="Y687" s="152"/>
      <c r="Z687" s="152"/>
      <c r="AA687" s="152"/>
      <c r="AB687" s="152"/>
      <c r="AC687" s="152"/>
      <c r="AD687" s="152"/>
      <c r="AE687" s="152"/>
      <c r="AF687" s="152"/>
      <c r="AG687" s="152"/>
      <c r="AH687" s="152"/>
      <c r="AI687" s="152"/>
      <c r="AJ687" s="148">
        <f>IF($DM687=0,0,(IF(_xlfn.BITAND($DM687, 128),"8,", "") &amp; IF(_xlfn.BITAND($DM687,64),"7,", "") &amp; IF(_xlfn.BITAND($DM687,7), _xlfn.BITAND($DM687,7) &amp; ",", "") &amp; IF(_xlfn.BITAND($DM687, 56), _xlfn.BITAND($DM687, 56)/8, "")))</f>
        <v>0</v>
      </c>
      <c r="AK687" s="135">
        <v>3261</v>
      </c>
      <c r="AL687" s="135">
        <v>0</v>
      </c>
      <c r="AM687" s="194" t="s">
        <v>165</v>
      </c>
      <c r="AN687" s="195" t="s">
        <v>1140</v>
      </c>
      <c r="AO687" s="195" t="s">
        <v>167</v>
      </c>
      <c r="AP687" s="195" t="s">
        <v>1140</v>
      </c>
      <c r="AQ687" s="140"/>
      <c r="AR687" s="12"/>
      <c r="AS687" s="12"/>
      <c r="AT687" s="263">
        <v>10</v>
      </c>
      <c r="AU687" s="198">
        <v>1</v>
      </c>
      <c r="AV687" s="12" t="s">
        <v>259</v>
      </c>
      <c r="AW687" s="135">
        <v>0</v>
      </c>
      <c r="AX687" s="135">
        <v>0</v>
      </c>
      <c r="AY687" s="135">
        <v>0</v>
      </c>
      <c r="AZ687" s="135">
        <v>0</v>
      </c>
      <c r="BA687" s="135">
        <v>0</v>
      </c>
      <c r="BB687" s="136"/>
      <c r="BC687" s="136"/>
      <c r="BD687" s="15"/>
      <c r="BE687" s="137" t="str">
        <f>IF(C687="","",C687)</f>
        <v>UEGO2 sense cell impedance high</v>
      </c>
      <c r="BF687" s="11" t="s">
        <v>1012</v>
      </c>
      <c r="BG687" s="11" t="s">
        <v>1013</v>
      </c>
      <c r="BH687" s="11" t="s">
        <v>266</v>
      </c>
      <c r="BI687" s="11" t="s">
        <v>1073</v>
      </c>
      <c r="BJ687" s="11" t="s">
        <v>1015</v>
      </c>
      <c r="BK687" s="11" t="s">
        <v>1035</v>
      </c>
      <c r="BL687" s="11" t="s">
        <v>174</v>
      </c>
      <c r="BM687" s="11" t="s">
        <v>271</v>
      </c>
      <c r="BN687" s="11" t="s">
        <v>182</v>
      </c>
      <c r="BO687" s="11" t="s">
        <v>180</v>
      </c>
      <c r="BP687" s="11" t="s">
        <v>1074</v>
      </c>
      <c r="BQ687" s="11" t="s">
        <v>180</v>
      </c>
      <c r="BR687" s="11" t="s">
        <v>180</v>
      </c>
      <c r="BS687" s="303" t="s">
        <v>1065</v>
      </c>
      <c r="BT687" s="11" t="s">
        <v>180</v>
      </c>
      <c r="BU687" s="11"/>
      <c r="BV687" s="15">
        <f>IF(UPPER(TRIM(D687))="X",1,0)</f>
        <v>0</v>
      </c>
      <c r="BW687" s="15">
        <f>IF(UPPER(TRIM(E687))="X",1,0)</f>
        <v>0</v>
      </c>
      <c r="BX687" s="15">
        <f>IF(UPPER(TRIM(F687))="X",1,0)</f>
        <v>0</v>
      </c>
      <c r="BY687" s="15">
        <f>IF(UPPER(TRIM(G687))="X",1,0)</f>
        <v>0</v>
      </c>
      <c r="BZ687" s="15">
        <f>IF(UPPER(TRIM(H687))="X",1,0)</f>
        <v>0</v>
      </c>
      <c r="CA687" s="15">
        <f>IF(UPPER(TRIM(J687))="X",1,0)</f>
        <v>0</v>
      </c>
      <c r="CB687" s="15">
        <f>IF(UPPER(TRIM(L687))="X",1,0)</f>
        <v>0</v>
      </c>
      <c r="CC687" s="15">
        <f>IF(UPPER(TRIM(M687))="X",1,0)</f>
        <v>0</v>
      </c>
      <c r="CD687" s="15">
        <f>IF(UPPER(TRIM(I687))="X",1,0)</f>
        <v>0</v>
      </c>
      <c r="CE687" s="15">
        <f>IF(UPPER(TRIM(K687))="X",1,0)</f>
        <v>0</v>
      </c>
      <c r="CF687" s="15">
        <f t="shared" ref="CF687:DA687" si="335">IF(UPPER(TRIM(N687))="X",1,0)</f>
        <v>0</v>
      </c>
      <c r="CG687" s="15">
        <f t="shared" si="335"/>
        <v>0</v>
      </c>
      <c r="CH687" s="15">
        <f t="shared" si="335"/>
        <v>0</v>
      </c>
      <c r="CI687" s="15">
        <f t="shared" si="335"/>
        <v>0</v>
      </c>
      <c r="CJ687" s="15">
        <f t="shared" si="335"/>
        <v>0</v>
      </c>
      <c r="CK687" s="15">
        <f t="shared" si="335"/>
        <v>0</v>
      </c>
      <c r="CL687" s="15">
        <f t="shared" si="335"/>
        <v>0</v>
      </c>
      <c r="CM687" s="15">
        <f t="shared" si="335"/>
        <v>0</v>
      </c>
      <c r="CN687" s="15">
        <f t="shared" si="335"/>
        <v>0</v>
      </c>
      <c r="CO687" s="15">
        <f t="shared" si="335"/>
        <v>0</v>
      </c>
      <c r="CP687" s="15">
        <f t="shared" si="335"/>
        <v>0</v>
      </c>
      <c r="CQ687" s="15">
        <f t="shared" si="335"/>
        <v>0</v>
      </c>
      <c r="CR687" s="15">
        <f t="shared" si="335"/>
        <v>0</v>
      </c>
      <c r="CS687" s="15">
        <f t="shared" si="335"/>
        <v>0</v>
      </c>
      <c r="CT687" s="15">
        <f t="shared" si="335"/>
        <v>0</v>
      </c>
      <c r="CU687" s="15">
        <f t="shared" si="335"/>
        <v>0</v>
      </c>
      <c r="CV687" s="15">
        <f t="shared" si="335"/>
        <v>0</v>
      </c>
      <c r="CW687" s="15">
        <f t="shared" si="335"/>
        <v>0</v>
      </c>
      <c r="CX687" s="15">
        <f t="shared" si="335"/>
        <v>0</v>
      </c>
      <c r="CY687" s="15">
        <f t="shared" si="335"/>
        <v>0</v>
      </c>
      <c r="CZ687" s="15">
        <f t="shared" si="335"/>
        <v>0</v>
      </c>
      <c r="DA687" s="15">
        <f t="shared" si="335"/>
        <v>0</v>
      </c>
      <c r="DB687" s="16">
        <f>IF(UPPER(TRIM(AM687))="P", 0, IF(UPPER(TRIM(AM687))="C", 16384, IF(UPPER(TRIM(AM687))="B", 32768, IF(UPPER(TRIM(AM687))="U", 49152, -1))))</f>
        <v>0</v>
      </c>
      <c r="DC687" s="16">
        <f>HEX2DEC(AN687)</f>
        <v>12368</v>
      </c>
      <c r="DD687" s="16">
        <f>IF(UPPER(TRIM(BB687))="",0,IF(UPPER(TRIM(BB687))="M",32,IF(UPPER(TRIM(BB687))="H",64,IF(UPPER(TRIM(BB687))="I",128,-1))))</f>
        <v>0</v>
      </c>
      <c r="DE687" s="16">
        <f>IF(UPPER(TRIM(BC687))="",0, IF(UPPER(TRIM(BC687))="U",1,IF(UPPER(TRIM(BC687))="A",2,IF(UPPER(TRIM(BC687))="B1",4,IF(UPPER(TRIM(BC687))="B2",8,IF(UPPER(TRIM(BC687))="C",16,-1))))))</f>
        <v>0</v>
      </c>
      <c r="DF687" s="17"/>
      <c r="DG687" s="16">
        <v>423</v>
      </c>
      <c r="DH687" s="16">
        <f t="shared" ref="DH687:DI689" si="336">AK687</f>
        <v>3261</v>
      </c>
      <c r="DI687" s="16">
        <f t="shared" si="336"/>
        <v>0</v>
      </c>
      <c r="DJ687" s="16">
        <f>DB687 + DC687</f>
        <v>12368</v>
      </c>
      <c r="DK687" s="16">
        <f t="shared" ref="DK687:DL689" si="337">HEX2DEC(AO687)</f>
        <v>0</v>
      </c>
      <c r="DL687" s="16">
        <f t="shared" si="337"/>
        <v>12368</v>
      </c>
      <c r="DM687" s="13">
        <v>0</v>
      </c>
      <c r="DN687" s="16">
        <v>322</v>
      </c>
      <c r="DO687" s="16">
        <f>BV687*2^15+BW687*2^14+BX687*2^13+BY687*2^12+BZ687*2^11+CA687*2^10+CB687*2^9+CC687*2^8+CD687*2^7+CE687*2^6+CF687*2^5+CG687*2^4+CH687*2^3+CI687*2^2+CJ687*2^1+CK687*2^0</f>
        <v>0</v>
      </c>
      <c r="DP687" s="16">
        <f>CL687*2^15+CM687*2^14+CN687*2^13+CO687*2^12+CP687*2^11+CQ687*2^10+CR687*2^9+CS687*2^8+CT687*2^7+CU687*2^6+CV687*2^5+CW687*2^4+CX687*2^3+CY687*2^2+CZ687*2^1+DA687*2^0</f>
        <v>0</v>
      </c>
      <c r="DQ687" s="16">
        <f>IF(DS687=2,AT687*1000,AT687)</f>
        <v>10000</v>
      </c>
      <c r="DR687" s="16">
        <f>IF(DT687=2,AU687*1000,AU687)</f>
        <v>1000</v>
      </c>
      <c r="DS687" s="16">
        <v>2</v>
      </c>
      <c r="DT687" s="16">
        <v>2</v>
      </c>
      <c r="DU687" s="16">
        <f>MAX(0,MIN(AX687,3))*2^14+MAX(0,MIN(AY687,3))*2^12+MAX(0,MIN(AZ687,3))*2^10+MAX(0,MIN(BA687,3))*2^8+IF(AW687&lt;0,31,IF(AW687&gt;30,30,AW687))</f>
        <v>0</v>
      </c>
      <c r="DV687" s="16">
        <f>DD687 + DE687</f>
        <v>0</v>
      </c>
      <c r="DW687" s="138" t="s">
        <v>184</v>
      </c>
      <c r="DX687" s="137" t="s">
        <v>1075</v>
      </c>
      <c r="DY687" s="137" t="s">
        <v>1067</v>
      </c>
      <c r="DZ687" s="17"/>
      <c r="EA687" s="15"/>
      <c r="EB687" s="15"/>
      <c r="EC687" s="15"/>
      <c r="ED687" s="15"/>
    </row>
    <row r="688" spans="1:134" ht="15" hidden="1" customHeight="1" x14ac:dyDescent="0.3">
      <c r="A688" s="123"/>
      <c r="B688" s="221"/>
      <c r="C688" s="553" t="str">
        <f>IF(LEN(t_STR_RW_UEGO2) &gt; 0, t_STR_RW_UEGO2, DEF_RW_UEGO2) &amp; " pump cell impedance high"</f>
        <v>UEGO2 pump cell impedance high</v>
      </c>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c r="AC688" s="125"/>
      <c r="AD688" s="125"/>
      <c r="AE688" s="125"/>
      <c r="AF688" s="125"/>
      <c r="AG688" s="125"/>
      <c r="AH688" s="125"/>
      <c r="AI688" s="125"/>
      <c r="AJ688" s="128">
        <f>IF($DM688=0,0,(IF(_xlfn.BITAND($DM688, 128),"8,", "") &amp; IF(_xlfn.BITAND($DM688,64),"7,", "") &amp; IF(_xlfn.BITAND($DM688,7), _xlfn.BITAND($DM688,7) &amp; ",", "") &amp; IF(_xlfn.BITAND($DM688, 56), _xlfn.BITAND($DM688, 56)/8, "")))</f>
        <v>0</v>
      </c>
      <c r="AK688" s="135">
        <v>3264</v>
      </c>
      <c r="AL688" s="135">
        <v>0</v>
      </c>
      <c r="AM688" s="194" t="s">
        <v>165</v>
      </c>
      <c r="AN688" s="195" t="s">
        <v>1141</v>
      </c>
      <c r="AO688" s="195" t="s">
        <v>167</v>
      </c>
      <c r="AP688" s="195" t="s">
        <v>1141</v>
      </c>
      <c r="AQ688" s="132"/>
      <c r="AR688" s="12"/>
      <c r="AS688" s="12"/>
      <c r="AT688" s="12"/>
      <c r="AU688" s="12"/>
      <c r="AV688" s="12"/>
      <c r="AW688" s="12"/>
      <c r="AX688" s="12"/>
      <c r="AY688" s="12"/>
      <c r="AZ688" s="12"/>
      <c r="BA688" s="12"/>
      <c r="BB688" s="14"/>
      <c r="BC688" s="14"/>
      <c r="BD688" s="15"/>
      <c r="BE688" s="137" t="str">
        <f>IF(C688="","",C688)</f>
        <v>UEGO2 pump cell impedance high</v>
      </c>
      <c r="BF688" s="11"/>
      <c r="BG688" s="11"/>
      <c r="BH688" s="11"/>
      <c r="BI688" s="11"/>
      <c r="BJ688" s="11"/>
      <c r="BK688" s="11"/>
      <c r="BL688" s="11"/>
      <c r="BM688" s="11"/>
      <c r="BN688" s="11"/>
      <c r="BO688" s="11"/>
      <c r="BP688" s="11"/>
      <c r="BQ688" s="11"/>
      <c r="BR688" s="11"/>
      <c r="BS688" s="303"/>
      <c r="BT688" s="11"/>
      <c r="BU688" s="11"/>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6">
        <f>IF(UPPER(TRIM(AM688))="P", 0, IF(UPPER(TRIM(AM688))="C", 16384, IF(UPPER(TRIM(AM688))="B", 32768, IF(UPPER(TRIM(AM688))="U", 49152, -1))))</f>
        <v>0</v>
      </c>
      <c r="DC688" s="16">
        <f>HEX2DEC(AN688)</f>
        <v>12369</v>
      </c>
      <c r="DD688" s="16"/>
      <c r="DE688" s="16"/>
      <c r="DF688" s="17"/>
      <c r="DG688" s="16">
        <v>424</v>
      </c>
      <c r="DH688" s="16">
        <f t="shared" si="336"/>
        <v>3264</v>
      </c>
      <c r="DI688" s="16">
        <f t="shared" si="336"/>
        <v>0</v>
      </c>
      <c r="DJ688" s="16">
        <f>DB688 + DC688</f>
        <v>12369</v>
      </c>
      <c r="DK688" s="16">
        <f t="shared" si="337"/>
        <v>0</v>
      </c>
      <c r="DL688" s="16">
        <f t="shared" si="337"/>
        <v>12369</v>
      </c>
      <c r="DM688" s="13">
        <v>0</v>
      </c>
      <c r="DN688" s="16">
        <v>322</v>
      </c>
      <c r="DO688" s="16"/>
      <c r="DP688" s="16"/>
      <c r="DQ688" s="16"/>
      <c r="DR688" s="16"/>
      <c r="DS688" s="16"/>
      <c r="DT688" s="16"/>
      <c r="DU688" s="16"/>
      <c r="DV688" s="16"/>
      <c r="DW688" s="138"/>
      <c r="DX688" s="137"/>
      <c r="DY688" s="137"/>
      <c r="DZ688" s="17"/>
      <c r="EA688" s="15"/>
      <c r="EB688" s="15"/>
      <c r="EC688" s="15"/>
      <c r="ED688" s="15"/>
    </row>
    <row r="689" spans="1:134" ht="15" hidden="1" customHeight="1" x14ac:dyDescent="0.3">
      <c r="A689" s="123"/>
      <c r="B689" s="221"/>
      <c r="C689" s="553" t="str">
        <f>IF(LEN(t_STR_RW_UEGO2) &gt; 0, t_STR_RW_UEGO2, DEF_RW_UEGO2) &amp; " pump cell impedance low"</f>
        <v>UEGO2 pump cell impedance low</v>
      </c>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c r="AC689" s="125"/>
      <c r="AD689" s="125"/>
      <c r="AE689" s="125"/>
      <c r="AF689" s="125"/>
      <c r="AG689" s="125"/>
      <c r="AH689" s="125"/>
      <c r="AI689" s="125"/>
      <c r="AJ689" s="128">
        <f>IF($DM689=0,0,(IF(_xlfn.BITAND($DM689, 128),"8,", "") &amp; IF(_xlfn.BITAND($DM689,64),"7,", "") &amp; IF(_xlfn.BITAND($DM689,7), _xlfn.BITAND($DM689,7) &amp; ",", "") &amp; IF(_xlfn.BITAND($DM689, 56), _xlfn.BITAND($DM689, 56)/8, "")))</f>
        <v>0</v>
      </c>
      <c r="AK689" s="135">
        <v>3264</v>
      </c>
      <c r="AL689" s="135">
        <v>1</v>
      </c>
      <c r="AM689" s="194" t="s">
        <v>165</v>
      </c>
      <c r="AN689" s="195" t="s">
        <v>1142</v>
      </c>
      <c r="AO689" s="195" t="s">
        <v>167</v>
      </c>
      <c r="AP689" s="195" t="s">
        <v>1142</v>
      </c>
      <c r="AQ689" s="132"/>
      <c r="AR689" s="12"/>
      <c r="AS689" s="12"/>
      <c r="AT689" s="12"/>
      <c r="AU689" s="12"/>
      <c r="AV689" s="12"/>
      <c r="AW689" s="12"/>
      <c r="AX689" s="12"/>
      <c r="AY689" s="12"/>
      <c r="AZ689" s="12"/>
      <c r="BA689" s="12"/>
      <c r="BB689" s="14"/>
      <c r="BC689" s="14"/>
      <c r="BD689" s="15"/>
      <c r="BE689" s="137" t="str">
        <f>IF(C689="","",C689)</f>
        <v>UEGO2 pump cell impedance low</v>
      </c>
      <c r="BF689" s="11"/>
      <c r="BG689" s="11"/>
      <c r="BH689" s="11"/>
      <c r="BI689" s="11"/>
      <c r="BJ689" s="11"/>
      <c r="BK689" s="11"/>
      <c r="BL689" s="11"/>
      <c r="BM689" s="11"/>
      <c r="BN689" s="11"/>
      <c r="BO689" s="11"/>
      <c r="BP689" s="11"/>
      <c r="BQ689" s="11"/>
      <c r="BR689" s="11"/>
      <c r="BS689" s="303"/>
      <c r="BT689" s="11"/>
      <c r="BU689" s="11"/>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6">
        <f>IF(UPPER(TRIM(AM689))="P", 0, IF(UPPER(TRIM(AM689))="C", 16384, IF(UPPER(TRIM(AM689))="B", 32768, IF(UPPER(TRIM(AM689))="U", 49152, -1))))</f>
        <v>0</v>
      </c>
      <c r="DC689" s="16">
        <f>HEX2DEC(AN689)</f>
        <v>12370</v>
      </c>
      <c r="DD689" s="16"/>
      <c r="DE689" s="16"/>
      <c r="DF689" s="17"/>
      <c r="DG689" s="16">
        <v>425</v>
      </c>
      <c r="DH689" s="16">
        <f t="shared" si="336"/>
        <v>3264</v>
      </c>
      <c r="DI689" s="16">
        <f t="shared" si="336"/>
        <v>1</v>
      </c>
      <c r="DJ689" s="16">
        <f>DB689 + DC689</f>
        <v>12370</v>
      </c>
      <c r="DK689" s="16">
        <f t="shared" si="337"/>
        <v>0</v>
      </c>
      <c r="DL689" s="16">
        <f t="shared" si="337"/>
        <v>12370</v>
      </c>
      <c r="DM689" s="13">
        <v>0</v>
      </c>
      <c r="DN689" s="16">
        <v>322</v>
      </c>
      <c r="DO689" s="16"/>
      <c r="DP689" s="16"/>
      <c r="DQ689" s="16"/>
      <c r="DR689" s="16"/>
      <c r="DS689" s="16"/>
      <c r="DT689" s="16"/>
      <c r="DU689" s="16"/>
      <c r="DV689" s="16"/>
      <c r="DW689" s="138"/>
      <c r="DX689" s="137"/>
      <c r="DY689" s="137"/>
      <c r="DZ689" s="17"/>
      <c r="EA689" s="15"/>
      <c r="EB689" s="15"/>
      <c r="EC689" s="15"/>
      <c r="ED689" s="15"/>
    </row>
    <row r="690" spans="1:134" ht="15" hidden="1" customHeight="1" x14ac:dyDescent="0.3">
      <c r="A690" s="123"/>
      <c r="B690" s="221"/>
      <c r="C690" s="553"/>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c r="AC690" s="125"/>
      <c r="AD690" s="125"/>
      <c r="AE690" s="125"/>
      <c r="AF690" s="125"/>
      <c r="AG690" s="125"/>
      <c r="AH690" s="125"/>
      <c r="AI690" s="125"/>
      <c r="AJ690" s="148"/>
      <c r="AK690" s="12"/>
      <c r="AL690" s="12"/>
      <c r="AM690" s="149"/>
      <c r="AN690" s="150"/>
      <c r="AO690" s="150"/>
      <c r="AP690" s="150"/>
      <c r="AQ690" s="132"/>
      <c r="AR690" s="12"/>
      <c r="AS690" s="12"/>
      <c r="AT690" s="12"/>
      <c r="AU690" s="12"/>
      <c r="AV690" s="12"/>
      <c r="AW690" s="12"/>
      <c r="AX690" s="12"/>
      <c r="AY690" s="12"/>
      <c r="AZ690" s="12"/>
      <c r="BA690" s="12"/>
      <c r="BB690" s="14"/>
      <c r="BC690" s="14"/>
      <c r="BD690" s="15"/>
      <c r="BE690" s="137"/>
      <c r="BF690" s="146"/>
      <c r="BG690" s="146"/>
      <c r="BH690" s="146"/>
      <c r="BI690" s="11" t="s">
        <v>183</v>
      </c>
      <c r="BJ690" s="11" t="s">
        <v>183</v>
      </c>
      <c r="BK690" s="11" t="s">
        <v>183</v>
      </c>
      <c r="BL690" s="11" t="s">
        <v>183</v>
      </c>
      <c r="BM690" s="11" t="s">
        <v>183</v>
      </c>
      <c r="BN690" s="11" t="s">
        <v>183</v>
      </c>
      <c r="BO690" s="11" t="s">
        <v>183</v>
      </c>
      <c r="BP690" s="11" t="s">
        <v>183</v>
      </c>
      <c r="BQ690" s="11" t="s">
        <v>183</v>
      </c>
      <c r="BR690" s="11" t="s">
        <v>183</v>
      </c>
      <c r="BS690" s="11" t="s">
        <v>183</v>
      </c>
      <c r="BT690" s="11" t="s">
        <v>183</v>
      </c>
      <c r="BU690" s="11"/>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6"/>
      <c r="DC690" s="16"/>
      <c r="DD690" s="16"/>
      <c r="DE690" s="16"/>
      <c r="DF690" s="17"/>
      <c r="DG690" s="16"/>
      <c r="DH690" s="16"/>
      <c r="DI690" s="16"/>
      <c r="DJ690" s="16"/>
      <c r="DK690" s="16"/>
      <c r="DL690" s="16"/>
      <c r="DM690" s="13"/>
      <c r="DN690" s="16"/>
      <c r="DO690" s="16"/>
      <c r="DP690" s="16"/>
      <c r="DQ690" s="16"/>
      <c r="DR690" s="16"/>
      <c r="DS690" s="16"/>
      <c r="DT690" s="16"/>
      <c r="DU690" s="16"/>
      <c r="DV690" s="16"/>
      <c r="DW690" s="138"/>
      <c r="DX690" s="137"/>
      <c r="DY690" s="137"/>
      <c r="DZ690" s="17"/>
      <c r="EA690" s="15"/>
      <c r="EB690" s="15"/>
      <c r="EC690" s="15"/>
      <c r="ED690" s="15"/>
    </row>
    <row r="691" spans="1:134" ht="15" hidden="1" customHeight="1" x14ac:dyDescent="0.3">
      <c r="A691" s="123"/>
      <c r="B691" s="221"/>
      <c r="C691" s="553" t="str">
        <f>IF(LEN(t_STR_RW_UEGO2) &gt; 0, t_STR_RW_UEGO2, DEF_RW_UEGO2) &amp; " heater open / ground short"</f>
        <v>UEGO2 heater open / ground short</v>
      </c>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c r="AC691" s="151"/>
      <c r="AD691" s="151"/>
      <c r="AE691" s="151"/>
      <c r="AF691" s="151"/>
      <c r="AG691" s="151"/>
      <c r="AH691" s="151"/>
      <c r="AI691" s="151"/>
      <c r="AJ691" s="148">
        <f>IF($DM691=0,0,(IF(_xlfn.BITAND($DM691, 128),"8,", "") &amp; IF(_xlfn.BITAND($DM691,64),"7,", "") &amp; IF(_xlfn.BITAND($DM691,7), _xlfn.BITAND($DM691,7) &amp; ",", "") &amp; IF(_xlfn.BITAND($DM691, 56), _xlfn.BITAND($DM691, 56)/8, "")))</f>
        <v>0</v>
      </c>
      <c r="AK691" s="135">
        <v>3261</v>
      </c>
      <c r="AL691" s="135">
        <v>4</v>
      </c>
      <c r="AM691" s="194" t="s">
        <v>165</v>
      </c>
      <c r="AN691" s="195" t="s">
        <v>1143</v>
      </c>
      <c r="AO691" s="195" t="s">
        <v>167</v>
      </c>
      <c r="AP691" s="195" t="s">
        <v>1143</v>
      </c>
      <c r="AQ691" s="140" t="s">
        <v>1144</v>
      </c>
      <c r="AR691" s="225">
        <v>5</v>
      </c>
      <c r="AS691" s="142" t="s">
        <v>1033</v>
      </c>
      <c r="AT691" s="198">
        <v>2</v>
      </c>
      <c r="AU691" s="198">
        <v>0.5</v>
      </c>
      <c r="AV691" s="12" t="s">
        <v>259</v>
      </c>
      <c r="AW691" s="135">
        <v>0</v>
      </c>
      <c r="AX691" s="135">
        <v>0</v>
      </c>
      <c r="AY691" s="135">
        <v>0</v>
      </c>
      <c r="AZ691" s="135">
        <v>0</v>
      </c>
      <c r="BA691" s="135">
        <v>0</v>
      </c>
      <c r="BB691" s="136"/>
      <c r="BC691" s="136"/>
      <c r="BD691" s="15"/>
      <c r="BE691" s="137" t="str">
        <f>IF(C691="","",C691)</f>
        <v>UEGO2 heater open / ground short</v>
      </c>
      <c r="BF691" s="11" t="s">
        <v>1012</v>
      </c>
      <c r="BG691" s="11" t="s">
        <v>1013</v>
      </c>
      <c r="BH691" s="11" t="s">
        <v>266</v>
      </c>
      <c r="BI691" s="11" t="s">
        <v>1034</v>
      </c>
      <c r="BJ691" s="11" t="s">
        <v>1015</v>
      </c>
      <c r="BK691" s="11" t="s">
        <v>1035</v>
      </c>
      <c r="BL691" s="11" t="s">
        <v>1026</v>
      </c>
      <c r="BM691" s="11" t="s">
        <v>179</v>
      </c>
      <c r="BN691" s="11" t="s">
        <v>182</v>
      </c>
      <c r="BO691" s="11" t="s">
        <v>182</v>
      </c>
      <c r="BP691" s="11" t="s">
        <v>183</v>
      </c>
      <c r="BQ691" s="11" t="s">
        <v>182</v>
      </c>
      <c r="BR691" s="11" t="s">
        <v>182</v>
      </c>
      <c r="BS691" s="11" t="s">
        <v>183</v>
      </c>
      <c r="BT691" s="11" t="s">
        <v>182</v>
      </c>
      <c r="BU691" s="11"/>
      <c r="BV691" s="15">
        <f>IF(UPPER(TRIM(D691))="X",1,0)</f>
        <v>0</v>
      </c>
      <c r="BW691" s="15">
        <f>IF(UPPER(TRIM(E691))="X",1,0)</f>
        <v>0</v>
      </c>
      <c r="BX691" s="15">
        <f>IF(UPPER(TRIM(F691))="X",1,0)</f>
        <v>0</v>
      </c>
      <c r="BY691" s="15">
        <f>IF(UPPER(TRIM(G691))="X",1,0)</f>
        <v>0</v>
      </c>
      <c r="BZ691" s="15">
        <f>IF(UPPER(TRIM(H691))="X",1,0)</f>
        <v>0</v>
      </c>
      <c r="CA691" s="15">
        <f>IF(UPPER(TRIM(J691))="X",1,0)</f>
        <v>0</v>
      </c>
      <c r="CB691" s="15">
        <f>IF(UPPER(TRIM(L691))="X",1,0)</f>
        <v>0</v>
      </c>
      <c r="CC691" s="15">
        <f>IF(UPPER(TRIM(M691))="X",1,0)</f>
        <v>0</v>
      </c>
      <c r="CD691" s="15">
        <f>IF(UPPER(TRIM(I691))="X",1,0)</f>
        <v>0</v>
      </c>
      <c r="CE691" s="15">
        <f>IF(UPPER(TRIM(K691))="X",1,0)</f>
        <v>0</v>
      </c>
      <c r="CF691" s="15">
        <f t="shared" ref="CF691:DA691" si="338">IF(UPPER(TRIM(N691))="X",1,0)</f>
        <v>0</v>
      </c>
      <c r="CG691" s="15">
        <f t="shared" si="338"/>
        <v>0</v>
      </c>
      <c r="CH691" s="15">
        <f t="shared" si="338"/>
        <v>0</v>
      </c>
      <c r="CI691" s="15">
        <f t="shared" si="338"/>
        <v>0</v>
      </c>
      <c r="CJ691" s="15">
        <f t="shared" si="338"/>
        <v>0</v>
      </c>
      <c r="CK691" s="15">
        <f t="shared" si="338"/>
        <v>0</v>
      </c>
      <c r="CL691" s="15">
        <f t="shared" si="338"/>
        <v>0</v>
      </c>
      <c r="CM691" s="15">
        <f t="shared" si="338"/>
        <v>0</v>
      </c>
      <c r="CN691" s="15">
        <f t="shared" si="338"/>
        <v>0</v>
      </c>
      <c r="CO691" s="15">
        <f t="shared" si="338"/>
        <v>0</v>
      </c>
      <c r="CP691" s="15">
        <f t="shared" si="338"/>
        <v>0</v>
      </c>
      <c r="CQ691" s="15">
        <f t="shared" si="338"/>
        <v>0</v>
      </c>
      <c r="CR691" s="15">
        <f t="shared" si="338"/>
        <v>0</v>
      </c>
      <c r="CS691" s="15">
        <f t="shared" si="338"/>
        <v>0</v>
      </c>
      <c r="CT691" s="15">
        <f t="shared" si="338"/>
        <v>0</v>
      </c>
      <c r="CU691" s="15">
        <f t="shared" si="338"/>
        <v>0</v>
      </c>
      <c r="CV691" s="15">
        <f t="shared" si="338"/>
        <v>0</v>
      </c>
      <c r="CW691" s="15">
        <f t="shared" si="338"/>
        <v>0</v>
      </c>
      <c r="CX691" s="15">
        <f t="shared" si="338"/>
        <v>0</v>
      </c>
      <c r="CY691" s="15">
        <f t="shared" si="338"/>
        <v>0</v>
      </c>
      <c r="CZ691" s="15">
        <f t="shared" si="338"/>
        <v>0</v>
      </c>
      <c r="DA691" s="15">
        <f t="shared" si="338"/>
        <v>0</v>
      </c>
      <c r="DB691" s="16">
        <f>IF(UPPER(TRIM(AM691))="P", 0, IF(UPPER(TRIM(AM691))="C", 16384, IF(UPPER(TRIM(AM691))="B", 32768, IF(UPPER(TRIM(AM691))="U", 49152, -1))))</f>
        <v>0</v>
      </c>
      <c r="DC691" s="16">
        <f>HEX2DEC(AN691)</f>
        <v>12371</v>
      </c>
      <c r="DD691" s="16">
        <f>IF(UPPER(TRIM(BB691))="",0,IF(UPPER(TRIM(BB691))="M",32,IF(UPPER(TRIM(BB691))="H",64,IF(UPPER(TRIM(BB691))="I",128,-1))))</f>
        <v>0</v>
      </c>
      <c r="DE691" s="16">
        <f>IF(UPPER(TRIM(BC691))="",0, IF(UPPER(TRIM(BC691))="U",1,IF(UPPER(TRIM(BC691))="A",2,IF(UPPER(TRIM(BC691))="B1",4,IF(UPPER(TRIM(BC691))="B2",8,IF(UPPER(TRIM(BC691))="C",16,-1))))))</f>
        <v>0</v>
      </c>
      <c r="DF691" s="17"/>
      <c r="DG691" s="16">
        <v>429</v>
      </c>
      <c r="DH691" s="16">
        <f>AK691</f>
        <v>3261</v>
      </c>
      <c r="DI691" s="16">
        <f>AL691</f>
        <v>4</v>
      </c>
      <c r="DJ691" s="16">
        <f>DB691 + DC691</f>
        <v>12371</v>
      </c>
      <c r="DK691" s="16">
        <f>HEX2DEC(AO691)</f>
        <v>0</v>
      </c>
      <c r="DL691" s="16">
        <f>HEX2DEC(AP691)</f>
        <v>12371</v>
      </c>
      <c r="DM691" s="13">
        <v>0</v>
      </c>
      <c r="DN691" s="16">
        <v>326</v>
      </c>
      <c r="DO691" s="16">
        <f>BV691*2^15+BW691*2^14+BX691*2^13+BY691*2^12+BZ691*2^11+CA691*2^10+CB691*2^9+CC691*2^8+CD691*2^7+CE691*2^6+CF691*2^5+CG691*2^4+CH691*2^3+CI691*2^2+CJ691*2^1+CK691*2^0</f>
        <v>0</v>
      </c>
      <c r="DP691" s="16">
        <f>CL691*2^15+CM691*2^14+CN691*2^13+CO691*2^12+CP691*2^11+CQ691*2^10+CR691*2^9+CS691*2^8+CT691*2^7+CU691*2^6+CV691*2^5+CW691*2^4+CX691*2^3+CY691*2^2+CZ691*2^1+DA691*2^0</f>
        <v>0</v>
      </c>
      <c r="DQ691" s="16">
        <f>IF(DS691=2,AT691*1000,AT691)</f>
        <v>2000</v>
      </c>
      <c r="DR691" s="16">
        <f>IF(DT691=2,AU691*1000,AU691)</f>
        <v>500</v>
      </c>
      <c r="DS691" s="16">
        <v>2</v>
      </c>
      <c r="DT691" s="16">
        <v>2</v>
      </c>
      <c r="DU691" s="16">
        <f>MAX(0,MIN(AX691,3))*2^14+MAX(0,MIN(AY691,3))*2^12+MAX(0,MIN(AZ691,3))*2^10+MAX(0,MIN(BA691,3))*2^8+IF(AW691&lt;0,31,IF(AW691&gt;30,30,AW691))</f>
        <v>0</v>
      </c>
      <c r="DV691" s="16">
        <f>DD691 + DE691</f>
        <v>0</v>
      </c>
      <c r="DW691" s="138"/>
      <c r="DX691" s="137"/>
      <c r="DY691" s="137"/>
      <c r="DZ691" s="17"/>
      <c r="EA691" s="15"/>
      <c r="EB691" s="15"/>
      <c r="EC691" s="15"/>
      <c r="ED691" s="15"/>
    </row>
    <row r="692" spans="1:134" ht="15" hidden="1" customHeight="1" x14ac:dyDescent="0.3">
      <c r="A692" s="123"/>
      <c r="B692" s="221"/>
      <c r="C692" s="553"/>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48"/>
      <c r="AK692" s="12"/>
      <c r="AL692" s="12"/>
      <c r="AM692" s="149"/>
      <c r="AN692" s="150"/>
      <c r="AO692" s="150"/>
      <c r="AP692" s="150"/>
      <c r="AQ692" s="132" t="s">
        <v>1036</v>
      </c>
      <c r="AR692" s="225">
        <v>5</v>
      </c>
      <c r="AS692" s="142" t="s">
        <v>170</v>
      </c>
      <c r="AT692" s="13"/>
      <c r="AU692" s="13"/>
      <c r="AV692" s="12"/>
      <c r="AW692" s="12"/>
      <c r="AX692" s="12"/>
      <c r="AY692" s="12"/>
      <c r="AZ692" s="12"/>
      <c r="BA692" s="12"/>
      <c r="BB692" s="14"/>
      <c r="BC692" s="14"/>
      <c r="BD692" s="15"/>
      <c r="BE692" s="137"/>
      <c r="BF692" s="146"/>
      <c r="BG692" s="146"/>
      <c r="BH692" s="146"/>
      <c r="BI692" s="11" t="s">
        <v>183</v>
      </c>
      <c r="BJ692" s="11" t="s">
        <v>183</v>
      </c>
      <c r="BK692" s="11" t="s">
        <v>183</v>
      </c>
      <c r="BL692" s="11" t="s">
        <v>183</v>
      </c>
      <c r="BM692" s="11" t="s">
        <v>183</v>
      </c>
      <c r="BN692" s="11" t="s">
        <v>183</v>
      </c>
      <c r="BO692" s="11" t="s">
        <v>183</v>
      </c>
      <c r="BP692" s="11" t="s">
        <v>183</v>
      </c>
      <c r="BQ692" s="11" t="s">
        <v>183</v>
      </c>
      <c r="BR692" s="11" t="s">
        <v>183</v>
      </c>
      <c r="BS692" s="11" t="s">
        <v>183</v>
      </c>
      <c r="BT692" s="11" t="s">
        <v>183</v>
      </c>
      <c r="BU692" s="11"/>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6"/>
      <c r="DC692" s="16"/>
      <c r="DD692" s="16"/>
      <c r="DE692" s="16"/>
      <c r="DF692" s="17"/>
      <c r="DG692" s="16"/>
      <c r="DH692" s="16"/>
      <c r="DI692" s="16"/>
      <c r="DJ692" s="16"/>
      <c r="DK692" s="16"/>
      <c r="DL692" s="16"/>
      <c r="DM692" s="13"/>
      <c r="DN692" s="16"/>
      <c r="DO692" s="16"/>
      <c r="DP692" s="16"/>
      <c r="DQ692" s="16"/>
      <c r="DR692" s="16"/>
      <c r="DS692" s="16"/>
      <c r="DT692" s="16"/>
      <c r="DU692" s="16"/>
      <c r="DV692" s="16"/>
      <c r="DW692" s="138"/>
      <c r="DX692" s="137"/>
      <c r="DY692" s="137"/>
      <c r="DZ692" s="17"/>
      <c r="EA692" s="15"/>
      <c r="EB692" s="15"/>
      <c r="EC692" s="15"/>
      <c r="ED692" s="15"/>
    </row>
    <row r="693" spans="1:134" ht="15" hidden="1" customHeight="1" x14ac:dyDescent="0.3">
      <c r="A693" s="123"/>
      <c r="B693" s="221"/>
      <c r="C693" s="561" t="str">
        <f>IF(LEN(t_STR_RW_UEGO2) &gt; 0, t_STR_RW_UEGO2, DEF_RW_UEGO2) &amp; " heater short to power"</f>
        <v>UEGO2 heater short to power</v>
      </c>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c r="AC693" s="151"/>
      <c r="AD693" s="151"/>
      <c r="AE693" s="151"/>
      <c r="AF693" s="151"/>
      <c r="AG693" s="151"/>
      <c r="AH693" s="151"/>
      <c r="AI693" s="151"/>
      <c r="AJ693" s="148">
        <f>IF($DM693=0,0,(IF(_xlfn.BITAND($DM693, 128),"8,", "") &amp; IF(_xlfn.BITAND($DM693,64),"7,", "") &amp; IF(_xlfn.BITAND($DM693,7), _xlfn.BITAND($DM693,7) &amp; ",", "") &amp; IF(_xlfn.BITAND($DM693, 56), _xlfn.BITAND($DM693, 56)/8, "")))</f>
        <v>0</v>
      </c>
      <c r="AK693" s="135">
        <v>3261</v>
      </c>
      <c r="AL693" s="135">
        <v>3</v>
      </c>
      <c r="AM693" s="194" t="s">
        <v>165</v>
      </c>
      <c r="AN693" s="195" t="s">
        <v>1145</v>
      </c>
      <c r="AO693" s="195" t="s">
        <v>167</v>
      </c>
      <c r="AP693" s="195" t="s">
        <v>1145</v>
      </c>
      <c r="AQ693" s="140" t="s">
        <v>1146</v>
      </c>
      <c r="AR693" s="225">
        <v>90</v>
      </c>
      <c r="AS693" s="142" t="s">
        <v>1033</v>
      </c>
      <c r="AT693" s="198">
        <v>2</v>
      </c>
      <c r="AU693" s="198">
        <v>0.5</v>
      </c>
      <c r="AV693" s="12" t="s">
        <v>259</v>
      </c>
      <c r="AW693" s="135">
        <v>0</v>
      </c>
      <c r="AX693" s="135">
        <v>0</v>
      </c>
      <c r="AY693" s="135">
        <v>0</v>
      </c>
      <c r="AZ693" s="135">
        <v>0</v>
      </c>
      <c r="BA693" s="135">
        <v>0</v>
      </c>
      <c r="BB693" s="136"/>
      <c r="BC693" s="136"/>
      <c r="BD693" s="15"/>
      <c r="BE693" s="137" t="str">
        <f>IF(C693="","",C693)</f>
        <v>UEGO2 heater short to power</v>
      </c>
      <c r="BF693" s="11" t="s">
        <v>1012</v>
      </c>
      <c r="BG693" s="11" t="s">
        <v>1013</v>
      </c>
      <c r="BH693" s="11" t="s">
        <v>266</v>
      </c>
      <c r="BI693" s="11" t="s">
        <v>1034</v>
      </c>
      <c r="BJ693" s="11" t="s">
        <v>1015</v>
      </c>
      <c r="BK693" s="11" t="s">
        <v>1035</v>
      </c>
      <c r="BL693" s="11" t="s">
        <v>1026</v>
      </c>
      <c r="BM693" s="11" t="s">
        <v>179</v>
      </c>
      <c r="BN693" s="11" t="s">
        <v>182</v>
      </c>
      <c r="BO693" s="11" t="s">
        <v>182</v>
      </c>
      <c r="BP693" s="11" t="s">
        <v>183</v>
      </c>
      <c r="BQ693" s="11" t="s">
        <v>182</v>
      </c>
      <c r="BR693" s="11" t="s">
        <v>182</v>
      </c>
      <c r="BS693" s="11" t="s">
        <v>183</v>
      </c>
      <c r="BT693" s="11" t="s">
        <v>182</v>
      </c>
      <c r="BU693" s="11"/>
      <c r="BV693" s="15">
        <f>IF(UPPER(TRIM(D693))="X",1,0)</f>
        <v>0</v>
      </c>
      <c r="BW693" s="15">
        <f>IF(UPPER(TRIM(E693))="X",1,0)</f>
        <v>0</v>
      </c>
      <c r="BX693" s="15">
        <f>IF(UPPER(TRIM(F693))="X",1,0)</f>
        <v>0</v>
      </c>
      <c r="BY693" s="15">
        <f>IF(UPPER(TRIM(G693))="X",1,0)</f>
        <v>0</v>
      </c>
      <c r="BZ693" s="15">
        <f>IF(UPPER(TRIM(H693))="X",1,0)</f>
        <v>0</v>
      </c>
      <c r="CA693" s="15">
        <f>IF(UPPER(TRIM(J693))="X",1,0)</f>
        <v>0</v>
      </c>
      <c r="CB693" s="15">
        <f>IF(UPPER(TRIM(L693))="X",1,0)</f>
        <v>0</v>
      </c>
      <c r="CC693" s="15">
        <f>IF(UPPER(TRIM(M693))="X",1,0)</f>
        <v>0</v>
      </c>
      <c r="CD693" s="15">
        <f>IF(UPPER(TRIM(I693))="X",1,0)</f>
        <v>0</v>
      </c>
      <c r="CE693" s="15">
        <f>IF(UPPER(TRIM(K693))="X",1,0)</f>
        <v>0</v>
      </c>
      <c r="CF693" s="15">
        <f t="shared" ref="CF693:DA693" si="339">IF(UPPER(TRIM(N693))="X",1,0)</f>
        <v>0</v>
      </c>
      <c r="CG693" s="15">
        <f t="shared" si="339"/>
        <v>0</v>
      </c>
      <c r="CH693" s="15">
        <f t="shared" si="339"/>
        <v>0</v>
      </c>
      <c r="CI693" s="15">
        <f t="shared" si="339"/>
        <v>0</v>
      </c>
      <c r="CJ693" s="15">
        <f t="shared" si="339"/>
        <v>0</v>
      </c>
      <c r="CK693" s="15">
        <f t="shared" si="339"/>
        <v>0</v>
      </c>
      <c r="CL693" s="15">
        <f t="shared" si="339"/>
        <v>0</v>
      </c>
      <c r="CM693" s="15">
        <f t="shared" si="339"/>
        <v>0</v>
      </c>
      <c r="CN693" s="15">
        <f t="shared" si="339"/>
        <v>0</v>
      </c>
      <c r="CO693" s="15">
        <f t="shared" si="339"/>
        <v>0</v>
      </c>
      <c r="CP693" s="15">
        <f t="shared" si="339"/>
        <v>0</v>
      </c>
      <c r="CQ693" s="15">
        <f t="shared" si="339"/>
        <v>0</v>
      </c>
      <c r="CR693" s="15">
        <f t="shared" si="339"/>
        <v>0</v>
      </c>
      <c r="CS693" s="15">
        <f t="shared" si="339"/>
        <v>0</v>
      </c>
      <c r="CT693" s="15">
        <f t="shared" si="339"/>
        <v>0</v>
      </c>
      <c r="CU693" s="15">
        <f t="shared" si="339"/>
        <v>0</v>
      </c>
      <c r="CV693" s="15">
        <f t="shared" si="339"/>
        <v>0</v>
      </c>
      <c r="CW693" s="15">
        <f t="shared" si="339"/>
        <v>0</v>
      </c>
      <c r="CX693" s="15">
        <f t="shared" si="339"/>
        <v>0</v>
      </c>
      <c r="CY693" s="15">
        <f t="shared" si="339"/>
        <v>0</v>
      </c>
      <c r="CZ693" s="15">
        <f t="shared" si="339"/>
        <v>0</v>
      </c>
      <c r="DA693" s="15">
        <f t="shared" si="339"/>
        <v>0</v>
      </c>
      <c r="DB693" s="16">
        <f>IF(UPPER(TRIM(AM693))="P", 0, IF(UPPER(TRIM(AM693))="C", 16384, IF(UPPER(TRIM(AM693))="B", 32768, IF(UPPER(TRIM(AM693))="U", 49152, -1))))</f>
        <v>0</v>
      </c>
      <c r="DC693" s="16">
        <f>HEX2DEC(AN693)</f>
        <v>12372</v>
      </c>
      <c r="DD693" s="16">
        <f>IF(UPPER(TRIM(BB693))="",0,IF(UPPER(TRIM(BB693))="M",32,IF(UPPER(TRIM(BB693))="H",64,IF(UPPER(TRIM(BB693))="I",128,-1))))</f>
        <v>0</v>
      </c>
      <c r="DE693" s="16">
        <f>IF(UPPER(TRIM(BC693))="",0, IF(UPPER(TRIM(BC693))="U",1,IF(UPPER(TRIM(BC693))="A",2,IF(UPPER(TRIM(BC693))="B1",4,IF(UPPER(TRIM(BC693))="B2",8,IF(UPPER(TRIM(BC693))="C",16,-1))))))</f>
        <v>0</v>
      </c>
      <c r="DF693" s="17"/>
      <c r="DG693" s="16">
        <v>430</v>
      </c>
      <c r="DH693" s="16">
        <f>AK693</f>
        <v>3261</v>
      </c>
      <c r="DI693" s="16">
        <f>AL693</f>
        <v>3</v>
      </c>
      <c r="DJ693" s="16">
        <f>DB693 + DC693</f>
        <v>12372</v>
      </c>
      <c r="DK693" s="16">
        <f>HEX2DEC(AO693)</f>
        <v>0</v>
      </c>
      <c r="DL693" s="16">
        <f>HEX2DEC(AP693)</f>
        <v>12372</v>
      </c>
      <c r="DM693" s="13">
        <v>0</v>
      </c>
      <c r="DN693" s="16">
        <v>327</v>
      </c>
      <c r="DO693" s="16">
        <f>BV693*2^15+BW693*2^14+BX693*2^13+BY693*2^12+BZ693*2^11+CA693*2^10+CB693*2^9+CC693*2^8+CD693*2^7+CE693*2^6+CF693*2^5+CG693*2^4+CH693*2^3+CI693*2^2+CJ693*2^1+CK693*2^0</f>
        <v>0</v>
      </c>
      <c r="DP693" s="16">
        <f>CL693*2^15+CM693*2^14+CN693*2^13+CO693*2^12+CP693*2^11+CQ693*2^10+CR693*2^9+CS693*2^8+CT693*2^7+CU693*2^6+CV693*2^5+CW693*2^4+CX693*2^3+CY693*2^2+CZ693*2^1+DA693*2^0</f>
        <v>0</v>
      </c>
      <c r="DQ693" s="16">
        <f>IF(DS693=2,AT693*1000,AT693)</f>
        <v>2000</v>
      </c>
      <c r="DR693" s="16">
        <f>IF(DT693=2,AU693*1000,AU693)</f>
        <v>500</v>
      </c>
      <c r="DS693" s="16">
        <v>2</v>
      </c>
      <c r="DT693" s="16">
        <v>2</v>
      </c>
      <c r="DU693" s="16">
        <f>MAX(0,MIN(AX693,3))*2^14+MAX(0,MIN(AY693,3))*2^12+MAX(0,MIN(AZ693,3))*2^10+MAX(0,MIN(BA693,3))*2^8+IF(AW693&lt;0,31,IF(AW693&gt;30,30,AW693))</f>
        <v>0</v>
      </c>
      <c r="DV693" s="16">
        <f>DD693 + DE693</f>
        <v>0</v>
      </c>
      <c r="DW693" s="138"/>
      <c r="DX693" s="137"/>
      <c r="DY693" s="137"/>
      <c r="DZ693" s="17"/>
      <c r="EA693" s="15"/>
      <c r="EB693" s="15"/>
      <c r="EC693" s="15"/>
      <c r="ED693" s="15"/>
    </row>
    <row r="694" spans="1:134" ht="15" hidden="1" customHeight="1" x14ac:dyDescent="0.3">
      <c r="A694" s="123"/>
      <c r="B694" s="221"/>
      <c r="C694" s="553"/>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48"/>
      <c r="AK694" s="12"/>
      <c r="AL694" s="12"/>
      <c r="AM694" s="149"/>
      <c r="AN694" s="150"/>
      <c r="AO694" s="150"/>
      <c r="AP694" s="150"/>
      <c r="AQ694" s="132" t="s">
        <v>1039</v>
      </c>
      <c r="AR694" s="225">
        <v>90</v>
      </c>
      <c r="AS694" s="142" t="s">
        <v>170</v>
      </c>
      <c r="AT694" s="12"/>
      <c r="AU694" s="13"/>
      <c r="AV694" s="12"/>
      <c r="AW694" s="12"/>
      <c r="AX694" s="12"/>
      <c r="AY694" s="12"/>
      <c r="AZ694" s="12"/>
      <c r="BA694" s="12"/>
      <c r="BB694" s="14"/>
      <c r="BC694" s="14"/>
      <c r="BD694" s="15"/>
      <c r="BE694" s="137"/>
      <c r="BF694" s="146"/>
      <c r="BG694" s="146"/>
      <c r="BH694" s="146"/>
      <c r="BI694" s="11" t="s">
        <v>183</v>
      </c>
      <c r="BJ694" s="11" t="s">
        <v>183</v>
      </c>
      <c r="BK694" s="11" t="s">
        <v>183</v>
      </c>
      <c r="BL694" s="11" t="s">
        <v>183</v>
      </c>
      <c r="BM694" s="11" t="s">
        <v>183</v>
      </c>
      <c r="BN694" s="11" t="s">
        <v>183</v>
      </c>
      <c r="BO694" s="11" t="s">
        <v>183</v>
      </c>
      <c r="BP694" s="11" t="s">
        <v>183</v>
      </c>
      <c r="BQ694" s="11" t="s">
        <v>183</v>
      </c>
      <c r="BR694" s="11" t="s">
        <v>183</v>
      </c>
      <c r="BS694" s="11" t="s">
        <v>183</v>
      </c>
      <c r="BT694" s="11" t="s">
        <v>183</v>
      </c>
      <c r="BU694" s="11"/>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6"/>
      <c r="DC694" s="16"/>
      <c r="DD694" s="16"/>
      <c r="DE694" s="16"/>
      <c r="DF694" s="17"/>
      <c r="DG694" s="16"/>
      <c r="DH694" s="16"/>
      <c r="DI694" s="16"/>
      <c r="DJ694" s="16"/>
      <c r="DK694" s="16"/>
      <c r="DL694" s="16"/>
      <c r="DM694" s="13"/>
      <c r="DN694" s="16"/>
      <c r="DO694" s="16"/>
      <c r="DP694" s="16"/>
      <c r="DQ694" s="16"/>
      <c r="DR694" s="16"/>
      <c r="DS694" s="16"/>
      <c r="DT694" s="16"/>
      <c r="DU694" s="16"/>
      <c r="DV694" s="16"/>
      <c r="DW694" s="138"/>
      <c r="DX694" s="137"/>
      <c r="DY694" s="137"/>
      <c r="DZ694" s="17"/>
      <c r="EA694" s="15"/>
      <c r="EB694" s="15"/>
      <c r="EC694" s="15"/>
      <c r="ED694" s="15"/>
    </row>
    <row r="695" spans="1:134" ht="15" hidden="1" customHeight="1" x14ac:dyDescent="0.3">
      <c r="A695" s="123"/>
      <c r="B695" s="221"/>
      <c r="C695" s="553" t="str">
        <f>IF(LEN(t_STR_RW_UEGO2) &gt; 0, t_STR_RW_UEGO2, DEF_RW_UEGO2) &amp; " CAN sensor communication lost"</f>
        <v>UEGO2 CAN sensor communication lost</v>
      </c>
      <c r="D695" s="268"/>
      <c r="E695" s="268"/>
      <c r="F695" s="268"/>
      <c r="G695" s="202"/>
      <c r="H695" s="268"/>
      <c r="I695" s="202"/>
      <c r="J695" s="202"/>
      <c r="K695" s="268"/>
      <c r="L695" s="268"/>
      <c r="M695" s="268"/>
      <c r="N695" s="268"/>
      <c r="O695" s="268"/>
      <c r="P695" s="268"/>
      <c r="Q695" s="268"/>
      <c r="R695" s="268"/>
      <c r="S695" s="268"/>
      <c r="T695" s="268"/>
      <c r="U695" s="268"/>
      <c r="V695" s="268"/>
      <c r="W695" s="268"/>
      <c r="X695" s="268"/>
      <c r="Y695" s="268"/>
      <c r="Z695" s="268"/>
      <c r="AA695" s="268"/>
      <c r="AB695" s="268"/>
      <c r="AC695" s="268"/>
      <c r="AD695" s="268"/>
      <c r="AE695" s="268"/>
      <c r="AF695" s="268"/>
      <c r="AG695" s="268"/>
      <c r="AH695" s="268"/>
      <c r="AI695" s="268"/>
      <c r="AJ695" s="148">
        <f>IF($DM695=0,0,(IF(_xlfn.BITAND($DM695, 128),"8,", "") &amp; IF(_xlfn.BITAND($DM695,64),"7,", "") &amp; IF(_xlfn.BITAND($DM695,7), _xlfn.BITAND($DM695,7) &amp; ",", "") &amp; IF(_xlfn.BITAND($DM695, 56), _xlfn.BITAND($DM695, 56)/8, "")))</f>
        <v>0</v>
      </c>
      <c r="AK695" s="135">
        <v>3260</v>
      </c>
      <c r="AL695" s="135">
        <v>12</v>
      </c>
      <c r="AM695" s="194" t="s">
        <v>523</v>
      </c>
      <c r="AN695" s="195" t="s">
        <v>1147</v>
      </c>
      <c r="AO695" s="195" t="s">
        <v>167</v>
      </c>
      <c r="AP695" s="195" t="s">
        <v>1147</v>
      </c>
      <c r="AQ695" s="140"/>
      <c r="AR695" s="12"/>
      <c r="AS695" s="12"/>
      <c r="AT695" s="263">
        <v>0.1</v>
      </c>
      <c r="AU695" s="198">
        <v>1</v>
      </c>
      <c r="AV695" s="12" t="s">
        <v>259</v>
      </c>
      <c r="AW695" s="135">
        <v>0</v>
      </c>
      <c r="AX695" s="135">
        <v>0</v>
      </c>
      <c r="AY695" s="135">
        <v>0</v>
      </c>
      <c r="AZ695" s="135">
        <v>0</v>
      </c>
      <c r="BA695" s="135">
        <v>0</v>
      </c>
      <c r="BB695" s="136"/>
      <c r="BC695" s="136"/>
      <c r="BD695" s="15"/>
      <c r="BE695" s="137" t="str">
        <f>IF(C695="","",C695)</f>
        <v>UEGO2 CAN sensor communication lost</v>
      </c>
      <c r="BF695" s="11" t="s">
        <v>264</v>
      </c>
      <c r="BG695" s="11" t="s">
        <v>265</v>
      </c>
      <c r="BH695" s="11" t="s">
        <v>266</v>
      </c>
      <c r="BI695" s="11" t="s">
        <v>525</v>
      </c>
      <c r="BJ695" s="11" t="s">
        <v>268</v>
      </c>
      <c r="BK695" s="11" t="s">
        <v>485</v>
      </c>
      <c r="BL695" s="11" t="s">
        <v>350</v>
      </c>
      <c r="BM695" s="11" t="s">
        <v>179</v>
      </c>
      <c r="BN695" s="11" t="s">
        <v>182</v>
      </c>
      <c r="BO695" s="11" t="s">
        <v>181</v>
      </c>
      <c r="BP695" s="11" t="s">
        <v>272</v>
      </c>
      <c r="BQ695" s="11" t="s">
        <v>182</v>
      </c>
      <c r="BR695" s="11" t="s">
        <v>182</v>
      </c>
      <c r="BS695" s="11"/>
      <c r="BT695" s="11" t="s">
        <v>182</v>
      </c>
      <c r="BU695" s="11"/>
      <c r="BV695" s="15">
        <f>IF(UPPER(TRIM(D695))="X",1,0)</f>
        <v>0</v>
      </c>
      <c r="BW695" s="15">
        <f>IF(UPPER(TRIM(E695))="X",1,0)</f>
        <v>0</v>
      </c>
      <c r="BX695" s="15">
        <f>IF(UPPER(TRIM(F695))="X",1,0)</f>
        <v>0</v>
      </c>
      <c r="BY695" s="15">
        <f>IF(UPPER(TRIM(G695))="X",1,0)</f>
        <v>0</v>
      </c>
      <c r="BZ695" s="15">
        <f>IF(UPPER(TRIM(H695))="X",1,0)</f>
        <v>0</v>
      </c>
      <c r="CA695" s="15">
        <f>IF(UPPER(TRIM(J695))="X",1,0)</f>
        <v>0</v>
      </c>
      <c r="CB695" s="15">
        <f>IF(UPPER(TRIM(L695))="X",1,0)</f>
        <v>0</v>
      </c>
      <c r="CC695" s="15">
        <f>IF(UPPER(TRIM(M695))="X",1,0)</f>
        <v>0</v>
      </c>
      <c r="CD695" s="15">
        <f>IF(UPPER(TRIM(I695))="X",1,0)</f>
        <v>0</v>
      </c>
      <c r="CE695" s="15">
        <f>IF(UPPER(TRIM(K695))="X",1,0)</f>
        <v>0</v>
      </c>
      <c r="CF695" s="15">
        <f t="shared" ref="CF695:CX695" si="340">IF(UPPER(TRIM(N695))="X",1,0)</f>
        <v>0</v>
      </c>
      <c r="CG695" s="15">
        <f t="shared" si="340"/>
        <v>0</v>
      </c>
      <c r="CH695" s="15">
        <f t="shared" si="340"/>
        <v>0</v>
      </c>
      <c r="CI695" s="15">
        <f t="shared" si="340"/>
        <v>0</v>
      </c>
      <c r="CJ695" s="15">
        <f t="shared" si="340"/>
        <v>0</v>
      </c>
      <c r="CK695" s="15">
        <f t="shared" si="340"/>
        <v>0</v>
      </c>
      <c r="CL695" s="15">
        <f t="shared" si="340"/>
        <v>0</v>
      </c>
      <c r="CM695" s="15">
        <f t="shared" si="340"/>
        <v>0</v>
      </c>
      <c r="CN695" s="15">
        <f t="shared" si="340"/>
        <v>0</v>
      </c>
      <c r="CO695" s="15">
        <f t="shared" si="340"/>
        <v>0</v>
      </c>
      <c r="CP695" s="15">
        <f t="shared" si="340"/>
        <v>0</v>
      </c>
      <c r="CQ695" s="15">
        <f t="shared" si="340"/>
        <v>0</v>
      </c>
      <c r="CR695" s="15">
        <f t="shared" si="340"/>
        <v>0</v>
      </c>
      <c r="CS695" s="15">
        <f t="shared" si="340"/>
        <v>0</v>
      </c>
      <c r="CT695" s="15">
        <f t="shared" si="340"/>
        <v>0</v>
      </c>
      <c r="CU695" s="15">
        <f t="shared" si="340"/>
        <v>0</v>
      </c>
      <c r="CV695" s="15">
        <f t="shared" si="340"/>
        <v>0</v>
      </c>
      <c r="CW695" s="15">
        <f t="shared" si="340"/>
        <v>0</v>
      </c>
      <c r="CX695" s="15">
        <f t="shared" si="340"/>
        <v>0</v>
      </c>
      <c r="CY695" s="15">
        <v>0</v>
      </c>
      <c r="CZ695" s="15">
        <f>IF(UPPER(TRIM(AH695))="X",1,0)</f>
        <v>0</v>
      </c>
      <c r="DA695" s="15">
        <v>0</v>
      </c>
      <c r="DB695" s="16">
        <f>IF(UPPER(TRIM(AM695))="P", 0, IF(UPPER(TRIM(AM695))="C", 16384, IF(UPPER(TRIM(AM695))="B", 32768, IF(UPPER(TRIM(AM695))="U", 49152, -1))))</f>
        <v>49152</v>
      </c>
      <c r="DC695" s="16">
        <f>HEX2DEC(AN695)</f>
        <v>4113</v>
      </c>
      <c r="DD695" s="16">
        <f>IF(UPPER(TRIM(BB695))="",0,IF(UPPER(TRIM(BB695))="M",32,IF(UPPER(TRIM(BB695))="H",64,IF(UPPER(TRIM(BB695))="I",128,-1))))</f>
        <v>0</v>
      </c>
      <c r="DE695" s="16">
        <f>IF(UPPER(TRIM(BC695))="",0, IF(UPPER(TRIM(BC695))="U",1,IF(UPPER(TRIM(BC695))="A",2,IF(UPPER(TRIM(BC695))="B1",4,IF(UPPER(TRIM(BC695))="B2",8,IF(UPPER(TRIM(BC695))="C",16,-1))))))</f>
        <v>0</v>
      </c>
      <c r="DF695" s="17"/>
      <c r="DG695" s="16">
        <v>681</v>
      </c>
      <c r="DH695" s="16">
        <f>AK695</f>
        <v>3260</v>
      </c>
      <c r="DI695" s="16">
        <f>AL695</f>
        <v>12</v>
      </c>
      <c r="DJ695" s="16">
        <f>DB695 + DC695</f>
        <v>53265</v>
      </c>
      <c r="DK695" s="16">
        <f>HEX2DEC(AO695)</f>
        <v>0</v>
      </c>
      <c r="DL695" s="16">
        <f>HEX2DEC(AP695)</f>
        <v>4113</v>
      </c>
      <c r="DM695" s="13">
        <v>0</v>
      </c>
      <c r="DN695" s="16">
        <v>511</v>
      </c>
      <c r="DO695" s="16">
        <f>BV695*2^15+BW695*2^14+BX695*2^13+BY695*2^12+BZ695*2^11+CA695*2^10+CB695*2^9+CC695*2^8+CD695*2^7+CE695*2^6+CF695*2^5+CG695*2^4+CH695*2^3+CI695*2^2+CJ695*2^1+CK695*2^0</f>
        <v>0</v>
      </c>
      <c r="DP695" s="16">
        <f>CL695*2^15+CM695*2^14+CN695*2^13+CO695*2^12+CP695*2^11+CQ695*2^10+CR695*2^9+CS695*2^8+CT695*2^7+CU695*2^6+CV695*2^5+CW695*2^4+CX695*2^3+CY695*2^2+CZ695*2^1+DA695*2^0</f>
        <v>0</v>
      </c>
      <c r="DQ695" s="16">
        <f>IF(DS695=2,AT695*1000,AT695)</f>
        <v>100</v>
      </c>
      <c r="DR695" s="16">
        <f>IF(DT695=2,AU695*1000,AU695)</f>
        <v>1000</v>
      </c>
      <c r="DS695" s="16">
        <v>2</v>
      </c>
      <c r="DT695" s="16">
        <v>2</v>
      </c>
      <c r="DU695" s="16">
        <f>MAX(0,MIN(AX695,3))*2^14+MAX(0,MIN(AY695,3))*2^12+MAX(0,MIN(AZ695,3))*2^10+MAX(0,MIN(BA695,3))*2^8+IF(AW695&lt;0,31,IF(AW695&gt;30,30,AW695))</f>
        <v>0</v>
      </c>
      <c r="DV695" s="16">
        <f>DD695 + DE695</f>
        <v>0</v>
      </c>
      <c r="DW695" s="138" t="s">
        <v>184</v>
      </c>
      <c r="DX695" s="137" t="s">
        <v>273</v>
      </c>
      <c r="DY695" s="137" t="s">
        <v>186</v>
      </c>
      <c r="DZ695" s="17"/>
      <c r="EA695" s="15"/>
      <c r="EB695" s="15"/>
      <c r="EC695" s="15"/>
      <c r="ED695" s="15"/>
    </row>
    <row r="696" spans="1:134" ht="15" hidden="1" customHeight="1" x14ac:dyDescent="0.3">
      <c r="A696" s="212"/>
      <c r="B696" s="213"/>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c r="AD696" s="214"/>
      <c r="AE696" s="214"/>
      <c r="AF696" s="214"/>
      <c r="AG696" s="214"/>
      <c r="AH696" s="214"/>
      <c r="AI696" s="214"/>
      <c r="AJ696" s="215"/>
      <c r="AK696" s="214"/>
      <c r="AL696" s="214"/>
      <c r="AM696" s="216"/>
      <c r="AN696" s="217"/>
      <c r="AO696" s="217"/>
      <c r="AP696" s="217"/>
      <c r="AQ696" s="214"/>
      <c r="AR696" s="214"/>
      <c r="AS696" s="214"/>
      <c r="AT696" s="214"/>
      <c r="AU696" s="214"/>
      <c r="AV696" s="214"/>
      <c r="AW696" s="214"/>
      <c r="AX696" s="214"/>
      <c r="AY696" s="214"/>
      <c r="AZ696" s="214"/>
      <c r="BA696" s="214"/>
      <c r="BB696" s="218"/>
      <c r="BC696" s="218"/>
      <c r="BD696" s="15"/>
      <c r="BE696" s="137"/>
      <c r="BF696" s="11"/>
      <c r="BG696" s="11"/>
      <c r="BH696" s="11"/>
      <c r="BI696" s="11" t="s">
        <v>183</v>
      </c>
      <c r="BJ696" s="11" t="s">
        <v>183</v>
      </c>
      <c r="BK696" s="11" t="s">
        <v>183</v>
      </c>
      <c r="BL696" s="11" t="s">
        <v>183</v>
      </c>
      <c r="BM696" s="11" t="s">
        <v>183</v>
      </c>
      <c r="BN696" s="11" t="s">
        <v>183</v>
      </c>
      <c r="BO696" s="11" t="s">
        <v>183</v>
      </c>
      <c r="BP696" s="11" t="s">
        <v>183</v>
      </c>
      <c r="BQ696" s="11" t="s">
        <v>183</v>
      </c>
      <c r="BR696" s="11" t="s">
        <v>183</v>
      </c>
      <c r="BS696" s="11" t="s">
        <v>183</v>
      </c>
      <c r="BT696" s="11" t="s">
        <v>183</v>
      </c>
      <c r="BU696" s="11"/>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6"/>
      <c r="DC696" s="16"/>
      <c r="DD696" s="16"/>
      <c r="DE696" s="16"/>
      <c r="DF696" s="17"/>
      <c r="DG696" s="16"/>
      <c r="DH696" s="16"/>
      <c r="DI696" s="16"/>
      <c r="DJ696" s="16"/>
      <c r="DK696" s="16"/>
      <c r="DL696" s="16"/>
      <c r="DM696" s="219"/>
      <c r="DN696" s="16"/>
      <c r="DO696" s="16"/>
      <c r="DP696" s="16"/>
      <c r="DQ696" s="16"/>
      <c r="DR696" s="16"/>
      <c r="DS696" s="16"/>
      <c r="DT696" s="16"/>
      <c r="DU696" s="16"/>
      <c r="DV696" s="16"/>
      <c r="DW696" s="138"/>
      <c r="DX696" s="137"/>
      <c r="DY696" s="137"/>
      <c r="DZ696" s="17"/>
      <c r="EA696" s="15"/>
      <c r="EB696" s="15"/>
      <c r="EC696" s="15"/>
      <c r="ED696" s="15"/>
    </row>
    <row r="697" spans="1:134" ht="15" hidden="1" customHeight="1" x14ac:dyDescent="0.3">
      <c r="A697" s="312"/>
      <c r="B697" s="221"/>
      <c r="C697" s="553" t="str">
        <f>IF(LEN(t_STR_RW_UEGO3) &gt; 0, t_STR_RW_UEGO3, DEF_RW_UEGO3) &amp; " internal processor fault"</f>
        <v>UEGO3 internal processor fault</v>
      </c>
      <c r="D697" s="238"/>
      <c r="E697" s="237"/>
      <c r="F697" s="238"/>
      <c r="G697" s="193"/>
      <c r="H697" s="238"/>
      <c r="I697" s="193"/>
      <c r="J697" s="193"/>
      <c r="K697" s="238"/>
      <c r="L697" s="238"/>
      <c r="M697" s="238"/>
      <c r="N697" s="238"/>
      <c r="O697" s="238"/>
      <c r="P697" s="238"/>
      <c r="Q697" s="238"/>
      <c r="R697" s="238"/>
      <c r="S697" s="238"/>
      <c r="T697" s="238"/>
      <c r="U697" s="238"/>
      <c r="V697" s="238"/>
      <c r="W697" s="238"/>
      <c r="X697" s="238"/>
      <c r="Y697" s="238"/>
      <c r="Z697" s="238"/>
      <c r="AA697" s="238"/>
      <c r="AB697" s="238"/>
      <c r="AC697" s="238"/>
      <c r="AD697" s="238"/>
      <c r="AE697" s="238"/>
      <c r="AF697" s="238"/>
      <c r="AG697" s="238"/>
      <c r="AH697" s="238"/>
      <c r="AI697" s="238"/>
      <c r="AJ697" s="148">
        <f>IF($DM697=0,0,(IF(_xlfn.BITAND($DM697, 128),"8,", "") &amp; IF(_xlfn.BITAND($DM697,64),"7,", "") &amp; IF(_xlfn.BITAND($DM697,7), _xlfn.BITAND($DM697,7) &amp; ",", "") &amp; IF(_xlfn.BITAND($DM697, 56), _xlfn.BITAND($DM697, 56)/8, "")))</f>
        <v>0</v>
      </c>
      <c r="AK697" s="135">
        <v>0</v>
      </c>
      <c r="AL697" s="135">
        <v>31</v>
      </c>
      <c r="AM697" s="194" t="s">
        <v>165</v>
      </c>
      <c r="AN697" s="195" t="s">
        <v>1148</v>
      </c>
      <c r="AO697" s="195" t="s">
        <v>167</v>
      </c>
      <c r="AP697" s="195" t="s">
        <v>1148</v>
      </c>
      <c r="AQ697" s="132"/>
      <c r="AR697" s="12"/>
      <c r="AS697" s="12"/>
      <c r="AT697" s="263">
        <v>1</v>
      </c>
      <c r="AU697" s="198">
        <v>5</v>
      </c>
      <c r="AV697" s="12" t="s">
        <v>259</v>
      </c>
      <c r="AW697" s="135">
        <v>0</v>
      </c>
      <c r="AX697" s="135">
        <v>0</v>
      </c>
      <c r="AY697" s="135">
        <v>0</v>
      </c>
      <c r="AZ697" s="135">
        <v>0</v>
      </c>
      <c r="BA697" s="135">
        <v>0</v>
      </c>
      <c r="BB697" s="136"/>
      <c r="BC697" s="136"/>
      <c r="BD697" s="15"/>
      <c r="BE697" s="137" t="str">
        <f>IF(C697="","",C697)</f>
        <v>UEGO3 internal processor fault</v>
      </c>
      <c r="BF697" s="11" t="s">
        <v>1012</v>
      </c>
      <c r="BG697" s="11" t="s">
        <v>1013</v>
      </c>
      <c r="BH697" s="11" t="s">
        <v>266</v>
      </c>
      <c r="BI697" s="11" t="s">
        <v>525</v>
      </c>
      <c r="BJ697" s="11" t="s">
        <v>268</v>
      </c>
      <c r="BK697" s="11" t="s">
        <v>485</v>
      </c>
      <c r="BL697" s="11" t="s">
        <v>350</v>
      </c>
      <c r="BM697" s="11" t="s">
        <v>179</v>
      </c>
      <c r="BN697" s="11" t="s">
        <v>182</v>
      </c>
      <c r="BO697" s="11" t="s">
        <v>181</v>
      </c>
      <c r="BP697" s="11" t="s">
        <v>272</v>
      </c>
      <c r="BQ697" s="11" t="s">
        <v>182</v>
      </c>
      <c r="BR697" s="11" t="s">
        <v>182</v>
      </c>
      <c r="BS697" s="11" t="s">
        <v>183</v>
      </c>
      <c r="BT697" s="11" t="s">
        <v>182</v>
      </c>
      <c r="BU697" s="11"/>
      <c r="BV697" s="15">
        <f>IF(UPPER(TRIM(D697))="X",1,0)</f>
        <v>0</v>
      </c>
      <c r="BW697" s="15">
        <f>IF(UPPER(TRIM(E697))="X",1,0)</f>
        <v>0</v>
      </c>
      <c r="BX697" s="15">
        <f>IF(UPPER(TRIM(F697))="X",1,0)</f>
        <v>0</v>
      </c>
      <c r="BY697" s="15">
        <f>IF(UPPER(TRIM(G697))="X",1,0)</f>
        <v>0</v>
      </c>
      <c r="BZ697" s="15">
        <f>IF(UPPER(TRIM(H697))="X",1,0)</f>
        <v>0</v>
      </c>
      <c r="CA697" s="15">
        <f>IF(UPPER(TRIM(J697))="X",1,0)</f>
        <v>0</v>
      </c>
      <c r="CB697" s="15">
        <f>IF(UPPER(TRIM(L697))="X",1,0)</f>
        <v>0</v>
      </c>
      <c r="CC697" s="15">
        <f>IF(UPPER(TRIM(M697))="X",1,0)</f>
        <v>0</v>
      </c>
      <c r="CD697" s="15">
        <f>IF(UPPER(TRIM(I697))="X",1,0)</f>
        <v>0</v>
      </c>
      <c r="CE697" s="15">
        <f>IF(UPPER(TRIM(K697))="X",1,0)</f>
        <v>0</v>
      </c>
      <c r="CF697" s="15">
        <f t="shared" ref="CF697:CX697" si="341">IF(UPPER(TRIM(N697))="X",1,0)</f>
        <v>0</v>
      </c>
      <c r="CG697" s="15">
        <f t="shared" si="341"/>
        <v>0</v>
      </c>
      <c r="CH697" s="15">
        <f t="shared" si="341"/>
        <v>0</v>
      </c>
      <c r="CI697" s="15">
        <f t="shared" si="341"/>
        <v>0</v>
      </c>
      <c r="CJ697" s="15">
        <f t="shared" si="341"/>
        <v>0</v>
      </c>
      <c r="CK697" s="15">
        <f t="shared" si="341"/>
        <v>0</v>
      </c>
      <c r="CL697" s="15">
        <f t="shared" si="341"/>
        <v>0</v>
      </c>
      <c r="CM697" s="15">
        <f t="shared" si="341"/>
        <v>0</v>
      </c>
      <c r="CN697" s="15">
        <f t="shared" si="341"/>
        <v>0</v>
      </c>
      <c r="CO697" s="15">
        <f t="shared" si="341"/>
        <v>0</v>
      </c>
      <c r="CP697" s="15">
        <f t="shared" si="341"/>
        <v>0</v>
      </c>
      <c r="CQ697" s="15">
        <f t="shared" si="341"/>
        <v>0</v>
      </c>
      <c r="CR697" s="15">
        <f t="shared" si="341"/>
        <v>0</v>
      </c>
      <c r="CS697" s="15">
        <f t="shared" si="341"/>
        <v>0</v>
      </c>
      <c r="CT697" s="15">
        <f t="shared" si="341"/>
        <v>0</v>
      </c>
      <c r="CU697" s="15">
        <f t="shared" si="341"/>
        <v>0</v>
      </c>
      <c r="CV697" s="15">
        <f t="shared" si="341"/>
        <v>0</v>
      </c>
      <c r="CW697" s="15">
        <f t="shared" si="341"/>
        <v>0</v>
      </c>
      <c r="CX697" s="15">
        <f t="shared" si="341"/>
        <v>0</v>
      </c>
      <c r="CY697" s="15">
        <v>0</v>
      </c>
      <c r="CZ697" s="15">
        <f>IF(UPPER(TRIM(AH697))="X",1,0)</f>
        <v>0</v>
      </c>
      <c r="DA697" s="15">
        <v>0</v>
      </c>
      <c r="DB697" s="16">
        <f>IF(UPPER(TRIM(AM697))="P", 0, IF(UPPER(TRIM(AM697))="C", 16384, IF(UPPER(TRIM(AM697))="B", 32768, IF(UPPER(TRIM(AM697))="U", 49152, -1))))</f>
        <v>0</v>
      </c>
      <c r="DC697" s="16">
        <f>HEX2DEC(AN697)</f>
        <v>12401</v>
      </c>
      <c r="DD697" s="16">
        <f>IF(UPPER(TRIM(BB697))="",0,IF(UPPER(TRIM(BB697))="M",32,IF(UPPER(TRIM(BB697))="H",64,IF(UPPER(TRIM(BB697))="I",128,-1))))</f>
        <v>0</v>
      </c>
      <c r="DE697" s="16">
        <f>IF(UPPER(TRIM(BC697))="",0, IF(UPPER(TRIM(BC697))="U",1,IF(UPPER(TRIM(BC697))="A",2,IF(UPPER(TRIM(BC697))="B1",4,IF(UPPER(TRIM(BC697))="B2",8,IF(UPPER(TRIM(BC697))="C",16,-1))))))</f>
        <v>0</v>
      </c>
      <c r="DF697" s="17"/>
      <c r="DG697" s="16">
        <v>601</v>
      </c>
      <c r="DH697" s="16">
        <f>AK697</f>
        <v>0</v>
      </c>
      <c r="DI697" s="16">
        <f>AL697</f>
        <v>31</v>
      </c>
      <c r="DJ697" s="16">
        <f>DB697 + DC697</f>
        <v>12401</v>
      </c>
      <c r="DK697" s="16">
        <f>HEX2DEC(AO697)</f>
        <v>0</v>
      </c>
      <c r="DL697" s="16">
        <f>HEX2DEC(AP697)</f>
        <v>12401</v>
      </c>
      <c r="DM697" s="13">
        <v>0</v>
      </c>
      <c r="DN697" s="16">
        <v>455</v>
      </c>
      <c r="DO697" s="16">
        <f>BV697*2^15+BW697*2^14+BX697*2^13+BY697*2^12+BZ697*2^11+CA697*2^10+CB697*2^9+CC697*2^8+CD697*2^7+CE697*2^6+CF697*2^5+CG697*2^4+CH697*2^3+CI697*2^2+CJ697*2^1+CK697*2^0</f>
        <v>0</v>
      </c>
      <c r="DP697" s="16">
        <f>CL697*2^15+CM697*2^14+CN697*2^13+CO697*2^12+CP697*2^11+CQ697*2^10+CR697*2^9+CS697*2^8+CT697*2^7+CU697*2^6+CV697*2^5+CW697*2^4+CX697*2^3+CY697*2^2+CZ697*2^1+DA697*2^0</f>
        <v>0</v>
      </c>
      <c r="DQ697" s="16">
        <f>IF(DS697=2,AT697*1000,AT697)</f>
        <v>1000</v>
      </c>
      <c r="DR697" s="16">
        <f>IF(DT697=2,AU697*1000,AU697)</f>
        <v>5000</v>
      </c>
      <c r="DS697" s="16">
        <v>2</v>
      </c>
      <c r="DT697" s="16">
        <v>2</v>
      </c>
      <c r="DU697" s="16">
        <f>MAX(0,MIN(AX697,3))*2^14+MAX(0,MIN(AY697,3))*2^12+MAX(0,MIN(AZ697,3))*2^10+MAX(0,MIN(BA697,3))*2^8+IF(AW697&lt;0,31,IF(AW697&gt;30,30,AW697))</f>
        <v>0</v>
      </c>
      <c r="DV697" s="16">
        <f>DD697 + DE697</f>
        <v>0</v>
      </c>
      <c r="DW697" s="138" t="s">
        <v>184</v>
      </c>
      <c r="DX697" s="137" t="s">
        <v>273</v>
      </c>
      <c r="DY697" s="137" t="s">
        <v>186</v>
      </c>
      <c r="DZ697" s="17"/>
      <c r="EA697" s="15"/>
      <c r="EB697" s="15"/>
      <c r="EC697" s="15"/>
      <c r="ED697" s="15"/>
    </row>
    <row r="698" spans="1:134" ht="15" hidden="1" customHeight="1" x14ac:dyDescent="0.3">
      <c r="A698" s="123"/>
      <c r="B698" s="221"/>
      <c r="C698" s="553"/>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c r="AC698" s="125"/>
      <c r="AD698" s="125"/>
      <c r="AE698" s="125"/>
      <c r="AF698" s="125"/>
      <c r="AG698" s="125"/>
      <c r="AH698" s="125"/>
      <c r="AI698" s="125"/>
      <c r="AJ698" s="128"/>
      <c r="AK698" s="143"/>
      <c r="AL698" s="143"/>
      <c r="AM698" s="144"/>
      <c r="AN698" s="145"/>
      <c r="AO698" s="145"/>
      <c r="AP698" s="145"/>
      <c r="AQ698" s="12"/>
      <c r="AR698" s="12"/>
      <c r="AS698" s="12"/>
      <c r="AT698" s="224"/>
      <c r="AU698" s="224"/>
      <c r="AV698" s="12"/>
      <c r="AW698" s="12"/>
      <c r="AX698" s="12"/>
      <c r="AY698" s="12"/>
      <c r="AZ698" s="12"/>
      <c r="BA698" s="12"/>
      <c r="BB698" s="14"/>
      <c r="BC698" s="14"/>
      <c r="BD698" s="15"/>
      <c r="BE698" s="137"/>
      <c r="BF698" s="146"/>
      <c r="BG698" s="146"/>
      <c r="BH698" s="146"/>
      <c r="BI698" s="11" t="s">
        <v>183</v>
      </c>
      <c r="BJ698" s="11" t="s">
        <v>183</v>
      </c>
      <c r="BK698" s="11" t="s">
        <v>183</v>
      </c>
      <c r="BL698" s="11" t="s">
        <v>183</v>
      </c>
      <c r="BM698" s="11" t="s">
        <v>183</v>
      </c>
      <c r="BN698" s="11" t="s">
        <v>183</v>
      </c>
      <c r="BO698" s="11" t="s">
        <v>183</v>
      </c>
      <c r="BP698" s="11" t="s">
        <v>183</v>
      </c>
      <c r="BQ698" s="11" t="s">
        <v>183</v>
      </c>
      <c r="BR698" s="11" t="s">
        <v>183</v>
      </c>
      <c r="BS698" s="11" t="s">
        <v>183</v>
      </c>
      <c r="BT698" s="11" t="s">
        <v>183</v>
      </c>
      <c r="BU698" s="11"/>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6"/>
      <c r="DC698" s="16"/>
      <c r="DD698" s="16"/>
      <c r="DE698" s="16"/>
      <c r="DF698" s="17"/>
      <c r="DG698" s="16"/>
      <c r="DH698" s="16"/>
      <c r="DI698" s="16"/>
      <c r="DJ698" s="16"/>
      <c r="DK698" s="16"/>
      <c r="DL698" s="16"/>
      <c r="DM698" s="128"/>
      <c r="DN698" s="16"/>
      <c r="DO698" s="16"/>
      <c r="DP698" s="16"/>
      <c r="DQ698" s="16"/>
      <c r="DR698" s="16"/>
      <c r="DS698" s="16"/>
      <c r="DT698" s="16"/>
      <c r="DU698" s="16"/>
      <c r="DV698" s="16"/>
      <c r="DW698" s="138"/>
      <c r="DX698" s="137"/>
      <c r="DY698" s="137"/>
      <c r="DZ698" s="17"/>
      <c r="EA698" s="15"/>
      <c r="EB698" s="15"/>
      <c r="EC698" s="15"/>
      <c r="ED698" s="15"/>
    </row>
    <row r="699" spans="1:134" ht="15" hidden="1" customHeight="1" x14ac:dyDescent="0.3">
      <c r="A699" s="123"/>
      <c r="B699" s="221"/>
      <c r="C699" s="553" t="str">
        <f>IF(LEN(t_STR_RW_UEGO3) &gt; 0, t_STR_RW_UEGO3, DEF_RW_UEGO3) &amp; " internal supply voltage low"</f>
        <v>UEGO3 internal supply voltage low</v>
      </c>
      <c r="D699" s="152"/>
      <c r="E699" s="228"/>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c r="AC699" s="152"/>
      <c r="AD699" s="152"/>
      <c r="AE699" s="152"/>
      <c r="AF699" s="152"/>
      <c r="AG699" s="152"/>
      <c r="AH699" s="152"/>
      <c r="AI699" s="152"/>
      <c r="AJ699" s="148">
        <f>IF($DM699=0,0,(IF(_xlfn.BITAND($DM699, 128),"8,", "") &amp; IF(_xlfn.BITAND($DM699,64),"7,", "") &amp; IF(_xlfn.BITAND($DM699,7), _xlfn.BITAND($DM699,7) &amp; ",", "") &amp; IF(_xlfn.BITAND($DM699, 56), _xlfn.BITAND($DM699, 56)/8, "")))</f>
        <v>0</v>
      </c>
      <c r="AK699" s="135">
        <v>0</v>
      </c>
      <c r="AL699" s="135">
        <v>31</v>
      </c>
      <c r="AM699" s="194" t="s">
        <v>165</v>
      </c>
      <c r="AN699" s="195" t="s">
        <v>1149</v>
      </c>
      <c r="AO699" s="195" t="s">
        <v>167</v>
      </c>
      <c r="AP699" s="195" t="s">
        <v>1149</v>
      </c>
      <c r="AQ699" s="12"/>
      <c r="AR699" s="12"/>
      <c r="AS699" s="12"/>
      <c r="AT699" s="263">
        <v>2</v>
      </c>
      <c r="AU699" s="198">
        <v>10</v>
      </c>
      <c r="AV699" s="12" t="s">
        <v>259</v>
      </c>
      <c r="AW699" s="135">
        <v>0</v>
      </c>
      <c r="AX699" s="135">
        <v>0</v>
      </c>
      <c r="AY699" s="135">
        <v>0</v>
      </c>
      <c r="AZ699" s="135">
        <v>0</v>
      </c>
      <c r="BA699" s="135">
        <v>0</v>
      </c>
      <c r="BB699" s="136"/>
      <c r="BC699" s="136"/>
      <c r="BD699" s="15"/>
      <c r="BE699" s="137" t="str">
        <f>IF(C699="","",C699)</f>
        <v>UEGO3 internal supply voltage low</v>
      </c>
      <c r="BF699" s="11" t="s">
        <v>1012</v>
      </c>
      <c r="BG699" s="11" t="s">
        <v>1013</v>
      </c>
      <c r="BH699" s="11" t="s">
        <v>266</v>
      </c>
      <c r="BI699" s="11" t="s">
        <v>525</v>
      </c>
      <c r="BJ699" s="11" t="s">
        <v>268</v>
      </c>
      <c r="BK699" s="11" t="s">
        <v>485</v>
      </c>
      <c r="BL699" s="11" t="s">
        <v>350</v>
      </c>
      <c r="BM699" s="11" t="s">
        <v>179</v>
      </c>
      <c r="BN699" s="11" t="s">
        <v>182</v>
      </c>
      <c r="BO699" s="11" t="s">
        <v>181</v>
      </c>
      <c r="BP699" s="11" t="s">
        <v>272</v>
      </c>
      <c r="BQ699" s="11" t="s">
        <v>182</v>
      </c>
      <c r="BR699" s="11" t="s">
        <v>182</v>
      </c>
      <c r="BS699" s="11" t="s">
        <v>183</v>
      </c>
      <c r="BT699" s="11" t="s">
        <v>182</v>
      </c>
      <c r="BU699" s="11"/>
      <c r="BV699" s="15">
        <f>IF(UPPER(TRIM(D699))="X",1,0)</f>
        <v>0</v>
      </c>
      <c r="BW699" s="15">
        <f>IF(UPPER(TRIM(E699))="X",1,0)</f>
        <v>0</v>
      </c>
      <c r="BX699" s="15">
        <f>IF(UPPER(TRIM(F699))="X",1,0)</f>
        <v>0</v>
      </c>
      <c r="BY699" s="15">
        <f>IF(UPPER(TRIM(G699))="X",1,0)</f>
        <v>0</v>
      </c>
      <c r="BZ699" s="15">
        <f>IF(UPPER(TRIM(H699))="X",1,0)</f>
        <v>0</v>
      </c>
      <c r="CA699" s="15">
        <f>IF(UPPER(TRIM(J699))="X",1,0)</f>
        <v>0</v>
      </c>
      <c r="CB699" s="15">
        <f>IF(UPPER(TRIM(L699))="X",1,0)</f>
        <v>0</v>
      </c>
      <c r="CC699" s="15">
        <f>IF(UPPER(TRIM(M699))="X",1,0)</f>
        <v>0</v>
      </c>
      <c r="CD699" s="15">
        <f>IF(UPPER(TRIM(I699))="X",1,0)</f>
        <v>0</v>
      </c>
      <c r="CE699" s="15">
        <f>IF(UPPER(TRIM(K699))="X",1,0)</f>
        <v>0</v>
      </c>
      <c r="CF699" s="15">
        <f t="shared" ref="CF699:CX699" si="342">IF(UPPER(TRIM(N699))="X",1,0)</f>
        <v>0</v>
      </c>
      <c r="CG699" s="15">
        <f t="shared" si="342"/>
        <v>0</v>
      </c>
      <c r="CH699" s="15">
        <f t="shared" si="342"/>
        <v>0</v>
      </c>
      <c r="CI699" s="15">
        <f t="shared" si="342"/>
        <v>0</v>
      </c>
      <c r="CJ699" s="15">
        <f t="shared" si="342"/>
        <v>0</v>
      </c>
      <c r="CK699" s="15">
        <f t="shared" si="342"/>
        <v>0</v>
      </c>
      <c r="CL699" s="15">
        <f t="shared" si="342"/>
        <v>0</v>
      </c>
      <c r="CM699" s="15">
        <f t="shared" si="342"/>
        <v>0</v>
      </c>
      <c r="CN699" s="15">
        <f t="shared" si="342"/>
        <v>0</v>
      </c>
      <c r="CO699" s="15">
        <f t="shared" si="342"/>
        <v>0</v>
      </c>
      <c r="CP699" s="15">
        <f t="shared" si="342"/>
        <v>0</v>
      </c>
      <c r="CQ699" s="15">
        <f t="shared" si="342"/>
        <v>0</v>
      </c>
      <c r="CR699" s="15">
        <f t="shared" si="342"/>
        <v>0</v>
      </c>
      <c r="CS699" s="15">
        <f t="shared" si="342"/>
        <v>0</v>
      </c>
      <c r="CT699" s="15">
        <f t="shared" si="342"/>
        <v>0</v>
      </c>
      <c r="CU699" s="15">
        <f t="shared" si="342"/>
        <v>0</v>
      </c>
      <c r="CV699" s="15">
        <f t="shared" si="342"/>
        <v>0</v>
      </c>
      <c r="CW699" s="15">
        <f t="shared" si="342"/>
        <v>0</v>
      </c>
      <c r="CX699" s="15">
        <f t="shared" si="342"/>
        <v>0</v>
      </c>
      <c r="CY699" s="15">
        <v>0</v>
      </c>
      <c r="CZ699" s="15">
        <f>IF(UPPER(TRIM(AH699))="X",1,0)</f>
        <v>0</v>
      </c>
      <c r="DA699" s="15">
        <v>0</v>
      </c>
      <c r="DB699" s="16">
        <f>IF(UPPER(TRIM(AM699))="P", 0, IF(UPPER(TRIM(AM699))="C", 16384, IF(UPPER(TRIM(AM699))="B", 32768, IF(UPPER(TRIM(AM699))="U", 49152, -1))))</f>
        <v>0</v>
      </c>
      <c r="DC699" s="16">
        <f>HEX2DEC(AN699)</f>
        <v>12402</v>
      </c>
      <c r="DD699" s="16">
        <f>IF(UPPER(TRIM(BB699))="",0,IF(UPPER(TRIM(BB699))="M",32,IF(UPPER(TRIM(BB699))="H",64,IF(UPPER(TRIM(BB699))="I",128,-1))))</f>
        <v>0</v>
      </c>
      <c r="DE699" s="16">
        <f>IF(UPPER(TRIM(BC699))="",0, IF(UPPER(TRIM(BC699))="U",1,IF(UPPER(TRIM(BC699))="A",2,IF(UPPER(TRIM(BC699))="B1",4,IF(UPPER(TRIM(BC699))="B2",8,IF(UPPER(TRIM(BC699))="C",16,-1))))))</f>
        <v>0</v>
      </c>
      <c r="DF699" s="17"/>
      <c r="DG699" s="16">
        <v>602</v>
      </c>
      <c r="DH699" s="16">
        <f>AK699</f>
        <v>0</v>
      </c>
      <c r="DI699" s="16">
        <f>AL699</f>
        <v>31</v>
      </c>
      <c r="DJ699" s="16">
        <f>DB699 + DC699</f>
        <v>12402</v>
      </c>
      <c r="DK699" s="16">
        <f>HEX2DEC(AO699)</f>
        <v>0</v>
      </c>
      <c r="DL699" s="16">
        <f>HEX2DEC(AP699)</f>
        <v>12402</v>
      </c>
      <c r="DM699" s="13">
        <v>0</v>
      </c>
      <c r="DN699" s="16">
        <v>456</v>
      </c>
      <c r="DO699" s="16">
        <f>BV699*2^15+BW699*2^14+BX699*2^13+BY699*2^12+BZ699*2^11+CA699*2^10+CB699*2^9+CC699*2^8+CD699*2^7+CE699*2^6+CF699*2^5+CG699*2^4+CH699*2^3+CI699*2^2+CJ699*2^1+CK699*2^0</f>
        <v>0</v>
      </c>
      <c r="DP699" s="16">
        <f>CL699*2^15+CM699*2^14+CN699*2^13+CO699*2^12+CP699*2^11+CQ699*2^10+CR699*2^9+CS699*2^8+CT699*2^7+CU699*2^6+CV699*2^5+CW699*2^4+CX699*2^3+CY699*2^2+CZ699*2^1+DA699*2^0</f>
        <v>0</v>
      </c>
      <c r="DQ699" s="16">
        <f>IF(DS699=2,AT699*1000,AT699)</f>
        <v>2000</v>
      </c>
      <c r="DR699" s="16">
        <f>IF(DT699=2,AU699*1000,AU699)</f>
        <v>10000</v>
      </c>
      <c r="DS699" s="16">
        <v>2</v>
      </c>
      <c r="DT699" s="16">
        <v>2</v>
      </c>
      <c r="DU699" s="16">
        <f>MAX(0,MIN(AX699,3))*2^14+MAX(0,MIN(AY699,3))*2^12+MAX(0,MIN(AZ699,3))*2^10+MAX(0,MIN(BA699,3))*2^8+IF(AW699&lt;0,31,IF(AW699&gt;30,30,AW699))</f>
        <v>0</v>
      </c>
      <c r="DV699" s="16">
        <f>DD699 + DE699</f>
        <v>0</v>
      </c>
      <c r="DW699" s="138" t="s">
        <v>184</v>
      </c>
      <c r="DX699" s="137" t="s">
        <v>273</v>
      </c>
      <c r="DY699" s="137" t="s">
        <v>186</v>
      </c>
      <c r="DZ699" s="17"/>
      <c r="EA699" s="15"/>
      <c r="EB699" s="15"/>
      <c r="EC699" s="15"/>
      <c r="ED699" s="15"/>
    </row>
    <row r="700" spans="1:134" ht="15" hidden="1" customHeight="1" x14ac:dyDescent="0.3">
      <c r="A700" s="123"/>
      <c r="B700" s="221"/>
      <c r="C700" s="553"/>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c r="AC700" s="125"/>
      <c r="AD700" s="125"/>
      <c r="AE700" s="125"/>
      <c r="AF700" s="125"/>
      <c r="AG700" s="125"/>
      <c r="AH700" s="125"/>
      <c r="AI700" s="125"/>
      <c r="AJ700" s="128"/>
      <c r="AK700" s="143"/>
      <c r="AL700" s="143"/>
      <c r="AM700" s="144"/>
      <c r="AN700" s="145"/>
      <c r="AO700" s="145"/>
      <c r="AP700" s="145"/>
      <c r="AQ700" s="12"/>
      <c r="AR700" s="12"/>
      <c r="AS700" s="12"/>
      <c r="AT700" s="224"/>
      <c r="AU700" s="224"/>
      <c r="AV700" s="12"/>
      <c r="AW700" s="12"/>
      <c r="AX700" s="12"/>
      <c r="AY700" s="12"/>
      <c r="AZ700" s="12"/>
      <c r="BA700" s="12"/>
      <c r="BB700" s="14"/>
      <c r="BC700" s="14"/>
      <c r="BD700" s="15"/>
      <c r="BE700" s="137"/>
      <c r="BF700" s="146"/>
      <c r="BG700" s="146"/>
      <c r="BH700" s="146"/>
      <c r="BI700" s="11" t="s">
        <v>183</v>
      </c>
      <c r="BJ700" s="11" t="s">
        <v>183</v>
      </c>
      <c r="BK700" s="11" t="s">
        <v>183</v>
      </c>
      <c r="BL700" s="11" t="s">
        <v>183</v>
      </c>
      <c r="BM700" s="11" t="s">
        <v>183</v>
      </c>
      <c r="BN700" s="11" t="s">
        <v>183</v>
      </c>
      <c r="BO700" s="11" t="s">
        <v>183</v>
      </c>
      <c r="BP700" s="11" t="s">
        <v>183</v>
      </c>
      <c r="BQ700" s="11" t="s">
        <v>183</v>
      </c>
      <c r="BR700" s="11" t="s">
        <v>183</v>
      </c>
      <c r="BS700" s="11" t="s">
        <v>183</v>
      </c>
      <c r="BT700" s="11" t="s">
        <v>183</v>
      </c>
      <c r="BU700" s="11"/>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6"/>
      <c r="DC700" s="16"/>
      <c r="DD700" s="16"/>
      <c r="DE700" s="16"/>
      <c r="DF700" s="17"/>
      <c r="DG700" s="16"/>
      <c r="DH700" s="16"/>
      <c r="DI700" s="16"/>
      <c r="DJ700" s="16"/>
      <c r="DK700" s="16"/>
      <c r="DL700" s="16"/>
      <c r="DM700" s="128"/>
      <c r="DN700" s="16"/>
      <c r="DO700" s="16"/>
      <c r="DP700" s="16"/>
      <c r="DQ700" s="16"/>
      <c r="DR700" s="16"/>
      <c r="DS700" s="16"/>
      <c r="DT700" s="16"/>
      <c r="DU700" s="16"/>
      <c r="DV700" s="16"/>
      <c r="DW700" s="138"/>
      <c r="DX700" s="137"/>
      <c r="DY700" s="137"/>
      <c r="DZ700" s="17"/>
      <c r="EA700" s="15"/>
      <c r="EB700" s="15"/>
      <c r="EC700" s="15"/>
      <c r="ED700" s="15"/>
    </row>
    <row r="701" spans="1:134" ht="15" hidden="1" customHeight="1" x14ac:dyDescent="0.3">
      <c r="A701" s="123"/>
      <c r="B701" s="221"/>
      <c r="C701" s="553" t="str">
        <f>IF(LEN(t_STR_RW_UEGO3) &gt; 0, t_STR_RW_UEGO3, DEF_RW_UEGO3) &amp; " drift is out-of-tolerance"</f>
        <v>UEGO3 drift is out-of-tolerance</v>
      </c>
      <c r="D701" s="152"/>
      <c r="E701" s="228"/>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c r="AC701" s="152"/>
      <c r="AD701" s="152"/>
      <c r="AE701" s="152"/>
      <c r="AF701" s="152"/>
      <c r="AG701" s="152"/>
      <c r="AH701" s="152"/>
      <c r="AI701" s="152"/>
      <c r="AJ701" s="148">
        <f>IF($DM701=0,0,(IF(_xlfn.BITAND($DM701, 128),"8,", "") &amp; IF(_xlfn.BITAND($DM701,64),"7,", "") &amp; IF(_xlfn.BITAND($DM701,7), _xlfn.BITAND($DM701,7) &amp; ",", "") &amp; IF(_xlfn.BITAND($DM701, 56), _xlfn.BITAND($DM701, 56)/8, "")))</f>
        <v>0</v>
      </c>
      <c r="AK701" s="135">
        <v>0</v>
      </c>
      <c r="AL701" s="135">
        <v>31</v>
      </c>
      <c r="AM701" s="194" t="s">
        <v>165</v>
      </c>
      <c r="AN701" s="195" t="s">
        <v>1150</v>
      </c>
      <c r="AO701" s="195" t="s">
        <v>167</v>
      </c>
      <c r="AP701" s="195" t="s">
        <v>1150</v>
      </c>
      <c r="AQ701" s="132" t="s">
        <v>1151</v>
      </c>
      <c r="AR701" s="225">
        <v>-12</v>
      </c>
      <c r="AS701" s="12" t="s">
        <v>1062</v>
      </c>
      <c r="AT701" s="263">
        <v>10</v>
      </c>
      <c r="AU701" s="198">
        <v>1</v>
      </c>
      <c r="AV701" s="12" t="s">
        <v>259</v>
      </c>
      <c r="AW701" s="135">
        <v>-1</v>
      </c>
      <c r="AX701" s="135">
        <v>3</v>
      </c>
      <c r="AY701" s="135">
        <v>0</v>
      </c>
      <c r="AZ701" s="135">
        <v>0</v>
      </c>
      <c r="BA701" s="135">
        <v>0</v>
      </c>
      <c r="BB701" s="136"/>
      <c r="BC701" s="136"/>
      <c r="BD701" s="15"/>
      <c r="BE701" s="137" t="str">
        <f>IF(C701="","",C701)</f>
        <v>UEGO3 drift is out-of-tolerance</v>
      </c>
      <c r="BF701" s="11" t="s">
        <v>1012</v>
      </c>
      <c r="BG701" s="11" t="s">
        <v>1013</v>
      </c>
      <c r="BH701" s="11" t="s">
        <v>266</v>
      </c>
      <c r="BI701" s="11" t="s">
        <v>1063</v>
      </c>
      <c r="BJ701" s="11" t="s">
        <v>1015</v>
      </c>
      <c r="BK701" s="11" t="s">
        <v>1016</v>
      </c>
      <c r="BL701" s="11" t="s">
        <v>222</v>
      </c>
      <c r="BM701" s="11" t="s">
        <v>271</v>
      </c>
      <c r="BN701" s="11" t="s">
        <v>182</v>
      </c>
      <c r="BO701" s="11" t="s">
        <v>180</v>
      </c>
      <c r="BP701" s="11" t="s">
        <v>1064</v>
      </c>
      <c r="BQ701" s="11" t="s">
        <v>180</v>
      </c>
      <c r="BR701" s="11" t="s">
        <v>180</v>
      </c>
      <c r="BS701" s="303" t="s">
        <v>1065</v>
      </c>
      <c r="BT701" s="11" t="s">
        <v>180</v>
      </c>
      <c r="BU701" s="11"/>
      <c r="BV701" s="15">
        <f>IF(UPPER(TRIM(D701))="X",1,0)</f>
        <v>0</v>
      </c>
      <c r="BW701" s="15">
        <f>IF(UPPER(TRIM(E701))="X",1,0)</f>
        <v>0</v>
      </c>
      <c r="BX701" s="15">
        <f>IF(UPPER(TRIM(F701))="X",1,0)</f>
        <v>0</v>
      </c>
      <c r="BY701" s="15">
        <f>IF(UPPER(TRIM(G701))="X",1,0)</f>
        <v>0</v>
      </c>
      <c r="BZ701" s="15">
        <f>IF(UPPER(TRIM(H701))="X",1,0)</f>
        <v>0</v>
      </c>
      <c r="CA701" s="15">
        <f>IF(UPPER(TRIM(J701))="X",1,0)</f>
        <v>0</v>
      </c>
      <c r="CB701" s="15">
        <f>IF(UPPER(TRIM(L701))="X",1,0)</f>
        <v>0</v>
      </c>
      <c r="CC701" s="15">
        <f>IF(UPPER(TRIM(M701))="X",1,0)</f>
        <v>0</v>
      </c>
      <c r="CD701" s="15">
        <f>IF(UPPER(TRIM(I701))="X",1,0)</f>
        <v>0</v>
      </c>
      <c r="CE701" s="15">
        <f>IF(UPPER(TRIM(K701))="X",1,0)</f>
        <v>0</v>
      </c>
      <c r="CF701" s="15">
        <f t="shared" ref="CF701:CX701" si="343">IF(UPPER(TRIM(N701))="X",1,0)</f>
        <v>0</v>
      </c>
      <c r="CG701" s="15">
        <f t="shared" si="343"/>
        <v>0</v>
      </c>
      <c r="CH701" s="15">
        <f t="shared" si="343"/>
        <v>0</v>
      </c>
      <c r="CI701" s="15">
        <f t="shared" si="343"/>
        <v>0</v>
      </c>
      <c r="CJ701" s="15">
        <f t="shared" si="343"/>
        <v>0</v>
      </c>
      <c r="CK701" s="15">
        <f t="shared" si="343"/>
        <v>0</v>
      </c>
      <c r="CL701" s="15">
        <f t="shared" si="343"/>
        <v>0</v>
      </c>
      <c r="CM701" s="15">
        <f t="shared" si="343"/>
        <v>0</v>
      </c>
      <c r="CN701" s="15">
        <f t="shared" si="343"/>
        <v>0</v>
      </c>
      <c r="CO701" s="15">
        <f t="shared" si="343"/>
        <v>0</v>
      </c>
      <c r="CP701" s="15">
        <f t="shared" si="343"/>
        <v>0</v>
      </c>
      <c r="CQ701" s="15">
        <f t="shared" si="343"/>
        <v>0</v>
      </c>
      <c r="CR701" s="15">
        <f t="shared" si="343"/>
        <v>0</v>
      </c>
      <c r="CS701" s="15">
        <f t="shared" si="343"/>
        <v>0</v>
      </c>
      <c r="CT701" s="15">
        <f t="shared" si="343"/>
        <v>0</v>
      </c>
      <c r="CU701" s="15">
        <f t="shared" si="343"/>
        <v>0</v>
      </c>
      <c r="CV701" s="15">
        <f t="shared" si="343"/>
        <v>0</v>
      </c>
      <c r="CW701" s="15">
        <f t="shared" si="343"/>
        <v>0</v>
      </c>
      <c r="CX701" s="15">
        <f t="shared" si="343"/>
        <v>0</v>
      </c>
      <c r="CY701" s="15">
        <v>0</v>
      </c>
      <c r="CZ701" s="15">
        <f>IF(UPPER(TRIM(AH701))="X",1,0)</f>
        <v>0</v>
      </c>
      <c r="DA701" s="15">
        <v>0</v>
      </c>
      <c r="DB701" s="16">
        <f>IF(UPPER(TRIM(AM701))="P", 0, IF(UPPER(TRIM(AM701))="C", 16384, IF(UPPER(TRIM(AM701))="B", 32768, IF(UPPER(TRIM(AM701))="U", 49152, -1))))</f>
        <v>0</v>
      </c>
      <c r="DC701" s="16">
        <f>HEX2DEC(AN701)</f>
        <v>12403</v>
      </c>
      <c r="DD701" s="16">
        <f>IF(UPPER(TRIM(BB701))="",0,IF(UPPER(TRIM(BB701))="M",32,IF(UPPER(TRIM(BB701))="H",64,IF(UPPER(TRIM(BB701))="I",128,-1))))</f>
        <v>0</v>
      </c>
      <c r="DE701" s="16">
        <f>IF(UPPER(TRIM(BC701))="",0, IF(UPPER(TRIM(BC701))="U",1,IF(UPPER(TRIM(BC701))="A",2,IF(UPPER(TRIM(BC701))="B1",4,IF(UPPER(TRIM(BC701))="B2",8,IF(UPPER(TRIM(BC701))="C",16,-1))))))</f>
        <v>0</v>
      </c>
      <c r="DF701" s="17"/>
      <c r="DG701" s="16">
        <v>603</v>
      </c>
      <c r="DH701" s="16">
        <f>AK701</f>
        <v>0</v>
      </c>
      <c r="DI701" s="16">
        <f>AL701</f>
        <v>31</v>
      </c>
      <c r="DJ701" s="16">
        <f>DB701 + DC701</f>
        <v>12403</v>
      </c>
      <c r="DK701" s="16">
        <f>HEX2DEC(AO701)</f>
        <v>0</v>
      </c>
      <c r="DL701" s="16">
        <f>HEX2DEC(AP701)</f>
        <v>12403</v>
      </c>
      <c r="DM701" s="13">
        <v>0</v>
      </c>
      <c r="DN701" s="16">
        <v>457</v>
      </c>
      <c r="DO701" s="16">
        <f>BV701*2^15+BW701*2^14+BX701*2^13+BY701*2^12+BZ701*2^11+CA701*2^10+CB701*2^9+CC701*2^8+CD701*2^7+CE701*2^6+CF701*2^5+CG701*2^4+CH701*2^3+CI701*2^2+CJ701*2^1+CK701*2^0</f>
        <v>0</v>
      </c>
      <c r="DP701" s="16">
        <f>CL701*2^15+CM701*2^14+CN701*2^13+CO701*2^12+CP701*2^11+CQ701*2^10+CR701*2^9+CS701*2^8+CT701*2^7+CU701*2^6+CV701*2^5+CW701*2^4+CX701*2^3+CY701*2^2+CZ701*2^1+DA701*2^0</f>
        <v>0</v>
      </c>
      <c r="DQ701" s="16">
        <f>IF(DS701=2,AT701*1000,AT701)</f>
        <v>10000</v>
      </c>
      <c r="DR701" s="16">
        <f>IF(DT701=2,AU701*1000,AU701)</f>
        <v>1000</v>
      </c>
      <c r="DS701" s="16">
        <v>2</v>
      </c>
      <c r="DT701" s="16">
        <v>2</v>
      </c>
      <c r="DU701" s="16">
        <f>MAX(0,MIN(AX701,3))*2^14+MAX(0,MIN(AY701,3))*2^12+MAX(0,MIN(AZ701,3))*2^10+MAX(0,MIN(BA701,3))*2^8+IF(AW701&lt;0,31,IF(AW701&gt;30,30,AW701))</f>
        <v>49183</v>
      </c>
      <c r="DV701" s="16">
        <f>DD701 + DE701</f>
        <v>0</v>
      </c>
      <c r="DW701" s="138" t="s">
        <v>184</v>
      </c>
      <c r="DX701" s="137" t="s">
        <v>1066</v>
      </c>
      <c r="DY701" s="137" t="s">
        <v>1067</v>
      </c>
      <c r="DZ701" s="17"/>
      <c r="EA701" s="15"/>
      <c r="EB701" s="15"/>
      <c r="EC701" s="15"/>
      <c r="ED701" s="15"/>
    </row>
    <row r="702" spans="1:134" ht="15" hidden="1" customHeight="1" x14ac:dyDescent="0.3">
      <c r="A702" s="123"/>
      <c r="B702" s="221"/>
      <c r="C702" s="553"/>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c r="AC702" s="125"/>
      <c r="AD702" s="125"/>
      <c r="AE702" s="125"/>
      <c r="AF702" s="125"/>
      <c r="AG702" s="125"/>
      <c r="AH702" s="125"/>
      <c r="AI702" s="125"/>
      <c r="AJ702" s="128"/>
      <c r="AK702" s="143"/>
      <c r="AL702" s="143"/>
      <c r="AM702" s="144"/>
      <c r="AN702" s="145"/>
      <c r="AO702" s="145"/>
      <c r="AP702" s="145"/>
      <c r="AQ702" s="132" t="s">
        <v>1068</v>
      </c>
      <c r="AR702" s="225">
        <v>12</v>
      </c>
      <c r="AS702" s="12" t="s">
        <v>1062</v>
      </c>
      <c r="AT702" s="224"/>
      <c r="AU702" s="224"/>
      <c r="AV702" s="12"/>
      <c r="AW702" s="12"/>
      <c r="AX702" s="12"/>
      <c r="AY702" s="12"/>
      <c r="AZ702" s="12"/>
      <c r="BA702" s="12"/>
      <c r="BB702" s="14"/>
      <c r="BC702" s="14"/>
      <c r="BD702" s="15"/>
      <c r="BE702" s="137"/>
      <c r="BF702" s="146"/>
      <c r="BG702" s="146"/>
      <c r="BH702" s="146"/>
      <c r="BI702" s="11" t="s">
        <v>183</v>
      </c>
      <c r="BJ702" s="11" t="s">
        <v>183</v>
      </c>
      <c r="BK702" s="11" t="s">
        <v>183</v>
      </c>
      <c r="BL702" s="11" t="s">
        <v>183</v>
      </c>
      <c r="BM702" s="11" t="s">
        <v>183</v>
      </c>
      <c r="BN702" s="11" t="s">
        <v>183</v>
      </c>
      <c r="BO702" s="11" t="s">
        <v>183</v>
      </c>
      <c r="BP702" s="11" t="s">
        <v>183</v>
      </c>
      <c r="BQ702" s="11" t="s">
        <v>183</v>
      </c>
      <c r="BR702" s="11" t="s">
        <v>183</v>
      </c>
      <c r="BS702" s="11" t="s">
        <v>183</v>
      </c>
      <c r="BT702" s="11" t="s">
        <v>183</v>
      </c>
      <c r="BU702" s="11"/>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6"/>
      <c r="DC702" s="16"/>
      <c r="DD702" s="16"/>
      <c r="DE702" s="16"/>
      <c r="DF702" s="17"/>
      <c r="DG702" s="16"/>
      <c r="DH702" s="16"/>
      <c r="DI702" s="16"/>
      <c r="DJ702" s="16"/>
      <c r="DK702" s="16"/>
      <c r="DL702" s="16"/>
      <c r="DM702" s="128"/>
      <c r="DN702" s="16"/>
      <c r="DO702" s="16"/>
      <c r="DP702" s="16"/>
      <c r="DQ702" s="16"/>
      <c r="DR702" s="16"/>
      <c r="DS702" s="16"/>
      <c r="DT702" s="16"/>
      <c r="DU702" s="16"/>
      <c r="DV702" s="16"/>
      <c r="DW702" s="138"/>
      <c r="DX702" s="137"/>
      <c r="DY702" s="137"/>
      <c r="DZ702" s="17"/>
      <c r="EA702" s="15"/>
      <c r="EB702" s="15"/>
      <c r="EC702" s="15"/>
      <c r="ED702" s="15"/>
    </row>
    <row r="703" spans="1:134" ht="15" hidden="1" customHeight="1" x14ac:dyDescent="0.3">
      <c r="A703" s="123"/>
      <c r="B703" s="221"/>
      <c r="C703" s="553" t="str">
        <f>IF(LEN(t_STR_RW_UEGO3) &gt; 0, t_STR_RW_UEGO3, DEF_RW_UEGO3) &amp; " drift is out-of-tolerance - level 2"</f>
        <v>UEGO3 drift is out-of-tolerance - level 2</v>
      </c>
      <c r="D703" s="152"/>
      <c r="E703" s="228"/>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c r="AE703" s="152"/>
      <c r="AF703" s="152"/>
      <c r="AG703" s="152"/>
      <c r="AH703" s="152"/>
      <c r="AI703" s="152"/>
      <c r="AJ703" s="148">
        <f>IF($DM703=0,0,(IF(_xlfn.BITAND($DM703, 128),"8,", "") &amp; IF(_xlfn.BITAND($DM703,64),"7,", "") &amp; IF(_xlfn.BITAND($DM703,7), _xlfn.BITAND($DM703,7) &amp; ",", "") &amp; IF(_xlfn.BITAND($DM703, 56), _xlfn.BITAND($DM703, 56)/8, "")))</f>
        <v>0</v>
      </c>
      <c r="AK703" s="135">
        <v>0</v>
      </c>
      <c r="AL703" s="135">
        <v>31</v>
      </c>
      <c r="AM703" s="194" t="s">
        <v>165</v>
      </c>
      <c r="AN703" s="195" t="s">
        <v>1152</v>
      </c>
      <c r="AO703" s="195" t="s">
        <v>167</v>
      </c>
      <c r="AP703" s="195" t="s">
        <v>1152</v>
      </c>
      <c r="AQ703" s="132" t="s">
        <v>1151</v>
      </c>
      <c r="AR703" s="225">
        <v>-15</v>
      </c>
      <c r="AS703" s="12" t="s">
        <v>1062</v>
      </c>
      <c r="AT703" s="263">
        <v>10</v>
      </c>
      <c r="AU703" s="198">
        <v>1</v>
      </c>
      <c r="AV703" s="12" t="s">
        <v>259</v>
      </c>
      <c r="AW703" s="135">
        <v>-1</v>
      </c>
      <c r="AX703" s="135">
        <v>3</v>
      </c>
      <c r="AY703" s="135">
        <v>0</v>
      </c>
      <c r="AZ703" s="135">
        <v>0</v>
      </c>
      <c r="BA703" s="135">
        <v>0</v>
      </c>
      <c r="BB703" s="136"/>
      <c r="BC703" s="136"/>
      <c r="BD703" s="15"/>
      <c r="BE703" s="137" t="str">
        <f>IF(C703="","",C703)</f>
        <v>UEGO3 drift is out-of-tolerance - level 2</v>
      </c>
      <c r="BF703" s="11" t="s">
        <v>1012</v>
      </c>
      <c r="BG703" s="11" t="s">
        <v>1013</v>
      </c>
      <c r="BH703" s="11" t="s">
        <v>266</v>
      </c>
      <c r="BI703" s="11" t="s">
        <v>1063</v>
      </c>
      <c r="BJ703" s="11" t="s">
        <v>1015</v>
      </c>
      <c r="BK703" s="11" t="s">
        <v>1016</v>
      </c>
      <c r="BL703" s="11" t="s">
        <v>222</v>
      </c>
      <c r="BM703" s="11" t="s">
        <v>271</v>
      </c>
      <c r="BN703" s="11" t="s">
        <v>182</v>
      </c>
      <c r="BO703" s="11" t="s">
        <v>180</v>
      </c>
      <c r="BP703" s="11" t="s">
        <v>1064</v>
      </c>
      <c r="BQ703" s="11" t="s">
        <v>180</v>
      </c>
      <c r="BR703" s="11" t="s">
        <v>180</v>
      </c>
      <c r="BS703" s="303" t="s">
        <v>1065</v>
      </c>
      <c r="BT703" s="11" t="s">
        <v>180</v>
      </c>
      <c r="BU703" s="11"/>
      <c r="BV703" s="15">
        <f>IF(UPPER(TRIM(D703))="X",1,0)</f>
        <v>0</v>
      </c>
      <c r="BW703" s="15">
        <f>IF(UPPER(TRIM(E703))="X",1,0)</f>
        <v>0</v>
      </c>
      <c r="BX703" s="15">
        <f>IF(UPPER(TRIM(F703))="X",1,0)</f>
        <v>0</v>
      </c>
      <c r="BY703" s="15">
        <f>IF(UPPER(TRIM(G703))="X",1,0)</f>
        <v>0</v>
      </c>
      <c r="BZ703" s="15">
        <f>IF(UPPER(TRIM(H703))="X",1,0)</f>
        <v>0</v>
      </c>
      <c r="CA703" s="15">
        <f>IF(UPPER(TRIM(J703))="X",1,0)</f>
        <v>0</v>
      </c>
      <c r="CB703" s="15">
        <f>IF(UPPER(TRIM(L703))="X",1,0)</f>
        <v>0</v>
      </c>
      <c r="CC703" s="15">
        <f>IF(UPPER(TRIM(M703))="X",1,0)</f>
        <v>0</v>
      </c>
      <c r="CD703" s="15">
        <f>IF(UPPER(TRIM(I703))="X",1,0)</f>
        <v>0</v>
      </c>
      <c r="CE703" s="15">
        <f>IF(UPPER(TRIM(K703))="X",1,0)</f>
        <v>0</v>
      </c>
      <c r="CF703" s="15">
        <f t="shared" ref="CF703:CX703" si="344">IF(UPPER(TRIM(N703))="X",1,0)</f>
        <v>0</v>
      </c>
      <c r="CG703" s="15">
        <f t="shared" si="344"/>
        <v>0</v>
      </c>
      <c r="CH703" s="15">
        <f t="shared" si="344"/>
        <v>0</v>
      </c>
      <c r="CI703" s="15">
        <f t="shared" si="344"/>
        <v>0</v>
      </c>
      <c r="CJ703" s="15">
        <f t="shared" si="344"/>
        <v>0</v>
      </c>
      <c r="CK703" s="15">
        <f t="shared" si="344"/>
        <v>0</v>
      </c>
      <c r="CL703" s="15">
        <f t="shared" si="344"/>
        <v>0</v>
      </c>
      <c r="CM703" s="15">
        <f t="shared" si="344"/>
        <v>0</v>
      </c>
      <c r="CN703" s="15">
        <f t="shared" si="344"/>
        <v>0</v>
      </c>
      <c r="CO703" s="15">
        <f t="shared" si="344"/>
        <v>0</v>
      </c>
      <c r="CP703" s="15">
        <f t="shared" si="344"/>
        <v>0</v>
      </c>
      <c r="CQ703" s="15">
        <f t="shared" si="344"/>
        <v>0</v>
      </c>
      <c r="CR703" s="15">
        <f t="shared" si="344"/>
        <v>0</v>
      </c>
      <c r="CS703" s="15">
        <f t="shared" si="344"/>
        <v>0</v>
      </c>
      <c r="CT703" s="15">
        <f t="shared" si="344"/>
        <v>0</v>
      </c>
      <c r="CU703" s="15">
        <f t="shared" si="344"/>
        <v>0</v>
      </c>
      <c r="CV703" s="15">
        <f t="shared" si="344"/>
        <v>0</v>
      </c>
      <c r="CW703" s="15">
        <f t="shared" si="344"/>
        <v>0</v>
      </c>
      <c r="CX703" s="15">
        <f t="shared" si="344"/>
        <v>0</v>
      </c>
      <c r="CY703" s="15">
        <v>0</v>
      </c>
      <c r="CZ703" s="15">
        <f>IF(UPPER(TRIM(AH703))="X",1,0)</f>
        <v>0</v>
      </c>
      <c r="DA703" s="15">
        <v>0</v>
      </c>
      <c r="DB703" s="16">
        <f>IF(UPPER(TRIM(AM703))="P", 0, IF(UPPER(TRIM(AM703))="C", 16384, IF(UPPER(TRIM(AM703))="B", 32768, IF(UPPER(TRIM(AM703))="U", 49152, -1))))</f>
        <v>0</v>
      </c>
      <c r="DC703" s="16">
        <f>HEX2DEC(AN703)</f>
        <v>12404</v>
      </c>
      <c r="DD703" s="16">
        <f>IF(UPPER(TRIM(BB703))="",0,IF(UPPER(TRIM(BB703))="M",32,IF(UPPER(TRIM(BB703))="H",64,IF(UPPER(TRIM(BB703))="I",128,-1))))</f>
        <v>0</v>
      </c>
      <c r="DE703" s="16">
        <f>IF(UPPER(TRIM(BC703))="",0, IF(UPPER(TRIM(BC703))="U",1,IF(UPPER(TRIM(BC703))="A",2,IF(UPPER(TRIM(BC703))="B1",4,IF(UPPER(TRIM(BC703))="B2",8,IF(UPPER(TRIM(BC703))="C",16,-1))))))</f>
        <v>0</v>
      </c>
      <c r="DF703" s="17"/>
      <c r="DG703" s="16">
        <v>604</v>
      </c>
      <c r="DH703" s="16">
        <f>AK703</f>
        <v>0</v>
      </c>
      <c r="DI703" s="16">
        <f>AL703</f>
        <v>31</v>
      </c>
      <c r="DJ703" s="16">
        <f>DB703 + DC703</f>
        <v>12404</v>
      </c>
      <c r="DK703" s="16">
        <f>HEX2DEC(AO703)</f>
        <v>0</v>
      </c>
      <c r="DL703" s="16">
        <f>HEX2DEC(AP703)</f>
        <v>12404</v>
      </c>
      <c r="DM703" s="13">
        <v>0</v>
      </c>
      <c r="DN703" s="16">
        <v>458</v>
      </c>
      <c r="DO703" s="16">
        <f>BV703*2^15+BW703*2^14+BX703*2^13+BY703*2^12+BZ703*2^11+CA703*2^10+CB703*2^9+CC703*2^8+CD703*2^7+CE703*2^6+CF703*2^5+CG703*2^4+CH703*2^3+CI703*2^2+CJ703*2^1+CK703*2^0</f>
        <v>0</v>
      </c>
      <c r="DP703" s="16">
        <f>CL703*2^15+CM703*2^14+CN703*2^13+CO703*2^12+CP703*2^11+CQ703*2^10+CR703*2^9+CS703*2^8+CT703*2^7+CU703*2^6+CV703*2^5+CW703*2^4+CX703*2^3+CY703*2^2+CZ703*2^1+DA703*2^0</f>
        <v>0</v>
      </c>
      <c r="DQ703" s="16">
        <f>IF(DS703=2,AT703*1000,AT703)</f>
        <v>10000</v>
      </c>
      <c r="DR703" s="16">
        <f>IF(DT703=2,AU703*1000,AU703)</f>
        <v>1000</v>
      </c>
      <c r="DS703" s="16">
        <v>2</v>
      </c>
      <c r="DT703" s="16">
        <v>2</v>
      </c>
      <c r="DU703" s="16">
        <f>MAX(0,MIN(AX703,3))*2^14+MAX(0,MIN(AY703,3))*2^12+MAX(0,MIN(AZ703,3))*2^10+MAX(0,MIN(BA703,3))*2^8+IF(AW703&lt;0,31,IF(AW703&gt;30,30,AW703))</f>
        <v>49183</v>
      </c>
      <c r="DV703" s="16">
        <f>DD703 + DE703</f>
        <v>0</v>
      </c>
      <c r="DW703" s="138" t="s">
        <v>184</v>
      </c>
      <c r="DX703" s="137" t="s">
        <v>1066</v>
      </c>
      <c r="DY703" s="137" t="s">
        <v>1067</v>
      </c>
      <c r="DZ703" s="17"/>
      <c r="EA703" s="15"/>
      <c r="EB703" s="15"/>
      <c r="EC703" s="15"/>
      <c r="ED703" s="15"/>
    </row>
    <row r="704" spans="1:134" ht="15" hidden="1" customHeight="1" x14ac:dyDescent="0.3">
      <c r="A704" s="123"/>
      <c r="B704" s="221"/>
      <c r="C704" s="553"/>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c r="AC704" s="125"/>
      <c r="AD704" s="125"/>
      <c r="AE704" s="125"/>
      <c r="AF704" s="125"/>
      <c r="AG704" s="125"/>
      <c r="AH704" s="125"/>
      <c r="AI704" s="125"/>
      <c r="AJ704" s="128"/>
      <c r="AK704" s="143"/>
      <c r="AL704" s="143"/>
      <c r="AM704" s="144"/>
      <c r="AN704" s="145"/>
      <c r="AO704" s="145"/>
      <c r="AP704" s="145"/>
      <c r="AQ704" s="132" t="s">
        <v>1068</v>
      </c>
      <c r="AR704" s="225">
        <v>15</v>
      </c>
      <c r="AS704" s="12" t="s">
        <v>1062</v>
      </c>
      <c r="AT704" s="224"/>
      <c r="AU704" s="224"/>
      <c r="AV704" s="12"/>
      <c r="AW704" s="12"/>
      <c r="AX704" s="12"/>
      <c r="AY704" s="12"/>
      <c r="AZ704" s="12"/>
      <c r="BA704" s="12"/>
      <c r="BB704" s="14"/>
      <c r="BC704" s="14"/>
      <c r="BD704" s="15"/>
      <c r="BE704" s="137"/>
      <c r="BF704" s="146"/>
      <c r="BG704" s="146"/>
      <c r="BH704" s="146"/>
      <c r="BI704" s="11" t="s">
        <v>183</v>
      </c>
      <c r="BJ704" s="11" t="s">
        <v>183</v>
      </c>
      <c r="BK704" s="11" t="s">
        <v>183</v>
      </c>
      <c r="BL704" s="11" t="s">
        <v>183</v>
      </c>
      <c r="BM704" s="11" t="s">
        <v>183</v>
      </c>
      <c r="BN704" s="11" t="s">
        <v>183</v>
      </c>
      <c r="BO704" s="11" t="s">
        <v>183</v>
      </c>
      <c r="BP704" s="11" t="s">
        <v>183</v>
      </c>
      <c r="BQ704" s="11" t="s">
        <v>183</v>
      </c>
      <c r="BR704" s="11" t="s">
        <v>183</v>
      </c>
      <c r="BS704" s="11" t="s">
        <v>183</v>
      </c>
      <c r="BT704" s="11" t="s">
        <v>183</v>
      </c>
      <c r="BU704" s="11"/>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6"/>
      <c r="DC704" s="16"/>
      <c r="DD704" s="16"/>
      <c r="DE704" s="16"/>
      <c r="DF704" s="17"/>
      <c r="DG704" s="16"/>
      <c r="DH704" s="16"/>
      <c r="DI704" s="16"/>
      <c r="DJ704" s="16"/>
      <c r="DK704" s="16"/>
      <c r="DL704" s="16"/>
      <c r="DM704" s="128"/>
      <c r="DN704" s="16"/>
      <c r="DO704" s="16"/>
      <c r="DP704" s="16"/>
      <c r="DQ704" s="16"/>
      <c r="DR704" s="16"/>
      <c r="DS704" s="16"/>
      <c r="DT704" s="16"/>
      <c r="DU704" s="16"/>
      <c r="DV704" s="16"/>
      <c r="DW704" s="138"/>
      <c r="DX704" s="137"/>
      <c r="DY704" s="137"/>
      <c r="DZ704" s="17"/>
      <c r="EA704" s="15"/>
      <c r="EB704" s="15"/>
      <c r="EC704" s="15"/>
      <c r="ED704" s="15"/>
    </row>
    <row r="705" spans="1:134" ht="15" hidden="1" customHeight="1" x14ac:dyDescent="0.3">
      <c r="A705" s="123"/>
      <c r="B705" s="221"/>
      <c r="C705" s="553"/>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c r="AC705" s="125"/>
      <c r="AD705" s="125"/>
      <c r="AE705" s="125"/>
      <c r="AF705" s="125"/>
      <c r="AG705" s="125"/>
      <c r="AH705" s="125"/>
      <c r="AI705" s="125"/>
      <c r="AJ705" s="128"/>
      <c r="AK705" s="143"/>
      <c r="AL705" s="143"/>
      <c r="AM705" s="144"/>
      <c r="AN705" s="145"/>
      <c r="AO705" s="145"/>
      <c r="AP705" s="145"/>
      <c r="AQ705" s="12"/>
      <c r="AR705" s="12"/>
      <c r="AS705" s="12"/>
      <c r="AT705" s="224"/>
      <c r="AU705" s="224"/>
      <c r="AV705" s="12"/>
      <c r="AW705" s="12"/>
      <c r="AX705" s="12"/>
      <c r="AY705" s="12"/>
      <c r="AZ705" s="12"/>
      <c r="BA705" s="12"/>
      <c r="BB705" s="14"/>
      <c r="BC705" s="14"/>
      <c r="BD705" s="15"/>
      <c r="BE705" s="137"/>
      <c r="BF705" s="146"/>
      <c r="BG705" s="146"/>
      <c r="BH705" s="146"/>
      <c r="BI705" s="11" t="s">
        <v>183</v>
      </c>
      <c r="BJ705" s="11" t="s">
        <v>183</v>
      </c>
      <c r="BK705" s="11" t="s">
        <v>183</v>
      </c>
      <c r="BL705" s="11" t="s">
        <v>183</v>
      </c>
      <c r="BM705" s="11" t="s">
        <v>183</v>
      </c>
      <c r="BN705" s="11" t="s">
        <v>183</v>
      </c>
      <c r="BO705" s="11" t="s">
        <v>183</v>
      </c>
      <c r="BP705" s="11" t="s">
        <v>183</v>
      </c>
      <c r="BQ705" s="11" t="s">
        <v>183</v>
      </c>
      <c r="BR705" s="11" t="s">
        <v>183</v>
      </c>
      <c r="BS705" s="11" t="s">
        <v>183</v>
      </c>
      <c r="BT705" s="11" t="s">
        <v>183</v>
      </c>
      <c r="BU705" s="11"/>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6"/>
      <c r="DC705" s="16"/>
      <c r="DD705" s="16"/>
      <c r="DE705" s="16"/>
      <c r="DF705" s="17"/>
      <c r="DG705" s="16"/>
      <c r="DH705" s="16"/>
      <c r="DI705" s="16"/>
      <c r="DJ705" s="16"/>
      <c r="DK705" s="16"/>
      <c r="DL705" s="16"/>
      <c r="DM705" s="128"/>
      <c r="DN705" s="16"/>
      <c r="DO705" s="16"/>
      <c r="DP705" s="16"/>
      <c r="DQ705" s="16"/>
      <c r="DR705" s="16"/>
      <c r="DS705" s="16"/>
      <c r="DT705" s="16"/>
      <c r="DU705" s="16"/>
      <c r="DV705" s="16"/>
      <c r="DW705" s="138"/>
      <c r="DX705" s="137"/>
      <c r="DY705" s="137"/>
      <c r="DZ705" s="17"/>
      <c r="EA705" s="15"/>
      <c r="EB705" s="15"/>
      <c r="EC705" s="15"/>
      <c r="ED705" s="15"/>
    </row>
    <row r="706" spans="1:134" ht="15" hidden="1" customHeight="1" x14ac:dyDescent="0.3">
      <c r="A706" s="123"/>
      <c r="B706" s="221"/>
      <c r="C706" s="553" t="str">
        <f>IF(LEN(t_STR_RW_UEGO3) &gt; 0, t_STR_RW_UEGO3, DEF_RW_UEGO3) &amp; " heater supply high voltage"</f>
        <v>UEGO3 heater supply high voltage</v>
      </c>
      <c r="D706" s="152"/>
      <c r="E706" s="228"/>
      <c r="F706" s="152"/>
      <c r="G706" s="151"/>
      <c r="H706" s="152"/>
      <c r="I706" s="151"/>
      <c r="J706" s="151"/>
      <c r="K706" s="152"/>
      <c r="L706" s="152"/>
      <c r="M706" s="152"/>
      <c r="N706" s="152"/>
      <c r="O706" s="152"/>
      <c r="P706" s="152"/>
      <c r="Q706" s="152"/>
      <c r="R706" s="152"/>
      <c r="S706" s="152"/>
      <c r="T706" s="152"/>
      <c r="U706" s="152"/>
      <c r="V706" s="152"/>
      <c r="W706" s="152"/>
      <c r="X706" s="152"/>
      <c r="Y706" s="152"/>
      <c r="Z706" s="152"/>
      <c r="AA706" s="152"/>
      <c r="AB706" s="152"/>
      <c r="AC706" s="152"/>
      <c r="AD706" s="152"/>
      <c r="AE706" s="152"/>
      <c r="AF706" s="152"/>
      <c r="AG706" s="152"/>
      <c r="AH706" s="152"/>
      <c r="AI706" s="152"/>
      <c r="AJ706" s="148">
        <f>IF($DM706=0,0,(IF(_xlfn.BITAND($DM706, 128),"8,", "") &amp; IF(_xlfn.BITAND($DM706,64),"7,", "") &amp; IF(_xlfn.BITAND($DM706,7), _xlfn.BITAND($DM706,7) &amp; ",", "") &amp; IF(_xlfn.BITAND($DM706, 56), _xlfn.BITAND($DM706, 56)/8, "")))</f>
        <v>0</v>
      </c>
      <c r="AK706" s="135">
        <v>0</v>
      </c>
      <c r="AL706" s="135">
        <v>31</v>
      </c>
      <c r="AM706" s="194" t="s">
        <v>165</v>
      </c>
      <c r="AN706" s="195" t="s">
        <v>1153</v>
      </c>
      <c r="AO706" s="195" t="s">
        <v>167</v>
      </c>
      <c r="AP706" s="195" t="s">
        <v>1153</v>
      </c>
      <c r="AQ706" s="132" t="s">
        <v>1154</v>
      </c>
      <c r="AR706" s="133">
        <v>32</v>
      </c>
      <c r="AS706" s="12" t="s">
        <v>346</v>
      </c>
      <c r="AT706" s="263">
        <v>20</v>
      </c>
      <c r="AU706" s="198">
        <v>3</v>
      </c>
      <c r="AV706" s="12" t="s">
        <v>259</v>
      </c>
      <c r="AW706" s="135">
        <v>0</v>
      </c>
      <c r="AX706" s="135">
        <v>0</v>
      </c>
      <c r="AY706" s="135">
        <v>0</v>
      </c>
      <c r="AZ706" s="135">
        <v>0</v>
      </c>
      <c r="BA706" s="135">
        <v>0</v>
      </c>
      <c r="BB706" s="136"/>
      <c r="BC706" s="136"/>
      <c r="BD706" s="15"/>
      <c r="BE706" s="137" t="str">
        <f>IF(C706="","",C706)</f>
        <v>UEGO3 heater supply high voltage</v>
      </c>
      <c r="BF706" s="11" t="s">
        <v>1012</v>
      </c>
      <c r="BG706" s="11" t="s">
        <v>1013</v>
      </c>
      <c r="BH706" s="11" t="s">
        <v>266</v>
      </c>
      <c r="BI706" s="11" t="s">
        <v>1073</v>
      </c>
      <c r="BJ706" s="11" t="s">
        <v>1015</v>
      </c>
      <c r="BK706" s="11" t="s">
        <v>1035</v>
      </c>
      <c r="BL706" s="11" t="s">
        <v>174</v>
      </c>
      <c r="BM706" s="11" t="s">
        <v>271</v>
      </c>
      <c r="BN706" s="11" t="s">
        <v>182</v>
      </c>
      <c r="BO706" s="11" t="s">
        <v>180</v>
      </c>
      <c r="BP706" s="11" t="s">
        <v>1074</v>
      </c>
      <c r="BQ706" s="11" t="s">
        <v>180</v>
      </c>
      <c r="BR706" s="11" t="s">
        <v>180</v>
      </c>
      <c r="BS706" s="303" t="s">
        <v>1065</v>
      </c>
      <c r="BT706" s="11" t="s">
        <v>180</v>
      </c>
      <c r="BU706" s="11"/>
      <c r="BV706" s="15">
        <f>IF(UPPER(TRIM(D706))="X",1,0)</f>
        <v>0</v>
      </c>
      <c r="BW706" s="15">
        <f>IF(UPPER(TRIM(E706))="X",1,0)</f>
        <v>0</v>
      </c>
      <c r="BX706" s="15">
        <f>IF(UPPER(TRIM(F706))="X",1,0)</f>
        <v>0</v>
      </c>
      <c r="BY706" s="15">
        <f>IF(UPPER(TRIM(G706))="X",1,0)</f>
        <v>0</v>
      </c>
      <c r="BZ706" s="15">
        <f>IF(UPPER(TRIM(H706))="X",1,0)</f>
        <v>0</v>
      </c>
      <c r="CA706" s="15">
        <f>IF(UPPER(TRIM(J706))="X",1,0)</f>
        <v>0</v>
      </c>
      <c r="CB706" s="15">
        <f>IF(UPPER(TRIM(L706))="X",1,0)</f>
        <v>0</v>
      </c>
      <c r="CC706" s="15">
        <f>IF(UPPER(TRIM(M706))="X",1,0)</f>
        <v>0</v>
      </c>
      <c r="CD706" s="15">
        <f>IF(UPPER(TRIM(I706))="X",1,0)</f>
        <v>0</v>
      </c>
      <c r="CE706" s="15">
        <f>IF(UPPER(TRIM(K706))="X",1,0)</f>
        <v>0</v>
      </c>
      <c r="CF706" s="15">
        <f t="shared" ref="CF706:CX706" si="345">IF(UPPER(TRIM(N706))="X",1,0)</f>
        <v>0</v>
      </c>
      <c r="CG706" s="15">
        <f t="shared" si="345"/>
        <v>0</v>
      </c>
      <c r="CH706" s="15">
        <f t="shared" si="345"/>
        <v>0</v>
      </c>
      <c r="CI706" s="15">
        <f t="shared" si="345"/>
        <v>0</v>
      </c>
      <c r="CJ706" s="15">
        <f t="shared" si="345"/>
        <v>0</v>
      </c>
      <c r="CK706" s="15">
        <f t="shared" si="345"/>
        <v>0</v>
      </c>
      <c r="CL706" s="15">
        <f t="shared" si="345"/>
        <v>0</v>
      </c>
      <c r="CM706" s="15">
        <f t="shared" si="345"/>
        <v>0</v>
      </c>
      <c r="CN706" s="15">
        <f t="shared" si="345"/>
        <v>0</v>
      </c>
      <c r="CO706" s="15">
        <f t="shared" si="345"/>
        <v>0</v>
      </c>
      <c r="CP706" s="15">
        <f t="shared" si="345"/>
        <v>0</v>
      </c>
      <c r="CQ706" s="15">
        <f t="shared" si="345"/>
        <v>0</v>
      </c>
      <c r="CR706" s="15">
        <f t="shared" si="345"/>
        <v>0</v>
      </c>
      <c r="CS706" s="15">
        <f t="shared" si="345"/>
        <v>0</v>
      </c>
      <c r="CT706" s="15">
        <f t="shared" si="345"/>
        <v>0</v>
      </c>
      <c r="CU706" s="15">
        <f t="shared" si="345"/>
        <v>0</v>
      </c>
      <c r="CV706" s="15">
        <f t="shared" si="345"/>
        <v>0</v>
      </c>
      <c r="CW706" s="15">
        <f t="shared" si="345"/>
        <v>0</v>
      </c>
      <c r="CX706" s="15">
        <f t="shared" si="345"/>
        <v>0</v>
      </c>
      <c r="CY706" s="15">
        <v>0</v>
      </c>
      <c r="CZ706" s="15">
        <f>IF(UPPER(TRIM(AH706))="X",1,0)</f>
        <v>0</v>
      </c>
      <c r="DA706" s="15">
        <v>0</v>
      </c>
      <c r="DB706" s="16">
        <f>IF(UPPER(TRIM(AM706))="P", 0, IF(UPPER(TRIM(AM706))="C", 16384, IF(UPPER(TRIM(AM706))="B", 32768, IF(UPPER(TRIM(AM706))="U", 49152, -1))))</f>
        <v>0</v>
      </c>
      <c r="DC706" s="16">
        <f>HEX2DEC(AN706)</f>
        <v>12405</v>
      </c>
      <c r="DD706" s="16">
        <f>IF(UPPER(TRIM(BB706))="",0,IF(UPPER(TRIM(BB706))="M",32,IF(UPPER(TRIM(BB706))="H",64,IF(UPPER(TRIM(BB706))="I",128,-1))))</f>
        <v>0</v>
      </c>
      <c r="DE706" s="16">
        <f>IF(UPPER(TRIM(BC706))="",0, IF(UPPER(TRIM(BC706))="U",1,IF(UPPER(TRIM(BC706))="A",2,IF(UPPER(TRIM(BC706))="B1",4,IF(UPPER(TRIM(BC706))="B2",8,IF(UPPER(TRIM(BC706))="C",16,-1))))))</f>
        <v>0</v>
      </c>
      <c r="DF706" s="17"/>
      <c r="DG706" s="16">
        <v>605</v>
      </c>
      <c r="DH706" s="16">
        <f>AK706</f>
        <v>0</v>
      </c>
      <c r="DI706" s="16">
        <f>AL706</f>
        <v>31</v>
      </c>
      <c r="DJ706" s="16">
        <f>DB706 + DC706</f>
        <v>12405</v>
      </c>
      <c r="DK706" s="16">
        <f>HEX2DEC(AO706)</f>
        <v>0</v>
      </c>
      <c r="DL706" s="16">
        <f>HEX2DEC(AP706)</f>
        <v>12405</v>
      </c>
      <c r="DM706" s="13">
        <v>0</v>
      </c>
      <c r="DN706" s="16">
        <v>459</v>
      </c>
      <c r="DO706" s="16">
        <f>BV706*2^15+BW706*2^14+BX706*2^13+BY706*2^12+BZ706*2^11+CA706*2^10+CB706*2^9+CC706*2^8+CD706*2^7+CE706*2^6+CF706*2^5+CG706*2^4+CH706*2^3+CI706*2^2+CJ706*2^1+CK706*2^0</f>
        <v>0</v>
      </c>
      <c r="DP706" s="16">
        <f>CL706*2^15+CM706*2^14+CN706*2^13+CO706*2^12+CP706*2^11+CQ706*2^10+CR706*2^9+CS706*2^8+CT706*2^7+CU706*2^6+CV706*2^5+CW706*2^4+CX706*2^3+CY706*2^2+CZ706*2^1+DA706*2^0</f>
        <v>0</v>
      </c>
      <c r="DQ706" s="16">
        <f>IF(DS706=2,AT706*1000,AT706)</f>
        <v>20000</v>
      </c>
      <c r="DR706" s="16">
        <f>IF(DT706=2,AU706*1000,AU706)</f>
        <v>3000</v>
      </c>
      <c r="DS706" s="16">
        <v>2</v>
      </c>
      <c r="DT706" s="16">
        <v>2</v>
      </c>
      <c r="DU706" s="16">
        <f>MAX(0,MIN(AX706,3))*2^14+MAX(0,MIN(AY706,3))*2^12+MAX(0,MIN(AZ706,3))*2^10+MAX(0,MIN(BA706,3))*2^8+IF(AW706&lt;0,31,IF(AW706&gt;30,30,AW706))</f>
        <v>0</v>
      </c>
      <c r="DV706" s="16">
        <f>DD706 + DE706</f>
        <v>0</v>
      </c>
      <c r="DW706" s="138" t="s">
        <v>184</v>
      </c>
      <c r="DX706" s="137" t="s">
        <v>1075</v>
      </c>
      <c r="DY706" s="137" t="s">
        <v>1067</v>
      </c>
      <c r="DZ706" s="17"/>
      <c r="EA706" s="15"/>
      <c r="EB706" s="15"/>
      <c r="EC706" s="15"/>
      <c r="ED706" s="15"/>
    </row>
    <row r="707" spans="1:134" ht="15" hidden="1" customHeight="1" x14ac:dyDescent="0.3">
      <c r="A707" s="123"/>
      <c r="B707" s="221"/>
      <c r="C707" s="553" t="str">
        <f>IF(LEN(t_STR_RW_UEGO3) &gt; 0, t_STR_RW_UEGO3, DEF_RW_UEGO3) &amp; " heater supply low voltage"</f>
        <v>UEGO3 heater supply low voltage</v>
      </c>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c r="AC707" s="125"/>
      <c r="AD707" s="125"/>
      <c r="AE707" s="125"/>
      <c r="AF707" s="125"/>
      <c r="AG707" s="125"/>
      <c r="AH707" s="125"/>
      <c r="AI707" s="125"/>
      <c r="AJ707" s="128">
        <f>IF($DM707=0,0,(IF(_xlfn.BITAND($DM707, 128),"8,", "") &amp; IF(_xlfn.BITAND($DM707,64),"7,", "") &amp; IF(_xlfn.BITAND($DM707,7), _xlfn.BITAND($DM707,7) &amp; ",", "") &amp; IF(_xlfn.BITAND($DM707, 56), _xlfn.BITAND($DM707, 56)/8, "")))</f>
        <v>0</v>
      </c>
      <c r="AK707" s="135">
        <v>0</v>
      </c>
      <c r="AL707" s="135">
        <v>31</v>
      </c>
      <c r="AM707" s="194" t="s">
        <v>165</v>
      </c>
      <c r="AN707" s="195" t="s">
        <v>1155</v>
      </c>
      <c r="AO707" s="195" t="s">
        <v>167</v>
      </c>
      <c r="AP707" s="195" t="s">
        <v>1155</v>
      </c>
      <c r="AQ707" s="132" t="s">
        <v>1078</v>
      </c>
      <c r="AR707" s="133">
        <v>7.5</v>
      </c>
      <c r="AS707" s="12" t="s">
        <v>346</v>
      </c>
      <c r="AT707" s="12"/>
      <c r="AU707" s="12"/>
      <c r="AV707" s="12"/>
      <c r="AW707" s="12"/>
      <c r="AX707" s="12"/>
      <c r="AY707" s="12"/>
      <c r="AZ707" s="12"/>
      <c r="BA707" s="12"/>
      <c r="BB707" s="14"/>
      <c r="BC707" s="14"/>
      <c r="BD707" s="15"/>
      <c r="BE707" s="137" t="str">
        <f>IF(C707="","",C707)</f>
        <v>UEGO3 heater supply low voltage</v>
      </c>
      <c r="BF707" s="11" t="s">
        <v>1012</v>
      </c>
      <c r="BG707" s="11" t="s">
        <v>1013</v>
      </c>
      <c r="BH707" s="11" t="s">
        <v>266</v>
      </c>
      <c r="BI707" s="11" t="s">
        <v>1073</v>
      </c>
      <c r="BJ707" s="11" t="s">
        <v>1015</v>
      </c>
      <c r="BK707" s="11" t="s">
        <v>1035</v>
      </c>
      <c r="BL707" s="11" t="s">
        <v>174</v>
      </c>
      <c r="BM707" s="11" t="s">
        <v>271</v>
      </c>
      <c r="BN707" s="11" t="s">
        <v>182</v>
      </c>
      <c r="BO707" s="11" t="s">
        <v>180</v>
      </c>
      <c r="BP707" s="11" t="s">
        <v>1074</v>
      </c>
      <c r="BQ707" s="11" t="s">
        <v>180</v>
      </c>
      <c r="BR707" s="11" t="s">
        <v>180</v>
      </c>
      <c r="BS707" s="303" t="s">
        <v>1065</v>
      </c>
      <c r="BT707" s="11" t="s">
        <v>180</v>
      </c>
      <c r="BU707" s="11"/>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6">
        <f>IF(UPPER(TRIM(AM707))="P", 0, IF(UPPER(TRIM(AM707))="C", 16384, IF(UPPER(TRIM(AM707))="B", 32768, IF(UPPER(TRIM(AM707))="U", 49152, -1))))</f>
        <v>0</v>
      </c>
      <c r="DC707" s="16">
        <f>HEX2DEC(AN707)</f>
        <v>12406</v>
      </c>
      <c r="DD707" s="16"/>
      <c r="DE707" s="16"/>
      <c r="DF707" s="17"/>
      <c r="DG707" s="16">
        <v>606</v>
      </c>
      <c r="DH707" s="16">
        <f>AK707</f>
        <v>0</v>
      </c>
      <c r="DI707" s="16">
        <f>AL707</f>
        <v>31</v>
      </c>
      <c r="DJ707" s="16">
        <f>DB707 + DC707</f>
        <v>12406</v>
      </c>
      <c r="DK707" s="16">
        <f>HEX2DEC(AO707)</f>
        <v>0</v>
      </c>
      <c r="DL707" s="16">
        <f>HEX2DEC(AP707)</f>
        <v>12406</v>
      </c>
      <c r="DM707" s="13">
        <v>0</v>
      </c>
      <c r="DN707" s="16">
        <v>459</v>
      </c>
      <c r="DO707" s="16"/>
      <c r="DP707" s="16"/>
      <c r="DQ707" s="16"/>
      <c r="DR707" s="16"/>
      <c r="DS707" s="16"/>
      <c r="DT707" s="16"/>
      <c r="DU707" s="16"/>
      <c r="DV707" s="16"/>
      <c r="DW707" s="138" t="s">
        <v>184</v>
      </c>
      <c r="DX707" s="137" t="s">
        <v>1075</v>
      </c>
      <c r="DY707" s="137" t="s">
        <v>1067</v>
      </c>
      <c r="DZ707" s="17"/>
      <c r="EA707" s="15"/>
      <c r="EB707" s="15"/>
      <c r="EC707" s="15"/>
      <c r="ED707" s="15"/>
    </row>
    <row r="708" spans="1:134" ht="15" hidden="1" customHeight="1" x14ac:dyDescent="0.3">
      <c r="A708" s="123"/>
      <c r="B708" s="221"/>
      <c r="C708" s="553"/>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c r="AC708" s="125"/>
      <c r="AD708" s="125"/>
      <c r="AE708" s="125"/>
      <c r="AF708" s="125"/>
      <c r="AG708" s="125"/>
      <c r="AH708" s="125"/>
      <c r="AI708" s="125"/>
      <c r="AJ708" s="148"/>
      <c r="AK708" s="12"/>
      <c r="AL708" s="12"/>
      <c r="AM708" s="149"/>
      <c r="AN708" s="150"/>
      <c r="AO708" s="150"/>
      <c r="AP708" s="150"/>
      <c r="AQ708" s="12"/>
      <c r="AR708" s="12"/>
      <c r="AS708" s="12"/>
      <c r="AT708" s="12"/>
      <c r="AU708" s="12"/>
      <c r="AV708" s="12"/>
      <c r="AW708" s="12"/>
      <c r="AX708" s="12"/>
      <c r="AY708" s="12"/>
      <c r="AZ708" s="12"/>
      <c r="BA708" s="12"/>
      <c r="BB708" s="14"/>
      <c r="BC708" s="14"/>
      <c r="BD708" s="15"/>
      <c r="BE708" s="137"/>
      <c r="BF708" s="146"/>
      <c r="BG708" s="146"/>
      <c r="BH708" s="146"/>
      <c r="BI708" s="11" t="s">
        <v>183</v>
      </c>
      <c r="BJ708" s="11" t="s">
        <v>183</v>
      </c>
      <c r="BK708" s="11" t="s">
        <v>183</v>
      </c>
      <c r="BL708" s="11" t="s">
        <v>183</v>
      </c>
      <c r="BM708" s="11" t="s">
        <v>183</v>
      </c>
      <c r="BN708" s="11" t="s">
        <v>183</v>
      </c>
      <c r="BO708" s="11" t="s">
        <v>183</v>
      </c>
      <c r="BP708" s="11" t="s">
        <v>183</v>
      </c>
      <c r="BQ708" s="11" t="s">
        <v>183</v>
      </c>
      <c r="BR708" s="11" t="s">
        <v>183</v>
      </c>
      <c r="BS708" s="11" t="s">
        <v>183</v>
      </c>
      <c r="BT708" s="11" t="s">
        <v>183</v>
      </c>
      <c r="BU708" s="11"/>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6"/>
      <c r="DC708" s="16"/>
      <c r="DD708" s="16"/>
      <c r="DE708" s="16"/>
      <c r="DF708" s="17"/>
      <c r="DG708" s="16"/>
      <c r="DH708" s="16"/>
      <c r="DI708" s="16"/>
      <c r="DJ708" s="16"/>
      <c r="DK708" s="16"/>
      <c r="DL708" s="16"/>
      <c r="DM708" s="13"/>
      <c r="DN708" s="16"/>
      <c r="DO708" s="16"/>
      <c r="DP708" s="16"/>
      <c r="DQ708" s="16"/>
      <c r="DR708" s="16"/>
      <c r="DS708" s="16"/>
      <c r="DT708" s="16"/>
      <c r="DU708" s="16"/>
      <c r="DV708" s="16"/>
      <c r="DW708" s="138"/>
      <c r="DX708" s="137"/>
      <c r="DY708" s="137"/>
      <c r="DZ708" s="17"/>
      <c r="EA708" s="15"/>
      <c r="EB708" s="15"/>
      <c r="EC708" s="15"/>
      <c r="ED708" s="15"/>
    </row>
    <row r="709" spans="1:134" ht="15" hidden="1" customHeight="1" x14ac:dyDescent="0.3">
      <c r="A709" s="123"/>
      <c r="B709" s="221"/>
      <c r="C709" s="561" t="str">
        <f>IF(LEN(t_STR_RW_UEGO3) &gt; 0, t_STR_RW_UEGO3, DEF_RW_UEGO3) &amp; " cal resistor voltage high"</f>
        <v>UEGO3 cal resistor voltage high</v>
      </c>
      <c r="D709" s="152"/>
      <c r="E709" s="228"/>
      <c r="F709" s="152"/>
      <c r="G709" s="151"/>
      <c r="H709" s="152"/>
      <c r="I709" s="151"/>
      <c r="J709" s="151"/>
      <c r="K709" s="152"/>
      <c r="L709" s="152"/>
      <c r="M709" s="152"/>
      <c r="N709" s="152"/>
      <c r="O709" s="152"/>
      <c r="P709" s="152"/>
      <c r="Q709" s="152"/>
      <c r="R709" s="152"/>
      <c r="S709" s="152"/>
      <c r="T709" s="152"/>
      <c r="U709" s="152"/>
      <c r="V709" s="152"/>
      <c r="W709" s="152"/>
      <c r="X709" s="152"/>
      <c r="Y709" s="152"/>
      <c r="Z709" s="152"/>
      <c r="AA709" s="152"/>
      <c r="AB709" s="152"/>
      <c r="AC709" s="152"/>
      <c r="AD709" s="152"/>
      <c r="AE709" s="152"/>
      <c r="AF709" s="152"/>
      <c r="AG709" s="152"/>
      <c r="AH709" s="152"/>
      <c r="AI709" s="152"/>
      <c r="AJ709" s="148">
        <f t="shared" ref="AJ709:AJ714" si="346">IF($DM709=0,0,(IF(_xlfn.BITAND($DM709, 128),"8,", "") &amp; IF(_xlfn.BITAND($DM709,64),"7,", "") &amp; IF(_xlfn.BITAND($DM709,7), _xlfn.BITAND($DM709,7) &amp; ",", "") &amp; IF(_xlfn.BITAND($DM709, 56), _xlfn.BITAND($DM709, 56)/8, "")))</f>
        <v>0</v>
      </c>
      <c r="AK709" s="135">
        <v>0</v>
      </c>
      <c r="AL709" s="135">
        <v>31</v>
      </c>
      <c r="AM709" s="194" t="s">
        <v>165</v>
      </c>
      <c r="AN709" s="195" t="s">
        <v>1156</v>
      </c>
      <c r="AO709" s="195" t="s">
        <v>167</v>
      </c>
      <c r="AP709" s="195" t="s">
        <v>1156</v>
      </c>
      <c r="AQ709" s="140"/>
      <c r="AR709" s="12"/>
      <c r="AS709" s="12"/>
      <c r="AT709" s="263">
        <v>2</v>
      </c>
      <c r="AU709" s="198">
        <v>0.5</v>
      </c>
      <c r="AV709" s="12" t="s">
        <v>259</v>
      </c>
      <c r="AW709" s="135">
        <v>0</v>
      </c>
      <c r="AX709" s="135">
        <v>0</v>
      </c>
      <c r="AY709" s="135">
        <v>0</v>
      </c>
      <c r="AZ709" s="135">
        <v>0</v>
      </c>
      <c r="BA709" s="135">
        <v>0</v>
      </c>
      <c r="BB709" s="136"/>
      <c r="BC709" s="136"/>
      <c r="BD709" s="15"/>
      <c r="BE709" s="137" t="str">
        <f t="shared" ref="BE709:BE714" si="347">IF(C709="","",C709)</f>
        <v>UEGO3 cal resistor voltage high</v>
      </c>
      <c r="BF709" s="11" t="s">
        <v>1012</v>
      </c>
      <c r="BG709" s="11" t="s">
        <v>1013</v>
      </c>
      <c r="BH709" s="11" t="s">
        <v>266</v>
      </c>
      <c r="BI709" s="11" t="s">
        <v>1014</v>
      </c>
      <c r="BJ709" s="11" t="s">
        <v>1015</v>
      </c>
      <c r="BK709" s="11" t="s">
        <v>1016</v>
      </c>
      <c r="BL709" s="11" t="s">
        <v>350</v>
      </c>
      <c r="BM709" s="11" t="s">
        <v>179</v>
      </c>
      <c r="BN709" s="11" t="s">
        <v>182</v>
      </c>
      <c r="BO709" s="11" t="s">
        <v>182</v>
      </c>
      <c r="BP709" s="11" t="s">
        <v>183</v>
      </c>
      <c r="BQ709" s="11" t="s">
        <v>182</v>
      </c>
      <c r="BR709" s="11" t="s">
        <v>182</v>
      </c>
      <c r="BS709" s="11" t="s">
        <v>183</v>
      </c>
      <c r="BT709" s="11" t="s">
        <v>182</v>
      </c>
      <c r="BU709" s="11"/>
      <c r="BV709" s="15">
        <f>IF(UPPER(TRIM(D709))="X",1,0)</f>
        <v>0</v>
      </c>
      <c r="BW709" s="15">
        <f>IF(UPPER(TRIM(E709))="X",1,0)</f>
        <v>0</v>
      </c>
      <c r="BX709" s="15">
        <f>IF(UPPER(TRIM(F709))="X",1,0)</f>
        <v>0</v>
      </c>
      <c r="BY709" s="15">
        <f>IF(UPPER(TRIM(G709))="X",1,0)</f>
        <v>0</v>
      </c>
      <c r="BZ709" s="15">
        <f>IF(UPPER(TRIM(H709))="X",1,0)</f>
        <v>0</v>
      </c>
      <c r="CA709" s="15">
        <f>IF(UPPER(TRIM(J709))="X",1,0)</f>
        <v>0</v>
      </c>
      <c r="CB709" s="15">
        <f>IF(UPPER(TRIM(L709))="X",1,0)</f>
        <v>0</v>
      </c>
      <c r="CC709" s="15">
        <f>IF(UPPER(TRIM(M709))="X",1,0)</f>
        <v>0</v>
      </c>
      <c r="CD709" s="15">
        <f>IF(UPPER(TRIM(I709))="X",1,0)</f>
        <v>0</v>
      </c>
      <c r="CE709" s="15">
        <f>IF(UPPER(TRIM(K709))="X",1,0)</f>
        <v>0</v>
      </c>
      <c r="CF709" s="15">
        <f t="shared" ref="CF709:CX709" si="348">IF(UPPER(TRIM(N709))="X",1,0)</f>
        <v>0</v>
      </c>
      <c r="CG709" s="15">
        <f t="shared" si="348"/>
        <v>0</v>
      </c>
      <c r="CH709" s="15">
        <f t="shared" si="348"/>
        <v>0</v>
      </c>
      <c r="CI709" s="15">
        <f t="shared" si="348"/>
        <v>0</v>
      </c>
      <c r="CJ709" s="15">
        <f t="shared" si="348"/>
        <v>0</v>
      </c>
      <c r="CK709" s="15">
        <f t="shared" si="348"/>
        <v>0</v>
      </c>
      <c r="CL709" s="15">
        <f t="shared" si="348"/>
        <v>0</v>
      </c>
      <c r="CM709" s="15">
        <f t="shared" si="348"/>
        <v>0</v>
      </c>
      <c r="CN709" s="15">
        <f t="shared" si="348"/>
        <v>0</v>
      </c>
      <c r="CO709" s="15">
        <f t="shared" si="348"/>
        <v>0</v>
      </c>
      <c r="CP709" s="15">
        <f t="shared" si="348"/>
        <v>0</v>
      </c>
      <c r="CQ709" s="15">
        <f t="shared" si="348"/>
        <v>0</v>
      </c>
      <c r="CR709" s="15">
        <f t="shared" si="348"/>
        <v>0</v>
      </c>
      <c r="CS709" s="15">
        <f t="shared" si="348"/>
        <v>0</v>
      </c>
      <c r="CT709" s="15">
        <f t="shared" si="348"/>
        <v>0</v>
      </c>
      <c r="CU709" s="15">
        <f t="shared" si="348"/>
        <v>0</v>
      </c>
      <c r="CV709" s="15">
        <f t="shared" si="348"/>
        <v>0</v>
      </c>
      <c r="CW709" s="15">
        <f t="shared" si="348"/>
        <v>0</v>
      </c>
      <c r="CX709" s="15">
        <f t="shared" si="348"/>
        <v>0</v>
      </c>
      <c r="CY709" s="15">
        <v>0</v>
      </c>
      <c r="CZ709" s="15">
        <f>IF(UPPER(TRIM(AH709))="X",1,0)</f>
        <v>0</v>
      </c>
      <c r="DA709" s="15">
        <v>0</v>
      </c>
      <c r="DB709" s="16">
        <f t="shared" ref="DB709:DB714" si="349">IF(UPPER(TRIM(AM709))="P", 0, IF(UPPER(TRIM(AM709))="C", 16384, IF(UPPER(TRIM(AM709))="B", 32768, IF(UPPER(TRIM(AM709))="U", 49152, -1))))</f>
        <v>0</v>
      </c>
      <c r="DC709" s="16">
        <f t="shared" ref="DC709:DC714" si="350">HEX2DEC(AN709)</f>
        <v>12407</v>
      </c>
      <c r="DD709" s="16">
        <f>IF(UPPER(TRIM(BB709))="",0,IF(UPPER(TRIM(BB709))="M",32,IF(UPPER(TRIM(BB709))="H",64,IF(UPPER(TRIM(BB709))="I",128,-1))))</f>
        <v>0</v>
      </c>
      <c r="DE709" s="16">
        <f>IF(UPPER(TRIM(BC709))="",0, IF(UPPER(TRIM(BC709))="U",1,IF(UPPER(TRIM(BC709))="A",2,IF(UPPER(TRIM(BC709))="B1",4,IF(UPPER(TRIM(BC709))="B2",8,IF(UPPER(TRIM(BC709))="C",16,-1))))))</f>
        <v>0</v>
      </c>
      <c r="DF709" s="17"/>
      <c r="DG709" s="16">
        <v>607</v>
      </c>
      <c r="DH709" s="16">
        <f t="shared" ref="DH709:DI714" si="351">AK709</f>
        <v>0</v>
      </c>
      <c r="DI709" s="16">
        <f t="shared" si="351"/>
        <v>31</v>
      </c>
      <c r="DJ709" s="16">
        <f t="shared" ref="DJ709:DJ714" si="352">DB709 + DC709</f>
        <v>12407</v>
      </c>
      <c r="DK709" s="16">
        <f t="shared" ref="DK709:DL714" si="353">HEX2DEC(AO709)</f>
        <v>0</v>
      </c>
      <c r="DL709" s="16">
        <f t="shared" si="353"/>
        <v>12407</v>
      </c>
      <c r="DM709" s="13">
        <v>0</v>
      </c>
      <c r="DN709" s="16">
        <v>460</v>
      </c>
      <c r="DO709" s="16">
        <f>BV709*2^15+BW709*2^14+BX709*2^13+BY709*2^12+BZ709*2^11+CA709*2^10+CB709*2^9+CC709*2^8+CD709*2^7+CE709*2^6+CF709*2^5+CG709*2^4+CH709*2^3+CI709*2^2+CJ709*2^1+CK709*2^0</f>
        <v>0</v>
      </c>
      <c r="DP709" s="16">
        <f>CL709*2^15+CM709*2^14+CN709*2^13+CO709*2^12+CP709*2^11+CQ709*2^10+CR709*2^9+CS709*2^8+CT709*2^7+CU709*2^6+CV709*2^5+CW709*2^4+CX709*2^3+CY709*2^2+CZ709*2^1+DA709*2^0</f>
        <v>0</v>
      </c>
      <c r="DQ709" s="16">
        <f>IF(DS709=2,AT709*1000,AT709)</f>
        <v>2000</v>
      </c>
      <c r="DR709" s="16">
        <f>IF(DT709=2,AU709*1000,AU709)</f>
        <v>500</v>
      </c>
      <c r="DS709" s="16">
        <v>2</v>
      </c>
      <c r="DT709" s="16">
        <v>2</v>
      </c>
      <c r="DU709" s="16">
        <f>MAX(0,MIN(AX709,3))*2^14+MAX(0,MIN(AY709,3))*2^12+MAX(0,MIN(AZ709,3))*2^10+MAX(0,MIN(BA709,3))*2^8+IF(AW709&lt;0,31,IF(AW709&gt;30,30,AW709))</f>
        <v>0</v>
      </c>
      <c r="DV709" s="16">
        <f>DD709 + DE709</f>
        <v>0</v>
      </c>
      <c r="DW709" s="138"/>
      <c r="DX709" s="137"/>
      <c r="DY709" s="137"/>
      <c r="DZ709" s="17"/>
      <c r="EA709" s="15"/>
      <c r="EB709" s="15"/>
      <c r="EC709" s="15"/>
      <c r="ED709" s="15"/>
    </row>
    <row r="710" spans="1:134" ht="15" hidden="1" customHeight="1" x14ac:dyDescent="0.3">
      <c r="A710" s="123"/>
      <c r="B710" s="221"/>
      <c r="C710" s="553" t="str">
        <f>IF(LEN(t_STR_RW_UEGO3) &gt; 0, t_STR_RW_UEGO3, DEF_RW_UEGO3) &amp; " cal resistor voltage low"</f>
        <v>UEGO3 cal resistor voltage low</v>
      </c>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c r="AC710" s="125"/>
      <c r="AD710" s="125"/>
      <c r="AE710" s="125"/>
      <c r="AF710" s="125"/>
      <c r="AG710" s="125"/>
      <c r="AH710" s="125"/>
      <c r="AI710" s="125"/>
      <c r="AJ710" s="128">
        <f t="shared" si="346"/>
        <v>0</v>
      </c>
      <c r="AK710" s="135">
        <v>0</v>
      </c>
      <c r="AL710" s="135">
        <v>31</v>
      </c>
      <c r="AM710" s="194" t="s">
        <v>165</v>
      </c>
      <c r="AN710" s="195" t="s">
        <v>1157</v>
      </c>
      <c r="AO710" s="195" t="s">
        <v>167</v>
      </c>
      <c r="AP710" s="195" t="s">
        <v>1157</v>
      </c>
      <c r="AQ710" s="132"/>
      <c r="AR710" s="12"/>
      <c r="AS710" s="12"/>
      <c r="AT710" s="12"/>
      <c r="AU710" s="12"/>
      <c r="AV710" s="12"/>
      <c r="AW710" s="12"/>
      <c r="AX710" s="12"/>
      <c r="AY710" s="12"/>
      <c r="AZ710" s="12"/>
      <c r="BA710" s="12"/>
      <c r="BB710" s="14"/>
      <c r="BC710" s="14"/>
      <c r="BD710" s="15"/>
      <c r="BE710" s="137" t="str">
        <f t="shared" si="347"/>
        <v>UEGO3 cal resistor voltage low</v>
      </c>
      <c r="BF710" s="11" t="s">
        <v>1012</v>
      </c>
      <c r="BG710" s="11" t="s">
        <v>1013</v>
      </c>
      <c r="BH710" s="11" t="s">
        <v>266</v>
      </c>
      <c r="BI710" s="11" t="s">
        <v>1014</v>
      </c>
      <c r="BJ710" s="11" t="s">
        <v>1015</v>
      </c>
      <c r="BK710" s="11" t="s">
        <v>1016</v>
      </c>
      <c r="BL710" s="11" t="s">
        <v>350</v>
      </c>
      <c r="BM710" s="11" t="s">
        <v>179</v>
      </c>
      <c r="BN710" s="11" t="s">
        <v>182</v>
      </c>
      <c r="BO710" s="11" t="s">
        <v>182</v>
      </c>
      <c r="BP710" s="11" t="s">
        <v>183</v>
      </c>
      <c r="BQ710" s="11" t="s">
        <v>182</v>
      </c>
      <c r="BR710" s="11" t="s">
        <v>182</v>
      </c>
      <c r="BS710" s="11" t="s">
        <v>183</v>
      </c>
      <c r="BT710" s="11" t="s">
        <v>182</v>
      </c>
      <c r="BU710" s="11"/>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6">
        <f t="shared" si="349"/>
        <v>0</v>
      </c>
      <c r="DC710" s="16">
        <f t="shared" si="350"/>
        <v>12408</v>
      </c>
      <c r="DD710" s="16"/>
      <c r="DE710" s="16"/>
      <c r="DF710" s="17"/>
      <c r="DG710" s="16">
        <v>608</v>
      </c>
      <c r="DH710" s="16">
        <f t="shared" si="351"/>
        <v>0</v>
      </c>
      <c r="DI710" s="16">
        <f t="shared" si="351"/>
        <v>31</v>
      </c>
      <c r="DJ710" s="16">
        <f t="shared" si="352"/>
        <v>12408</v>
      </c>
      <c r="DK710" s="16">
        <f t="shared" si="353"/>
        <v>0</v>
      </c>
      <c r="DL710" s="16">
        <f t="shared" si="353"/>
        <v>12408</v>
      </c>
      <c r="DM710" s="13">
        <v>0</v>
      </c>
      <c r="DN710" s="16">
        <v>460</v>
      </c>
      <c r="DO710" s="16"/>
      <c r="DP710" s="16"/>
      <c r="DQ710" s="16"/>
      <c r="DR710" s="16"/>
      <c r="DS710" s="16"/>
      <c r="DT710" s="16"/>
      <c r="DU710" s="16"/>
      <c r="DV710" s="16"/>
      <c r="DW710" s="138"/>
      <c r="DX710" s="137"/>
      <c r="DY710" s="137"/>
      <c r="DZ710" s="17"/>
      <c r="EA710" s="15"/>
      <c r="EB710" s="15"/>
      <c r="EC710" s="15"/>
      <c r="ED710" s="15"/>
    </row>
    <row r="711" spans="1:134" ht="15" hidden="1" customHeight="1" x14ac:dyDescent="0.3">
      <c r="A711" s="123"/>
      <c r="B711" s="221"/>
      <c r="C711" s="553" t="str">
        <f>IF(LEN(t_STR_RW_UEGO3) &gt; 0, t_STR_RW_UEGO3, DEF_RW_UEGO3) &amp; " return voltage shorted high"</f>
        <v>UEGO3 return voltage shorted high</v>
      </c>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c r="AC711" s="125"/>
      <c r="AD711" s="125"/>
      <c r="AE711" s="125"/>
      <c r="AF711" s="125"/>
      <c r="AG711" s="125"/>
      <c r="AH711" s="125"/>
      <c r="AI711" s="125"/>
      <c r="AJ711" s="128">
        <f t="shared" si="346"/>
        <v>0</v>
      </c>
      <c r="AK711" s="135">
        <v>0</v>
      </c>
      <c r="AL711" s="135">
        <v>31</v>
      </c>
      <c r="AM711" s="194" t="s">
        <v>165</v>
      </c>
      <c r="AN711" s="195" t="s">
        <v>1158</v>
      </c>
      <c r="AO711" s="195" t="s">
        <v>167</v>
      </c>
      <c r="AP711" s="195" t="s">
        <v>1158</v>
      </c>
      <c r="AQ711" s="132"/>
      <c r="AR711" s="12"/>
      <c r="AS711" s="12"/>
      <c r="AT711" s="12"/>
      <c r="AU711" s="12"/>
      <c r="AV711" s="12"/>
      <c r="AW711" s="12"/>
      <c r="AX711" s="12"/>
      <c r="AY711" s="12"/>
      <c r="AZ711" s="12"/>
      <c r="BA711" s="12"/>
      <c r="BB711" s="14"/>
      <c r="BC711" s="14"/>
      <c r="BD711" s="15"/>
      <c r="BE711" s="137" t="str">
        <f t="shared" si="347"/>
        <v>UEGO3 return voltage shorted high</v>
      </c>
      <c r="BF711" s="11" t="s">
        <v>1012</v>
      </c>
      <c r="BG711" s="11" t="s">
        <v>1013</v>
      </c>
      <c r="BH711" s="11" t="s">
        <v>266</v>
      </c>
      <c r="BI711" s="11" t="s">
        <v>1014</v>
      </c>
      <c r="BJ711" s="11" t="s">
        <v>1015</v>
      </c>
      <c r="BK711" s="11" t="s">
        <v>1016</v>
      </c>
      <c r="BL711" s="11" t="s">
        <v>350</v>
      </c>
      <c r="BM711" s="11" t="s">
        <v>179</v>
      </c>
      <c r="BN711" s="11" t="s">
        <v>182</v>
      </c>
      <c r="BO711" s="11" t="s">
        <v>182</v>
      </c>
      <c r="BP711" s="11" t="s">
        <v>183</v>
      </c>
      <c r="BQ711" s="11" t="s">
        <v>182</v>
      </c>
      <c r="BR711" s="11" t="s">
        <v>182</v>
      </c>
      <c r="BS711" s="11" t="s">
        <v>183</v>
      </c>
      <c r="BT711" s="11" t="s">
        <v>182</v>
      </c>
      <c r="BU711" s="11"/>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6">
        <f t="shared" si="349"/>
        <v>0</v>
      </c>
      <c r="DC711" s="16">
        <f t="shared" si="350"/>
        <v>12409</v>
      </c>
      <c r="DD711" s="16"/>
      <c r="DE711" s="16"/>
      <c r="DF711" s="17"/>
      <c r="DG711" s="16">
        <v>609</v>
      </c>
      <c r="DH711" s="16">
        <f t="shared" si="351"/>
        <v>0</v>
      </c>
      <c r="DI711" s="16">
        <f t="shared" si="351"/>
        <v>31</v>
      </c>
      <c r="DJ711" s="16">
        <f t="shared" si="352"/>
        <v>12409</v>
      </c>
      <c r="DK711" s="16">
        <f t="shared" si="353"/>
        <v>0</v>
      </c>
      <c r="DL711" s="16">
        <f t="shared" si="353"/>
        <v>12409</v>
      </c>
      <c r="DM711" s="13">
        <v>0</v>
      </c>
      <c r="DN711" s="16">
        <v>460</v>
      </c>
      <c r="DO711" s="16"/>
      <c r="DP711" s="16"/>
      <c r="DQ711" s="16"/>
      <c r="DR711" s="16"/>
      <c r="DS711" s="16"/>
      <c r="DT711" s="16"/>
      <c r="DU711" s="16"/>
      <c r="DV711" s="16"/>
      <c r="DW711" s="138"/>
      <c r="DX711" s="137"/>
      <c r="DY711" s="137"/>
      <c r="DZ711" s="17"/>
      <c r="EA711" s="15"/>
      <c r="EB711" s="15"/>
      <c r="EC711" s="15"/>
      <c r="ED711" s="15"/>
    </row>
    <row r="712" spans="1:134" ht="15" hidden="1" customHeight="1" x14ac:dyDescent="0.3">
      <c r="A712" s="123"/>
      <c r="B712" s="221"/>
      <c r="C712" s="553" t="str">
        <f>IF(LEN(t_STR_RW_UEGO3) &gt; 0, t_STR_RW_UEGO3, DEF_RW_UEGO3) &amp; " return voltage shorted low"</f>
        <v>UEGO3 return voltage shorted low</v>
      </c>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c r="AC712" s="125"/>
      <c r="AD712" s="125"/>
      <c r="AE712" s="125"/>
      <c r="AF712" s="125"/>
      <c r="AG712" s="125"/>
      <c r="AH712" s="125"/>
      <c r="AI712" s="125"/>
      <c r="AJ712" s="128">
        <f t="shared" si="346"/>
        <v>0</v>
      </c>
      <c r="AK712" s="135">
        <v>0</v>
      </c>
      <c r="AL712" s="135">
        <v>31</v>
      </c>
      <c r="AM712" s="194" t="s">
        <v>165</v>
      </c>
      <c r="AN712" s="195" t="s">
        <v>1159</v>
      </c>
      <c r="AO712" s="195" t="s">
        <v>167</v>
      </c>
      <c r="AP712" s="195" t="s">
        <v>1159</v>
      </c>
      <c r="AQ712" s="132"/>
      <c r="AR712" s="12"/>
      <c r="AS712" s="12"/>
      <c r="AT712" s="12"/>
      <c r="AU712" s="12"/>
      <c r="AV712" s="12"/>
      <c r="AW712" s="12"/>
      <c r="AX712" s="12"/>
      <c r="AY712" s="12"/>
      <c r="AZ712" s="12"/>
      <c r="BA712" s="12"/>
      <c r="BB712" s="14"/>
      <c r="BC712" s="14"/>
      <c r="BD712" s="15"/>
      <c r="BE712" s="137" t="str">
        <f t="shared" si="347"/>
        <v>UEGO3 return voltage shorted low</v>
      </c>
      <c r="BF712" s="11" t="s">
        <v>1012</v>
      </c>
      <c r="BG712" s="11" t="s">
        <v>1013</v>
      </c>
      <c r="BH712" s="11" t="s">
        <v>266</v>
      </c>
      <c r="BI712" s="11" t="s">
        <v>1014</v>
      </c>
      <c r="BJ712" s="11" t="s">
        <v>1015</v>
      </c>
      <c r="BK712" s="11" t="s">
        <v>1016</v>
      </c>
      <c r="BL712" s="11" t="s">
        <v>350</v>
      </c>
      <c r="BM712" s="11" t="s">
        <v>179</v>
      </c>
      <c r="BN712" s="11" t="s">
        <v>182</v>
      </c>
      <c r="BO712" s="11" t="s">
        <v>182</v>
      </c>
      <c r="BP712" s="11" t="s">
        <v>183</v>
      </c>
      <c r="BQ712" s="11" t="s">
        <v>182</v>
      </c>
      <c r="BR712" s="11" t="s">
        <v>182</v>
      </c>
      <c r="BS712" s="11" t="s">
        <v>183</v>
      </c>
      <c r="BT712" s="11" t="s">
        <v>182</v>
      </c>
      <c r="BU712" s="11"/>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6">
        <f t="shared" si="349"/>
        <v>0</v>
      </c>
      <c r="DC712" s="16">
        <f t="shared" si="350"/>
        <v>12410</v>
      </c>
      <c r="DD712" s="16"/>
      <c r="DE712" s="16"/>
      <c r="DF712" s="17"/>
      <c r="DG712" s="16">
        <v>610</v>
      </c>
      <c r="DH712" s="16">
        <f t="shared" si="351"/>
        <v>0</v>
      </c>
      <c r="DI712" s="16">
        <f t="shared" si="351"/>
        <v>31</v>
      </c>
      <c r="DJ712" s="16">
        <f t="shared" si="352"/>
        <v>12410</v>
      </c>
      <c r="DK712" s="16">
        <f t="shared" si="353"/>
        <v>0</v>
      </c>
      <c r="DL712" s="16">
        <f t="shared" si="353"/>
        <v>12410</v>
      </c>
      <c r="DM712" s="13">
        <v>0</v>
      </c>
      <c r="DN712" s="16">
        <v>460</v>
      </c>
      <c r="DO712" s="16"/>
      <c r="DP712" s="16"/>
      <c r="DQ712" s="16"/>
      <c r="DR712" s="16"/>
      <c r="DS712" s="16"/>
      <c r="DT712" s="16"/>
      <c r="DU712" s="16"/>
      <c r="DV712" s="16"/>
      <c r="DW712" s="138"/>
      <c r="DX712" s="137"/>
      <c r="DY712" s="137"/>
      <c r="DZ712" s="17"/>
      <c r="EA712" s="15"/>
      <c r="EB712" s="15"/>
      <c r="EC712" s="15"/>
      <c r="ED712" s="15"/>
    </row>
    <row r="713" spans="1:134" ht="15" hidden="1" customHeight="1" x14ac:dyDescent="0.3">
      <c r="A713" s="123"/>
      <c r="B713" s="221"/>
      <c r="C713" s="553" t="str">
        <f>IF(LEN(t_STR_RW_UEGO3) &gt; 0, t_STR_RW_UEGO3, DEF_RW_UEGO3) &amp; " pump voltage shorted high"</f>
        <v>UEGO3 pump voltage shorted high</v>
      </c>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c r="AC713" s="125"/>
      <c r="AD713" s="125"/>
      <c r="AE713" s="125"/>
      <c r="AF713" s="125"/>
      <c r="AG713" s="125"/>
      <c r="AH713" s="125"/>
      <c r="AI713" s="125"/>
      <c r="AJ713" s="128">
        <f t="shared" si="346"/>
        <v>0</v>
      </c>
      <c r="AK713" s="135">
        <v>0</v>
      </c>
      <c r="AL713" s="135">
        <v>31</v>
      </c>
      <c r="AM713" s="194" t="s">
        <v>165</v>
      </c>
      <c r="AN713" s="195" t="s">
        <v>1160</v>
      </c>
      <c r="AO713" s="195" t="s">
        <v>167</v>
      </c>
      <c r="AP713" s="195" t="s">
        <v>1160</v>
      </c>
      <c r="AQ713" s="140"/>
      <c r="AR713" s="12"/>
      <c r="AS713" s="12"/>
      <c r="AT713" s="12"/>
      <c r="AU713" s="12"/>
      <c r="AV713" s="12"/>
      <c r="AW713" s="12"/>
      <c r="AX713" s="12"/>
      <c r="AY713" s="12"/>
      <c r="AZ713" s="12"/>
      <c r="BA713" s="12"/>
      <c r="BB713" s="14"/>
      <c r="BC713" s="14"/>
      <c r="BD713" s="15"/>
      <c r="BE713" s="137" t="str">
        <f t="shared" si="347"/>
        <v>UEGO3 pump voltage shorted high</v>
      </c>
      <c r="BF713" s="11" t="s">
        <v>1012</v>
      </c>
      <c r="BG713" s="11" t="s">
        <v>1013</v>
      </c>
      <c r="BH713" s="11" t="s">
        <v>266</v>
      </c>
      <c r="BI713" s="11" t="s">
        <v>1014</v>
      </c>
      <c r="BJ713" s="11" t="s">
        <v>1015</v>
      </c>
      <c r="BK713" s="11" t="s">
        <v>1016</v>
      </c>
      <c r="BL713" s="11" t="s">
        <v>350</v>
      </c>
      <c r="BM713" s="11" t="s">
        <v>179</v>
      </c>
      <c r="BN713" s="11" t="s">
        <v>182</v>
      </c>
      <c r="BO713" s="11" t="s">
        <v>182</v>
      </c>
      <c r="BP713" s="11" t="s">
        <v>183</v>
      </c>
      <c r="BQ713" s="11" t="s">
        <v>182</v>
      </c>
      <c r="BR713" s="11" t="s">
        <v>182</v>
      </c>
      <c r="BS713" s="11" t="s">
        <v>183</v>
      </c>
      <c r="BT713" s="11" t="s">
        <v>182</v>
      </c>
      <c r="BU713" s="11"/>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6">
        <f t="shared" si="349"/>
        <v>0</v>
      </c>
      <c r="DC713" s="16">
        <f t="shared" si="350"/>
        <v>12411</v>
      </c>
      <c r="DD713" s="16"/>
      <c r="DE713" s="16"/>
      <c r="DF713" s="17"/>
      <c r="DG713" s="16">
        <v>611</v>
      </c>
      <c r="DH713" s="16">
        <f t="shared" si="351"/>
        <v>0</v>
      </c>
      <c r="DI713" s="16">
        <f t="shared" si="351"/>
        <v>31</v>
      </c>
      <c r="DJ713" s="16">
        <f t="shared" si="352"/>
        <v>12411</v>
      </c>
      <c r="DK713" s="16">
        <f t="shared" si="353"/>
        <v>0</v>
      </c>
      <c r="DL713" s="16">
        <f t="shared" si="353"/>
        <v>12411</v>
      </c>
      <c r="DM713" s="13">
        <v>0</v>
      </c>
      <c r="DN713" s="16">
        <v>460</v>
      </c>
      <c r="DO713" s="16"/>
      <c r="DP713" s="16"/>
      <c r="DQ713" s="16"/>
      <c r="DR713" s="16"/>
      <c r="DS713" s="16"/>
      <c r="DT713" s="16"/>
      <c r="DU713" s="16"/>
      <c r="DV713" s="16"/>
      <c r="DW713" s="138"/>
      <c r="DX713" s="137"/>
      <c r="DY713" s="137"/>
      <c r="DZ713" s="17"/>
      <c r="EA713" s="15"/>
      <c r="EB713" s="15"/>
      <c r="EC713" s="15"/>
      <c r="ED713" s="15"/>
    </row>
    <row r="714" spans="1:134" ht="15" hidden="1" customHeight="1" x14ac:dyDescent="0.3">
      <c r="A714" s="230" t="s">
        <v>1161</v>
      </c>
      <c r="B714" s="229"/>
      <c r="C714" s="553" t="str">
        <f>IF(LEN(t_STR_RW_UEGO3) &gt; 0, t_STR_RW_UEGO3, DEF_RW_UEGO3) &amp; " pump voltage shorted low"</f>
        <v>UEGO3 pump voltage shorted low</v>
      </c>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c r="AC714" s="125"/>
      <c r="AD714" s="125"/>
      <c r="AE714" s="125"/>
      <c r="AF714" s="125"/>
      <c r="AG714" s="125"/>
      <c r="AH714" s="125"/>
      <c r="AI714" s="125"/>
      <c r="AJ714" s="128">
        <f t="shared" si="346"/>
        <v>0</v>
      </c>
      <c r="AK714" s="135">
        <v>0</v>
      </c>
      <c r="AL714" s="135">
        <v>31</v>
      </c>
      <c r="AM714" s="194" t="s">
        <v>165</v>
      </c>
      <c r="AN714" s="195" t="s">
        <v>1162</v>
      </c>
      <c r="AO714" s="195" t="s">
        <v>167</v>
      </c>
      <c r="AP714" s="195" t="s">
        <v>1162</v>
      </c>
      <c r="AQ714" s="132"/>
      <c r="AR714" s="12"/>
      <c r="AS714" s="12"/>
      <c r="AT714" s="12"/>
      <c r="AU714" s="12"/>
      <c r="AV714" s="12"/>
      <c r="AW714" s="12"/>
      <c r="AX714" s="12"/>
      <c r="AY714" s="12"/>
      <c r="AZ714" s="12"/>
      <c r="BA714" s="12"/>
      <c r="BB714" s="14"/>
      <c r="BC714" s="14"/>
      <c r="BD714" s="15"/>
      <c r="BE714" s="137" t="str">
        <f t="shared" si="347"/>
        <v>UEGO3 pump voltage shorted low</v>
      </c>
      <c r="BF714" s="11" t="s">
        <v>1012</v>
      </c>
      <c r="BG714" s="11" t="s">
        <v>1013</v>
      </c>
      <c r="BH714" s="11" t="s">
        <v>266</v>
      </c>
      <c r="BI714" s="11" t="s">
        <v>1014</v>
      </c>
      <c r="BJ714" s="11" t="s">
        <v>1015</v>
      </c>
      <c r="BK714" s="11" t="s">
        <v>1016</v>
      </c>
      <c r="BL714" s="11" t="s">
        <v>350</v>
      </c>
      <c r="BM714" s="11" t="s">
        <v>179</v>
      </c>
      <c r="BN714" s="11" t="s">
        <v>182</v>
      </c>
      <c r="BO714" s="11" t="s">
        <v>182</v>
      </c>
      <c r="BP714" s="11" t="s">
        <v>183</v>
      </c>
      <c r="BQ714" s="11" t="s">
        <v>182</v>
      </c>
      <c r="BR714" s="11" t="s">
        <v>182</v>
      </c>
      <c r="BS714" s="11" t="s">
        <v>183</v>
      </c>
      <c r="BT714" s="11" t="s">
        <v>182</v>
      </c>
      <c r="BU714" s="11"/>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6">
        <f t="shared" si="349"/>
        <v>0</v>
      </c>
      <c r="DC714" s="16">
        <f t="shared" si="350"/>
        <v>12412</v>
      </c>
      <c r="DD714" s="16"/>
      <c r="DE714" s="16"/>
      <c r="DF714" s="17"/>
      <c r="DG714" s="16">
        <v>612</v>
      </c>
      <c r="DH714" s="16">
        <f t="shared" si="351"/>
        <v>0</v>
      </c>
      <c r="DI714" s="16">
        <f t="shared" si="351"/>
        <v>31</v>
      </c>
      <c r="DJ714" s="16">
        <f t="shared" si="352"/>
        <v>12412</v>
      </c>
      <c r="DK714" s="16">
        <f t="shared" si="353"/>
        <v>0</v>
      </c>
      <c r="DL714" s="16">
        <f t="shared" si="353"/>
        <v>12412</v>
      </c>
      <c r="DM714" s="13">
        <v>0</v>
      </c>
      <c r="DN714" s="16">
        <v>460</v>
      </c>
      <c r="DO714" s="16"/>
      <c r="DP714" s="16"/>
      <c r="DQ714" s="16"/>
      <c r="DR714" s="16"/>
      <c r="DS714" s="16"/>
      <c r="DT714" s="16"/>
      <c r="DU714" s="16"/>
      <c r="DV714" s="16"/>
      <c r="DW714" s="138"/>
      <c r="DX714" s="137"/>
      <c r="DY714" s="137"/>
      <c r="DZ714" s="17"/>
      <c r="EA714" s="15"/>
      <c r="EB714" s="15"/>
      <c r="EC714" s="15"/>
      <c r="ED714" s="15"/>
    </row>
    <row r="715" spans="1:134" ht="15" hidden="1" customHeight="1" x14ac:dyDescent="0.3">
      <c r="A715" s="230" t="s">
        <v>1092</v>
      </c>
      <c r="B715" s="229"/>
      <c r="C715" s="553"/>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c r="AC715" s="125"/>
      <c r="AD715" s="125"/>
      <c r="AE715" s="125"/>
      <c r="AF715" s="125"/>
      <c r="AG715" s="125"/>
      <c r="AH715" s="125"/>
      <c r="AI715" s="125"/>
      <c r="AJ715" s="128"/>
      <c r="AK715" s="143"/>
      <c r="AL715" s="143"/>
      <c r="AM715" s="144"/>
      <c r="AN715" s="145"/>
      <c r="AO715" s="145"/>
      <c r="AP715" s="145"/>
      <c r="AQ715" s="140"/>
      <c r="AR715" s="197"/>
      <c r="AS715" s="12"/>
      <c r="AT715" s="224"/>
      <c r="AU715" s="224"/>
      <c r="AV715" s="12"/>
      <c r="AW715" s="12"/>
      <c r="AX715" s="12"/>
      <c r="AY715" s="12"/>
      <c r="AZ715" s="12"/>
      <c r="BA715" s="12"/>
      <c r="BB715" s="14"/>
      <c r="BC715" s="14"/>
      <c r="BD715" s="15"/>
      <c r="BE715" s="137"/>
      <c r="BF715" s="146"/>
      <c r="BG715" s="146"/>
      <c r="BH715" s="146"/>
      <c r="BI715" s="11" t="s">
        <v>183</v>
      </c>
      <c r="BJ715" s="11" t="s">
        <v>183</v>
      </c>
      <c r="BK715" s="11" t="s">
        <v>183</v>
      </c>
      <c r="BL715" s="11" t="s">
        <v>183</v>
      </c>
      <c r="BM715" s="11" t="s">
        <v>183</v>
      </c>
      <c r="BN715" s="11" t="s">
        <v>183</v>
      </c>
      <c r="BO715" s="11" t="s">
        <v>183</v>
      </c>
      <c r="BP715" s="11" t="s">
        <v>183</v>
      </c>
      <c r="BQ715" s="11" t="s">
        <v>183</v>
      </c>
      <c r="BR715" s="11" t="s">
        <v>183</v>
      </c>
      <c r="BS715" s="11" t="s">
        <v>183</v>
      </c>
      <c r="BT715" s="11" t="s">
        <v>183</v>
      </c>
      <c r="BU715" s="11"/>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6"/>
      <c r="DC715" s="16"/>
      <c r="DD715" s="16"/>
      <c r="DE715" s="16"/>
      <c r="DF715" s="17"/>
      <c r="DG715" s="16"/>
      <c r="DH715" s="16"/>
      <c r="DI715" s="16"/>
      <c r="DJ715" s="16"/>
      <c r="DK715" s="16"/>
      <c r="DL715" s="16"/>
      <c r="DM715" s="128"/>
      <c r="DN715" s="16"/>
      <c r="DO715" s="16"/>
      <c r="DP715" s="16"/>
      <c r="DQ715" s="16"/>
      <c r="DR715" s="16"/>
      <c r="DS715" s="16"/>
      <c r="DT715" s="16"/>
      <c r="DU715" s="16"/>
      <c r="DV715" s="16"/>
      <c r="DW715" s="138"/>
      <c r="DX715" s="137"/>
      <c r="DY715" s="137"/>
      <c r="DZ715" s="17"/>
      <c r="EA715" s="15"/>
      <c r="EB715" s="15"/>
      <c r="EC715" s="15"/>
      <c r="ED715" s="15"/>
    </row>
    <row r="716" spans="1:134" ht="15" hidden="1" customHeight="1" x14ac:dyDescent="0.3">
      <c r="A716" s="123"/>
      <c r="B716" s="221"/>
      <c r="C716" s="561" t="str">
        <f>IF(LEN(t_STR_RW_UEGO3) &gt; 0, t_STR_RW_UEGO3, DEF_RW_UEGO3) &amp; " sense cell voltage high"</f>
        <v>UEGO3 sense cell voltage high</v>
      </c>
      <c r="D716" s="152"/>
      <c r="E716" s="228"/>
      <c r="F716" s="152"/>
      <c r="G716" s="151"/>
      <c r="H716" s="152"/>
      <c r="I716" s="151"/>
      <c r="J716" s="151"/>
      <c r="K716" s="152"/>
      <c r="L716" s="152"/>
      <c r="M716" s="152"/>
      <c r="N716" s="152"/>
      <c r="O716" s="152"/>
      <c r="P716" s="152"/>
      <c r="Q716" s="152"/>
      <c r="R716" s="152"/>
      <c r="S716" s="152"/>
      <c r="T716" s="152"/>
      <c r="U716" s="152"/>
      <c r="V716" s="152"/>
      <c r="W716" s="152"/>
      <c r="X716" s="152"/>
      <c r="Y716" s="152"/>
      <c r="Z716" s="152"/>
      <c r="AA716" s="152"/>
      <c r="AB716" s="152"/>
      <c r="AC716" s="152"/>
      <c r="AD716" s="152"/>
      <c r="AE716" s="152"/>
      <c r="AF716" s="152"/>
      <c r="AG716" s="152"/>
      <c r="AH716" s="152"/>
      <c r="AI716" s="152"/>
      <c r="AJ716" s="148">
        <f>IF($DM716=0,0,(IF(_xlfn.BITAND($DM716, 128),"8,", "") &amp; IF(_xlfn.BITAND($DM716,64),"7,", "") &amp; IF(_xlfn.BITAND($DM716,7), _xlfn.BITAND($DM716,7) &amp; ",", "") &amp; IF(_xlfn.BITAND($DM716, 56), _xlfn.BITAND($DM716, 56)/8, "")))</f>
        <v>0</v>
      </c>
      <c r="AK716" s="135">
        <v>0</v>
      </c>
      <c r="AL716" s="135">
        <v>31</v>
      </c>
      <c r="AM716" s="194" t="s">
        <v>165</v>
      </c>
      <c r="AN716" s="195" t="s">
        <v>1163</v>
      </c>
      <c r="AO716" s="195" t="s">
        <v>167</v>
      </c>
      <c r="AP716" s="195" t="s">
        <v>1163</v>
      </c>
      <c r="AQ716" s="140"/>
      <c r="AR716" s="12"/>
      <c r="AS716" s="12"/>
      <c r="AT716" s="263">
        <v>3</v>
      </c>
      <c r="AU716" s="198">
        <v>1</v>
      </c>
      <c r="AV716" s="12" t="s">
        <v>259</v>
      </c>
      <c r="AW716" s="135">
        <v>0</v>
      </c>
      <c r="AX716" s="135">
        <v>0</v>
      </c>
      <c r="AY716" s="135">
        <v>0</v>
      </c>
      <c r="AZ716" s="135">
        <v>0</v>
      </c>
      <c r="BA716" s="135">
        <v>0</v>
      </c>
      <c r="BB716" s="136"/>
      <c r="BC716" s="136"/>
      <c r="BD716" s="15"/>
      <c r="BE716" s="137" t="str">
        <f>IF(C716="","",C716)</f>
        <v>UEGO3 sense cell voltage high</v>
      </c>
      <c r="BF716" s="11" t="s">
        <v>1012</v>
      </c>
      <c r="BG716" s="11" t="s">
        <v>1013</v>
      </c>
      <c r="BH716" s="11" t="s">
        <v>266</v>
      </c>
      <c r="BI716" s="11" t="s">
        <v>1014</v>
      </c>
      <c r="BJ716" s="11" t="s">
        <v>1015</v>
      </c>
      <c r="BK716" s="11" t="s">
        <v>1016</v>
      </c>
      <c r="BL716" s="11" t="s">
        <v>350</v>
      </c>
      <c r="BM716" s="11" t="s">
        <v>179</v>
      </c>
      <c r="BN716" s="11" t="s">
        <v>182</v>
      </c>
      <c r="BO716" s="11" t="s">
        <v>182</v>
      </c>
      <c r="BP716" s="11" t="s">
        <v>183</v>
      </c>
      <c r="BQ716" s="11" t="s">
        <v>182</v>
      </c>
      <c r="BR716" s="11" t="s">
        <v>182</v>
      </c>
      <c r="BS716" s="11" t="s">
        <v>183</v>
      </c>
      <c r="BT716" s="11" t="s">
        <v>182</v>
      </c>
      <c r="BU716" s="11"/>
      <c r="BV716" s="15">
        <f>IF(UPPER(TRIM(D716))="X",1,0)</f>
        <v>0</v>
      </c>
      <c r="BW716" s="15">
        <f>IF(UPPER(TRIM(E716))="X",1,0)</f>
        <v>0</v>
      </c>
      <c r="BX716" s="15">
        <f>IF(UPPER(TRIM(F716))="X",1,0)</f>
        <v>0</v>
      </c>
      <c r="BY716" s="15">
        <f>IF(UPPER(TRIM(G716))="X",1,0)</f>
        <v>0</v>
      </c>
      <c r="BZ716" s="15">
        <f>IF(UPPER(TRIM(H716))="X",1,0)</f>
        <v>0</v>
      </c>
      <c r="CA716" s="15">
        <f>IF(UPPER(TRIM(J716))="X",1,0)</f>
        <v>0</v>
      </c>
      <c r="CB716" s="15">
        <f>IF(UPPER(TRIM(L716))="X",1,0)</f>
        <v>0</v>
      </c>
      <c r="CC716" s="15">
        <f>IF(UPPER(TRIM(M716))="X",1,0)</f>
        <v>0</v>
      </c>
      <c r="CD716" s="15">
        <f>IF(UPPER(TRIM(I716))="X",1,0)</f>
        <v>0</v>
      </c>
      <c r="CE716" s="15">
        <f>IF(UPPER(TRIM(K716))="X",1,0)</f>
        <v>0</v>
      </c>
      <c r="CF716" s="15">
        <f t="shared" ref="CF716:CX716" si="354">IF(UPPER(TRIM(N716))="X",1,0)</f>
        <v>0</v>
      </c>
      <c r="CG716" s="15">
        <f t="shared" si="354"/>
        <v>0</v>
      </c>
      <c r="CH716" s="15">
        <f t="shared" si="354"/>
        <v>0</v>
      </c>
      <c r="CI716" s="15">
        <f t="shared" si="354"/>
        <v>0</v>
      </c>
      <c r="CJ716" s="15">
        <f t="shared" si="354"/>
        <v>0</v>
      </c>
      <c r="CK716" s="15">
        <f t="shared" si="354"/>
        <v>0</v>
      </c>
      <c r="CL716" s="15">
        <f t="shared" si="354"/>
        <v>0</v>
      </c>
      <c r="CM716" s="15">
        <f t="shared" si="354"/>
        <v>0</v>
      </c>
      <c r="CN716" s="15">
        <f t="shared" si="354"/>
        <v>0</v>
      </c>
      <c r="CO716" s="15">
        <f t="shared" si="354"/>
        <v>0</v>
      </c>
      <c r="CP716" s="15">
        <f t="shared" si="354"/>
        <v>0</v>
      </c>
      <c r="CQ716" s="15">
        <f t="shared" si="354"/>
        <v>0</v>
      </c>
      <c r="CR716" s="15">
        <f t="shared" si="354"/>
        <v>0</v>
      </c>
      <c r="CS716" s="15">
        <f t="shared" si="354"/>
        <v>0</v>
      </c>
      <c r="CT716" s="15">
        <f t="shared" si="354"/>
        <v>0</v>
      </c>
      <c r="CU716" s="15">
        <f t="shared" si="354"/>
        <v>0</v>
      </c>
      <c r="CV716" s="15">
        <f t="shared" si="354"/>
        <v>0</v>
      </c>
      <c r="CW716" s="15">
        <f t="shared" si="354"/>
        <v>0</v>
      </c>
      <c r="CX716" s="15">
        <f t="shared" si="354"/>
        <v>0</v>
      </c>
      <c r="CY716" s="15">
        <v>0</v>
      </c>
      <c r="CZ716" s="15">
        <f>IF(UPPER(TRIM(AH716))="X",1,0)</f>
        <v>0</v>
      </c>
      <c r="DA716" s="15">
        <v>0</v>
      </c>
      <c r="DB716" s="16">
        <f>IF(UPPER(TRIM(AM716))="P", 0, IF(UPPER(TRIM(AM716))="C", 16384, IF(UPPER(TRIM(AM716))="B", 32768, IF(UPPER(TRIM(AM716))="U", 49152, -1))))</f>
        <v>0</v>
      </c>
      <c r="DC716" s="16">
        <f>HEX2DEC(AN716)</f>
        <v>12413</v>
      </c>
      <c r="DD716" s="16">
        <f>IF(UPPER(TRIM(BB716))="",0,IF(UPPER(TRIM(BB716))="M",32,IF(UPPER(TRIM(BB716))="H",64,IF(UPPER(TRIM(BB716))="I",128,-1))))</f>
        <v>0</v>
      </c>
      <c r="DE716" s="16">
        <f>IF(UPPER(TRIM(BC716))="",0, IF(UPPER(TRIM(BC716))="U",1,IF(UPPER(TRIM(BC716))="A",2,IF(UPPER(TRIM(BC716))="B1",4,IF(UPPER(TRIM(BC716))="B2",8,IF(UPPER(TRIM(BC716))="C",16,-1))))))</f>
        <v>0</v>
      </c>
      <c r="DF716" s="17"/>
      <c r="DG716" s="16">
        <v>613</v>
      </c>
      <c r="DH716" s="16">
        <f t="shared" ref="DH716:DI719" si="355">AK716</f>
        <v>0</v>
      </c>
      <c r="DI716" s="16">
        <f t="shared" si="355"/>
        <v>31</v>
      </c>
      <c r="DJ716" s="16">
        <f>DB716 + DC716</f>
        <v>12413</v>
      </c>
      <c r="DK716" s="16">
        <f t="shared" ref="DK716:DL719" si="356">HEX2DEC(AO716)</f>
        <v>0</v>
      </c>
      <c r="DL716" s="16">
        <f t="shared" si="356"/>
        <v>12413</v>
      </c>
      <c r="DM716" s="13">
        <v>0</v>
      </c>
      <c r="DN716" s="16">
        <v>461</v>
      </c>
      <c r="DO716" s="16">
        <f>BV716*2^15+BW716*2^14+BX716*2^13+BY716*2^12+BZ716*2^11+CA716*2^10+CB716*2^9+CC716*2^8+CD716*2^7+CE716*2^6+CF716*2^5+CG716*2^4+CH716*2^3+CI716*2^2+CJ716*2^1+CK716*2^0</f>
        <v>0</v>
      </c>
      <c r="DP716" s="16">
        <f>CL716*2^15+CM716*2^14+CN716*2^13+CO716*2^12+CP716*2^11+CQ716*2^10+CR716*2^9+CS716*2^8+CT716*2^7+CU716*2^6+CV716*2^5+CW716*2^4+CX716*2^3+CY716*2^2+CZ716*2^1+DA716*2^0</f>
        <v>0</v>
      </c>
      <c r="DQ716" s="16">
        <f>IF(DS716=2,AT716*1000,AT716)</f>
        <v>3000</v>
      </c>
      <c r="DR716" s="16">
        <f>IF(DT716=2,AU716*1000,AU716)</f>
        <v>1000</v>
      </c>
      <c r="DS716" s="16">
        <v>2</v>
      </c>
      <c r="DT716" s="16">
        <v>2</v>
      </c>
      <c r="DU716" s="16">
        <f>MAX(0,MIN(AX716,3))*2^14+MAX(0,MIN(AY716,3))*2^12+MAX(0,MIN(AZ716,3))*2^10+MAX(0,MIN(BA716,3))*2^8+IF(AW716&lt;0,31,IF(AW716&gt;30,30,AW716))</f>
        <v>0</v>
      </c>
      <c r="DV716" s="16">
        <f>DD716 + DE716</f>
        <v>0</v>
      </c>
      <c r="DW716" s="138"/>
      <c r="DX716" s="137"/>
      <c r="DY716" s="137"/>
      <c r="DZ716" s="17"/>
      <c r="EA716" s="15"/>
      <c r="EB716" s="15"/>
      <c r="EC716" s="15"/>
      <c r="ED716" s="15"/>
    </row>
    <row r="717" spans="1:134" ht="15" hidden="1" customHeight="1" x14ac:dyDescent="0.3">
      <c r="A717" s="123"/>
      <c r="B717" s="221"/>
      <c r="C717" s="553" t="str">
        <f>IF(LEN(t_STR_RW_UEGO3) &gt; 0, t_STR_RW_UEGO3, DEF_RW_UEGO3) &amp; " sense cell voltage low"</f>
        <v>UEGO3 sense cell voltage low</v>
      </c>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c r="AC717" s="125"/>
      <c r="AD717" s="125"/>
      <c r="AE717" s="125"/>
      <c r="AF717" s="125"/>
      <c r="AG717" s="125"/>
      <c r="AH717" s="125"/>
      <c r="AI717" s="125"/>
      <c r="AJ717" s="128">
        <f>IF($DM717=0,0,(IF(_xlfn.BITAND($DM717, 128),"8,", "") &amp; IF(_xlfn.BITAND($DM717,64),"7,", "") &amp; IF(_xlfn.BITAND($DM717,7), _xlfn.BITAND($DM717,7) &amp; ",", "") &amp; IF(_xlfn.BITAND($DM717, 56), _xlfn.BITAND($DM717, 56)/8, "")))</f>
        <v>0</v>
      </c>
      <c r="AK717" s="135">
        <v>0</v>
      </c>
      <c r="AL717" s="135">
        <v>31</v>
      </c>
      <c r="AM717" s="194" t="s">
        <v>165</v>
      </c>
      <c r="AN717" s="195" t="s">
        <v>1164</v>
      </c>
      <c r="AO717" s="195" t="s">
        <v>167</v>
      </c>
      <c r="AP717" s="195" t="s">
        <v>1164</v>
      </c>
      <c r="AQ717" s="132"/>
      <c r="AR717" s="12"/>
      <c r="AS717" s="12"/>
      <c r="AT717" s="12"/>
      <c r="AU717" s="12"/>
      <c r="AV717" s="12"/>
      <c r="AW717" s="12"/>
      <c r="AX717" s="12"/>
      <c r="AY717" s="12"/>
      <c r="AZ717" s="12"/>
      <c r="BA717" s="12"/>
      <c r="BB717" s="14"/>
      <c r="BC717" s="14"/>
      <c r="BD717" s="15"/>
      <c r="BE717" s="137" t="str">
        <f>IF(C717="","",C717)</f>
        <v>UEGO3 sense cell voltage low</v>
      </c>
      <c r="BF717" s="11" t="s">
        <v>1012</v>
      </c>
      <c r="BG717" s="11" t="s">
        <v>1013</v>
      </c>
      <c r="BH717" s="11" t="s">
        <v>266</v>
      </c>
      <c r="BI717" s="11" t="s">
        <v>1014</v>
      </c>
      <c r="BJ717" s="11" t="s">
        <v>1015</v>
      </c>
      <c r="BK717" s="11" t="s">
        <v>1016</v>
      </c>
      <c r="BL717" s="11" t="s">
        <v>350</v>
      </c>
      <c r="BM717" s="11" t="s">
        <v>179</v>
      </c>
      <c r="BN717" s="11" t="s">
        <v>182</v>
      </c>
      <c r="BO717" s="11" t="s">
        <v>182</v>
      </c>
      <c r="BP717" s="11" t="s">
        <v>183</v>
      </c>
      <c r="BQ717" s="11" t="s">
        <v>182</v>
      </c>
      <c r="BR717" s="11" t="s">
        <v>182</v>
      </c>
      <c r="BS717" s="11" t="s">
        <v>183</v>
      </c>
      <c r="BT717" s="11" t="s">
        <v>182</v>
      </c>
      <c r="BU717" s="11"/>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6">
        <f>IF(UPPER(TRIM(AM717))="P", 0, IF(UPPER(TRIM(AM717))="C", 16384, IF(UPPER(TRIM(AM717))="B", 32768, IF(UPPER(TRIM(AM717))="U", 49152, -1))))</f>
        <v>0</v>
      </c>
      <c r="DC717" s="16">
        <f>HEX2DEC(AN717)</f>
        <v>12414</v>
      </c>
      <c r="DD717" s="16"/>
      <c r="DE717" s="16"/>
      <c r="DF717" s="17"/>
      <c r="DG717" s="16">
        <v>614</v>
      </c>
      <c r="DH717" s="16">
        <f t="shared" si="355"/>
        <v>0</v>
      </c>
      <c r="DI717" s="16">
        <f t="shared" si="355"/>
        <v>31</v>
      </c>
      <c r="DJ717" s="16">
        <f>DB717 + DC717</f>
        <v>12414</v>
      </c>
      <c r="DK717" s="16">
        <f t="shared" si="356"/>
        <v>0</v>
      </c>
      <c r="DL717" s="16">
        <f t="shared" si="356"/>
        <v>12414</v>
      </c>
      <c r="DM717" s="13">
        <v>0</v>
      </c>
      <c r="DN717" s="16">
        <v>461</v>
      </c>
      <c r="DO717" s="16"/>
      <c r="DP717" s="16"/>
      <c r="DQ717" s="16"/>
      <c r="DR717" s="16"/>
      <c r="DS717" s="16"/>
      <c r="DT717" s="16"/>
      <c r="DU717" s="16"/>
      <c r="DV717" s="16"/>
      <c r="DW717" s="138"/>
      <c r="DX717" s="137"/>
      <c r="DY717" s="137"/>
      <c r="DZ717" s="17"/>
      <c r="EA717" s="15"/>
      <c r="EB717" s="15"/>
      <c r="EC717" s="15"/>
      <c r="ED717" s="15"/>
    </row>
    <row r="718" spans="1:134" ht="15" hidden="1" customHeight="1" x14ac:dyDescent="0.3">
      <c r="A718" s="123"/>
      <c r="B718" s="221"/>
      <c r="C718" s="553" t="str">
        <f>IF(LEN(t_STR_RW_UEGO3) &gt; 0, t_STR_RW_UEGO3, DEF_RW_UEGO3) &amp; " pump voltage at high drive limit"</f>
        <v>UEGO3 pump voltage at high drive limit</v>
      </c>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c r="AC718" s="125"/>
      <c r="AD718" s="125"/>
      <c r="AE718" s="125"/>
      <c r="AF718" s="125"/>
      <c r="AG718" s="125"/>
      <c r="AH718" s="125"/>
      <c r="AI718" s="125"/>
      <c r="AJ718" s="128">
        <f>IF($DM718=0,0,(IF(_xlfn.BITAND($DM718, 128),"8,", "") &amp; IF(_xlfn.BITAND($DM718,64),"7,", "") &amp; IF(_xlfn.BITAND($DM718,7), _xlfn.BITAND($DM718,7) &amp; ",", "") &amp; IF(_xlfn.BITAND($DM718, 56), _xlfn.BITAND($DM718, 56)/8, "")))</f>
        <v>0</v>
      </c>
      <c r="AK718" s="135">
        <v>0</v>
      </c>
      <c r="AL718" s="135">
        <v>31</v>
      </c>
      <c r="AM718" s="194" t="s">
        <v>165</v>
      </c>
      <c r="AN718" s="195" t="s">
        <v>1165</v>
      </c>
      <c r="AO718" s="195" t="s">
        <v>167</v>
      </c>
      <c r="AP718" s="195" t="s">
        <v>1165</v>
      </c>
      <c r="AQ718" s="140"/>
      <c r="AR718" s="12"/>
      <c r="AS718" s="12"/>
      <c r="AT718" s="12"/>
      <c r="AU718" s="12"/>
      <c r="AV718" s="12"/>
      <c r="AW718" s="12"/>
      <c r="AX718" s="12"/>
      <c r="AY718" s="12"/>
      <c r="AZ718" s="12"/>
      <c r="BA718" s="12"/>
      <c r="BB718" s="14"/>
      <c r="BC718" s="14"/>
      <c r="BD718" s="15"/>
      <c r="BE718" s="137" t="str">
        <f>IF(C718="","",C718)</f>
        <v>UEGO3 pump voltage at high drive limit</v>
      </c>
      <c r="BF718" s="11" t="s">
        <v>1012</v>
      </c>
      <c r="BG718" s="11" t="s">
        <v>1013</v>
      </c>
      <c r="BH718" s="11" t="s">
        <v>266</v>
      </c>
      <c r="BI718" s="11" t="s">
        <v>1014</v>
      </c>
      <c r="BJ718" s="11" t="s">
        <v>1015</v>
      </c>
      <c r="BK718" s="11" t="s">
        <v>1016</v>
      </c>
      <c r="BL718" s="11" t="s">
        <v>350</v>
      </c>
      <c r="BM718" s="11" t="s">
        <v>179</v>
      </c>
      <c r="BN718" s="11" t="s">
        <v>182</v>
      </c>
      <c r="BO718" s="11" t="s">
        <v>182</v>
      </c>
      <c r="BP718" s="11" t="s">
        <v>183</v>
      </c>
      <c r="BQ718" s="11" t="s">
        <v>182</v>
      </c>
      <c r="BR718" s="11" t="s">
        <v>182</v>
      </c>
      <c r="BS718" s="11" t="s">
        <v>183</v>
      </c>
      <c r="BT718" s="11" t="s">
        <v>182</v>
      </c>
      <c r="BU718" s="11"/>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6">
        <f>IF(UPPER(TRIM(AM718))="P", 0, IF(UPPER(TRIM(AM718))="C", 16384, IF(UPPER(TRIM(AM718))="B", 32768, IF(UPPER(TRIM(AM718))="U", 49152, -1))))</f>
        <v>0</v>
      </c>
      <c r="DC718" s="16">
        <f>HEX2DEC(AN718)</f>
        <v>12415</v>
      </c>
      <c r="DD718" s="16"/>
      <c r="DE718" s="16"/>
      <c r="DF718" s="17"/>
      <c r="DG718" s="16">
        <v>615</v>
      </c>
      <c r="DH718" s="16">
        <f t="shared" si="355"/>
        <v>0</v>
      </c>
      <c r="DI718" s="16">
        <f t="shared" si="355"/>
        <v>31</v>
      </c>
      <c r="DJ718" s="16">
        <f>DB718 + DC718</f>
        <v>12415</v>
      </c>
      <c r="DK718" s="16">
        <f t="shared" si="356"/>
        <v>0</v>
      </c>
      <c r="DL718" s="16">
        <f t="shared" si="356"/>
        <v>12415</v>
      </c>
      <c r="DM718" s="13">
        <v>0</v>
      </c>
      <c r="DN718" s="16">
        <v>461</v>
      </c>
      <c r="DO718" s="16"/>
      <c r="DP718" s="16"/>
      <c r="DQ718" s="16"/>
      <c r="DR718" s="16"/>
      <c r="DS718" s="16"/>
      <c r="DT718" s="16"/>
      <c r="DU718" s="16"/>
      <c r="DV718" s="16"/>
      <c r="DW718" s="138"/>
      <c r="DX718" s="137"/>
      <c r="DY718" s="137"/>
      <c r="DZ718" s="17"/>
      <c r="EA718" s="15"/>
      <c r="EB718" s="15"/>
      <c r="EC718" s="15"/>
      <c r="ED718" s="15"/>
    </row>
    <row r="719" spans="1:134" ht="15" hidden="1" customHeight="1" x14ac:dyDescent="0.3">
      <c r="A719" s="123"/>
      <c r="B719" s="221"/>
      <c r="C719" s="553" t="str">
        <f>IF(LEN(t_STR_RW_UEGO3) &gt; 0, t_STR_RW_UEGO3, DEF_RW_UEGO3) &amp; " pump voltage at low drive limit"</f>
        <v>UEGO3 pump voltage at low drive limit</v>
      </c>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c r="AC719" s="125"/>
      <c r="AD719" s="125"/>
      <c r="AE719" s="125"/>
      <c r="AF719" s="125"/>
      <c r="AG719" s="125"/>
      <c r="AH719" s="125"/>
      <c r="AI719" s="125"/>
      <c r="AJ719" s="128">
        <f>IF($DM719=0,0,(IF(_xlfn.BITAND($DM719, 128),"8,", "") &amp; IF(_xlfn.BITAND($DM719,64),"7,", "") &amp; IF(_xlfn.BITAND($DM719,7), _xlfn.BITAND($DM719,7) &amp; ",", "") &amp; IF(_xlfn.BITAND($DM719, 56), _xlfn.BITAND($DM719, 56)/8, "")))</f>
        <v>0</v>
      </c>
      <c r="AK719" s="135">
        <v>0</v>
      </c>
      <c r="AL719" s="135">
        <v>31</v>
      </c>
      <c r="AM719" s="194" t="s">
        <v>165</v>
      </c>
      <c r="AN719" s="195" t="s">
        <v>1166</v>
      </c>
      <c r="AO719" s="195" t="s">
        <v>167</v>
      </c>
      <c r="AP719" s="195" t="s">
        <v>1166</v>
      </c>
      <c r="AQ719" s="132"/>
      <c r="AR719" s="12"/>
      <c r="AS719" s="12"/>
      <c r="AT719" s="12"/>
      <c r="AU719" s="12"/>
      <c r="AV719" s="12"/>
      <c r="AW719" s="12"/>
      <c r="AX719" s="12"/>
      <c r="AY719" s="12"/>
      <c r="AZ719" s="12"/>
      <c r="BA719" s="12"/>
      <c r="BB719" s="14"/>
      <c r="BC719" s="14"/>
      <c r="BD719" s="15"/>
      <c r="BE719" s="137" t="str">
        <f>IF(C719="","",C719)</f>
        <v>UEGO3 pump voltage at low drive limit</v>
      </c>
      <c r="BF719" s="11" t="s">
        <v>1012</v>
      </c>
      <c r="BG719" s="11" t="s">
        <v>1013</v>
      </c>
      <c r="BH719" s="11" t="s">
        <v>266</v>
      </c>
      <c r="BI719" s="11" t="s">
        <v>1014</v>
      </c>
      <c r="BJ719" s="11" t="s">
        <v>1015</v>
      </c>
      <c r="BK719" s="11" t="s">
        <v>1016</v>
      </c>
      <c r="BL719" s="11" t="s">
        <v>350</v>
      </c>
      <c r="BM719" s="11" t="s">
        <v>179</v>
      </c>
      <c r="BN719" s="11" t="s">
        <v>182</v>
      </c>
      <c r="BO719" s="11" t="s">
        <v>182</v>
      </c>
      <c r="BP719" s="11" t="s">
        <v>183</v>
      </c>
      <c r="BQ719" s="11" t="s">
        <v>182</v>
      </c>
      <c r="BR719" s="11" t="s">
        <v>182</v>
      </c>
      <c r="BS719" s="11" t="s">
        <v>183</v>
      </c>
      <c r="BT719" s="11" t="s">
        <v>182</v>
      </c>
      <c r="BU719" s="11"/>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6">
        <f>IF(UPPER(TRIM(AM719))="P", 0, IF(UPPER(TRIM(AM719))="C", 16384, IF(UPPER(TRIM(AM719))="B", 32768, IF(UPPER(TRIM(AM719))="U", 49152, -1))))</f>
        <v>0</v>
      </c>
      <c r="DC719" s="16">
        <f>HEX2DEC(AN719)</f>
        <v>12416</v>
      </c>
      <c r="DD719" s="16"/>
      <c r="DE719" s="16"/>
      <c r="DF719" s="17"/>
      <c r="DG719" s="16">
        <v>616</v>
      </c>
      <c r="DH719" s="16">
        <f t="shared" si="355"/>
        <v>0</v>
      </c>
      <c r="DI719" s="16">
        <f t="shared" si="355"/>
        <v>31</v>
      </c>
      <c r="DJ719" s="16">
        <f>DB719 + DC719</f>
        <v>12416</v>
      </c>
      <c r="DK719" s="16">
        <f t="shared" si="356"/>
        <v>0</v>
      </c>
      <c r="DL719" s="16">
        <f t="shared" si="356"/>
        <v>12416</v>
      </c>
      <c r="DM719" s="13">
        <v>0</v>
      </c>
      <c r="DN719" s="16">
        <v>461</v>
      </c>
      <c r="DO719" s="16"/>
      <c r="DP719" s="16"/>
      <c r="DQ719" s="16"/>
      <c r="DR719" s="16"/>
      <c r="DS719" s="16"/>
      <c r="DT719" s="16"/>
      <c r="DU719" s="16"/>
      <c r="DV719" s="16"/>
      <c r="DW719" s="138"/>
      <c r="DX719" s="137"/>
      <c r="DY719" s="137"/>
      <c r="DZ719" s="17"/>
      <c r="EA719" s="15"/>
      <c r="EB719" s="15"/>
      <c r="EC719" s="15"/>
      <c r="ED719" s="15"/>
    </row>
    <row r="720" spans="1:134" ht="15" hidden="1" customHeight="1" x14ac:dyDescent="0.3">
      <c r="A720" s="123"/>
      <c r="B720" s="221"/>
      <c r="C720" s="553"/>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c r="AC720" s="125"/>
      <c r="AD720" s="125"/>
      <c r="AE720" s="125"/>
      <c r="AF720" s="125"/>
      <c r="AG720" s="125"/>
      <c r="AH720" s="125"/>
      <c r="AI720" s="125"/>
      <c r="AJ720" s="128"/>
      <c r="AK720" s="143"/>
      <c r="AL720" s="143"/>
      <c r="AM720" s="144"/>
      <c r="AN720" s="145"/>
      <c r="AO720" s="145"/>
      <c r="AP720" s="145"/>
      <c r="AQ720" s="140"/>
      <c r="AR720" s="197"/>
      <c r="AS720" s="12"/>
      <c r="AT720" s="224"/>
      <c r="AU720" s="224"/>
      <c r="AV720" s="12"/>
      <c r="AW720" s="12"/>
      <c r="AX720" s="12"/>
      <c r="AY720" s="12"/>
      <c r="AZ720" s="12"/>
      <c r="BA720" s="12"/>
      <c r="BB720" s="14"/>
      <c r="BC720" s="14"/>
      <c r="BD720" s="15"/>
      <c r="BE720" s="137"/>
      <c r="BF720" s="146"/>
      <c r="BG720" s="146"/>
      <c r="BH720" s="146"/>
      <c r="BI720" s="11" t="s">
        <v>183</v>
      </c>
      <c r="BJ720" s="11" t="s">
        <v>183</v>
      </c>
      <c r="BK720" s="11" t="s">
        <v>183</v>
      </c>
      <c r="BL720" s="11" t="s">
        <v>183</v>
      </c>
      <c r="BM720" s="11" t="s">
        <v>183</v>
      </c>
      <c r="BN720" s="11" t="s">
        <v>183</v>
      </c>
      <c r="BO720" s="11" t="s">
        <v>183</v>
      </c>
      <c r="BP720" s="11" t="s">
        <v>183</v>
      </c>
      <c r="BQ720" s="11" t="s">
        <v>183</v>
      </c>
      <c r="BR720" s="11" t="s">
        <v>183</v>
      </c>
      <c r="BS720" s="11" t="s">
        <v>183</v>
      </c>
      <c r="BT720" s="11" t="s">
        <v>183</v>
      </c>
      <c r="BU720" s="11"/>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6"/>
      <c r="DC720" s="16"/>
      <c r="DD720" s="16"/>
      <c r="DE720" s="16"/>
      <c r="DF720" s="17"/>
      <c r="DG720" s="16"/>
      <c r="DH720" s="16"/>
      <c r="DI720" s="16"/>
      <c r="DJ720" s="16"/>
      <c r="DK720" s="16"/>
      <c r="DL720" s="16"/>
      <c r="DM720" s="128"/>
      <c r="DN720" s="16"/>
      <c r="DO720" s="16"/>
      <c r="DP720" s="16"/>
      <c r="DQ720" s="16"/>
      <c r="DR720" s="16"/>
      <c r="DS720" s="16"/>
      <c r="DT720" s="16"/>
      <c r="DU720" s="16"/>
      <c r="DV720" s="16"/>
      <c r="DW720" s="138"/>
      <c r="DX720" s="137"/>
      <c r="DY720" s="137"/>
      <c r="DZ720" s="17"/>
      <c r="EA720" s="15"/>
      <c r="EB720" s="15"/>
      <c r="EC720" s="15"/>
      <c r="ED720" s="15"/>
    </row>
    <row r="721" spans="1:134" ht="15" hidden="1" customHeight="1" x14ac:dyDescent="0.3">
      <c r="A721" s="123"/>
      <c r="B721" s="221"/>
      <c r="C721" s="561" t="str">
        <f>IF(LEN(t_STR_RW_UEGO3) &gt; 0, t_STR_RW_UEGO3, DEF_RW_UEGO3) &amp; " sense cell slow to warm up"</f>
        <v>UEGO3 sense cell slow to warm up</v>
      </c>
      <c r="D721" s="152"/>
      <c r="E721" s="228"/>
      <c r="F721" s="152"/>
      <c r="G721" s="151"/>
      <c r="H721" s="152"/>
      <c r="I721" s="151"/>
      <c r="J721" s="151"/>
      <c r="K721" s="152"/>
      <c r="L721" s="152"/>
      <c r="M721" s="152"/>
      <c r="N721" s="152"/>
      <c r="O721" s="152"/>
      <c r="P721" s="152"/>
      <c r="Q721" s="152"/>
      <c r="R721" s="152"/>
      <c r="S721" s="152"/>
      <c r="T721" s="152"/>
      <c r="U721" s="152"/>
      <c r="V721" s="152"/>
      <c r="W721" s="152"/>
      <c r="X721" s="152"/>
      <c r="Y721" s="152"/>
      <c r="Z721" s="152"/>
      <c r="AA721" s="152"/>
      <c r="AB721" s="152"/>
      <c r="AC721" s="152"/>
      <c r="AD721" s="152"/>
      <c r="AE721" s="152"/>
      <c r="AF721" s="152"/>
      <c r="AG721" s="152"/>
      <c r="AH721" s="152"/>
      <c r="AI721" s="152"/>
      <c r="AJ721" s="148">
        <f>IF($DM721=0,0,(IF(_xlfn.BITAND($DM721, 128),"8,", "") &amp; IF(_xlfn.BITAND($DM721,64),"7,", "") &amp; IF(_xlfn.BITAND($DM721,7), _xlfn.BITAND($DM721,7) &amp; ",", "") &amp; IF(_xlfn.BITAND($DM721, 56), _xlfn.BITAND($DM721, 56)/8, "")))</f>
        <v>0</v>
      </c>
      <c r="AK721" s="135">
        <v>0</v>
      </c>
      <c r="AL721" s="135">
        <v>31</v>
      </c>
      <c r="AM721" s="194" t="s">
        <v>165</v>
      </c>
      <c r="AN721" s="195" t="s">
        <v>1167</v>
      </c>
      <c r="AO721" s="195" t="s">
        <v>167</v>
      </c>
      <c r="AP721" s="195" t="s">
        <v>1167</v>
      </c>
      <c r="AQ721" s="140"/>
      <c r="AR721" s="12"/>
      <c r="AS721" s="12"/>
      <c r="AT721" s="263">
        <v>3</v>
      </c>
      <c r="AU721" s="198">
        <v>1</v>
      </c>
      <c r="AV721" s="12" t="s">
        <v>259</v>
      </c>
      <c r="AW721" s="135">
        <v>0</v>
      </c>
      <c r="AX721" s="135">
        <v>0</v>
      </c>
      <c r="AY721" s="135">
        <v>0</v>
      </c>
      <c r="AZ721" s="135">
        <v>0</v>
      </c>
      <c r="BA721" s="135">
        <v>0</v>
      </c>
      <c r="BB721" s="136"/>
      <c r="BC721" s="136"/>
      <c r="BD721" s="15"/>
      <c r="BE721" s="137" t="str">
        <f>IF(C721="","",C721)</f>
        <v>UEGO3 sense cell slow to warm up</v>
      </c>
      <c r="BF721" s="11"/>
      <c r="BG721" s="11"/>
      <c r="BH721" s="11"/>
      <c r="BI721" s="11"/>
      <c r="BJ721" s="11"/>
      <c r="BK721" s="11"/>
      <c r="BL721" s="11"/>
      <c r="BM721" s="11"/>
      <c r="BN721" s="11"/>
      <c r="BO721" s="11"/>
      <c r="BP721" s="11"/>
      <c r="BQ721" s="11"/>
      <c r="BR721" s="11"/>
      <c r="BS721" s="303"/>
      <c r="BT721" s="11"/>
      <c r="BU721" s="11"/>
      <c r="BV721" s="15">
        <f>IF(UPPER(TRIM(D721))="X",1,0)</f>
        <v>0</v>
      </c>
      <c r="BW721" s="15">
        <f>IF(UPPER(TRIM(E721))="X",1,0)</f>
        <v>0</v>
      </c>
      <c r="BX721" s="15">
        <f>IF(UPPER(TRIM(F721))="X",1,0)</f>
        <v>0</v>
      </c>
      <c r="BY721" s="15">
        <f>IF(UPPER(TRIM(G721))="X",1,0)</f>
        <v>0</v>
      </c>
      <c r="BZ721" s="15">
        <f>IF(UPPER(TRIM(H721))="X",1,0)</f>
        <v>0</v>
      </c>
      <c r="CA721" s="15">
        <f>IF(UPPER(TRIM(J721))="X",1,0)</f>
        <v>0</v>
      </c>
      <c r="CB721" s="15">
        <f>IF(UPPER(TRIM(L721))="X",1,0)</f>
        <v>0</v>
      </c>
      <c r="CC721" s="15">
        <f>IF(UPPER(TRIM(M721))="X",1,0)</f>
        <v>0</v>
      </c>
      <c r="CD721" s="15">
        <f>IF(UPPER(TRIM(I721))="X",1,0)</f>
        <v>0</v>
      </c>
      <c r="CE721" s="15">
        <f>IF(UPPER(TRIM(K721))="X",1,0)</f>
        <v>0</v>
      </c>
      <c r="CF721" s="15">
        <f t="shared" ref="CF721:CX721" si="357">IF(UPPER(TRIM(N721))="X",1,0)</f>
        <v>0</v>
      </c>
      <c r="CG721" s="15">
        <f t="shared" si="357"/>
        <v>0</v>
      </c>
      <c r="CH721" s="15">
        <f t="shared" si="357"/>
        <v>0</v>
      </c>
      <c r="CI721" s="15">
        <f t="shared" si="357"/>
        <v>0</v>
      </c>
      <c r="CJ721" s="15">
        <f t="shared" si="357"/>
        <v>0</v>
      </c>
      <c r="CK721" s="15">
        <f t="shared" si="357"/>
        <v>0</v>
      </c>
      <c r="CL721" s="15">
        <f t="shared" si="357"/>
        <v>0</v>
      </c>
      <c r="CM721" s="15">
        <f t="shared" si="357"/>
        <v>0</v>
      </c>
      <c r="CN721" s="15">
        <f t="shared" si="357"/>
        <v>0</v>
      </c>
      <c r="CO721" s="15">
        <f t="shared" si="357"/>
        <v>0</v>
      </c>
      <c r="CP721" s="15">
        <f t="shared" si="357"/>
        <v>0</v>
      </c>
      <c r="CQ721" s="15">
        <f t="shared" si="357"/>
        <v>0</v>
      </c>
      <c r="CR721" s="15">
        <f t="shared" si="357"/>
        <v>0</v>
      </c>
      <c r="CS721" s="15">
        <f t="shared" si="357"/>
        <v>0</v>
      </c>
      <c r="CT721" s="15">
        <f t="shared" si="357"/>
        <v>0</v>
      </c>
      <c r="CU721" s="15">
        <f t="shared" si="357"/>
        <v>0</v>
      </c>
      <c r="CV721" s="15">
        <f t="shared" si="357"/>
        <v>0</v>
      </c>
      <c r="CW721" s="15">
        <f t="shared" si="357"/>
        <v>0</v>
      </c>
      <c r="CX721" s="15">
        <f t="shared" si="357"/>
        <v>0</v>
      </c>
      <c r="CY721" s="15">
        <v>0</v>
      </c>
      <c r="CZ721" s="15">
        <f>IF(UPPER(TRIM(AH721))="X",1,0)</f>
        <v>0</v>
      </c>
      <c r="DA721" s="15">
        <v>0</v>
      </c>
      <c r="DB721" s="16">
        <f>IF(UPPER(TRIM(AM721))="P", 0, IF(UPPER(TRIM(AM721))="C", 16384, IF(UPPER(TRIM(AM721))="B", 32768, IF(UPPER(TRIM(AM721))="U", 49152, -1))))</f>
        <v>0</v>
      </c>
      <c r="DC721" s="16">
        <f>HEX2DEC(AN721)</f>
        <v>12417</v>
      </c>
      <c r="DD721" s="16">
        <f>IF(UPPER(TRIM(BB721))="",0,IF(UPPER(TRIM(BB721))="M",32,IF(UPPER(TRIM(BB721))="H",64,IF(UPPER(TRIM(BB721))="I",128,-1))))</f>
        <v>0</v>
      </c>
      <c r="DE721" s="16">
        <f>IF(UPPER(TRIM(BC721))="",0, IF(UPPER(TRIM(BC721))="U",1,IF(UPPER(TRIM(BC721))="A",2,IF(UPPER(TRIM(BC721))="B1",4,IF(UPPER(TRIM(BC721))="B2",8,IF(UPPER(TRIM(BC721))="C",16,-1))))))</f>
        <v>0</v>
      </c>
      <c r="DF721" s="17"/>
      <c r="DG721" s="16">
        <v>617</v>
      </c>
      <c r="DH721" s="16">
        <f>AK721</f>
        <v>0</v>
      </c>
      <c r="DI721" s="16">
        <f>AL721</f>
        <v>31</v>
      </c>
      <c r="DJ721" s="16">
        <f>DB721 + DC721</f>
        <v>12417</v>
      </c>
      <c r="DK721" s="16">
        <f>HEX2DEC(AO721)</f>
        <v>0</v>
      </c>
      <c r="DL721" s="16">
        <f>HEX2DEC(AP721)</f>
        <v>12417</v>
      </c>
      <c r="DM721" s="13">
        <v>0</v>
      </c>
      <c r="DN721" s="16">
        <v>462</v>
      </c>
      <c r="DO721" s="16">
        <f>BV721*2^15+BW721*2^14+BX721*2^13+BY721*2^12+BZ721*2^11+CA721*2^10+CB721*2^9+CC721*2^8+CD721*2^7+CE721*2^6+CF721*2^5+CG721*2^4+CH721*2^3+CI721*2^2+CJ721*2^1+CK721*2^0</f>
        <v>0</v>
      </c>
      <c r="DP721" s="16">
        <f>CL721*2^15+CM721*2^14+CN721*2^13+CO721*2^12+CP721*2^11+CQ721*2^10+CR721*2^9+CS721*2^8+CT721*2^7+CU721*2^6+CV721*2^5+CW721*2^4+CX721*2^3+CY721*2^2+CZ721*2^1+DA721*2^0</f>
        <v>0</v>
      </c>
      <c r="DQ721" s="16">
        <f>IF(DS721=2,AT721*1000,AT721)</f>
        <v>3000</v>
      </c>
      <c r="DR721" s="16">
        <f>IF(DT721=2,AU721*1000,AU721)</f>
        <v>1000</v>
      </c>
      <c r="DS721" s="16">
        <v>2</v>
      </c>
      <c r="DT721" s="16">
        <v>2</v>
      </c>
      <c r="DU721" s="16">
        <f>MAX(0,MIN(AX721,3))*2^14+MAX(0,MIN(AY721,3))*2^12+MAX(0,MIN(AZ721,3))*2^10+MAX(0,MIN(BA721,3))*2^8+IF(AW721&lt;0,31,IF(AW721&gt;30,30,AW721))</f>
        <v>0</v>
      </c>
      <c r="DV721" s="16">
        <f>DD721 + DE721</f>
        <v>0</v>
      </c>
      <c r="DW721" s="138"/>
      <c r="DX721" s="137"/>
      <c r="DY721" s="137"/>
      <c r="DZ721" s="17"/>
      <c r="EA721" s="15"/>
      <c r="EB721" s="15"/>
      <c r="EC721" s="15"/>
      <c r="ED721" s="15"/>
    </row>
    <row r="722" spans="1:134" ht="15" hidden="1" customHeight="1" x14ac:dyDescent="0.3">
      <c r="A722" s="123"/>
      <c r="B722" s="221"/>
      <c r="C722" s="553" t="str">
        <f>IF(LEN(t_STR_RW_UEGO3) &gt; 0, t_STR_RW_UEGO3, DEF_RW_UEGO3) &amp; " pump cell slow to warm up"</f>
        <v>UEGO3 pump cell slow to warm up</v>
      </c>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c r="AC722" s="125"/>
      <c r="AD722" s="125"/>
      <c r="AE722" s="125"/>
      <c r="AF722" s="125"/>
      <c r="AG722" s="125"/>
      <c r="AH722" s="125"/>
      <c r="AI722" s="125"/>
      <c r="AJ722" s="128">
        <f>IF($DM722=0,0,(IF(_xlfn.BITAND($DM722, 128),"8,", "") &amp; IF(_xlfn.BITAND($DM722,64),"7,", "") &amp; IF(_xlfn.BITAND($DM722,7), _xlfn.BITAND($DM722,7) &amp; ",", "") &amp; IF(_xlfn.BITAND($DM722, 56), _xlfn.BITAND($DM722, 56)/8, "")))</f>
        <v>0</v>
      </c>
      <c r="AK722" s="135">
        <v>0</v>
      </c>
      <c r="AL722" s="135">
        <v>31</v>
      </c>
      <c r="AM722" s="194" t="s">
        <v>165</v>
      </c>
      <c r="AN722" s="195" t="s">
        <v>1168</v>
      </c>
      <c r="AO722" s="195" t="s">
        <v>167</v>
      </c>
      <c r="AP722" s="195" t="s">
        <v>1168</v>
      </c>
      <c r="AQ722" s="132" t="s">
        <v>1105</v>
      </c>
      <c r="AR722" s="12"/>
      <c r="AS722" s="12"/>
      <c r="AT722" s="12"/>
      <c r="AU722" s="12"/>
      <c r="AV722" s="12"/>
      <c r="AW722" s="12"/>
      <c r="AX722" s="12"/>
      <c r="AY722" s="12"/>
      <c r="AZ722" s="12"/>
      <c r="BA722" s="12"/>
      <c r="BB722" s="14"/>
      <c r="BC722" s="14"/>
      <c r="BD722" s="15"/>
      <c r="BE722" s="137" t="str">
        <f>IF(C722="","",C722)</f>
        <v>UEGO3 pump cell slow to warm up</v>
      </c>
      <c r="BF722" s="11" t="s">
        <v>1012</v>
      </c>
      <c r="BG722" s="11" t="s">
        <v>1013</v>
      </c>
      <c r="BH722" s="11" t="s">
        <v>266</v>
      </c>
      <c r="BI722" s="11" t="s">
        <v>1073</v>
      </c>
      <c r="BJ722" s="11" t="s">
        <v>1015</v>
      </c>
      <c r="BK722" s="11" t="s">
        <v>1035</v>
      </c>
      <c r="BL722" s="11" t="s">
        <v>174</v>
      </c>
      <c r="BM722" s="11" t="s">
        <v>271</v>
      </c>
      <c r="BN722" s="11" t="s">
        <v>182</v>
      </c>
      <c r="BO722" s="11" t="s">
        <v>180</v>
      </c>
      <c r="BP722" s="11" t="s">
        <v>1074</v>
      </c>
      <c r="BQ722" s="11" t="s">
        <v>180</v>
      </c>
      <c r="BR722" s="11" t="s">
        <v>180</v>
      </c>
      <c r="BS722" s="303" t="s">
        <v>1065</v>
      </c>
      <c r="BT722" s="11" t="s">
        <v>180</v>
      </c>
      <c r="BU722" s="11"/>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6">
        <f>IF(UPPER(TRIM(AM722))="P", 0, IF(UPPER(TRIM(AM722))="C", 16384, IF(UPPER(TRIM(AM722))="B", 32768, IF(UPPER(TRIM(AM722))="U", 49152, -1))))</f>
        <v>0</v>
      </c>
      <c r="DC722" s="16">
        <f>HEX2DEC(AN722)</f>
        <v>12418</v>
      </c>
      <c r="DD722" s="16"/>
      <c r="DE722" s="16"/>
      <c r="DF722" s="17"/>
      <c r="DG722" s="16">
        <v>618</v>
      </c>
      <c r="DH722" s="16">
        <f>AK722</f>
        <v>0</v>
      </c>
      <c r="DI722" s="16">
        <f>AL722</f>
        <v>31</v>
      </c>
      <c r="DJ722" s="16">
        <f>DB722 + DC722</f>
        <v>12418</v>
      </c>
      <c r="DK722" s="16">
        <f>HEX2DEC(AO722)</f>
        <v>0</v>
      </c>
      <c r="DL722" s="16">
        <f>HEX2DEC(AP722)</f>
        <v>12418</v>
      </c>
      <c r="DM722" s="13">
        <v>0</v>
      </c>
      <c r="DN722" s="16">
        <v>462</v>
      </c>
      <c r="DO722" s="16"/>
      <c r="DP722" s="16"/>
      <c r="DQ722" s="16"/>
      <c r="DR722" s="16"/>
      <c r="DS722" s="16"/>
      <c r="DT722" s="16"/>
      <c r="DU722" s="16"/>
      <c r="DV722" s="16"/>
      <c r="DW722" s="138" t="s">
        <v>184</v>
      </c>
      <c r="DX722" s="137" t="s">
        <v>1075</v>
      </c>
      <c r="DY722" s="137" t="s">
        <v>1067</v>
      </c>
      <c r="DZ722" s="17"/>
      <c r="EA722" s="15"/>
      <c r="EB722" s="15"/>
      <c r="EC722" s="15"/>
      <c r="ED722" s="15"/>
    </row>
    <row r="723" spans="1:134" ht="15" hidden="1" customHeight="1" x14ac:dyDescent="0.3">
      <c r="A723" s="123"/>
      <c r="B723" s="221"/>
      <c r="C723" s="553"/>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c r="AC723" s="125"/>
      <c r="AD723" s="125"/>
      <c r="AE723" s="125"/>
      <c r="AF723" s="125"/>
      <c r="AG723" s="125"/>
      <c r="AH723" s="125"/>
      <c r="AI723" s="125"/>
      <c r="AJ723" s="148"/>
      <c r="AK723" s="12"/>
      <c r="AL723" s="12"/>
      <c r="AM723" s="149"/>
      <c r="AN723" s="150"/>
      <c r="AO723" s="150"/>
      <c r="AP723" s="150"/>
      <c r="AQ723" s="140" t="s">
        <v>1106</v>
      </c>
      <c r="AR723" s="133">
        <v>60</v>
      </c>
      <c r="AS723" s="12" t="s">
        <v>259</v>
      </c>
      <c r="AT723" s="12"/>
      <c r="AU723" s="12"/>
      <c r="AV723" s="12"/>
      <c r="AW723" s="12"/>
      <c r="AX723" s="12"/>
      <c r="AY723" s="12"/>
      <c r="AZ723" s="12"/>
      <c r="BA723" s="12"/>
      <c r="BB723" s="14"/>
      <c r="BC723" s="14"/>
      <c r="BD723" s="15"/>
      <c r="BE723" s="137"/>
      <c r="BF723" s="146"/>
      <c r="BG723" s="146"/>
      <c r="BH723" s="146"/>
      <c r="BI723" s="11" t="s">
        <v>183</v>
      </c>
      <c r="BJ723" s="11" t="s">
        <v>183</v>
      </c>
      <c r="BK723" s="11" t="s">
        <v>183</v>
      </c>
      <c r="BL723" s="11" t="s">
        <v>183</v>
      </c>
      <c r="BM723" s="11" t="s">
        <v>183</v>
      </c>
      <c r="BN723" s="11" t="s">
        <v>183</v>
      </c>
      <c r="BO723" s="11" t="s">
        <v>183</v>
      </c>
      <c r="BP723" s="11" t="s">
        <v>183</v>
      </c>
      <c r="BQ723" s="11" t="s">
        <v>183</v>
      </c>
      <c r="BR723" s="11" t="s">
        <v>183</v>
      </c>
      <c r="BS723" s="11" t="s">
        <v>183</v>
      </c>
      <c r="BT723" s="11" t="s">
        <v>183</v>
      </c>
      <c r="BU723" s="11"/>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6"/>
      <c r="DC723" s="16"/>
      <c r="DD723" s="16"/>
      <c r="DE723" s="16"/>
      <c r="DF723" s="17"/>
      <c r="DG723" s="16"/>
      <c r="DH723" s="16"/>
      <c r="DI723" s="16"/>
      <c r="DJ723" s="16"/>
      <c r="DK723" s="16"/>
      <c r="DL723" s="16"/>
      <c r="DM723" s="13"/>
      <c r="DN723" s="16"/>
      <c r="DO723" s="16"/>
      <c r="DP723" s="16"/>
      <c r="DQ723" s="16"/>
      <c r="DR723" s="16"/>
      <c r="DS723" s="16"/>
      <c r="DT723" s="16"/>
      <c r="DU723" s="16"/>
      <c r="DV723" s="16"/>
      <c r="DW723" s="138"/>
      <c r="DX723" s="137"/>
      <c r="DY723" s="137"/>
      <c r="DZ723" s="17"/>
      <c r="EA723" s="15"/>
      <c r="EB723" s="15"/>
      <c r="EC723" s="15"/>
      <c r="ED723" s="15"/>
    </row>
    <row r="724" spans="1:134" ht="15" hidden="1" customHeight="1" x14ac:dyDescent="0.3">
      <c r="A724" s="123"/>
      <c r="B724" s="221"/>
      <c r="C724" s="553"/>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c r="AC724" s="125"/>
      <c r="AD724" s="125"/>
      <c r="AE724" s="125"/>
      <c r="AF724" s="125"/>
      <c r="AG724" s="125"/>
      <c r="AH724" s="125"/>
      <c r="AI724" s="125"/>
      <c r="AJ724" s="148"/>
      <c r="AK724" s="12"/>
      <c r="AL724" s="12"/>
      <c r="AM724" s="149"/>
      <c r="AN724" s="150"/>
      <c r="AO724" s="150"/>
      <c r="AP724" s="150"/>
      <c r="AQ724" s="140" t="s">
        <v>1107</v>
      </c>
      <c r="AR724" s="197"/>
      <c r="AS724" s="12"/>
      <c r="AT724" s="12"/>
      <c r="AU724" s="12"/>
      <c r="AV724" s="12"/>
      <c r="AW724" s="12"/>
      <c r="AX724" s="12"/>
      <c r="AY724" s="12"/>
      <c r="AZ724" s="12"/>
      <c r="BA724" s="12"/>
      <c r="BB724" s="14"/>
      <c r="BC724" s="14"/>
      <c r="BD724" s="15"/>
      <c r="BE724" s="137"/>
      <c r="BF724" s="146"/>
      <c r="BG724" s="146"/>
      <c r="BH724" s="146"/>
      <c r="BI724" s="11" t="s">
        <v>183</v>
      </c>
      <c r="BJ724" s="11" t="s">
        <v>183</v>
      </c>
      <c r="BK724" s="11" t="s">
        <v>183</v>
      </c>
      <c r="BL724" s="11" t="s">
        <v>183</v>
      </c>
      <c r="BM724" s="11" t="s">
        <v>183</v>
      </c>
      <c r="BN724" s="11" t="s">
        <v>183</v>
      </c>
      <c r="BO724" s="11" t="s">
        <v>183</v>
      </c>
      <c r="BP724" s="11" t="s">
        <v>183</v>
      </c>
      <c r="BQ724" s="11" t="s">
        <v>183</v>
      </c>
      <c r="BR724" s="11" t="s">
        <v>183</v>
      </c>
      <c r="BS724" s="11" t="s">
        <v>183</v>
      </c>
      <c r="BT724" s="11" t="s">
        <v>183</v>
      </c>
      <c r="BU724" s="11"/>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6"/>
      <c r="DC724" s="16"/>
      <c r="DD724" s="16"/>
      <c r="DE724" s="16"/>
      <c r="DF724" s="17"/>
      <c r="DG724" s="16"/>
      <c r="DH724" s="16"/>
      <c r="DI724" s="16"/>
      <c r="DJ724" s="16"/>
      <c r="DK724" s="16"/>
      <c r="DL724" s="16"/>
      <c r="DM724" s="13"/>
      <c r="DN724" s="16"/>
      <c r="DO724" s="16"/>
      <c r="DP724" s="16"/>
      <c r="DQ724" s="16"/>
      <c r="DR724" s="16"/>
      <c r="DS724" s="16"/>
      <c r="DT724" s="16"/>
      <c r="DU724" s="16"/>
      <c r="DV724" s="16"/>
      <c r="DW724" s="138"/>
      <c r="DX724" s="137"/>
      <c r="DY724" s="137"/>
      <c r="DZ724" s="17"/>
      <c r="EA724" s="15"/>
      <c r="EB724" s="15"/>
      <c r="EC724" s="15"/>
      <c r="ED724" s="15"/>
    </row>
    <row r="725" spans="1:134" ht="15" hidden="1" customHeight="1" x14ac:dyDescent="0.3">
      <c r="A725" s="123"/>
      <c r="B725" s="221"/>
      <c r="C725" s="553"/>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c r="AC725" s="125"/>
      <c r="AD725" s="125"/>
      <c r="AE725" s="125"/>
      <c r="AF725" s="125"/>
      <c r="AG725" s="125"/>
      <c r="AH725" s="125"/>
      <c r="AI725" s="125"/>
      <c r="AJ725" s="128"/>
      <c r="AK725" s="143"/>
      <c r="AL725" s="143"/>
      <c r="AM725" s="144"/>
      <c r="AN725" s="145"/>
      <c r="AO725" s="145"/>
      <c r="AP725" s="145"/>
      <c r="AQ725" s="140"/>
      <c r="AR725" s="197"/>
      <c r="AS725" s="12"/>
      <c r="AT725" s="224"/>
      <c r="AU725" s="224"/>
      <c r="AV725" s="12"/>
      <c r="AW725" s="12"/>
      <c r="AX725" s="12"/>
      <c r="AY725" s="12"/>
      <c r="AZ725" s="12"/>
      <c r="BA725" s="12"/>
      <c r="BB725" s="14"/>
      <c r="BC725" s="14"/>
      <c r="BD725" s="15"/>
      <c r="BE725" s="137" t="s">
        <v>183</v>
      </c>
      <c r="BF725" s="146"/>
      <c r="BG725" s="146"/>
      <c r="BH725" s="146"/>
      <c r="BI725" s="11" t="s">
        <v>183</v>
      </c>
      <c r="BJ725" s="11" t="s">
        <v>183</v>
      </c>
      <c r="BK725" s="11" t="s">
        <v>183</v>
      </c>
      <c r="BL725" s="11" t="s">
        <v>183</v>
      </c>
      <c r="BM725" s="11" t="s">
        <v>183</v>
      </c>
      <c r="BN725" s="11" t="s">
        <v>183</v>
      </c>
      <c r="BO725" s="11" t="s">
        <v>183</v>
      </c>
      <c r="BP725" s="11" t="s">
        <v>183</v>
      </c>
      <c r="BQ725" s="11" t="s">
        <v>183</v>
      </c>
      <c r="BR725" s="11" t="s">
        <v>183</v>
      </c>
      <c r="BS725" s="11" t="s">
        <v>183</v>
      </c>
      <c r="BT725" s="11" t="s">
        <v>183</v>
      </c>
      <c r="BU725" s="11"/>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6"/>
      <c r="DC725" s="16"/>
      <c r="DD725" s="16"/>
      <c r="DE725" s="16"/>
      <c r="DF725" s="17"/>
      <c r="DG725" s="16"/>
      <c r="DH725" s="16"/>
      <c r="DI725" s="16"/>
      <c r="DJ725" s="16"/>
      <c r="DK725" s="16"/>
      <c r="DL725" s="16"/>
      <c r="DM725" s="128"/>
      <c r="DN725" s="16"/>
      <c r="DO725" s="16"/>
      <c r="DP725" s="16"/>
      <c r="DQ725" s="16"/>
      <c r="DR725" s="16"/>
      <c r="DS725" s="16"/>
      <c r="DT725" s="16"/>
      <c r="DU725" s="16"/>
      <c r="DV725" s="16"/>
      <c r="DW725" s="138"/>
      <c r="DX725" s="137"/>
      <c r="DY725" s="137"/>
      <c r="DZ725" s="17"/>
      <c r="EA725" s="15"/>
      <c r="EB725" s="15"/>
      <c r="EC725" s="15"/>
      <c r="ED725" s="15"/>
    </row>
    <row r="726" spans="1:134" ht="15" hidden="1" customHeight="1" x14ac:dyDescent="0.3">
      <c r="A726" s="123"/>
      <c r="B726" s="221"/>
      <c r="C726" s="553" t="str">
        <f>IF(LEN(t_STR_RW_UEGO3) &gt; 0, t_STR_RW_UEGO3, DEF_RW_UEGO3) &amp; " sense cell impedance high"</f>
        <v>UEGO3 sense cell impedance high</v>
      </c>
      <c r="D726" s="152"/>
      <c r="E726" s="228"/>
      <c r="F726" s="152"/>
      <c r="G726" s="151"/>
      <c r="H726" s="152"/>
      <c r="I726" s="151"/>
      <c r="J726" s="151"/>
      <c r="K726" s="152"/>
      <c r="L726" s="152"/>
      <c r="M726" s="152"/>
      <c r="N726" s="152"/>
      <c r="O726" s="152"/>
      <c r="P726" s="152"/>
      <c r="Q726" s="152"/>
      <c r="R726" s="152"/>
      <c r="S726" s="152"/>
      <c r="T726" s="152"/>
      <c r="U726" s="152"/>
      <c r="V726" s="152"/>
      <c r="W726" s="152"/>
      <c r="X726" s="152"/>
      <c r="Y726" s="152"/>
      <c r="Z726" s="152"/>
      <c r="AA726" s="152"/>
      <c r="AB726" s="152"/>
      <c r="AC726" s="152"/>
      <c r="AD726" s="152"/>
      <c r="AE726" s="152"/>
      <c r="AF726" s="152"/>
      <c r="AG726" s="152"/>
      <c r="AH726" s="152"/>
      <c r="AI726" s="152"/>
      <c r="AJ726" s="148">
        <f>IF($DM726=0,0,(IF(_xlfn.BITAND($DM726, 128),"8,", "") &amp; IF(_xlfn.BITAND($DM726,64),"7,", "") &amp; IF(_xlfn.BITAND($DM726,7), _xlfn.BITAND($DM726,7) &amp; ",", "") &amp; IF(_xlfn.BITAND($DM726, 56), _xlfn.BITAND($DM726, 56)/8, "")))</f>
        <v>0</v>
      </c>
      <c r="AK726" s="135">
        <v>0</v>
      </c>
      <c r="AL726" s="135">
        <v>31</v>
      </c>
      <c r="AM726" s="194" t="s">
        <v>165</v>
      </c>
      <c r="AN726" s="195" t="s">
        <v>1169</v>
      </c>
      <c r="AO726" s="195" t="s">
        <v>167</v>
      </c>
      <c r="AP726" s="195" t="s">
        <v>1169</v>
      </c>
      <c r="AQ726" s="140"/>
      <c r="AR726" s="12"/>
      <c r="AS726" s="12"/>
      <c r="AT726" s="263">
        <v>10</v>
      </c>
      <c r="AU726" s="198">
        <v>1</v>
      </c>
      <c r="AV726" s="12" t="s">
        <v>259</v>
      </c>
      <c r="AW726" s="135">
        <v>0</v>
      </c>
      <c r="AX726" s="135">
        <v>0</v>
      </c>
      <c r="AY726" s="135">
        <v>0</v>
      </c>
      <c r="AZ726" s="135">
        <v>0</v>
      </c>
      <c r="BA726" s="135">
        <v>0</v>
      </c>
      <c r="BB726" s="136"/>
      <c r="BC726" s="136"/>
      <c r="BD726" s="15"/>
      <c r="BE726" s="137" t="str">
        <f>IF(C726="","",C726)</f>
        <v>UEGO3 sense cell impedance high</v>
      </c>
      <c r="BF726" s="11" t="s">
        <v>1012</v>
      </c>
      <c r="BG726" s="11" t="s">
        <v>1013</v>
      </c>
      <c r="BH726" s="11" t="s">
        <v>266</v>
      </c>
      <c r="BI726" s="11" t="s">
        <v>1073</v>
      </c>
      <c r="BJ726" s="11" t="s">
        <v>1015</v>
      </c>
      <c r="BK726" s="11" t="s">
        <v>1035</v>
      </c>
      <c r="BL726" s="11" t="s">
        <v>174</v>
      </c>
      <c r="BM726" s="11" t="s">
        <v>271</v>
      </c>
      <c r="BN726" s="11" t="s">
        <v>182</v>
      </c>
      <c r="BO726" s="11" t="s">
        <v>180</v>
      </c>
      <c r="BP726" s="11" t="s">
        <v>1074</v>
      </c>
      <c r="BQ726" s="11" t="s">
        <v>180</v>
      </c>
      <c r="BR726" s="11" t="s">
        <v>180</v>
      </c>
      <c r="BS726" s="303" t="s">
        <v>1065</v>
      </c>
      <c r="BT726" s="11" t="s">
        <v>180</v>
      </c>
      <c r="BU726" s="11"/>
      <c r="BV726" s="15">
        <f>IF(UPPER(TRIM(D726))="X",1,0)</f>
        <v>0</v>
      </c>
      <c r="BW726" s="15">
        <f>IF(UPPER(TRIM(E726))="X",1,0)</f>
        <v>0</v>
      </c>
      <c r="BX726" s="15">
        <f>IF(UPPER(TRIM(F726))="X",1,0)</f>
        <v>0</v>
      </c>
      <c r="BY726" s="15">
        <f>IF(UPPER(TRIM(G726))="X",1,0)</f>
        <v>0</v>
      </c>
      <c r="BZ726" s="15">
        <f>IF(UPPER(TRIM(H726))="X",1,0)</f>
        <v>0</v>
      </c>
      <c r="CA726" s="15">
        <f>IF(UPPER(TRIM(J726))="X",1,0)</f>
        <v>0</v>
      </c>
      <c r="CB726" s="15">
        <f>IF(UPPER(TRIM(L726))="X",1,0)</f>
        <v>0</v>
      </c>
      <c r="CC726" s="15">
        <f>IF(UPPER(TRIM(M726))="X",1,0)</f>
        <v>0</v>
      </c>
      <c r="CD726" s="15">
        <f>IF(UPPER(TRIM(I726))="X",1,0)</f>
        <v>0</v>
      </c>
      <c r="CE726" s="15">
        <f>IF(UPPER(TRIM(K726))="X",1,0)</f>
        <v>0</v>
      </c>
      <c r="CF726" s="15">
        <f t="shared" ref="CF726:CX726" si="358">IF(UPPER(TRIM(N726))="X",1,0)</f>
        <v>0</v>
      </c>
      <c r="CG726" s="15">
        <f t="shared" si="358"/>
        <v>0</v>
      </c>
      <c r="CH726" s="15">
        <f t="shared" si="358"/>
        <v>0</v>
      </c>
      <c r="CI726" s="15">
        <f t="shared" si="358"/>
        <v>0</v>
      </c>
      <c r="CJ726" s="15">
        <f t="shared" si="358"/>
        <v>0</v>
      </c>
      <c r="CK726" s="15">
        <f t="shared" si="358"/>
        <v>0</v>
      </c>
      <c r="CL726" s="15">
        <f t="shared" si="358"/>
        <v>0</v>
      </c>
      <c r="CM726" s="15">
        <f t="shared" si="358"/>
        <v>0</v>
      </c>
      <c r="CN726" s="15">
        <f t="shared" si="358"/>
        <v>0</v>
      </c>
      <c r="CO726" s="15">
        <f t="shared" si="358"/>
        <v>0</v>
      </c>
      <c r="CP726" s="15">
        <f t="shared" si="358"/>
        <v>0</v>
      </c>
      <c r="CQ726" s="15">
        <f t="shared" si="358"/>
        <v>0</v>
      </c>
      <c r="CR726" s="15">
        <f t="shared" si="358"/>
        <v>0</v>
      </c>
      <c r="CS726" s="15">
        <f t="shared" si="358"/>
        <v>0</v>
      </c>
      <c r="CT726" s="15">
        <f t="shared" si="358"/>
        <v>0</v>
      </c>
      <c r="CU726" s="15">
        <f t="shared" si="358"/>
        <v>0</v>
      </c>
      <c r="CV726" s="15">
        <f t="shared" si="358"/>
        <v>0</v>
      </c>
      <c r="CW726" s="15">
        <f t="shared" si="358"/>
        <v>0</v>
      </c>
      <c r="CX726" s="15">
        <f t="shared" si="358"/>
        <v>0</v>
      </c>
      <c r="CY726" s="15">
        <v>0</v>
      </c>
      <c r="CZ726" s="15">
        <f>IF(UPPER(TRIM(AH726))="X",1,0)</f>
        <v>0</v>
      </c>
      <c r="DA726" s="15">
        <v>0</v>
      </c>
      <c r="DB726" s="16">
        <f>IF(UPPER(TRIM(AM726))="P", 0, IF(UPPER(TRIM(AM726))="C", 16384, IF(UPPER(TRIM(AM726))="B", 32768, IF(UPPER(TRIM(AM726))="U", 49152, -1))))</f>
        <v>0</v>
      </c>
      <c r="DC726" s="16">
        <f>HEX2DEC(AN726)</f>
        <v>12419</v>
      </c>
      <c r="DD726" s="16">
        <f>IF(UPPER(TRIM(BB726))="",0,IF(UPPER(TRIM(BB726))="M",32,IF(UPPER(TRIM(BB726))="H",64,IF(UPPER(TRIM(BB726))="I",128,-1))))</f>
        <v>0</v>
      </c>
      <c r="DE726" s="16">
        <f>IF(UPPER(TRIM(BC726))="",0, IF(UPPER(TRIM(BC726))="U",1,IF(UPPER(TRIM(BC726))="A",2,IF(UPPER(TRIM(BC726))="B1",4,IF(UPPER(TRIM(BC726))="B2",8,IF(UPPER(TRIM(BC726))="C",16,-1))))))</f>
        <v>0</v>
      </c>
      <c r="DF726" s="17"/>
      <c r="DG726" s="16">
        <v>619</v>
      </c>
      <c r="DH726" s="16">
        <f t="shared" ref="DH726:DI728" si="359">AK726</f>
        <v>0</v>
      </c>
      <c r="DI726" s="16">
        <f t="shared" si="359"/>
        <v>31</v>
      </c>
      <c r="DJ726" s="16">
        <f>DB726 + DC726</f>
        <v>12419</v>
      </c>
      <c r="DK726" s="16">
        <f t="shared" ref="DK726:DL728" si="360">HEX2DEC(AO726)</f>
        <v>0</v>
      </c>
      <c r="DL726" s="16">
        <f t="shared" si="360"/>
        <v>12419</v>
      </c>
      <c r="DM726" s="13">
        <v>0</v>
      </c>
      <c r="DN726" s="16">
        <v>463</v>
      </c>
      <c r="DO726" s="16">
        <f>BV726*2^15+BW726*2^14+BX726*2^13+BY726*2^12+BZ726*2^11+CA726*2^10+CB726*2^9+CC726*2^8+CD726*2^7+CE726*2^6+CF726*2^5+CG726*2^4+CH726*2^3+CI726*2^2+CJ726*2^1+CK726*2^0</f>
        <v>0</v>
      </c>
      <c r="DP726" s="16">
        <f>CL726*2^15+CM726*2^14+CN726*2^13+CO726*2^12+CP726*2^11+CQ726*2^10+CR726*2^9+CS726*2^8+CT726*2^7+CU726*2^6+CV726*2^5+CW726*2^4+CX726*2^3+CY726*2^2+CZ726*2^1+DA726*2^0</f>
        <v>0</v>
      </c>
      <c r="DQ726" s="16">
        <f>IF(DS726=2,AT726*1000,AT726)</f>
        <v>10000</v>
      </c>
      <c r="DR726" s="16">
        <f>IF(DT726=2,AU726*1000,AU726)</f>
        <v>1000</v>
      </c>
      <c r="DS726" s="16">
        <v>2</v>
      </c>
      <c r="DT726" s="16">
        <v>2</v>
      </c>
      <c r="DU726" s="16">
        <f>MAX(0,MIN(AX726,3))*2^14+MAX(0,MIN(AY726,3))*2^12+MAX(0,MIN(AZ726,3))*2^10+MAX(0,MIN(BA726,3))*2^8+IF(AW726&lt;0,31,IF(AW726&gt;30,30,AW726))</f>
        <v>0</v>
      </c>
      <c r="DV726" s="16">
        <f>DD726 + DE726</f>
        <v>0</v>
      </c>
      <c r="DW726" s="138" t="s">
        <v>184</v>
      </c>
      <c r="DX726" s="137" t="s">
        <v>1075</v>
      </c>
      <c r="DY726" s="137" t="s">
        <v>1067</v>
      </c>
      <c r="DZ726" s="17"/>
      <c r="EA726" s="15"/>
      <c r="EB726" s="15"/>
      <c r="EC726" s="15"/>
      <c r="ED726" s="15"/>
    </row>
    <row r="727" spans="1:134" ht="15" hidden="1" customHeight="1" x14ac:dyDescent="0.3">
      <c r="A727" s="123"/>
      <c r="B727" s="221"/>
      <c r="C727" s="553" t="str">
        <f>IF(LEN(t_STR_RW_UEGO3) &gt; 0, t_STR_RW_UEGO3, DEF_RW_UEGO3) &amp; " pump cell impedance high"</f>
        <v>UEGO3 pump cell impedance high</v>
      </c>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c r="AC727" s="125"/>
      <c r="AD727" s="125"/>
      <c r="AE727" s="125"/>
      <c r="AF727" s="125"/>
      <c r="AG727" s="125"/>
      <c r="AH727" s="125"/>
      <c r="AI727" s="125"/>
      <c r="AJ727" s="128">
        <f>IF($DM727=0,0,(IF(_xlfn.BITAND($DM727, 128),"8,", "") &amp; IF(_xlfn.BITAND($DM727,64),"7,", "") &amp; IF(_xlfn.BITAND($DM727,7), _xlfn.BITAND($DM727,7) &amp; ",", "") &amp; IF(_xlfn.BITAND($DM727, 56), _xlfn.BITAND($DM727, 56)/8, "")))</f>
        <v>0</v>
      </c>
      <c r="AK727" s="135">
        <v>0</v>
      </c>
      <c r="AL727" s="135">
        <v>31</v>
      </c>
      <c r="AM727" s="194" t="s">
        <v>165</v>
      </c>
      <c r="AN727" s="195" t="s">
        <v>1170</v>
      </c>
      <c r="AO727" s="195" t="s">
        <v>167</v>
      </c>
      <c r="AP727" s="195" t="s">
        <v>1170</v>
      </c>
      <c r="AQ727" s="132"/>
      <c r="AR727" s="12"/>
      <c r="AS727" s="12"/>
      <c r="AT727" s="12"/>
      <c r="AU727" s="12"/>
      <c r="AV727" s="12"/>
      <c r="AW727" s="12"/>
      <c r="AX727" s="12"/>
      <c r="AY727" s="12"/>
      <c r="AZ727" s="12"/>
      <c r="BA727" s="12"/>
      <c r="BB727" s="14"/>
      <c r="BC727" s="14"/>
      <c r="BD727" s="15"/>
      <c r="BE727" s="137" t="str">
        <f>IF(C727="","",C727)</f>
        <v>UEGO3 pump cell impedance high</v>
      </c>
      <c r="BF727" s="11"/>
      <c r="BG727" s="11"/>
      <c r="BH727" s="11"/>
      <c r="BI727" s="11"/>
      <c r="BJ727" s="11"/>
      <c r="BK727" s="11"/>
      <c r="BL727" s="11"/>
      <c r="BM727" s="11"/>
      <c r="BN727" s="11"/>
      <c r="BO727" s="11"/>
      <c r="BP727" s="11"/>
      <c r="BQ727" s="11"/>
      <c r="BR727" s="11"/>
      <c r="BS727" s="303"/>
      <c r="BT727" s="11"/>
      <c r="BU727" s="11"/>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6">
        <f>IF(UPPER(TRIM(AM727))="P", 0, IF(UPPER(TRIM(AM727))="C", 16384, IF(UPPER(TRIM(AM727))="B", 32768, IF(UPPER(TRIM(AM727))="U", 49152, -1))))</f>
        <v>0</v>
      </c>
      <c r="DC727" s="16">
        <f>HEX2DEC(AN727)</f>
        <v>12420</v>
      </c>
      <c r="DD727" s="16"/>
      <c r="DE727" s="16"/>
      <c r="DF727" s="17"/>
      <c r="DG727" s="16">
        <v>620</v>
      </c>
      <c r="DH727" s="16">
        <f t="shared" si="359"/>
        <v>0</v>
      </c>
      <c r="DI727" s="16">
        <f t="shared" si="359"/>
        <v>31</v>
      </c>
      <c r="DJ727" s="16">
        <f>DB727 + DC727</f>
        <v>12420</v>
      </c>
      <c r="DK727" s="16">
        <f t="shared" si="360"/>
        <v>0</v>
      </c>
      <c r="DL727" s="16">
        <f t="shared" si="360"/>
        <v>12420</v>
      </c>
      <c r="DM727" s="13">
        <v>0</v>
      </c>
      <c r="DN727" s="16">
        <v>463</v>
      </c>
      <c r="DO727" s="16"/>
      <c r="DP727" s="16"/>
      <c r="DQ727" s="16"/>
      <c r="DR727" s="16"/>
      <c r="DS727" s="16"/>
      <c r="DT727" s="16"/>
      <c r="DU727" s="16"/>
      <c r="DV727" s="16"/>
      <c r="DW727" s="138"/>
      <c r="DX727" s="137"/>
      <c r="DY727" s="137"/>
      <c r="DZ727" s="17"/>
      <c r="EA727" s="15"/>
      <c r="EB727" s="15"/>
      <c r="EC727" s="15"/>
      <c r="ED727" s="15"/>
    </row>
    <row r="728" spans="1:134" ht="15" hidden="1" customHeight="1" x14ac:dyDescent="0.3">
      <c r="A728" s="123"/>
      <c r="B728" s="221"/>
      <c r="C728" s="553" t="str">
        <f>IF(LEN(t_STR_RW_UEGO3) &gt; 0, t_STR_RW_UEGO3, DEF_RW_UEGO3) &amp; " pump cell impedance low"</f>
        <v>UEGO3 pump cell impedance low</v>
      </c>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c r="AC728" s="125"/>
      <c r="AD728" s="125"/>
      <c r="AE728" s="125"/>
      <c r="AF728" s="125"/>
      <c r="AG728" s="125"/>
      <c r="AH728" s="125"/>
      <c r="AI728" s="125"/>
      <c r="AJ728" s="128">
        <f>IF($DM728=0,0,(IF(_xlfn.BITAND($DM728, 128),"8,", "") &amp; IF(_xlfn.BITAND($DM728,64),"7,", "") &amp; IF(_xlfn.BITAND($DM728,7), _xlfn.BITAND($DM728,7) &amp; ",", "") &amp; IF(_xlfn.BITAND($DM728, 56), _xlfn.BITAND($DM728, 56)/8, "")))</f>
        <v>0</v>
      </c>
      <c r="AK728" s="135">
        <v>0</v>
      </c>
      <c r="AL728" s="135">
        <v>31</v>
      </c>
      <c r="AM728" s="194" t="s">
        <v>165</v>
      </c>
      <c r="AN728" s="195" t="s">
        <v>1171</v>
      </c>
      <c r="AO728" s="195" t="s">
        <v>167</v>
      </c>
      <c r="AP728" s="195" t="s">
        <v>1171</v>
      </c>
      <c r="AQ728" s="132"/>
      <c r="AR728" s="12"/>
      <c r="AS728" s="12"/>
      <c r="AT728" s="12"/>
      <c r="AU728" s="12"/>
      <c r="AV728" s="12"/>
      <c r="AW728" s="12"/>
      <c r="AX728" s="12"/>
      <c r="AY728" s="12"/>
      <c r="AZ728" s="12"/>
      <c r="BA728" s="12"/>
      <c r="BB728" s="14"/>
      <c r="BC728" s="14"/>
      <c r="BD728" s="15"/>
      <c r="BE728" s="137" t="str">
        <f>IF(C728="","",C728)</f>
        <v>UEGO3 pump cell impedance low</v>
      </c>
      <c r="BF728" s="11"/>
      <c r="BG728" s="11"/>
      <c r="BH728" s="11"/>
      <c r="BI728" s="11"/>
      <c r="BJ728" s="11"/>
      <c r="BK728" s="11"/>
      <c r="BL728" s="11"/>
      <c r="BM728" s="11"/>
      <c r="BN728" s="11"/>
      <c r="BO728" s="11"/>
      <c r="BP728" s="11"/>
      <c r="BQ728" s="11"/>
      <c r="BR728" s="11"/>
      <c r="BS728" s="303"/>
      <c r="BT728" s="11"/>
      <c r="BU728" s="11"/>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6">
        <f>IF(UPPER(TRIM(AM728))="P", 0, IF(UPPER(TRIM(AM728))="C", 16384, IF(UPPER(TRIM(AM728))="B", 32768, IF(UPPER(TRIM(AM728))="U", 49152, -1))))</f>
        <v>0</v>
      </c>
      <c r="DC728" s="16">
        <f>HEX2DEC(AN728)</f>
        <v>12421</v>
      </c>
      <c r="DD728" s="16"/>
      <c r="DE728" s="16"/>
      <c r="DF728" s="17"/>
      <c r="DG728" s="16">
        <v>621</v>
      </c>
      <c r="DH728" s="16">
        <f t="shared" si="359"/>
        <v>0</v>
      </c>
      <c r="DI728" s="16">
        <f t="shared" si="359"/>
        <v>31</v>
      </c>
      <c r="DJ728" s="16">
        <f>DB728 + DC728</f>
        <v>12421</v>
      </c>
      <c r="DK728" s="16">
        <f t="shared" si="360"/>
        <v>0</v>
      </c>
      <c r="DL728" s="16">
        <f t="shared" si="360"/>
        <v>12421</v>
      </c>
      <c r="DM728" s="13">
        <v>0</v>
      </c>
      <c r="DN728" s="16">
        <v>463</v>
      </c>
      <c r="DO728" s="16"/>
      <c r="DP728" s="16"/>
      <c r="DQ728" s="16"/>
      <c r="DR728" s="16"/>
      <c r="DS728" s="16"/>
      <c r="DT728" s="16"/>
      <c r="DU728" s="16"/>
      <c r="DV728" s="16"/>
      <c r="DW728" s="138"/>
      <c r="DX728" s="137"/>
      <c r="DY728" s="137"/>
      <c r="DZ728" s="17"/>
      <c r="EA728" s="15"/>
      <c r="EB728" s="15"/>
      <c r="EC728" s="15"/>
      <c r="ED728" s="15"/>
    </row>
    <row r="729" spans="1:134" ht="15" hidden="1" customHeight="1" x14ac:dyDescent="0.3">
      <c r="A729" s="123"/>
      <c r="B729" s="221"/>
      <c r="C729" s="553"/>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c r="AC729" s="125"/>
      <c r="AD729" s="125"/>
      <c r="AE729" s="125"/>
      <c r="AF729" s="125"/>
      <c r="AG729" s="125"/>
      <c r="AH729" s="125"/>
      <c r="AI729" s="125"/>
      <c r="AJ729" s="148"/>
      <c r="AK729" s="12"/>
      <c r="AL729" s="12"/>
      <c r="AM729" s="149"/>
      <c r="AN729" s="150"/>
      <c r="AO729" s="150"/>
      <c r="AP729" s="150"/>
      <c r="AQ729" s="132"/>
      <c r="AR729" s="12"/>
      <c r="AS729" s="12"/>
      <c r="AT729" s="12"/>
      <c r="AU729" s="12"/>
      <c r="AV729" s="12"/>
      <c r="AW729" s="12"/>
      <c r="AX729" s="12"/>
      <c r="AY729" s="12"/>
      <c r="AZ729" s="12"/>
      <c r="BA729" s="12"/>
      <c r="BB729" s="14"/>
      <c r="BC729" s="14"/>
      <c r="BD729" s="15"/>
      <c r="BE729" s="137"/>
      <c r="BF729" s="146"/>
      <c r="BG729" s="146"/>
      <c r="BH729" s="146"/>
      <c r="BI729" s="11" t="s">
        <v>183</v>
      </c>
      <c r="BJ729" s="11" t="s">
        <v>183</v>
      </c>
      <c r="BK729" s="11" t="s">
        <v>183</v>
      </c>
      <c r="BL729" s="11" t="s">
        <v>183</v>
      </c>
      <c r="BM729" s="11" t="s">
        <v>183</v>
      </c>
      <c r="BN729" s="11" t="s">
        <v>183</v>
      </c>
      <c r="BO729" s="11" t="s">
        <v>183</v>
      </c>
      <c r="BP729" s="11" t="s">
        <v>183</v>
      </c>
      <c r="BQ729" s="11" t="s">
        <v>183</v>
      </c>
      <c r="BR729" s="11" t="s">
        <v>183</v>
      </c>
      <c r="BS729" s="11" t="s">
        <v>183</v>
      </c>
      <c r="BT729" s="11" t="s">
        <v>183</v>
      </c>
      <c r="BU729" s="11"/>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6"/>
      <c r="DC729" s="16"/>
      <c r="DD729" s="16"/>
      <c r="DE729" s="16"/>
      <c r="DF729" s="17"/>
      <c r="DG729" s="16"/>
      <c r="DH729" s="16"/>
      <c r="DI729" s="16"/>
      <c r="DJ729" s="16"/>
      <c r="DK729" s="16"/>
      <c r="DL729" s="16"/>
      <c r="DM729" s="13"/>
      <c r="DN729" s="16"/>
      <c r="DO729" s="16"/>
      <c r="DP729" s="16"/>
      <c r="DQ729" s="16"/>
      <c r="DR729" s="16"/>
      <c r="DS729" s="16"/>
      <c r="DT729" s="16"/>
      <c r="DU729" s="16"/>
      <c r="DV729" s="16"/>
      <c r="DW729" s="138"/>
      <c r="DX729" s="137"/>
      <c r="DY729" s="137"/>
      <c r="DZ729" s="17"/>
      <c r="EA729" s="15"/>
      <c r="EB729" s="15"/>
      <c r="EC729" s="15"/>
      <c r="ED729" s="15"/>
    </row>
    <row r="730" spans="1:134" ht="15" hidden="1" customHeight="1" x14ac:dyDescent="0.3">
      <c r="A730" s="123"/>
      <c r="B730" s="221"/>
      <c r="C730" s="553" t="str">
        <f>IF(LEN(t_STR_RW_UEGO3) &gt; 0, t_STR_RW_UEGO3, DEF_RW_UEGO3) &amp; " heater open / ground short"</f>
        <v>UEGO3 heater open / ground short</v>
      </c>
      <c r="D730" s="151"/>
      <c r="E730" s="200"/>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c r="AC730" s="151"/>
      <c r="AD730" s="151"/>
      <c r="AE730" s="151"/>
      <c r="AF730" s="151"/>
      <c r="AG730" s="151"/>
      <c r="AH730" s="151"/>
      <c r="AI730" s="151"/>
      <c r="AJ730" s="148">
        <f>IF($DM730=0,0,(IF(_xlfn.BITAND($DM730, 128),"8,", "") &amp; IF(_xlfn.BITAND($DM730,64),"7,", "") &amp; IF(_xlfn.BITAND($DM730,7), _xlfn.BITAND($DM730,7) &amp; ",", "") &amp; IF(_xlfn.BITAND($DM730, 56), _xlfn.BITAND($DM730, 56)/8, "")))</f>
        <v>0</v>
      </c>
      <c r="AK730" s="135">
        <v>0</v>
      </c>
      <c r="AL730" s="135">
        <v>31</v>
      </c>
      <c r="AM730" s="194" t="s">
        <v>165</v>
      </c>
      <c r="AN730" s="195" t="s">
        <v>1172</v>
      </c>
      <c r="AO730" s="195" t="s">
        <v>167</v>
      </c>
      <c r="AP730" s="195" t="s">
        <v>1172</v>
      </c>
      <c r="AQ730" s="140" t="s">
        <v>1173</v>
      </c>
      <c r="AR730" s="225">
        <v>5</v>
      </c>
      <c r="AS730" s="142" t="s">
        <v>1033</v>
      </c>
      <c r="AT730" s="198">
        <v>2</v>
      </c>
      <c r="AU730" s="198">
        <v>0.5</v>
      </c>
      <c r="AV730" s="12" t="s">
        <v>259</v>
      </c>
      <c r="AW730" s="135">
        <v>0</v>
      </c>
      <c r="AX730" s="135">
        <v>0</v>
      </c>
      <c r="AY730" s="135">
        <v>0</v>
      </c>
      <c r="AZ730" s="135">
        <v>0</v>
      </c>
      <c r="BA730" s="135">
        <v>0</v>
      </c>
      <c r="BB730" s="136"/>
      <c r="BC730" s="136"/>
      <c r="BD730" s="15"/>
      <c r="BE730" s="137" t="str">
        <f>IF(C730="","",C730)</f>
        <v>UEGO3 heater open / ground short</v>
      </c>
      <c r="BF730" s="11" t="s">
        <v>1012</v>
      </c>
      <c r="BG730" s="11" t="s">
        <v>1013</v>
      </c>
      <c r="BH730" s="11" t="s">
        <v>266</v>
      </c>
      <c r="BI730" s="11" t="s">
        <v>1034</v>
      </c>
      <c r="BJ730" s="11" t="s">
        <v>1015</v>
      </c>
      <c r="BK730" s="11" t="s">
        <v>1035</v>
      </c>
      <c r="BL730" s="11" t="s">
        <v>1026</v>
      </c>
      <c r="BM730" s="11" t="s">
        <v>179</v>
      </c>
      <c r="BN730" s="11" t="s">
        <v>182</v>
      </c>
      <c r="BO730" s="11" t="s">
        <v>182</v>
      </c>
      <c r="BP730" s="11" t="s">
        <v>183</v>
      </c>
      <c r="BQ730" s="11" t="s">
        <v>182</v>
      </c>
      <c r="BR730" s="11" t="s">
        <v>182</v>
      </c>
      <c r="BS730" s="11" t="s">
        <v>183</v>
      </c>
      <c r="BT730" s="11" t="s">
        <v>182</v>
      </c>
      <c r="BU730" s="11"/>
      <c r="BV730" s="15">
        <f>IF(UPPER(TRIM(D730))="X",1,0)</f>
        <v>0</v>
      </c>
      <c r="BW730" s="15">
        <f>IF(UPPER(TRIM(E730))="X",1,0)</f>
        <v>0</v>
      </c>
      <c r="BX730" s="15">
        <f>IF(UPPER(TRIM(F730))="X",1,0)</f>
        <v>0</v>
      </c>
      <c r="BY730" s="15">
        <f>IF(UPPER(TRIM(G730))="X",1,0)</f>
        <v>0</v>
      </c>
      <c r="BZ730" s="15">
        <f>IF(UPPER(TRIM(H730))="X",1,0)</f>
        <v>0</v>
      </c>
      <c r="CA730" s="15">
        <f>IF(UPPER(TRIM(J730))="X",1,0)</f>
        <v>0</v>
      </c>
      <c r="CB730" s="15">
        <f>IF(UPPER(TRIM(L730))="X",1,0)</f>
        <v>0</v>
      </c>
      <c r="CC730" s="15">
        <f>IF(UPPER(TRIM(M730))="X",1,0)</f>
        <v>0</v>
      </c>
      <c r="CD730" s="15">
        <f>IF(UPPER(TRIM(I730))="X",1,0)</f>
        <v>0</v>
      </c>
      <c r="CE730" s="15">
        <f>IF(UPPER(TRIM(K730))="X",1,0)</f>
        <v>0</v>
      </c>
      <c r="CF730" s="15">
        <f t="shared" ref="CF730:CX730" si="361">IF(UPPER(TRIM(N730))="X",1,0)</f>
        <v>0</v>
      </c>
      <c r="CG730" s="15">
        <f t="shared" si="361"/>
        <v>0</v>
      </c>
      <c r="CH730" s="15">
        <f t="shared" si="361"/>
        <v>0</v>
      </c>
      <c r="CI730" s="15">
        <f t="shared" si="361"/>
        <v>0</v>
      </c>
      <c r="CJ730" s="15">
        <f t="shared" si="361"/>
        <v>0</v>
      </c>
      <c r="CK730" s="15">
        <f t="shared" si="361"/>
        <v>0</v>
      </c>
      <c r="CL730" s="15">
        <f t="shared" si="361"/>
        <v>0</v>
      </c>
      <c r="CM730" s="15">
        <f t="shared" si="361"/>
        <v>0</v>
      </c>
      <c r="CN730" s="15">
        <f t="shared" si="361"/>
        <v>0</v>
      </c>
      <c r="CO730" s="15">
        <f t="shared" si="361"/>
        <v>0</v>
      </c>
      <c r="CP730" s="15">
        <f t="shared" si="361"/>
        <v>0</v>
      </c>
      <c r="CQ730" s="15">
        <f t="shared" si="361"/>
        <v>0</v>
      </c>
      <c r="CR730" s="15">
        <f t="shared" si="361"/>
        <v>0</v>
      </c>
      <c r="CS730" s="15">
        <f t="shared" si="361"/>
        <v>0</v>
      </c>
      <c r="CT730" s="15">
        <f t="shared" si="361"/>
        <v>0</v>
      </c>
      <c r="CU730" s="15">
        <f t="shared" si="361"/>
        <v>0</v>
      </c>
      <c r="CV730" s="15">
        <f t="shared" si="361"/>
        <v>0</v>
      </c>
      <c r="CW730" s="15">
        <f t="shared" si="361"/>
        <v>0</v>
      </c>
      <c r="CX730" s="15">
        <f t="shared" si="361"/>
        <v>0</v>
      </c>
      <c r="CY730" s="15">
        <v>0</v>
      </c>
      <c r="CZ730" s="15">
        <f>IF(UPPER(TRIM(AH730))="X",1,0)</f>
        <v>0</v>
      </c>
      <c r="DA730" s="15">
        <v>0</v>
      </c>
      <c r="DB730" s="16">
        <f>IF(UPPER(TRIM(AM730))="P", 0, IF(UPPER(TRIM(AM730))="C", 16384, IF(UPPER(TRIM(AM730))="B", 32768, IF(UPPER(TRIM(AM730))="U", 49152, -1))))</f>
        <v>0</v>
      </c>
      <c r="DC730" s="16">
        <f>HEX2DEC(AN730)</f>
        <v>12422</v>
      </c>
      <c r="DD730" s="16">
        <f>IF(UPPER(TRIM(BB730))="",0,IF(UPPER(TRIM(BB730))="M",32,IF(UPPER(TRIM(BB730))="H",64,IF(UPPER(TRIM(BB730))="I",128,-1))))</f>
        <v>0</v>
      </c>
      <c r="DE730" s="16">
        <f>IF(UPPER(TRIM(BC730))="",0, IF(UPPER(TRIM(BC730))="U",1,IF(UPPER(TRIM(BC730))="A",2,IF(UPPER(TRIM(BC730))="B1",4,IF(UPPER(TRIM(BC730))="B2",8,IF(UPPER(TRIM(BC730))="C",16,-1))))))</f>
        <v>0</v>
      </c>
      <c r="DF730" s="17"/>
      <c r="DG730" s="16">
        <v>622</v>
      </c>
      <c r="DH730" s="16">
        <f>AK730</f>
        <v>0</v>
      </c>
      <c r="DI730" s="16">
        <f>AL730</f>
        <v>31</v>
      </c>
      <c r="DJ730" s="16">
        <f>DB730 + DC730</f>
        <v>12422</v>
      </c>
      <c r="DK730" s="16">
        <f>HEX2DEC(AO730)</f>
        <v>0</v>
      </c>
      <c r="DL730" s="16">
        <f>HEX2DEC(AP730)</f>
        <v>12422</v>
      </c>
      <c r="DM730" s="13">
        <v>0</v>
      </c>
      <c r="DN730" s="16">
        <v>464</v>
      </c>
      <c r="DO730" s="16">
        <f>BV730*2^15+BW730*2^14+BX730*2^13+BY730*2^12+BZ730*2^11+CA730*2^10+CB730*2^9+CC730*2^8+CD730*2^7+CE730*2^6+CF730*2^5+CG730*2^4+CH730*2^3+CI730*2^2+CJ730*2^1+CK730*2^0</f>
        <v>0</v>
      </c>
      <c r="DP730" s="16">
        <f>CL730*2^15+CM730*2^14+CN730*2^13+CO730*2^12+CP730*2^11+CQ730*2^10+CR730*2^9+CS730*2^8+CT730*2^7+CU730*2^6+CV730*2^5+CW730*2^4+CX730*2^3+CY730*2^2+CZ730*2^1+DA730*2^0</f>
        <v>0</v>
      </c>
      <c r="DQ730" s="16">
        <f>IF(DS730=2,AT730*1000,AT730)</f>
        <v>2000</v>
      </c>
      <c r="DR730" s="16">
        <f>IF(DT730=2,AU730*1000,AU730)</f>
        <v>500</v>
      </c>
      <c r="DS730" s="16">
        <v>2</v>
      </c>
      <c r="DT730" s="16">
        <v>2</v>
      </c>
      <c r="DU730" s="16">
        <f>MAX(0,MIN(AX730,3))*2^14+MAX(0,MIN(AY730,3))*2^12+MAX(0,MIN(AZ730,3))*2^10+MAX(0,MIN(BA730,3))*2^8+IF(AW730&lt;0,31,IF(AW730&gt;30,30,AW730))</f>
        <v>0</v>
      </c>
      <c r="DV730" s="16">
        <f>DD730 + DE730</f>
        <v>0</v>
      </c>
      <c r="DW730" s="138"/>
      <c r="DX730" s="137"/>
      <c r="DY730" s="137"/>
      <c r="DZ730" s="17"/>
      <c r="EA730" s="15"/>
      <c r="EB730" s="15"/>
      <c r="EC730" s="15"/>
      <c r="ED730" s="15"/>
    </row>
    <row r="731" spans="1:134" ht="15" hidden="1" customHeight="1" x14ac:dyDescent="0.3">
      <c r="A731" s="123"/>
      <c r="B731" s="221"/>
      <c r="C731" s="553"/>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48"/>
      <c r="AK731" s="12"/>
      <c r="AL731" s="12"/>
      <c r="AM731" s="149"/>
      <c r="AN731" s="150"/>
      <c r="AO731" s="150"/>
      <c r="AP731" s="150"/>
      <c r="AQ731" s="132" t="s">
        <v>1036</v>
      </c>
      <c r="AR731" s="225">
        <v>5</v>
      </c>
      <c r="AS731" s="142" t="s">
        <v>170</v>
      </c>
      <c r="AT731" s="13"/>
      <c r="AU731" s="13"/>
      <c r="AV731" s="12"/>
      <c r="AW731" s="12"/>
      <c r="AX731" s="12"/>
      <c r="AY731" s="12"/>
      <c r="AZ731" s="12"/>
      <c r="BA731" s="12"/>
      <c r="BB731" s="14"/>
      <c r="BC731" s="14"/>
      <c r="BD731" s="15"/>
      <c r="BE731" s="137"/>
      <c r="BF731" s="146"/>
      <c r="BG731" s="146"/>
      <c r="BH731" s="146"/>
      <c r="BI731" s="11" t="s">
        <v>183</v>
      </c>
      <c r="BJ731" s="11" t="s">
        <v>183</v>
      </c>
      <c r="BK731" s="11" t="s">
        <v>183</v>
      </c>
      <c r="BL731" s="11" t="s">
        <v>183</v>
      </c>
      <c r="BM731" s="11" t="s">
        <v>183</v>
      </c>
      <c r="BN731" s="11" t="s">
        <v>183</v>
      </c>
      <c r="BO731" s="11" t="s">
        <v>183</v>
      </c>
      <c r="BP731" s="11" t="s">
        <v>183</v>
      </c>
      <c r="BQ731" s="11" t="s">
        <v>183</v>
      </c>
      <c r="BR731" s="11" t="s">
        <v>183</v>
      </c>
      <c r="BS731" s="11" t="s">
        <v>183</v>
      </c>
      <c r="BT731" s="11" t="s">
        <v>183</v>
      </c>
      <c r="BU731" s="11"/>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6"/>
      <c r="DC731" s="16"/>
      <c r="DD731" s="16"/>
      <c r="DE731" s="16"/>
      <c r="DF731" s="17"/>
      <c r="DG731" s="16"/>
      <c r="DH731" s="16"/>
      <c r="DI731" s="16"/>
      <c r="DJ731" s="16"/>
      <c r="DK731" s="16"/>
      <c r="DL731" s="16"/>
      <c r="DM731" s="13"/>
      <c r="DN731" s="16"/>
      <c r="DO731" s="16"/>
      <c r="DP731" s="16"/>
      <c r="DQ731" s="16"/>
      <c r="DR731" s="16"/>
      <c r="DS731" s="16"/>
      <c r="DT731" s="16"/>
      <c r="DU731" s="16"/>
      <c r="DV731" s="16"/>
      <c r="DW731" s="138"/>
      <c r="DX731" s="137"/>
      <c r="DY731" s="137"/>
      <c r="DZ731" s="17"/>
      <c r="EA731" s="15"/>
      <c r="EB731" s="15"/>
      <c r="EC731" s="15"/>
      <c r="ED731" s="15"/>
    </row>
    <row r="732" spans="1:134" ht="15" hidden="1" customHeight="1" x14ac:dyDescent="0.3">
      <c r="A732" s="123"/>
      <c r="B732" s="221"/>
      <c r="C732" s="561" t="str">
        <f>IF(LEN(t_STR_RW_UEGO3) &gt; 0, t_STR_RW_UEGO3, DEF_RW_UEGO3) &amp; " heater short to power"</f>
        <v>UEGO3 heater short to power</v>
      </c>
      <c r="D732" s="151"/>
      <c r="E732" s="200"/>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c r="AC732" s="151"/>
      <c r="AD732" s="151"/>
      <c r="AE732" s="151"/>
      <c r="AF732" s="151"/>
      <c r="AG732" s="151"/>
      <c r="AH732" s="151"/>
      <c r="AI732" s="151"/>
      <c r="AJ732" s="148">
        <f>IF($DM732=0,0,(IF(_xlfn.BITAND($DM732, 128),"8,", "") &amp; IF(_xlfn.BITAND($DM732,64),"7,", "") &amp; IF(_xlfn.BITAND($DM732,7), _xlfn.BITAND($DM732,7) &amp; ",", "") &amp; IF(_xlfn.BITAND($DM732, 56), _xlfn.BITAND($DM732, 56)/8, "")))</f>
        <v>0</v>
      </c>
      <c r="AK732" s="135">
        <v>0</v>
      </c>
      <c r="AL732" s="135">
        <v>31</v>
      </c>
      <c r="AM732" s="194" t="s">
        <v>165</v>
      </c>
      <c r="AN732" s="195" t="s">
        <v>1174</v>
      </c>
      <c r="AO732" s="195" t="s">
        <v>167</v>
      </c>
      <c r="AP732" s="195" t="s">
        <v>1174</v>
      </c>
      <c r="AQ732" s="140" t="s">
        <v>1175</v>
      </c>
      <c r="AR732" s="225">
        <v>90</v>
      </c>
      <c r="AS732" s="142" t="s">
        <v>1033</v>
      </c>
      <c r="AT732" s="198">
        <v>2</v>
      </c>
      <c r="AU732" s="198">
        <v>0.5</v>
      </c>
      <c r="AV732" s="12" t="s">
        <v>259</v>
      </c>
      <c r="AW732" s="135">
        <v>0</v>
      </c>
      <c r="AX732" s="135">
        <v>0</v>
      </c>
      <c r="AY732" s="135">
        <v>0</v>
      </c>
      <c r="AZ732" s="135">
        <v>0</v>
      </c>
      <c r="BA732" s="135">
        <v>0</v>
      </c>
      <c r="BB732" s="136"/>
      <c r="BC732" s="136"/>
      <c r="BD732" s="15"/>
      <c r="BE732" s="137" t="str">
        <f>IF(C732="","",C732)</f>
        <v>UEGO3 heater short to power</v>
      </c>
      <c r="BF732" s="11" t="s">
        <v>1012</v>
      </c>
      <c r="BG732" s="11" t="s">
        <v>1013</v>
      </c>
      <c r="BH732" s="11" t="s">
        <v>266</v>
      </c>
      <c r="BI732" s="11" t="s">
        <v>1034</v>
      </c>
      <c r="BJ732" s="11" t="s">
        <v>1015</v>
      </c>
      <c r="BK732" s="11" t="s">
        <v>1035</v>
      </c>
      <c r="BL732" s="11" t="s">
        <v>1026</v>
      </c>
      <c r="BM732" s="11" t="s">
        <v>179</v>
      </c>
      <c r="BN732" s="11" t="s">
        <v>182</v>
      </c>
      <c r="BO732" s="11" t="s">
        <v>182</v>
      </c>
      <c r="BP732" s="11" t="s">
        <v>183</v>
      </c>
      <c r="BQ732" s="11" t="s">
        <v>182</v>
      </c>
      <c r="BR732" s="11" t="s">
        <v>182</v>
      </c>
      <c r="BS732" s="11" t="s">
        <v>183</v>
      </c>
      <c r="BT732" s="11" t="s">
        <v>182</v>
      </c>
      <c r="BU732" s="11"/>
      <c r="BV732" s="15">
        <f>IF(UPPER(TRIM(D732))="X",1,0)</f>
        <v>0</v>
      </c>
      <c r="BW732" s="15">
        <f>IF(UPPER(TRIM(E732))="X",1,0)</f>
        <v>0</v>
      </c>
      <c r="BX732" s="15">
        <f>IF(UPPER(TRIM(F732))="X",1,0)</f>
        <v>0</v>
      </c>
      <c r="BY732" s="15">
        <f>IF(UPPER(TRIM(G732))="X",1,0)</f>
        <v>0</v>
      </c>
      <c r="BZ732" s="15">
        <f>IF(UPPER(TRIM(H732))="X",1,0)</f>
        <v>0</v>
      </c>
      <c r="CA732" s="15">
        <f>IF(UPPER(TRIM(J732))="X",1,0)</f>
        <v>0</v>
      </c>
      <c r="CB732" s="15">
        <f>IF(UPPER(TRIM(L732))="X",1,0)</f>
        <v>0</v>
      </c>
      <c r="CC732" s="15">
        <f>IF(UPPER(TRIM(M732))="X",1,0)</f>
        <v>0</v>
      </c>
      <c r="CD732" s="15">
        <f>IF(UPPER(TRIM(I732))="X",1,0)</f>
        <v>0</v>
      </c>
      <c r="CE732" s="15">
        <f>IF(UPPER(TRIM(K732))="X",1,0)</f>
        <v>0</v>
      </c>
      <c r="CF732" s="15">
        <f t="shared" ref="CF732:CX732" si="362">IF(UPPER(TRIM(N732))="X",1,0)</f>
        <v>0</v>
      </c>
      <c r="CG732" s="15">
        <f t="shared" si="362"/>
        <v>0</v>
      </c>
      <c r="CH732" s="15">
        <f t="shared" si="362"/>
        <v>0</v>
      </c>
      <c r="CI732" s="15">
        <f t="shared" si="362"/>
        <v>0</v>
      </c>
      <c r="CJ732" s="15">
        <f t="shared" si="362"/>
        <v>0</v>
      </c>
      <c r="CK732" s="15">
        <f t="shared" si="362"/>
        <v>0</v>
      </c>
      <c r="CL732" s="15">
        <f t="shared" si="362"/>
        <v>0</v>
      </c>
      <c r="CM732" s="15">
        <f t="shared" si="362"/>
        <v>0</v>
      </c>
      <c r="CN732" s="15">
        <f t="shared" si="362"/>
        <v>0</v>
      </c>
      <c r="CO732" s="15">
        <f t="shared" si="362"/>
        <v>0</v>
      </c>
      <c r="CP732" s="15">
        <f t="shared" si="362"/>
        <v>0</v>
      </c>
      <c r="CQ732" s="15">
        <f t="shared" si="362"/>
        <v>0</v>
      </c>
      <c r="CR732" s="15">
        <f t="shared" si="362"/>
        <v>0</v>
      </c>
      <c r="CS732" s="15">
        <f t="shared" si="362"/>
        <v>0</v>
      </c>
      <c r="CT732" s="15">
        <f t="shared" si="362"/>
        <v>0</v>
      </c>
      <c r="CU732" s="15">
        <f t="shared" si="362"/>
        <v>0</v>
      </c>
      <c r="CV732" s="15">
        <f t="shared" si="362"/>
        <v>0</v>
      </c>
      <c r="CW732" s="15">
        <f t="shared" si="362"/>
        <v>0</v>
      </c>
      <c r="CX732" s="15">
        <f t="shared" si="362"/>
        <v>0</v>
      </c>
      <c r="CY732" s="15">
        <v>0</v>
      </c>
      <c r="CZ732" s="15">
        <f>IF(UPPER(TRIM(AH732))="X",1,0)</f>
        <v>0</v>
      </c>
      <c r="DA732" s="15">
        <v>0</v>
      </c>
      <c r="DB732" s="16">
        <f>IF(UPPER(TRIM(AM732))="P", 0, IF(UPPER(TRIM(AM732))="C", 16384, IF(UPPER(TRIM(AM732))="B", 32768, IF(UPPER(TRIM(AM732))="U", 49152, -1))))</f>
        <v>0</v>
      </c>
      <c r="DC732" s="16">
        <f>HEX2DEC(AN732)</f>
        <v>12423</v>
      </c>
      <c r="DD732" s="16">
        <f>IF(UPPER(TRIM(BB732))="",0,IF(UPPER(TRIM(BB732))="M",32,IF(UPPER(TRIM(BB732))="H",64,IF(UPPER(TRIM(BB732))="I",128,-1))))</f>
        <v>0</v>
      </c>
      <c r="DE732" s="16">
        <f>IF(UPPER(TRIM(BC732))="",0, IF(UPPER(TRIM(BC732))="U",1,IF(UPPER(TRIM(BC732))="A",2,IF(UPPER(TRIM(BC732))="B1",4,IF(UPPER(TRIM(BC732))="B2",8,IF(UPPER(TRIM(BC732))="C",16,-1))))))</f>
        <v>0</v>
      </c>
      <c r="DF732" s="17"/>
      <c r="DG732" s="16">
        <v>623</v>
      </c>
      <c r="DH732" s="16">
        <f>AK732</f>
        <v>0</v>
      </c>
      <c r="DI732" s="16">
        <f>AL732</f>
        <v>31</v>
      </c>
      <c r="DJ732" s="16">
        <f>DB732 + DC732</f>
        <v>12423</v>
      </c>
      <c r="DK732" s="16">
        <f>HEX2DEC(AO732)</f>
        <v>0</v>
      </c>
      <c r="DL732" s="16">
        <f>HEX2DEC(AP732)</f>
        <v>12423</v>
      </c>
      <c r="DM732" s="13">
        <v>0</v>
      </c>
      <c r="DN732" s="16">
        <v>465</v>
      </c>
      <c r="DO732" s="16">
        <f>BV732*2^15+BW732*2^14+BX732*2^13+BY732*2^12+BZ732*2^11+CA732*2^10+CB732*2^9+CC732*2^8+CD732*2^7+CE732*2^6+CF732*2^5+CG732*2^4+CH732*2^3+CI732*2^2+CJ732*2^1+CK732*2^0</f>
        <v>0</v>
      </c>
      <c r="DP732" s="16">
        <f>CL732*2^15+CM732*2^14+CN732*2^13+CO732*2^12+CP732*2^11+CQ732*2^10+CR732*2^9+CS732*2^8+CT732*2^7+CU732*2^6+CV732*2^5+CW732*2^4+CX732*2^3+CY732*2^2+CZ732*2^1+DA732*2^0</f>
        <v>0</v>
      </c>
      <c r="DQ732" s="16">
        <f>IF(DS732=2,AT732*1000,AT732)</f>
        <v>2000</v>
      </c>
      <c r="DR732" s="16">
        <f>IF(DT732=2,AU732*1000,AU732)</f>
        <v>500</v>
      </c>
      <c r="DS732" s="16">
        <v>2</v>
      </c>
      <c r="DT732" s="16">
        <v>2</v>
      </c>
      <c r="DU732" s="16">
        <f>MAX(0,MIN(AX732,3))*2^14+MAX(0,MIN(AY732,3))*2^12+MAX(0,MIN(AZ732,3))*2^10+MAX(0,MIN(BA732,3))*2^8+IF(AW732&lt;0,31,IF(AW732&gt;30,30,AW732))</f>
        <v>0</v>
      </c>
      <c r="DV732" s="16">
        <f>DD732 + DE732</f>
        <v>0</v>
      </c>
      <c r="DW732" s="138"/>
      <c r="DX732" s="137"/>
      <c r="DY732" s="137"/>
      <c r="DZ732" s="17"/>
      <c r="EA732" s="15"/>
      <c r="EB732" s="15"/>
      <c r="EC732" s="15"/>
      <c r="ED732" s="15"/>
    </row>
    <row r="733" spans="1:134" ht="15" hidden="1" customHeight="1" x14ac:dyDescent="0.3">
      <c r="A733" s="123"/>
      <c r="B733" s="221"/>
      <c r="C733" s="553"/>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48"/>
      <c r="AK733" s="12"/>
      <c r="AL733" s="12"/>
      <c r="AM733" s="149"/>
      <c r="AN733" s="150"/>
      <c r="AO733" s="150"/>
      <c r="AP733" s="150"/>
      <c r="AQ733" s="132" t="s">
        <v>1039</v>
      </c>
      <c r="AR733" s="225">
        <v>90</v>
      </c>
      <c r="AS733" s="142" t="s">
        <v>170</v>
      </c>
      <c r="AT733" s="12"/>
      <c r="AU733" s="13"/>
      <c r="AV733" s="12"/>
      <c r="AW733" s="12"/>
      <c r="AX733" s="12"/>
      <c r="AY733" s="12"/>
      <c r="AZ733" s="12"/>
      <c r="BA733" s="12"/>
      <c r="BB733" s="14"/>
      <c r="BC733" s="14"/>
      <c r="BD733" s="15"/>
      <c r="BE733" s="137"/>
      <c r="BF733" s="146"/>
      <c r="BG733" s="146"/>
      <c r="BH733" s="146"/>
      <c r="BI733" s="11" t="s">
        <v>183</v>
      </c>
      <c r="BJ733" s="11" t="s">
        <v>183</v>
      </c>
      <c r="BK733" s="11" t="s">
        <v>183</v>
      </c>
      <c r="BL733" s="11" t="s">
        <v>183</v>
      </c>
      <c r="BM733" s="11" t="s">
        <v>183</v>
      </c>
      <c r="BN733" s="11" t="s">
        <v>183</v>
      </c>
      <c r="BO733" s="11" t="s">
        <v>183</v>
      </c>
      <c r="BP733" s="11" t="s">
        <v>183</v>
      </c>
      <c r="BQ733" s="11" t="s">
        <v>183</v>
      </c>
      <c r="BR733" s="11" t="s">
        <v>183</v>
      </c>
      <c r="BS733" s="11" t="s">
        <v>183</v>
      </c>
      <c r="BT733" s="11" t="s">
        <v>183</v>
      </c>
      <c r="BU733" s="11"/>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6"/>
      <c r="DC733" s="16"/>
      <c r="DD733" s="16"/>
      <c r="DE733" s="16"/>
      <c r="DF733" s="17"/>
      <c r="DG733" s="16"/>
      <c r="DH733" s="16"/>
      <c r="DI733" s="16"/>
      <c r="DJ733" s="16"/>
      <c r="DK733" s="16"/>
      <c r="DL733" s="16"/>
      <c r="DM733" s="13"/>
      <c r="DN733" s="16"/>
      <c r="DO733" s="16"/>
      <c r="DP733" s="16"/>
      <c r="DQ733" s="16"/>
      <c r="DR733" s="16"/>
      <c r="DS733" s="16"/>
      <c r="DT733" s="16"/>
      <c r="DU733" s="16"/>
      <c r="DV733" s="16"/>
      <c r="DW733" s="138"/>
      <c r="DX733" s="137"/>
      <c r="DY733" s="137"/>
      <c r="DZ733" s="17"/>
      <c r="EA733" s="15"/>
      <c r="EB733" s="15"/>
      <c r="EC733" s="15"/>
      <c r="ED733" s="15"/>
    </row>
    <row r="734" spans="1:134" ht="15" hidden="1" customHeight="1" x14ac:dyDescent="0.3">
      <c r="A734" s="123"/>
      <c r="B734" s="221"/>
      <c r="C734" s="553" t="str">
        <f>IF(LEN(t_STR_RW_UEGO3) &gt; 0, t_STR_RW_UEGO3, DEF_RW_UEGO3) &amp; " CAN sensor communication lost"</f>
        <v>UEGO3 CAN sensor communication lost</v>
      </c>
      <c r="D734" s="268"/>
      <c r="E734" s="268"/>
      <c r="F734" s="268"/>
      <c r="G734" s="202"/>
      <c r="H734" s="268"/>
      <c r="I734" s="202"/>
      <c r="J734" s="202"/>
      <c r="K734" s="268"/>
      <c r="L734" s="268"/>
      <c r="M734" s="268"/>
      <c r="N734" s="268"/>
      <c r="O734" s="268"/>
      <c r="P734" s="268"/>
      <c r="Q734" s="268"/>
      <c r="R734" s="268"/>
      <c r="S734" s="268"/>
      <c r="T734" s="268"/>
      <c r="U734" s="268"/>
      <c r="V734" s="268"/>
      <c r="W734" s="268"/>
      <c r="X734" s="268"/>
      <c r="Y734" s="268"/>
      <c r="Z734" s="268"/>
      <c r="AA734" s="268"/>
      <c r="AB734" s="268"/>
      <c r="AC734" s="268"/>
      <c r="AD734" s="268"/>
      <c r="AE734" s="268"/>
      <c r="AF734" s="268"/>
      <c r="AG734" s="268"/>
      <c r="AH734" s="268"/>
      <c r="AI734" s="268"/>
      <c r="AJ734" s="148">
        <f>IF($DM734=0,0,(IF(_xlfn.BITAND($DM734, 128),"8,", "") &amp; IF(_xlfn.BITAND($DM734,64),"7,", "") &amp; IF(_xlfn.BITAND($DM734,7), _xlfn.BITAND($DM734,7) &amp; ",", "") &amp; IF(_xlfn.BITAND($DM734, 56), _xlfn.BITAND($DM734, 56)/8, "")))</f>
        <v>0</v>
      </c>
      <c r="AK734" s="135">
        <v>0</v>
      </c>
      <c r="AL734" s="135">
        <v>12</v>
      </c>
      <c r="AM734" s="194" t="s">
        <v>523</v>
      </c>
      <c r="AN734" s="195" t="s">
        <v>1176</v>
      </c>
      <c r="AO734" s="195" t="s">
        <v>167</v>
      </c>
      <c r="AP734" s="195" t="s">
        <v>1176</v>
      </c>
      <c r="AQ734" s="140"/>
      <c r="AR734" s="12"/>
      <c r="AS734" s="12"/>
      <c r="AT734" s="263">
        <v>0.1</v>
      </c>
      <c r="AU734" s="198">
        <v>1</v>
      </c>
      <c r="AV734" s="12" t="s">
        <v>259</v>
      </c>
      <c r="AW734" s="135">
        <v>0</v>
      </c>
      <c r="AX734" s="135">
        <v>0</v>
      </c>
      <c r="AY734" s="135">
        <v>0</v>
      </c>
      <c r="AZ734" s="135">
        <v>0</v>
      </c>
      <c r="BA734" s="135">
        <v>0</v>
      </c>
      <c r="BB734" s="136"/>
      <c r="BC734" s="136"/>
      <c r="BD734" s="15"/>
      <c r="BE734" s="137" t="str">
        <f>IF(C734="","",C734)</f>
        <v>UEGO3 CAN sensor communication lost</v>
      </c>
      <c r="BF734" s="11" t="s">
        <v>264</v>
      </c>
      <c r="BG734" s="11" t="s">
        <v>265</v>
      </c>
      <c r="BH734" s="11" t="s">
        <v>266</v>
      </c>
      <c r="BI734" s="11" t="s">
        <v>525</v>
      </c>
      <c r="BJ734" s="11" t="s">
        <v>268</v>
      </c>
      <c r="BK734" s="11" t="s">
        <v>485</v>
      </c>
      <c r="BL734" s="11" t="s">
        <v>350</v>
      </c>
      <c r="BM734" s="11" t="s">
        <v>179</v>
      </c>
      <c r="BN734" s="11" t="s">
        <v>182</v>
      </c>
      <c r="BO734" s="11" t="s">
        <v>181</v>
      </c>
      <c r="BP734" s="11" t="s">
        <v>272</v>
      </c>
      <c r="BQ734" s="11" t="s">
        <v>182</v>
      </c>
      <c r="BR734" s="11" t="s">
        <v>182</v>
      </c>
      <c r="BS734" s="11"/>
      <c r="BT734" s="11" t="s">
        <v>182</v>
      </c>
      <c r="BU734" s="11"/>
      <c r="BV734" s="15">
        <f>IF(UPPER(TRIM(D734))="X",1,0)</f>
        <v>0</v>
      </c>
      <c r="BW734" s="15">
        <f>IF(UPPER(TRIM(E734))="X",1,0)</f>
        <v>0</v>
      </c>
      <c r="BX734" s="15">
        <f>IF(UPPER(TRIM(F734))="X",1,0)</f>
        <v>0</v>
      </c>
      <c r="BY734" s="15">
        <f>IF(UPPER(TRIM(G734))="X",1,0)</f>
        <v>0</v>
      </c>
      <c r="BZ734" s="15">
        <f>IF(UPPER(TRIM(H734))="X",1,0)</f>
        <v>0</v>
      </c>
      <c r="CA734" s="15">
        <f>IF(UPPER(TRIM(J734))="X",1,0)</f>
        <v>0</v>
      </c>
      <c r="CB734" s="15">
        <f>IF(UPPER(TRIM(L734))="X",1,0)</f>
        <v>0</v>
      </c>
      <c r="CC734" s="15">
        <f>IF(UPPER(TRIM(M734))="X",1,0)</f>
        <v>0</v>
      </c>
      <c r="CD734" s="15">
        <f>IF(UPPER(TRIM(I734))="X",1,0)</f>
        <v>0</v>
      </c>
      <c r="CE734" s="15">
        <f>IF(UPPER(TRIM(K734))="X",1,0)</f>
        <v>0</v>
      </c>
      <c r="CF734" s="15">
        <f t="shared" ref="CF734:CX734" si="363">IF(UPPER(TRIM(N734))="X",1,0)</f>
        <v>0</v>
      </c>
      <c r="CG734" s="15">
        <f t="shared" si="363"/>
        <v>0</v>
      </c>
      <c r="CH734" s="15">
        <f t="shared" si="363"/>
        <v>0</v>
      </c>
      <c r="CI734" s="15">
        <f t="shared" si="363"/>
        <v>0</v>
      </c>
      <c r="CJ734" s="15">
        <f t="shared" si="363"/>
        <v>0</v>
      </c>
      <c r="CK734" s="15">
        <f t="shared" si="363"/>
        <v>0</v>
      </c>
      <c r="CL734" s="15">
        <f t="shared" si="363"/>
        <v>0</v>
      </c>
      <c r="CM734" s="15">
        <f t="shared" si="363"/>
        <v>0</v>
      </c>
      <c r="CN734" s="15">
        <f t="shared" si="363"/>
        <v>0</v>
      </c>
      <c r="CO734" s="15">
        <f t="shared" si="363"/>
        <v>0</v>
      </c>
      <c r="CP734" s="15">
        <f t="shared" si="363"/>
        <v>0</v>
      </c>
      <c r="CQ734" s="15">
        <f t="shared" si="363"/>
        <v>0</v>
      </c>
      <c r="CR734" s="15">
        <f t="shared" si="363"/>
        <v>0</v>
      </c>
      <c r="CS734" s="15">
        <f t="shared" si="363"/>
        <v>0</v>
      </c>
      <c r="CT734" s="15">
        <f t="shared" si="363"/>
        <v>0</v>
      </c>
      <c r="CU734" s="15">
        <f t="shared" si="363"/>
        <v>0</v>
      </c>
      <c r="CV734" s="15">
        <f t="shared" si="363"/>
        <v>0</v>
      </c>
      <c r="CW734" s="15">
        <f t="shared" si="363"/>
        <v>0</v>
      </c>
      <c r="CX734" s="15">
        <f t="shared" si="363"/>
        <v>0</v>
      </c>
      <c r="CY734" s="15">
        <v>0</v>
      </c>
      <c r="CZ734" s="15">
        <f>IF(UPPER(TRIM(AH734))="X",1,0)</f>
        <v>0</v>
      </c>
      <c r="DA734" s="15">
        <v>0</v>
      </c>
      <c r="DB734" s="16">
        <f>IF(UPPER(TRIM(AM734))="P", 0, IF(UPPER(TRIM(AM734))="C", 16384, IF(UPPER(TRIM(AM734))="B", 32768, IF(UPPER(TRIM(AM734))="U", 49152, -1))))</f>
        <v>49152</v>
      </c>
      <c r="DC734" s="16">
        <f>HEX2DEC(AN734)</f>
        <v>4114</v>
      </c>
      <c r="DD734" s="16">
        <f>IF(UPPER(TRIM(BB734))="",0,IF(UPPER(TRIM(BB734))="M",32,IF(UPPER(TRIM(BB734))="H",64,IF(UPPER(TRIM(BB734))="I",128,-1))))</f>
        <v>0</v>
      </c>
      <c r="DE734" s="16">
        <f>IF(UPPER(TRIM(BC734))="",0, IF(UPPER(TRIM(BC734))="U",1,IF(UPPER(TRIM(BC734))="A",2,IF(UPPER(TRIM(BC734))="B1",4,IF(UPPER(TRIM(BC734))="B2",8,IF(UPPER(TRIM(BC734))="C",16,-1))))))</f>
        <v>0</v>
      </c>
      <c r="DF734" s="17"/>
      <c r="DG734" s="16">
        <v>682</v>
      </c>
      <c r="DH734" s="16">
        <f>AK734</f>
        <v>0</v>
      </c>
      <c r="DI734" s="16">
        <f>AL734</f>
        <v>12</v>
      </c>
      <c r="DJ734" s="16">
        <f>DB734 + DC734</f>
        <v>53266</v>
      </c>
      <c r="DK734" s="16">
        <f>HEX2DEC(AO734)</f>
        <v>0</v>
      </c>
      <c r="DL734" s="16">
        <f>HEX2DEC(AP734)</f>
        <v>4114</v>
      </c>
      <c r="DM734" s="13">
        <v>0</v>
      </c>
      <c r="DN734" s="16">
        <v>512</v>
      </c>
      <c r="DO734" s="16">
        <f>BV734*2^15+BW734*2^14+BX734*2^13+BY734*2^12+BZ734*2^11+CA734*2^10+CB734*2^9+CC734*2^8+CD734*2^7+CE734*2^6+CF734*2^5+CG734*2^4+CH734*2^3+CI734*2^2+CJ734*2^1+CK734*2^0</f>
        <v>0</v>
      </c>
      <c r="DP734" s="16">
        <f>CL734*2^15+CM734*2^14+CN734*2^13+CO734*2^12+CP734*2^11+CQ734*2^10+CR734*2^9+CS734*2^8+CT734*2^7+CU734*2^6+CV734*2^5+CW734*2^4+CX734*2^3+CY734*2^2+CZ734*2^1+DA734*2^0</f>
        <v>0</v>
      </c>
      <c r="DQ734" s="16">
        <f>IF(DS734=2,AT734*1000,AT734)</f>
        <v>100</v>
      </c>
      <c r="DR734" s="16">
        <f>IF(DT734=2,AU734*1000,AU734)</f>
        <v>1000</v>
      </c>
      <c r="DS734" s="16">
        <v>2</v>
      </c>
      <c r="DT734" s="16">
        <v>2</v>
      </c>
      <c r="DU734" s="16">
        <f>MAX(0,MIN(AX734,3))*2^14+MAX(0,MIN(AY734,3))*2^12+MAX(0,MIN(AZ734,3))*2^10+MAX(0,MIN(BA734,3))*2^8+IF(AW734&lt;0,31,IF(AW734&gt;30,30,AW734))</f>
        <v>0</v>
      </c>
      <c r="DV734" s="16">
        <f>DD734 + DE734</f>
        <v>0</v>
      </c>
      <c r="DW734" s="138" t="s">
        <v>184</v>
      </c>
      <c r="DX734" s="137" t="s">
        <v>273</v>
      </c>
      <c r="DY734" s="137" t="s">
        <v>186</v>
      </c>
      <c r="DZ734" s="17"/>
      <c r="EA734" s="15"/>
      <c r="EB734" s="15"/>
      <c r="EC734" s="15"/>
      <c r="ED734" s="15"/>
    </row>
    <row r="735" spans="1:134" ht="15" hidden="1" customHeight="1" x14ac:dyDescent="0.3">
      <c r="A735" s="212"/>
      <c r="B735" s="213"/>
      <c r="C735" s="566"/>
      <c r="D735" s="313"/>
      <c r="E735" s="313"/>
      <c r="F735" s="313"/>
      <c r="G735" s="313"/>
      <c r="H735" s="313"/>
      <c r="I735" s="313"/>
      <c r="J735" s="313"/>
      <c r="K735" s="313"/>
      <c r="L735" s="313"/>
      <c r="M735" s="313"/>
      <c r="N735" s="313"/>
      <c r="O735" s="313"/>
      <c r="P735" s="313"/>
      <c r="Q735" s="313"/>
      <c r="R735" s="313"/>
      <c r="S735" s="313"/>
      <c r="T735" s="313"/>
      <c r="U735" s="313"/>
      <c r="V735" s="313"/>
      <c r="W735" s="313"/>
      <c r="X735" s="313"/>
      <c r="Y735" s="313"/>
      <c r="Z735" s="313"/>
      <c r="AA735" s="313"/>
      <c r="AB735" s="313"/>
      <c r="AC735" s="313"/>
      <c r="AD735" s="313"/>
      <c r="AE735" s="313"/>
      <c r="AF735" s="313"/>
      <c r="AG735" s="313"/>
      <c r="AH735" s="313"/>
      <c r="AI735" s="313"/>
      <c r="AJ735" s="315"/>
      <c r="AK735" s="313"/>
      <c r="AL735" s="313"/>
      <c r="AM735" s="316"/>
      <c r="AN735" s="317"/>
      <c r="AO735" s="317"/>
      <c r="AP735" s="317"/>
      <c r="AQ735" s="313"/>
      <c r="AR735" s="313"/>
      <c r="AS735" s="313"/>
      <c r="AT735" s="313"/>
      <c r="AU735" s="313"/>
      <c r="AV735" s="313"/>
      <c r="AW735" s="313"/>
      <c r="AX735" s="313"/>
      <c r="AY735" s="313"/>
      <c r="AZ735" s="313"/>
      <c r="BA735" s="313"/>
      <c r="BB735" s="318"/>
      <c r="BC735" s="318"/>
      <c r="BD735" s="15"/>
      <c r="BE735" s="137"/>
      <c r="BF735" s="146"/>
      <c r="BG735" s="146"/>
      <c r="BH735" s="146"/>
      <c r="BI735" s="11" t="s">
        <v>183</v>
      </c>
      <c r="BJ735" s="11" t="s">
        <v>183</v>
      </c>
      <c r="BK735" s="11" t="s">
        <v>183</v>
      </c>
      <c r="BL735" s="11" t="s">
        <v>183</v>
      </c>
      <c r="BM735" s="11" t="s">
        <v>183</v>
      </c>
      <c r="BN735" s="11" t="s">
        <v>183</v>
      </c>
      <c r="BO735" s="11" t="s">
        <v>183</v>
      </c>
      <c r="BP735" s="11" t="s">
        <v>183</v>
      </c>
      <c r="BQ735" s="11" t="s">
        <v>183</v>
      </c>
      <c r="BR735" s="11" t="s">
        <v>183</v>
      </c>
      <c r="BS735" s="11" t="s">
        <v>183</v>
      </c>
      <c r="BT735" s="11" t="s">
        <v>183</v>
      </c>
      <c r="BU735" s="11"/>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6"/>
      <c r="DC735" s="16"/>
      <c r="DD735" s="16"/>
      <c r="DE735" s="16"/>
      <c r="DF735" s="17"/>
      <c r="DG735" s="16"/>
      <c r="DH735" s="16"/>
      <c r="DI735" s="16"/>
      <c r="DJ735" s="16"/>
      <c r="DK735" s="16"/>
      <c r="DL735" s="16"/>
      <c r="DM735" s="319"/>
      <c r="DN735" s="16"/>
      <c r="DO735" s="16"/>
      <c r="DP735" s="16"/>
      <c r="DQ735" s="16"/>
      <c r="DR735" s="16"/>
      <c r="DS735" s="16"/>
      <c r="DT735" s="16"/>
      <c r="DU735" s="16"/>
      <c r="DV735" s="16"/>
      <c r="DW735" s="138"/>
      <c r="DX735" s="137"/>
      <c r="DY735" s="137"/>
      <c r="DZ735" s="17"/>
      <c r="EA735" s="15"/>
      <c r="EB735" s="15"/>
      <c r="EC735" s="15"/>
      <c r="ED735" s="15"/>
    </row>
    <row r="736" spans="1:134" ht="15" hidden="1" customHeight="1" x14ac:dyDescent="0.3">
      <c r="A736" s="312"/>
      <c r="B736" s="221"/>
      <c r="C736" s="553" t="str">
        <f>IF(LEN(t_STR_RW_UEGO4) &gt; 0, t_STR_RW_UEGO4, DEF_RW_UEGO4) &amp; " internal processor fault"</f>
        <v>UEGO4 internal processor fault</v>
      </c>
      <c r="D736" s="238"/>
      <c r="E736" s="238"/>
      <c r="F736" s="238"/>
      <c r="G736" s="193"/>
      <c r="H736" s="238"/>
      <c r="I736" s="193"/>
      <c r="J736" s="193"/>
      <c r="K736" s="238"/>
      <c r="L736" s="238"/>
      <c r="M736" s="238"/>
      <c r="N736" s="238"/>
      <c r="O736" s="238"/>
      <c r="P736" s="238"/>
      <c r="Q736" s="238"/>
      <c r="R736" s="238"/>
      <c r="S736" s="238"/>
      <c r="T736" s="238"/>
      <c r="U736" s="238"/>
      <c r="V736" s="238"/>
      <c r="W736" s="238"/>
      <c r="X736" s="238"/>
      <c r="Y736" s="238"/>
      <c r="Z736" s="238"/>
      <c r="AA736" s="238"/>
      <c r="AB736" s="238"/>
      <c r="AC736" s="238"/>
      <c r="AD736" s="238"/>
      <c r="AE736" s="238"/>
      <c r="AF736" s="238"/>
      <c r="AG736" s="238"/>
      <c r="AH736" s="238"/>
      <c r="AI736" s="238"/>
      <c r="AJ736" s="148">
        <f>IF($DM736=0,0,(IF(_xlfn.BITAND($DM736, 128),"8,", "") &amp; IF(_xlfn.BITAND($DM736,64),"7,", "") &amp; IF(_xlfn.BITAND($DM736,7), _xlfn.BITAND($DM736,7) &amp; ",", "") &amp; IF(_xlfn.BITAND($DM736, 56), _xlfn.BITAND($DM736, 56)/8, "")))</f>
        <v>0</v>
      </c>
      <c r="AK736" s="135">
        <v>0</v>
      </c>
      <c r="AL736" s="135">
        <v>31</v>
      </c>
      <c r="AM736" s="194" t="s">
        <v>165</v>
      </c>
      <c r="AN736" s="195" t="s">
        <v>1177</v>
      </c>
      <c r="AO736" s="195" t="s">
        <v>167</v>
      </c>
      <c r="AP736" s="195" t="s">
        <v>1177</v>
      </c>
      <c r="AQ736" s="132"/>
      <c r="AR736" s="12"/>
      <c r="AS736" s="12"/>
      <c r="AT736" s="263">
        <v>1</v>
      </c>
      <c r="AU736" s="198">
        <v>5</v>
      </c>
      <c r="AV736" s="12" t="s">
        <v>259</v>
      </c>
      <c r="AW736" s="135">
        <v>0</v>
      </c>
      <c r="AX736" s="135">
        <v>0</v>
      </c>
      <c r="AY736" s="135">
        <v>0</v>
      </c>
      <c r="AZ736" s="135">
        <v>0</v>
      </c>
      <c r="BA736" s="135">
        <v>0</v>
      </c>
      <c r="BB736" s="136"/>
      <c r="BC736" s="136"/>
      <c r="BD736" s="15"/>
      <c r="BE736" s="137" t="str">
        <f>IF(C736="","",C736)</f>
        <v>UEGO4 internal processor fault</v>
      </c>
      <c r="BF736" s="11" t="s">
        <v>1012</v>
      </c>
      <c r="BG736" s="11" t="s">
        <v>1013</v>
      </c>
      <c r="BH736" s="11" t="s">
        <v>266</v>
      </c>
      <c r="BI736" s="11" t="s">
        <v>525</v>
      </c>
      <c r="BJ736" s="11" t="s">
        <v>268</v>
      </c>
      <c r="BK736" s="11" t="s">
        <v>485</v>
      </c>
      <c r="BL736" s="11" t="s">
        <v>350</v>
      </c>
      <c r="BM736" s="11" t="s">
        <v>179</v>
      </c>
      <c r="BN736" s="11" t="s">
        <v>182</v>
      </c>
      <c r="BO736" s="11" t="s">
        <v>181</v>
      </c>
      <c r="BP736" s="11" t="s">
        <v>272</v>
      </c>
      <c r="BQ736" s="11" t="s">
        <v>182</v>
      </c>
      <c r="BR736" s="11" t="s">
        <v>182</v>
      </c>
      <c r="BS736" s="11" t="s">
        <v>183</v>
      </c>
      <c r="BT736" s="11" t="s">
        <v>182</v>
      </c>
      <c r="BU736" s="11"/>
      <c r="BV736" s="15">
        <f>IF(UPPER(TRIM(D736))="X",1,0)</f>
        <v>0</v>
      </c>
      <c r="BW736" s="15">
        <f>IF(UPPER(TRIM(E736))="X",1,0)</f>
        <v>0</v>
      </c>
      <c r="BX736" s="15">
        <f>IF(UPPER(TRIM(F736))="X",1,0)</f>
        <v>0</v>
      </c>
      <c r="BY736" s="15">
        <f>IF(UPPER(TRIM(G736))="X",1,0)</f>
        <v>0</v>
      </c>
      <c r="BZ736" s="15">
        <f>IF(UPPER(TRIM(H736))="X",1,0)</f>
        <v>0</v>
      </c>
      <c r="CA736" s="15">
        <f>IF(UPPER(TRIM(J736))="X",1,0)</f>
        <v>0</v>
      </c>
      <c r="CB736" s="15">
        <f>IF(UPPER(TRIM(L736))="X",1,0)</f>
        <v>0</v>
      </c>
      <c r="CC736" s="15">
        <f>IF(UPPER(TRIM(M736))="X",1,0)</f>
        <v>0</v>
      </c>
      <c r="CD736" s="15">
        <f>IF(UPPER(TRIM(I736))="X",1,0)</f>
        <v>0</v>
      </c>
      <c r="CE736" s="15">
        <f>IF(UPPER(TRIM(K736))="X",1,0)</f>
        <v>0</v>
      </c>
      <c r="CF736" s="15">
        <f t="shared" ref="CF736:CX736" si="364">IF(UPPER(TRIM(N736))="X",1,0)</f>
        <v>0</v>
      </c>
      <c r="CG736" s="15">
        <f t="shared" si="364"/>
        <v>0</v>
      </c>
      <c r="CH736" s="15">
        <f t="shared" si="364"/>
        <v>0</v>
      </c>
      <c r="CI736" s="15">
        <f t="shared" si="364"/>
        <v>0</v>
      </c>
      <c r="CJ736" s="15">
        <f t="shared" si="364"/>
        <v>0</v>
      </c>
      <c r="CK736" s="15">
        <f t="shared" si="364"/>
        <v>0</v>
      </c>
      <c r="CL736" s="15">
        <f t="shared" si="364"/>
        <v>0</v>
      </c>
      <c r="CM736" s="15">
        <f t="shared" si="364"/>
        <v>0</v>
      </c>
      <c r="CN736" s="15">
        <f t="shared" si="364"/>
        <v>0</v>
      </c>
      <c r="CO736" s="15">
        <f t="shared" si="364"/>
        <v>0</v>
      </c>
      <c r="CP736" s="15">
        <f t="shared" si="364"/>
        <v>0</v>
      </c>
      <c r="CQ736" s="15">
        <f t="shared" si="364"/>
        <v>0</v>
      </c>
      <c r="CR736" s="15">
        <f t="shared" si="364"/>
        <v>0</v>
      </c>
      <c r="CS736" s="15">
        <f t="shared" si="364"/>
        <v>0</v>
      </c>
      <c r="CT736" s="15">
        <f t="shared" si="364"/>
        <v>0</v>
      </c>
      <c r="CU736" s="15">
        <f t="shared" si="364"/>
        <v>0</v>
      </c>
      <c r="CV736" s="15">
        <f t="shared" si="364"/>
        <v>0</v>
      </c>
      <c r="CW736" s="15">
        <f t="shared" si="364"/>
        <v>0</v>
      </c>
      <c r="CX736" s="15">
        <f t="shared" si="364"/>
        <v>0</v>
      </c>
      <c r="CY736" s="15">
        <v>0</v>
      </c>
      <c r="CZ736" s="15">
        <f>IF(UPPER(TRIM(AH736))="X",1,0)</f>
        <v>0</v>
      </c>
      <c r="DA736" s="15">
        <v>0</v>
      </c>
      <c r="DB736" s="16">
        <f>IF(UPPER(TRIM(AM736))="P", 0, IF(UPPER(TRIM(AM736))="C", 16384, IF(UPPER(TRIM(AM736))="B", 32768, IF(UPPER(TRIM(AM736))="U", 49152, -1))))</f>
        <v>0</v>
      </c>
      <c r="DC736" s="16">
        <f>HEX2DEC(AN736)</f>
        <v>12433</v>
      </c>
      <c r="DD736" s="16">
        <f>IF(UPPER(TRIM(BB736))="",0,IF(UPPER(TRIM(BB736))="M",32,IF(UPPER(TRIM(BB736))="H",64,IF(UPPER(TRIM(BB736))="I",128,-1))))</f>
        <v>0</v>
      </c>
      <c r="DE736" s="16">
        <f>IF(UPPER(TRIM(BC736))="",0, IF(UPPER(TRIM(BC736))="U",1,IF(UPPER(TRIM(BC736))="A",2,IF(UPPER(TRIM(BC736))="B1",4,IF(UPPER(TRIM(BC736))="B2",8,IF(UPPER(TRIM(BC736))="C",16,-1))))))</f>
        <v>0</v>
      </c>
      <c r="DF736" s="17"/>
      <c r="DG736" s="16">
        <v>624</v>
      </c>
      <c r="DH736" s="16">
        <f>AK736</f>
        <v>0</v>
      </c>
      <c r="DI736" s="16">
        <f>AL736</f>
        <v>31</v>
      </c>
      <c r="DJ736" s="16">
        <f>DB736 + DC736</f>
        <v>12433</v>
      </c>
      <c r="DK736" s="16">
        <f>HEX2DEC(AO736)</f>
        <v>0</v>
      </c>
      <c r="DL736" s="16">
        <f>HEX2DEC(AP736)</f>
        <v>12433</v>
      </c>
      <c r="DM736" s="13">
        <v>0</v>
      </c>
      <c r="DN736" s="16">
        <v>466</v>
      </c>
      <c r="DO736" s="16">
        <f>BV736*2^15+BW736*2^14+BX736*2^13+BY736*2^12+BZ736*2^11+CA736*2^10+CB736*2^9+CC736*2^8+CD736*2^7+CE736*2^6+CF736*2^5+CG736*2^4+CH736*2^3+CI736*2^2+CJ736*2^1+CK736*2^0</f>
        <v>0</v>
      </c>
      <c r="DP736" s="16">
        <f>CL736*2^15+CM736*2^14+CN736*2^13+CO736*2^12+CP736*2^11+CQ736*2^10+CR736*2^9+CS736*2^8+CT736*2^7+CU736*2^6+CV736*2^5+CW736*2^4+CX736*2^3+CY736*2^2+CZ736*2^1+DA736*2^0</f>
        <v>0</v>
      </c>
      <c r="DQ736" s="16">
        <f>IF(DS736=2,AT736*1000,AT736)</f>
        <v>1000</v>
      </c>
      <c r="DR736" s="16">
        <f>IF(DT736=2,AU736*1000,AU736)</f>
        <v>5000</v>
      </c>
      <c r="DS736" s="16">
        <v>2</v>
      </c>
      <c r="DT736" s="16">
        <v>2</v>
      </c>
      <c r="DU736" s="16">
        <f>MAX(0,MIN(AX736,3))*2^14+MAX(0,MIN(AY736,3))*2^12+MAX(0,MIN(AZ736,3))*2^10+MAX(0,MIN(BA736,3))*2^8+IF(AW736&lt;0,31,IF(AW736&gt;30,30,AW736))</f>
        <v>0</v>
      </c>
      <c r="DV736" s="16">
        <f>DD736 + DE736</f>
        <v>0</v>
      </c>
      <c r="DW736" s="138" t="s">
        <v>184</v>
      </c>
      <c r="DX736" s="137" t="s">
        <v>273</v>
      </c>
      <c r="DY736" s="137" t="s">
        <v>186</v>
      </c>
      <c r="DZ736" s="17"/>
      <c r="EA736" s="15"/>
      <c r="EB736" s="15"/>
      <c r="EC736" s="15"/>
      <c r="ED736" s="15"/>
    </row>
    <row r="737" spans="1:134" ht="15" hidden="1" customHeight="1" x14ac:dyDescent="0.3">
      <c r="A737" s="123"/>
      <c r="B737" s="221"/>
      <c r="C737" s="553"/>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c r="AC737" s="125"/>
      <c r="AD737" s="125"/>
      <c r="AE737" s="125"/>
      <c r="AF737" s="125"/>
      <c r="AG737" s="125"/>
      <c r="AH737" s="125"/>
      <c r="AI737" s="125"/>
      <c r="AJ737" s="128"/>
      <c r="AK737" s="143"/>
      <c r="AL737" s="143"/>
      <c r="AM737" s="144"/>
      <c r="AN737" s="145"/>
      <c r="AO737" s="145"/>
      <c r="AP737" s="145"/>
      <c r="AQ737" s="12"/>
      <c r="AR737" s="12"/>
      <c r="AS737" s="12"/>
      <c r="AT737" s="224"/>
      <c r="AU737" s="224"/>
      <c r="AV737" s="12"/>
      <c r="AW737" s="12"/>
      <c r="AX737" s="12"/>
      <c r="AY737" s="12"/>
      <c r="AZ737" s="12"/>
      <c r="BA737" s="12"/>
      <c r="BB737" s="14"/>
      <c r="BC737" s="14"/>
      <c r="BD737" s="15"/>
      <c r="BE737" s="137"/>
      <c r="BF737" s="146"/>
      <c r="BG737" s="146"/>
      <c r="BH737" s="146"/>
      <c r="BI737" s="11" t="s">
        <v>183</v>
      </c>
      <c r="BJ737" s="11" t="s">
        <v>183</v>
      </c>
      <c r="BK737" s="11" t="s">
        <v>183</v>
      </c>
      <c r="BL737" s="11" t="s">
        <v>183</v>
      </c>
      <c r="BM737" s="11" t="s">
        <v>183</v>
      </c>
      <c r="BN737" s="11" t="s">
        <v>183</v>
      </c>
      <c r="BO737" s="11" t="s">
        <v>183</v>
      </c>
      <c r="BP737" s="11" t="s">
        <v>183</v>
      </c>
      <c r="BQ737" s="11" t="s">
        <v>183</v>
      </c>
      <c r="BR737" s="11" t="s">
        <v>183</v>
      </c>
      <c r="BS737" s="11" t="s">
        <v>183</v>
      </c>
      <c r="BT737" s="11" t="s">
        <v>183</v>
      </c>
      <c r="BU737" s="11"/>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6"/>
      <c r="DC737" s="16"/>
      <c r="DD737" s="16"/>
      <c r="DE737" s="16"/>
      <c r="DF737" s="17"/>
      <c r="DG737" s="16"/>
      <c r="DH737" s="16"/>
      <c r="DI737" s="16"/>
      <c r="DJ737" s="16"/>
      <c r="DK737" s="16"/>
      <c r="DL737" s="16"/>
      <c r="DM737" s="128"/>
      <c r="DN737" s="16"/>
      <c r="DO737" s="16"/>
      <c r="DP737" s="16"/>
      <c r="DQ737" s="16"/>
      <c r="DR737" s="16"/>
      <c r="DS737" s="16"/>
      <c r="DT737" s="16"/>
      <c r="DU737" s="16"/>
      <c r="DV737" s="16"/>
      <c r="DW737" s="138"/>
      <c r="DX737" s="137"/>
      <c r="DY737" s="137"/>
      <c r="DZ737" s="17"/>
      <c r="EA737" s="15"/>
      <c r="EB737" s="15"/>
      <c r="EC737" s="15"/>
      <c r="ED737" s="15"/>
    </row>
    <row r="738" spans="1:134" ht="15" hidden="1" customHeight="1" x14ac:dyDescent="0.3">
      <c r="A738" s="123"/>
      <c r="B738" s="221"/>
      <c r="C738" s="553" t="str">
        <f>IF(LEN(t_STR_RW_UEGO4) &gt; 0, t_STR_RW_UEGO4, DEF_RW_UEGO4) &amp; " internal supply voltage low"</f>
        <v>UEGO4 internal supply voltage low</v>
      </c>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c r="AC738" s="152"/>
      <c r="AD738" s="152"/>
      <c r="AE738" s="152"/>
      <c r="AF738" s="152"/>
      <c r="AG738" s="152"/>
      <c r="AH738" s="152"/>
      <c r="AI738" s="152"/>
      <c r="AJ738" s="148">
        <f>IF($DM738=0,0,(IF(_xlfn.BITAND($DM738, 128),"8,", "") &amp; IF(_xlfn.BITAND($DM738,64),"7,", "") &amp; IF(_xlfn.BITAND($DM738,7), _xlfn.BITAND($DM738,7) &amp; ",", "") &amp; IF(_xlfn.BITAND($DM738, 56), _xlfn.BITAND($DM738, 56)/8, "")))</f>
        <v>0</v>
      </c>
      <c r="AK738" s="135">
        <v>0</v>
      </c>
      <c r="AL738" s="135">
        <v>31</v>
      </c>
      <c r="AM738" s="194" t="s">
        <v>165</v>
      </c>
      <c r="AN738" s="195" t="s">
        <v>1178</v>
      </c>
      <c r="AO738" s="195" t="s">
        <v>167</v>
      </c>
      <c r="AP738" s="195" t="s">
        <v>1178</v>
      </c>
      <c r="AQ738" s="12"/>
      <c r="AR738" s="12"/>
      <c r="AS738" s="12"/>
      <c r="AT738" s="263">
        <v>2</v>
      </c>
      <c r="AU738" s="198">
        <v>10</v>
      </c>
      <c r="AV738" s="12" t="s">
        <v>259</v>
      </c>
      <c r="AW738" s="135">
        <v>0</v>
      </c>
      <c r="AX738" s="135">
        <v>0</v>
      </c>
      <c r="AY738" s="135">
        <v>0</v>
      </c>
      <c r="AZ738" s="135">
        <v>0</v>
      </c>
      <c r="BA738" s="135">
        <v>0</v>
      </c>
      <c r="BB738" s="136"/>
      <c r="BC738" s="136"/>
      <c r="BD738" s="15"/>
      <c r="BE738" s="137" t="str">
        <f>IF(C738="","",C738)</f>
        <v>UEGO4 internal supply voltage low</v>
      </c>
      <c r="BF738" s="11" t="s">
        <v>1012</v>
      </c>
      <c r="BG738" s="11" t="s">
        <v>1013</v>
      </c>
      <c r="BH738" s="11" t="s">
        <v>266</v>
      </c>
      <c r="BI738" s="11" t="s">
        <v>525</v>
      </c>
      <c r="BJ738" s="11" t="s">
        <v>268</v>
      </c>
      <c r="BK738" s="11" t="s">
        <v>485</v>
      </c>
      <c r="BL738" s="11" t="s">
        <v>350</v>
      </c>
      <c r="BM738" s="11" t="s">
        <v>179</v>
      </c>
      <c r="BN738" s="11" t="s">
        <v>182</v>
      </c>
      <c r="BO738" s="11" t="s">
        <v>181</v>
      </c>
      <c r="BP738" s="11" t="s">
        <v>272</v>
      </c>
      <c r="BQ738" s="11" t="s">
        <v>182</v>
      </c>
      <c r="BR738" s="11" t="s">
        <v>182</v>
      </c>
      <c r="BS738" s="11" t="s">
        <v>183</v>
      </c>
      <c r="BT738" s="11" t="s">
        <v>182</v>
      </c>
      <c r="BU738" s="11"/>
      <c r="BV738" s="15">
        <f>IF(UPPER(TRIM(D738))="X",1,0)</f>
        <v>0</v>
      </c>
      <c r="BW738" s="15">
        <f>IF(UPPER(TRIM(E738))="X",1,0)</f>
        <v>0</v>
      </c>
      <c r="BX738" s="15">
        <f>IF(UPPER(TRIM(F738))="X",1,0)</f>
        <v>0</v>
      </c>
      <c r="BY738" s="15">
        <f>IF(UPPER(TRIM(G738))="X",1,0)</f>
        <v>0</v>
      </c>
      <c r="BZ738" s="15">
        <f>IF(UPPER(TRIM(H738))="X",1,0)</f>
        <v>0</v>
      </c>
      <c r="CA738" s="15">
        <f>IF(UPPER(TRIM(J738))="X",1,0)</f>
        <v>0</v>
      </c>
      <c r="CB738" s="15">
        <f>IF(UPPER(TRIM(L738))="X",1,0)</f>
        <v>0</v>
      </c>
      <c r="CC738" s="15">
        <f>IF(UPPER(TRIM(M738))="X",1,0)</f>
        <v>0</v>
      </c>
      <c r="CD738" s="15">
        <f>IF(UPPER(TRIM(I738))="X",1,0)</f>
        <v>0</v>
      </c>
      <c r="CE738" s="15">
        <f>IF(UPPER(TRIM(K738))="X",1,0)</f>
        <v>0</v>
      </c>
      <c r="CF738" s="15">
        <f t="shared" ref="CF738:CX738" si="365">IF(UPPER(TRIM(N738))="X",1,0)</f>
        <v>0</v>
      </c>
      <c r="CG738" s="15">
        <f t="shared" si="365"/>
        <v>0</v>
      </c>
      <c r="CH738" s="15">
        <f t="shared" si="365"/>
        <v>0</v>
      </c>
      <c r="CI738" s="15">
        <f t="shared" si="365"/>
        <v>0</v>
      </c>
      <c r="CJ738" s="15">
        <f t="shared" si="365"/>
        <v>0</v>
      </c>
      <c r="CK738" s="15">
        <f t="shared" si="365"/>
        <v>0</v>
      </c>
      <c r="CL738" s="15">
        <f t="shared" si="365"/>
        <v>0</v>
      </c>
      <c r="CM738" s="15">
        <f t="shared" si="365"/>
        <v>0</v>
      </c>
      <c r="CN738" s="15">
        <f t="shared" si="365"/>
        <v>0</v>
      </c>
      <c r="CO738" s="15">
        <f t="shared" si="365"/>
        <v>0</v>
      </c>
      <c r="CP738" s="15">
        <f t="shared" si="365"/>
        <v>0</v>
      </c>
      <c r="CQ738" s="15">
        <f t="shared" si="365"/>
        <v>0</v>
      </c>
      <c r="CR738" s="15">
        <f t="shared" si="365"/>
        <v>0</v>
      </c>
      <c r="CS738" s="15">
        <f t="shared" si="365"/>
        <v>0</v>
      </c>
      <c r="CT738" s="15">
        <f t="shared" si="365"/>
        <v>0</v>
      </c>
      <c r="CU738" s="15">
        <f t="shared" si="365"/>
        <v>0</v>
      </c>
      <c r="CV738" s="15">
        <f t="shared" si="365"/>
        <v>0</v>
      </c>
      <c r="CW738" s="15">
        <f t="shared" si="365"/>
        <v>0</v>
      </c>
      <c r="CX738" s="15">
        <f t="shared" si="365"/>
        <v>0</v>
      </c>
      <c r="CY738" s="15">
        <v>0</v>
      </c>
      <c r="CZ738" s="15">
        <f>IF(UPPER(TRIM(AH738))="X",1,0)</f>
        <v>0</v>
      </c>
      <c r="DA738" s="15">
        <v>0</v>
      </c>
      <c r="DB738" s="16">
        <f>IF(UPPER(TRIM(AM738))="P", 0, IF(UPPER(TRIM(AM738))="C", 16384, IF(UPPER(TRIM(AM738))="B", 32768, IF(UPPER(TRIM(AM738))="U", 49152, -1))))</f>
        <v>0</v>
      </c>
      <c r="DC738" s="16">
        <f>HEX2DEC(AN738)</f>
        <v>12434</v>
      </c>
      <c r="DD738" s="16">
        <f>IF(UPPER(TRIM(BB738))="",0,IF(UPPER(TRIM(BB738))="M",32,IF(UPPER(TRIM(BB738))="H",64,IF(UPPER(TRIM(BB738))="I",128,-1))))</f>
        <v>0</v>
      </c>
      <c r="DE738" s="16">
        <f>IF(UPPER(TRIM(BC738))="",0, IF(UPPER(TRIM(BC738))="U",1,IF(UPPER(TRIM(BC738))="A",2,IF(UPPER(TRIM(BC738))="B1",4,IF(UPPER(TRIM(BC738))="B2",8,IF(UPPER(TRIM(BC738))="C",16,-1))))))</f>
        <v>0</v>
      </c>
      <c r="DF738" s="17"/>
      <c r="DG738" s="16">
        <v>625</v>
      </c>
      <c r="DH738" s="16">
        <f>AK738</f>
        <v>0</v>
      </c>
      <c r="DI738" s="16">
        <f>AL738</f>
        <v>31</v>
      </c>
      <c r="DJ738" s="16">
        <f>DB738 + DC738</f>
        <v>12434</v>
      </c>
      <c r="DK738" s="16">
        <f>HEX2DEC(AO738)</f>
        <v>0</v>
      </c>
      <c r="DL738" s="16">
        <f>HEX2DEC(AP738)</f>
        <v>12434</v>
      </c>
      <c r="DM738" s="13">
        <v>0</v>
      </c>
      <c r="DN738" s="16">
        <v>467</v>
      </c>
      <c r="DO738" s="16">
        <f>BV738*2^15+BW738*2^14+BX738*2^13+BY738*2^12+BZ738*2^11+CA738*2^10+CB738*2^9+CC738*2^8+CD738*2^7+CE738*2^6+CF738*2^5+CG738*2^4+CH738*2^3+CI738*2^2+CJ738*2^1+CK738*2^0</f>
        <v>0</v>
      </c>
      <c r="DP738" s="16">
        <f>CL738*2^15+CM738*2^14+CN738*2^13+CO738*2^12+CP738*2^11+CQ738*2^10+CR738*2^9+CS738*2^8+CT738*2^7+CU738*2^6+CV738*2^5+CW738*2^4+CX738*2^3+CY738*2^2+CZ738*2^1+DA738*2^0</f>
        <v>0</v>
      </c>
      <c r="DQ738" s="16">
        <f>IF(DS738=2,AT738*1000,AT738)</f>
        <v>2000</v>
      </c>
      <c r="DR738" s="16">
        <f>IF(DT738=2,AU738*1000,AU738)</f>
        <v>10000</v>
      </c>
      <c r="DS738" s="16">
        <v>2</v>
      </c>
      <c r="DT738" s="16">
        <v>2</v>
      </c>
      <c r="DU738" s="16">
        <f>MAX(0,MIN(AX738,3))*2^14+MAX(0,MIN(AY738,3))*2^12+MAX(0,MIN(AZ738,3))*2^10+MAX(0,MIN(BA738,3))*2^8+IF(AW738&lt;0,31,IF(AW738&gt;30,30,AW738))</f>
        <v>0</v>
      </c>
      <c r="DV738" s="16">
        <f>DD738 + DE738</f>
        <v>0</v>
      </c>
      <c r="DW738" s="138" t="s">
        <v>184</v>
      </c>
      <c r="DX738" s="137" t="s">
        <v>273</v>
      </c>
      <c r="DY738" s="137" t="s">
        <v>186</v>
      </c>
      <c r="DZ738" s="17"/>
      <c r="EA738" s="15"/>
      <c r="EB738" s="15"/>
      <c r="EC738" s="15"/>
      <c r="ED738" s="15"/>
    </row>
    <row r="739" spans="1:134" ht="15" hidden="1" customHeight="1" x14ac:dyDescent="0.3">
      <c r="A739" s="123"/>
      <c r="B739" s="221"/>
      <c r="C739" s="553"/>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c r="AC739" s="125"/>
      <c r="AD739" s="125"/>
      <c r="AE739" s="125"/>
      <c r="AF739" s="125"/>
      <c r="AG739" s="125"/>
      <c r="AH739" s="125"/>
      <c r="AI739" s="125"/>
      <c r="AJ739" s="128"/>
      <c r="AK739" s="143"/>
      <c r="AL739" s="143"/>
      <c r="AM739" s="144"/>
      <c r="AN739" s="145"/>
      <c r="AO739" s="145"/>
      <c r="AP739" s="145"/>
      <c r="AQ739" s="12"/>
      <c r="AR739" s="12"/>
      <c r="AS739" s="12"/>
      <c r="AT739" s="224"/>
      <c r="AU739" s="224"/>
      <c r="AV739" s="12"/>
      <c r="AW739" s="12"/>
      <c r="AX739" s="12"/>
      <c r="AY739" s="12"/>
      <c r="AZ739" s="12"/>
      <c r="BA739" s="12"/>
      <c r="BB739" s="14"/>
      <c r="BC739" s="14"/>
      <c r="BD739" s="15"/>
      <c r="BE739" s="137"/>
      <c r="BF739" s="146"/>
      <c r="BG739" s="146"/>
      <c r="BH739" s="146"/>
      <c r="BI739" s="11" t="s">
        <v>183</v>
      </c>
      <c r="BJ739" s="11" t="s">
        <v>183</v>
      </c>
      <c r="BK739" s="11" t="s">
        <v>183</v>
      </c>
      <c r="BL739" s="11" t="s">
        <v>183</v>
      </c>
      <c r="BM739" s="11" t="s">
        <v>183</v>
      </c>
      <c r="BN739" s="11" t="s">
        <v>183</v>
      </c>
      <c r="BO739" s="11" t="s">
        <v>183</v>
      </c>
      <c r="BP739" s="11" t="s">
        <v>183</v>
      </c>
      <c r="BQ739" s="11" t="s">
        <v>183</v>
      </c>
      <c r="BR739" s="11" t="s">
        <v>183</v>
      </c>
      <c r="BS739" s="11" t="s">
        <v>183</v>
      </c>
      <c r="BT739" s="11" t="s">
        <v>183</v>
      </c>
      <c r="BU739" s="11"/>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6"/>
      <c r="DC739" s="16"/>
      <c r="DD739" s="16"/>
      <c r="DE739" s="16"/>
      <c r="DF739" s="17"/>
      <c r="DG739" s="16"/>
      <c r="DH739" s="16"/>
      <c r="DI739" s="16"/>
      <c r="DJ739" s="16"/>
      <c r="DK739" s="16"/>
      <c r="DL739" s="16"/>
      <c r="DM739" s="128"/>
      <c r="DN739" s="16"/>
      <c r="DO739" s="16"/>
      <c r="DP739" s="16"/>
      <c r="DQ739" s="16"/>
      <c r="DR739" s="16"/>
      <c r="DS739" s="16"/>
      <c r="DT739" s="16"/>
      <c r="DU739" s="16"/>
      <c r="DV739" s="16"/>
      <c r="DW739" s="138"/>
      <c r="DX739" s="137"/>
      <c r="DY739" s="137"/>
      <c r="DZ739" s="17"/>
      <c r="EA739" s="15"/>
      <c r="EB739" s="15"/>
      <c r="EC739" s="15"/>
      <c r="ED739" s="15"/>
    </row>
    <row r="740" spans="1:134" ht="15" hidden="1" customHeight="1" x14ac:dyDescent="0.3">
      <c r="A740" s="123"/>
      <c r="B740" s="221"/>
      <c r="C740" s="553" t="str">
        <f>IF(LEN(t_STR_RW_UEGO4) &gt; 0, t_STR_RW_UEGO4, DEF_RW_UEGO4) &amp; " drift is out-of-tolerance"</f>
        <v>UEGO4 drift is out-of-tolerance</v>
      </c>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c r="AC740" s="152"/>
      <c r="AD740" s="152"/>
      <c r="AE740" s="152"/>
      <c r="AF740" s="152"/>
      <c r="AG740" s="152"/>
      <c r="AH740" s="152"/>
      <c r="AI740" s="152"/>
      <c r="AJ740" s="148">
        <f>IF($DM740=0,0,(IF(_xlfn.BITAND($DM740, 128),"8,", "") &amp; IF(_xlfn.BITAND($DM740,64),"7,", "") &amp; IF(_xlfn.BITAND($DM740,7), _xlfn.BITAND($DM740,7) &amp; ",", "") &amp; IF(_xlfn.BITAND($DM740, 56), _xlfn.BITAND($DM740, 56)/8, "")))</f>
        <v>0</v>
      </c>
      <c r="AK740" s="135">
        <v>0</v>
      </c>
      <c r="AL740" s="135">
        <v>31</v>
      </c>
      <c r="AM740" s="194" t="s">
        <v>165</v>
      </c>
      <c r="AN740" s="195" t="s">
        <v>1179</v>
      </c>
      <c r="AO740" s="195" t="s">
        <v>167</v>
      </c>
      <c r="AP740" s="195" t="s">
        <v>1179</v>
      </c>
      <c r="AQ740" s="132" t="s">
        <v>1180</v>
      </c>
      <c r="AR740" s="225">
        <v>-12</v>
      </c>
      <c r="AS740" s="12" t="s">
        <v>1062</v>
      </c>
      <c r="AT740" s="263">
        <v>10</v>
      </c>
      <c r="AU740" s="198">
        <v>1</v>
      </c>
      <c r="AV740" s="12" t="s">
        <v>259</v>
      </c>
      <c r="AW740" s="135">
        <v>-1</v>
      </c>
      <c r="AX740" s="135">
        <v>3</v>
      </c>
      <c r="AY740" s="135">
        <v>0</v>
      </c>
      <c r="AZ740" s="135">
        <v>0</v>
      </c>
      <c r="BA740" s="135">
        <v>0</v>
      </c>
      <c r="BB740" s="136"/>
      <c r="BC740" s="136"/>
      <c r="BD740" s="15"/>
      <c r="BE740" s="137" t="str">
        <f>IF(C740="","",C740)</f>
        <v>UEGO4 drift is out-of-tolerance</v>
      </c>
      <c r="BF740" s="11" t="s">
        <v>1012</v>
      </c>
      <c r="BG740" s="11" t="s">
        <v>1013</v>
      </c>
      <c r="BH740" s="11" t="s">
        <v>266</v>
      </c>
      <c r="BI740" s="11" t="s">
        <v>1063</v>
      </c>
      <c r="BJ740" s="11" t="s">
        <v>1015</v>
      </c>
      <c r="BK740" s="11" t="s">
        <v>1016</v>
      </c>
      <c r="BL740" s="11" t="s">
        <v>222</v>
      </c>
      <c r="BM740" s="11" t="s">
        <v>271</v>
      </c>
      <c r="BN740" s="11" t="s">
        <v>182</v>
      </c>
      <c r="BO740" s="11" t="s">
        <v>180</v>
      </c>
      <c r="BP740" s="11" t="s">
        <v>1064</v>
      </c>
      <c r="BQ740" s="11" t="s">
        <v>180</v>
      </c>
      <c r="BR740" s="11" t="s">
        <v>180</v>
      </c>
      <c r="BS740" s="303" t="s">
        <v>1065</v>
      </c>
      <c r="BT740" s="11" t="s">
        <v>180</v>
      </c>
      <c r="BU740" s="11"/>
      <c r="BV740" s="15">
        <f>IF(UPPER(TRIM(D740))="X",1,0)</f>
        <v>0</v>
      </c>
      <c r="BW740" s="15">
        <f>IF(UPPER(TRIM(E740))="X",1,0)</f>
        <v>0</v>
      </c>
      <c r="BX740" s="15">
        <f>IF(UPPER(TRIM(F740))="X",1,0)</f>
        <v>0</v>
      </c>
      <c r="BY740" s="15">
        <f>IF(UPPER(TRIM(G740))="X",1,0)</f>
        <v>0</v>
      </c>
      <c r="BZ740" s="15">
        <f>IF(UPPER(TRIM(H740))="X",1,0)</f>
        <v>0</v>
      </c>
      <c r="CA740" s="15">
        <f>IF(UPPER(TRIM(J740))="X",1,0)</f>
        <v>0</v>
      </c>
      <c r="CB740" s="15">
        <f>IF(UPPER(TRIM(L740))="X",1,0)</f>
        <v>0</v>
      </c>
      <c r="CC740" s="15">
        <f>IF(UPPER(TRIM(M740))="X",1,0)</f>
        <v>0</v>
      </c>
      <c r="CD740" s="15">
        <f>IF(UPPER(TRIM(I740))="X",1,0)</f>
        <v>0</v>
      </c>
      <c r="CE740" s="15">
        <f>IF(UPPER(TRIM(K740))="X",1,0)</f>
        <v>0</v>
      </c>
      <c r="CF740" s="15">
        <f t="shared" ref="CF740:CX740" si="366">IF(UPPER(TRIM(N740))="X",1,0)</f>
        <v>0</v>
      </c>
      <c r="CG740" s="15">
        <f t="shared" si="366"/>
        <v>0</v>
      </c>
      <c r="CH740" s="15">
        <f t="shared" si="366"/>
        <v>0</v>
      </c>
      <c r="CI740" s="15">
        <f t="shared" si="366"/>
        <v>0</v>
      </c>
      <c r="CJ740" s="15">
        <f t="shared" si="366"/>
        <v>0</v>
      </c>
      <c r="CK740" s="15">
        <f t="shared" si="366"/>
        <v>0</v>
      </c>
      <c r="CL740" s="15">
        <f t="shared" si="366"/>
        <v>0</v>
      </c>
      <c r="CM740" s="15">
        <f t="shared" si="366"/>
        <v>0</v>
      </c>
      <c r="CN740" s="15">
        <f t="shared" si="366"/>
        <v>0</v>
      </c>
      <c r="CO740" s="15">
        <f t="shared" si="366"/>
        <v>0</v>
      </c>
      <c r="CP740" s="15">
        <f t="shared" si="366"/>
        <v>0</v>
      </c>
      <c r="CQ740" s="15">
        <f t="shared" si="366"/>
        <v>0</v>
      </c>
      <c r="CR740" s="15">
        <f t="shared" si="366"/>
        <v>0</v>
      </c>
      <c r="CS740" s="15">
        <f t="shared" si="366"/>
        <v>0</v>
      </c>
      <c r="CT740" s="15">
        <f t="shared" si="366"/>
        <v>0</v>
      </c>
      <c r="CU740" s="15">
        <f t="shared" si="366"/>
        <v>0</v>
      </c>
      <c r="CV740" s="15">
        <f t="shared" si="366"/>
        <v>0</v>
      </c>
      <c r="CW740" s="15">
        <f t="shared" si="366"/>
        <v>0</v>
      </c>
      <c r="CX740" s="15">
        <f t="shared" si="366"/>
        <v>0</v>
      </c>
      <c r="CY740" s="15">
        <v>0</v>
      </c>
      <c r="CZ740" s="15">
        <f>IF(UPPER(TRIM(AH740))="X",1,0)</f>
        <v>0</v>
      </c>
      <c r="DA740" s="15">
        <v>0</v>
      </c>
      <c r="DB740" s="16">
        <f>IF(UPPER(TRIM(AM740))="P", 0, IF(UPPER(TRIM(AM740))="C", 16384, IF(UPPER(TRIM(AM740))="B", 32768, IF(UPPER(TRIM(AM740))="U", 49152, -1))))</f>
        <v>0</v>
      </c>
      <c r="DC740" s="16">
        <f>HEX2DEC(AN740)</f>
        <v>12435</v>
      </c>
      <c r="DD740" s="16">
        <f>IF(UPPER(TRIM(BB740))="",0,IF(UPPER(TRIM(BB740))="M",32,IF(UPPER(TRIM(BB740))="H",64,IF(UPPER(TRIM(BB740))="I",128,-1))))</f>
        <v>0</v>
      </c>
      <c r="DE740" s="16">
        <f>IF(UPPER(TRIM(BC740))="",0, IF(UPPER(TRIM(BC740))="U",1,IF(UPPER(TRIM(BC740))="A",2,IF(UPPER(TRIM(BC740))="B1",4,IF(UPPER(TRIM(BC740))="B2",8,IF(UPPER(TRIM(BC740))="C",16,-1))))))</f>
        <v>0</v>
      </c>
      <c r="DF740" s="17"/>
      <c r="DG740" s="16">
        <v>626</v>
      </c>
      <c r="DH740" s="16">
        <f>AK740</f>
        <v>0</v>
      </c>
      <c r="DI740" s="16">
        <f>AL740</f>
        <v>31</v>
      </c>
      <c r="DJ740" s="16">
        <f>DB740 + DC740</f>
        <v>12435</v>
      </c>
      <c r="DK740" s="16">
        <f>HEX2DEC(AO740)</f>
        <v>0</v>
      </c>
      <c r="DL740" s="16">
        <f>HEX2DEC(AP740)</f>
        <v>12435</v>
      </c>
      <c r="DM740" s="13">
        <v>0</v>
      </c>
      <c r="DN740" s="16">
        <v>468</v>
      </c>
      <c r="DO740" s="16">
        <f>BV740*2^15+BW740*2^14+BX740*2^13+BY740*2^12+BZ740*2^11+CA740*2^10+CB740*2^9+CC740*2^8+CD740*2^7+CE740*2^6+CF740*2^5+CG740*2^4+CH740*2^3+CI740*2^2+CJ740*2^1+CK740*2^0</f>
        <v>0</v>
      </c>
      <c r="DP740" s="16">
        <f>CL740*2^15+CM740*2^14+CN740*2^13+CO740*2^12+CP740*2^11+CQ740*2^10+CR740*2^9+CS740*2^8+CT740*2^7+CU740*2^6+CV740*2^5+CW740*2^4+CX740*2^3+CY740*2^2+CZ740*2^1+DA740*2^0</f>
        <v>0</v>
      </c>
      <c r="DQ740" s="16">
        <f>IF(DS740=2,AT740*1000,AT740)</f>
        <v>10000</v>
      </c>
      <c r="DR740" s="16">
        <f>IF(DT740=2,AU740*1000,AU740)</f>
        <v>1000</v>
      </c>
      <c r="DS740" s="16">
        <v>2</v>
      </c>
      <c r="DT740" s="16">
        <v>2</v>
      </c>
      <c r="DU740" s="16">
        <f>MAX(0,MIN(AX740,3))*2^14+MAX(0,MIN(AY740,3))*2^12+MAX(0,MIN(AZ740,3))*2^10+MAX(0,MIN(BA740,3))*2^8+IF(AW740&lt;0,31,IF(AW740&gt;30,30,AW740))</f>
        <v>49183</v>
      </c>
      <c r="DV740" s="16">
        <f>DD740 + DE740</f>
        <v>0</v>
      </c>
      <c r="DW740" s="138" t="s">
        <v>184</v>
      </c>
      <c r="DX740" s="137" t="s">
        <v>1066</v>
      </c>
      <c r="DY740" s="137" t="s">
        <v>1067</v>
      </c>
      <c r="DZ740" s="17"/>
      <c r="EA740" s="15"/>
      <c r="EB740" s="15"/>
      <c r="EC740" s="15"/>
      <c r="ED740" s="15"/>
    </row>
    <row r="741" spans="1:134" ht="15" hidden="1" customHeight="1" x14ac:dyDescent="0.3">
      <c r="A741" s="123"/>
      <c r="B741" s="221"/>
      <c r="C741" s="553"/>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c r="AC741" s="125"/>
      <c r="AD741" s="125"/>
      <c r="AE741" s="125"/>
      <c r="AF741" s="125"/>
      <c r="AG741" s="125"/>
      <c r="AH741" s="125"/>
      <c r="AI741" s="125"/>
      <c r="AJ741" s="128"/>
      <c r="AK741" s="143"/>
      <c r="AL741" s="143"/>
      <c r="AM741" s="144"/>
      <c r="AN741" s="145"/>
      <c r="AO741" s="145"/>
      <c r="AP741" s="145"/>
      <c r="AQ741" s="132" t="s">
        <v>1068</v>
      </c>
      <c r="AR741" s="225">
        <v>12</v>
      </c>
      <c r="AS741" s="12" t="s">
        <v>1062</v>
      </c>
      <c r="AT741" s="224"/>
      <c r="AU741" s="224"/>
      <c r="AV741" s="12"/>
      <c r="AW741" s="12"/>
      <c r="AX741" s="12"/>
      <c r="AY741" s="12"/>
      <c r="AZ741" s="12"/>
      <c r="BA741" s="12"/>
      <c r="BB741" s="14"/>
      <c r="BC741" s="14"/>
      <c r="BD741" s="15"/>
      <c r="BE741" s="137"/>
      <c r="BF741" s="146"/>
      <c r="BG741" s="146"/>
      <c r="BH741" s="146"/>
      <c r="BI741" s="11" t="s">
        <v>183</v>
      </c>
      <c r="BJ741" s="11" t="s">
        <v>183</v>
      </c>
      <c r="BK741" s="11" t="s">
        <v>183</v>
      </c>
      <c r="BL741" s="11" t="s">
        <v>183</v>
      </c>
      <c r="BM741" s="11" t="s">
        <v>183</v>
      </c>
      <c r="BN741" s="11" t="s">
        <v>183</v>
      </c>
      <c r="BO741" s="11" t="s">
        <v>183</v>
      </c>
      <c r="BP741" s="11" t="s">
        <v>183</v>
      </c>
      <c r="BQ741" s="11" t="s">
        <v>183</v>
      </c>
      <c r="BR741" s="11" t="s">
        <v>183</v>
      </c>
      <c r="BS741" s="11" t="s">
        <v>183</v>
      </c>
      <c r="BT741" s="11" t="s">
        <v>183</v>
      </c>
      <c r="BU741" s="11"/>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6"/>
      <c r="DC741" s="16"/>
      <c r="DD741" s="16"/>
      <c r="DE741" s="16"/>
      <c r="DF741" s="17"/>
      <c r="DG741" s="16"/>
      <c r="DH741" s="16"/>
      <c r="DI741" s="16"/>
      <c r="DJ741" s="16"/>
      <c r="DK741" s="16"/>
      <c r="DL741" s="16"/>
      <c r="DM741" s="128"/>
      <c r="DN741" s="16"/>
      <c r="DO741" s="16"/>
      <c r="DP741" s="16"/>
      <c r="DQ741" s="16"/>
      <c r="DR741" s="16"/>
      <c r="DS741" s="16"/>
      <c r="DT741" s="16"/>
      <c r="DU741" s="16"/>
      <c r="DV741" s="16"/>
      <c r="DW741" s="138"/>
      <c r="DX741" s="137"/>
      <c r="DY741" s="137"/>
      <c r="DZ741" s="17"/>
      <c r="EA741" s="15"/>
      <c r="EB741" s="15"/>
      <c r="EC741" s="15"/>
      <c r="ED741" s="15"/>
    </row>
    <row r="742" spans="1:134" ht="15" hidden="1" customHeight="1" x14ac:dyDescent="0.3">
      <c r="A742" s="123"/>
      <c r="B742" s="221"/>
      <c r="C742" s="553" t="str">
        <f>IF(LEN(t_STR_RW_UEGO4) &gt; 0, t_STR_RW_UEGO4, DEF_RW_UEGO4) &amp; " drift is out-of-tolerance - level 2"</f>
        <v>UEGO4 drift is out-of-tolerance - level 2</v>
      </c>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c r="AC742" s="152"/>
      <c r="AD742" s="152"/>
      <c r="AE742" s="152"/>
      <c r="AF742" s="152"/>
      <c r="AG742" s="152"/>
      <c r="AH742" s="152"/>
      <c r="AI742" s="152"/>
      <c r="AJ742" s="148">
        <f>IF($DM742=0,0,(IF(_xlfn.BITAND($DM742, 128),"8,", "") &amp; IF(_xlfn.BITAND($DM742,64),"7,", "") &amp; IF(_xlfn.BITAND($DM742,7), _xlfn.BITAND($DM742,7) &amp; ",", "") &amp; IF(_xlfn.BITAND($DM742, 56), _xlfn.BITAND($DM742, 56)/8, "")))</f>
        <v>0</v>
      </c>
      <c r="AK742" s="135">
        <v>0</v>
      </c>
      <c r="AL742" s="135">
        <v>31</v>
      </c>
      <c r="AM742" s="194" t="s">
        <v>165</v>
      </c>
      <c r="AN742" s="195" t="s">
        <v>1181</v>
      </c>
      <c r="AO742" s="195" t="s">
        <v>167</v>
      </c>
      <c r="AP742" s="195" t="s">
        <v>1181</v>
      </c>
      <c r="AQ742" s="132" t="s">
        <v>1180</v>
      </c>
      <c r="AR742" s="225">
        <v>-15</v>
      </c>
      <c r="AS742" s="12" t="s">
        <v>1062</v>
      </c>
      <c r="AT742" s="263">
        <v>10</v>
      </c>
      <c r="AU742" s="198">
        <v>1</v>
      </c>
      <c r="AV742" s="12" t="s">
        <v>259</v>
      </c>
      <c r="AW742" s="135">
        <v>-1</v>
      </c>
      <c r="AX742" s="135">
        <v>3</v>
      </c>
      <c r="AY742" s="135">
        <v>0</v>
      </c>
      <c r="AZ742" s="135">
        <v>0</v>
      </c>
      <c r="BA742" s="135">
        <v>0</v>
      </c>
      <c r="BB742" s="136"/>
      <c r="BC742" s="136"/>
      <c r="BD742" s="15"/>
      <c r="BE742" s="137" t="str">
        <f>IF(C742="","",C742)</f>
        <v>UEGO4 drift is out-of-tolerance - level 2</v>
      </c>
      <c r="BF742" s="11" t="s">
        <v>1012</v>
      </c>
      <c r="BG742" s="11" t="s">
        <v>1013</v>
      </c>
      <c r="BH742" s="11" t="s">
        <v>266</v>
      </c>
      <c r="BI742" s="11" t="s">
        <v>1063</v>
      </c>
      <c r="BJ742" s="11" t="s">
        <v>1015</v>
      </c>
      <c r="BK742" s="11" t="s">
        <v>1016</v>
      </c>
      <c r="BL742" s="11" t="s">
        <v>222</v>
      </c>
      <c r="BM742" s="11" t="s">
        <v>271</v>
      </c>
      <c r="BN742" s="11" t="s">
        <v>182</v>
      </c>
      <c r="BO742" s="11" t="s">
        <v>180</v>
      </c>
      <c r="BP742" s="11" t="s">
        <v>1064</v>
      </c>
      <c r="BQ742" s="11" t="s">
        <v>180</v>
      </c>
      <c r="BR742" s="11" t="s">
        <v>180</v>
      </c>
      <c r="BS742" s="303" t="s">
        <v>1065</v>
      </c>
      <c r="BT742" s="11" t="s">
        <v>180</v>
      </c>
      <c r="BU742" s="11"/>
      <c r="BV742" s="15">
        <f>IF(UPPER(TRIM(D742))="X",1,0)</f>
        <v>0</v>
      </c>
      <c r="BW742" s="15">
        <f>IF(UPPER(TRIM(E742))="X",1,0)</f>
        <v>0</v>
      </c>
      <c r="BX742" s="15">
        <f>IF(UPPER(TRIM(F742))="X",1,0)</f>
        <v>0</v>
      </c>
      <c r="BY742" s="15">
        <f>IF(UPPER(TRIM(G742))="X",1,0)</f>
        <v>0</v>
      </c>
      <c r="BZ742" s="15">
        <f>IF(UPPER(TRIM(H742))="X",1,0)</f>
        <v>0</v>
      </c>
      <c r="CA742" s="15">
        <f>IF(UPPER(TRIM(J742))="X",1,0)</f>
        <v>0</v>
      </c>
      <c r="CB742" s="15">
        <f>IF(UPPER(TRIM(L742))="X",1,0)</f>
        <v>0</v>
      </c>
      <c r="CC742" s="15">
        <f>IF(UPPER(TRIM(M742))="X",1,0)</f>
        <v>0</v>
      </c>
      <c r="CD742" s="15">
        <f>IF(UPPER(TRIM(I742))="X",1,0)</f>
        <v>0</v>
      </c>
      <c r="CE742" s="15">
        <f>IF(UPPER(TRIM(K742))="X",1,0)</f>
        <v>0</v>
      </c>
      <c r="CF742" s="15">
        <f t="shared" ref="CF742:CX742" si="367">IF(UPPER(TRIM(N742))="X",1,0)</f>
        <v>0</v>
      </c>
      <c r="CG742" s="15">
        <f t="shared" si="367"/>
        <v>0</v>
      </c>
      <c r="CH742" s="15">
        <f t="shared" si="367"/>
        <v>0</v>
      </c>
      <c r="CI742" s="15">
        <f t="shared" si="367"/>
        <v>0</v>
      </c>
      <c r="CJ742" s="15">
        <f t="shared" si="367"/>
        <v>0</v>
      </c>
      <c r="CK742" s="15">
        <f t="shared" si="367"/>
        <v>0</v>
      </c>
      <c r="CL742" s="15">
        <f t="shared" si="367"/>
        <v>0</v>
      </c>
      <c r="CM742" s="15">
        <f t="shared" si="367"/>
        <v>0</v>
      </c>
      <c r="CN742" s="15">
        <f t="shared" si="367"/>
        <v>0</v>
      </c>
      <c r="CO742" s="15">
        <f t="shared" si="367"/>
        <v>0</v>
      </c>
      <c r="CP742" s="15">
        <f t="shared" si="367"/>
        <v>0</v>
      </c>
      <c r="CQ742" s="15">
        <f t="shared" si="367"/>
        <v>0</v>
      </c>
      <c r="CR742" s="15">
        <f t="shared" si="367"/>
        <v>0</v>
      </c>
      <c r="CS742" s="15">
        <f t="shared" si="367"/>
        <v>0</v>
      </c>
      <c r="CT742" s="15">
        <f t="shared" si="367"/>
        <v>0</v>
      </c>
      <c r="CU742" s="15">
        <f t="shared" si="367"/>
        <v>0</v>
      </c>
      <c r="CV742" s="15">
        <f t="shared" si="367"/>
        <v>0</v>
      </c>
      <c r="CW742" s="15">
        <f t="shared" si="367"/>
        <v>0</v>
      </c>
      <c r="CX742" s="15">
        <f t="shared" si="367"/>
        <v>0</v>
      </c>
      <c r="CY742" s="15">
        <v>0</v>
      </c>
      <c r="CZ742" s="15">
        <f>IF(UPPER(TRIM(AH742))="X",1,0)</f>
        <v>0</v>
      </c>
      <c r="DA742" s="15">
        <v>0</v>
      </c>
      <c r="DB742" s="16">
        <f>IF(UPPER(TRIM(AM742))="P", 0, IF(UPPER(TRIM(AM742))="C", 16384, IF(UPPER(TRIM(AM742))="B", 32768, IF(UPPER(TRIM(AM742))="U", 49152, -1))))</f>
        <v>0</v>
      </c>
      <c r="DC742" s="16">
        <f>HEX2DEC(AN742)</f>
        <v>12436</v>
      </c>
      <c r="DD742" s="16">
        <f>IF(UPPER(TRIM(BB742))="",0,IF(UPPER(TRIM(BB742))="M",32,IF(UPPER(TRIM(BB742))="H",64,IF(UPPER(TRIM(BB742))="I",128,-1))))</f>
        <v>0</v>
      </c>
      <c r="DE742" s="16">
        <f>IF(UPPER(TRIM(BC742))="",0, IF(UPPER(TRIM(BC742))="U",1,IF(UPPER(TRIM(BC742))="A",2,IF(UPPER(TRIM(BC742))="B1",4,IF(UPPER(TRIM(BC742))="B2",8,IF(UPPER(TRIM(BC742))="C",16,-1))))))</f>
        <v>0</v>
      </c>
      <c r="DF742" s="17"/>
      <c r="DG742" s="16">
        <v>627</v>
      </c>
      <c r="DH742" s="16">
        <f>AK742</f>
        <v>0</v>
      </c>
      <c r="DI742" s="16">
        <f>AL742</f>
        <v>31</v>
      </c>
      <c r="DJ742" s="16">
        <f>DB742 + DC742</f>
        <v>12436</v>
      </c>
      <c r="DK742" s="16">
        <f>HEX2DEC(AO742)</f>
        <v>0</v>
      </c>
      <c r="DL742" s="16">
        <f>HEX2DEC(AP742)</f>
        <v>12436</v>
      </c>
      <c r="DM742" s="13">
        <v>0</v>
      </c>
      <c r="DN742" s="16">
        <v>469</v>
      </c>
      <c r="DO742" s="16">
        <f>BV742*2^15+BW742*2^14+BX742*2^13+BY742*2^12+BZ742*2^11+CA742*2^10+CB742*2^9+CC742*2^8+CD742*2^7+CE742*2^6+CF742*2^5+CG742*2^4+CH742*2^3+CI742*2^2+CJ742*2^1+CK742*2^0</f>
        <v>0</v>
      </c>
      <c r="DP742" s="16">
        <f>CL742*2^15+CM742*2^14+CN742*2^13+CO742*2^12+CP742*2^11+CQ742*2^10+CR742*2^9+CS742*2^8+CT742*2^7+CU742*2^6+CV742*2^5+CW742*2^4+CX742*2^3+CY742*2^2+CZ742*2^1+DA742*2^0</f>
        <v>0</v>
      </c>
      <c r="DQ742" s="16">
        <f>IF(DS742=2,AT742*1000,AT742)</f>
        <v>10000</v>
      </c>
      <c r="DR742" s="16">
        <f>IF(DT742=2,AU742*1000,AU742)</f>
        <v>1000</v>
      </c>
      <c r="DS742" s="16">
        <v>2</v>
      </c>
      <c r="DT742" s="16">
        <v>2</v>
      </c>
      <c r="DU742" s="16">
        <f>MAX(0,MIN(AX742,3))*2^14+MAX(0,MIN(AY742,3))*2^12+MAX(0,MIN(AZ742,3))*2^10+MAX(0,MIN(BA742,3))*2^8+IF(AW742&lt;0,31,IF(AW742&gt;30,30,AW742))</f>
        <v>49183</v>
      </c>
      <c r="DV742" s="16">
        <f>DD742 + DE742</f>
        <v>0</v>
      </c>
      <c r="DW742" s="138" t="s">
        <v>184</v>
      </c>
      <c r="DX742" s="137" t="s">
        <v>1066</v>
      </c>
      <c r="DY742" s="137" t="s">
        <v>1067</v>
      </c>
      <c r="DZ742" s="17"/>
      <c r="EA742" s="15"/>
      <c r="EB742" s="15"/>
      <c r="EC742" s="15"/>
      <c r="ED742" s="15"/>
    </row>
    <row r="743" spans="1:134" ht="15" hidden="1" customHeight="1" x14ac:dyDescent="0.3">
      <c r="A743" s="123"/>
      <c r="B743" s="221"/>
      <c r="C743" s="553"/>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c r="AC743" s="125"/>
      <c r="AD743" s="125"/>
      <c r="AE743" s="125"/>
      <c r="AF743" s="125"/>
      <c r="AG743" s="125"/>
      <c r="AH743" s="125"/>
      <c r="AI743" s="125"/>
      <c r="AJ743" s="128"/>
      <c r="AK743" s="143"/>
      <c r="AL743" s="143"/>
      <c r="AM743" s="144"/>
      <c r="AN743" s="145"/>
      <c r="AO743" s="145"/>
      <c r="AP743" s="145"/>
      <c r="AQ743" s="132" t="s">
        <v>1068</v>
      </c>
      <c r="AR743" s="225">
        <v>15</v>
      </c>
      <c r="AS743" s="12" t="s">
        <v>1062</v>
      </c>
      <c r="AT743" s="224"/>
      <c r="AU743" s="224"/>
      <c r="AV743" s="12"/>
      <c r="AW743" s="12"/>
      <c r="AX743" s="12"/>
      <c r="AY743" s="12"/>
      <c r="AZ743" s="12"/>
      <c r="BA743" s="12"/>
      <c r="BB743" s="14"/>
      <c r="BC743" s="14"/>
      <c r="BD743" s="15"/>
      <c r="BE743" s="137"/>
      <c r="BF743" s="146"/>
      <c r="BG743" s="146"/>
      <c r="BH743" s="146"/>
      <c r="BI743" s="11" t="s">
        <v>183</v>
      </c>
      <c r="BJ743" s="11" t="s">
        <v>183</v>
      </c>
      <c r="BK743" s="11" t="s">
        <v>183</v>
      </c>
      <c r="BL743" s="11" t="s">
        <v>183</v>
      </c>
      <c r="BM743" s="11" t="s">
        <v>183</v>
      </c>
      <c r="BN743" s="11" t="s">
        <v>183</v>
      </c>
      <c r="BO743" s="11" t="s">
        <v>183</v>
      </c>
      <c r="BP743" s="11" t="s">
        <v>183</v>
      </c>
      <c r="BQ743" s="11" t="s">
        <v>183</v>
      </c>
      <c r="BR743" s="11" t="s">
        <v>183</v>
      </c>
      <c r="BS743" s="11" t="s">
        <v>183</v>
      </c>
      <c r="BT743" s="11" t="s">
        <v>183</v>
      </c>
      <c r="BU743" s="11"/>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6"/>
      <c r="DC743" s="16"/>
      <c r="DD743" s="16"/>
      <c r="DE743" s="16"/>
      <c r="DF743" s="17"/>
      <c r="DG743" s="16"/>
      <c r="DH743" s="16"/>
      <c r="DI743" s="16"/>
      <c r="DJ743" s="16"/>
      <c r="DK743" s="16"/>
      <c r="DL743" s="16"/>
      <c r="DM743" s="128"/>
      <c r="DN743" s="16"/>
      <c r="DO743" s="16"/>
      <c r="DP743" s="16"/>
      <c r="DQ743" s="16"/>
      <c r="DR743" s="16"/>
      <c r="DS743" s="16"/>
      <c r="DT743" s="16"/>
      <c r="DU743" s="16"/>
      <c r="DV743" s="16"/>
      <c r="DW743" s="138"/>
      <c r="DX743" s="137"/>
      <c r="DY743" s="137"/>
      <c r="DZ743" s="17"/>
      <c r="EA743" s="15"/>
      <c r="EB743" s="15"/>
      <c r="EC743" s="15"/>
      <c r="ED743" s="15"/>
    </row>
    <row r="744" spans="1:134" ht="15" hidden="1" customHeight="1" x14ac:dyDescent="0.3">
      <c r="A744" s="123"/>
      <c r="B744" s="221"/>
      <c r="C744" s="553"/>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c r="AC744" s="125"/>
      <c r="AD744" s="125"/>
      <c r="AE744" s="125"/>
      <c r="AF744" s="125"/>
      <c r="AG744" s="125"/>
      <c r="AH744" s="125"/>
      <c r="AI744" s="125"/>
      <c r="AJ744" s="128"/>
      <c r="AK744" s="143"/>
      <c r="AL744" s="143"/>
      <c r="AM744" s="144"/>
      <c r="AN744" s="145"/>
      <c r="AO744" s="145"/>
      <c r="AP744" s="145"/>
      <c r="AQ744" s="12"/>
      <c r="AR744" s="12"/>
      <c r="AS744" s="12"/>
      <c r="AT744" s="224"/>
      <c r="AU744" s="224"/>
      <c r="AV744" s="12"/>
      <c r="AW744" s="12"/>
      <c r="AX744" s="12"/>
      <c r="AY744" s="12"/>
      <c r="AZ744" s="12"/>
      <c r="BA744" s="12"/>
      <c r="BB744" s="14"/>
      <c r="BC744" s="14"/>
      <c r="BD744" s="15"/>
      <c r="BE744" s="137" t="s">
        <v>183</v>
      </c>
      <c r="BF744" s="146"/>
      <c r="BG744" s="146"/>
      <c r="BH744" s="146"/>
      <c r="BI744" s="11" t="s">
        <v>183</v>
      </c>
      <c r="BJ744" s="11" t="s">
        <v>183</v>
      </c>
      <c r="BK744" s="11" t="s">
        <v>183</v>
      </c>
      <c r="BL744" s="11" t="s">
        <v>183</v>
      </c>
      <c r="BM744" s="11" t="s">
        <v>183</v>
      </c>
      <c r="BN744" s="11" t="s">
        <v>183</v>
      </c>
      <c r="BO744" s="11" t="s">
        <v>183</v>
      </c>
      <c r="BP744" s="11" t="s">
        <v>183</v>
      </c>
      <c r="BQ744" s="11" t="s">
        <v>183</v>
      </c>
      <c r="BR744" s="11" t="s">
        <v>183</v>
      </c>
      <c r="BS744" s="11" t="s">
        <v>183</v>
      </c>
      <c r="BT744" s="11" t="s">
        <v>183</v>
      </c>
      <c r="BU744" s="11"/>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6"/>
      <c r="DC744" s="16"/>
      <c r="DD744" s="16"/>
      <c r="DE744" s="16"/>
      <c r="DF744" s="17"/>
      <c r="DG744" s="16"/>
      <c r="DH744" s="16"/>
      <c r="DI744" s="16"/>
      <c r="DJ744" s="16"/>
      <c r="DK744" s="16"/>
      <c r="DL744" s="16"/>
      <c r="DM744" s="128"/>
      <c r="DN744" s="16"/>
      <c r="DO744" s="16"/>
      <c r="DP744" s="16"/>
      <c r="DQ744" s="16"/>
      <c r="DR744" s="16"/>
      <c r="DS744" s="16"/>
      <c r="DT744" s="16"/>
      <c r="DU744" s="16"/>
      <c r="DV744" s="16"/>
      <c r="DW744" s="138"/>
      <c r="DX744" s="137"/>
      <c r="DY744" s="137"/>
      <c r="DZ744" s="17"/>
      <c r="EA744" s="15"/>
      <c r="EB744" s="15"/>
      <c r="EC744" s="15"/>
      <c r="ED744" s="15"/>
    </row>
    <row r="745" spans="1:134" ht="15" hidden="1" customHeight="1" x14ac:dyDescent="0.3">
      <c r="A745" s="123"/>
      <c r="B745" s="221"/>
      <c r="C745" s="553" t="str">
        <f>IF(LEN(t_STR_RW_UEGO4) &gt; 0, t_STR_RW_UEGO4, DEF_RW_UEGO4) &amp; " heater supply high voltage"</f>
        <v>UEGO4 heater supply high voltage</v>
      </c>
      <c r="D745" s="152"/>
      <c r="E745" s="152"/>
      <c r="F745" s="152"/>
      <c r="G745" s="151"/>
      <c r="H745" s="152"/>
      <c r="I745" s="151"/>
      <c r="J745" s="151"/>
      <c r="K745" s="152"/>
      <c r="L745" s="152"/>
      <c r="M745" s="152"/>
      <c r="N745" s="152"/>
      <c r="O745" s="152"/>
      <c r="P745" s="152"/>
      <c r="Q745" s="152"/>
      <c r="R745" s="152"/>
      <c r="S745" s="152"/>
      <c r="T745" s="152"/>
      <c r="U745" s="152"/>
      <c r="V745" s="152"/>
      <c r="W745" s="152"/>
      <c r="X745" s="152"/>
      <c r="Y745" s="152"/>
      <c r="Z745" s="152"/>
      <c r="AA745" s="152"/>
      <c r="AB745" s="152"/>
      <c r="AC745" s="152"/>
      <c r="AD745" s="152"/>
      <c r="AE745" s="152"/>
      <c r="AF745" s="152"/>
      <c r="AG745" s="152"/>
      <c r="AH745" s="152"/>
      <c r="AI745" s="152"/>
      <c r="AJ745" s="148">
        <f>IF($DM745=0,0,(IF(_xlfn.BITAND($DM745, 128),"8,", "") &amp; IF(_xlfn.BITAND($DM745,64),"7,", "") &amp; IF(_xlfn.BITAND($DM745,7), _xlfn.BITAND($DM745,7) &amp; ",", "") &amp; IF(_xlfn.BITAND($DM745, 56), _xlfn.BITAND($DM745, 56)/8, "")))</f>
        <v>0</v>
      </c>
      <c r="AK745" s="135">
        <v>0</v>
      </c>
      <c r="AL745" s="135">
        <v>31</v>
      </c>
      <c r="AM745" s="194" t="s">
        <v>165</v>
      </c>
      <c r="AN745" s="195" t="s">
        <v>1182</v>
      </c>
      <c r="AO745" s="195" t="s">
        <v>167</v>
      </c>
      <c r="AP745" s="195" t="s">
        <v>1182</v>
      </c>
      <c r="AQ745" s="132" t="s">
        <v>1183</v>
      </c>
      <c r="AR745" s="133">
        <v>32</v>
      </c>
      <c r="AS745" s="12" t="s">
        <v>346</v>
      </c>
      <c r="AT745" s="263">
        <v>20</v>
      </c>
      <c r="AU745" s="198">
        <v>3</v>
      </c>
      <c r="AV745" s="12" t="s">
        <v>259</v>
      </c>
      <c r="AW745" s="135">
        <v>0</v>
      </c>
      <c r="AX745" s="135">
        <v>0</v>
      </c>
      <c r="AY745" s="135">
        <v>0</v>
      </c>
      <c r="AZ745" s="135">
        <v>0</v>
      </c>
      <c r="BA745" s="135">
        <v>0</v>
      </c>
      <c r="BB745" s="136"/>
      <c r="BC745" s="136"/>
      <c r="BD745" s="15"/>
      <c r="BE745" s="137" t="str">
        <f>IF(C745="","",C745)</f>
        <v>UEGO4 heater supply high voltage</v>
      </c>
      <c r="BF745" s="11" t="s">
        <v>1012</v>
      </c>
      <c r="BG745" s="11" t="s">
        <v>1013</v>
      </c>
      <c r="BH745" s="11" t="s">
        <v>266</v>
      </c>
      <c r="BI745" s="11" t="s">
        <v>1073</v>
      </c>
      <c r="BJ745" s="11" t="s">
        <v>1015</v>
      </c>
      <c r="BK745" s="11" t="s">
        <v>1035</v>
      </c>
      <c r="BL745" s="11" t="s">
        <v>174</v>
      </c>
      <c r="BM745" s="11" t="s">
        <v>271</v>
      </c>
      <c r="BN745" s="11" t="s">
        <v>182</v>
      </c>
      <c r="BO745" s="11" t="s">
        <v>180</v>
      </c>
      <c r="BP745" s="11" t="s">
        <v>1074</v>
      </c>
      <c r="BQ745" s="11" t="s">
        <v>180</v>
      </c>
      <c r="BR745" s="11" t="s">
        <v>180</v>
      </c>
      <c r="BS745" s="303" t="s">
        <v>1065</v>
      </c>
      <c r="BT745" s="11" t="s">
        <v>180</v>
      </c>
      <c r="BU745" s="11"/>
      <c r="BV745" s="15">
        <f>IF(UPPER(TRIM(D745))="X",1,0)</f>
        <v>0</v>
      </c>
      <c r="BW745" s="15">
        <f>IF(UPPER(TRIM(E745))="X",1,0)</f>
        <v>0</v>
      </c>
      <c r="BX745" s="15">
        <f>IF(UPPER(TRIM(F745))="X",1,0)</f>
        <v>0</v>
      </c>
      <c r="BY745" s="15">
        <f>IF(UPPER(TRIM(G745))="X",1,0)</f>
        <v>0</v>
      </c>
      <c r="BZ745" s="15">
        <f>IF(UPPER(TRIM(H745))="X",1,0)</f>
        <v>0</v>
      </c>
      <c r="CA745" s="15">
        <f>IF(UPPER(TRIM(J745))="X",1,0)</f>
        <v>0</v>
      </c>
      <c r="CB745" s="15">
        <f>IF(UPPER(TRIM(L745))="X",1,0)</f>
        <v>0</v>
      </c>
      <c r="CC745" s="15">
        <f>IF(UPPER(TRIM(M745))="X",1,0)</f>
        <v>0</v>
      </c>
      <c r="CD745" s="15">
        <f>IF(UPPER(TRIM(I745))="X",1,0)</f>
        <v>0</v>
      </c>
      <c r="CE745" s="15">
        <f>IF(UPPER(TRIM(K745))="X",1,0)</f>
        <v>0</v>
      </c>
      <c r="CF745" s="15">
        <f t="shared" ref="CF745:CX745" si="368">IF(UPPER(TRIM(N745))="X",1,0)</f>
        <v>0</v>
      </c>
      <c r="CG745" s="15">
        <f t="shared" si="368"/>
        <v>0</v>
      </c>
      <c r="CH745" s="15">
        <f t="shared" si="368"/>
        <v>0</v>
      </c>
      <c r="CI745" s="15">
        <f t="shared" si="368"/>
        <v>0</v>
      </c>
      <c r="CJ745" s="15">
        <f t="shared" si="368"/>
        <v>0</v>
      </c>
      <c r="CK745" s="15">
        <f t="shared" si="368"/>
        <v>0</v>
      </c>
      <c r="CL745" s="15">
        <f t="shared" si="368"/>
        <v>0</v>
      </c>
      <c r="CM745" s="15">
        <f t="shared" si="368"/>
        <v>0</v>
      </c>
      <c r="CN745" s="15">
        <f t="shared" si="368"/>
        <v>0</v>
      </c>
      <c r="CO745" s="15">
        <f t="shared" si="368"/>
        <v>0</v>
      </c>
      <c r="CP745" s="15">
        <f t="shared" si="368"/>
        <v>0</v>
      </c>
      <c r="CQ745" s="15">
        <f t="shared" si="368"/>
        <v>0</v>
      </c>
      <c r="CR745" s="15">
        <f t="shared" si="368"/>
        <v>0</v>
      </c>
      <c r="CS745" s="15">
        <f t="shared" si="368"/>
        <v>0</v>
      </c>
      <c r="CT745" s="15">
        <f t="shared" si="368"/>
        <v>0</v>
      </c>
      <c r="CU745" s="15">
        <f t="shared" si="368"/>
        <v>0</v>
      </c>
      <c r="CV745" s="15">
        <f t="shared" si="368"/>
        <v>0</v>
      </c>
      <c r="CW745" s="15">
        <f t="shared" si="368"/>
        <v>0</v>
      </c>
      <c r="CX745" s="15">
        <f t="shared" si="368"/>
        <v>0</v>
      </c>
      <c r="CY745" s="15">
        <v>0</v>
      </c>
      <c r="CZ745" s="15">
        <f>IF(UPPER(TRIM(AH745))="X",1,0)</f>
        <v>0</v>
      </c>
      <c r="DA745" s="15">
        <v>0</v>
      </c>
      <c r="DB745" s="16">
        <f>IF(UPPER(TRIM(AM745))="P", 0, IF(UPPER(TRIM(AM745))="C", 16384, IF(UPPER(TRIM(AM745))="B", 32768, IF(UPPER(TRIM(AM745))="U", 49152, -1))))</f>
        <v>0</v>
      </c>
      <c r="DC745" s="16">
        <f>HEX2DEC(AN745)</f>
        <v>12437</v>
      </c>
      <c r="DD745" s="16">
        <f>IF(UPPER(TRIM(BB745))="",0,IF(UPPER(TRIM(BB745))="M",32,IF(UPPER(TRIM(BB745))="H",64,IF(UPPER(TRIM(BB745))="I",128,-1))))</f>
        <v>0</v>
      </c>
      <c r="DE745" s="16">
        <f>IF(UPPER(TRIM(BC745))="",0, IF(UPPER(TRIM(BC745))="U",1,IF(UPPER(TRIM(BC745))="A",2,IF(UPPER(TRIM(BC745))="B1",4,IF(UPPER(TRIM(BC745))="B2",8,IF(UPPER(TRIM(BC745))="C",16,-1))))))</f>
        <v>0</v>
      </c>
      <c r="DF745" s="17"/>
      <c r="DG745" s="16">
        <v>628</v>
      </c>
      <c r="DH745" s="16">
        <f>AK745</f>
        <v>0</v>
      </c>
      <c r="DI745" s="16">
        <f>AL745</f>
        <v>31</v>
      </c>
      <c r="DJ745" s="16">
        <f>DB745 + DC745</f>
        <v>12437</v>
      </c>
      <c r="DK745" s="16">
        <f>HEX2DEC(AO745)</f>
        <v>0</v>
      </c>
      <c r="DL745" s="16">
        <f>HEX2DEC(AP745)</f>
        <v>12437</v>
      </c>
      <c r="DM745" s="13">
        <v>0</v>
      </c>
      <c r="DN745" s="16">
        <v>470</v>
      </c>
      <c r="DO745" s="16">
        <f>BV745*2^15+BW745*2^14+BX745*2^13+BY745*2^12+BZ745*2^11+CA745*2^10+CB745*2^9+CC745*2^8+CD745*2^7+CE745*2^6+CF745*2^5+CG745*2^4+CH745*2^3+CI745*2^2+CJ745*2^1+CK745*2^0</f>
        <v>0</v>
      </c>
      <c r="DP745" s="16">
        <f>CL745*2^15+CM745*2^14+CN745*2^13+CO745*2^12+CP745*2^11+CQ745*2^10+CR745*2^9+CS745*2^8+CT745*2^7+CU745*2^6+CV745*2^5+CW745*2^4+CX745*2^3+CY745*2^2+CZ745*2^1+DA745*2^0</f>
        <v>0</v>
      </c>
      <c r="DQ745" s="16">
        <f>IF(DS745=2,AT745*1000,AT745)</f>
        <v>20000</v>
      </c>
      <c r="DR745" s="16">
        <f>IF(DT745=2,AU745*1000,AU745)</f>
        <v>3000</v>
      </c>
      <c r="DS745" s="16">
        <v>2</v>
      </c>
      <c r="DT745" s="16">
        <v>2</v>
      </c>
      <c r="DU745" s="16">
        <f>MAX(0,MIN(AX745,3))*2^14+MAX(0,MIN(AY745,3))*2^12+MAX(0,MIN(AZ745,3))*2^10+MAX(0,MIN(BA745,3))*2^8+IF(AW745&lt;0,31,IF(AW745&gt;30,30,AW745))</f>
        <v>0</v>
      </c>
      <c r="DV745" s="16">
        <f>DD745 + DE745</f>
        <v>0</v>
      </c>
      <c r="DW745" s="138" t="s">
        <v>184</v>
      </c>
      <c r="DX745" s="137" t="s">
        <v>1075</v>
      </c>
      <c r="DY745" s="137" t="s">
        <v>1067</v>
      </c>
      <c r="DZ745" s="17"/>
      <c r="EA745" s="15"/>
      <c r="EB745" s="15"/>
      <c r="EC745" s="15"/>
      <c r="ED745" s="15"/>
    </row>
    <row r="746" spans="1:134" ht="15" hidden="1" customHeight="1" x14ac:dyDescent="0.3">
      <c r="A746" s="123"/>
      <c r="B746" s="221"/>
      <c r="C746" s="553" t="str">
        <f>IF(LEN(t_STR_RW_UEGO4) &gt; 0, t_STR_RW_UEGO4, DEF_RW_UEGO4) &amp; " heater supply low voltage"</f>
        <v>UEGO4 heater supply low voltage</v>
      </c>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c r="AC746" s="125"/>
      <c r="AD746" s="125"/>
      <c r="AE746" s="125"/>
      <c r="AF746" s="125"/>
      <c r="AG746" s="125"/>
      <c r="AH746" s="125"/>
      <c r="AI746" s="125"/>
      <c r="AJ746" s="128">
        <f>IF($DM746=0,0,(IF(_xlfn.BITAND($DM746, 128),"8,", "") &amp; IF(_xlfn.BITAND($DM746,64),"7,", "") &amp; IF(_xlfn.BITAND($DM746,7), _xlfn.BITAND($DM746,7) &amp; ",", "") &amp; IF(_xlfn.BITAND($DM746, 56), _xlfn.BITAND($DM746, 56)/8, "")))</f>
        <v>0</v>
      </c>
      <c r="AK746" s="135">
        <v>0</v>
      </c>
      <c r="AL746" s="135">
        <v>31</v>
      </c>
      <c r="AM746" s="194" t="s">
        <v>165</v>
      </c>
      <c r="AN746" s="195" t="s">
        <v>1184</v>
      </c>
      <c r="AO746" s="195" t="s">
        <v>167</v>
      </c>
      <c r="AP746" s="195" t="s">
        <v>1184</v>
      </c>
      <c r="AQ746" s="132" t="s">
        <v>1078</v>
      </c>
      <c r="AR746" s="133">
        <v>7.5</v>
      </c>
      <c r="AS746" s="12" t="s">
        <v>346</v>
      </c>
      <c r="AT746" s="12"/>
      <c r="AU746" s="12"/>
      <c r="AV746" s="12"/>
      <c r="AW746" s="12"/>
      <c r="AX746" s="12"/>
      <c r="AY746" s="12"/>
      <c r="AZ746" s="12"/>
      <c r="BA746" s="12"/>
      <c r="BB746" s="14"/>
      <c r="BC746" s="14"/>
      <c r="BD746" s="15"/>
      <c r="BE746" s="137" t="str">
        <f>IF(C746="","",C746)</f>
        <v>UEGO4 heater supply low voltage</v>
      </c>
      <c r="BF746" s="11" t="s">
        <v>1012</v>
      </c>
      <c r="BG746" s="11" t="s">
        <v>1013</v>
      </c>
      <c r="BH746" s="11" t="s">
        <v>266</v>
      </c>
      <c r="BI746" s="11" t="s">
        <v>1073</v>
      </c>
      <c r="BJ746" s="11" t="s">
        <v>1015</v>
      </c>
      <c r="BK746" s="11" t="s">
        <v>1035</v>
      </c>
      <c r="BL746" s="11" t="s">
        <v>174</v>
      </c>
      <c r="BM746" s="11" t="s">
        <v>271</v>
      </c>
      <c r="BN746" s="11" t="s">
        <v>182</v>
      </c>
      <c r="BO746" s="11" t="s">
        <v>180</v>
      </c>
      <c r="BP746" s="11" t="s">
        <v>1074</v>
      </c>
      <c r="BQ746" s="11" t="s">
        <v>180</v>
      </c>
      <c r="BR746" s="11" t="s">
        <v>180</v>
      </c>
      <c r="BS746" s="303" t="s">
        <v>1065</v>
      </c>
      <c r="BT746" s="11" t="s">
        <v>180</v>
      </c>
      <c r="BU746" s="11"/>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6">
        <f>IF(UPPER(TRIM(AM746))="P", 0, IF(UPPER(TRIM(AM746))="C", 16384, IF(UPPER(TRIM(AM746))="B", 32768, IF(UPPER(TRIM(AM746))="U", 49152, -1))))</f>
        <v>0</v>
      </c>
      <c r="DC746" s="16">
        <f>HEX2DEC(AN746)</f>
        <v>12438</v>
      </c>
      <c r="DD746" s="16"/>
      <c r="DE746" s="16"/>
      <c r="DF746" s="17"/>
      <c r="DG746" s="16">
        <v>629</v>
      </c>
      <c r="DH746" s="16">
        <f>AK746</f>
        <v>0</v>
      </c>
      <c r="DI746" s="16">
        <f>AL746</f>
        <v>31</v>
      </c>
      <c r="DJ746" s="16">
        <f>DB746 + DC746</f>
        <v>12438</v>
      </c>
      <c r="DK746" s="16">
        <f>HEX2DEC(AO746)</f>
        <v>0</v>
      </c>
      <c r="DL746" s="16">
        <f>HEX2DEC(AP746)</f>
        <v>12438</v>
      </c>
      <c r="DM746" s="13">
        <v>0</v>
      </c>
      <c r="DN746" s="16">
        <v>470</v>
      </c>
      <c r="DO746" s="16"/>
      <c r="DP746" s="16"/>
      <c r="DQ746" s="16"/>
      <c r="DR746" s="16"/>
      <c r="DS746" s="16"/>
      <c r="DT746" s="16"/>
      <c r="DU746" s="16"/>
      <c r="DV746" s="16"/>
      <c r="DW746" s="138" t="s">
        <v>184</v>
      </c>
      <c r="DX746" s="137" t="s">
        <v>1075</v>
      </c>
      <c r="DY746" s="137" t="s">
        <v>1067</v>
      </c>
      <c r="DZ746" s="17"/>
      <c r="EA746" s="15"/>
      <c r="EB746" s="15"/>
      <c r="EC746" s="15"/>
      <c r="ED746" s="15"/>
    </row>
    <row r="747" spans="1:134" ht="15" hidden="1" customHeight="1" x14ac:dyDescent="0.3">
      <c r="A747" s="123"/>
      <c r="B747" s="221"/>
      <c r="C747" s="553"/>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c r="AC747" s="125"/>
      <c r="AD747" s="125"/>
      <c r="AE747" s="125"/>
      <c r="AF747" s="125"/>
      <c r="AG747" s="125"/>
      <c r="AH747" s="125"/>
      <c r="AI747" s="125"/>
      <c r="AJ747" s="148"/>
      <c r="AK747" s="12"/>
      <c r="AL747" s="12"/>
      <c r="AM747" s="149"/>
      <c r="AN747" s="150"/>
      <c r="AO747" s="150"/>
      <c r="AP747" s="150"/>
      <c r="AQ747" s="12"/>
      <c r="AR747" s="12"/>
      <c r="AS747" s="12"/>
      <c r="AT747" s="12"/>
      <c r="AU747" s="12"/>
      <c r="AV747" s="12"/>
      <c r="AW747" s="12"/>
      <c r="AX747" s="12"/>
      <c r="AY747" s="12"/>
      <c r="AZ747" s="12"/>
      <c r="BA747" s="12"/>
      <c r="BB747" s="14"/>
      <c r="BC747" s="14"/>
      <c r="BD747" s="15"/>
      <c r="BE747" s="137"/>
      <c r="BF747" s="146"/>
      <c r="BG747" s="146"/>
      <c r="BH747" s="146"/>
      <c r="BI747" s="11" t="s">
        <v>183</v>
      </c>
      <c r="BJ747" s="11" t="s">
        <v>183</v>
      </c>
      <c r="BK747" s="11" t="s">
        <v>183</v>
      </c>
      <c r="BL747" s="11" t="s">
        <v>183</v>
      </c>
      <c r="BM747" s="11" t="s">
        <v>183</v>
      </c>
      <c r="BN747" s="11" t="s">
        <v>183</v>
      </c>
      <c r="BO747" s="11" t="s">
        <v>183</v>
      </c>
      <c r="BP747" s="11" t="s">
        <v>183</v>
      </c>
      <c r="BQ747" s="11" t="s">
        <v>183</v>
      </c>
      <c r="BR747" s="11" t="s">
        <v>183</v>
      </c>
      <c r="BS747" s="11" t="s">
        <v>183</v>
      </c>
      <c r="BT747" s="11" t="s">
        <v>183</v>
      </c>
      <c r="BU747" s="11"/>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6"/>
      <c r="DC747" s="16"/>
      <c r="DD747" s="16"/>
      <c r="DE747" s="16"/>
      <c r="DF747" s="17"/>
      <c r="DG747" s="16"/>
      <c r="DH747" s="16"/>
      <c r="DI747" s="16"/>
      <c r="DJ747" s="16"/>
      <c r="DK747" s="16"/>
      <c r="DL747" s="16"/>
      <c r="DM747" s="13"/>
      <c r="DN747" s="16"/>
      <c r="DO747" s="16"/>
      <c r="DP747" s="16"/>
      <c r="DQ747" s="16"/>
      <c r="DR747" s="16"/>
      <c r="DS747" s="16"/>
      <c r="DT747" s="16"/>
      <c r="DU747" s="16"/>
      <c r="DV747" s="16"/>
      <c r="DW747" s="138"/>
      <c r="DX747" s="137"/>
      <c r="DY747" s="137"/>
      <c r="DZ747" s="17"/>
      <c r="EA747" s="15"/>
      <c r="EB747" s="15"/>
      <c r="EC747" s="15"/>
      <c r="ED747" s="15"/>
    </row>
    <row r="748" spans="1:134" ht="15" hidden="1" customHeight="1" x14ac:dyDescent="0.3">
      <c r="A748" s="123"/>
      <c r="B748" s="221"/>
      <c r="C748" s="553" t="str">
        <f>IF(LEN(t_STR_RW_UEGO4) &gt; 0, t_STR_RW_UEGO4, DEF_RW_UEGO4) &amp; " cal resistor voltage high"</f>
        <v>UEGO4 cal resistor voltage high</v>
      </c>
      <c r="D748" s="152"/>
      <c r="E748" s="152"/>
      <c r="F748" s="152"/>
      <c r="G748" s="151"/>
      <c r="H748" s="152"/>
      <c r="I748" s="151"/>
      <c r="J748" s="151"/>
      <c r="K748" s="152"/>
      <c r="L748" s="152"/>
      <c r="M748" s="152"/>
      <c r="N748" s="152"/>
      <c r="O748" s="152"/>
      <c r="P748" s="152"/>
      <c r="Q748" s="152"/>
      <c r="R748" s="152"/>
      <c r="S748" s="152"/>
      <c r="T748" s="152"/>
      <c r="U748" s="152"/>
      <c r="V748" s="152"/>
      <c r="W748" s="152"/>
      <c r="X748" s="152"/>
      <c r="Y748" s="152"/>
      <c r="Z748" s="152"/>
      <c r="AA748" s="152"/>
      <c r="AB748" s="152"/>
      <c r="AC748" s="152"/>
      <c r="AD748" s="152"/>
      <c r="AE748" s="152"/>
      <c r="AF748" s="152"/>
      <c r="AG748" s="152"/>
      <c r="AH748" s="152"/>
      <c r="AI748" s="152"/>
      <c r="AJ748" s="148">
        <f t="shared" ref="AJ748:AJ753" si="369">IF($DM748=0,0,(IF(_xlfn.BITAND($DM748, 128),"8,", "") &amp; IF(_xlfn.BITAND($DM748,64),"7,", "") &amp; IF(_xlfn.BITAND($DM748,7), _xlfn.BITAND($DM748,7) &amp; ",", "") &amp; IF(_xlfn.BITAND($DM748, 56), _xlfn.BITAND($DM748, 56)/8, "")))</f>
        <v>0</v>
      </c>
      <c r="AK748" s="135">
        <v>0</v>
      </c>
      <c r="AL748" s="135">
        <v>31</v>
      </c>
      <c r="AM748" s="194" t="s">
        <v>165</v>
      </c>
      <c r="AN748" s="195" t="s">
        <v>1185</v>
      </c>
      <c r="AO748" s="195" t="s">
        <v>167</v>
      </c>
      <c r="AP748" s="195" t="s">
        <v>1185</v>
      </c>
      <c r="AQ748" s="140"/>
      <c r="AR748" s="12"/>
      <c r="AS748" s="12"/>
      <c r="AT748" s="263">
        <v>2</v>
      </c>
      <c r="AU748" s="198">
        <v>0.5</v>
      </c>
      <c r="AV748" s="12" t="s">
        <v>259</v>
      </c>
      <c r="AW748" s="135">
        <v>0</v>
      </c>
      <c r="AX748" s="135">
        <v>0</v>
      </c>
      <c r="AY748" s="135">
        <v>0</v>
      </c>
      <c r="AZ748" s="135">
        <v>0</v>
      </c>
      <c r="BA748" s="135">
        <v>0</v>
      </c>
      <c r="BB748" s="136"/>
      <c r="BC748" s="136"/>
      <c r="BD748" s="15"/>
      <c r="BE748" s="137" t="str">
        <f t="shared" ref="BE748:BE753" si="370">IF(C748="","",C748)</f>
        <v>UEGO4 cal resistor voltage high</v>
      </c>
      <c r="BF748" s="11" t="s">
        <v>1012</v>
      </c>
      <c r="BG748" s="11" t="s">
        <v>1013</v>
      </c>
      <c r="BH748" s="11" t="s">
        <v>266</v>
      </c>
      <c r="BI748" s="11" t="s">
        <v>1014</v>
      </c>
      <c r="BJ748" s="11" t="s">
        <v>1015</v>
      </c>
      <c r="BK748" s="11" t="s">
        <v>1016</v>
      </c>
      <c r="BL748" s="11" t="s">
        <v>350</v>
      </c>
      <c r="BM748" s="11" t="s">
        <v>179</v>
      </c>
      <c r="BN748" s="11" t="s">
        <v>182</v>
      </c>
      <c r="BO748" s="11" t="s">
        <v>182</v>
      </c>
      <c r="BP748" s="11" t="s">
        <v>183</v>
      </c>
      <c r="BQ748" s="11" t="s">
        <v>182</v>
      </c>
      <c r="BR748" s="11" t="s">
        <v>182</v>
      </c>
      <c r="BS748" s="11" t="s">
        <v>183</v>
      </c>
      <c r="BT748" s="11" t="s">
        <v>182</v>
      </c>
      <c r="BU748" s="11"/>
      <c r="BV748" s="15">
        <f>IF(UPPER(TRIM(D748))="X",1,0)</f>
        <v>0</v>
      </c>
      <c r="BW748" s="15">
        <f>IF(UPPER(TRIM(E748))="X",1,0)</f>
        <v>0</v>
      </c>
      <c r="BX748" s="15">
        <f>IF(UPPER(TRIM(F748))="X",1,0)</f>
        <v>0</v>
      </c>
      <c r="BY748" s="15">
        <f>IF(UPPER(TRIM(G748))="X",1,0)</f>
        <v>0</v>
      </c>
      <c r="BZ748" s="15">
        <f>IF(UPPER(TRIM(H748))="X",1,0)</f>
        <v>0</v>
      </c>
      <c r="CA748" s="15">
        <f>IF(UPPER(TRIM(J748))="X",1,0)</f>
        <v>0</v>
      </c>
      <c r="CB748" s="15">
        <f>IF(UPPER(TRIM(L748))="X",1,0)</f>
        <v>0</v>
      </c>
      <c r="CC748" s="15">
        <f>IF(UPPER(TRIM(M748))="X",1,0)</f>
        <v>0</v>
      </c>
      <c r="CD748" s="15">
        <f>IF(UPPER(TRIM(I748))="X",1,0)</f>
        <v>0</v>
      </c>
      <c r="CE748" s="15">
        <f>IF(UPPER(TRIM(K748))="X",1,0)</f>
        <v>0</v>
      </c>
      <c r="CF748" s="15">
        <f t="shared" ref="CF748:CX748" si="371">IF(UPPER(TRIM(N748))="X",1,0)</f>
        <v>0</v>
      </c>
      <c r="CG748" s="15">
        <f t="shared" si="371"/>
        <v>0</v>
      </c>
      <c r="CH748" s="15">
        <f t="shared" si="371"/>
        <v>0</v>
      </c>
      <c r="CI748" s="15">
        <f t="shared" si="371"/>
        <v>0</v>
      </c>
      <c r="CJ748" s="15">
        <f t="shared" si="371"/>
        <v>0</v>
      </c>
      <c r="CK748" s="15">
        <f t="shared" si="371"/>
        <v>0</v>
      </c>
      <c r="CL748" s="15">
        <f t="shared" si="371"/>
        <v>0</v>
      </c>
      <c r="CM748" s="15">
        <f t="shared" si="371"/>
        <v>0</v>
      </c>
      <c r="CN748" s="15">
        <f t="shared" si="371"/>
        <v>0</v>
      </c>
      <c r="CO748" s="15">
        <f t="shared" si="371"/>
        <v>0</v>
      </c>
      <c r="CP748" s="15">
        <f t="shared" si="371"/>
        <v>0</v>
      </c>
      <c r="CQ748" s="15">
        <f t="shared" si="371"/>
        <v>0</v>
      </c>
      <c r="CR748" s="15">
        <f t="shared" si="371"/>
        <v>0</v>
      </c>
      <c r="CS748" s="15">
        <f t="shared" si="371"/>
        <v>0</v>
      </c>
      <c r="CT748" s="15">
        <f t="shared" si="371"/>
        <v>0</v>
      </c>
      <c r="CU748" s="15">
        <f t="shared" si="371"/>
        <v>0</v>
      </c>
      <c r="CV748" s="15">
        <f t="shared" si="371"/>
        <v>0</v>
      </c>
      <c r="CW748" s="15">
        <f t="shared" si="371"/>
        <v>0</v>
      </c>
      <c r="CX748" s="15">
        <f t="shared" si="371"/>
        <v>0</v>
      </c>
      <c r="CY748" s="15">
        <v>0</v>
      </c>
      <c r="CZ748" s="15">
        <f>IF(UPPER(TRIM(AH748))="X",1,0)</f>
        <v>0</v>
      </c>
      <c r="DA748" s="15">
        <v>0</v>
      </c>
      <c r="DB748" s="16">
        <f t="shared" ref="DB748:DB753" si="372">IF(UPPER(TRIM(AM748))="P", 0, IF(UPPER(TRIM(AM748))="C", 16384, IF(UPPER(TRIM(AM748))="B", 32768, IF(UPPER(TRIM(AM748))="U", 49152, -1))))</f>
        <v>0</v>
      </c>
      <c r="DC748" s="16">
        <f t="shared" ref="DC748:DC753" si="373">HEX2DEC(AN748)</f>
        <v>12439</v>
      </c>
      <c r="DD748" s="16">
        <f>IF(UPPER(TRIM(BB748))="",0,IF(UPPER(TRIM(BB748))="M",32,IF(UPPER(TRIM(BB748))="H",64,IF(UPPER(TRIM(BB748))="I",128,-1))))</f>
        <v>0</v>
      </c>
      <c r="DE748" s="16">
        <f>IF(UPPER(TRIM(BC748))="",0, IF(UPPER(TRIM(BC748))="U",1,IF(UPPER(TRIM(BC748))="A",2,IF(UPPER(TRIM(BC748))="B1",4,IF(UPPER(TRIM(BC748))="B2",8,IF(UPPER(TRIM(BC748))="C",16,-1))))))</f>
        <v>0</v>
      </c>
      <c r="DF748" s="17"/>
      <c r="DG748" s="16">
        <v>630</v>
      </c>
      <c r="DH748" s="16">
        <f t="shared" ref="DH748:DI753" si="374">AK748</f>
        <v>0</v>
      </c>
      <c r="DI748" s="16">
        <f t="shared" si="374"/>
        <v>31</v>
      </c>
      <c r="DJ748" s="16">
        <f t="shared" ref="DJ748:DJ753" si="375">DB748 + DC748</f>
        <v>12439</v>
      </c>
      <c r="DK748" s="16">
        <f t="shared" ref="DK748:DL753" si="376">HEX2DEC(AO748)</f>
        <v>0</v>
      </c>
      <c r="DL748" s="16">
        <f t="shared" si="376"/>
        <v>12439</v>
      </c>
      <c r="DM748" s="13">
        <v>0</v>
      </c>
      <c r="DN748" s="16">
        <v>471</v>
      </c>
      <c r="DO748" s="16">
        <f>BV748*2^15+BW748*2^14+BX748*2^13+BY748*2^12+BZ748*2^11+CA748*2^10+CB748*2^9+CC748*2^8+CD748*2^7+CE748*2^6+CF748*2^5+CG748*2^4+CH748*2^3+CI748*2^2+CJ748*2^1+CK748*2^0</f>
        <v>0</v>
      </c>
      <c r="DP748" s="16">
        <f>CL748*2^15+CM748*2^14+CN748*2^13+CO748*2^12+CP748*2^11+CQ748*2^10+CR748*2^9+CS748*2^8+CT748*2^7+CU748*2^6+CV748*2^5+CW748*2^4+CX748*2^3+CY748*2^2+CZ748*2^1+DA748*2^0</f>
        <v>0</v>
      </c>
      <c r="DQ748" s="16">
        <f>IF(DS748=2,AT748*1000,AT748)</f>
        <v>2000</v>
      </c>
      <c r="DR748" s="16">
        <f>IF(DT748=2,AU748*1000,AU748)</f>
        <v>500</v>
      </c>
      <c r="DS748" s="16">
        <v>2</v>
      </c>
      <c r="DT748" s="16">
        <v>2</v>
      </c>
      <c r="DU748" s="16">
        <f>MAX(0,MIN(AX748,3))*2^14+MAX(0,MIN(AY748,3))*2^12+MAX(0,MIN(AZ748,3))*2^10+MAX(0,MIN(BA748,3))*2^8+IF(AW748&lt;0,31,IF(AW748&gt;30,30,AW748))</f>
        <v>0</v>
      </c>
      <c r="DV748" s="16">
        <f>DD748 + DE748</f>
        <v>0</v>
      </c>
      <c r="DW748" s="138"/>
      <c r="DX748" s="137"/>
      <c r="DY748" s="137"/>
      <c r="DZ748" s="17"/>
      <c r="EA748" s="15"/>
      <c r="EB748" s="15"/>
      <c r="EC748" s="15"/>
      <c r="ED748" s="15"/>
    </row>
    <row r="749" spans="1:134" ht="15" hidden="1" customHeight="1" x14ac:dyDescent="0.3">
      <c r="A749" s="123"/>
      <c r="B749" s="221"/>
      <c r="C749" s="553" t="str">
        <f>IF(LEN(t_STR_RW_UEGO4) &gt; 0, t_STR_RW_UEGO4, DEF_RW_UEGO4) &amp; " cal resistor voltage low"</f>
        <v>UEGO4 cal resistor voltage low</v>
      </c>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c r="AC749" s="125"/>
      <c r="AD749" s="125"/>
      <c r="AE749" s="125"/>
      <c r="AF749" s="125"/>
      <c r="AG749" s="125"/>
      <c r="AH749" s="125"/>
      <c r="AI749" s="125"/>
      <c r="AJ749" s="128">
        <f t="shared" si="369"/>
        <v>0</v>
      </c>
      <c r="AK749" s="135">
        <v>0</v>
      </c>
      <c r="AL749" s="135">
        <v>31</v>
      </c>
      <c r="AM749" s="194" t="s">
        <v>165</v>
      </c>
      <c r="AN749" s="195" t="s">
        <v>1186</v>
      </c>
      <c r="AO749" s="195" t="s">
        <v>167</v>
      </c>
      <c r="AP749" s="195" t="s">
        <v>1186</v>
      </c>
      <c r="AQ749" s="132"/>
      <c r="AR749" s="12"/>
      <c r="AS749" s="12"/>
      <c r="AT749" s="12"/>
      <c r="AU749" s="12"/>
      <c r="AV749" s="12"/>
      <c r="AW749" s="12"/>
      <c r="AX749" s="12"/>
      <c r="AY749" s="12"/>
      <c r="AZ749" s="12"/>
      <c r="BA749" s="12"/>
      <c r="BB749" s="14"/>
      <c r="BC749" s="14"/>
      <c r="BD749" s="15"/>
      <c r="BE749" s="137" t="str">
        <f t="shared" si="370"/>
        <v>UEGO4 cal resistor voltage low</v>
      </c>
      <c r="BF749" s="11" t="s">
        <v>1012</v>
      </c>
      <c r="BG749" s="11" t="s">
        <v>1013</v>
      </c>
      <c r="BH749" s="11" t="s">
        <v>266</v>
      </c>
      <c r="BI749" s="11" t="s">
        <v>1014</v>
      </c>
      <c r="BJ749" s="11" t="s">
        <v>1015</v>
      </c>
      <c r="BK749" s="11" t="s">
        <v>1016</v>
      </c>
      <c r="BL749" s="11" t="s">
        <v>350</v>
      </c>
      <c r="BM749" s="11" t="s">
        <v>179</v>
      </c>
      <c r="BN749" s="11" t="s">
        <v>182</v>
      </c>
      <c r="BO749" s="11" t="s">
        <v>182</v>
      </c>
      <c r="BP749" s="11" t="s">
        <v>183</v>
      </c>
      <c r="BQ749" s="11" t="s">
        <v>182</v>
      </c>
      <c r="BR749" s="11" t="s">
        <v>182</v>
      </c>
      <c r="BS749" s="11" t="s">
        <v>183</v>
      </c>
      <c r="BT749" s="11" t="s">
        <v>182</v>
      </c>
      <c r="BU749" s="11"/>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6">
        <f t="shared" si="372"/>
        <v>0</v>
      </c>
      <c r="DC749" s="16">
        <f t="shared" si="373"/>
        <v>12440</v>
      </c>
      <c r="DD749" s="16"/>
      <c r="DE749" s="16"/>
      <c r="DF749" s="17"/>
      <c r="DG749" s="16">
        <v>631</v>
      </c>
      <c r="DH749" s="16">
        <f t="shared" si="374"/>
        <v>0</v>
      </c>
      <c r="DI749" s="16">
        <f t="shared" si="374"/>
        <v>31</v>
      </c>
      <c r="DJ749" s="16">
        <f t="shared" si="375"/>
        <v>12440</v>
      </c>
      <c r="DK749" s="16">
        <f t="shared" si="376"/>
        <v>0</v>
      </c>
      <c r="DL749" s="16">
        <f t="shared" si="376"/>
        <v>12440</v>
      </c>
      <c r="DM749" s="13">
        <v>0</v>
      </c>
      <c r="DN749" s="16">
        <v>471</v>
      </c>
      <c r="DO749" s="16"/>
      <c r="DP749" s="16"/>
      <c r="DQ749" s="16"/>
      <c r="DR749" s="16"/>
      <c r="DS749" s="16"/>
      <c r="DT749" s="16"/>
      <c r="DU749" s="16"/>
      <c r="DV749" s="16"/>
      <c r="DW749" s="138"/>
      <c r="DX749" s="137"/>
      <c r="DY749" s="137"/>
      <c r="DZ749" s="17"/>
      <c r="EA749" s="15"/>
      <c r="EB749" s="15"/>
      <c r="EC749" s="15"/>
      <c r="ED749" s="15"/>
    </row>
    <row r="750" spans="1:134" ht="15" hidden="1" customHeight="1" x14ac:dyDescent="0.3">
      <c r="A750" s="123"/>
      <c r="B750" s="221"/>
      <c r="C750" s="553" t="str">
        <f>IF(LEN(t_STR_RW_UEGO4) &gt; 0, t_STR_RW_UEGO4, DEF_RW_UEGO4) &amp; " return voltage shorted high"</f>
        <v>UEGO4 return voltage shorted high</v>
      </c>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c r="AC750" s="125"/>
      <c r="AD750" s="125"/>
      <c r="AE750" s="125"/>
      <c r="AF750" s="125"/>
      <c r="AG750" s="125"/>
      <c r="AH750" s="125"/>
      <c r="AI750" s="125"/>
      <c r="AJ750" s="128">
        <f t="shared" si="369"/>
        <v>0</v>
      </c>
      <c r="AK750" s="135">
        <v>0</v>
      </c>
      <c r="AL750" s="135">
        <v>31</v>
      </c>
      <c r="AM750" s="194" t="s">
        <v>165</v>
      </c>
      <c r="AN750" s="195" t="s">
        <v>1187</v>
      </c>
      <c r="AO750" s="195" t="s">
        <v>167</v>
      </c>
      <c r="AP750" s="195" t="s">
        <v>1187</v>
      </c>
      <c r="AQ750" s="132"/>
      <c r="AR750" s="12"/>
      <c r="AS750" s="12"/>
      <c r="AT750" s="12"/>
      <c r="AU750" s="12"/>
      <c r="AV750" s="12"/>
      <c r="AW750" s="12"/>
      <c r="AX750" s="12"/>
      <c r="AY750" s="12"/>
      <c r="AZ750" s="12"/>
      <c r="BA750" s="12"/>
      <c r="BB750" s="14"/>
      <c r="BC750" s="14"/>
      <c r="BD750" s="15"/>
      <c r="BE750" s="137" t="str">
        <f t="shared" si="370"/>
        <v>UEGO4 return voltage shorted high</v>
      </c>
      <c r="BF750" s="11" t="s">
        <v>1012</v>
      </c>
      <c r="BG750" s="11" t="s">
        <v>1013</v>
      </c>
      <c r="BH750" s="11" t="s">
        <v>266</v>
      </c>
      <c r="BI750" s="11" t="s">
        <v>1014</v>
      </c>
      <c r="BJ750" s="11" t="s">
        <v>1015</v>
      </c>
      <c r="BK750" s="11" t="s">
        <v>1016</v>
      </c>
      <c r="BL750" s="11" t="s">
        <v>350</v>
      </c>
      <c r="BM750" s="11" t="s">
        <v>179</v>
      </c>
      <c r="BN750" s="11" t="s">
        <v>182</v>
      </c>
      <c r="BO750" s="11" t="s">
        <v>182</v>
      </c>
      <c r="BP750" s="11" t="s">
        <v>183</v>
      </c>
      <c r="BQ750" s="11" t="s">
        <v>182</v>
      </c>
      <c r="BR750" s="11" t="s">
        <v>182</v>
      </c>
      <c r="BS750" s="11" t="s">
        <v>183</v>
      </c>
      <c r="BT750" s="11" t="s">
        <v>182</v>
      </c>
      <c r="BU750" s="11"/>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6">
        <f t="shared" si="372"/>
        <v>0</v>
      </c>
      <c r="DC750" s="16">
        <f t="shared" si="373"/>
        <v>12441</v>
      </c>
      <c r="DD750" s="16"/>
      <c r="DE750" s="16"/>
      <c r="DF750" s="17"/>
      <c r="DG750" s="16">
        <v>632</v>
      </c>
      <c r="DH750" s="16">
        <f t="shared" si="374"/>
        <v>0</v>
      </c>
      <c r="DI750" s="16">
        <f t="shared" si="374"/>
        <v>31</v>
      </c>
      <c r="DJ750" s="16">
        <f t="shared" si="375"/>
        <v>12441</v>
      </c>
      <c r="DK750" s="16">
        <f t="shared" si="376"/>
        <v>0</v>
      </c>
      <c r="DL750" s="16">
        <f t="shared" si="376"/>
        <v>12441</v>
      </c>
      <c r="DM750" s="13">
        <v>0</v>
      </c>
      <c r="DN750" s="16">
        <v>471</v>
      </c>
      <c r="DO750" s="16"/>
      <c r="DP750" s="16"/>
      <c r="DQ750" s="16"/>
      <c r="DR750" s="16"/>
      <c r="DS750" s="16"/>
      <c r="DT750" s="16"/>
      <c r="DU750" s="16"/>
      <c r="DV750" s="16"/>
      <c r="DW750" s="138"/>
      <c r="DX750" s="137"/>
      <c r="DY750" s="137"/>
      <c r="DZ750" s="17"/>
      <c r="EA750" s="15"/>
      <c r="EB750" s="15"/>
      <c r="EC750" s="15"/>
      <c r="ED750" s="15"/>
    </row>
    <row r="751" spans="1:134" ht="15" hidden="1" customHeight="1" x14ac:dyDescent="0.3">
      <c r="A751" s="123"/>
      <c r="B751" s="221"/>
      <c r="C751" s="553" t="str">
        <f>IF(LEN(t_STR_RW_UEGO4) &gt; 0, t_STR_RW_UEGO4, DEF_RW_UEGO4) &amp; " return voltage shorted low"</f>
        <v>UEGO4 return voltage shorted low</v>
      </c>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c r="AC751" s="125"/>
      <c r="AD751" s="125"/>
      <c r="AE751" s="125"/>
      <c r="AF751" s="125"/>
      <c r="AG751" s="125"/>
      <c r="AH751" s="125"/>
      <c r="AI751" s="125"/>
      <c r="AJ751" s="128">
        <f t="shared" si="369"/>
        <v>0</v>
      </c>
      <c r="AK751" s="135">
        <v>0</v>
      </c>
      <c r="AL751" s="135">
        <v>31</v>
      </c>
      <c r="AM751" s="194" t="s">
        <v>165</v>
      </c>
      <c r="AN751" s="195" t="s">
        <v>1188</v>
      </c>
      <c r="AO751" s="195" t="s">
        <v>167</v>
      </c>
      <c r="AP751" s="195" t="s">
        <v>1188</v>
      </c>
      <c r="AQ751" s="132"/>
      <c r="AR751" s="12"/>
      <c r="AS751" s="12"/>
      <c r="AT751" s="12"/>
      <c r="AU751" s="12"/>
      <c r="AV751" s="12"/>
      <c r="AW751" s="12"/>
      <c r="AX751" s="12"/>
      <c r="AY751" s="12"/>
      <c r="AZ751" s="12"/>
      <c r="BA751" s="12"/>
      <c r="BB751" s="14"/>
      <c r="BC751" s="14"/>
      <c r="BD751" s="15"/>
      <c r="BE751" s="137" t="str">
        <f t="shared" si="370"/>
        <v>UEGO4 return voltage shorted low</v>
      </c>
      <c r="BF751" s="11" t="s">
        <v>1012</v>
      </c>
      <c r="BG751" s="11" t="s">
        <v>1013</v>
      </c>
      <c r="BH751" s="11" t="s">
        <v>266</v>
      </c>
      <c r="BI751" s="11" t="s">
        <v>1014</v>
      </c>
      <c r="BJ751" s="11" t="s">
        <v>1015</v>
      </c>
      <c r="BK751" s="11" t="s">
        <v>1016</v>
      </c>
      <c r="BL751" s="11" t="s">
        <v>350</v>
      </c>
      <c r="BM751" s="11" t="s">
        <v>179</v>
      </c>
      <c r="BN751" s="11" t="s">
        <v>182</v>
      </c>
      <c r="BO751" s="11" t="s">
        <v>182</v>
      </c>
      <c r="BP751" s="11" t="s">
        <v>183</v>
      </c>
      <c r="BQ751" s="11" t="s">
        <v>182</v>
      </c>
      <c r="BR751" s="11" t="s">
        <v>182</v>
      </c>
      <c r="BS751" s="11" t="s">
        <v>183</v>
      </c>
      <c r="BT751" s="11" t="s">
        <v>182</v>
      </c>
      <c r="BU751" s="11"/>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6">
        <f t="shared" si="372"/>
        <v>0</v>
      </c>
      <c r="DC751" s="16">
        <f t="shared" si="373"/>
        <v>12442</v>
      </c>
      <c r="DD751" s="16"/>
      <c r="DE751" s="16"/>
      <c r="DF751" s="17"/>
      <c r="DG751" s="16">
        <v>633</v>
      </c>
      <c r="DH751" s="16">
        <f t="shared" si="374"/>
        <v>0</v>
      </c>
      <c r="DI751" s="16">
        <f t="shared" si="374"/>
        <v>31</v>
      </c>
      <c r="DJ751" s="16">
        <f t="shared" si="375"/>
        <v>12442</v>
      </c>
      <c r="DK751" s="16">
        <f t="shared" si="376"/>
        <v>0</v>
      </c>
      <c r="DL751" s="16">
        <f t="shared" si="376"/>
        <v>12442</v>
      </c>
      <c r="DM751" s="13">
        <v>0</v>
      </c>
      <c r="DN751" s="16">
        <v>471</v>
      </c>
      <c r="DO751" s="16"/>
      <c r="DP751" s="16"/>
      <c r="DQ751" s="16"/>
      <c r="DR751" s="16"/>
      <c r="DS751" s="16"/>
      <c r="DT751" s="16"/>
      <c r="DU751" s="16"/>
      <c r="DV751" s="16"/>
      <c r="DW751" s="138"/>
      <c r="DX751" s="137"/>
      <c r="DY751" s="137"/>
      <c r="DZ751" s="17"/>
      <c r="EA751" s="15"/>
      <c r="EB751" s="15"/>
      <c r="EC751" s="15"/>
      <c r="ED751" s="15"/>
    </row>
    <row r="752" spans="1:134" ht="15" hidden="1" customHeight="1" x14ac:dyDescent="0.3">
      <c r="A752" s="123"/>
      <c r="B752" s="221"/>
      <c r="C752" s="553" t="str">
        <f>IF(LEN(t_STR_RW_UEGO4) &gt; 0, t_STR_RW_UEGO4, DEF_RW_UEGO4) &amp; " pump voltage shorted high"</f>
        <v>UEGO4 pump voltage shorted high</v>
      </c>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c r="AC752" s="125"/>
      <c r="AD752" s="125"/>
      <c r="AE752" s="125"/>
      <c r="AF752" s="125"/>
      <c r="AG752" s="125"/>
      <c r="AH752" s="125"/>
      <c r="AI752" s="125"/>
      <c r="AJ752" s="128">
        <f t="shared" si="369"/>
        <v>0</v>
      </c>
      <c r="AK752" s="135">
        <v>0</v>
      </c>
      <c r="AL752" s="135">
        <v>31</v>
      </c>
      <c r="AM752" s="194" t="s">
        <v>165</v>
      </c>
      <c r="AN752" s="195" t="s">
        <v>1189</v>
      </c>
      <c r="AO752" s="195" t="s">
        <v>167</v>
      </c>
      <c r="AP752" s="195" t="s">
        <v>1189</v>
      </c>
      <c r="AQ752" s="140"/>
      <c r="AR752" s="12"/>
      <c r="AS752" s="12"/>
      <c r="AT752" s="12"/>
      <c r="AU752" s="12"/>
      <c r="AV752" s="12"/>
      <c r="AW752" s="12"/>
      <c r="AX752" s="12"/>
      <c r="AY752" s="12"/>
      <c r="AZ752" s="12"/>
      <c r="BA752" s="12"/>
      <c r="BB752" s="14"/>
      <c r="BC752" s="14"/>
      <c r="BD752" s="15"/>
      <c r="BE752" s="137" t="str">
        <f t="shared" si="370"/>
        <v>UEGO4 pump voltage shorted high</v>
      </c>
      <c r="BF752" s="11" t="s">
        <v>1012</v>
      </c>
      <c r="BG752" s="11" t="s">
        <v>1013</v>
      </c>
      <c r="BH752" s="11" t="s">
        <v>266</v>
      </c>
      <c r="BI752" s="11" t="s">
        <v>1014</v>
      </c>
      <c r="BJ752" s="11" t="s">
        <v>1015</v>
      </c>
      <c r="BK752" s="11" t="s">
        <v>1016</v>
      </c>
      <c r="BL752" s="11" t="s">
        <v>350</v>
      </c>
      <c r="BM752" s="11" t="s">
        <v>179</v>
      </c>
      <c r="BN752" s="11" t="s">
        <v>182</v>
      </c>
      <c r="BO752" s="11" t="s">
        <v>182</v>
      </c>
      <c r="BP752" s="11" t="s">
        <v>183</v>
      </c>
      <c r="BQ752" s="11" t="s">
        <v>182</v>
      </c>
      <c r="BR752" s="11" t="s">
        <v>182</v>
      </c>
      <c r="BS752" s="11" t="s">
        <v>183</v>
      </c>
      <c r="BT752" s="11" t="s">
        <v>182</v>
      </c>
      <c r="BU752" s="11"/>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6">
        <f t="shared" si="372"/>
        <v>0</v>
      </c>
      <c r="DC752" s="16">
        <f t="shared" si="373"/>
        <v>12443</v>
      </c>
      <c r="DD752" s="16"/>
      <c r="DE752" s="16"/>
      <c r="DF752" s="17"/>
      <c r="DG752" s="16">
        <v>634</v>
      </c>
      <c r="DH752" s="16">
        <f t="shared" si="374"/>
        <v>0</v>
      </c>
      <c r="DI752" s="16">
        <f t="shared" si="374"/>
        <v>31</v>
      </c>
      <c r="DJ752" s="16">
        <f t="shared" si="375"/>
        <v>12443</v>
      </c>
      <c r="DK752" s="16">
        <f t="shared" si="376"/>
        <v>0</v>
      </c>
      <c r="DL752" s="16">
        <f t="shared" si="376"/>
        <v>12443</v>
      </c>
      <c r="DM752" s="13">
        <v>0</v>
      </c>
      <c r="DN752" s="16">
        <v>471</v>
      </c>
      <c r="DO752" s="16"/>
      <c r="DP752" s="16"/>
      <c r="DQ752" s="16"/>
      <c r="DR752" s="16"/>
      <c r="DS752" s="16"/>
      <c r="DT752" s="16"/>
      <c r="DU752" s="16"/>
      <c r="DV752" s="16"/>
      <c r="DW752" s="138"/>
      <c r="DX752" s="137"/>
      <c r="DY752" s="137"/>
      <c r="DZ752" s="17"/>
      <c r="EA752" s="15"/>
      <c r="EB752" s="15"/>
      <c r="EC752" s="15"/>
      <c r="ED752" s="15"/>
    </row>
    <row r="753" spans="1:134" ht="15" hidden="1" customHeight="1" x14ac:dyDescent="0.3">
      <c r="A753" s="230" t="s">
        <v>1190</v>
      </c>
      <c r="B753" s="229"/>
      <c r="C753" s="553" t="str">
        <f>IF(LEN(t_STR_RW_UEGO4) &gt; 0, t_STR_RW_UEGO4, DEF_RW_UEGO4) &amp; " pump voltage shorted low"</f>
        <v>UEGO4 pump voltage shorted low</v>
      </c>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c r="AC753" s="125"/>
      <c r="AD753" s="125"/>
      <c r="AE753" s="125"/>
      <c r="AF753" s="125"/>
      <c r="AG753" s="125"/>
      <c r="AH753" s="125"/>
      <c r="AI753" s="125"/>
      <c r="AJ753" s="128">
        <f t="shared" si="369"/>
        <v>0</v>
      </c>
      <c r="AK753" s="135">
        <v>0</v>
      </c>
      <c r="AL753" s="135">
        <v>31</v>
      </c>
      <c r="AM753" s="194" t="s">
        <v>165</v>
      </c>
      <c r="AN753" s="195" t="s">
        <v>1191</v>
      </c>
      <c r="AO753" s="195" t="s">
        <v>167</v>
      </c>
      <c r="AP753" s="195" t="s">
        <v>1191</v>
      </c>
      <c r="AQ753" s="132"/>
      <c r="AR753" s="12"/>
      <c r="AS753" s="12"/>
      <c r="AT753" s="12"/>
      <c r="AU753" s="12"/>
      <c r="AV753" s="12"/>
      <c r="AW753" s="12"/>
      <c r="AX753" s="12"/>
      <c r="AY753" s="12"/>
      <c r="AZ753" s="12"/>
      <c r="BA753" s="12"/>
      <c r="BB753" s="14"/>
      <c r="BC753" s="14"/>
      <c r="BD753" s="15"/>
      <c r="BE753" s="137" t="str">
        <f t="shared" si="370"/>
        <v>UEGO4 pump voltage shorted low</v>
      </c>
      <c r="BF753" s="11" t="s">
        <v>1012</v>
      </c>
      <c r="BG753" s="11" t="s">
        <v>1013</v>
      </c>
      <c r="BH753" s="11" t="s">
        <v>266</v>
      </c>
      <c r="BI753" s="11" t="s">
        <v>1014</v>
      </c>
      <c r="BJ753" s="11" t="s">
        <v>1015</v>
      </c>
      <c r="BK753" s="11" t="s">
        <v>1016</v>
      </c>
      <c r="BL753" s="11" t="s">
        <v>350</v>
      </c>
      <c r="BM753" s="11" t="s">
        <v>179</v>
      </c>
      <c r="BN753" s="11" t="s">
        <v>182</v>
      </c>
      <c r="BO753" s="11" t="s">
        <v>182</v>
      </c>
      <c r="BP753" s="11" t="s">
        <v>183</v>
      </c>
      <c r="BQ753" s="11" t="s">
        <v>182</v>
      </c>
      <c r="BR753" s="11" t="s">
        <v>182</v>
      </c>
      <c r="BS753" s="11" t="s">
        <v>183</v>
      </c>
      <c r="BT753" s="11" t="s">
        <v>182</v>
      </c>
      <c r="BU753" s="11"/>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6">
        <f t="shared" si="372"/>
        <v>0</v>
      </c>
      <c r="DC753" s="16">
        <f t="shared" si="373"/>
        <v>12444</v>
      </c>
      <c r="DD753" s="16"/>
      <c r="DE753" s="16"/>
      <c r="DF753" s="17"/>
      <c r="DG753" s="16">
        <v>635</v>
      </c>
      <c r="DH753" s="16">
        <f t="shared" si="374"/>
        <v>0</v>
      </c>
      <c r="DI753" s="16">
        <f t="shared" si="374"/>
        <v>31</v>
      </c>
      <c r="DJ753" s="16">
        <f t="shared" si="375"/>
        <v>12444</v>
      </c>
      <c r="DK753" s="16">
        <f t="shared" si="376"/>
        <v>0</v>
      </c>
      <c r="DL753" s="16">
        <f t="shared" si="376"/>
        <v>12444</v>
      </c>
      <c r="DM753" s="13">
        <v>0</v>
      </c>
      <c r="DN753" s="16">
        <v>471</v>
      </c>
      <c r="DO753" s="16"/>
      <c r="DP753" s="16"/>
      <c r="DQ753" s="16"/>
      <c r="DR753" s="16"/>
      <c r="DS753" s="16"/>
      <c r="DT753" s="16"/>
      <c r="DU753" s="16"/>
      <c r="DV753" s="16"/>
      <c r="DW753" s="138"/>
      <c r="DX753" s="137"/>
      <c r="DY753" s="137"/>
      <c r="DZ753" s="17"/>
      <c r="EA753" s="15"/>
      <c r="EB753" s="15"/>
      <c r="EC753" s="15"/>
      <c r="ED753" s="15"/>
    </row>
    <row r="754" spans="1:134" ht="15" hidden="1" customHeight="1" x14ac:dyDescent="0.3">
      <c r="A754" s="230" t="s">
        <v>1092</v>
      </c>
      <c r="B754" s="229"/>
      <c r="C754" s="553"/>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c r="AC754" s="125"/>
      <c r="AD754" s="125"/>
      <c r="AE754" s="125"/>
      <c r="AF754" s="125"/>
      <c r="AG754" s="125"/>
      <c r="AH754" s="125"/>
      <c r="AI754" s="125"/>
      <c r="AJ754" s="128"/>
      <c r="AK754" s="143"/>
      <c r="AL754" s="143"/>
      <c r="AM754" s="144"/>
      <c r="AN754" s="145"/>
      <c r="AO754" s="145"/>
      <c r="AP754" s="145"/>
      <c r="AQ754" s="140"/>
      <c r="AR754" s="197"/>
      <c r="AS754" s="12"/>
      <c r="AT754" s="224"/>
      <c r="AU754" s="224"/>
      <c r="AV754" s="12"/>
      <c r="AW754" s="12"/>
      <c r="AX754" s="12"/>
      <c r="AY754" s="12"/>
      <c r="AZ754" s="12"/>
      <c r="BA754" s="12"/>
      <c r="BB754" s="14"/>
      <c r="BC754" s="14"/>
      <c r="BD754" s="15"/>
      <c r="BE754" s="137" t="s">
        <v>183</v>
      </c>
      <c r="BF754" s="146"/>
      <c r="BG754" s="146"/>
      <c r="BH754" s="146"/>
      <c r="BI754" s="11" t="s">
        <v>183</v>
      </c>
      <c r="BJ754" s="11" t="s">
        <v>183</v>
      </c>
      <c r="BK754" s="11" t="s">
        <v>183</v>
      </c>
      <c r="BL754" s="11" t="s">
        <v>183</v>
      </c>
      <c r="BM754" s="11" t="s">
        <v>183</v>
      </c>
      <c r="BN754" s="11" t="s">
        <v>183</v>
      </c>
      <c r="BO754" s="11" t="s">
        <v>183</v>
      </c>
      <c r="BP754" s="11" t="s">
        <v>183</v>
      </c>
      <c r="BQ754" s="11" t="s">
        <v>183</v>
      </c>
      <c r="BR754" s="11" t="s">
        <v>183</v>
      </c>
      <c r="BS754" s="11" t="s">
        <v>183</v>
      </c>
      <c r="BT754" s="11" t="s">
        <v>183</v>
      </c>
      <c r="BU754" s="11"/>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6"/>
      <c r="DC754" s="16"/>
      <c r="DD754" s="16"/>
      <c r="DE754" s="16"/>
      <c r="DF754" s="17"/>
      <c r="DG754" s="16"/>
      <c r="DH754" s="16"/>
      <c r="DI754" s="16"/>
      <c r="DJ754" s="16"/>
      <c r="DK754" s="16"/>
      <c r="DL754" s="16"/>
      <c r="DM754" s="128"/>
      <c r="DN754" s="16"/>
      <c r="DO754" s="16"/>
      <c r="DP754" s="16"/>
      <c r="DQ754" s="16"/>
      <c r="DR754" s="16"/>
      <c r="DS754" s="16"/>
      <c r="DT754" s="16"/>
      <c r="DU754" s="16"/>
      <c r="DV754" s="16"/>
      <c r="DW754" s="138"/>
      <c r="DX754" s="137"/>
      <c r="DY754" s="137"/>
      <c r="DZ754" s="17"/>
      <c r="EA754" s="15"/>
      <c r="EB754" s="15"/>
      <c r="EC754" s="15"/>
      <c r="ED754" s="15"/>
    </row>
    <row r="755" spans="1:134" ht="15" hidden="1" customHeight="1" x14ac:dyDescent="0.3">
      <c r="A755" s="123"/>
      <c r="B755" s="221"/>
      <c r="C755" s="561" t="str">
        <f>IF(LEN(t_STR_RW_UEGO4) &gt; 0, t_STR_RW_UEGO4, DEF_RW_UEGO4) &amp; " sense cell voltage high"</f>
        <v>UEGO4 sense cell voltage high</v>
      </c>
      <c r="D755" s="152"/>
      <c r="E755" s="152"/>
      <c r="F755" s="152"/>
      <c r="G755" s="151"/>
      <c r="H755" s="152"/>
      <c r="I755" s="151"/>
      <c r="J755" s="151"/>
      <c r="K755" s="152"/>
      <c r="L755" s="152"/>
      <c r="M755" s="152"/>
      <c r="N755" s="152"/>
      <c r="O755" s="152"/>
      <c r="P755" s="152"/>
      <c r="Q755" s="152"/>
      <c r="R755" s="152"/>
      <c r="S755" s="152"/>
      <c r="T755" s="152"/>
      <c r="U755" s="152"/>
      <c r="V755" s="152"/>
      <c r="W755" s="152"/>
      <c r="X755" s="152"/>
      <c r="Y755" s="152"/>
      <c r="Z755" s="152"/>
      <c r="AA755" s="152"/>
      <c r="AB755" s="152"/>
      <c r="AC755" s="152"/>
      <c r="AD755" s="152"/>
      <c r="AE755" s="152"/>
      <c r="AF755" s="152"/>
      <c r="AG755" s="152"/>
      <c r="AH755" s="152"/>
      <c r="AI755" s="152"/>
      <c r="AJ755" s="148">
        <f>IF($DM755=0,0,(IF(_xlfn.BITAND($DM755, 128),"8,", "") &amp; IF(_xlfn.BITAND($DM755,64),"7,", "") &amp; IF(_xlfn.BITAND($DM755,7), _xlfn.BITAND($DM755,7) &amp; ",", "") &amp; IF(_xlfn.BITAND($DM755, 56), _xlfn.BITAND($DM755, 56)/8, "")))</f>
        <v>0</v>
      </c>
      <c r="AK755" s="135">
        <v>0</v>
      </c>
      <c r="AL755" s="135">
        <v>31</v>
      </c>
      <c r="AM755" s="194" t="s">
        <v>165</v>
      </c>
      <c r="AN755" s="195" t="s">
        <v>1192</v>
      </c>
      <c r="AO755" s="195" t="s">
        <v>167</v>
      </c>
      <c r="AP755" s="195" t="s">
        <v>1192</v>
      </c>
      <c r="AQ755" s="140"/>
      <c r="AR755" s="12"/>
      <c r="AS755" s="12"/>
      <c r="AT755" s="263">
        <v>3</v>
      </c>
      <c r="AU755" s="198">
        <v>1</v>
      </c>
      <c r="AV755" s="12" t="s">
        <v>259</v>
      </c>
      <c r="AW755" s="135">
        <v>0</v>
      </c>
      <c r="AX755" s="135">
        <v>0</v>
      </c>
      <c r="AY755" s="135">
        <v>0</v>
      </c>
      <c r="AZ755" s="135">
        <v>0</v>
      </c>
      <c r="BA755" s="135">
        <v>0</v>
      </c>
      <c r="BB755" s="136"/>
      <c r="BC755" s="136"/>
      <c r="BD755" s="15"/>
      <c r="BE755" s="137" t="str">
        <f>IF(C755="","",C755)</f>
        <v>UEGO4 sense cell voltage high</v>
      </c>
      <c r="BF755" s="11" t="s">
        <v>1012</v>
      </c>
      <c r="BG755" s="11" t="s">
        <v>1013</v>
      </c>
      <c r="BH755" s="11" t="s">
        <v>266</v>
      </c>
      <c r="BI755" s="11" t="s">
        <v>1014</v>
      </c>
      <c r="BJ755" s="11" t="s">
        <v>1015</v>
      </c>
      <c r="BK755" s="11" t="s">
        <v>1016</v>
      </c>
      <c r="BL755" s="11" t="s">
        <v>350</v>
      </c>
      <c r="BM755" s="11" t="s">
        <v>179</v>
      </c>
      <c r="BN755" s="11" t="s">
        <v>182</v>
      </c>
      <c r="BO755" s="11" t="s">
        <v>182</v>
      </c>
      <c r="BP755" s="11" t="s">
        <v>183</v>
      </c>
      <c r="BQ755" s="11" t="s">
        <v>182</v>
      </c>
      <c r="BR755" s="11" t="s">
        <v>182</v>
      </c>
      <c r="BS755" s="11" t="s">
        <v>183</v>
      </c>
      <c r="BT755" s="11" t="s">
        <v>182</v>
      </c>
      <c r="BU755" s="11"/>
      <c r="BV755" s="15">
        <f>IF(UPPER(TRIM(D755))="X",1,0)</f>
        <v>0</v>
      </c>
      <c r="BW755" s="15">
        <f>IF(UPPER(TRIM(E755))="X",1,0)</f>
        <v>0</v>
      </c>
      <c r="BX755" s="15">
        <f>IF(UPPER(TRIM(F755))="X",1,0)</f>
        <v>0</v>
      </c>
      <c r="BY755" s="15">
        <f>IF(UPPER(TRIM(G755))="X",1,0)</f>
        <v>0</v>
      </c>
      <c r="BZ755" s="15">
        <f>IF(UPPER(TRIM(H755))="X",1,0)</f>
        <v>0</v>
      </c>
      <c r="CA755" s="15">
        <f>IF(UPPER(TRIM(J755))="X",1,0)</f>
        <v>0</v>
      </c>
      <c r="CB755" s="15">
        <f>IF(UPPER(TRIM(L755))="X",1,0)</f>
        <v>0</v>
      </c>
      <c r="CC755" s="15">
        <f>IF(UPPER(TRIM(M755))="X",1,0)</f>
        <v>0</v>
      </c>
      <c r="CD755" s="15">
        <f>IF(UPPER(TRIM(I755))="X",1,0)</f>
        <v>0</v>
      </c>
      <c r="CE755" s="15">
        <f>IF(UPPER(TRIM(K755))="X",1,0)</f>
        <v>0</v>
      </c>
      <c r="CF755" s="15">
        <f t="shared" ref="CF755:CX755" si="377">IF(UPPER(TRIM(N755))="X",1,0)</f>
        <v>0</v>
      </c>
      <c r="CG755" s="15">
        <f t="shared" si="377"/>
        <v>0</v>
      </c>
      <c r="CH755" s="15">
        <f t="shared" si="377"/>
        <v>0</v>
      </c>
      <c r="CI755" s="15">
        <f t="shared" si="377"/>
        <v>0</v>
      </c>
      <c r="CJ755" s="15">
        <f t="shared" si="377"/>
        <v>0</v>
      </c>
      <c r="CK755" s="15">
        <f t="shared" si="377"/>
        <v>0</v>
      </c>
      <c r="CL755" s="15">
        <f t="shared" si="377"/>
        <v>0</v>
      </c>
      <c r="CM755" s="15">
        <f t="shared" si="377"/>
        <v>0</v>
      </c>
      <c r="CN755" s="15">
        <f t="shared" si="377"/>
        <v>0</v>
      </c>
      <c r="CO755" s="15">
        <f t="shared" si="377"/>
        <v>0</v>
      </c>
      <c r="CP755" s="15">
        <f t="shared" si="377"/>
        <v>0</v>
      </c>
      <c r="CQ755" s="15">
        <f t="shared" si="377"/>
        <v>0</v>
      </c>
      <c r="CR755" s="15">
        <f t="shared" si="377"/>
        <v>0</v>
      </c>
      <c r="CS755" s="15">
        <f t="shared" si="377"/>
        <v>0</v>
      </c>
      <c r="CT755" s="15">
        <f t="shared" si="377"/>
        <v>0</v>
      </c>
      <c r="CU755" s="15">
        <f t="shared" si="377"/>
        <v>0</v>
      </c>
      <c r="CV755" s="15">
        <f t="shared" si="377"/>
        <v>0</v>
      </c>
      <c r="CW755" s="15">
        <f t="shared" si="377"/>
        <v>0</v>
      </c>
      <c r="CX755" s="15">
        <f t="shared" si="377"/>
        <v>0</v>
      </c>
      <c r="CY755" s="15">
        <v>0</v>
      </c>
      <c r="CZ755" s="15">
        <f>IF(UPPER(TRIM(AH755))="X",1,0)</f>
        <v>0</v>
      </c>
      <c r="DA755" s="15">
        <v>0</v>
      </c>
      <c r="DB755" s="16">
        <f>IF(UPPER(TRIM(AM755))="P", 0, IF(UPPER(TRIM(AM755))="C", 16384, IF(UPPER(TRIM(AM755))="B", 32768, IF(UPPER(TRIM(AM755))="U", 49152, -1))))</f>
        <v>0</v>
      </c>
      <c r="DC755" s="16">
        <f>HEX2DEC(AN755)</f>
        <v>12445</v>
      </c>
      <c r="DD755" s="16">
        <f>IF(UPPER(TRIM(BB755))="",0,IF(UPPER(TRIM(BB755))="M",32,IF(UPPER(TRIM(BB755))="H",64,IF(UPPER(TRIM(BB755))="I",128,-1))))</f>
        <v>0</v>
      </c>
      <c r="DE755" s="16">
        <f>IF(UPPER(TRIM(BC755))="",0, IF(UPPER(TRIM(BC755))="U",1,IF(UPPER(TRIM(BC755))="A",2,IF(UPPER(TRIM(BC755))="B1",4,IF(UPPER(TRIM(BC755))="B2",8,IF(UPPER(TRIM(BC755))="C",16,-1))))))</f>
        <v>0</v>
      </c>
      <c r="DF755" s="17"/>
      <c r="DG755" s="16">
        <v>636</v>
      </c>
      <c r="DH755" s="16">
        <f t="shared" ref="DH755:DI758" si="378">AK755</f>
        <v>0</v>
      </c>
      <c r="DI755" s="16">
        <f t="shared" si="378"/>
        <v>31</v>
      </c>
      <c r="DJ755" s="16">
        <f>DB755 + DC755</f>
        <v>12445</v>
      </c>
      <c r="DK755" s="16">
        <f t="shared" ref="DK755:DL758" si="379">HEX2DEC(AO755)</f>
        <v>0</v>
      </c>
      <c r="DL755" s="16">
        <f t="shared" si="379"/>
        <v>12445</v>
      </c>
      <c r="DM755" s="13">
        <v>0</v>
      </c>
      <c r="DN755" s="16">
        <v>472</v>
      </c>
      <c r="DO755" s="16">
        <f>BV755*2^15+BW755*2^14+BX755*2^13+BY755*2^12+BZ755*2^11+CA755*2^10+CB755*2^9+CC755*2^8+CD755*2^7+CE755*2^6+CF755*2^5+CG755*2^4+CH755*2^3+CI755*2^2+CJ755*2^1+CK755*2^0</f>
        <v>0</v>
      </c>
      <c r="DP755" s="16">
        <f>CL755*2^15+CM755*2^14+CN755*2^13+CO755*2^12+CP755*2^11+CQ755*2^10+CR755*2^9+CS755*2^8+CT755*2^7+CU755*2^6+CV755*2^5+CW755*2^4+CX755*2^3+CY755*2^2+CZ755*2^1+DA755*2^0</f>
        <v>0</v>
      </c>
      <c r="DQ755" s="16">
        <f>IF(DS755=2,AT755*1000,AT755)</f>
        <v>3000</v>
      </c>
      <c r="DR755" s="16">
        <f>IF(DT755=2,AU755*1000,AU755)</f>
        <v>1000</v>
      </c>
      <c r="DS755" s="16">
        <v>2</v>
      </c>
      <c r="DT755" s="16">
        <v>2</v>
      </c>
      <c r="DU755" s="16">
        <f>MAX(0,MIN(AX755,3))*2^14+MAX(0,MIN(AY755,3))*2^12+MAX(0,MIN(AZ755,3))*2^10+MAX(0,MIN(BA755,3))*2^8+IF(AW755&lt;0,31,IF(AW755&gt;30,30,AW755))</f>
        <v>0</v>
      </c>
      <c r="DV755" s="16">
        <f>DD755 + DE755</f>
        <v>0</v>
      </c>
      <c r="DW755" s="138"/>
      <c r="DX755" s="137"/>
      <c r="DY755" s="137"/>
      <c r="DZ755" s="17"/>
      <c r="EA755" s="15"/>
      <c r="EB755" s="15"/>
      <c r="EC755" s="15"/>
      <c r="ED755" s="15"/>
    </row>
    <row r="756" spans="1:134" ht="15" hidden="1" customHeight="1" x14ac:dyDescent="0.3">
      <c r="A756" s="123"/>
      <c r="B756" s="221"/>
      <c r="C756" s="553" t="str">
        <f>IF(LEN(t_STR_RW_UEGO4) &gt; 0, t_STR_RW_UEGO4, DEF_RW_UEGO4) &amp; " sense cell voltage low"</f>
        <v>UEGO4 sense cell voltage low</v>
      </c>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c r="AC756" s="125"/>
      <c r="AD756" s="125"/>
      <c r="AE756" s="125"/>
      <c r="AF756" s="125"/>
      <c r="AG756" s="125"/>
      <c r="AH756" s="125"/>
      <c r="AI756" s="125"/>
      <c r="AJ756" s="128">
        <f>IF($DM756=0,0,(IF(_xlfn.BITAND($DM756, 128),"8,", "") &amp; IF(_xlfn.BITAND($DM756,64),"7,", "") &amp; IF(_xlfn.BITAND($DM756,7), _xlfn.BITAND($DM756,7) &amp; ",", "") &amp; IF(_xlfn.BITAND($DM756, 56), _xlfn.BITAND($DM756, 56)/8, "")))</f>
        <v>0</v>
      </c>
      <c r="AK756" s="135">
        <v>0</v>
      </c>
      <c r="AL756" s="135">
        <v>31</v>
      </c>
      <c r="AM756" s="194" t="s">
        <v>165</v>
      </c>
      <c r="AN756" s="195" t="s">
        <v>1193</v>
      </c>
      <c r="AO756" s="195" t="s">
        <v>167</v>
      </c>
      <c r="AP756" s="195" t="s">
        <v>1193</v>
      </c>
      <c r="AQ756" s="132"/>
      <c r="AR756" s="12"/>
      <c r="AS756" s="12"/>
      <c r="AT756" s="12"/>
      <c r="AU756" s="12"/>
      <c r="AV756" s="12"/>
      <c r="AW756" s="12"/>
      <c r="AX756" s="12"/>
      <c r="AY756" s="12"/>
      <c r="AZ756" s="12"/>
      <c r="BA756" s="12"/>
      <c r="BB756" s="14"/>
      <c r="BC756" s="14"/>
      <c r="BD756" s="15"/>
      <c r="BE756" s="137" t="str">
        <f>IF(C756="","",C756)</f>
        <v>UEGO4 sense cell voltage low</v>
      </c>
      <c r="BF756" s="11" t="s">
        <v>1012</v>
      </c>
      <c r="BG756" s="11" t="s">
        <v>1013</v>
      </c>
      <c r="BH756" s="11" t="s">
        <v>266</v>
      </c>
      <c r="BI756" s="11" t="s">
        <v>1014</v>
      </c>
      <c r="BJ756" s="11" t="s">
        <v>1015</v>
      </c>
      <c r="BK756" s="11" t="s">
        <v>1016</v>
      </c>
      <c r="BL756" s="11" t="s">
        <v>350</v>
      </c>
      <c r="BM756" s="11" t="s">
        <v>179</v>
      </c>
      <c r="BN756" s="11" t="s">
        <v>182</v>
      </c>
      <c r="BO756" s="11" t="s">
        <v>182</v>
      </c>
      <c r="BP756" s="11" t="s">
        <v>183</v>
      </c>
      <c r="BQ756" s="11" t="s">
        <v>182</v>
      </c>
      <c r="BR756" s="11" t="s">
        <v>182</v>
      </c>
      <c r="BS756" s="11" t="s">
        <v>183</v>
      </c>
      <c r="BT756" s="11" t="s">
        <v>182</v>
      </c>
      <c r="BU756" s="11"/>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6">
        <f>IF(UPPER(TRIM(AM756))="P", 0, IF(UPPER(TRIM(AM756))="C", 16384, IF(UPPER(TRIM(AM756))="B", 32768, IF(UPPER(TRIM(AM756))="U", 49152, -1))))</f>
        <v>0</v>
      </c>
      <c r="DC756" s="16">
        <f>HEX2DEC(AN756)</f>
        <v>12446</v>
      </c>
      <c r="DD756" s="16"/>
      <c r="DE756" s="16"/>
      <c r="DF756" s="17"/>
      <c r="DG756" s="16">
        <v>637</v>
      </c>
      <c r="DH756" s="16">
        <f t="shared" si="378"/>
        <v>0</v>
      </c>
      <c r="DI756" s="16">
        <f t="shared" si="378"/>
        <v>31</v>
      </c>
      <c r="DJ756" s="16">
        <f>DB756 + DC756</f>
        <v>12446</v>
      </c>
      <c r="DK756" s="16">
        <f t="shared" si="379"/>
        <v>0</v>
      </c>
      <c r="DL756" s="16">
        <f t="shared" si="379"/>
        <v>12446</v>
      </c>
      <c r="DM756" s="13">
        <v>0</v>
      </c>
      <c r="DN756" s="16">
        <v>472</v>
      </c>
      <c r="DO756" s="16"/>
      <c r="DP756" s="16"/>
      <c r="DQ756" s="16"/>
      <c r="DR756" s="16"/>
      <c r="DS756" s="16"/>
      <c r="DT756" s="16"/>
      <c r="DU756" s="16"/>
      <c r="DV756" s="16"/>
      <c r="DW756" s="138"/>
      <c r="DX756" s="137"/>
      <c r="DY756" s="137"/>
      <c r="DZ756" s="17"/>
      <c r="EA756" s="15"/>
      <c r="EB756" s="15"/>
      <c r="EC756" s="15"/>
      <c r="ED756" s="15"/>
    </row>
    <row r="757" spans="1:134" ht="15" hidden="1" customHeight="1" x14ac:dyDescent="0.3">
      <c r="A757" s="123"/>
      <c r="B757" s="221"/>
      <c r="C757" s="553" t="str">
        <f>IF(LEN(t_STR_RW_UEGO4) &gt; 0, t_STR_RW_UEGO4, DEF_RW_UEGO4) &amp; " pump voltage at high drive limit"</f>
        <v>UEGO4 pump voltage at high drive limit</v>
      </c>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c r="AC757" s="125"/>
      <c r="AD757" s="125"/>
      <c r="AE757" s="125"/>
      <c r="AF757" s="125"/>
      <c r="AG757" s="125"/>
      <c r="AH757" s="125"/>
      <c r="AI757" s="125"/>
      <c r="AJ757" s="128">
        <f>IF($DM757=0,0,(IF(_xlfn.BITAND($DM757, 128),"8,", "") &amp; IF(_xlfn.BITAND($DM757,64),"7,", "") &amp; IF(_xlfn.BITAND($DM757,7), _xlfn.BITAND($DM757,7) &amp; ",", "") &amp; IF(_xlfn.BITAND($DM757, 56), _xlfn.BITAND($DM757, 56)/8, "")))</f>
        <v>0</v>
      </c>
      <c r="AK757" s="135">
        <v>0</v>
      </c>
      <c r="AL757" s="135">
        <v>31</v>
      </c>
      <c r="AM757" s="194" t="s">
        <v>165</v>
      </c>
      <c r="AN757" s="195" t="s">
        <v>1194</v>
      </c>
      <c r="AO757" s="195" t="s">
        <v>167</v>
      </c>
      <c r="AP757" s="195" t="s">
        <v>1194</v>
      </c>
      <c r="AQ757" s="140"/>
      <c r="AR757" s="12"/>
      <c r="AS757" s="12"/>
      <c r="AT757" s="12"/>
      <c r="AU757" s="12"/>
      <c r="AV757" s="12"/>
      <c r="AW757" s="12"/>
      <c r="AX757" s="12"/>
      <c r="AY757" s="12"/>
      <c r="AZ757" s="12"/>
      <c r="BA757" s="12"/>
      <c r="BB757" s="14"/>
      <c r="BC757" s="14"/>
      <c r="BD757" s="15"/>
      <c r="BE757" s="137" t="str">
        <f>IF(C757="","",C757)</f>
        <v>UEGO4 pump voltage at high drive limit</v>
      </c>
      <c r="BF757" s="11" t="s">
        <v>1012</v>
      </c>
      <c r="BG757" s="11" t="s">
        <v>1013</v>
      </c>
      <c r="BH757" s="11" t="s">
        <v>266</v>
      </c>
      <c r="BI757" s="11" t="s">
        <v>1014</v>
      </c>
      <c r="BJ757" s="11" t="s">
        <v>1015</v>
      </c>
      <c r="BK757" s="11" t="s">
        <v>1016</v>
      </c>
      <c r="BL757" s="11" t="s">
        <v>350</v>
      </c>
      <c r="BM757" s="11" t="s">
        <v>179</v>
      </c>
      <c r="BN757" s="11" t="s">
        <v>182</v>
      </c>
      <c r="BO757" s="11" t="s">
        <v>182</v>
      </c>
      <c r="BP757" s="11" t="s">
        <v>183</v>
      </c>
      <c r="BQ757" s="11" t="s">
        <v>182</v>
      </c>
      <c r="BR757" s="11" t="s">
        <v>182</v>
      </c>
      <c r="BS757" s="11" t="s">
        <v>183</v>
      </c>
      <c r="BT757" s="11" t="s">
        <v>182</v>
      </c>
      <c r="BU757" s="11"/>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6">
        <f>IF(UPPER(TRIM(AM757))="P", 0, IF(UPPER(TRIM(AM757))="C", 16384, IF(UPPER(TRIM(AM757))="B", 32768, IF(UPPER(TRIM(AM757))="U", 49152, -1))))</f>
        <v>0</v>
      </c>
      <c r="DC757" s="16">
        <f>HEX2DEC(AN757)</f>
        <v>12447</v>
      </c>
      <c r="DD757" s="16"/>
      <c r="DE757" s="16"/>
      <c r="DF757" s="17"/>
      <c r="DG757" s="16">
        <v>638</v>
      </c>
      <c r="DH757" s="16">
        <f t="shared" si="378"/>
        <v>0</v>
      </c>
      <c r="DI757" s="16">
        <f t="shared" si="378"/>
        <v>31</v>
      </c>
      <c r="DJ757" s="16">
        <f>DB757 + DC757</f>
        <v>12447</v>
      </c>
      <c r="DK757" s="16">
        <f t="shared" si="379"/>
        <v>0</v>
      </c>
      <c r="DL757" s="16">
        <f t="shared" si="379"/>
        <v>12447</v>
      </c>
      <c r="DM757" s="13">
        <v>0</v>
      </c>
      <c r="DN757" s="16">
        <v>472</v>
      </c>
      <c r="DO757" s="16"/>
      <c r="DP757" s="16"/>
      <c r="DQ757" s="16"/>
      <c r="DR757" s="16"/>
      <c r="DS757" s="16"/>
      <c r="DT757" s="16"/>
      <c r="DU757" s="16"/>
      <c r="DV757" s="16"/>
      <c r="DW757" s="138"/>
      <c r="DX757" s="137"/>
      <c r="DY757" s="137"/>
      <c r="DZ757" s="17"/>
      <c r="EA757" s="15"/>
      <c r="EB757" s="15"/>
      <c r="EC757" s="15"/>
      <c r="ED757" s="15"/>
    </row>
    <row r="758" spans="1:134" ht="15" hidden="1" customHeight="1" x14ac:dyDescent="0.3">
      <c r="A758" s="123"/>
      <c r="B758" s="221"/>
      <c r="C758" s="553" t="str">
        <f>IF(LEN(t_STR_RW_UEGO4) &gt; 0, t_STR_RW_UEGO4, DEF_RW_UEGO4) &amp; " pump voltage at low drive limit"</f>
        <v>UEGO4 pump voltage at low drive limit</v>
      </c>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c r="AC758" s="125"/>
      <c r="AD758" s="125"/>
      <c r="AE758" s="125"/>
      <c r="AF758" s="125"/>
      <c r="AG758" s="125"/>
      <c r="AH758" s="125"/>
      <c r="AI758" s="125"/>
      <c r="AJ758" s="128">
        <f>IF($DM758=0,0,(IF(_xlfn.BITAND($DM758, 128),"8,", "") &amp; IF(_xlfn.BITAND($DM758,64),"7,", "") &amp; IF(_xlfn.BITAND($DM758,7), _xlfn.BITAND($DM758,7) &amp; ",", "") &amp; IF(_xlfn.BITAND($DM758, 56), _xlfn.BITAND($DM758, 56)/8, "")))</f>
        <v>0</v>
      </c>
      <c r="AK758" s="135">
        <v>0</v>
      </c>
      <c r="AL758" s="135">
        <v>31</v>
      </c>
      <c r="AM758" s="194" t="s">
        <v>165</v>
      </c>
      <c r="AN758" s="195" t="s">
        <v>1195</v>
      </c>
      <c r="AO758" s="195" t="s">
        <v>167</v>
      </c>
      <c r="AP758" s="195" t="s">
        <v>1195</v>
      </c>
      <c r="AQ758" s="132"/>
      <c r="AR758" s="12"/>
      <c r="AS758" s="12"/>
      <c r="AT758" s="12"/>
      <c r="AU758" s="12"/>
      <c r="AV758" s="12"/>
      <c r="AW758" s="12"/>
      <c r="AX758" s="12"/>
      <c r="AY758" s="12"/>
      <c r="AZ758" s="12"/>
      <c r="BA758" s="12"/>
      <c r="BB758" s="14"/>
      <c r="BC758" s="14"/>
      <c r="BD758" s="15"/>
      <c r="BE758" s="137" t="str">
        <f>IF(C758="","",C758)</f>
        <v>UEGO4 pump voltage at low drive limit</v>
      </c>
      <c r="BF758" s="11" t="s">
        <v>1012</v>
      </c>
      <c r="BG758" s="11" t="s">
        <v>1013</v>
      </c>
      <c r="BH758" s="11" t="s">
        <v>266</v>
      </c>
      <c r="BI758" s="11" t="s">
        <v>1014</v>
      </c>
      <c r="BJ758" s="11" t="s">
        <v>1015</v>
      </c>
      <c r="BK758" s="11" t="s">
        <v>1016</v>
      </c>
      <c r="BL758" s="11" t="s">
        <v>350</v>
      </c>
      <c r="BM758" s="11" t="s">
        <v>179</v>
      </c>
      <c r="BN758" s="11" t="s">
        <v>182</v>
      </c>
      <c r="BO758" s="11" t="s">
        <v>182</v>
      </c>
      <c r="BP758" s="11" t="s">
        <v>183</v>
      </c>
      <c r="BQ758" s="11" t="s">
        <v>182</v>
      </c>
      <c r="BR758" s="11" t="s">
        <v>182</v>
      </c>
      <c r="BS758" s="11" t="s">
        <v>183</v>
      </c>
      <c r="BT758" s="11" t="s">
        <v>182</v>
      </c>
      <c r="BU758" s="11"/>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6">
        <f>IF(UPPER(TRIM(AM758))="P", 0, IF(UPPER(TRIM(AM758))="C", 16384, IF(UPPER(TRIM(AM758))="B", 32768, IF(UPPER(TRIM(AM758))="U", 49152, -1))))</f>
        <v>0</v>
      </c>
      <c r="DC758" s="16">
        <f>HEX2DEC(AN758)</f>
        <v>12448</v>
      </c>
      <c r="DD758" s="16"/>
      <c r="DE758" s="16"/>
      <c r="DF758" s="17"/>
      <c r="DG758" s="16">
        <v>639</v>
      </c>
      <c r="DH758" s="16">
        <f t="shared" si="378"/>
        <v>0</v>
      </c>
      <c r="DI758" s="16">
        <f t="shared" si="378"/>
        <v>31</v>
      </c>
      <c r="DJ758" s="16">
        <f>DB758 + DC758</f>
        <v>12448</v>
      </c>
      <c r="DK758" s="16">
        <f t="shared" si="379"/>
        <v>0</v>
      </c>
      <c r="DL758" s="16">
        <f t="shared" si="379"/>
        <v>12448</v>
      </c>
      <c r="DM758" s="13">
        <v>0</v>
      </c>
      <c r="DN758" s="16">
        <v>472</v>
      </c>
      <c r="DO758" s="16"/>
      <c r="DP758" s="16"/>
      <c r="DQ758" s="16"/>
      <c r="DR758" s="16"/>
      <c r="DS758" s="16"/>
      <c r="DT758" s="16"/>
      <c r="DU758" s="16"/>
      <c r="DV758" s="16"/>
      <c r="DW758" s="138"/>
      <c r="DX758" s="137"/>
      <c r="DY758" s="137"/>
      <c r="DZ758" s="17"/>
      <c r="EA758" s="15"/>
      <c r="EB758" s="15"/>
      <c r="EC758" s="15"/>
      <c r="ED758" s="15"/>
    </row>
    <row r="759" spans="1:134" ht="15" hidden="1" customHeight="1" x14ac:dyDescent="0.3">
      <c r="A759" s="123"/>
      <c r="B759" s="221"/>
      <c r="C759" s="553"/>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c r="AC759" s="125"/>
      <c r="AD759" s="125"/>
      <c r="AE759" s="125"/>
      <c r="AF759" s="125"/>
      <c r="AG759" s="125"/>
      <c r="AH759" s="125"/>
      <c r="AI759" s="125"/>
      <c r="AJ759" s="128"/>
      <c r="AK759" s="143"/>
      <c r="AL759" s="143"/>
      <c r="AM759" s="144"/>
      <c r="AN759" s="145"/>
      <c r="AO759" s="145"/>
      <c r="AP759" s="145"/>
      <c r="AQ759" s="140"/>
      <c r="AR759" s="197"/>
      <c r="AS759" s="12"/>
      <c r="AT759" s="224"/>
      <c r="AU759" s="224"/>
      <c r="AV759" s="12"/>
      <c r="AW759" s="12"/>
      <c r="AX759" s="12"/>
      <c r="AY759" s="12"/>
      <c r="AZ759" s="12"/>
      <c r="BA759" s="12"/>
      <c r="BB759" s="14"/>
      <c r="BC759" s="14"/>
      <c r="BD759" s="15"/>
      <c r="BE759" s="137"/>
      <c r="BF759" s="146"/>
      <c r="BG759" s="146"/>
      <c r="BH759" s="146"/>
      <c r="BI759" s="11" t="s">
        <v>183</v>
      </c>
      <c r="BJ759" s="11" t="s">
        <v>183</v>
      </c>
      <c r="BK759" s="11" t="s">
        <v>183</v>
      </c>
      <c r="BL759" s="11" t="s">
        <v>183</v>
      </c>
      <c r="BM759" s="11" t="s">
        <v>183</v>
      </c>
      <c r="BN759" s="11" t="s">
        <v>183</v>
      </c>
      <c r="BO759" s="11" t="s">
        <v>183</v>
      </c>
      <c r="BP759" s="11" t="s">
        <v>183</v>
      </c>
      <c r="BQ759" s="11" t="s">
        <v>183</v>
      </c>
      <c r="BR759" s="11" t="s">
        <v>183</v>
      </c>
      <c r="BS759" s="11" t="s">
        <v>183</v>
      </c>
      <c r="BT759" s="11" t="s">
        <v>183</v>
      </c>
      <c r="BU759" s="11"/>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6"/>
      <c r="DC759" s="16"/>
      <c r="DD759" s="16"/>
      <c r="DE759" s="16"/>
      <c r="DF759" s="17"/>
      <c r="DG759" s="16"/>
      <c r="DH759" s="16"/>
      <c r="DI759" s="16"/>
      <c r="DJ759" s="16"/>
      <c r="DK759" s="16"/>
      <c r="DL759" s="16"/>
      <c r="DM759" s="128"/>
      <c r="DN759" s="16"/>
      <c r="DO759" s="16"/>
      <c r="DP759" s="16"/>
      <c r="DQ759" s="16"/>
      <c r="DR759" s="16"/>
      <c r="DS759" s="16"/>
      <c r="DT759" s="16"/>
      <c r="DU759" s="16"/>
      <c r="DV759" s="16"/>
      <c r="DW759" s="138"/>
      <c r="DX759" s="137"/>
      <c r="DY759" s="137"/>
      <c r="DZ759" s="17"/>
      <c r="EA759" s="15"/>
      <c r="EB759" s="15"/>
      <c r="EC759" s="15"/>
      <c r="ED759" s="15"/>
    </row>
    <row r="760" spans="1:134" ht="15" hidden="1" customHeight="1" x14ac:dyDescent="0.3">
      <c r="A760" s="123"/>
      <c r="B760" s="221"/>
      <c r="C760" s="561" t="str">
        <f>IF(LEN(t_STR_RW_UEGO4) &gt; 0, t_STR_RW_UEGO4, DEF_RW_UEGO4) &amp; " sense cell slow to warm up"</f>
        <v>UEGO4 sense cell slow to warm up</v>
      </c>
      <c r="D760" s="152"/>
      <c r="E760" s="152"/>
      <c r="F760" s="152"/>
      <c r="G760" s="151"/>
      <c r="H760" s="152"/>
      <c r="I760" s="151"/>
      <c r="J760" s="151"/>
      <c r="K760" s="152"/>
      <c r="L760" s="152"/>
      <c r="M760" s="152"/>
      <c r="N760" s="152"/>
      <c r="O760" s="152"/>
      <c r="P760" s="152"/>
      <c r="Q760" s="152"/>
      <c r="R760" s="152"/>
      <c r="S760" s="152"/>
      <c r="T760" s="152"/>
      <c r="U760" s="152"/>
      <c r="V760" s="152"/>
      <c r="W760" s="152"/>
      <c r="X760" s="152"/>
      <c r="Y760" s="152"/>
      <c r="Z760" s="152"/>
      <c r="AA760" s="152"/>
      <c r="AB760" s="152"/>
      <c r="AC760" s="152"/>
      <c r="AD760" s="152"/>
      <c r="AE760" s="152"/>
      <c r="AF760" s="152"/>
      <c r="AG760" s="152"/>
      <c r="AH760" s="152"/>
      <c r="AI760" s="152"/>
      <c r="AJ760" s="148">
        <f>IF($DM760=0,0,(IF(_xlfn.BITAND($DM760, 128),"8,", "") &amp; IF(_xlfn.BITAND($DM760,64),"7,", "") &amp; IF(_xlfn.BITAND($DM760,7), _xlfn.BITAND($DM760,7) &amp; ",", "") &amp; IF(_xlfn.BITAND($DM760, 56), _xlfn.BITAND($DM760, 56)/8, "")))</f>
        <v>0</v>
      </c>
      <c r="AK760" s="135">
        <v>0</v>
      </c>
      <c r="AL760" s="135">
        <v>31</v>
      </c>
      <c r="AM760" s="194" t="s">
        <v>165</v>
      </c>
      <c r="AN760" s="195" t="s">
        <v>1196</v>
      </c>
      <c r="AO760" s="195" t="s">
        <v>167</v>
      </c>
      <c r="AP760" s="195" t="s">
        <v>1196</v>
      </c>
      <c r="AQ760" s="140"/>
      <c r="AR760" s="12"/>
      <c r="AS760" s="12"/>
      <c r="AT760" s="263">
        <v>3</v>
      </c>
      <c r="AU760" s="198">
        <v>1</v>
      </c>
      <c r="AV760" s="12" t="s">
        <v>259</v>
      </c>
      <c r="AW760" s="135">
        <v>0</v>
      </c>
      <c r="AX760" s="135">
        <v>0</v>
      </c>
      <c r="AY760" s="135">
        <v>0</v>
      </c>
      <c r="AZ760" s="135">
        <v>0</v>
      </c>
      <c r="BA760" s="135">
        <v>0</v>
      </c>
      <c r="BB760" s="136"/>
      <c r="BC760" s="136"/>
      <c r="BD760" s="15"/>
      <c r="BE760" s="137" t="str">
        <f>IF(C760="","",C760)</f>
        <v>UEGO4 sense cell slow to warm up</v>
      </c>
      <c r="BF760" s="11"/>
      <c r="BG760" s="11"/>
      <c r="BH760" s="11"/>
      <c r="BI760" s="11"/>
      <c r="BJ760" s="11"/>
      <c r="BK760" s="11"/>
      <c r="BL760" s="11"/>
      <c r="BM760" s="11"/>
      <c r="BN760" s="11"/>
      <c r="BO760" s="11"/>
      <c r="BP760" s="11"/>
      <c r="BQ760" s="11"/>
      <c r="BR760" s="11"/>
      <c r="BS760" s="303"/>
      <c r="BT760" s="11"/>
      <c r="BU760" s="11"/>
      <c r="BV760" s="15">
        <f>IF(UPPER(TRIM(D760))="X",1,0)</f>
        <v>0</v>
      </c>
      <c r="BW760" s="15">
        <f>IF(UPPER(TRIM(E760))="X",1,0)</f>
        <v>0</v>
      </c>
      <c r="BX760" s="15">
        <f>IF(UPPER(TRIM(F760))="X",1,0)</f>
        <v>0</v>
      </c>
      <c r="BY760" s="15">
        <f>IF(UPPER(TRIM(G760))="X",1,0)</f>
        <v>0</v>
      </c>
      <c r="BZ760" s="15">
        <f>IF(UPPER(TRIM(H760))="X",1,0)</f>
        <v>0</v>
      </c>
      <c r="CA760" s="15">
        <f>IF(UPPER(TRIM(J760))="X",1,0)</f>
        <v>0</v>
      </c>
      <c r="CB760" s="15">
        <f>IF(UPPER(TRIM(L760))="X",1,0)</f>
        <v>0</v>
      </c>
      <c r="CC760" s="15">
        <f>IF(UPPER(TRIM(M760))="X",1,0)</f>
        <v>0</v>
      </c>
      <c r="CD760" s="15">
        <f>IF(UPPER(TRIM(I760))="X",1,0)</f>
        <v>0</v>
      </c>
      <c r="CE760" s="15">
        <f>IF(UPPER(TRIM(K760))="X",1,0)</f>
        <v>0</v>
      </c>
      <c r="CF760" s="15">
        <f t="shared" ref="CF760:CX760" si="380">IF(UPPER(TRIM(N760))="X",1,0)</f>
        <v>0</v>
      </c>
      <c r="CG760" s="15">
        <f t="shared" si="380"/>
        <v>0</v>
      </c>
      <c r="CH760" s="15">
        <f t="shared" si="380"/>
        <v>0</v>
      </c>
      <c r="CI760" s="15">
        <f t="shared" si="380"/>
        <v>0</v>
      </c>
      <c r="CJ760" s="15">
        <f t="shared" si="380"/>
        <v>0</v>
      </c>
      <c r="CK760" s="15">
        <f t="shared" si="380"/>
        <v>0</v>
      </c>
      <c r="CL760" s="15">
        <f t="shared" si="380"/>
        <v>0</v>
      </c>
      <c r="CM760" s="15">
        <f t="shared" si="380"/>
        <v>0</v>
      </c>
      <c r="CN760" s="15">
        <f t="shared" si="380"/>
        <v>0</v>
      </c>
      <c r="CO760" s="15">
        <f t="shared" si="380"/>
        <v>0</v>
      </c>
      <c r="CP760" s="15">
        <f t="shared" si="380"/>
        <v>0</v>
      </c>
      <c r="CQ760" s="15">
        <f t="shared" si="380"/>
        <v>0</v>
      </c>
      <c r="CR760" s="15">
        <f t="shared" si="380"/>
        <v>0</v>
      </c>
      <c r="CS760" s="15">
        <f t="shared" si="380"/>
        <v>0</v>
      </c>
      <c r="CT760" s="15">
        <f t="shared" si="380"/>
        <v>0</v>
      </c>
      <c r="CU760" s="15">
        <f t="shared" si="380"/>
        <v>0</v>
      </c>
      <c r="CV760" s="15">
        <f t="shared" si="380"/>
        <v>0</v>
      </c>
      <c r="CW760" s="15">
        <f t="shared" si="380"/>
        <v>0</v>
      </c>
      <c r="CX760" s="15">
        <f t="shared" si="380"/>
        <v>0</v>
      </c>
      <c r="CY760" s="15">
        <v>0</v>
      </c>
      <c r="CZ760" s="15">
        <f>IF(UPPER(TRIM(AH760))="X",1,0)</f>
        <v>0</v>
      </c>
      <c r="DA760" s="15">
        <v>0</v>
      </c>
      <c r="DB760" s="16">
        <f>IF(UPPER(TRIM(AM760))="P", 0, IF(UPPER(TRIM(AM760))="C", 16384, IF(UPPER(TRIM(AM760))="B", 32768, IF(UPPER(TRIM(AM760))="U", 49152, -1))))</f>
        <v>0</v>
      </c>
      <c r="DC760" s="16">
        <f>HEX2DEC(AN760)</f>
        <v>12449</v>
      </c>
      <c r="DD760" s="16">
        <f>IF(UPPER(TRIM(BB760))="",0,IF(UPPER(TRIM(BB760))="M",32,IF(UPPER(TRIM(BB760))="H",64,IF(UPPER(TRIM(BB760))="I",128,-1))))</f>
        <v>0</v>
      </c>
      <c r="DE760" s="16">
        <f>IF(UPPER(TRIM(BC760))="",0, IF(UPPER(TRIM(BC760))="U",1,IF(UPPER(TRIM(BC760))="A",2,IF(UPPER(TRIM(BC760))="B1",4,IF(UPPER(TRIM(BC760))="B2",8,IF(UPPER(TRIM(BC760))="C",16,-1))))))</f>
        <v>0</v>
      </c>
      <c r="DF760" s="17"/>
      <c r="DG760" s="16">
        <v>640</v>
      </c>
      <c r="DH760" s="16">
        <f>AK760</f>
        <v>0</v>
      </c>
      <c r="DI760" s="16">
        <f>AL760</f>
        <v>31</v>
      </c>
      <c r="DJ760" s="16">
        <f>DB760 + DC760</f>
        <v>12449</v>
      </c>
      <c r="DK760" s="16">
        <f>HEX2DEC(AO760)</f>
        <v>0</v>
      </c>
      <c r="DL760" s="16">
        <f>HEX2DEC(AP760)</f>
        <v>12449</v>
      </c>
      <c r="DM760" s="13">
        <v>0</v>
      </c>
      <c r="DN760" s="16">
        <v>473</v>
      </c>
      <c r="DO760" s="16">
        <f>BV760*2^15+BW760*2^14+BX760*2^13+BY760*2^12+BZ760*2^11+CA760*2^10+CB760*2^9+CC760*2^8+CD760*2^7+CE760*2^6+CF760*2^5+CG760*2^4+CH760*2^3+CI760*2^2+CJ760*2^1+CK760*2^0</f>
        <v>0</v>
      </c>
      <c r="DP760" s="16">
        <f>CL760*2^15+CM760*2^14+CN760*2^13+CO760*2^12+CP760*2^11+CQ760*2^10+CR760*2^9+CS760*2^8+CT760*2^7+CU760*2^6+CV760*2^5+CW760*2^4+CX760*2^3+CY760*2^2+CZ760*2^1+DA760*2^0</f>
        <v>0</v>
      </c>
      <c r="DQ760" s="16">
        <f>IF(DS760=2,AT760*1000,AT760)</f>
        <v>3000</v>
      </c>
      <c r="DR760" s="16">
        <f>IF(DT760=2,AU760*1000,AU760)</f>
        <v>1000</v>
      </c>
      <c r="DS760" s="16">
        <v>2</v>
      </c>
      <c r="DT760" s="16">
        <v>2</v>
      </c>
      <c r="DU760" s="16">
        <f>MAX(0,MIN(AX760,3))*2^14+MAX(0,MIN(AY760,3))*2^12+MAX(0,MIN(AZ760,3))*2^10+MAX(0,MIN(BA760,3))*2^8+IF(AW760&lt;0,31,IF(AW760&gt;30,30,AW760))</f>
        <v>0</v>
      </c>
      <c r="DV760" s="16">
        <f>DD760 + DE760</f>
        <v>0</v>
      </c>
      <c r="DW760" s="138"/>
      <c r="DX760" s="137"/>
      <c r="DY760" s="137"/>
      <c r="DZ760" s="17"/>
      <c r="EA760" s="15"/>
      <c r="EB760" s="15"/>
      <c r="EC760" s="15"/>
      <c r="ED760" s="15"/>
    </row>
    <row r="761" spans="1:134" ht="15" hidden="1" customHeight="1" x14ac:dyDescent="0.3">
      <c r="A761" s="123"/>
      <c r="B761" s="221"/>
      <c r="C761" s="553" t="str">
        <f>IF(LEN(t_STR_RW_UEGO4) &gt; 0, t_STR_RW_UEGO4, DEF_RW_UEGO4) &amp; " pump cell slow to warm up"</f>
        <v>UEGO4 pump cell slow to warm up</v>
      </c>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c r="AC761" s="125"/>
      <c r="AD761" s="125"/>
      <c r="AE761" s="125"/>
      <c r="AF761" s="125"/>
      <c r="AG761" s="125"/>
      <c r="AH761" s="125"/>
      <c r="AI761" s="125"/>
      <c r="AJ761" s="128">
        <f>IF($DM761=0,0,(IF(_xlfn.BITAND($DM761, 128),"8,", "") &amp; IF(_xlfn.BITAND($DM761,64),"7,", "") &amp; IF(_xlfn.BITAND($DM761,7), _xlfn.BITAND($DM761,7) &amp; ",", "") &amp; IF(_xlfn.BITAND($DM761, 56), _xlfn.BITAND($DM761, 56)/8, "")))</f>
        <v>0</v>
      </c>
      <c r="AK761" s="135">
        <v>0</v>
      </c>
      <c r="AL761" s="135">
        <v>31</v>
      </c>
      <c r="AM761" s="194" t="s">
        <v>165</v>
      </c>
      <c r="AN761" s="195" t="s">
        <v>1197</v>
      </c>
      <c r="AO761" s="195" t="s">
        <v>167</v>
      </c>
      <c r="AP761" s="195" t="s">
        <v>1197</v>
      </c>
      <c r="AQ761" s="132" t="s">
        <v>1105</v>
      </c>
      <c r="AR761" s="12"/>
      <c r="AS761" s="12"/>
      <c r="AT761" s="12"/>
      <c r="AU761" s="12"/>
      <c r="AV761" s="12"/>
      <c r="AW761" s="12"/>
      <c r="AX761" s="12"/>
      <c r="AY761" s="12"/>
      <c r="AZ761" s="12"/>
      <c r="BA761" s="12"/>
      <c r="BB761" s="14"/>
      <c r="BC761" s="14"/>
      <c r="BD761" s="15"/>
      <c r="BE761" s="137" t="str">
        <f>IF(C761="","",C761)</f>
        <v>UEGO4 pump cell slow to warm up</v>
      </c>
      <c r="BF761" s="11" t="s">
        <v>1012</v>
      </c>
      <c r="BG761" s="11" t="s">
        <v>1013</v>
      </c>
      <c r="BH761" s="11" t="s">
        <v>266</v>
      </c>
      <c r="BI761" s="11" t="s">
        <v>1073</v>
      </c>
      <c r="BJ761" s="11" t="s">
        <v>1015</v>
      </c>
      <c r="BK761" s="11" t="s">
        <v>1035</v>
      </c>
      <c r="BL761" s="11" t="s">
        <v>174</v>
      </c>
      <c r="BM761" s="11" t="s">
        <v>271</v>
      </c>
      <c r="BN761" s="11" t="s">
        <v>182</v>
      </c>
      <c r="BO761" s="11" t="s">
        <v>180</v>
      </c>
      <c r="BP761" s="11" t="s">
        <v>1074</v>
      </c>
      <c r="BQ761" s="11" t="s">
        <v>180</v>
      </c>
      <c r="BR761" s="11" t="s">
        <v>180</v>
      </c>
      <c r="BS761" s="303" t="s">
        <v>1065</v>
      </c>
      <c r="BT761" s="11" t="s">
        <v>180</v>
      </c>
      <c r="BU761" s="11"/>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6">
        <f>IF(UPPER(TRIM(AM761))="P", 0, IF(UPPER(TRIM(AM761))="C", 16384, IF(UPPER(TRIM(AM761))="B", 32768, IF(UPPER(TRIM(AM761))="U", 49152, -1))))</f>
        <v>0</v>
      </c>
      <c r="DC761" s="16">
        <f>HEX2DEC(AN761)</f>
        <v>12450</v>
      </c>
      <c r="DD761" s="16"/>
      <c r="DE761" s="16"/>
      <c r="DF761" s="17"/>
      <c r="DG761" s="16">
        <v>641</v>
      </c>
      <c r="DH761" s="16">
        <f>AK761</f>
        <v>0</v>
      </c>
      <c r="DI761" s="16">
        <f>AL761</f>
        <v>31</v>
      </c>
      <c r="DJ761" s="16">
        <f>DB761 + DC761</f>
        <v>12450</v>
      </c>
      <c r="DK761" s="16">
        <f>HEX2DEC(AO761)</f>
        <v>0</v>
      </c>
      <c r="DL761" s="16">
        <f>HEX2DEC(AP761)</f>
        <v>12450</v>
      </c>
      <c r="DM761" s="13">
        <v>0</v>
      </c>
      <c r="DN761" s="16">
        <v>473</v>
      </c>
      <c r="DO761" s="16"/>
      <c r="DP761" s="16"/>
      <c r="DQ761" s="16"/>
      <c r="DR761" s="16"/>
      <c r="DS761" s="16"/>
      <c r="DT761" s="16"/>
      <c r="DU761" s="16"/>
      <c r="DV761" s="16"/>
      <c r="DW761" s="138" t="s">
        <v>184</v>
      </c>
      <c r="DX761" s="137" t="s">
        <v>1075</v>
      </c>
      <c r="DY761" s="137" t="s">
        <v>1067</v>
      </c>
      <c r="DZ761" s="17"/>
      <c r="EA761" s="15"/>
      <c r="EB761" s="15"/>
      <c r="EC761" s="15"/>
      <c r="ED761" s="15"/>
    </row>
    <row r="762" spans="1:134" ht="15" hidden="1" customHeight="1" x14ac:dyDescent="0.3">
      <c r="A762" s="123"/>
      <c r="B762" s="221"/>
      <c r="C762" s="553"/>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c r="AC762" s="125"/>
      <c r="AD762" s="125"/>
      <c r="AE762" s="125"/>
      <c r="AF762" s="125"/>
      <c r="AG762" s="125"/>
      <c r="AH762" s="125"/>
      <c r="AI762" s="125"/>
      <c r="AJ762" s="148"/>
      <c r="AK762" s="12"/>
      <c r="AL762" s="12"/>
      <c r="AM762" s="149"/>
      <c r="AN762" s="150"/>
      <c r="AO762" s="150"/>
      <c r="AP762" s="150"/>
      <c r="AQ762" s="140" t="s">
        <v>1106</v>
      </c>
      <c r="AR762" s="133">
        <v>60</v>
      </c>
      <c r="AS762" s="12" t="s">
        <v>259</v>
      </c>
      <c r="AT762" s="12"/>
      <c r="AU762" s="12"/>
      <c r="AV762" s="12"/>
      <c r="AW762" s="12"/>
      <c r="AX762" s="12"/>
      <c r="AY762" s="12"/>
      <c r="AZ762" s="12"/>
      <c r="BA762" s="12"/>
      <c r="BB762" s="14"/>
      <c r="BC762" s="14"/>
      <c r="BD762" s="15"/>
      <c r="BE762" s="137"/>
      <c r="BF762" s="146"/>
      <c r="BG762" s="146"/>
      <c r="BH762" s="146"/>
      <c r="BI762" s="11" t="s">
        <v>183</v>
      </c>
      <c r="BJ762" s="11" t="s">
        <v>183</v>
      </c>
      <c r="BK762" s="11" t="s">
        <v>183</v>
      </c>
      <c r="BL762" s="11" t="s">
        <v>183</v>
      </c>
      <c r="BM762" s="11" t="s">
        <v>183</v>
      </c>
      <c r="BN762" s="11" t="s">
        <v>183</v>
      </c>
      <c r="BO762" s="11" t="s">
        <v>183</v>
      </c>
      <c r="BP762" s="11" t="s">
        <v>183</v>
      </c>
      <c r="BQ762" s="11" t="s">
        <v>183</v>
      </c>
      <c r="BR762" s="11" t="s">
        <v>183</v>
      </c>
      <c r="BS762" s="11" t="s">
        <v>183</v>
      </c>
      <c r="BT762" s="11" t="s">
        <v>183</v>
      </c>
      <c r="BU762" s="11"/>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6"/>
      <c r="DC762" s="16"/>
      <c r="DD762" s="16"/>
      <c r="DE762" s="16"/>
      <c r="DF762" s="17"/>
      <c r="DG762" s="16"/>
      <c r="DH762" s="16"/>
      <c r="DI762" s="16"/>
      <c r="DJ762" s="16"/>
      <c r="DK762" s="16"/>
      <c r="DL762" s="16"/>
      <c r="DM762" s="13"/>
      <c r="DN762" s="16"/>
      <c r="DO762" s="16"/>
      <c r="DP762" s="16"/>
      <c r="DQ762" s="16"/>
      <c r="DR762" s="16"/>
      <c r="DS762" s="16"/>
      <c r="DT762" s="16"/>
      <c r="DU762" s="16"/>
      <c r="DV762" s="16"/>
      <c r="DW762" s="138"/>
      <c r="DX762" s="137"/>
      <c r="DY762" s="137"/>
      <c r="DZ762" s="17"/>
      <c r="EA762" s="15"/>
      <c r="EB762" s="15"/>
      <c r="EC762" s="15"/>
      <c r="ED762" s="15"/>
    </row>
    <row r="763" spans="1:134" ht="15" hidden="1" customHeight="1" x14ac:dyDescent="0.3">
      <c r="A763" s="123"/>
      <c r="B763" s="221"/>
      <c r="C763" s="553"/>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c r="AC763" s="125"/>
      <c r="AD763" s="125"/>
      <c r="AE763" s="125"/>
      <c r="AF763" s="125"/>
      <c r="AG763" s="125"/>
      <c r="AH763" s="125"/>
      <c r="AI763" s="125"/>
      <c r="AJ763" s="148"/>
      <c r="AK763" s="12"/>
      <c r="AL763" s="12"/>
      <c r="AM763" s="149"/>
      <c r="AN763" s="150"/>
      <c r="AO763" s="150"/>
      <c r="AP763" s="150"/>
      <c r="AQ763" s="140" t="s">
        <v>1107</v>
      </c>
      <c r="AR763" s="197"/>
      <c r="AS763" s="12"/>
      <c r="AT763" s="12"/>
      <c r="AU763" s="12"/>
      <c r="AV763" s="12"/>
      <c r="AW763" s="12"/>
      <c r="AX763" s="12"/>
      <c r="AY763" s="12"/>
      <c r="AZ763" s="12"/>
      <c r="BA763" s="12"/>
      <c r="BB763" s="14"/>
      <c r="BC763" s="14"/>
      <c r="BD763" s="15"/>
      <c r="BE763" s="137" t="s">
        <v>183</v>
      </c>
      <c r="BF763" s="146"/>
      <c r="BG763" s="146"/>
      <c r="BH763" s="146"/>
      <c r="BI763" s="11" t="s">
        <v>183</v>
      </c>
      <c r="BJ763" s="11" t="s">
        <v>183</v>
      </c>
      <c r="BK763" s="11" t="s">
        <v>183</v>
      </c>
      <c r="BL763" s="11" t="s">
        <v>183</v>
      </c>
      <c r="BM763" s="11" t="s">
        <v>183</v>
      </c>
      <c r="BN763" s="11" t="s">
        <v>183</v>
      </c>
      <c r="BO763" s="11" t="s">
        <v>183</v>
      </c>
      <c r="BP763" s="11" t="s">
        <v>183</v>
      </c>
      <c r="BQ763" s="11" t="s">
        <v>183</v>
      </c>
      <c r="BR763" s="11" t="s">
        <v>183</v>
      </c>
      <c r="BS763" s="11" t="s">
        <v>183</v>
      </c>
      <c r="BT763" s="11" t="s">
        <v>183</v>
      </c>
      <c r="BU763" s="11"/>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6"/>
      <c r="DC763" s="16"/>
      <c r="DD763" s="16"/>
      <c r="DE763" s="16"/>
      <c r="DF763" s="17"/>
      <c r="DG763" s="16"/>
      <c r="DH763" s="16"/>
      <c r="DI763" s="16"/>
      <c r="DJ763" s="16"/>
      <c r="DK763" s="16"/>
      <c r="DL763" s="16"/>
      <c r="DM763" s="13"/>
      <c r="DN763" s="16"/>
      <c r="DO763" s="16"/>
      <c r="DP763" s="16"/>
      <c r="DQ763" s="16"/>
      <c r="DR763" s="16"/>
      <c r="DS763" s="16"/>
      <c r="DT763" s="16"/>
      <c r="DU763" s="16"/>
      <c r="DV763" s="16"/>
      <c r="DW763" s="138"/>
      <c r="DX763" s="137"/>
      <c r="DY763" s="137"/>
      <c r="DZ763" s="17"/>
      <c r="EA763" s="15"/>
      <c r="EB763" s="15"/>
      <c r="EC763" s="15"/>
      <c r="ED763" s="15"/>
    </row>
    <row r="764" spans="1:134" ht="15" hidden="1" customHeight="1" x14ac:dyDescent="0.3">
      <c r="A764" s="123"/>
      <c r="B764" s="221"/>
      <c r="C764" s="553"/>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c r="AC764" s="125"/>
      <c r="AD764" s="125"/>
      <c r="AE764" s="125"/>
      <c r="AF764" s="125"/>
      <c r="AG764" s="125"/>
      <c r="AH764" s="125"/>
      <c r="AI764" s="125"/>
      <c r="AJ764" s="128"/>
      <c r="AK764" s="143"/>
      <c r="AL764" s="143"/>
      <c r="AM764" s="144"/>
      <c r="AN764" s="145"/>
      <c r="AO764" s="145"/>
      <c r="AP764" s="145"/>
      <c r="AQ764" s="140"/>
      <c r="AR764" s="197"/>
      <c r="AS764" s="12"/>
      <c r="AT764" s="224"/>
      <c r="AU764" s="224"/>
      <c r="AV764" s="12"/>
      <c r="AW764" s="12"/>
      <c r="AX764" s="12"/>
      <c r="AY764" s="12"/>
      <c r="AZ764" s="12"/>
      <c r="BA764" s="12"/>
      <c r="BB764" s="14"/>
      <c r="BC764" s="14"/>
      <c r="BD764" s="15"/>
      <c r="BE764" s="137" t="s">
        <v>183</v>
      </c>
      <c r="BF764" s="146"/>
      <c r="BG764" s="146"/>
      <c r="BH764" s="146"/>
      <c r="BI764" s="11" t="s">
        <v>183</v>
      </c>
      <c r="BJ764" s="11" t="s">
        <v>183</v>
      </c>
      <c r="BK764" s="11" t="s">
        <v>183</v>
      </c>
      <c r="BL764" s="11" t="s">
        <v>183</v>
      </c>
      <c r="BM764" s="11" t="s">
        <v>183</v>
      </c>
      <c r="BN764" s="11" t="s">
        <v>183</v>
      </c>
      <c r="BO764" s="11" t="s">
        <v>183</v>
      </c>
      <c r="BP764" s="11" t="s">
        <v>183</v>
      </c>
      <c r="BQ764" s="11" t="s">
        <v>183</v>
      </c>
      <c r="BR764" s="11" t="s">
        <v>183</v>
      </c>
      <c r="BS764" s="11" t="s">
        <v>183</v>
      </c>
      <c r="BT764" s="11" t="s">
        <v>183</v>
      </c>
      <c r="BU764" s="11"/>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6"/>
      <c r="DC764" s="16"/>
      <c r="DD764" s="16"/>
      <c r="DE764" s="16"/>
      <c r="DF764" s="17"/>
      <c r="DG764" s="16"/>
      <c r="DH764" s="16"/>
      <c r="DI764" s="16"/>
      <c r="DJ764" s="16"/>
      <c r="DK764" s="16"/>
      <c r="DL764" s="16"/>
      <c r="DM764" s="128"/>
      <c r="DN764" s="16"/>
      <c r="DO764" s="16"/>
      <c r="DP764" s="16"/>
      <c r="DQ764" s="16"/>
      <c r="DR764" s="16"/>
      <c r="DS764" s="16"/>
      <c r="DT764" s="16"/>
      <c r="DU764" s="16"/>
      <c r="DV764" s="16"/>
      <c r="DW764" s="138"/>
      <c r="DX764" s="137"/>
      <c r="DY764" s="137"/>
      <c r="DZ764" s="17"/>
      <c r="EA764" s="15"/>
      <c r="EB764" s="15"/>
      <c r="EC764" s="15"/>
      <c r="ED764" s="15"/>
    </row>
    <row r="765" spans="1:134" ht="15" hidden="1" customHeight="1" x14ac:dyDescent="0.3">
      <c r="A765" s="123"/>
      <c r="B765" s="221"/>
      <c r="C765" s="553" t="str">
        <f>IF(LEN(t_STR_RW_UEGO4) &gt; 0, t_STR_RW_UEGO4, DEF_RW_UEGO4) &amp; " sense cell impedance high"</f>
        <v>UEGO4 sense cell impedance high</v>
      </c>
      <c r="D765" s="152"/>
      <c r="E765" s="152"/>
      <c r="F765" s="152"/>
      <c r="G765" s="151"/>
      <c r="H765" s="152"/>
      <c r="I765" s="151"/>
      <c r="J765" s="151"/>
      <c r="K765" s="152"/>
      <c r="L765" s="152"/>
      <c r="M765" s="152"/>
      <c r="N765" s="152"/>
      <c r="O765" s="152"/>
      <c r="P765" s="152"/>
      <c r="Q765" s="152"/>
      <c r="R765" s="152"/>
      <c r="S765" s="152"/>
      <c r="T765" s="152"/>
      <c r="U765" s="152"/>
      <c r="V765" s="152"/>
      <c r="W765" s="152"/>
      <c r="X765" s="152"/>
      <c r="Y765" s="152"/>
      <c r="Z765" s="152"/>
      <c r="AA765" s="152"/>
      <c r="AB765" s="152"/>
      <c r="AC765" s="152"/>
      <c r="AD765" s="152"/>
      <c r="AE765" s="152"/>
      <c r="AF765" s="152"/>
      <c r="AG765" s="152"/>
      <c r="AH765" s="152"/>
      <c r="AI765" s="152"/>
      <c r="AJ765" s="148">
        <f>IF($DM765=0,0,(IF(_xlfn.BITAND($DM765, 128),"8,", "") &amp; IF(_xlfn.BITAND($DM765,64),"7,", "") &amp; IF(_xlfn.BITAND($DM765,7), _xlfn.BITAND($DM765,7) &amp; ",", "") &amp; IF(_xlfn.BITAND($DM765, 56), _xlfn.BITAND($DM765, 56)/8, "")))</f>
        <v>0</v>
      </c>
      <c r="AK765" s="135">
        <v>0</v>
      </c>
      <c r="AL765" s="135">
        <v>31</v>
      </c>
      <c r="AM765" s="194" t="s">
        <v>165</v>
      </c>
      <c r="AN765" s="195" t="s">
        <v>1198</v>
      </c>
      <c r="AO765" s="195" t="s">
        <v>167</v>
      </c>
      <c r="AP765" s="195" t="s">
        <v>1198</v>
      </c>
      <c r="AQ765" s="140"/>
      <c r="AR765" s="12"/>
      <c r="AS765" s="12"/>
      <c r="AT765" s="263">
        <v>10</v>
      </c>
      <c r="AU765" s="198">
        <v>1</v>
      </c>
      <c r="AV765" s="12" t="s">
        <v>259</v>
      </c>
      <c r="AW765" s="135">
        <v>0</v>
      </c>
      <c r="AX765" s="135">
        <v>0</v>
      </c>
      <c r="AY765" s="135">
        <v>0</v>
      </c>
      <c r="AZ765" s="135">
        <v>0</v>
      </c>
      <c r="BA765" s="135">
        <v>0</v>
      </c>
      <c r="BB765" s="136"/>
      <c r="BC765" s="136"/>
      <c r="BD765" s="15"/>
      <c r="BE765" s="137" t="str">
        <f>IF(C765="","",C765)</f>
        <v>UEGO4 sense cell impedance high</v>
      </c>
      <c r="BF765" s="11" t="s">
        <v>1012</v>
      </c>
      <c r="BG765" s="11" t="s">
        <v>1013</v>
      </c>
      <c r="BH765" s="11" t="s">
        <v>266</v>
      </c>
      <c r="BI765" s="11" t="s">
        <v>1073</v>
      </c>
      <c r="BJ765" s="11" t="s">
        <v>1015</v>
      </c>
      <c r="BK765" s="11" t="s">
        <v>1035</v>
      </c>
      <c r="BL765" s="11" t="s">
        <v>174</v>
      </c>
      <c r="BM765" s="11" t="s">
        <v>271</v>
      </c>
      <c r="BN765" s="11" t="s">
        <v>182</v>
      </c>
      <c r="BO765" s="11" t="s">
        <v>180</v>
      </c>
      <c r="BP765" s="11" t="s">
        <v>1074</v>
      </c>
      <c r="BQ765" s="11" t="s">
        <v>180</v>
      </c>
      <c r="BR765" s="11" t="s">
        <v>180</v>
      </c>
      <c r="BS765" s="303" t="s">
        <v>1065</v>
      </c>
      <c r="BT765" s="11" t="s">
        <v>180</v>
      </c>
      <c r="BU765" s="11"/>
      <c r="BV765" s="15">
        <f>IF(UPPER(TRIM(D765))="X",1,0)</f>
        <v>0</v>
      </c>
      <c r="BW765" s="15">
        <f>IF(UPPER(TRIM(E765))="X",1,0)</f>
        <v>0</v>
      </c>
      <c r="BX765" s="15">
        <f>IF(UPPER(TRIM(F765))="X",1,0)</f>
        <v>0</v>
      </c>
      <c r="BY765" s="15">
        <f>IF(UPPER(TRIM(G765))="X",1,0)</f>
        <v>0</v>
      </c>
      <c r="BZ765" s="15">
        <f>IF(UPPER(TRIM(H765))="X",1,0)</f>
        <v>0</v>
      </c>
      <c r="CA765" s="15">
        <f>IF(UPPER(TRIM(J765))="X",1,0)</f>
        <v>0</v>
      </c>
      <c r="CB765" s="15">
        <f>IF(UPPER(TRIM(L765))="X",1,0)</f>
        <v>0</v>
      </c>
      <c r="CC765" s="15">
        <f>IF(UPPER(TRIM(M765))="X",1,0)</f>
        <v>0</v>
      </c>
      <c r="CD765" s="15">
        <f>IF(UPPER(TRIM(I765))="X",1,0)</f>
        <v>0</v>
      </c>
      <c r="CE765" s="15">
        <f>IF(UPPER(TRIM(K765))="X",1,0)</f>
        <v>0</v>
      </c>
      <c r="CF765" s="15">
        <f t="shared" ref="CF765:CX765" si="381">IF(UPPER(TRIM(N765))="X",1,0)</f>
        <v>0</v>
      </c>
      <c r="CG765" s="15">
        <f t="shared" si="381"/>
        <v>0</v>
      </c>
      <c r="CH765" s="15">
        <f t="shared" si="381"/>
        <v>0</v>
      </c>
      <c r="CI765" s="15">
        <f t="shared" si="381"/>
        <v>0</v>
      </c>
      <c r="CJ765" s="15">
        <f t="shared" si="381"/>
        <v>0</v>
      </c>
      <c r="CK765" s="15">
        <f t="shared" si="381"/>
        <v>0</v>
      </c>
      <c r="CL765" s="15">
        <f t="shared" si="381"/>
        <v>0</v>
      </c>
      <c r="CM765" s="15">
        <f t="shared" si="381"/>
        <v>0</v>
      </c>
      <c r="CN765" s="15">
        <f t="shared" si="381"/>
        <v>0</v>
      </c>
      <c r="CO765" s="15">
        <f t="shared" si="381"/>
        <v>0</v>
      </c>
      <c r="CP765" s="15">
        <f t="shared" si="381"/>
        <v>0</v>
      </c>
      <c r="CQ765" s="15">
        <f t="shared" si="381"/>
        <v>0</v>
      </c>
      <c r="CR765" s="15">
        <f t="shared" si="381"/>
        <v>0</v>
      </c>
      <c r="CS765" s="15">
        <f t="shared" si="381"/>
        <v>0</v>
      </c>
      <c r="CT765" s="15">
        <f t="shared" si="381"/>
        <v>0</v>
      </c>
      <c r="CU765" s="15">
        <f t="shared" si="381"/>
        <v>0</v>
      </c>
      <c r="CV765" s="15">
        <f t="shared" si="381"/>
        <v>0</v>
      </c>
      <c r="CW765" s="15">
        <f t="shared" si="381"/>
        <v>0</v>
      </c>
      <c r="CX765" s="15">
        <f t="shared" si="381"/>
        <v>0</v>
      </c>
      <c r="CY765" s="15">
        <v>0</v>
      </c>
      <c r="CZ765" s="15">
        <f>IF(UPPER(TRIM(AH765))="X",1,0)</f>
        <v>0</v>
      </c>
      <c r="DA765" s="15">
        <v>0</v>
      </c>
      <c r="DB765" s="16">
        <f>IF(UPPER(TRIM(AM765))="P", 0, IF(UPPER(TRIM(AM765))="C", 16384, IF(UPPER(TRIM(AM765))="B", 32768, IF(UPPER(TRIM(AM765))="U", 49152, -1))))</f>
        <v>0</v>
      </c>
      <c r="DC765" s="16">
        <f>HEX2DEC(AN765)</f>
        <v>12451</v>
      </c>
      <c r="DD765" s="16">
        <f>IF(UPPER(TRIM(BB765))="",0,IF(UPPER(TRIM(BB765))="M",32,IF(UPPER(TRIM(BB765))="H",64,IF(UPPER(TRIM(BB765))="I",128,-1))))</f>
        <v>0</v>
      </c>
      <c r="DE765" s="16">
        <f>IF(UPPER(TRIM(BC765))="",0, IF(UPPER(TRIM(BC765))="U",1,IF(UPPER(TRIM(BC765))="A",2,IF(UPPER(TRIM(BC765))="B1",4,IF(UPPER(TRIM(BC765))="B2",8,IF(UPPER(TRIM(BC765))="C",16,-1))))))</f>
        <v>0</v>
      </c>
      <c r="DF765" s="17"/>
      <c r="DG765" s="16">
        <v>642</v>
      </c>
      <c r="DH765" s="16">
        <f t="shared" ref="DH765:DI767" si="382">AK765</f>
        <v>0</v>
      </c>
      <c r="DI765" s="16">
        <f t="shared" si="382"/>
        <v>31</v>
      </c>
      <c r="DJ765" s="16">
        <f>DB765 + DC765</f>
        <v>12451</v>
      </c>
      <c r="DK765" s="16">
        <f t="shared" ref="DK765:DL767" si="383">HEX2DEC(AO765)</f>
        <v>0</v>
      </c>
      <c r="DL765" s="16">
        <f t="shared" si="383"/>
        <v>12451</v>
      </c>
      <c r="DM765" s="13">
        <v>0</v>
      </c>
      <c r="DN765" s="16">
        <v>474</v>
      </c>
      <c r="DO765" s="16">
        <f>BV765*2^15+BW765*2^14+BX765*2^13+BY765*2^12+BZ765*2^11+CA765*2^10+CB765*2^9+CC765*2^8+CD765*2^7+CE765*2^6+CF765*2^5+CG765*2^4+CH765*2^3+CI765*2^2+CJ765*2^1+CK765*2^0</f>
        <v>0</v>
      </c>
      <c r="DP765" s="16">
        <f>CL765*2^15+CM765*2^14+CN765*2^13+CO765*2^12+CP765*2^11+CQ765*2^10+CR765*2^9+CS765*2^8+CT765*2^7+CU765*2^6+CV765*2^5+CW765*2^4+CX765*2^3+CY765*2^2+CZ765*2^1+DA765*2^0</f>
        <v>0</v>
      </c>
      <c r="DQ765" s="16">
        <f>IF(DS765=2,AT765*1000,AT765)</f>
        <v>10000</v>
      </c>
      <c r="DR765" s="16">
        <f>IF(DT765=2,AU765*1000,AU765)</f>
        <v>1000</v>
      </c>
      <c r="DS765" s="16">
        <v>2</v>
      </c>
      <c r="DT765" s="16">
        <v>2</v>
      </c>
      <c r="DU765" s="16">
        <f>MAX(0,MIN(AX765,3))*2^14+MAX(0,MIN(AY765,3))*2^12+MAX(0,MIN(AZ765,3))*2^10+MAX(0,MIN(BA765,3))*2^8+IF(AW765&lt;0,31,IF(AW765&gt;30,30,AW765))</f>
        <v>0</v>
      </c>
      <c r="DV765" s="16">
        <f>DD765 + DE765</f>
        <v>0</v>
      </c>
      <c r="DW765" s="138" t="s">
        <v>184</v>
      </c>
      <c r="DX765" s="137" t="s">
        <v>1075</v>
      </c>
      <c r="DY765" s="137" t="s">
        <v>1067</v>
      </c>
      <c r="DZ765" s="17"/>
      <c r="EA765" s="15"/>
      <c r="EB765" s="15"/>
      <c r="EC765" s="15"/>
      <c r="ED765" s="15"/>
    </row>
    <row r="766" spans="1:134" ht="15" hidden="1" customHeight="1" x14ac:dyDescent="0.3">
      <c r="A766" s="123"/>
      <c r="B766" s="221"/>
      <c r="C766" s="553" t="str">
        <f>IF(LEN(t_STR_RW_UEGO4) &gt; 0, t_STR_RW_UEGO4, DEF_RW_UEGO4) &amp; " pump cell impedance high"</f>
        <v>UEGO4 pump cell impedance high</v>
      </c>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c r="AC766" s="125"/>
      <c r="AD766" s="125"/>
      <c r="AE766" s="125"/>
      <c r="AF766" s="125"/>
      <c r="AG766" s="125"/>
      <c r="AH766" s="125"/>
      <c r="AI766" s="125"/>
      <c r="AJ766" s="128">
        <f>IF($DM766=0,0,(IF(_xlfn.BITAND($DM766, 128),"8,", "") &amp; IF(_xlfn.BITAND($DM766,64),"7,", "") &amp; IF(_xlfn.BITAND($DM766,7), _xlfn.BITAND($DM766,7) &amp; ",", "") &amp; IF(_xlfn.BITAND($DM766, 56), _xlfn.BITAND($DM766, 56)/8, "")))</f>
        <v>0</v>
      </c>
      <c r="AK766" s="135">
        <v>0</v>
      </c>
      <c r="AL766" s="135">
        <v>31</v>
      </c>
      <c r="AM766" s="194" t="s">
        <v>165</v>
      </c>
      <c r="AN766" s="195" t="s">
        <v>1199</v>
      </c>
      <c r="AO766" s="195" t="s">
        <v>167</v>
      </c>
      <c r="AP766" s="195" t="s">
        <v>1199</v>
      </c>
      <c r="AQ766" s="132"/>
      <c r="AR766" s="12"/>
      <c r="AS766" s="12"/>
      <c r="AT766" s="12"/>
      <c r="AU766" s="12"/>
      <c r="AV766" s="12"/>
      <c r="AW766" s="12"/>
      <c r="AX766" s="12"/>
      <c r="AY766" s="12"/>
      <c r="AZ766" s="12"/>
      <c r="BA766" s="12"/>
      <c r="BB766" s="14"/>
      <c r="BC766" s="14"/>
      <c r="BD766" s="15"/>
      <c r="BE766" s="137" t="str">
        <f>IF(C766="","",C766)</f>
        <v>UEGO4 pump cell impedance high</v>
      </c>
      <c r="BF766" s="11"/>
      <c r="BG766" s="11"/>
      <c r="BH766" s="11"/>
      <c r="BI766" s="11"/>
      <c r="BJ766" s="11"/>
      <c r="BK766" s="11"/>
      <c r="BL766" s="11"/>
      <c r="BM766" s="11"/>
      <c r="BN766" s="11"/>
      <c r="BO766" s="11"/>
      <c r="BP766" s="11"/>
      <c r="BQ766" s="11"/>
      <c r="BR766" s="11"/>
      <c r="BS766" s="303"/>
      <c r="BT766" s="11"/>
      <c r="BU766" s="11"/>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6">
        <f>IF(UPPER(TRIM(AM766))="P", 0, IF(UPPER(TRIM(AM766))="C", 16384, IF(UPPER(TRIM(AM766))="B", 32768, IF(UPPER(TRIM(AM766))="U", 49152, -1))))</f>
        <v>0</v>
      </c>
      <c r="DC766" s="16">
        <f>HEX2DEC(AN766)</f>
        <v>12452</v>
      </c>
      <c r="DD766" s="16"/>
      <c r="DE766" s="16"/>
      <c r="DF766" s="17"/>
      <c r="DG766" s="16">
        <v>643</v>
      </c>
      <c r="DH766" s="16">
        <f t="shared" si="382"/>
        <v>0</v>
      </c>
      <c r="DI766" s="16">
        <f t="shared" si="382"/>
        <v>31</v>
      </c>
      <c r="DJ766" s="16">
        <f>DB766 + DC766</f>
        <v>12452</v>
      </c>
      <c r="DK766" s="16">
        <f t="shared" si="383"/>
        <v>0</v>
      </c>
      <c r="DL766" s="16">
        <f t="shared" si="383"/>
        <v>12452</v>
      </c>
      <c r="DM766" s="13">
        <v>0</v>
      </c>
      <c r="DN766" s="16">
        <v>474</v>
      </c>
      <c r="DO766" s="16"/>
      <c r="DP766" s="16"/>
      <c r="DQ766" s="16"/>
      <c r="DR766" s="16"/>
      <c r="DS766" s="16"/>
      <c r="DT766" s="16"/>
      <c r="DU766" s="16"/>
      <c r="DV766" s="16"/>
      <c r="DW766" s="138"/>
      <c r="DX766" s="137"/>
      <c r="DY766" s="137"/>
      <c r="DZ766" s="17"/>
      <c r="EA766" s="15"/>
      <c r="EB766" s="15"/>
      <c r="EC766" s="15"/>
      <c r="ED766" s="15"/>
    </row>
    <row r="767" spans="1:134" ht="15" hidden="1" customHeight="1" x14ac:dyDescent="0.3">
      <c r="A767" s="123"/>
      <c r="B767" s="221"/>
      <c r="C767" s="553" t="str">
        <f>IF(LEN(t_STR_RW_UEGO4) &gt; 0, t_STR_RW_UEGO4, DEF_RW_UEGO4) &amp; " pump cell impedance low"</f>
        <v>UEGO4 pump cell impedance low</v>
      </c>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c r="AC767" s="125"/>
      <c r="AD767" s="125"/>
      <c r="AE767" s="125"/>
      <c r="AF767" s="125"/>
      <c r="AG767" s="125"/>
      <c r="AH767" s="125"/>
      <c r="AI767" s="125"/>
      <c r="AJ767" s="128">
        <f>IF($DM767=0,0,(IF(_xlfn.BITAND($DM767, 128),"8,", "") &amp; IF(_xlfn.BITAND($DM767,64),"7,", "") &amp; IF(_xlfn.BITAND($DM767,7), _xlfn.BITAND($DM767,7) &amp; ",", "") &amp; IF(_xlfn.BITAND($DM767, 56), _xlfn.BITAND($DM767, 56)/8, "")))</f>
        <v>0</v>
      </c>
      <c r="AK767" s="135">
        <v>0</v>
      </c>
      <c r="AL767" s="135">
        <v>31</v>
      </c>
      <c r="AM767" s="194" t="s">
        <v>165</v>
      </c>
      <c r="AN767" s="195" t="s">
        <v>1200</v>
      </c>
      <c r="AO767" s="195" t="s">
        <v>167</v>
      </c>
      <c r="AP767" s="195" t="s">
        <v>1200</v>
      </c>
      <c r="AQ767" s="132"/>
      <c r="AR767" s="12"/>
      <c r="AS767" s="12"/>
      <c r="AT767" s="12"/>
      <c r="AU767" s="12"/>
      <c r="AV767" s="12"/>
      <c r="AW767" s="12"/>
      <c r="AX767" s="12"/>
      <c r="AY767" s="12"/>
      <c r="AZ767" s="12"/>
      <c r="BA767" s="12"/>
      <c r="BB767" s="14"/>
      <c r="BC767" s="14"/>
      <c r="BD767" s="15"/>
      <c r="BE767" s="137" t="str">
        <f>IF(C767="","",C767)</f>
        <v>UEGO4 pump cell impedance low</v>
      </c>
      <c r="BF767" s="11"/>
      <c r="BG767" s="11"/>
      <c r="BH767" s="11"/>
      <c r="BI767" s="11"/>
      <c r="BJ767" s="11"/>
      <c r="BK767" s="11"/>
      <c r="BL767" s="11"/>
      <c r="BM767" s="11"/>
      <c r="BN767" s="11"/>
      <c r="BO767" s="11"/>
      <c r="BP767" s="11"/>
      <c r="BQ767" s="11"/>
      <c r="BR767" s="11"/>
      <c r="BS767" s="303"/>
      <c r="BT767" s="11"/>
      <c r="BU767" s="11"/>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6">
        <f>IF(UPPER(TRIM(AM767))="P", 0, IF(UPPER(TRIM(AM767))="C", 16384, IF(UPPER(TRIM(AM767))="B", 32768, IF(UPPER(TRIM(AM767))="U", 49152, -1))))</f>
        <v>0</v>
      </c>
      <c r="DC767" s="16">
        <f>HEX2DEC(AN767)</f>
        <v>12453</v>
      </c>
      <c r="DD767" s="16"/>
      <c r="DE767" s="16"/>
      <c r="DF767" s="17"/>
      <c r="DG767" s="16">
        <v>644</v>
      </c>
      <c r="DH767" s="16">
        <f t="shared" si="382"/>
        <v>0</v>
      </c>
      <c r="DI767" s="16">
        <f t="shared" si="382"/>
        <v>31</v>
      </c>
      <c r="DJ767" s="16">
        <f>DB767 + DC767</f>
        <v>12453</v>
      </c>
      <c r="DK767" s="16">
        <f t="shared" si="383"/>
        <v>0</v>
      </c>
      <c r="DL767" s="16">
        <f t="shared" si="383"/>
        <v>12453</v>
      </c>
      <c r="DM767" s="13">
        <v>0</v>
      </c>
      <c r="DN767" s="16">
        <v>474</v>
      </c>
      <c r="DO767" s="16"/>
      <c r="DP767" s="16"/>
      <c r="DQ767" s="16"/>
      <c r="DR767" s="16"/>
      <c r="DS767" s="16"/>
      <c r="DT767" s="16"/>
      <c r="DU767" s="16"/>
      <c r="DV767" s="16"/>
      <c r="DW767" s="138"/>
      <c r="DX767" s="137"/>
      <c r="DY767" s="137"/>
      <c r="DZ767" s="17"/>
      <c r="EA767" s="15"/>
      <c r="EB767" s="15"/>
      <c r="EC767" s="15"/>
      <c r="ED767" s="15"/>
    </row>
    <row r="768" spans="1:134" ht="15" hidden="1" customHeight="1" x14ac:dyDescent="0.3">
      <c r="A768" s="123"/>
      <c r="B768" s="221"/>
      <c r="C768" s="553"/>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c r="AC768" s="125"/>
      <c r="AD768" s="125"/>
      <c r="AE768" s="125"/>
      <c r="AF768" s="125"/>
      <c r="AG768" s="125"/>
      <c r="AH768" s="125"/>
      <c r="AI768" s="125"/>
      <c r="AJ768" s="148"/>
      <c r="AK768" s="12"/>
      <c r="AL768" s="12"/>
      <c r="AM768" s="149"/>
      <c r="AN768" s="150"/>
      <c r="AO768" s="150"/>
      <c r="AP768" s="150"/>
      <c r="AQ768" s="132"/>
      <c r="AR768" s="12"/>
      <c r="AS768" s="12"/>
      <c r="AT768" s="12"/>
      <c r="AU768" s="12"/>
      <c r="AV768" s="12"/>
      <c r="AW768" s="12"/>
      <c r="AX768" s="12"/>
      <c r="AY768" s="12"/>
      <c r="AZ768" s="12"/>
      <c r="BA768" s="12"/>
      <c r="BB768" s="14"/>
      <c r="BC768" s="14"/>
      <c r="BD768" s="15"/>
      <c r="BE768" s="137" t="s">
        <v>183</v>
      </c>
      <c r="BF768" s="146"/>
      <c r="BG768" s="146"/>
      <c r="BH768" s="146"/>
      <c r="BI768" s="11" t="s">
        <v>183</v>
      </c>
      <c r="BJ768" s="11" t="s">
        <v>183</v>
      </c>
      <c r="BK768" s="11" t="s">
        <v>183</v>
      </c>
      <c r="BL768" s="11" t="s">
        <v>183</v>
      </c>
      <c r="BM768" s="11" t="s">
        <v>183</v>
      </c>
      <c r="BN768" s="11" t="s">
        <v>183</v>
      </c>
      <c r="BO768" s="11" t="s">
        <v>183</v>
      </c>
      <c r="BP768" s="11" t="s">
        <v>183</v>
      </c>
      <c r="BQ768" s="11" t="s">
        <v>183</v>
      </c>
      <c r="BR768" s="11" t="s">
        <v>183</v>
      </c>
      <c r="BS768" s="11" t="s">
        <v>183</v>
      </c>
      <c r="BT768" s="11" t="s">
        <v>183</v>
      </c>
      <c r="BU768" s="11"/>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6"/>
      <c r="DC768" s="16"/>
      <c r="DD768" s="16"/>
      <c r="DE768" s="16"/>
      <c r="DF768" s="17"/>
      <c r="DG768" s="16"/>
      <c r="DH768" s="16"/>
      <c r="DI768" s="16"/>
      <c r="DJ768" s="16"/>
      <c r="DK768" s="16"/>
      <c r="DL768" s="16"/>
      <c r="DM768" s="13"/>
      <c r="DN768" s="16"/>
      <c r="DO768" s="16"/>
      <c r="DP768" s="16"/>
      <c r="DQ768" s="16"/>
      <c r="DR768" s="16"/>
      <c r="DS768" s="16"/>
      <c r="DT768" s="16"/>
      <c r="DU768" s="16"/>
      <c r="DV768" s="16"/>
      <c r="DW768" s="138"/>
      <c r="DX768" s="137"/>
      <c r="DY768" s="137"/>
      <c r="DZ768" s="17"/>
      <c r="EA768" s="15"/>
      <c r="EB768" s="15"/>
      <c r="EC768" s="15"/>
      <c r="ED768" s="15"/>
    </row>
    <row r="769" spans="1:134" ht="15" hidden="1" customHeight="1" x14ac:dyDescent="0.3">
      <c r="A769" s="123"/>
      <c r="B769" s="221"/>
      <c r="C769" s="553" t="str">
        <f>IF(LEN(t_STR_RW_UEGO4) &gt; 0, t_STR_RW_UEGO4, DEF_RW_UEGO4) &amp; " heater open / ground short"</f>
        <v>UEGO4 heater open / ground short</v>
      </c>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c r="AC769" s="151"/>
      <c r="AD769" s="151"/>
      <c r="AE769" s="151"/>
      <c r="AF769" s="151"/>
      <c r="AG769" s="151"/>
      <c r="AH769" s="151"/>
      <c r="AI769" s="151"/>
      <c r="AJ769" s="148">
        <f>IF($DM769=0,0,(IF(_xlfn.BITAND($DM769, 128),"8,", "") &amp; IF(_xlfn.BITAND($DM769,64),"7,", "") &amp; IF(_xlfn.BITAND($DM769,7), _xlfn.BITAND($DM769,7) &amp; ",", "") &amp; IF(_xlfn.BITAND($DM769, 56), _xlfn.BITAND($DM769, 56)/8, "")))</f>
        <v>0</v>
      </c>
      <c r="AK769" s="135">
        <v>0</v>
      </c>
      <c r="AL769" s="135">
        <v>31</v>
      </c>
      <c r="AM769" s="194" t="s">
        <v>165</v>
      </c>
      <c r="AN769" s="195" t="s">
        <v>1201</v>
      </c>
      <c r="AO769" s="195" t="s">
        <v>167</v>
      </c>
      <c r="AP769" s="195" t="s">
        <v>1201</v>
      </c>
      <c r="AQ769" s="140" t="s">
        <v>1202</v>
      </c>
      <c r="AR769" s="225">
        <v>5</v>
      </c>
      <c r="AS769" s="142" t="s">
        <v>1033</v>
      </c>
      <c r="AT769" s="198">
        <v>2</v>
      </c>
      <c r="AU769" s="198">
        <v>0.5</v>
      </c>
      <c r="AV769" s="12" t="s">
        <v>259</v>
      </c>
      <c r="AW769" s="135">
        <v>0</v>
      </c>
      <c r="AX769" s="135">
        <v>0</v>
      </c>
      <c r="AY769" s="135">
        <v>0</v>
      </c>
      <c r="AZ769" s="135">
        <v>0</v>
      </c>
      <c r="BA769" s="135">
        <v>0</v>
      </c>
      <c r="BB769" s="136"/>
      <c r="BC769" s="136"/>
      <c r="BD769" s="15"/>
      <c r="BE769" s="137" t="str">
        <f>IF(C769="","",C769)</f>
        <v>UEGO4 heater open / ground short</v>
      </c>
      <c r="BF769" s="11" t="s">
        <v>1012</v>
      </c>
      <c r="BG769" s="11" t="s">
        <v>1013</v>
      </c>
      <c r="BH769" s="11" t="s">
        <v>266</v>
      </c>
      <c r="BI769" s="11" t="s">
        <v>1034</v>
      </c>
      <c r="BJ769" s="11" t="s">
        <v>1015</v>
      </c>
      <c r="BK769" s="11" t="s">
        <v>1035</v>
      </c>
      <c r="BL769" s="11" t="s">
        <v>1026</v>
      </c>
      <c r="BM769" s="11" t="s">
        <v>179</v>
      </c>
      <c r="BN769" s="11" t="s">
        <v>182</v>
      </c>
      <c r="BO769" s="11" t="s">
        <v>182</v>
      </c>
      <c r="BP769" s="11" t="s">
        <v>183</v>
      </c>
      <c r="BQ769" s="11" t="s">
        <v>182</v>
      </c>
      <c r="BR769" s="11" t="s">
        <v>182</v>
      </c>
      <c r="BS769" s="11" t="s">
        <v>183</v>
      </c>
      <c r="BT769" s="11" t="s">
        <v>182</v>
      </c>
      <c r="BU769" s="11"/>
      <c r="BV769" s="15">
        <f>IF(UPPER(TRIM(D769))="X",1,0)</f>
        <v>0</v>
      </c>
      <c r="BW769" s="15">
        <f>IF(UPPER(TRIM(E769))="X",1,0)</f>
        <v>0</v>
      </c>
      <c r="BX769" s="15">
        <f>IF(UPPER(TRIM(F769))="X",1,0)</f>
        <v>0</v>
      </c>
      <c r="BY769" s="15">
        <f>IF(UPPER(TRIM(G769))="X",1,0)</f>
        <v>0</v>
      </c>
      <c r="BZ769" s="15">
        <f>IF(UPPER(TRIM(H769))="X",1,0)</f>
        <v>0</v>
      </c>
      <c r="CA769" s="15">
        <f>IF(UPPER(TRIM(J769))="X",1,0)</f>
        <v>0</v>
      </c>
      <c r="CB769" s="15">
        <f>IF(UPPER(TRIM(L769))="X",1,0)</f>
        <v>0</v>
      </c>
      <c r="CC769" s="15">
        <f>IF(UPPER(TRIM(M769))="X",1,0)</f>
        <v>0</v>
      </c>
      <c r="CD769" s="15">
        <f>IF(UPPER(TRIM(I769))="X",1,0)</f>
        <v>0</v>
      </c>
      <c r="CE769" s="15">
        <f>IF(UPPER(TRIM(K769))="X",1,0)</f>
        <v>0</v>
      </c>
      <c r="CF769" s="15">
        <f t="shared" ref="CF769:CX769" si="384">IF(UPPER(TRIM(N769))="X",1,0)</f>
        <v>0</v>
      </c>
      <c r="CG769" s="15">
        <f t="shared" si="384"/>
        <v>0</v>
      </c>
      <c r="CH769" s="15">
        <f t="shared" si="384"/>
        <v>0</v>
      </c>
      <c r="CI769" s="15">
        <f t="shared" si="384"/>
        <v>0</v>
      </c>
      <c r="CJ769" s="15">
        <f t="shared" si="384"/>
        <v>0</v>
      </c>
      <c r="CK769" s="15">
        <f t="shared" si="384"/>
        <v>0</v>
      </c>
      <c r="CL769" s="15">
        <f t="shared" si="384"/>
        <v>0</v>
      </c>
      <c r="CM769" s="15">
        <f t="shared" si="384"/>
        <v>0</v>
      </c>
      <c r="CN769" s="15">
        <f t="shared" si="384"/>
        <v>0</v>
      </c>
      <c r="CO769" s="15">
        <f t="shared" si="384"/>
        <v>0</v>
      </c>
      <c r="CP769" s="15">
        <f t="shared" si="384"/>
        <v>0</v>
      </c>
      <c r="CQ769" s="15">
        <f t="shared" si="384"/>
        <v>0</v>
      </c>
      <c r="CR769" s="15">
        <f t="shared" si="384"/>
        <v>0</v>
      </c>
      <c r="CS769" s="15">
        <f t="shared" si="384"/>
        <v>0</v>
      </c>
      <c r="CT769" s="15">
        <f t="shared" si="384"/>
        <v>0</v>
      </c>
      <c r="CU769" s="15">
        <f t="shared" si="384"/>
        <v>0</v>
      </c>
      <c r="CV769" s="15">
        <f t="shared" si="384"/>
        <v>0</v>
      </c>
      <c r="CW769" s="15">
        <f t="shared" si="384"/>
        <v>0</v>
      </c>
      <c r="CX769" s="15">
        <f t="shared" si="384"/>
        <v>0</v>
      </c>
      <c r="CY769" s="15">
        <v>0</v>
      </c>
      <c r="CZ769" s="15">
        <f>IF(UPPER(TRIM(AH769))="X",1,0)</f>
        <v>0</v>
      </c>
      <c r="DA769" s="15">
        <v>0</v>
      </c>
      <c r="DB769" s="16">
        <f>IF(UPPER(TRIM(AM769))="P", 0, IF(UPPER(TRIM(AM769))="C", 16384, IF(UPPER(TRIM(AM769))="B", 32768, IF(UPPER(TRIM(AM769))="U", 49152, -1))))</f>
        <v>0</v>
      </c>
      <c r="DC769" s="16">
        <f>HEX2DEC(AN769)</f>
        <v>12454</v>
      </c>
      <c r="DD769" s="16">
        <f>IF(UPPER(TRIM(BB769))="",0,IF(UPPER(TRIM(BB769))="M",32,IF(UPPER(TRIM(BB769))="H",64,IF(UPPER(TRIM(BB769))="I",128,-1))))</f>
        <v>0</v>
      </c>
      <c r="DE769" s="16">
        <f>IF(UPPER(TRIM(BC769))="",0, IF(UPPER(TRIM(BC769))="U",1,IF(UPPER(TRIM(BC769))="A",2,IF(UPPER(TRIM(BC769))="B1",4,IF(UPPER(TRIM(BC769))="B2",8,IF(UPPER(TRIM(BC769))="C",16,-1))))))</f>
        <v>0</v>
      </c>
      <c r="DF769" s="17"/>
      <c r="DG769" s="16">
        <v>645</v>
      </c>
      <c r="DH769" s="16">
        <f>AK769</f>
        <v>0</v>
      </c>
      <c r="DI769" s="16">
        <f>AL769</f>
        <v>31</v>
      </c>
      <c r="DJ769" s="16">
        <f>DB769 + DC769</f>
        <v>12454</v>
      </c>
      <c r="DK769" s="16">
        <f>HEX2DEC(AO769)</f>
        <v>0</v>
      </c>
      <c r="DL769" s="16">
        <f>HEX2DEC(AP769)</f>
        <v>12454</v>
      </c>
      <c r="DM769" s="13">
        <v>0</v>
      </c>
      <c r="DN769" s="16">
        <v>475</v>
      </c>
      <c r="DO769" s="16">
        <f>BV769*2^15+BW769*2^14+BX769*2^13+BY769*2^12+BZ769*2^11+CA769*2^10+CB769*2^9+CC769*2^8+CD769*2^7+CE769*2^6+CF769*2^5+CG769*2^4+CH769*2^3+CI769*2^2+CJ769*2^1+CK769*2^0</f>
        <v>0</v>
      </c>
      <c r="DP769" s="16">
        <f>CL769*2^15+CM769*2^14+CN769*2^13+CO769*2^12+CP769*2^11+CQ769*2^10+CR769*2^9+CS769*2^8+CT769*2^7+CU769*2^6+CV769*2^5+CW769*2^4+CX769*2^3+CY769*2^2+CZ769*2^1+DA769*2^0</f>
        <v>0</v>
      </c>
      <c r="DQ769" s="16">
        <f>IF(DS769=2,AT769*1000,AT769)</f>
        <v>2000</v>
      </c>
      <c r="DR769" s="16">
        <f>IF(DT769=2,AU769*1000,AU769)</f>
        <v>500</v>
      </c>
      <c r="DS769" s="16">
        <v>2</v>
      </c>
      <c r="DT769" s="16">
        <v>2</v>
      </c>
      <c r="DU769" s="16">
        <f>MAX(0,MIN(AX769,3))*2^14+MAX(0,MIN(AY769,3))*2^12+MAX(0,MIN(AZ769,3))*2^10+MAX(0,MIN(BA769,3))*2^8+IF(AW769&lt;0,31,IF(AW769&gt;30,30,AW769))</f>
        <v>0</v>
      </c>
      <c r="DV769" s="16">
        <f>DD769 + DE769</f>
        <v>0</v>
      </c>
      <c r="DW769" s="138"/>
      <c r="DX769" s="137"/>
      <c r="DY769" s="137"/>
      <c r="DZ769" s="17"/>
      <c r="EA769" s="15"/>
      <c r="EB769" s="15"/>
      <c r="EC769" s="15"/>
      <c r="ED769" s="15"/>
    </row>
    <row r="770" spans="1:134" ht="15" hidden="1" customHeight="1" x14ac:dyDescent="0.3">
      <c r="A770" s="123"/>
      <c r="B770" s="221"/>
      <c r="C770" s="553"/>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48"/>
      <c r="AK770" s="12"/>
      <c r="AL770" s="12"/>
      <c r="AM770" s="149"/>
      <c r="AN770" s="150"/>
      <c r="AO770" s="150"/>
      <c r="AP770" s="150"/>
      <c r="AQ770" s="132" t="s">
        <v>1036</v>
      </c>
      <c r="AR770" s="225">
        <v>5</v>
      </c>
      <c r="AS770" s="142" t="s">
        <v>170</v>
      </c>
      <c r="AT770" s="13"/>
      <c r="AU770" s="13"/>
      <c r="AV770" s="12"/>
      <c r="AW770" s="12"/>
      <c r="AX770" s="12"/>
      <c r="AY770" s="12"/>
      <c r="AZ770" s="12"/>
      <c r="BA770" s="12"/>
      <c r="BB770" s="14"/>
      <c r="BC770" s="14"/>
      <c r="BD770" s="15"/>
      <c r="BE770" s="137"/>
      <c r="BF770" s="146"/>
      <c r="BG770" s="146"/>
      <c r="BH770" s="146"/>
      <c r="BI770" s="11" t="s">
        <v>183</v>
      </c>
      <c r="BJ770" s="11" t="s">
        <v>183</v>
      </c>
      <c r="BK770" s="11" t="s">
        <v>183</v>
      </c>
      <c r="BL770" s="11" t="s">
        <v>183</v>
      </c>
      <c r="BM770" s="11" t="s">
        <v>183</v>
      </c>
      <c r="BN770" s="11" t="s">
        <v>183</v>
      </c>
      <c r="BO770" s="11" t="s">
        <v>183</v>
      </c>
      <c r="BP770" s="11" t="s">
        <v>183</v>
      </c>
      <c r="BQ770" s="11" t="s">
        <v>183</v>
      </c>
      <c r="BR770" s="11" t="s">
        <v>183</v>
      </c>
      <c r="BS770" s="11" t="s">
        <v>183</v>
      </c>
      <c r="BT770" s="11" t="s">
        <v>183</v>
      </c>
      <c r="BU770" s="11"/>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6"/>
      <c r="DC770" s="16"/>
      <c r="DD770" s="16"/>
      <c r="DE770" s="16"/>
      <c r="DF770" s="17"/>
      <c r="DG770" s="16"/>
      <c r="DH770" s="16"/>
      <c r="DI770" s="16"/>
      <c r="DJ770" s="16"/>
      <c r="DK770" s="16"/>
      <c r="DL770" s="16"/>
      <c r="DM770" s="13"/>
      <c r="DN770" s="16"/>
      <c r="DO770" s="16"/>
      <c r="DP770" s="16"/>
      <c r="DQ770" s="16"/>
      <c r="DR770" s="16"/>
      <c r="DS770" s="16"/>
      <c r="DT770" s="16"/>
      <c r="DU770" s="16"/>
      <c r="DV770" s="16"/>
      <c r="DW770" s="138"/>
      <c r="DX770" s="137"/>
      <c r="DY770" s="137"/>
      <c r="DZ770" s="17"/>
      <c r="EA770" s="15"/>
      <c r="EB770" s="15"/>
      <c r="EC770" s="15"/>
      <c r="ED770" s="15"/>
    </row>
    <row r="771" spans="1:134" ht="15" hidden="1" customHeight="1" x14ac:dyDescent="0.3">
      <c r="A771" s="123"/>
      <c r="B771" s="221"/>
      <c r="C771" s="561" t="str">
        <f>IF(LEN(t_STR_RW_UEGO4) &gt; 0, t_STR_RW_UEGO4, DEF_RW_UEGO4) &amp; " heater short to power"</f>
        <v>UEGO4 heater short to power</v>
      </c>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c r="AC771" s="151"/>
      <c r="AD771" s="151"/>
      <c r="AE771" s="151"/>
      <c r="AF771" s="151"/>
      <c r="AG771" s="151"/>
      <c r="AH771" s="151"/>
      <c r="AI771" s="151"/>
      <c r="AJ771" s="148">
        <f>IF($DM771=0,0,(IF(_xlfn.BITAND($DM771, 128),"8,", "") &amp; IF(_xlfn.BITAND($DM771,64),"7,", "") &amp; IF(_xlfn.BITAND($DM771,7), _xlfn.BITAND($DM771,7) &amp; ",", "") &amp; IF(_xlfn.BITAND($DM771, 56), _xlfn.BITAND($DM771, 56)/8, "")))</f>
        <v>0</v>
      </c>
      <c r="AK771" s="135">
        <v>0</v>
      </c>
      <c r="AL771" s="135">
        <v>31</v>
      </c>
      <c r="AM771" s="194" t="s">
        <v>165</v>
      </c>
      <c r="AN771" s="195" t="s">
        <v>1203</v>
      </c>
      <c r="AO771" s="195" t="s">
        <v>167</v>
      </c>
      <c r="AP771" s="195" t="s">
        <v>1203</v>
      </c>
      <c r="AQ771" s="140" t="s">
        <v>1204</v>
      </c>
      <c r="AR771" s="225">
        <v>90</v>
      </c>
      <c r="AS771" s="142" t="s">
        <v>1033</v>
      </c>
      <c r="AT771" s="198">
        <v>2</v>
      </c>
      <c r="AU771" s="198">
        <v>0.5</v>
      </c>
      <c r="AV771" s="12" t="s">
        <v>259</v>
      </c>
      <c r="AW771" s="135">
        <v>0</v>
      </c>
      <c r="AX771" s="135">
        <v>0</v>
      </c>
      <c r="AY771" s="135">
        <v>0</v>
      </c>
      <c r="AZ771" s="135">
        <v>0</v>
      </c>
      <c r="BA771" s="135">
        <v>0</v>
      </c>
      <c r="BB771" s="136"/>
      <c r="BC771" s="136"/>
      <c r="BD771" s="15"/>
      <c r="BE771" s="137" t="str">
        <f>IF(C771="","",C771)</f>
        <v>UEGO4 heater short to power</v>
      </c>
      <c r="BF771" s="11" t="s">
        <v>1012</v>
      </c>
      <c r="BG771" s="11" t="s">
        <v>1013</v>
      </c>
      <c r="BH771" s="11" t="s">
        <v>266</v>
      </c>
      <c r="BI771" s="11" t="s">
        <v>1034</v>
      </c>
      <c r="BJ771" s="11" t="s">
        <v>1015</v>
      </c>
      <c r="BK771" s="11" t="s">
        <v>1035</v>
      </c>
      <c r="BL771" s="11" t="s">
        <v>1026</v>
      </c>
      <c r="BM771" s="11" t="s">
        <v>179</v>
      </c>
      <c r="BN771" s="11" t="s">
        <v>182</v>
      </c>
      <c r="BO771" s="11" t="s">
        <v>182</v>
      </c>
      <c r="BP771" s="11" t="s">
        <v>183</v>
      </c>
      <c r="BQ771" s="11" t="s">
        <v>182</v>
      </c>
      <c r="BR771" s="11" t="s">
        <v>182</v>
      </c>
      <c r="BS771" s="11" t="s">
        <v>183</v>
      </c>
      <c r="BT771" s="11" t="s">
        <v>182</v>
      </c>
      <c r="BU771" s="11"/>
      <c r="BV771" s="15">
        <f>IF(UPPER(TRIM(D771))="X",1,0)</f>
        <v>0</v>
      </c>
      <c r="BW771" s="15">
        <f>IF(UPPER(TRIM(E771))="X",1,0)</f>
        <v>0</v>
      </c>
      <c r="BX771" s="15">
        <f>IF(UPPER(TRIM(F771))="X",1,0)</f>
        <v>0</v>
      </c>
      <c r="BY771" s="15">
        <f>IF(UPPER(TRIM(G771))="X",1,0)</f>
        <v>0</v>
      </c>
      <c r="BZ771" s="15">
        <f>IF(UPPER(TRIM(H771))="X",1,0)</f>
        <v>0</v>
      </c>
      <c r="CA771" s="15">
        <f>IF(UPPER(TRIM(J771))="X",1,0)</f>
        <v>0</v>
      </c>
      <c r="CB771" s="15">
        <f>IF(UPPER(TRIM(L771))="X",1,0)</f>
        <v>0</v>
      </c>
      <c r="CC771" s="15">
        <f>IF(UPPER(TRIM(M771))="X",1,0)</f>
        <v>0</v>
      </c>
      <c r="CD771" s="15">
        <f>IF(UPPER(TRIM(I771))="X",1,0)</f>
        <v>0</v>
      </c>
      <c r="CE771" s="15">
        <f>IF(UPPER(TRIM(K771))="X",1,0)</f>
        <v>0</v>
      </c>
      <c r="CF771" s="15">
        <f t="shared" ref="CF771:CX771" si="385">IF(UPPER(TRIM(N771))="X",1,0)</f>
        <v>0</v>
      </c>
      <c r="CG771" s="15">
        <f t="shared" si="385"/>
        <v>0</v>
      </c>
      <c r="CH771" s="15">
        <f t="shared" si="385"/>
        <v>0</v>
      </c>
      <c r="CI771" s="15">
        <f t="shared" si="385"/>
        <v>0</v>
      </c>
      <c r="CJ771" s="15">
        <f t="shared" si="385"/>
        <v>0</v>
      </c>
      <c r="CK771" s="15">
        <f t="shared" si="385"/>
        <v>0</v>
      </c>
      <c r="CL771" s="15">
        <f t="shared" si="385"/>
        <v>0</v>
      </c>
      <c r="CM771" s="15">
        <f t="shared" si="385"/>
        <v>0</v>
      </c>
      <c r="CN771" s="15">
        <f t="shared" si="385"/>
        <v>0</v>
      </c>
      <c r="CO771" s="15">
        <f t="shared" si="385"/>
        <v>0</v>
      </c>
      <c r="CP771" s="15">
        <f t="shared" si="385"/>
        <v>0</v>
      </c>
      <c r="CQ771" s="15">
        <f t="shared" si="385"/>
        <v>0</v>
      </c>
      <c r="CR771" s="15">
        <f t="shared" si="385"/>
        <v>0</v>
      </c>
      <c r="CS771" s="15">
        <f t="shared" si="385"/>
        <v>0</v>
      </c>
      <c r="CT771" s="15">
        <f t="shared" si="385"/>
        <v>0</v>
      </c>
      <c r="CU771" s="15">
        <f t="shared" si="385"/>
        <v>0</v>
      </c>
      <c r="CV771" s="15">
        <f t="shared" si="385"/>
        <v>0</v>
      </c>
      <c r="CW771" s="15">
        <f t="shared" si="385"/>
        <v>0</v>
      </c>
      <c r="CX771" s="15">
        <f t="shared" si="385"/>
        <v>0</v>
      </c>
      <c r="CY771" s="15">
        <v>0</v>
      </c>
      <c r="CZ771" s="15">
        <f>IF(UPPER(TRIM(AH771))="X",1,0)</f>
        <v>0</v>
      </c>
      <c r="DA771" s="15">
        <v>0</v>
      </c>
      <c r="DB771" s="16">
        <f>IF(UPPER(TRIM(AM771))="P", 0, IF(UPPER(TRIM(AM771))="C", 16384, IF(UPPER(TRIM(AM771))="B", 32768, IF(UPPER(TRIM(AM771))="U", 49152, -1))))</f>
        <v>0</v>
      </c>
      <c r="DC771" s="16">
        <f>HEX2DEC(AN771)</f>
        <v>12455</v>
      </c>
      <c r="DD771" s="16">
        <f>IF(UPPER(TRIM(BB771))="",0,IF(UPPER(TRIM(BB771))="M",32,IF(UPPER(TRIM(BB771))="H",64,IF(UPPER(TRIM(BB771))="I",128,-1))))</f>
        <v>0</v>
      </c>
      <c r="DE771" s="16">
        <f>IF(UPPER(TRIM(BC771))="",0, IF(UPPER(TRIM(BC771))="U",1,IF(UPPER(TRIM(BC771))="A",2,IF(UPPER(TRIM(BC771))="B1",4,IF(UPPER(TRIM(BC771))="B2",8,IF(UPPER(TRIM(BC771))="C",16,-1))))))</f>
        <v>0</v>
      </c>
      <c r="DF771" s="17"/>
      <c r="DG771" s="16">
        <v>646</v>
      </c>
      <c r="DH771" s="16">
        <f>AK771</f>
        <v>0</v>
      </c>
      <c r="DI771" s="16">
        <f>AL771</f>
        <v>31</v>
      </c>
      <c r="DJ771" s="16">
        <f>DB771 + DC771</f>
        <v>12455</v>
      </c>
      <c r="DK771" s="16">
        <f>HEX2DEC(AO771)</f>
        <v>0</v>
      </c>
      <c r="DL771" s="16">
        <f>HEX2DEC(AP771)</f>
        <v>12455</v>
      </c>
      <c r="DM771" s="13">
        <v>0</v>
      </c>
      <c r="DN771" s="16">
        <v>476</v>
      </c>
      <c r="DO771" s="16">
        <f>BV771*2^15+BW771*2^14+BX771*2^13+BY771*2^12+BZ771*2^11+CA771*2^10+CB771*2^9+CC771*2^8+CD771*2^7+CE771*2^6+CF771*2^5+CG771*2^4+CH771*2^3+CI771*2^2+CJ771*2^1+CK771*2^0</f>
        <v>0</v>
      </c>
      <c r="DP771" s="16">
        <f>CL771*2^15+CM771*2^14+CN771*2^13+CO771*2^12+CP771*2^11+CQ771*2^10+CR771*2^9+CS771*2^8+CT771*2^7+CU771*2^6+CV771*2^5+CW771*2^4+CX771*2^3+CY771*2^2+CZ771*2^1+DA771*2^0</f>
        <v>0</v>
      </c>
      <c r="DQ771" s="16">
        <f>IF(DS771=2,AT771*1000,AT771)</f>
        <v>2000</v>
      </c>
      <c r="DR771" s="16">
        <f>IF(DT771=2,AU771*1000,AU771)</f>
        <v>500</v>
      </c>
      <c r="DS771" s="16">
        <v>2</v>
      </c>
      <c r="DT771" s="16">
        <v>2</v>
      </c>
      <c r="DU771" s="16">
        <f>MAX(0,MIN(AX771,3))*2^14+MAX(0,MIN(AY771,3))*2^12+MAX(0,MIN(AZ771,3))*2^10+MAX(0,MIN(BA771,3))*2^8+IF(AW771&lt;0,31,IF(AW771&gt;30,30,AW771))</f>
        <v>0</v>
      </c>
      <c r="DV771" s="16">
        <f>DD771 + DE771</f>
        <v>0</v>
      </c>
      <c r="DW771" s="138"/>
      <c r="DX771" s="137"/>
      <c r="DY771" s="137"/>
      <c r="DZ771" s="17"/>
      <c r="EA771" s="15"/>
      <c r="EB771" s="15"/>
      <c r="EC771" s="15"/>
      <c r="ED771" s="15"/>
    </row>
    <row r="772" spans="1:134" ht="15" hidden="1" customHeight="1" x14ac:dyDescent="0.3">
      <c r="A772" s="123"/>
      <c r="B772" s="221"/>
      <c r="C772" s="553"/>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48"/>
      <c r="AK772" s="12"/>
      <c r="AL772" s="12"/>
      <c r="AM772" s="149"/>
      <c r="AN772" s="150"/>
      <c r="AO772" s="150"/>
      <c r="AP772" s="150"/>
      <c r="AQ772" s="132" t="s">
        <v>1039</v>
      </c>
      <c r="AR772" s="225">
        <v>90</v>
      </c>
      <c r="AS772" s="142" t="s">
        <v>170</v>
      </c>
      <c r="AT772" s="12"/>
      <c r="AU772" s="13"/>
      <c r="AV772" s="12"/>
      <c r="AW772" s="12"/>
      <c r="AX772" s="12"/>
      <c r="AY772" s="12"/>
      <c r="AZ772" s="12"/>
      <c r="BA772" s="12"/>
      <c r="BB772" s="14"/>
      <c r="BC772" s="14"/>
      <c r="BD772" s="15"/>
      <c r="BE772" s="137"/>
      <c r="BF772" s="146"/>
      <c r="BG772" s="146"/>
      <c r="BH772" s="146"/>
      <c r="BI772" s="11" t="s">
        <v>183</v>
      </c>
      <c r="BJ772" s="11" t="s">
        <v>183</v>
      </c>
      <c r="BK772" s="11" t="s">
        <v>183</v>
      </c>
      <c r="BL772" s="11" t="s">
        <v>183</v>
      </c>
      <c r="BM772" s="11" t="s">
        <v>183</v>
      </c>
      <c r="BN772" s="11" t="s">
        <v>183</v>
      </c>
      <c r="BO772" s="11" t="s">
        <v>183</v>
      </c>
      <c r="BP772" s="11" t="s">
        <v>183</v>
      </c>
      <c r="BQ772" s="11" t="s">
        <v>183</v>
      </c>
      <c r="BR772" s="11" t="s">
        <v>183</v>
      </c>
      <c r="BS772" s="11" t="s">
        <v>183</v>
      </c>
      <c r="BT772" s="11" t="s">
        <v>183</v>
      </c>
      <c r="BU772" s="11"/>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6"/>
      <c r="DC772" s="16"/>
      <c r="DD772" s="16"/>
      <c r="DE772" s="16"/>
      <c r="DF772" s="17"/>
      <c r="DG772" s="16"/>
      <c r="DH772" s="16"/>
      <c r="DI772" s="16"/>
      <c r="DJ772" s="16"/>
      <c r="DK772" s="16"/>
      <c r="DL772" s="16"/>
      <c r="DM772" s="13"/>
      <c r="DN772" s="16"/>
      <c r="DO772" s="16"/>
      <c r="DP772" s="16"/>
      <c r="DQ772" s="16"/>
      <c r="DR772" s="16"/>
      <c r="DS772" s="16"/>
      <c r="DT772" s="16"/>
      <c r="DU772" s="16"/>
      <c r="DV772" s="16"/>
      <c r="DW772" s="138"/>
      <c r="DX772" s="137"/>
      <c r="DY772" s="137"/>
      <c r="DZ772" s="17"/>
      <c r="EA772" s="15"/>
      <c r="EB772" s="15"/>
      <c r="EC772" s="15"/>
      <c r="ED772" s="15"/>
    </row>
    <row r="773" spans="1:134" ht="15" hidden="1" customHeight="1" x14ac:dyDescent="0.3">
      <c r="A773" s="123"/>
      <c r="B773" s="221"/>
      <c r="C773" s="553" t="str">
        <f>IF(LEN(t_STR_RW_UEGO4) &gt; 0, t_STR_RW_UEGO4, DEF_RW_UEGO4) &amp; " CAN sensor communication lost"</f>
        <v>UEGO4 CAN sensor communication lost</v>
      </c>
      <c r="D773" s="268"/>
      <c r="E773" s="268"/>
      <c r="F773" s="268"/>
      <c r="G773" s="202"/>
      <c r="H773" s="268"/>
      <c r="I773" s="202"/>
      <c r="J773" s="202"/>
      <c r="K773" s="268"/>
      <c r="L773" s="268"/>
      <c r="M773" s="268"/>
      <c r="N773" s="268"/>
      <c r="O773" s="268"/>
      <c r="P773" s="268"/>
      <c r="Q773" s="268"/>
      <c r="R773" s="268"/>
      <c r="S773" s="268"/>
      <c r="T773" s="268"/>
      <c r="U773" s="268"/>
      <c r="V773" s="268"/>
      <c r="W773" s="268"/>
      <c r="X773" s="268"/>
      <c r="Y773" s="268"/>
      <c r="Z773" s="268"/>
      <c r="AA773" s="268"/>
      <c r="AB773" s="268"/>
      <c r="AC773" s="268"/>
      <c r="AD773" s="268"/>
      <c r="AE773" s="268"/>
      <c r="AF773" s="268"/>
      <c r="AG773" s="268"/>
      <c r="AH773" s="268"/>
      <c r="AI773" s="268"/>
      <c r="AJ773" s="148">
        <f>IF($DM773=0,0,(IF(_xlfn.BITAND($DM773, 128),"8,", "") &amp; IF(_xlfn.BITAND($DM773,64),"7,", "") &amp; IF(_xlfn.BITAND($DM773,7), _xlfn.BITAND($DM773,7) &amp; ",", "") &amp; IF(_xlfn.BITAND($DM773, 56), _xlfn.BITAND($DM773, 56)/8, "")))</f>
        <v>0</v>
      </c>
      <c r="AK773" s="135">
        <v>0</v>
      </c>
      <c r="AL773" s="135">
        <v>12</v>
      </c>
      <c r="AM773" s="194" t="s">
        <v>523</v>
      </c>
      <c r="AN773" s="195" t="s">
        <v>1205</v>
      </c>
      <c r="AO773" s="195" t="s">
        <v>167</v>
      </c>
      <c r="AP773" s="195" t="s">
        <v>1205</v>
      </c>
      <c r="AQ773" s="140"/>
      <c r="AR773" s="12"/>
      <c r="AS773" s="12"/>
      <c r="AT773" s="263">
        <v>0.1</v>
      </c>
      <c r="AU773" s="198">
        <v>1</v>
      </c>
      <c r="AV773" s="12" t="s">
        <v>259</v>
      </c>
      <c r="AW773" s="135">
        <v>0</v>
      </c>
      <c r="AX773" s="135">
        <v>0</v>
      </c>
      <c r="AY773" s="135">
        <v>0</v>
      </c>
      <c r="AZ773" s="135">
        <v>0</v>
      </c>
      <c r="BA773" s="135">
        <v>0</v>
      </c>
      <c r="BB773" s="136"/>
      <c r="BC773" s="136"/>
      <c r="BD773" s="15"/>
      <c r="BE773" s="137" t="str">
        <f>IF(C773="","",C773)</f>
        <v>UEGO4 CAN sensor communication lost</v>
      </c>
      <c r="BF773" s="11" t="s">
        <v>264</v>
      </c>
      <c r="BG773" s="11" t="s">
        <v>265</v>
      </c>
      <c r="BH773" s="11" t="s">
        <v>266</v>
      </c>
      <c r="BI773" s="11" t="s">
        <v>525</v>
      </c>
      <c r="BJ773" s="11" t="s">
        <v>268</v>
      </c>
      <c r="BK773" s="11" t="s">
        <v>485</v>
      </c>
      <c r="BL773" s="11" t="s">
        <v>350</v>
      </c>
      <c r="BM773" s="11" t="s">
        <v>179</v>
      </c>
      <c r="BN773" s="11" t="s">
        <v>182</v>
      </c>
      <c r="BO773" s="11" t="s">
        <v>181</v>
      </c>
      <c r="BP773" s="11" t="s">
        <v>272</v>
      </c>
      <c r="BQ773" s="11" t="s">
        <v>182</v>
      </c>
      <c r="BR773" s="11" t="s">
        <v>182</v>
      </c>
      <c r="BS773" s="11"/>
      <c r="BT773" s="11" t="s">
        <v>182</v>
      </c>
      <c r="BU773" s="11"/>
      <c r="BV773" s="15">
        <f>IF(UPPER(TRIM(D773))="X",1,0)</f>
        <v>0</v>
      </c>
      <c r="BW773" s="15">
        <f>IF(UPPER(TRIM(E773))="X",1,0)</f>
        <v>0</v>
      </c>
      <c r="BX773" s="15">
        <f>IF(UPPER(TRIM(F773))="X",1,0)</f>
        <v>0</v>
      </c>
      <c r="BY773" s="15">
        <f>IF(UPPER(TRIM(G773))="X",1,0)</f>
        <v>0</v>
      </c>
      <c r="BZ773" s="15">
        <f>IF(UPPER(TRIM(H773))="X",1,0)</f>
        <v>0</v>
      </c>
      <c r="CA773" s="15">
        <f>IF(UPPER(TRIM(J773))="X",1,0)</f>
        <v>0</v>
      </c>
      <c r="CB773" s="15">
        <f>IF(UPPER(TRIM(L773))="X",1,0)</f>
        <v>0</v>
      </c>
      <c r="CC773" s="15">
        <f>IF(UPPER(TRIM(M773))="X",1,0)</f>
        <v>0</v>
      </c>
      <c r="CD773" s="15">
        <f>IF(UPPER(TRIM(I773))="X",1,0)</f>
        <v>0</v>
      </c>
      <c r="CE773" s="15">
        <f>IF(UPPER(TRIM(K773))="X",1,0)</f>
        <v>0</v>
      </c>
      <c r="CF773" s="15">
        <f t="shared" ref="CF773:CX773" si="386">IF(UPPER(TRIM(N773))="X",1,0)</f>
        <v>0</v>
      </c>
      <c r="CG773" s="15">
        <f t="shared" si="386"/>
        <v>0</v>
      </c>
      <c r="CH773" s="15">
        <f t="shared" si="386"/>
        <v>0</v>
      </c>
      <c r="CI773" s="15">
        <f t="shared" si="386"/>
        <v>0</v>
      </c>
      <c r="CJ773" s="15">
        <f t="shared" si="386"/>
        <v>0</v>
      </c>
      <c r="CK773" s="15">
        <f t="shared" si="386"/>
        <v>0</v>
      </c>
      <c r="CL773" s="15">
        <f t="shared" si="386"/>
        <v>0</v>
      </c>
      <c r="CM773" s="15">
        <f t="shared" si="386"/>
        <v>0</v>
      </c>
      <c r="CN773" s="15">
        <f t="shared" si="386"/>
        <v>0</v>
      </c>
      <c r="CO773" s="15">
        <f t="shared" si="386"/>
        <v>0</v>
      </c>
      <c r="CP773" s="15">
        <f t="shared" si="386"/>
        <v>0</v>
      </c>
      <c r="CQ773" s="15">
        <f t="shared" si="386"/>
        <v>0</v>
      </c>
      <c r="CR773" s="15">
        <f t="shared" si="386"/>
        <v>0</v>
      </c>
      <c r="CS773" s="15">
        <f t="shared" si="386"/>
        <v>0</v>
      </c>
      <c r="CT773" s="15">
        <f t="shared" si="386"/>
        <v>0</v>
      </c>
      <c r="CU773" s="15">
        <f t="shared" si="386"/>
        <v>0</v>
      </c>
      <c r="CV773" s="15">
        <f t="shared" si="386"/>
        <v>0</v>
      </c>
      <c r="CW773" s="15">
        <f t="shared" si="386"/>
        <v>0</v>
      </c>
      <c r="CX773" s="15">
        <f t="shared" si="386"/>
        <v>0</v>
      </c>
      <c r="CY773" s="15">
        <v>0</v>
      </c>
      <c r="CZ773" s="15">
        <f>IF(UPPER(TRIM(AH773))="X",1,0)</f>
        <v>0</v>
      </c>
      <c r="DA773" s="15">
        <v>0</v>
      </c>
      <c r="DB773" s="16">
        <f>IF(UPPER(TRIM(AM773))="P", 0, IF(UPPER(TRIM(AM773))="C", 16384, IF(UPPER(TRIM(AM773))="B", 32768, IF(UPPER(TRIM(AM773))="U", 49152, -1))))</f>
        <v>49152</v>
      </c>
      <c r="DC773" s="16">
        <f>HEX2DEC(AN773)</f>
        <v>4115</v>
      </c>
      <c r="DD773" s="16">
        <f>IF(UPPER(TRIM(BB773))="",0,IF(UPPER(TRIM(BB773))="M",32,IF(UPPER(TRIM(BB773))="H",64,IF(UPPER(TRIM(BB773))="I",128,-1))))</f>
        <v>0</v>
      </c>
      <c r="DE773" s="16">
        <f>IF(UPPER(TRIM(BC773))="",0, IF(UPPER(TRIM(BC773))="U",1,IF(UPPER(TRIM(BC773))="A",2,IF(UPPER(TRIM(BC773))="B1",4,IF(UPPER(TRIM(BC773))="B2",8,IF(UPPER(TRIM(BC773))="C",16,-1))))))</f>
        <v>0</v>
      </c>
      <c r="DF773" s="17"/>
      <c r="DG773" s="16">
        <v>683</v>
      </c>
      <c r="DH773" s="16">
        <f>AK773</f>
        <v>0</v>
      </c>
      <c r="DI773" s="16">
        <f>AL773</f>
        <v>12</v>
      </c>
      <c r="DJ773" s="16">
        <f>DB773 + DC773</f>
        <v>53267</v>
      </c>
      <c r="DK773" s="16">
        <f>HEX2DEC(AO773)</f>
        <v>0</v>
      </c>
      <c r="DL773" s="16">
        <f>HEX2DEC(AP773)</f>
        <v>4115</v>
      </c>
      <c r="DM773" s="13">
        <v>0</v>
      </c>
      <c r="DN773" s="16">
        <v>513</v>
      </c>
      <c r="DO773" s="16">
        <f>BV773*2^15+BW773*2^14+BX773*2^13+BY773*2^12+BZ773*2^11+CA773*2^10+CB773*2^9+CC773*2^8+CD773*2^7+CE773*2^6+CF773*2^5+CG773*2^4+CH773*2^3+CI773*2^2+CJ773*2^1+CK773*2^0</f>
        <v>0</v>
      </c>
      <c r="DP773" s="16">
        <f>CL773*2^15+CM773*2^14+CN773*2^13+CO773*2^12+CP773*2^11+CQ773*2^10+CR773*2^9+CS773*2^8+CT773*2^7+CU773*2^6+CV773*2^5+CW773*2^4+CX773*2^3+CY773*2^2+CZ773*2^1+DA773*2^0</f>
        <v>0</v>
      </c>
      <c r="DQ773" s="16">
        <f>IF(DS773=2,AT773*1000,AT773)</f>
        <v>100</v>
      </c>
      <c r="DR773" s="16">
        <f>IF(DT773=2,AU773*1000,AU773)</f>
        <v>1000</v>
      </c>
      <c r="DS773" s="16">
        <v>2</v>
      </c>
      <c r="DT773" s="16">
        <v>2</v>
      </c>
      <c r="DU773" s="16">
        <f>MAX(0,MIN(AX773,3))*2^14+MAX(0,MIN(AY773,3))*2^12+MAX(0,MIN(AZ773,3))*2^10+MAX(0,MIN(BA773,3))*2^8+IF(AW773&lt;0,31,IF(AW773&gt;30,30,AW773))</f>
        <v>0</v>
      </c>
      <c r="DV773" s="16">
        <f>DD773 + DE773</f>
        <v>0</v>
      </c>
      <c r="DW773" s="138" t="s">
        <v>184</v>
      </c>
      <c r="DX773" s="137" t="s">
        <v>273</v>
      </c>
      <c r="DY773" s="137" t="s">
        <v>186</v>
      </c>
      <c r="DZ773" s="17"/>
      <c r="EA773" s="15"/>
      <c r="EB773" s="15"/>
      <c r="EC773" s="15"/>
      <c r="ED773" s="15"/>
    </row>
    <row r="774" spans="1:134" ht="15" hidden="1" customHeight="1" x14ac:dyDescent="0.3">
      <c r="A774" s="212"/>
      <c r="B774" s="213"/>
      <c r="C774" s="214"/>
      <c r="D774" s="260"/>
      <c r="E774" s="260"/>
      <c r="F774" s="260"/>
      <c r="G774" s="260"/>
      <c r="H774" s="260"/>
      <c r="I774" s="260"/>
      <c r="J774" s="260"/>
      <c r="K774" s="260"/>
      <c r="L774" s="260"/>
      <c r="M774" s="260"/>
      <c r="N774" s="260"/>
      <c r="O774" s="260"/>
      <c r="P774" s="260"/>
      <c r="Q774" s="260"/>
      <c r="R774" s="260"/>
      <c r="S774" s="260"/>
      <c r="T774" s="260"/>
      <c r="U774" s="260"/>
      <c r="V774" s="260"/>
      <c r="W774" s="260"/>
      <c r="X774" s="260"/>
      <c r="Y774" s="260"/>
      <c r="Z774" s="260"/>
      <c r="AA774" s="260"/>
      <c r="AB774" s="260"/>
      <c r="AC774" s="260"/>
      <c r="AD774" s="260"/>
      <c r="AE774" s="260"/>
      <c r="AF774" s="260"/>
      <c r="AG774" s="260"/>
      <c r="AH774" s="260"/>
      <c r="AI774" s="260"/>
      <c r="AJ774" s="215"/>
      <c r="AK774" s="214"/>
      <c r="AL774" s="214"/>
      <c r="AM774" s="216"/>
      <c r="AN774" s="217"/>
      <c r="AO774" s="217"/>
      <c r="AP774" s="217"/>
      <c r="AQ774" s="214"/>
      <c r="AR774" s="214"/>
      <c r="AS774" s="214"/>
      <c r="AT774" s="214"/>
      <c r="AU774" s="214"/>
      <c r="AV774" s="214"/>
      <c r="AW774" s="214"/>
      <c r="AX774" s="214"/>
      <c r="AY774" s="214"/>
      <c r="AZ774" s="214"/>
      <c r="BA774" s="214"/>
      <c r="BB774" s="218"/>
      <c r="BC774" s="218"/>
      <c r="BD774" s="15"/>
      <c r="BE774" s="137" t="s">
        <v>183</v>
      </c>
      <c r="BF774" s="11"/>
      <c r="BG774" s="11"/>
      <c r="BH774" s="11"/>
      <c r="BI774" s="11" t="s">
        <v>183</v>
      </c>
      <c r="BJ774" s="11" t="s">
        <v>183</v>
      </c>
      <c r="BK774" s="11" t="s">
        <v>183</v>
      </c>
      <c r="BL774" s="11" t="s">
        <v>183</v>
      </c>
      <c r="BM774" s="11" t="s">
        <v>183</v>
      </c>
      <c r="BN774" s="11" t="s">
        <v>183</v>
      </c>
      <c r="BO774" s="11" t="s">
        <v>183</v>
      </c>
      <c r="BP774" s="11" t="s">
        <v>183</v>
      </c>
      <c r="BQ774" s="11" t="s">
        <v>183</v>
      </c>
      <c r="BR774" s="11" t="s">
        <v>183</v>
      </c>
      <c r="BS774" s="11" t="s">
        <v>183</v>
      </c>
      <c r="BT774" s="11" t="s">
        <v>183</v>
      </c>
      <c r="BU774" s="11"/>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6"/>
      <c r="DC774" s="16"/>
      <c r="DD774" s="16"/>
      <c r="DE774" s="16"/>
      <c r="DF774" s="17"/>
      <c r="DG774" s="16"/>
      <c r="DH774" s="16"/>
      <c r="DI774" s="16"/>
      <c r="DJ774" s="16"/>
      <c r="DK774" s="16"/>
      <c r="DL774" s="16"/>
      <c r="DM774" s="219"/>
      <c r="DN774" s="16"/>
      <c r="DO774" s="16"/>
      <c r="DP774" s="16"/>
      <c r="DQ774" s="16"/>
      <c r="DR774" s="16"/>
      <c r="DS774" s="16"/>
      <c r="DT774" s="16"/>
      <c r="DU774" s="16"/>
      <c r="DV774" s="16"/>
      <c r="DW774" s="138"/>
      <c r="DX774" s="137"/>
      <c r="DY774" s="137"/>
      <c r="DZ774" s="17"/>
      <c r="EA774" s="15"/>
      <c r="EB774" s="15"/>
      <c r="EC774" s="15"/>
      <c r="ED774" s="15"/>
    </row>
    <row r="775" spans="1:134" ht="15" hidden="1" customHeight="1" x14ac:dyDescent="0.3">
      <c r="A775" s="123"/>
      <c r="B775" s="221"/>
      <c r="C775" s="553" t="s">
        <v>1206</v>
      </c>
      <c r="D775" s="223"/>
      <c r="E775" s="223"/>
      <c r="F775" s="223"/>
      <c r="G775" s="223"/>
      <c r="H775" s="223"/>
      <c r="I775" s="223"/>
      <c r="J775" s="223"/>
      <c r="K775" s="223"/>
      <c r="L775" s="223"/>
      <c r="M775" s="223"/>
      <c r="N775" s="223"/>
      <c r="O775" s="223"/>
      <c r="P775" s="223"/>
      <c r="Q775" s="223"/>
      <c r="R775" s="223"/>
      <c r="S775" s="223"/>
      <c r="T775" s="223"/>
      <c r="U775" s="223"/>
      <c r="V775" s="223"/>
      <c r="W775" s="223"/>
      <c r="X775" s="223"/>
      <c r="Y775" s="223"/>
      <c r="Z775" s="223"/>
      <c r="AA775" s="223"/>
      <c r="AB775" s="223"/>
      <c r="AC775" s="223"/>
      <c r="AD775" s="223"/>
      <c r="AE775" s="223"/>
      <c r="AF775" s="223"/>
      <c r="AG775" s="223"/>
      <c r="AH775" s="223"/>
      <c r="AI775" s="223"/>
      <c r="AJ775" s="148">
        <f>IF($DM775=0,0,(IF(_xlfn.BITAND($DM775, 128),"8,", "") &amp; IF(_xlfn.BITAND($DM775,64),"7,", "") &amp; IF(_xlfn.BITAND($DM775,7), _xlfn.BITAND($DM775,7) &amp; ",", "") &amp; IF(_xlfn.BITAND($DM775, 56), _xlfn.BITAND($DM775, 56)/8, "")))</f>
        <v>0</v>
      </c>
      <c r="AK775" s="135">
        <v>3221</v>
      </c>
      <c r="AL775" s="135">
        <v>31</v>
      </c>
      <c r="AM775" s="194" t="s">
        <v>165</v>
      </c>
      <c r="AN775" s="195" t="s">
        <v>1207</v>
      </c>
      <c r="AO775" s="195" t="s">
        <v>167</v>
      </c>
      <c r="AP775" s="195" t="s">
        <v>1207</v>
      </c>
      <c r="AQ775" s="140" t="s">
        <v>1208</v>
      </c>
      <c r="AR775" s="163">
        <v>0.9</v>
      </c>
      <c r="AS775" s="164" t="s">
        <v>220</v>
      </c>
      <c r="AT775" s="198">
        <v>2</v>
      </c>
      <c r="AU775" s="198">
        <v>0.5</v>
      </c>
      <c r="AV775" s="12" t="s">
        <v>259</v>
      </c>
      <c r="AW775" s="135">
        <v>0</v>
      </c>
      <c r="AX775" s="135">
        <v>0</v>
      </c>
      <c r="AY775" s="135">
        <v>0</v>
      </c>
      <c r="AZ775" s="135">
        <v>0</v>
      </c>
      <c r="BA775" s="135">
        <v>0</v>
      </c>
      <c r="BB775" s="136"/>
      <c r="BC775" s="136"/>
      <c r="BD775" s="15"/>
      <c r="BE775" s="137" t="str">
        <f>IF(C775="","",C775)</f>
        <v>Pre-catalyst O2 sensor out of range</v>
      </c>
      <c r="BF775" s="11"/>
      <c r="BG775" s="11"/>
      <c r="BH775" s="11"/>
      <c r="BI775" s="11"/>
      <c r="BJ775" s="11"/>
      <c r="BK775" s="11"/>
      <c r="BL775" s="11"/>
      <c r="BM775" s="11"/>
      <c r="BN775" s="11"/>
      <c r="BO775" s="11"/>
      <c r="BP775" s="11"/>
      <c r="BQ775" s="11"/>
      <c r="BR775" s="11"/>
      <c r="BS775" s="11"/>
      <c r="BT775" s="11"/>
      <c r="BU775" s="11"/>
      <c r="BV775" s="15">
        <f>IF(UPPER(TRIM(D775))="X",1,0)</f>
        <v>0</v>
      </c>
      <c r="BW775" s="15">
        <f>IF(UPPER(TRIM(E775))="X",1,0)</f>
        <v>0</v>
      </c>
      <c r="BX775" s="15">
        <f>IF(UPPER(TRIM(F775))="X",1,0)</f>
        <v>0</v>
      </c>
      <c r="BY775" s="15">
        <f>IF(UPPER(TRIM(G775))="X",1,0)</f>
        <v>0</v>
      </c>
      <c r="BZ775" s="15">
        <f>IF(UPPER(TRIM(H775))="X",1,0)</f>
        <v>0</v>
      </c>
      <c r="CA775" s="15">
        <f>IF(UPPER(TRIM(J775))="X",1,0)</f>
        <v>0</v>
      </c>
      <c r="CB775" s="15">
        <f>IF(UPPER(TRIM(L775))="X",1,0)</f>
        <v>0</v>
      </c>
      <c r="CC775" s="15">
        <f>IF(UPPER(TRIM(M775))="X",1,0)</f>
        <v>0</v>
      </c>
      <c r="CD775" s="15">
        <f>IF(UPPER(TRIM(I775))="X",1,0)</f>
        <v>0</v>
      </c>
      <c r="CE775" s="15">
        <f>IF(UPPER(TRIM(K775))="X",1,0)</f>
        <v>0</v>
      </c>
      <c r="CF775" s="15">
        <f t="shared" ref="CF775:CX775" si="387">IF(UPPER(TRIM(N775))="X",1,0)</f>
        <v>0</v>
      </c>
      <c r="CG775" s="15">
        <f t="shared" si="387"/>
        <v>0</v>
      </c>
      <c r="CH775" s="15">
        <f t="shared" si="387"/>
        <v>0</v>
      </c>
      <c r="CI775" s="15">
        <f t="shared" si="387"/>
        <v>0</v>
      </c>
      <c r="CJ775" s="15">
        <f t="shared" si="387"/>
        <v>0</v>
      </c>
      <c r="CK775" s="15">
        <f t="shared" si="387"/>
        <v>0</v>
      </c>
      <c r="CL775" s="15">
        <f t="shared" si="387"/>
        <v>0</v>
      </c>
      <c r="CM775" s="15">
        <f t="shared" si="387"/>
        <v>0</v>
      </c>
      <c r="CN775" s="15">
        <f t="shared" si="387"/>
        <v>0</v>
      </c>
      <c r="CO775" s="15">
        <f t="shared" si="387"/>
        <v>0</v>
      </c>
      <c r="CP775" s="15">
        <f t="shared" si="387"/>
        <v>0</v>
      </c>
      <c r="CQ775" s="15">
        <f t="shared" si="387"/>
        <v>0</v>
      </c>
      <c r="CR775" s="15">
        <f t="shared" si="387"/>
        <v>0</v>
      </c>
      <c r="CS775" s="15">
        <f t="shared" si="387"/>
        <v>0</v>
      </c>
      <c r="CT775" s="15">
        <f t="shared" si="387"/>
        <v>0</v>
      </c>
      <c r="CU775" s="15">
        <f t="shared" si="387"/>
        <v>0</v>
      </c>
      <c r="CV775" s="15">
        <f t="shared" si="387"/>
        <v>0</v>
      </c>
      <c r="CW775" s="15">
        <f t="shared" si="387"/>
        <v>0</v>
      </c>
      <c r="CX775" s="15">
        <f t="shared" si="387"/>
        <v>0</v>
      </c>
      <c r="CY775" s="15">
        <v>0</v>
      </c>
      <c r="CZ775" s="15">
        <f>IF(UPPER(TRIM(AH775))="X",1,0)</f>
        <v>0</v>
      </c>
      <c r="DA775" s="15">
        <v>0</v>
      </c>
      <c r="DB775" s="16">
        <f>IF(UPPER(TRIM(AM775))="P", 0, IF(UPPER(TRIM(AM775))="C", 16384, IF(UPPER(TRIM(AM775))="B", 32768, IF(UPPER(TRIM(AM775))="U", 49152, -1))))</f>
        <v>0</v>
      </c>
      <c r="DC775" s="16">
        <f>HEX2DEC(AN775)</f>
        <v>4460</v>
      </c>
      <c r="DD775" s="16">
        <f>IF(UPPER(TRIM(BB775))="",0,IF(UPPER(TRIM(BB775))="M",32,IF(UPPER(TRIM(BB775))="H",64,IF(UPPER(TRIM(BB775))="I",128,-1))))</f>
        <v>0</v>
      </c>
      <c r="DE775" s="16">
        <f>IF(UPPER(TRIM(BC775))="",0, IF(UPPER(TRIM(BC775))="U",1,IF(UPPER(TRIM(BC775))="A",2,IF(UPPER(TRIM(BC775))="B1",4,IF(UPPER(TRIM(BC775))="B2",8,IF(UPPER(TRIM(BC775))="C",16,-1))))))</f>
        <v>0</v>
      </c>
      <c r="DF775" s="17"/>
      <c r="DG775" s="16">
        <v>802</v>
      </c>
      <c r="DH775" s="16">
        <f>AK775</f>
        <v>3221</v>
      </c>
      <c r="DI775" s="16">
        <f>AL775</f>
        <v>31</v>
      </c>
      <c r="DJ775" s="16">
        <f>DB775 + DC775</f>
        <v>4460</v>
      </c>
      <c r="DK775" s="16">
        <f>HEX2DEC(AO775)</f>
        <v>0</v>
      </c>
      <c r="DL775" s="16">
        <f>HEX2DEC(AP775)</f>
        <v>4460</v>
      </c>
      <c r="DM775" s="13">
        <v>0</v>
      </c>
      <c r="DN775" s="16">
        <v>631</v>
      </c>
      <c r="DO775" s="16">
        <f>BV775*2^15+BW775*2^14+BX775*2^13+BY775*2^12+BZ775*2^11+CA775*2^10+CB775*2^9+CC775*2^8+CD775*2^7+CE775*2^6+CF775*2^5+CG775*2^4+CH775*2^3+CI775*2^2+CJ775*2^1+CK775*2^0</f>
        <v>0</v>
      </c>
      <c r="DP775" s="16">
        <f>CL775*2^15+CM775*2^14+CN775*2^13+CO775*2^12+CP775*2^11+CQ775*2^10+CR775*2^9+CS775*2^8+CT775*2^7+CU775*2^6+CV775*2^5+CW775*2^4+CX775*2^3+CY775*2^2+CZ775*2^1+DA775*2^0</f>
        <v>0</v>
      </c>
      <c r="DQ775" s="16">
        <f>IF(DS775=2,AT775*1000,AT775)</f>
        <v>2000</v>
      </c>
      <c r="DR775" s="16">
        <f>IF(DT775=2,AU775*1000,AU775)</f>
        <v>500</v>
      </c>
      <c r="DS775" s="16">
        <v>2</v>
      </c>
      <c r="DT775" s="16">
        <v>2</v>
      </c>
      <c r="DU775" s="16">
        <f>MAX(0,MIN(AX775,3))*2^14+MAX(0,MIN(AY775,3))*2^12+MAX(0,MIN(AZ775,3))*2^10+MAX(0,MIN(BA775,3))*2^8+IF(AW775&lt;0,31,IF(AW775&gt;30,30,AW775))</f>
        <v>0</v>
      </c>
      <c r="DV775" s="16">
        <f>DD775 + DE775</f>
        <v>0</v>
      </c>
      <c r="DW775" s="138"/>
      <c r="DX775" s="137"/>
      <c r="DY775" s="137"/>
      <c r="DZ775" s="17"/>
      <c r="EA775" s="15"/>
      <c r="EB775" s="15"/>
      <c r="EC775" s="15"/>
      <c r="ED775" s="15"/>
    </row>
    <row r="776" spans="1:134" ht="15" hidden="1" customHeight="1" x14ac:dyDescent="0.3">
      <c r="A776" s="123"/>
      <c r="B776" s="221"/>
      <c r="C776" s="553"/>
      <c r="D776" s="257"/>
      <c r="E776" s="257"/>
      <c r="F776" s="257"/>
      <c r="G776" s="204"/>
      <c r="H776" s="257"/>
      <c r="I776" s="204"/>
      <c r="J776" s="204"/>
      <c r="K776" s="257"/>
      <c r="L776" s="257"/>
      <c r="M776" s="257"/>
      <c r="N776" s="257"/>
      <c r="O776" s="257"/>
      <c r="P776" s="257"/>
      <c r="Q776" s="257"/>
      <c r="R776" s="257"/>
      <c r="S776" s="257"/>
      <c r="T776" s="257"/>
      <c r="U776" s="257"/>
      <c r="V776" s="257"/>
      <c r="W776" s="257"/>
      <c r="X776" s="257"/>
      <c r="Y776" s="257"/>
      <c r="Z776" s="257"/>
      <c r="AA776" s="257"/>
      <c r="AB776" s="257"/>
      <c r="AC776" s="257"/>
      <c r="AD776" s="257"/>
      <c r="AE776" s="257"/>
      <c r="AF776" s="257"/>
      <c r="AG776" s="257"/>
      <c r="AH776" s="257"/>
      <c r="AI776" s="257"/>
      <c r="AJ776" s="148"/>
      <c r="AK776" s="12"/>
      <c r="AL776" s="12"/>
      <c r="AM776" s="149"/>
      <c r="AN776" s="150"/>
      <c r="AO776" s="150"/>
      <c r="AP776" s="150"/>
      <c r="AQ776" s="140" t="s">
        <v>1209</v>
      </c>
      <c r="AR776" s="163">
        <v>1.1000000000000001</v>
      </c>
      <c r="AS776" s="164" t="s">
        <v>220</v>
      </c>
      <c r="AT776" s="266"/>
      <c r="AU776" s="224"/>
      <c r="AV776" s="12"/>
      <c r="AW776" s="12"/>
      <c r="AX776" s="12"/>
      <c r="AY776" s="12"/>
      <c r="AZ776" s="12"/>
      <c r="BA776" s="12"/>
      <c r="BB776" s="14"/>
      <c r="BC776" s="14"/>
      <c r="BD776" s="15"/>
      <c r="BE776" s="137"/>
      <c r="BF776" s="11"/>
      <c r="BG776" s="11"/>
      <c r="BH776" s="11"/>
      <c r="BI776" s="11"/>
      <c r="BJ776" s="11"/>
      <c r="BK776" s="11"/>
      <c r="BL776" s="11"/>
      <c r="BM776" s="11"/>
      <c r="BN776" s="11"/>
      <c r="BO776" s="11"/>
      <c r="BP776" s="11"/>
      <c r="BQ776" s="11"/>
      <c r="BR776" s="11"/>
      <c r="BS776" s="11"/>
      <c r="BT776" s="11"/>
      <c r="BU776" s="11"/>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6"/>
      <c r="DC776" s="16"/>
      <c r="DD776" s="16"/>
      <c r="DE776" s="16"/>
      <c r="DF776" s="17"/>
      <c r="DG776" s="16"/>
      <c r="DH776" s="16"/>
      <c r="DI776" s="16"/>
      <c r="DJ776" s="16"/>
      <c r="DK776" s="16"/>
      <c r="DL776" s="16"/>
      <c r="DM776" s="13"/>
      <c r="DN776" s="16"/>
      <c r="DO776" s="16"/>
      <c r="DP776" s="16"/>
      <c r="DQ776" s="16"/>
      <c r="DR776" s="16"/>
      <c r="DS776" s="16"/>
      <c r="DT776" s="16"/>
      <c r="DU776" s="16"/>
      <c r="DV776" s="16"/>
      <c r="DW776" s="138"/>
      <c r="DX776" s="137"/>
      <c r="DY776" s="137"/>
      <c r="DZ776" s="17"/>
      <c r="EA776" s="15"/>
      <c r="EB776" s="15"/>
      <c r="EC776" s="15"/>
      <c r="ED776" s="15"/>
    </row>
    <row r="777" spans="1:134" ht="15" hidden="1" customHeight="1" x14ac:dyDescent="0.3">
      <c r="A777" s="123"/>
      <c r="B777" s="221"/>
      <c r="C777" s="553"/>
      <c r="D777" s="257"/>
      <c r="E777" s="257"/>
      <c r="F777" s="257"/>
      <c r="G777" s="204"/>
      <c r="H777" s="257"/>
      <c r="I777" s="204"/>
      <c r="J777" s="204"/>
      <c r="K777" s="257"/>
      <c r="L777" s="257"/>
      <c r="M777" s="257"/>
      <c r="N777" s="257"/>
      <c r="O777" s="257"/>
      <c r="P777" s="257"/>
      <c r="Q777" s="257"/>
      <c r="R777" s="257"/>
      <c r="S777" s="257"/>
      <c r="T777" s="257"/>
      <c r="U777" s="257"/>
      <c r="V777" s="257"/>
      <c r="W777" s="257"/>
      <c r="X777" s="257"/>
      <c r="Y777" s="257"/>
      <c r="Z777" s="257"/>
      <c r="AA777" s="257"/>
      <c r="AB777" s="257"/>
      <c r="AC777" s="257"/>
      <c r="AD777" s="257"/>
      <c r="AE777" s="257"/>
      <c r="AF777" s="257"/>
      <c r="AG777" s="257"/>
      <c r="AH777" s="257"/>
      <c r="AI777" s="257"/>
      <c r="AJ777" s="148"/>
      <c r="AK777" s="12"/>
      <c r="AL777" s="12"/>
      <c r="AM777" s="149"/>
      <c r="AN777" s="150"/>
      <c r="AO777" s="150"/>
      <c r="AP777" s="150"/>
      <c r="AQ777" s="140" t="s">
        <v>1210</v>
      </c>
      <c r="AR777" s="261">
        <v>0</v>
      </c>
      <c r="AS777" s="12" t="s">
        <v>194</v>
      </c>
      <c r="AT777" s="266"/>
      <c r="AU777" s="224"/>
      <c r="AV777" s="12"/>
      <c r="AW777" s="12"/>
      <c r="AX777" s="12"/>
      <c r="AY777" s="12"/>
      <c r="AZ777" s="12"/>
      <c r="BA777" s="12"/>
      <c r="BB777" s="14"/>
      <c r="BC777" s="14"/>
      <c r="BD777" s="15"/>
      <c r="BE777" s="137"/>
      <c r="BF777" s="11"/>
      <c r="BG777" s="11"/>
      <c r="BH777" s="11"/>
      <c r="BI777" s="11"/>
      <c r="BJ777" s="11"/>
      <c r="BK777" s="11"/>
      <c r="BL777" s="11"/>
      <c r="BM777" s="11"/>
      <c r="BN777" s="11"/>
      <c r="BO777" s="11"/>
      <c r="BP777" s="11"/>
      <c r="BQ777" s="11"/>
      <c r="BR777" s="11"/>
      <c r="BS777" s="11"/>
      <c r="BT777" s="11"/>
      <c r="BU777" s="11"/>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6"/>
      <c r="DC777" s="16"/>
      <c r="DD777" s="16"/>
      <c r="DE777" s="16"/>
      <c r="DF777" s="17"/>
      <c r="DG777" s="16"/>
      <c r="DH777" s="16"/>
      <c r="DI777" s="16"/>
      <c r="DJ777" s="16"/>
      <c r="DK777" s="16"/>
      <c r="DL777" s="16"/>
      <c r="DM777" s="13"/>
      <c r="DN777" s="16"/>
      <c r="DO777" s="16"/>
      <c r="DP777" s="16"/>
      <c r="DQ777" s="16"/>
      <c r="DR777" s="16"/>
      <c r="DS777" s="16"/>
      <c r="DT777" s="16"/>
      <c r="DU777" s="16"/>
      <c r="DV777" s="16"/>
      <c r="DW777" s="138"/>
      <c r="DX777" s="137"/>
      <c r="DY777" s="137"/>
      <c r="DZ777" s="17"/>
      <c r="EA777" s="15"/>
      <c r="EB777" s="15"/>
      <c r="EC777" s="15"/>
      <c r="ED777" s="15"/>
    </row>
    <row r="778" spans="1:134" ht="15" hidden="1" customHeight="1" x14ac:dyDescent="0.3">
      <c r="A778" s="230"/>
      <c r="B778" s="229"/>
      <c r="C778" s="553"/>
      <c r="D778" s="257"/>
      <c r="E778" s="257"/>
      <c r="F778" s="257"/>
      <c r="G778" s="204"/>
      <c r="H778" s="257"/>
      <c r="I778" s="204"/>
      <c r="J778" s="204"/>
      <c r="K778" s="257"/>
      <c r="L778" s="257"/>
      <c r="M778" s="257"/>
      <c r="N778" s="257"/>
      <c r="O778" s="257"/>
      <c r="P778" s="257"/>
      <c r="Q778" s="257"/>
      <c r="R778" s="257"/>
      <c r="S778" s="257"/>
      <c r="T778" s="257"/>
      <c r="U778" s="257"/>
      <c r="V778" s="257"/>
      <c r="W778" s="257"/>
      <c r="X778" s="257"/>
      <c r="Y778" s="257"/>
      <c r="Z778" s="257"/>
      <c r="AA778" s="257"/>
      <c r="AB778" s="257"/>
      <c r="AC778" s="257"/>
      <c r="AD778" s="257"/>
      <c r="AE778" s="257"/>
      <c r="AF778" s="257"/>
      <c r="AG778" s="257"/>
      <c r="AH778" s="257"/>
      <c r="AI778" s="257"/>
      <c r="AJ778" s="148"/>
      <c r="AK778" s="12"/>
      <c r="AL778" s="12"/>
      <c r="AM778" s="149"/>
      <c r="AN778" s="150"/>
      <c r="AO778" s="150"/>
      <c r="AP778" s="150"/>
      <c r="AQ778" s="140" t="s">
        <v>1211</v>
      </c>
      <c r="AR778" s="261">
        <v>99</v>
      </c>
      <c r="AS778" s="12" t="s">
        <v>194</v>
      </c>
      <c r="AT778" s="266"/>
      <c r="AU778" s="224"/>
      <c r="AV778" s="12"/>
      <c r="AW778" s="12"/>
      <c r="AX778" s="12"/>
      <c r="AY778" s="12"/>
      <c r="AZ778" s="12"/>
      <c r="BA778" s="12"/>
      <c r="BB778" s="14"/>
      <c r="BC778" s="14"/>
      <c r="BD778" s="15"/>
      <c r="BE778" s="137"/>
      <c r="BF778" s="11"/>
      <c r="BG778" s="11"/>
      <c r="BH778" s="11"/>
      <c r="BI778" s="11"/>
      <c r="BJ778" s="11"/>
      <c r="BK778" s="11"/>
      <c r="BL778" s="11"/>
      <c r="BM778" s="11"/>
      <c r="BN778" s="11"/>
      <c r="BO778" s="11"/>
      <c r="BP778" s="11"/>
      <c r="BQ778" s="11"/>
      <c r="BR778" s="11"/>
      <c r="BS778" s="11"/>
      <c r="BT778" s="11"/>
      <c r="BU778" s="11"/>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6"/>
      <c r="DC778" s="16"/>
      <c r="DD778" s="16"/>
      <c r="DE778" s="16"/>
      <c r="DF778" s="17"/>
      <c r="DG778" s="16"/>
      <c r="DH778" s="16"/>
      <c r="DI778" s="16"/>
      <c r="DJ778" s="16"/>
      <c r="DK778" s="16"/>
      <c r="DL778" s="16"/>
      <c r="DM778" s="13"/>
      <c r="DN778" s="16"/>
      <c r="DO778" s="16"/>
      <c r="DP778" s="16"/>
      <c r="DQ778" s="16"/>
      <c r="DR778" s="16"/>
      <c r="DS778" s="16"/>
      <c r="DT778" s="16"/>
      <c r="DU778" s="16"/>
      <c r="DV778" s="16"/>
      <c r="DW778" s="138"/>
      <c r="DX778" s="137"/>
      <c r="DY778" s="137"/>
      <c r="DZ778" s="17"/>
      <c r="EA778" s="15"/>
      <c r="EB778" s="15"/>
      <c r="EC778" s="15"/>
      <c r="ED778" s="15"/>
    </row>
    <row r="779" spans="1:134" ht="15" hidden="1" customHeight="1" x14ac:dyDescent="0.3">
      <c r="A779" s="230" t="s">
        <v>1212</v>
      </c>
      <c r="B779" s="229"/>
      <c r="C779" s="553"/>
      <c r="D779" s="257"/>
      <c r="E779" s="257"/>
      <c r="F779" s="257"/>
      <c r="G779" s="204"/>
      <c r="H779" s="257"/>
      <c r="I779" s="204"/>
      <c r="J779" s="204"/>
      <c r="K779" s="257"/>
      <c r="L779" s="257"/>
      <c r="M779" s="257"/>
      <c r="N779" s="257"/>
      <c r="O779" s="257"/>
      <c r="P779" s="257"/>
      <c r="Q779" s="257"/>
      <c r="R779" s="257"/>
      <c r="S779" s="257"/>
      <c r="T779" s="257"/>
      <c r="U779" s="257"/>
      <c r="V779" s="257"/>
      <c r="W779" s="257"/>
      <c r="X779" s="257"/>
      <c r="Y779" s="257"/>
      <c r="Z779" s="257"/>
      <c r="AA779" s="257"/>
      <c r="AB779" s="257"/>
      <c r="AC779" s="257"/>
      <c r="AD779" s="257"/>
      <c r="AE779" s="257"/>
      <c r="AF779" s="257"/>
      <c r="AG779" s="257"/>
      <c r="AH779" s="257"/>
      <c r="AI779" s="257"/>
      <c r="AJ779" s="148"/>
      <c r="AK779" s="12"/>
      <c r="AL779" s="12"/>
      <c r="AM779" s="149"/>
      <c r="AN779" s="150"/>
      <c r="AO779" s="150"/>
      <c r="AP779" s="150"/>
      <c r="AQ779" s="140" t="s">
        <v>308</v>
      </c>
      <c r="AR779" s="134">
        <v>0</v>
      </c>
      <c r="AS779" s="12" t="s">
        <v>191</v>
      </c>
      <c r="AT779" s="266"/>
      <c r="AU779" s="224"/>
      <c r="AV779" s="12"/>
      <c r="AW779" s="12"/>
      <c r="AX779" s="12"/>
      <c r="AY779" s="12"/>
      <c r="AZ779" s="12"/>
      <c r="BA779" s="12"/>
      <c r="BB779" s="14"/>
      <c r="BC779" s="14"/>
      <c r="BD779" s="15"/>
      <c r="BE779" s="137"/>
      <c r="BF779" s="11"/>
      <c r="BG779" s="11"/>
      <c r="BH779" s="11"/>
      <c r="BI779" s="11"/>
      <c r="BJ779" s="11"/>
      <c r="BK779" s="11"/>
      <c r="BL779" s="11"/>
      <c r="BM779" s="11"/>
      <c r="BN779" s="11"/>
      <c r="BO779" s="11"/>
      <c r="BP779" s="11"/>
      <c r="BQ779" s="11"/>
      <c r="BR779" s="11"/>
      <c r="BS779" s="11"/>
      <c r="BT779" s="11"/>
      <c r="BU779" s="11"/>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6"/>
      <c r="DC779" s="16"/>
      <c r="DD779" s="16"/>
      <c r="DE779" s="16"/>
      <c r="DF779" s="17"/>
      <c r="DG779" s="16"/>
      <c r="DH779" s="16"/>
      <c r="DI779" s="16"/>
      <c r="DJ779" s="16"/>
      <c r="DK779" s="16"/>
      <c r="DL779" s="16"/>
      <c r="DM779" s="13"/>
      <c r="DN779" s="16"/>
      <c r="DO779" s="16"/>
      <c r="DP779" s="16"/>
      <c r="DQ779" s="16"/>
      <c r="DR779" s="16"/>
      <c r="DS779" s="16"/>
      <c r="DT779" s="16"/>
      <c r="DU779" s="16"/>
      <c r="DV779" s="16"/>
      <c r="DW779" s="138"/>
      <c r="DX779" s="137"/>
      <c r="DY779" s="137"/>
      <c r="DZ779" s="17"/>
      <c r="EA779" s="15"/>
      <c r="EB779" s="15"/>
      <c r="EC779" s="15"/>
      <c r="ED779" s="15"/>
    </row>
    <row r="780" spans="1:134" ht="15" hidden="1" customHeight="1" x14ac:dyDescent="0.3">
      <c r="A780" s="230" t="s">
        <v>1044</v>
      </c>
      <c r="B780" s="229"/>
      <c r="C780" s="553"/>
      <c r="D780" s="257"/>
      <c r="E780" s="257"/>
      <c r="F780" s="257"/>
      <c r="G780" s="204"/>
      <c r="H780" s="257"/>
      <c r="I780" s="204"/>
      <c r="J780" s="204"/>
      <c r="K780" s="257"/>
      <c r="L780" s="257"/>
      <c r="M780" s="257"/>
      <c r="N780" s="257"/>
      <c r="O780" s="257"/>
      <c r="P780" s="257"/>
      <c r="Q780" s="257"/>
      <c r="R780" s="257"/>
      <c r="S780" s="257"/>
      <c r="T780" s="257"/>
      <c r="U780" s="257"/>
      <c r="V780" s="257"/>
      <c r="W780" s="257"/>
      <c r="X780" s="257"/>
      <c r="Y780" s="257"/>
      <c r="Z780" s="257"/>
      <c r="AA780" s="257"/>
      <c r="AB780" s="257"/>
      <c r="AC780" s="257"/>
      <c r="AD780" s="257"/>
      <c r="AE780" s="257"/>
      <c r="AF780" s="257"/>
      <c r="AG780" s="257"/>
      <c r="AH780" s="257"/>
      <c r="AI780" s="257"/>
      <c r="AJ780" s="148"/>
      <c r="AK780" s="12"/>
      <c r="AL780" s="12"/>
      <c r="AM780" s="149"/>
      <c r="AN780" s="150"/>
      <c r="AO780" s="150"/>
      <c r="AP780" s="150"/>
      <c r="AQ780" s="140" t="s">
        <v>309</v>
      </c>
      <c r="AR780" s="134">
        <v>9999</v>
      </c>
      <c r="AS780" s="12" t="s">
        <v>191</v>
      </c>
      <c r="AT780" s="266"/>
      <c r="AU780" s="224"/>
      <c r="AV780" s="12"/>
      <c r="AW780" s="12"/>
      <c r="AX780" s="12"/>
      <c r="AY780" s="12"/>
      <c r="AZ780" s="12"/>
      <c r="BA780" s="12"/>
      <c r="BB780" s="14"/>
      <c r="BC780" s="14"/>
      <c r="BD780" s="15"/>
      <c r="BE780" s="137"/>
      <c r="BF780" s="11"/>
      <c r="BG780" s="11"/>
      <c r="BH780" s="11"/>
      <c r="BI780" s="11"/>
      <c r="BJ780" s="11"/>
      <c r="BK780" s="11"/>
      <c r="BL780" s="11"/>
      <c r="BM780" s="11"/>
      <c r="BN780" s="11"/>
      <c r="BO780" s="11"/>
      <c r="BP780" s="11"/>
      <c r="BQ780" s="11"/>
      <c r="BR780" s="11"/>
      <c r="BS780" s="11"/>
      <c r="BT780" s="11"/>
      <c r="BU780" s="11"/>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6"/>
      <c r="DC780" s="16"/>
      <c r="DD780" s="16"/>
      <c r="DE780" s="16"/>
      <c r="DF780" s="17"/>
      <c r="DG780" s="16"/>
      <c r="DH780" s="16"/>
      <c r="DI780" s="16"/>
      <c r="DJ780" s="16"/>
      <c r="DK780" s="16"/>
      <c r="DL780" s="16"/>
      <c r="DM780" s="13"/>
      <c r="DN780" s="16"/>
      <c r="DO780" s="16"/>
      <c r="DP780" s="16"/>
      <c r="DQ780" s="16"/>
      <c r="DR780" s="16"/>
      <c r="DS780" s="16"/>
      <c r="DT780" s="16"/>
      <c r="DU780" s="16"/>
      <c r="DV780" s="16"/>
      <c r="DW780" s="138"/>
      <c r="DX780" s="137"/>
      <c r="DY780" s="137"/>
      <c r="DZ780" s="17"/>
      <c r="EA780" s="15"/>
      <c r="EB780" s="15"/>
      <c r="EC780" s="15"/>
      <c r="ED780" s="15"/>
    </row>
    <row r="781" spans="1:134" ht="15" hidden="1" customHeight="1" x14ac:dyDescent="0.3">
      <c r="A781" s="123"/>
      <c r="B781" s="221"/>
      <c r="C781" s="553"/>
      <c r="D781" s="257"/>
      <c r="E781" s="257"/>
      <c r="F781" s="257"/>
      <c r="G781" s="204"/>
      <c r="H781" s="257"/>
      <c r="I781" s="204"/>
      <c r="J781" s="204"/>
      <c r="K781" s="257"/>
      <c r="L781" s="257"/>
      <c r="M781" s="257"/>
      <c r="N781" s="257"/>
      <c r="O781" s="257"/>
      <c r="P781" s="257"/>
      <c r="Q781" s="257"/>
      <c r="R781" s="257"/>
      <c r="S781" s="257"/>
      <c r="T781" s="257"/>
      <c r="U781" s="257"/>
      <c r="V781" s="257"/>
      <c r="W781" s="257"/>
      <c r="X781" s="257"/>
      <c r="Y781" s="257"/>
      <c r="Z781" s="257"/>
      <c r="AA781" s="257"/>
      <c r="AB781" s="257"/>
      <c r="AC781" s="257"/>
      <c r="AD781" s="257"/>
      <c r="AE781" s="257"/>
      <c r="AF781" s="257"/>
      <c r="AG781" s="257"/>
      <c r="AH781" s="257"/>
      <c r="AI781" s="257"/>
      <c r="AJ781" s="148"/>
      <c r="AK781" s="12"/>
      <c r="AL781" s="12"/>
      <c r="AM781" s="149"/>
      <c r="AN781" s="150"/>
      <c r="AO781" s="150"/>
      <c r="AP781" s="150"/>
      <c r="AQ781" s="140"/>
      <c r="AR781" s="12"/>
      <c r="AS781" s="12"/>
      <c r="AT781" s="266"/>
      <c r="AU781" s="224"/>
      <c r="AV781" s="12"/>
      <c r="AW781" s="12"/>
      <c r="AX781" s="12"/>
      <c r="AY781" s="12"/>
      <c r="AZ781" s="12"/>
      <c r="BA781" s="12"/>
      <c r="BB781" s="14"/>
      <c r="BC781" s="14"/>
      <c r="BD781" s="15"/>
      <c r="BE781" s="137"/>
      <c r="BF781" s="11"/>
      <c r="BG781" s="11"/>
      <c r="BH781" s="11"/>
      <c r="BI781" s="11"/>
      <c r="BJ781" s="11"/>
      <c r="BK781" s="11"/>
      <c r="BL781" s="11"/>
      <c r="BM781" s="11"/>
      <c r="BN781" s="11"/>
      <c r="BO781" s="11"/>
      <c r="BP781" s="11"/>
      <c r="BQ781" s="11"/>
      <c r="BR781" s="11"/>
      <c r="BS781" s="11"/>
      <c r="BT781" s="11"/>
      <c r="BU781" s="11"/>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6"/>
      <c r="DC781" s="16"/>
      <c r="DD781" s="16"/>
      <c r="DE781" s="16"/>
      <c r="DF781" s="17"/>
      <c r="DG781" s="16"/>
      <c r="DH781" s="16"/>
      <c r="DI781" s="16"/>
      <c r="DJ781" s="16"/>
      <c r="DK781" s="16"/>
      <c r="DL781" s="16"/>
      <c r="DM781" s="13"/>
      <c r="DN781" s="16"/>
      <c r="DO781" s="16"/>
      <c r="DP781" s="16"/>
      <c r="DQ781" s="16"/>
      <c r="DR781" s="16"/>
      <c r="DS781" s="16"/>
      <c r="DT781" s="16"/>
      <c r="DU781" s="16"/>
      <c r="DV781" s="16"/>
      <c r="DW781" s="138"/>
      <c r="DX781" s="137"/>
      <c r="DY781" s="137"/>
      <c r="DZ781" s="17"/>
      <c r="EA781" s="15"/>
      <c r="EB781" s="15"/>
      <c r="EC781" s="15"/>
      <c r="ED781" s="15"/>
    </row>
    <row r="782" spans="1:134" ht="15" hidden="1" customHeight="1" x14ac:dyDescent="0.3">
      <c r="A782" s="123"/>
      <c r="B782" s="221"/>
      <c r="C782" s="561" t="s">
        <v>1213</v>
      </c>
      <c r="D782" s="202"/>
      <c r="E782" s="202"/>
      <c r="F782" s="202"/>
      <c r="G782" s="202"/>
      <c r="H782" s="202"/>
      <c r="I782" s="202"/>
      <c r="J782" s="202"/>
      <c r="K782" s="202"/>
      <c r="L782" s="202"/>
      <c r="M782" s="202"/>
      <c r="N782" s="202"/>
      <c r="O782" s="202"/>
      <c r="P782" s="202"/>
      <c r="Q782" s="202"/>
      <c r="R782" s="202"/>
      <c r="S782" s="202"/>
      <c r="T782" s="202"/>
      <c r="U782" s="202"/>
      <c r="V782" s="202"/>
      <c r="W782" s="202"/>
      <c r="X782" s="202"/>
      <c r="Y782" s="202"/>
      <c r="Z782" s="202"/>
      <c r="AA782" s="202"/>
      <c r="AB782" s="202"/>
      <c r="AC782" s="202"/>
      <c r="AD782" s="202"/>
      <c r="AE782" s="202"/>
      <c r="AF782" s="202"/>
      <c r="AG782" s="202"/>
      <c r="AH782" s="202"/>
      <c r="AI782" s="202"/>
      <c r="AJ782" s="148">
        <f>IF($DM782=0,0,(IF(_xlfn.BITAND($DM782, 128),"8,", "") &amp; IF(_xlfn.BITAND($DM782,64),"7,", "") &amp; IF(_xlfn.BITAND($DM782,7), _xlfn.BITAND($DM782,7) &amp; ",", "") &amp; IF(_xlfn.BITAND($DM782, 56), _xlfn.BITAND($DM782, 56)/8, "")))</f>
        <v>0</v>
      </c>
      <c r="AK782" s="135">
        <v>0</v>
      </c>
      <c r="AL782" s="135">
        <v>31</v>
      </c>
      <c r="AM782" s="194" t="s">
        <v>165</v>
      </c>
      <c r="AN782" s="195" t="s">
        <v>1214</v>
      </c>
      <c r="AO782" s="195" t="s">
        <v>167</v>
      </c>
      <c r="AP782" s="195" t="s">
        <v>1214</v>
      </c>
      <c r="AQ782" s="140"/>
      <c r="AR782" s="13"/>
      <c r="AS782" s="12"/>
      <c r="AT782" s="198">
        <v>3</v>
      </c>
      <c r="AU782" s="263">
        <v>0</v>
      </c>
      <c r="AV782" s="12" t="s">
        <v>259</v>
      </c>
      <c r="AW782" s="135">
        <v>0</v>
      </c>
      <c r="AX782" s="135">
        <v>0</v>
      </c>
      <c r="AY782" s="135">
        <v>0</v>
      </c>
      <c r="AZ782" s="135">
        <v>0</v>
      </c>
      <c r="BA782" s="135">
        <v>0</v>
      </c>
      <c r="BB782" s="136"/>
      <c r="BC782" s="136"/>
      <c r="BD782" s="15"/>
      <c r="BE782" s="137" t="str">
        <f>IF(C782="","",C782)</f>
        <v>Failed to reach FSO throttle open UEGO limit</v>
      </c>
      <c r="BF782" s="11"/>
      <c r="BG782" s="11"/>
      <c r="BH782" s="11"/>
      <c r="BI782" s="11"/>
      <c r="BJ782" s="11"/>
      <c r="BK782" s="11"/>
      <c r="BL782" s="11"/>
      <c r="BM782" s="11"/>
      <c r="BN782" s="11"/>
      <c r="BO782" s="11"/>
      <c r="BP782" s="11"/>
      <c r="BQ782" s="11"/>
      <c r="BR782" s="11"/>
      <c r="BS782" s="11"/>
      <c r="BT782" s="11"/>
      <c r="BU782" s="11"/>
      <c r="BV782" s="15">
        <f>IF(UPPER(TRIM(D782))="X",1,0)</f>
        <v>0</v>
      </c>
      <c r="BW782" s="15">
        <f>IF(UPPER(TRIM(E782))="X",1,0)</f>
        <v>0</v>
      </c>
      <c r="BX782" s="15">
        <f>IF(UPPER(TRIM(F782))="X",1,0)</f>
        <v>0</v>
      </c>
      <c r="BY782" s="15">
        <f>IF(UPPER(TRIM(G782))="X",1,0)</f>
        <v>0</v>
      </c>
      <c r="BZ782" s="15">
        <f>IF(UPPER(TRIM(H782))="X",1,0)</f>
        <v>0</v>
      </c>
      <c r="CA782" s="15">
        <f>IF(UPPER(TRIM(J782))="X",1,0)</f>
        <v>0</v>
      </c>
      <c r="CB782" s="15">
        <f>IF(UPPER(TRIM(L782))="X",1,0)</f>
        <v>0</v>
      </c>
      <c r="CC782" s="15">
        <f>IF(UPPER(TRIM(M782))="X",1,0)</f>
        <v>0</v>
      </c>
      <c r="CD782" s="15">
        <f>IF(UPPER(TRIM(I782))="X",1,0)</f>
        <v>0</v>
      </c>
      <c r="CE782" s="15">
        <f>IF(UPPER(TRIM(K782))="X",1,0)</f>
        <v>0</v>
      </c>
      <c r="CF782" s="15">
        <f t="shared" ref="CF782:CX782" si="388">IF(UPPER(TRIM(N782))="X",1,0)</f>
        <v>0</v>
      </c>
      <c r="CG782" s="15">
        <f t="shared" si="388"/>
        <v>0</v>
      </c>
      <c r="CH782" s="15">
        <f t="shared" si="388"/>
        <v>0</v>
      </c>
      <c r="CI782" s="15">
        <f t="shared" si="388"/>
        <v>0</v>
      </c>
      <c r="CJ782" s="15">
        <f t="shared" si="388"/>
        <v>0</v>
      </c>
      <c r="CK782" s="15">
        <f t="shared" si="388"/>
        <v>0</v>
      </c>
      <c r="CL782" s="15">
        <f t="shared" si="388"/>
        <v>0</v>
      </c>
      <c r="CM782" s="15">
        <f t="shared" si="388"/>
        <v>0</v>
      </c>
      <c r="CN782" s="15">
        <f t="shared" si="388"/>
        <v>0</v>
      </c>
      <c r="CO782" s="15">
        <f t="shared" si="388"/>
        <v>0</v>
      </c>
      <c r="CP782" s="15">
        <f t="shared" si="388"/>
        <v>0</v>
      </c>
      <c r="CQ782" s="15">
        <f t="shared" si="388"/>
        <v>0</v>
      </c>
      <c r="CR782" s="15">
        <f t="shared" si="388"/>
        <v>0</v>
      </c>
      <c r="CS782" s="15">
        <f t="shared" si="388"/>
        <v>0</v>
      </c>
      <c r="CT782" s="15">
        <f t="shared" si="388"/>
        <v>0</v>
      </c>
      <c r="CU782" s="15">
        <f t="shared" si="388"/>
        <v>0</v>
      </c>
      <c r="CV782" s="15">
        <f t="shared" si="388"/>
        <v>0</v>
      </c>
      <c r="CW782" s="15">
        <f t="shared" si="388"/>
        <v>0</v>
      </c>
      <c r="CX782" s="15">
        <f t="shared" si="388"/>
        <v>0</v>
      </c>
      <c r="CY782" s="15">
        <v>0</v>
      </c>
      <c r="CZ782" s="15">
        <f>IF(UPPER(TRIM(AH782))="X",1,0)</f>
        <v>0</v>
      </c>
      <c r="DA782" s="15">
        <v>0</v>
      </c>
      <c r="DB782" s="16">
        <f>IF(UPPER(TRIM(AM782))="P", 0, IF(UPPER(TRIM(AM782))="C", 16384, IF(UPPER(TRIM(AM782))="B", 32768, IF(UPPER(TRIM(AM782))="U", 49152, -1))))</f>
        <v>0</v>
      </c>
      <c r="DC782" s="16">
        <f>HEX2DEC(AN782)</f>
        <v>4461</v>
      </c>
      <c r="DD782" s="16">
        <f>IF(UPPER(TRIM(BB782))="",0,IF(UPPER(TRIM(BB782))="M",32,IF(UPPER(TRIM(BB782))="H",64,IF(UPPER(TRIM(BB782))="I",128,-1))))</f>
        <v>0</v>
      </c>
      <c r="DE782" s="16">
        <f>IF(UPPER(TRIM(BC782))="",0, IF(UPPER(TRIM(BC782))="U",1,IF(UPPER(TRIM(BC782))="A",2,IF(UPPER(TRIM(BC782))="B1",4,IF(UPPER(TRIM(BC782))="B2",8,IF(UPPER(TRIM(BC782))="C",16,-1))))))</f>
        <v>0</v>
      </c>
      <c r="DF782" s="17"/>
      <c r="DG782" s="16">
        <v>803</v>
      </c>
      <c r="DH782" s="16">
        <f>AK782</f>
        <v>0</v>
      </c>
      <c r="DI782" s="16">
        <f>AL782</f>
        <v>31</v>
      </c>
      <c r="DJ782" s="16">
        <f>DB782 + DC782</f>
        <v>4461</v>
      </c>
      <c r="DK782" s="16">
        <f>HEX2DEC(AO782)</f>
        <v>0</v>
      </c>
      <c r="DL782" s="16">
        <f>HEX2DEC(AP782)</f>
        <v>4461</v>
      </c>
      <c r="DM782" s="13">
        <v>0</v>
      </c>
      <c r="DN782" s="16">
        <v>632</v>
      </c>
      <c r="DO782" s="16">
        <f>BV782*2^15+BW782*2^14+BX782*2^13+BY782*2^12+BZ782*2^11+CA782*2^10+CB782*2^9+CC782*2^8+CD782*2^7+CE782*2^6+CF782*2^5+CG782*2^4+CH782*2^3+CI782*2^2+CJ782*2^1+CK782*2^0</f>
        <v>0</v>
      </c>
      <c r="DP782" s="16">
        <f>CL782*2^15+CM782*2^14+CN782*2^13+CO782*2^12+CP782*2^11+CQ782*2^10+CR782*2^9+CS782*2^8+CT782*2^7+CU782*2^6+CV782*2^5+CW782*2^4+CX782*2^3+CY782*2^2+CZ782*2^1+DA782*2^0</f>
        <v>0</v>
      </c>
      <c r="DQ782" s="16">
        <f>IF(DS782=2,AT782*1000,AT782)</f>
        <v>3000</v>
      </c>
      <c r="DR782" s="16">
        <v>0</v>
      </c>
      <c r="DS782" s="16">
        <v>2</v>
      </c>
      <c r="DT782" s="16">
        <v>2</v>
      </c>
      <c r="DU782" s="16">
        <f>MAX(0,MIN(AX782,3))*2^14+MAX(0,MIN(AY782,3))*2^12+MAX(0,MIN(AZ782,3))*2^10+MAX(0,MIN(BA782,3))*2^8+IF(AW782&lt;0,31,IF(AW782&gt;30,30,AW782))</f>
        <v>0</v>
      </c>
      <c r="DV782" s="16">
        <f>DD782 + DE782</f>
        <v>0</v>
      </c>
      <c r="DW782" s="138"/>
      <c r="DX782" s="137"/>
      <c r="DY782" s="137"/>
      <c r="DZ782" s="17"/>
      <c r="EA782" s="15"/>
      <c r="EB782" s="15"/>
      <c r="EC782" s="15"/>
      <c r="ED782" s="15"/>
    </row>
    <row r="783" spans="1:134" ht="15" hidden="1" customHeight="1" x14ac:dyDescent="0.3">
      <c r="A783" s="123"/>
      <c r="B783" s="221"/>
      <c r="C783" s="561"/>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148"/>
      <c r="AK783" s="12"/>
      <c r="AL783" s="12"/>
      <c r="AM783" s="149"/>
      <c r="AN783" s="150"/>
      <c r="AO783" s="150"/>
      <c r="AP783" s="150"/>
      <c r="AQ783" s="140"/>
      <c r="AR783" s="13"/>
      <c r="AS783" s="12"/>
      <c r="AT783" s="224"/>
      <c r="AU783" s="266"/>
      <c r="AV783" s="12"/>
      <c r="AW783" s="12"/>
      <c r="AX783" s="12"/>
      <c r="AY783" s="12"/>
      <c r="AZ783" s="12"/>
      <c r="BA783" s="12"/>
      <c r="BB783" s="14"/>
      <c r="BC783" s="14"/>
      <c r="BD783" s="15"/>
      <c r="BE783" s="137"/>
      <c r="BF783" s="11"/>
      <c r="BG783" s="11"/>
      <c r="BH783" s="11"/>
      <c r="BI783" s="11"/>
      <c r="BJ783" s="11"/>
      <c r="BK783" s="11"/>
      <c r="BL783" s="11"/>
      <c r="BM783" s="11"/>
      <c r="BN783" s="11"/>
      <c r="BO783" s="11"/>
      <c r="BP783" s="11"/>
      <c r="BQ783" s="11"/>
      <c r="BR783" s="11"/>
      <c r="BS783" s="11"/>
      <c r="BT783" s="11"/>
      <c r="BU783" s="11"/>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6"/>
      <c r="DC783" s="16"/>
      <c r="DD783" s="16"/>
      <c r="DE783" s="16"/>
      <c r="DF783" s="17"/>
      <c r="DG783" s="16"/>
      <c r="DH783" s="16"/>
      <c r="DI783" s="16"/>
      <c r="DJ783" s="16"/>
      <c r="DK783" s="16"/>
      <c r="DL783" s="16"/>
      <c r="DM783" s="13"/>
      <c r="DN783" s="16"/>
      <c r="DO783" s="16"/>
      <c r="DP783" s="16"/>
      <c r="DQ783" s="16"/>
      <c r="DR783" s="16"/>
      <c r="DS783" s="16"/>
      <c r="DT783" s="16"/>
      <c r="DU783" s="16"/>
      <c r="DV783" s="16"/>
      <c r="DW783" s="138"/>
      <c r="DX783" s="137"/>
      <c r="DY783" s="137"/>
      <c r="DZ783" s="17"/>
      <c r="EA783" s="15"/>
      <c r="EB783" s="15"/>
      <c r="EC783" s="15"/>
      <c r="ED783" s="15"/>
    </row>
    <row r="784" spans="1:134" ht="15" hidden="1" customHeight="1" x14ac:dyDescent="0.3">
      <c r="A784" s="123"/>
      <c r="B784" s="221"/>
      <c r="C784" s="561" t="s">
        <v>1215</v>
      </c>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c r="AA784" s="320"/>
      <c r="AB784" s="320"/>
      <c r="AC784" s="320"/>
      <c r="AD784" s="320"/>
      <c r="AE784" s="320"/>
      <c r="AF784" s="320"/>
      <c r="AG784" s="320"/>
      <c r="AH784" s="320"/>
      <c r="AI784" s="320"/>
      <c r="AJ784" s="148">
        <f>IF($DM784=0,0,(IF(_xlfn.BITAND($DM784, 128),"8,", "") &amp; IF(_xlfn.BITAND($DM784,64),"7,", "") &amp; IF(_xlfn.BITAND($DM784,7), _xlfn.BITAND($DM784,7) &amp; ",", "") &amp; IF(_xlfn.BITAND($DM784, 56), _xlfn.BITAND($DM784, 56)/8, "")))</f>
        <v>0</v>
      </c>
      <c r="AK784" s="135">
        <v>520179</v>
      </c>
      <c r="AL784" s="135">
        <v>31</v>
      </c>
      <c r="AM784" s="194" t="s">
        <v>165</v>
      </c>
      <c r="AN784" s="195" t="s">
        <v>1216</v>
      </c>
      <c r="AO784" s="195" t="s">
        <v>167</v>
      </c>
      <c r="AP784" s="195" t="s">
        <v>1216</v>
      </c>
      <c r="AQ784" s="140"/>
      <c r="AR784" s="13"/>
      <c r="AS784" s="12"/>
      <c r="AT784" s="134">
        <v>1</v>
      </c>
      <c r="AU784" s="321" t="s">
        <v>1217</v>
      </c>
      <c r="AV784" s="12" t="s">
        <v>954</v>
      </c>
      <c r="AW784" s="135">
        <v>0</v>
      </c>
      <c r="AX784" s="135">
        <v>0</v>
      </c>
      <c r="AY784" s="135">
        <v>0</v>
      </c>
      <c r="AZ784" s="135">
        <v>0</v>
      </c>
      <c r="BA784" s="135">
        <v>0</v>
      </c>
      <c r="BB784" s="136"/>
      <c r="BC784" s="136"/>
      <c r="BD784" s="15"/>
      <c r="BE784" s="137" t="str">
        <f>IF(C784="","",C784)</f>
        <v>Failed to reach FSO post throttle open UEGO limit</v>
      </c>
      <c r="BF784" s="11"/>
      <c r="BG784" s="11"/>
      <c r="BH784" s="11"/>
      <c r="BI784" s="11"/>
      <c r="BJ784" s="11"/>
      <c r="BK784" s="11"/>
      <c r="BL784" s="11"/>
      <c r="BM784" s="11"/>
      <c r="BN784" s="11"/>
      <c r="BO784" s="11"/>
      <c r="BP784" s="11"/>
      <c r="BQ784" s="11"/>
      <c r="BR784" s="11"/>
      <c r="BS784" s="11"/>
      <c r="BT784" s="11"/>
      <c r="BU784" s="11"/>
      <c r="BV784" s="15">
        <f>IF(UPPER(TRIM(D784))="X",1,0)</f>
        <v>0</v>
      </c>
      <c r="BW784" s="15">
        <f>IF(UPPER(TRIM(E784))="X",1,0)</f>
        <v>0</v>
      </c>
      <c r="BX784" s="15">
        <f>IF(UPPER(TRIM(F784))="X",1,0)</f>
        <v>0</v>
      </c>
      <c r="BY784" s="15">
        <f>IF(UPPER(TRIM(G784))="X",1,0)</f>
        <v>0</v>
      </c>
      <c r="BZ784" s="15">
        <f>IF(UPPER(TRIM(H784))="X",1,0)</f>
        <v>0</v>
      </c>
      <c r="CA784" s="15">
        <f>IF(UPPER(TRIM(J784))="X",1,0)</f>
        <v>0</v>
      </c>
      <c r="CB784" s="15">
        <f>IF(UPPER(TRIM(L784))="X",1,0)</f>
        <v>0</v>
      </c>
      <c r="CC784" s="15">
        <f>IF(UPPER(TRIM(M784))="X",1,0)</f>
        <v>0</v>
      </c>
      <c r="CD784" s="15">
        <f>IF(UPPER(TRIM(I784))="X",1,0)</f>
        <v>0</v>
      </c>
      <c r="CE784" s="15">
        <f>IF(UPPER(TRIM(K784))="X",1,0)</f>
        <v>0</v>
      </c>
      <c r="CF784" s="15">
        <f t="shared" ref="CF784:CX784" si="389">IF(UPPER(TRIM(N784))="X",1,0)</f>
        <v>0</v>
      </c>
      <c r="CG784" s="15">
        <f t="shared" si="389"/>
        <v>0</v>
      </c>
      <c r="CH784" s="15">
        <f t="shared" si="389"/>
        <v>0</v>
      </c>
      <c r="CI784" s="15">
        <f t="shared" si="389"/>
        <v>0</v>
      </c>
      <c r="CJ784" s="15">
        <f t="shared" si="389"/>
        <v>0</v>
      </c>
      <c r="CK784" s="15">
        <f t="shared" si="389"/>
        <v>0</v>
      </c>
      <c r="CL784" s="15">
        <f t="shared" si="389"/>
        <v>0</v>
      </c>
      <c r="CM784" s="15">
        <f t="shared" si="389"/>
        <v>0</v>
      </c>
      <c r="CN784" s="15">
        <f t="shared" si="389"/>
        <v>0</v>
      </c>
      <c r="CO784" s="15">
        <f t="shared" si="389"/>
        <v>0</v>
      </c>
      <c r="CP784" s="15">
        <f t="shared" si="389"/>
        <v>0</v>
      </c>
      <c r="CQ784" s="15">
        <f t="shared" si="389"/>
        <v>0</v>
      </c>
      <c r="CR784" s="15">
        <f t="shared" si="389"/>
        <v>0</v>
      </c>
      <c r="CS784" s="15">
        <f t="shared" si="389"/>
        <v>0</v>
      </c>
      <c r="CT784" s="15">
        <f t="shared" si="389"/>
        <v>0</v>
      </c>
      <c r="CU784" s="15">
        <f t="shared" si="389"/>
        <v>0</v>
      </c>
      <c r="CV784" s="15">
        <f t="shared" si="389"/>
        <v>0</v>
      </c>
      <c r="CW784" s="15">
        <f t="shared" si="389"/>
        <v>0</v>
      </c>
      <c r="CX784" s="15">
        <f t="shared" si="389"/>
        <v>0</v>
      </c>
      <c r="CY784" s="15">
        <v>0</v>
      </c>
      <c r="CZ784" s="15">
        <f>IF(UPPER(TRIM(AH784))="X",1,0)</f>
        <v>0</v>
      </c>
      <c r="DA784" s="15">
        <v>0</v>
      </c>
      <c r="DB784" s="16">
        <f>IF(UPPER(TRIM(AM784))="P", 0, IF(UPPER(TRIM(AM784))="C", 16384, IF(UPPER(TRIM(AM784))="B", 32768, IF(UPPER(TRIM(AM784))="U", 49152, -1))))</f>
        <v>0</v>
      </c>
      <c r="DC784" s="16">
        <f>HEX2DEC(AN784)</f>
        <v>4463</v>
      </c>
      <c r="DD784" s="16">
        <f>IF(UPPER(TRIM(BB784))="",0,IF(UPPER(TRIM(BB784))="M",32,IF(UPPER(TRIM(BB784))="H",64,IF(UPPER(TRIM(BB784))="I",128,-1))))</f>
        <v>0</v>
      </c>
      <c r="DE784" s="16">
        <f>IF(UPPER(TRIM(BC784))="",0, IF(UPPER(TRIM(BC784))="U",1,IF(UPPER(TRIM(BC784))="A",2,IF(UPPER(TRIM(BC784))="B1",4,IF(UPPER(TRIM(BC784))="B2",8,IF(UPPER(TRIM(BC784))="C",16,-1))))))</f>
        <v>0</v>
      </c>
      <c r="DF784" s="17"/>
      <c r="DG784" s="16">
        <v>860</v>
      </c>
      <c r="DH784" s="16">
        <f>AK784</f>
        <v>520179</v>
      </c>
      <c r="DI784" s="16">
        <f>AL784</f>
        <v>31</v>
      </c>
      <c r="DJ784" s="16">
        <f>DB784 + DC784</f>
        <v>4463</v>
      </c>
      <c r="DK784" s="16">
        <f>HEX2DEC(AO784)</f>
        <v>0</v>
      </c>
      <c r="DL784" s="16">
        <f>HEX2DEC(AP784)</f>
        <v>4463</v>
      </c>
      <c r="DM784" s="13">
        <v>0</v>
      </c>
      <c r="DN784" s="16">
        <v>687</v>
      </c>
      <c r="DO784" s="16">
        <f>BV784*2^15+BW784*2^14+BX784*2^13+BY784*2^12+BZ784*2^11+CA784*2^10+CB784*2^9+CC784*2^8+CD784*2^7+CE784*2^6+CF784*2^5+CG784*2^4+CH784*2^3+CI784*2^2+CJ784*2^1+CK784*2^0</f>
        <v>0</v>
      </c>
      <c r="DP784" s="16">
        <f>CL784*2^15+CM784*2^14+CN784*2^13+CO784*2^12+CP784*2^11+CQ784*2^10+CR784*2^9+CS784*2^8+CT784*2^7+CU784*2^6+CV784*2^5+CW784*2^4+CX784*2^3+CY784*2^2+CZ784*2^1+DA784*2^0</f>
        <v>0</v>
      </c>
      <c r="DQ784" s="16">
        <f>IF(DS784=2,AT784*1000,AT784)</f>
        <v>1</v>
      </c>
      <c r="DR784" s="16">
        <v>1</v>
      </c>
      <c r="DS784" s="16">
        <v>5</v>
      </c>
      <c r="DT784" s="16">
        <v>1</v>
      </c>
      <c r="DU784" s="16">
        <f>MAX(0,MIN(AX784,3))*2^14+MAX(0,MIN(AY784,3))*2^12+MAX(0,MIN(AZ784,3))*2^10+MAX(0,MIN(BA784,3))*2^8+IF(AW784&lt;0,31,IF(AW784&gt;30,30,AW784))</f>
        <v>0</v>
      </c>
      <c r="DV784" s="16">
        <f>DD784 + DE784</f>
        <v>0</v>
      </c>
      <c r="DW784" s="138"/>
      <c r="DX784" s="137"/>
      <c r="DY784" s="137"/>
      <c r="DZ784" s="17"/>
      <c r="EA784" s="15"/>
      <c r="EB784" s="15"/>
      <c r="EC784" s="15"/>
      <c r="ED784" s="15"/>
    </row>
    <row r="785" spans="1:134" ht="15" hidden="1" customHeight="1" x14ac:dyDescent="0.3">
      <c r="A785" s="212"/>
      <c r="B785" s="213"/>
      <c r="C785" s="214"/>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12"/>
      <c r="AA785" s="12"/>
      <c r="AB785" s="12"/>
      <c r="AC785" s="12"/>
      <c r="AD785" s="12"/>
      <c r="AE785" s="12"/>
      <c r="AF785" s="12"/>
      <c r="AG785" s="12"/>
      <c r="AH785" s="12"/>
      <c r="AI785" s="12"/>
      <c r="AJ785" s="215"/>
      <c r="AK785" s="214"/>
      <c r="AL785" s="214"/>
      <c r="AM785" s="216"/>
      <c r="AN785" s="217"/>
      <c r="AO785" s="217"/>
      <c r="AP785" s="217"/>
      <c r="AQ785" s="214"/>
      <c r="AR785" s="214"/>
      <c r="AS785" s="214"/>
      <c r="AT785" s="214"/>
      <c r="AU785" s="214"/>
      <c r="AV785" s="214"/>
      <c r="AW785" s="214"/>
      <c r="AX785" s="214"/>
      <c r="AY785" s="214"/>
      <c r="AZ785" s="214"/>
      <c r="BA785" s="214"/>
      <c r="BB785" s="218"/>
      <c r="BC785" s="218"/>
      <c r="BD785" s="15"/>
      <c r="BE785" s="137" t="s">
        <v>183</v>
      </c>
      <c r="BF785" s="11"/>
      <c r="BG785" s="11"/>
      <c r="BH785" s="11"/>
      <c r="BI785" s="11" t="s">
        <v>183</v>
      </c>
      <c r="BJ785" s="11" t="s">
        <v>183</v>
      </c>
      <c r="BK785" s="11" t="s">
        <v>183</v>
      </c>
      <c r="BL785" s="11" t="s">
        <v>183</v>
      </c>
      <c r="BM785" s="11" t="s">
        <v>183</v>
      </c>
      <c r="BN785" s="11" t="s">
        <v>183</v>
      </c>
      <c r="BO785" s="11" t="s">
        <v>183</v>
      </c>
      <c r="BP785" s="11" t="s">
        <v>183</v>
      </c>
      <c r="BQ785" s="11" t="s">
        <v>183</v>
      </c>
      <c r="BR785" s="11" t="s">
        <v>183</v>
      </c>
      <c r="BS785" s="11" t="s">
        <v>183</v>
      </c>
      <c r="BT785" s="11" t="s">
        <v>183</v>
      </c>
      <c r="BU785" s="11"/>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6"/>
      <c r="DC785" s="16"/>
      <c r="DD785" s="16"/>
      <c r="DE785" s="16"/>
      <c r="DF785" s="17"/>
      <c r="DG785" s="16"/>
      <c r="DH785" s="16"/>
      <c r="DI785" s="16"/>
      <c r="DJ785" s="16"/>
      <c r="DK785" s="16"/>
      <c r="DL785" s="16"/>
      <c r="DM785" s="219"/>
      <c r="DN785" s="16"/>
      <c r="DO785" s="16"/>
      <c r="DP785" s="16"/>
      <c r="DQ785" s="16"/>
      <c r="DR785" s="16"/>
      <c r="DS785" s="16"/>
      <c r="DT785" s="16"/>
      <c r="DU785" s="16"/>
      <c r="DV785" s="16"/>
      <c r="DW785" s="138"/>
      <c r="DX785" s="137"/>
      <c r="DY785" s="137"/>
      <c r="DZ785" s="17"/>
      <c r="EA785" s="15"/>
      <c r="EB785" s="15"/>
      <c r="EC785" s="15"/>
      <c r="ED785" s="15"/>
    </row>
    <row r="786" spans="1:134" ht="15" hidden="1" customHeight="1" x14ac:dyDescent="0.3">
      <c r="A786" s="274"/>
      <c r="B786" s="323" t="s">
        <v>1218</v>
      </c>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48"/>
      <c r="AK786" s="12"/>
      <c r="AL786" s="12"/>
      <c r="AM786" s="149"/>
      <c r="AN786" s="150"/>
      <c r="AO786" s="150"/>
      <c r="AP786" s="150"/>
      <c r="AQ786" s="132" t="s">
        <v>1219</v>
      </c>
      <c r="AR786" s="141">
        <v>0</v>
      </c>
      <c r="AS786" s="142" t="s">
        <v>1220</v>
      </c>
      <c r="AT786" s="12"/>
      <c r="AU786" s="12"/>
      <c r="AV786" s="12"/>
      <c r="AW786" s="12"/>
      <c r="AX786" s="12"/>
      <c r="AY786" s="12"/>
      <c r="AZ786" s="12"/>
      <c r="BA786" s="12"/>
      <c r="BB786" s="14"/>
      <c r="BC786" s="14"/>
      <c r="BD786" s="15"/>
      <c r="BE786" s="137" t="s">
        <v>183</v>
      </c>
      <c r="BF786" s="11"/>
      <c r="BG786" s="11"/>
      <c r="BH786" s="11"/>
      <c r="BI786" s="11" t="s">
        <v>183</v>
      </c>
      <c r="BJ786" s="11" t="s">
        <v>183</v>
      </c>
      <c r="BK786" s="11" t="s">
        <v>183</v>
      </c>
      <c r="BL786" s="11" t="s">
        <v>183</v>
      </c>
      <c r="BM786" s="11" t="s">
        <v>183</v>
      </c>
      <c r="BN786" s="11" t="s">
        <v>183</v>
      </c>
      <c r="BO786" s="11" t="s">
        <v>183</v>
      </c>
      <c r="BP786" s="11" t="s">
        <v>183</v>
      </c>
      <c r="BQ786" s="11" t="s">
        <v>183</v>
      </c>
      <c r="BR786" s="11" t="s">
        <v>183</v>
      </c>
      <c r="BS786" s="11" t="s">
        <v>183</v>
      </c>
      <c r="BT786" s="11" t="s">
        <v>183</v>
      </c>
      <c r="BU786" s="11"/>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6"/>
      <c r="DC786" s="16"/>
      <c r="DD786" s="16"/>
      <c r="DE786" s="16"/>
      <c r="DF786" s="17"/>
      <c r="DG786" s="16"/>
      <c r="DH786" s="16"/>
      <c r="DI786" s="16"/>
      <c r="DJ786" s="16"/>
      <c r="DK786" s="16"/>
      <c r="DL786" s="16"/>
      <c r="DM786" s="13"/>
      <c r="DN786" s="16"/>
      <c r="DO786" s="16"/>
      <c r="DP786" s="16"/>
      <c r="DQ786" s="16"/>
      <c r="DR786" s="16"/>
      <c r="DS786" s="16"/>
      <c r="DT786" s="16"/>
      <c r="DU786" s="16"/>
      <c r="DV786" s="16"/>
      <c r="DW786" s="138"/>
      <c r="DX786" s="137"/>
      <c r="DY786" s="137"/>
      <c r="DZ786" s="17"/>
      <c r="EA786" s="15"/>
      <c r="EB786" s="15"/>
      <c r="EC786" s="15"/>
      <c r="ED786" s="15"/>
    </row>
    <row r="787" spans="1:134" ht="15" hidden="1" customHeight="1" x14ac:dyDescent="0.3">
      <c r="A787" s="123"/>
      <c r="B787" s="32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c r="AA787" s="184"/>
      <c r="AB787" s="184"/>
      <c r="AC787" s="184"/>
      <c r="AD787" s="184"/>
      <c r="AE787" s="184"/>
      <c r="AF787" s="184"/>
      <c r="AG787" s="184"/>
      <c r="AH787" s="184"/>
      <c r="AI787" s="184"/>
      <c r="AJ787" s="285"/>
      <c r="AK787" s="184"/>
      <c r="AL787" s="184"/>
      <c r="AM787" s="286"/>
      <c r="AN787" s="287"/>
      <c r="AO787" s="287"/>
      <c r="AP787" s="287"/>
      <c r="AQ787" s="184"/>
      <c r="AR787" s="184"/>
      <c r="AS787" s="184"/>
      <c r="AT787" s="184"/>
      <c r="AU787" s="184"/>
      <c r="AV787" s="184"/>
      <c r="AW787" s="184"/>
      <c r="AX787" s="184"/>
      <c r="AY787" s="184"/>
      <c r="AZ787" s="184"/>
      <c r="BA787" s="184"/>
      <c r="BB787" s="186"/>
      <c r="BC787" s="186"/>
      <c r="BD787" s="15"/>
      <c r="BE787" s="137" t="s">
        <v>183</v>
      </c>
      <c r="BF787" s="11"/>
      <c r="BG787" s="11"/>
      <c r="BH787" s="11"/>
      <c r="BI787" s="11" t="s">
        <v>183</v>
      </c>
      <c r="BJ787" s="11" t="s">
        <v>183</v>
      </c>
      <c r="BK787" s="11" t="s">
        <v>183</v>
      </c>
      <c r="BL787" s="11" t="s">
        <v>183</v>
      </c>
      <c r="BM787" s="11" t="s">
        <v>183</v>
      </c>
      <c r="BN787" s="11" t="s">
        <v>183</v>
      </c>
      <c r="BO787" s="11" t="s">
        <v>183</v>
      </c>
      <c r="BP787" s="11" t="s">
        <v>183</v>
      </c>
      <c r="BQ787" s="11" t="s">
        <v>183</v>
      </c>
      <c r="BR787" s="11" t="s">
        <v>183</v>
      </c>
      <c r="BS787" s="11" t="s">
        <v>183</v>
      </c>
      <c r="BT787" s="11" t="s">
        <v>183</v>
      </c>
      <c r="BU787" s="11"/>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6"/>
      <c r="DC787" s="16"/>
      <c r="DD787" s="16"/>
      <c r="DE787" s="16"/>
      <c r="DF787" s="17"/>
      <c r="DG787" s="16"/>
      <c r="DH787" s="16"/>
      <c r="DI787" s="16"/>
      <c r="DJ787" s="16"/>
      <c r="DK787" s="16"/>
      <c r="DL787" s="16"/>
      <c r="DM787" s="185"/>
      <c r="DN787" s="16"/>
      <c r="DO787" s="16"/>
      <c r="DP787" s="16"/>
      <c r="DQ787" s="16"/>
      <c r="DR787" s="16"/>
      <c r="DS787" s="16"/>
      <c r="DT787" s="16"/>
      <c r="DU787" s="16"/>
      <c r="DV787" s="16"/>
      <c r="DW787" s="138"/>
      <c r="DX787" s="137"/>
      <c r="DY787" s="137"/>
      <c r="DZ787" s="17"/>
      <c r="EA787" s="15"/>
      <c r="EB787" s="15"/>
      <c r="EC787" s="15"/>
      <c r="ED787" s="15"/>
    </row>
    <row r="788" spans="1:134" ht="15" hidden="1" customHeight="1" x14ac:dyDescent="0.3">
      <c r="A788" s="123"/>
      <c r="B788" s="325" t="s">
        <v>1221</v>
      </c>
      <c r="C788" s="553" t="str">
        <f>IF(LEN(t_STR_RW_AUX_PWM1) &gt; 0, t_STR_RW_AUX_PWM1, DEF_RW_AUX_PWM1) &amp; " open / ground short"</f>
        <v>PWM1-Gauge1 open / ground short</v>
      </c>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c r="AA788" s="193"/>
      <c r="AB788" s="193"/>
      <c r="AC788" s="193"/>
      <c r="AD788" s="193"/>
      <c r="AE788" s="193"/>
      <c r="AF788" s="193"/>
      <c r="AG788" s="193"/>
      <c r="AH788" s="193"/>
      <c r="AI788" s="193"/>
      <c r="AJ788" s="148">
        <f>IF($DM788=0,0,(IF(_xlfn.BITAND($DM788, 128),"8,", "") &amp; IF(_xlfn.BITAND($DM788,64),"7,", "") &amp; IF(_xlfn.BITAND($DM788,7), _xlfn.BITAND($DM788,7) &amp; ",", "") &amp; IF(_xlfn.BITAND($DM788, 56), _xlfn.BITAND($DM788, 56)/8, "")))</f>
        <v>0</v>
      </c>
      <c r="AK788" s="135">
        <v>697</v>
      </c>
      <c r="AL788" s="135">
        <v>5</v>
      </c>
      <c r="AM788" s="194" t="s">
        <v>165</v>
      </c>
      <c r="AN788" s="195" t="s">
        <v>1222</v>
      </c>
      <c r="AO788" s="195" t="s">
        <v>352</v>
      </c>
      <c r="AP788" s="195" t="s">
        <v>1223</v>
      </c>
      <c r="AQ788" s="132" t="s">
        <v>1224</v>
      </c>
      <c r="AR788" s="225">
        <v>5.00030517578125</v>
      </c>
      <c r="AS788" s="142" t="s">
        <v>1033</v>
      </c>
      <c r="AT788" s="198">
        <v>2</v>
      </c>
      <c r="AU788" s="198">
        <v>0.5</v>
      </c>
      <c r="AV788" s="12" t="s">
        <v>259</v>
      </c>
      <c r="AW788" s="135">
        <v>0</v>
      </c>
      <c r="AX788" s="135">
        <v>0</v>
      </c>
      <c r="AY788" s="135">
        <v>0</v>
      </c>
      <c r="AZ788" s="135">
        <v>0</v>
      </c>
      <c r="BA788" s="135">
        <v>0</v>
      </c>
      <c r="BB788" s="136"/>
      <c r="BC788" s="136"/>
      <c r="BD788" s="15"/>
      <c r="BE788" s="137" t="str">
        <f>IF(C788="","",C788)</f>
        <v>PWM1-Gauge1 open / ground short</v>
      </c>
      <c r="BF788" s="11" t="s">
        <v>264</v>
      </c>
      <c r="BG788" s="11" t="s">
        <v>265</v>
      </c>
      <c r="BH788" s="11" t="s">
        <v>266</v>
      </c>
      <c r="BI788" s="146" t="s">
        <v>1225</v>
      </c>
      <c r="BJ788" s="11" t="s">
        <v>268</v>
      </c>
      <c r="BK788" s="146" t="s">
        <v>269</v>
      </c>
      <c r="BL788" s="146" t="s">
        <v>350</v>
      </c>
      <c r="BM788" s="146" t="s">
        <v>179</v>
      </c>
      <c r="BN788" s="11" t="s">
        <v>182</v>
      </c>
      <c r="BO788" s="265" t="s">
        <v>181</v>
      </c>
      <c r="BP788" s="11" t="s">
        <v>272</v>
      </c>
      <c r="BQ788" s="11" t="s">
        <v>182</v>
      </c>
      <c r="BR788" s="11" t="s">
        <v>182</v>
      </c>
      <c r="BS788" s="11" t="s">
        <v>183</v>
      </c>
      <c r="BT788" s="11" t="s">
        <v>182</v>
      </c>
      <c r="BU788" s="11"/>
      <c r="BV788" s="15">
        <f>IF(UPPER(TRIM(D788))="X",1,0)</f>
        <v>0</v>
      </c>
      <c r="BW788" s="15">
        <f>IF(UPPER(TRIM(E788))="X",1,0)</f>
        <v>0</v>
      </c>
      <c r="BX788" s="15">
        <f>IF(UPPER(TRIM(F788))="X",1,0)</f>
        <v>0</v>
      </c>
      <c r="BY788" s="15">
        <f>IF(UPPER(TRIM(G788))="X",1,0)</f>
        <v>0</v>
      </c>
      <c r="BZ788" s="15">
        <f>IF(UPPER(TRIM(H788))="X",1,0)</f>
        <v>0</v>
      </c>
      <c r="CA788" s="15">
        <f>IF(UPPER(TRIM(J788))="X",1,0)</f>
        <v>0</v>
      </c>
      <c r="CB788" s="15">
        <f>IF(UPPER(TRIM(L788))="X",1,0)</f>
        <v>0</v>
      </c>
      <c r="CC788" s="15">
        <f>IF(UPPER(TRIM(M788))="X",1,0)</f>
        <v>0</v>
      </c>
      <c r="CD788" s="15">
        <f>IF(UPPER(TRIM(I788))="X",1,0)</f>
        <v>0</v>
      </c>
      <c r="CE788" s="15">
        <f>IF(UPPER(TRIM(K788))="X",1,0)</f>
        <v>0</v>
      </c>
      <c r="CF788" s="15">
        <f t="shared" ref="CF788:DA788" si="390">IF(UPPER(TRIM(N788))="X",1,0)</f>
        <v>0</v>
      </c>
      <c r="CG788" s="15">
        <f t="shared" si="390"/>
        <v>0</v>
      </c>
      <c r="CH788" s="15">
        <f t="shared" si="390"/>
        <v>0</v>
      </c>
      <c r="CI788" s="15">
        <f t="shared" si="390"/>
        <v>0</v>
      </c>
      <c r="CJ788" s="15">
        <f t="shared" si="390"/>
        <v>0</v>
      </c>
      <c r="CK788" s="15">
        <f t="shared" si="390"/>
        <v>0</v>
      </c>
      <c r="CL788" s="15">
        <f t="shared" si="390"/>
        <v>0</v>
      </c>
      <c r="CM788" s="15">
        <f t="shared" si="390"/>
        <v>0</v>
      </c>
      <c r="CN788" s="15">
        <f t="shared" si="390"/>
        <v>0</v>
      </c>
      <c r="CO788" s="15">
        <f t="shared" si="390"/>
        <v>0</v>
      </c>
      <c r="CP788" s="15">
        <f t="shared" si="390"/>
        <v>0</v>
      </c>
      <c r="CQ788" s="15">
        <f t="shared" si="390"/>
        <v>0</v>
      </c>
      <c r="CR788" s="15">
        <f t="shared" si="390"/>
        <v>0</v>
      </c>
      <c r="CS788" s="15">
        <f t="shared" si="390"/>
        <v>0</v>
      </c>
      <c r="CT788" s="15">
        <f t="shared" si="390"/>
        <v>0</v>
      </c>
      <c r="CU788" s="15">
        <f t="shared" si="390"/>
        <v>0</v>
      </c>
      <c r="CV788" s="15">
        <f t="shared" si="390"/>
        <v>0</v>
      </c>
      <c r="CW788" s="15">
        <f t="shared" si="390"/>
        <v>0</v>
      </c>
      <c r="CX788" s="15">
        <f t="shared" si="390"/>
        <v>0</v>
      </c>
      <c r="CY788" s="15">
        <f t="shared" si="390"/>
        <v>0</v>
      </c>
      <c r="CZ788" s="15">
        <f t="shared" si="390"/>
        <v>0</v>
      </c>
      <c r="DA788" s="15">
        <f t="shared" si="390"/>
        <v>0</v>
      </c>
      <c r="DB788" s="16">
        <f>IF(UPPER(TRIM(AM788))="P", 0, IF(UPPER(TRIM(AM788))="C", 16384, IF(UPPER(TRIM(AM788))="B", 32768, IF(UPPER(TRIM(AM788))="U", 49152, -1))))</f>
        <v>0</v>
      </c>
      <c r="DC788" s="16">
        <f>HEX2DEC(AN788)</f>
        <v>5760</v>
      </c>
      <c r="DD788" s="16">
        <f>IF(UPPER(TRIM(BB788))="",0,IF(UPPER(TRIM(BB788))="M",32,IF(UPPER(TRIM(BB788))="H",64,IF(UPPER(TRIM(BB788))="I",128,-1))))</f>
        <v>0</v>
      </c>
      <c r="DE788" s="16">
        <f>IF(UPPER(TRIM(BC788))="",0, IF(UPPER(TRIM(BC788))="U",1,IF(UPPER(TRIM(BC788))="A",2,IF(UPPER(TRIM(BC788))="B1",4,IF(UPPER(TRIM(BC788))="B2",8,IF(UPPER(TRIM(BC788))="C",16,-1))))))</f>
        <v>0</v>
      </c>
      <c r="DF788" s="17"/>
      <c r="DG788" s="16">
        <v>189</v>
      </c>
      <c r="DH788" s="16">
        <f>AK788</f>
        <v>697</v>
      </c>
      <c r="DI788" s="16">
        <f>AL788</f>
        <v>5</v>
      </c>
      <c r="DJ788" s="16">
        <f>DB788 + DC788</f>
        <v>5760</v>
      </c>
      <c r="DK788" s="16">
        <f>HEX2DEC(AO788)</f>
        <v>17</v>
      </c>
      <c r="DL788" s="16">
        <f>HEX2DEC(AP788)</f>
        <v>5681</v>
      </c>
      <c r="DM788" s="13">
        <v>0</v>
      </c>
      <c r="DN788" s="16">
        <v>147</v>
      </c>
      <c r="DO788" s="16">
        <f>BV788*2^15+BW788*2^14+BX788*2^13+BY788*2^12+BZ788*2^11+CA788*2^10+CB788*2^9+CC788*2^8+CD788*2^7+CE788*2^6+CF788*2^5+CG788*2^4+CH788*2^3+CI788*2^2+CJ788*2^1+CK788*2^0</f>
        <v>0</v>
      </c>
      <c r="DP788" s="16">
        <f>CL788*2^15+CM788*2^14+CN788*2^13+CO788*2^12+CP788*2^11+CQ788*2^10+CR788*2^9+CS788*2^8+CT788*2^7+CU788*2^6+CV788*2^5+CW788*2^4+CX788*2^3+CY788*2^2+CZ788*2^1+DA788*2^0</f>
        <v>0</v>
      </c>
      <c r="DQ788" s="16">
        <f>IF(DS788=2,AT788*1000,AT788)</f>
        <v>2000</v>
      </c>
      <c r="DR788" s="16">
        <f>IF(DT788=2,AU788*1000,AU788)</f>
        <v>500</v>
      </c>
      <c r="DS788" s="16">
        <v>2</v>
      </c>
      <c r="DT788" s="16">
        <v>2</v>
      </c>
      <c r="DU788" s="16">
        <f>MAX(0,MIN(AX788,3))*2^14+MAX(0,MIN(AY788,3))*2^12+MAX(0,MIN(AZ788,3))*2^10+MAX(0,MIN(BA788,3))*2^8+IF(AW788&lt;0,31,IF(AW788&gt;30,30,AW788))</f>
        <v>0</v>
      </c>
      <c r="DV788" s="16">
        <f>DD788 + DE788</f>
        <v>0</v>
      </c>
      <c r="DW788" s="138" t="s">
        <v>184</v>
      </c>
      <c r="DX788" s="137" t="s">
        <v>273</v>
      </c>
      <c r="DY788" s="137" t="s">
        <v>186</v>
      </c>
      <c r="DZ788" s="17"/>
      <c r="EA788" s="15"/>
      <c r="EB788" s="15"/>
      <c r="EC788" s="15"/>
      <c r="ED788" s="15"/>
    </row>
    <row r="789" spans="1:134" ht="15" hidden="1" customHeight="1" x14ac:dyDescent="0.3">
      <c r="A789" s="123"/>
      <c r="B789" s="325" t="s">
        <v>1226</v>
      </c>
      <c r="C789" s="553"/>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48"/>
      <c r="AK789" s="12"/>
      <c r="AL789" s="12"/>
      <c r="AM789" s="149"/>
      <c r="AN789" s="150"/>
      <c r="AO789" s="150"/>
      <c r="AP789" s="150"/>
      <c r="AQ789" s="132" t="s">
        <v>1036</v>
      </c>
      <c r="AR789" s="225">
        <v>5.00030517578125</v>
      </c>
      <c r="AS789" s="142" t="s">
        <v>170</v>
      </c>
      <c r="AT789" s="13"/>
      <c r="AU789" s="13"/>
      <c r="AV789" s="12"/>
      <c r="AW789" s="12"/>
      <c r="AX789" s="12"/>
      <c r="AY789" s="12"/>
      <c r="AZ789" s="12"/>
      <c r="BA789" s="12"/>
      <c r="BB789" s="14"/>
      <c r="BC789" s="14"/>
      <c r="BD789" s="15"/>
      <c r="BE789" s="137"/>
      <c r="BF789" s="146"/>
      <c r="BG789" s="146"/>
      <c r="BH789" s="146"/>
      <c r="BI789" s="11" t="s">
        <v>183</v>
      </c>
      <c r="BJ789" s="11" t="s">
        <v>183</v>
      </c>
      <c r="BK789" s="11" t="s">
        <v>183</v>
      </c>
      <c r="BL789" s="11" t="s">
        <v>183</v>
      </c>
      <c r="BM789" s="11" t="s">
        <v>183</v>
      </c>
      <c r="BN789" s="11" t="s">
        <v>183</v>
      </c>
      <c r="BO789" s="11" t="s">
        <v>183</v>
      </c>
      <c r="BP789" s="11" t="s">
        <v>183</v>
      </c>
      <c r="BQ789" s="11" t="s">
        <v>183</v>
      </c>
      <c r="BR789" s="11" t="s">
        <v>183</v>
      </c>
      <c r="BS789" s="11" t="s">
        <v>183</v>
      </c>
      <c r="BT789" s="11" t="s">
        <v>183</v>
      </c>
      <c r="BU789" s="11"/>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6"/>
      <c r="DC789" s="16"/>
      <c r="DD789" s="16"/>
      <c r="DE789" s="16"/>
      <c r="DF789" s="17"/>
      <c r="DG789" s="16"/>
      <c r="DH789" s="16"/>
      <c r="DI789" s="16"/>
      <c r="DJ789" s="16"/>
      <c r="DK789" s="16"/>
      <c r="DL789" s="16"/>
      <c r="DM789" s="13"/>
      <c r="DN789" s="16"/>
      <c r="DO789" s="16"/>
      <c r="DP789" s="16"/>
      <c r="DQ789" s="16"/>
      <c r="DR789" s="16"/>
      <c r="DS789" s="16"/>
      <c r="DT789" s="16"/>
      <c r="DU789" s="16"/>
      <c r="DV789" s="16"/>
      <c r="DW789" s="138"/>
      <c r="DX789" s="137"/>
      <c r="DY789" s="137"/>
      <c r="DZ789" s="17"/>
      <c r="EA789" s="15"/>
      <c r="EB789" s="15"/>
      <c r="EC789" s="15"/>
      <c r="ED789" s="15"/>
    </row>
    <row r="790" spans="1:134" ht="15" hidden="1" customHeight="1" x14ac:dyDescent="0.3">
      <c r="A790" s="123"/>
      <c r="B790" s="326"/>
      <c r="C790" s="553" t="str">
        <f>IF(LEN(t_STR_RW_AUX_PWM1) &gt; 0, t_STR_RW_AUX_PWM1, DEF_RW_AUX_PWM1) &amp; " short to power"</f>
        <v>PWM1-Gauge1 short to power</v>
      </c>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c r="AC790" s="151"/>
      <c r="AD790" s="151"/>
      <c r="AE790" s="151"/>
      <c r="AF790" s="151"/>
      <c r="AG790" s="151"/>
      <c r="AH790" s="151"/>
      <c r="AI790" s="151"/>
      <c r="AJ790" s="148">
        <f>IF($DM790=0,0,(IF(_xlfn.BITAND($DM790, 128),"8,", "") &amp; IF(_xlfn.BITAND($DM790,64),"7,", "") &amp; IF(_xlfn.BITAND($DM790,7), _xlfn.BITAND($DM790,7) &amp; ",", "") &amp; IF(_xlfn.BITAND($DM790, 56), _xlfn.BITAND($DM790, 56)/8, "")))</f>
        <v>0</v>
      </c>
      <c r="AK790" s="135">
        <v>697</v>
      </c>
      <c r="AL790" s="135">
        <v>6</v>
      </c>
      <c r="AM790" s="194" t="s">
        <v>165</v>
      </c>
      <c r="AN790" s="195" t="s">
        <v>1222</v>
      </c>
      <c r="AO790" s="195" t="s">
        <v>343</v>
      </c>
      <c r="AP790" s="195" t="s">
        <v>1227</v>
      </c>
      <c r="AQ790" s="132" t="s">
        <v>1228</v>
      </c>
      <c r="AR790" s="225">
        <v>89.9993896484375</v>
      </c>
      <c r="AS790" s="142" t="s">
        <v>1033</v>
      </c>
      <c r="AT790" s="198">
        <v>2</v>
      </c>
      <c r="AU790" s="198">
        <v>0.5</v>
      </c>
      <c r="AV790" s="12" t="s">
        <v>259</v>
      </c>
      <c r="AW790" s="135">
        <v>0</v>
      </c>
      <c r="AX790" s="135">
        <v>0</v>
      </c>
      <c r="AY790" s="135">
        <v>0</v>
      </c>
      <c r="AZ790" s="135">
        <v>0</v>
      </c>
      <c r="BA790" s="135">
        <v>0</v>
      </c>
      <c r="BB790" s="136"/>
      <c r="BC790" s="136"/>
      <c r="BD790" s="15"/>
      <c r="BE790" s="137" t="str">
        <f>IF(C790="","",C790)</f>
        <v>PWM1-Gauge1 short to power</v>
      </c>
      <c r="BF790" s="11" t="s">
        <v>264</v>
      </c>
      <c r="BG790" s="11" t="s">
        <v>265</v>
      </c>
      <c r="BH790" s="11" t="s">
        <v>266</v>
      </c>
      <c r="BI790" s="146" t="s">
        <v>1225</v>
      </c>
      <c r="BJ790" s="11" t="s">
        <v>268</v>
      </c>
      <c r="BK790" s="146" t="s">
        <v>269</v>
      </c>
      <c r="BL790" s="146" t="s">
        <v>350</v>
      </c>
      <c r="BM790" s="146" t="s">
        <v>179</v>
      </c>
      <c r="BN790" s="11" t="s">
        <v>182</v>
      </c>
      <c r="BO790" s="265" t="s">
        <v>181</v>
      </c>
      <c r="BP790" s="11" t="s">
        <v>272</v>
      </c>
      <c r="BQ790" s="11" t="s">
        <v>182</v>
      </c>
      <c r="BR790" s="11" t="s">
        <v>182</v>
      </c>
      <c r="BS790" s="11" t="s">
        <v>183</v>
      </c>
      <c r="BT790" s="11" t="s">
        <v>182</v>
      </c>
      <c r="BU790" s="11"/>
      <c r="BV790" s="15">
        <f>IF(UPPER(TRIM(D790))="X",1,0)</f>
        <v>0</v>
      </c>
      <c r="BW790" s="15">
        <f>IF(UPPER(TRIM(E790))="X",1,0)</f>
        <v>0</v>
      </c>
      <c r="BX790" s="15">
        <f>IF(UPPER(TRIM(F790))="X",1,0)</f>
        <v>0</v>
      </c>
      <c r="BY790" s="15">
        <f>IF(UPPER(TRIM(G790))="X",1,0)</f>
        <v>0</v>
      </c>
      <c r="BZ790" s="15">
        <f>IF(UPPER(TRIM(H790))="X",1,0)</f>
        <v>0</v>
      </c>
      <c r="CA790" s="15">
        <f>IF(UPPER(TRIM(J790))="X",1,0)</f>
        <v>0</v>
      </c>
      <c r="CB790" s="15">
        <f>IF(UPPER(TRIM(L790))="X",1,0)</f>
        <v>0</v>
      </c>
      <c r="CC790" s="15">
        <f>IF(UPPER(TRIM(M790))="X",1,0)</f>
        <v>0</v>
      </c>
      <c r="CD790" s="15">
        <f>IF(UPPER(TRIM(I790))="X",1,0)</f>
        <v>0</v>
      </c>
      <c r="CE790" s="15">
        <f>IF(UPPER(TRIM(K790))="X",1,0)</f>
        <v>0</v>
      </c>
      <c r="CF790" s="15">
        <f t="shared" ref="CF790:DA790" si="391">IF(UPPER(TRIM(N790))="X",1,0)</f>
        <v>0</v>
      </c>
      <c r="CG790" s="15">
        <f t="shared" si="391"/>
        <v>0</v>
      </c>
      <c r="CH790" s="15">
        <f t="shared" si="391"/>
        <v>0</v>
      </c>
      <c r="CI790" s="15">
        <f t="shared" si="391"/>
        <v>0</v>
      </c>
      <c r="CJ790" s="15">
        <f t="shared" si="391"/>
        <v>0</v>
      </c>
      <c r="CK790" s="15">
        <f t="shared" si="391"/>
        <v>0</v>
      </c>
      <c r="CL790" s="15">
        <f t="shared" si="391"/>
        <v>0</v>
      </c>
      <c r="CM790" s="15">
        <f t="shared" si="391"/>
        <v>0</v>
      </c>
      <c r="CN790" s="15">
        <f t="shared" si="391"/>
        <v>0</v>
      </c>
      <c r="CO790" s="15">
        <f t="shared" si="391"/>
        <v>0</v>
      </c>
      <c r="CP790" s="15">
        <f t="shared" si="391"/>
        <v>0</v>
      </c>
      <c r="CQ790" s="15">
        <f t="shared" si="391"/>
        <v>0</v>
      </c>
      <c r="CR790" s="15">
        <f t="shared" si="391"/>
        <v>0</v>
      </c>
      <c r="CS790" s="15">
        <f t="shared" si="391"/>
        <v>0</v>
      </c>
      <c r="CT790" s="15">
        <f t="shared" si="391"/>
        <v>0</v>
      </c>
      <c r="CU790" s="15">
        <f t="shared" si="391"/>
        <v>0</v>
      </c>
      <c r="CV790" s="15">
        <f t="shared" si="391"/>
        <v>0</v>
      </c>
      <c r="CW790" s="15">
        <f t="shared" si="391"/>
        <v>0</v>
      </c>
      <c r="CX790" s="15">
        <f t="shared" si="391"/>
        <v>0</v>
      </c>
      <c r="CY790" s="15">
        <f t="shared" si="391"/>
        <v>0</v>
      </c>
      <c r="CZ790" s="15">
        <f t="shared" si="391"/>
        <v>0</v>
      </c>
      <c r="DA790" s="15">
        <f t="shared" si="391"/>
        <v>0</v>
      </c>
      <c r="DB790" s="16">
        <f>IF(UPPER(TRIM(AM790))="P", 0, IF(UPPER(TRIM(AM790))="C", 16384, IF(UPPER(TRIM(AM790))="B", 32768, IF(UPPER(TRIM(AM790))="U", 49152, -1))))</f>
        <v>0</v>
      </c>
      <c r="DC790" s="16">
        <f>HEX2DEC(AN790)</f>
        <v>5760</v>
      </c>
      <c r="DD790" s="16">
        <f>IF(UPPER(TRIM(BB790))="",0,IF(UPPER(TRIM(BB790))="M",32,IF(UPPER(TRIM(BB790))="H",64,IF(UPPER(TRIM(BB790))="I",128,-1))))</f>
        <v>0</v>
      </c>
      <c r="DE790" s="16">
        <f>IF(UPPER(TRIM(BC790))="",0, IF(UPPER(TRIM(BC790))="U",1,IF(UPPER(TRIM(BC790))="A",2,IF(UPPER(TRIM(BC790))="B1",4,IF(UPPER(TRIM(BC790))="B2",8,IF(UPPER(TRIM(BC790))="C",16,-1))))))</f>
        <v>0</v>
      </c>
      <c r="DF790" s="17"/>
      <c r="DG790" s="16">
        <v>190</v>
      </c>
      <c r="DH790" s="16">
        <f>AK790</f>
        <v>697</v>
      </c>
      <c r="DI790" s="16">
        <f>AL790</f>
        <v>6</v>
      </c>
      <c r="DJ790" s="16">
        <f>DB790 + DC790</f>
        <v>5760</v>
      </c>
      <c r="DK790" s="16">
        <f>HEX2DEC(AO790)</f>
        <v>18</v>
      </c>
      <c r="DL790" s="16">
        <f>HEX2DEC(AP790)</f>
        <v>5682</v>
      </c>
      <c r="DM790" s="13">
        <v>0</v>
      </c>
      <c r="DN790" s="16">
        <v>148</v>
      </c>
      <c r="DO790" s="16">
        <f>BV790*2^15+BW790*2^14+BX790*2^13+BY790*2^12+BZ790*2^11+CA790*2^10+CB790*2^9+CC790*2^8+CD790*2^7+CE790*2^6+CF790*2^5+CG790*2^4+CH790*2^3+CI790*2^2+CJ790*2^1+CK790*2^0</f>
        <v>0</v>
      </c>
      <c r="DP790" s="16">
        <f>CL790*2^15+CM790*2^14+CN790*2^13+CO790*2^12+CP790*2^11+CQ790*2^10+CR790*2^9+CS790*2^8+CT790*2^7+CU790*2^6+CV790*2^5+CW790*2^4+CX790*2^3+CY790*2^2+CZ790*2^1+DA790*2^0</f>
        <v>0</v>
      </c>
      <c r="DQ790" s="16">
        <f>IF(DS790=2,AT790*1000,IF(DS790&gt;2,AT790,HEX2DEC("40000000")))</f>
        <v>2000</v>
      </c>
      <c r="DR790" s="16">
        <f>IF(DT790=2,AU790*1000,IF(DT790&gt;2,AU790,HEX2DEC("40000000")))</f>
        <v>500</v>
      </c>
      <c r="DS790" s="16">
        <v>2</v>
      </c>
      <c r="DT790" s="16">
        <v>2</v>
      </c>
      <c r="DU790" s="16">
        <f>MAX(0,MIN(AX790,3))*2^14+MAX(0,MIN(AY790,3))*2^12+MAX(0,MIN(AZ790,3))*2^10+MAX(0,MIN(BA790,3))*2^8+IF(AW790&lt;0,31,IF(AW790&gt;30,30,AW790))</f>
        <v>0</v>
      </c>
      <c r="DV790" s="16">
        <f>DD790 + DE790</f>
        <v>0</v>
      </c>
      <c r="DW790" s="138" t="s">
        <v>184</v>
      </c>
      <c r="DX790" s="137" t="s">
        <v>273</v>
      </c>
      <c r="DY790" s="137" t="s">
        <v>186</v>
      </c>
      <c r="DZ790" s="17"/>
      <c r="EA790" s="15"/>
      <c r="EB790" s="15"/>
      <c r="EC790" s="15"/>
      <c r="ED790" s="15"/>
    </row>
    <row r="791" spans="1:134" ht="15" hidden="1" customHeight="1" x14ac:dyDescent="0.3">
      <c r="A791" s="123"/>
      <c r="B791" s="326"/>
      <c r="C791" s="553"/>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48"/>
      <c r="AK791" s="12"/>
      <c r="AL791" s="12"/>
      <c r="AM791" s="149"/>
      <c r="AN791" s="150"/>
      <c r="AO791" s="150"/>
      <c r="AP791" s="150"/>
      <c r="AQ791" s="132" t="s">
        <v>1039</v>
      </c>
      <c r="AR791" s="225">
        <v>75</v>
      </c>
      <c r="AS791" s="142" t="s">
        <v>170</v>
      </c>
      <c r="AT791" s="13"/>
      <c r="AU791" s="13"/>
      <c r="AV791" s="12"/>
      <c r="AW791" s="12"/>
      <c r="AX791" s="12"/>
      <c r="AY791" s="12"/>
      <c r="AZ791" s="12"/>
      <c r="BA791" s="12"/>
      <c r="BB791" s="14"/>
      <c r="BC791" s="14"/>
      <c r="BD791" s="15"/>
      <c r="BE791" s="137" t="s">
        <v>183</v>
      </c>
      <c r="BF791" s="146"/>
      <c r="BG791" s="146"/>
      <c r="BH791" s="146"/>
      <c r="BI791" s="11" t="s">
        <v>183</v>
      </c>
      <c r="BJ791" s="11" t="s">
        <v>183</v>
      </c>
      <c r="BK791" s="11" t="s">
        <v>183</v>
      </c>
      <c r="BL791" s="11" t="s">
        <v>183</v>
      </c>
      <c r="BM791" s="11" t="s">
        <v>183</v>
      </c>
      <c r="BN791" s="11" t="s">
        <v>183</v>
      </c>
      <c r="BO791" s="11" t="s">
        <v>183</v>
      </c>
      <c r="BP791" s="11" t="s">
        <v>183</v>
      </c>
      <c r="BQ791" s="11" t="s">
        <v>183</v>
      </c>
      <c r="BR791" s="11" t="s">
        <v>183</v>
      </c>
      <c r="BS791" s="11" t="s">
        <v>183</v>
      </c>
      <c r="BT791" s="11" t="s">
        <v>183</v>
      </c>
      <c r="BU791" s="11"/>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6"/>
      <c r="DC791" s="16"/>
      <c r="DD791" s="16"/>
      <c r="DE791" s="16"/>
      <c r="DF791" s="17"/>
      <c r="DG791" s="16"/>
      <c r="DH791" s="16"/>
      <c r="DI791" s="16"/>
      <c r="DJ791" s="16"/>
      <c r="DK791" s="16"/>
      <c r="DL791" s="16"/>
      <c r="DM791" s="13"/>
      <c r="DN791" s="16"/>
      <c r="DO791" s="16"/>
      <c r="DP791" s="16"/>
      <c r="DQ791" s="16"/>
      <c r="DR791" s="16"/>
      <c r="DS791" s="16"/>
      <c r="DT791" s="16"/>
      <c r="DU791" s="16"/>
      <c r="DV791" s="16"/>
      <c r="DW791" s="138"/>
      <c r="DX791" s="137"/>
      <c r="DY791" s="137"/>
      <c r="DZ791" s="17"/>
      <c r="EA791" s="15"/>
      <c r="EB791" s="15"/>
      <c r="EC791" s="15"/>
      <c r="ED791" s="15"/>
    </row>
    <row r="792" spans="1:134" ht="15" hidden="1" customHeight="1" x14ac:dyDescent="0.3">
      <c r="A792" s="123"/>
      <c r="B792" s="326"/>
      <c r="C792" s="553"/>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48"/>
      <c r="AK792" s="12"/>
      <c r="AL792" s="12"/>
      <c r="AM792" s="149"/>
      <c r="AN792" s="150"/>
      <c r="AO792" s="150"/>
      <c r="AP792" s="150"/>
      <c r="AQ792" s="140" t="s">
        <v>1229</v>
      </c>
      <c r="AR792" s="141">
        <v>5000</v>
      </c>
      <c r="AS792" s="142" t="s">
        <v>1230</v>
      </c>
      <c r="AT792" s="13"/>
      <c r="AU792" s="13"/>
      <c r="AV792" s="12"/>
      <c r="AW792" s="12"/>
      <c r="AX792" s="12"/>
      <c r="AY792" s="12"/>
      <c r="AZ792" s="12"/>
      <c r="BA792" s="12"/>
      <c r="BB792" s="14"/>
      <c r="BC792" s="14"/>
      <c r="BD792" s="15"/>
      <c r="BE792" s="137" t="s">
        <v>183</v>
      </c>
      <c r="BF792" s="146"/>
      <c r="BG792" s="146"/>
      <c r="BH792" s="146"/>
      <c r="BI792" s="11" t="s">
        <v>183</v>
      </c>
      <c r="BJ792" s="11" t="s">
        <v>183</v>
      </c>
      <c r="BK792" s="11" t="s">
        <v>183</v>
      </c>
      <c r="BL792" s="11" t="s">
        <v>183</v>
      </c>
      <c r="BM792" s="11" t="s">
        <v>183</v>
      </c>
      <c r="BN792" s="11" t="s">
        <v>183</v>
      </c>
      <c r="BO792" s="11" t="s">
        <v>183</v>
      </c>
      <c r="BP792" s="11" t="s">
        <v>183</v>
      </c>
      <c r="BQ792" s="11" t="s">
        <v>183</v>
      </c>
      <c r="BR792" s="11" t="s">
        <v>183</v>
      </c>
      <c r="BS792" s="11" t="s">
        <v>183</v>
      </c>
      <c r="BT792" s="11" t="s">
        <v>183</v>
      </c>
      <c r="BU792" s="11"/>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6"/>
      <c r="DC792" s="16"/>
      <c r="DD792" s="16"/>
      <c r="DE792" s="16"/>
      <c r="DF792" s="17"/>
      <c r="DG792" s="16"/>
      <c r="DH792" s="16"/>
      <c r="DI792" s="16"/>
      <c r="DJ792" s="16"/>
      <c r="DK792" s="16"/>
      <c r="DL792" s="16"/>
      <c r="DM792" s="13"/>
      <c r="DN792" s="16"/>
      <c r="DO792" s="16"/>
      <c r="DP792" s="16"/>
      <c r="DQ792" s="16"/>
      <c r="DR792" s="16"/>
      <c r="DS792" s="16"/>
      <c r="DT792" s="16"/>
      <c r="DU792" s="16"/>
      <c r="DV792" s="16"/>
      <c r="DW792" s="138"/>
      <c r="DX792" s="137"/>
      <c r="DY792" s="137"/>
      <c r="DZ792" s="17"/>
      <c r="EA792" s="15"/>
      <c r="EB792" s="15"/>
      <c r="EC792" s="15"/>
      <c r="ED792" s="15"/>
    </row>
    <row r="793" spans="1:134" ht="15" hidden="1" customHeight="1" x14ac:dyDescent="0.3">
      <c r="A793" s="123"/>
      <c r="B793" s="326"/>
      <c r="C793" s="553"/>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48"/>
      <c r="AK793" s="12"/>
      <c r="AL793" s="12"/>
      <c r="AM793" s="149"/>
      <c r="AN793" s="150"/>
      <c r="AO793" s="150"/>
      <c r="AP793" s="150"/>
      <c r="AQ793" s="132" t="s">
        <v>1036</v>
      </c>
      <c r="AR793" s="225">
        <v>0</v>
      </c>
      <c r="AS793" s="142" t="s">
        <v>170</v>
      </c>
      <c r="AT793" s="13"/>
      <c r="AU793" s="13"/>
      <c r="AV793" s="12"/>
      <c r="AW793" s="12"/>
      <c r="AX793" s="12"/>
      <c r="AY793" s="12"/>
      <c r="AZ793" s="12"/>
      <c r="BA793" s="12"/>
      <c r="BB793" s="14"/>
      <c r="BC793" s="14"/>
      <c r="BD793" s="15"/>
      <c r="BE793" s="137" t="s">
        <v>183</v>
      </c>
      <c r="BF793" s="146"/>
      <c r="BG793" s="146"/>
      <c r="BH793" s="146"/>
      <c r="BI793" s="11" t="s">
        <v>183</v>
      </c>
      <c r="BJ793" s="11" t="s">
        <v>183</v>
      </c>
      <c r="BK793" s="11" t="s">
        <v>183</v>
      </c>
      <c r="BL793" s="11" t="s">
        <v>183</v>
      </c>
      <c r="BM793" s="11" t="s">
        <v>183</v>
      </c>
      <c r="BN793" s="11" t="s">
        <v>183</v>
      </c>
      <c r="BO793" s="11" t="s">
        <v>183</v>
      </c>
      <c r="BP793" s="11" t="s">
        <v>183</v>
      </c>
      <c r="BQ793" s="11" t="s">
        <v>183</v>
      </c>
      <c r="BR793" s="11" t="s">
        <v>183</v>
      </c>
      <c r="BS793" s="11" t="s">
        <v>183</v>
      </c>
      <c r="BT793" s="11" t="s">
        <v>183</v>
      </c>
      <c r="BU793" s="11"/>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6"/>
      <c r="DC793" s="16"/>
      <c r="DD793" s="16"/>
      <c r="DE793" s="16"/>
      <c r="DF793" s="17"/>
      <c r="DG793" s="16"/>
      <c r="DH793" s="16"/>
      <c r="DI793" s="16"/>
      <c r="DJ793" s="16"/>
      <c r="DK793" s="16"/>
      <c r="DL793" s="16"/>
      <c r="DM793" s="13"/>
      <c r="DN793" s="16"/>
      <c r="DO793" s="16"/>
      <c r="DP793" s="16"/>
      <c r="DQ793" s="16"/>
      <c r="DR793" s="16"/>
      <c r="DS793" s="16"/>
      <c r="DT793" s="16"/>
      <c r="DU793" s="16"/>
      <c r="DV793" s="16"/>
      <c r="DW793" s="138"/>
      <c r="DX793" s="137"/>
      <c r="DY793" s="137"/>
      <c r="DZ793" s="17"/>
      <c r="EA793" s="15"/>
      <c r="EB793" s="15"/>
      <c r="EC793" s="15"/>
      <c r="ED793" s="15"/>
    </row>
    <row r="794" spans="1:134" ht="15" hidden="1" customHeight="1" x14ac:dyDescent="0.3">
      <c r="A794" s="123"/>
      <c r="B794" s="324"/>
      <c r="C794" s="555"/>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c r="AA794" s="184"/>
      <c r="AB794" s="184"/>
      <c r="AC794" s="184"/>
      <c r="AD794" s="184"/>
      <c r="AE794" s="184"/>
      <c r="AF794" s="184"/>
      <c r="AG794" s="184"/>
      <c r="AH794" s="184"/>
      <c r="AI794" s="184"/>
      <c r="AJ794" s="285"/>
      <c r="AK794" s="184"/>
      <c r="AL794" s="184"/>
      <c r="AM794" s="286"/>
      <c r="AN794" s="287"/>
      <c r="AO794" s="287"/>
      <c r="AP794" s="287"/>
      <c r="AQ794" s="183"/>
      <c r="AR794" s="184"/>
      <c r="AS794" s="184"/>
      <c r="AT794" s="185"/>
      <c r="AU794" s="185"/>
      <c r="AV794" s="184"/>
      <c r="AW794" s="184"/>
      <c r="AX794" s="184"/>
      <c r="AY794" s="184"/>
      <c r="AZ794" s="184"/>
      <c r="BA794" s="184"/>
      <c r="BB794" s="186"/>
      <c r="BC794" s="186"/>
      <c r="BD794" s="15"/>
      <c r="BE794" s="137" t="s">
        <v>183</v>
      </c>
      <c r="BF794" s="146"/>
      <c r="BG794" s="146"/>
      <c r="BH794" s="146"/>
      <c r="BI794" s="11" t="s">
        <v>183</v>
      </c>
      <c r="BJ794" s="11" t="s">
        <v>183</v>
      </c>
      <c r="BK794" s="11" t="s">
        <v>183</v>
      </c>
      <c r="BL794" s="11" t="s">
        <v>183</v>
      </c>
      <c r="BM794" s="11" t="s">
        <v>183</v>
      </c>
      <c r="BN794" s="11" t="s">
        <v>183</v>
      </c>
      <c r="BO794" s="11" t="s">
        <v>183</v>
      </c>
      <c r="BP794" s="11" t="s">
        <v>183</v>
      </c>
      <c r="BQ794" s="11" t="s">
        <v>183</v>
      </c>
      <c r="BR794" s="11" t="s">
        <v>183</v>
      </c>
      <c r="BS794" s="11" t="s">
        <v>183</v>
      </c>
      <c r="BT794" s="11" t="s">
        <v>183</v>
      </c>
      <c r="BU794" s="11"/>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6"/>
      <c r="DC794" s="16"/>
      <c r="DD794" s="16"/>
      <c r="DE794" s="16"/>
      <c r="DF794" s="17"/>
      <c r="DG794" s="16"/>
      <c r="DH794" s="16"/>
      <c r="DI794" s="16"/>
      <c r="DJ794" s="16"/>
      <c r="DK794" s="16"/>
      <c r="DL794" s="16"/>
      <c r="DM794" s="185"/>
      <c r="DN794" s="16"/>
      <c r="DO794" s="16"/>
      <c r="DP794" s="16"/>
      <c r="DQ794" s="16"/>
      <c r="DR794" s="16"/>
      <c r="DS794" s="16"/>
      <c r="DT794" s="16"/>
      <c r="DU794" s="16"/>
      <c r="DV794" s="16"/>
      <c r="DW794" s="138"/>
      <c r="DX794" s="137"/>
      <c r="DY794" s="137"/>
      <c r="DZ794" s="17"/>
      <c r="EA794" s="15"/>
      <c r="EB794" s="15"/>
      <c r="EC794" s="15"/>
      <c r="ED794" s="15"/>
    </row>
    <row r="795" spans="1:134" ht="15" hidden="1" customHeight="1" x14ac:dyDescent="0.3">
      <c r="A795" s="123"/>
      <c r="B795" s="325" t="s">
        <v>1231</v>
      </c>
      <c r="C795" s="553" t="str">
        <f>IF(LEN(t_STR_RW_AUX_PWM2) &gt; 0, t_STR_RW_AUX_PWM2, DEF_RW_AUX_PWM2) &amp; " open / ground short"</f>
        <v>PWM2-Gauge2 open / ground short</v>
      </c>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c r="AA795" s="193"/>
      <c r="AB795" s="193"/>
      <c r="AC795" s="193"/>
      <c r="AD795" s="193"/>
      <c r="AE795" s="193"/>
      <c r="AF795" s="193"/>
      <c r="AG795" s="193"/>
      <c r="AH795" s="193"/>
      <c r="AI795" s="193"/>
      <c r="AJ795" s="148">
        <f>IF($DM795=0,0,(IF(_xlfn.BITAND($DM795, 128),"8,", "") &amp; IF(_xlfn.BITAND($DM795,64),"7,", "") &amp; IF(_xlfn.BITAND($DM795,7), _xlfn.BITAND($DM795,7) &amp; ",", "") &amp; IF(_xlfn.BITAND($DM795, 56), _xlfn.BITAND($DM795, 56)/8, "")))</f>
        <v>0</v>
      </c>
      <c r="AK795" s="135">
        <v>698</v>
      </c>
      <c r="AL795" s="135">
        <v>5</v>
      </c>
      <c r="AM795" s="194" t="s">
        <v>165</v>
      </c>
      <c r="AN795" s="195" t="s">
        <v>1232</v>
      </c>
      <c r="AO795" s="195" t="s">
        <v>352</v>
      </c>
      <c r="AP795" s="195" t="s">
        <v>1233</v>
      </c>
      <c r="AQ795" s="132" t="s">
        <v>1234</v>
      </c>
      <c r="AR795" s="225">
        <v>5.00030517578125</v>
      </c>
      <c r="AS795" s="142" t="s">
        <v>1033</v>
      </c>
      <c r="AT795" s="198">
        <v>2</v>
      </c>
      <c r="AU795" s="198">
        <v>0.5</v>
      </c>
      <c r="AV795" s="12" t="s">
        <v>259</v>
      </c>
      <c r="AW795" s="135">
        <v>0</v>
      </c>
      <c r="AX795" s="135">
        <v>0</v>
      </c>
      <c r="AY795" s="135">
        <v>0</v>
      </c>
      <c r="AZ795" s="135">
        <v>0</v>
      </c>
      <c r="BA795" s="135">
        <v>0</v>
      </c>
      <c r="BB795" s="136"/>
      <c r="BC795" s="136"/>
      <c r="BD795" s="15"/>
      <c r="BE795" s="137" t="str">
        <f>IF(C795="","",C795)</f>
        <v>PWM2-Gauge2 open / ground short</v>
      </c>
      <c r="BF795" s="11" t="s">
        <v>264</v>
      </c>
      <c r="BG795" s="11" t="s">
        <v>265</v>
      </c>
      <c r="BH795" s="11" t="s">
        <v>266</v>
      </c>
      <c r="BI795" s="146" t="s">
        <v>1225</v>
      </c>
      <c r="BJ795" s="11" t="s">
        <v>268</v>
      </c>
      <c r="BK795" s="146" t="s">
        <v>269</v>
      </c>
      <c r="BL795" s="146" t="s">
        <v>350</v>
      </c>
      <c r="BM795" s="146" t="s">
        <v>179</v>
      </c>
      <c r="BN795" s="11" t="s">
        <v>182</v>
      </c>
      <c r="BO795" s="265" t="s">
        <v>181</v>
      </c>
      <c r="BP795" s="11" t="s">
        <v>272</v>
      </c>
      <c r="BQ795" s="11" t="s">
        <v>182</v>
      </c>
      <c r="BR795" s="11" t="s">
        <v>182</v>
      </c>
      <c r="BS795" s="11" t="s">
        <v>183</v>
      </c>
      <c r="BT795" s="11" t="s">
        <v>182</v>
      </c>
      <c r="BU795" s="11"/>
      <c r="BV795" s="15">
        <f>IF(UPPER(TRIM(D795))="X",1,0)</f>
        <v>0</v>
      </c>
      <c r="BW795" s="15">
        <f>IF(UPPER(TRIM(E795))="X",1,0)</f>
        <v>0</v>
      </c>
      <c r="BX795" s="15">
        <f>IF(UPPER(TRIM(F795))="X",1,0)</f>
        <v>0</v>
      </c>
      <c r="BY795" s="15">
        <f>IF(UPPER(TRIM(G795))="X",1,0)</f>
        <v>0</v>
      </c>
      <c r="BZ795" s="15">
        <f>IF(UPPER(TRIM(H795))="X",1,0)</f>
        <v>0</v>
      </c>
      <c r="CA795" s="15">
        <f>IF(UPPER(TRIM(J795))="X",1,0)</f>
        <v>0</v>
      </c>
      <c r="CB795" s="15">
        <f>IF(UPPER(TRIM(L795))="X",1,0)</f>
        <v>0</v>
      </c>
      <c r="CC795" s="15">
        <f>IF(UPPER(TRIM(M795))="X",1,0)</f>
        <v>0</v>
      </c>
      <c r="CD795" s="15">
        <f>IF(UPPER(TRIM(I795))="X",1,0)</f>
        <v>0</v>
      </c>
      <c r="CE795" s="15">
        <f>IF(UPPER(TRIM(K795))="X",1,0)</f>
        <v>0</v>
      </c>
      <c r="CF795" s="15">
        <f t="shared" ref="CF795:DA795" si="392">IF(UPPER(TRIM(N795))="X",1,0)</f>
        <v>0</v>
      </c>
      <c r="CG795" s="15">
        <f t="shared" si="392"/>
        <v>0</v>
      </c>
      <c r="CH795" s="15">
        <f t="shared" si="392"/>
        <v>0</v>
      </c>
      <c r="CI795" s="15">
        <f t="shared" si="392"/>
        <v>0</v>
      </c>
      <c r="CJ795" s="15">
        <f t="shared" si="392"/>
        <v>0</v>
      </c>
      <c r="CK795" s="15">
        <f t="shared" si="392"/>
        <v>0</v>
      </c>
      <c r="CL795" s="15">
        <f t="shared" si="392"/>
        <v>0</v>
      </c>
      <c r="CM795" s="15">
        <f t="shared" si="392"/>
        <v>0</v>
      </c>
      <c r="CN795" s="15">
        <f t="shared" si="392"/>
        <v>0</v>
      </c>
      <c r="CO795" s="15">
        <f t="shared" si="392"/>
        <v>0</v>
      </c>
      <c r="CP795" s="15">
        <f t="shared" si="392"/>
        <v>0</v>
      </c>
      <c r="CQ795" s="15">
        <f t="shared" si="392"/>
        <v>0</v>
      </c>
      <c r="CR795" s="15">
        <f t="shared" si="392"/>
        <v>0</v>
      </c>
      <c r="CS795" s="15">
        <f t="shared" si="392"/>
        <v>0</v>
      </c>
      <c r="CT795" s="15">
        <f t="shared" si="392"/>
        <v>0</v>
      </c>
      <c r="CU795" s="15">
        <f t="shared" si="392"/>
        <v>0</v>
      </c>
      <c r="CV795" s="15">
        <f t="shared" si="392"/>
        <v>0</v>
      </c>
      <c r="CW795" s="15">
        <f t="shared" si="392"/>
        <v>0</v>
      </c>
      <c r="CX795" s="15">
        <f t="shared" si="392"/>
        <v>0</v>
      </c>
      <c r="CY795" s="15">
        <f t="shared" si="392"/>
        <v>0</v>
      </c>
      <c r="CZ795" s="15">
        <f t="shared" si="392"/>
        <v>0</v>
      </c>
      <c r="DA795" s="15">
        <f t="shared" si="392"/>
        <v>0</v>
      </c>
      <c r="DB795" s="16">
        <f>IF(UPPER(TRIM(AM795))="P", 0, IF(UPPER(TRIM(AM795))="C", 16384, IF(UPPER(TRIM(AM795))="B", 32768, IF(UPPER(TRIM(AM795))="U", 49152, -1))))</f>
        <v>0</v>
      </c>
      <c r="DC795" s="16">
        <f>HEX2DEC(AN795)</f>
        <v>5762</v>
      </c>
      <c r="DD795" s="16">
        <f>IF(UPPER(TRIM(BB795))="",0,IF(UPPER(TRIM(BB795))="M",32,IF(UPPER(TRIM(BB795))="H",64,IF(UPPER(TRIM(BB795))="I",128,-1))))</f>
        <v>0</v>
      </c>
      <c r="DE795" s="16">
        <f>IF(UPPER(TRIM(BC795))="",0, IF(UPPER(TRIM(BC795))="U",1,IF(UPPER(TRIM(BC795))="A",2,IF(UPPER(TRIM(BC795))="B1",4,IF(UPPER(TRIM(BC795))="B2",8,IF(UPPER(TRIM(BC795))="C",16,-1))))))</f>
        <v>0</v>
      </c>
      <c r="DF795" s="17"/>
      <c r="DG795" s="16">
        <v>191</v>
      </c>
      <c r="DH795" s="16">
        <f>AK795</f>
        <v>698</v>
      </c>
      <c r="DI795" s="16">
        <f>AL795</f>
        <v>5</v>
      </c>
      <c r="DJ795" s="16">
        <f>DB795 + DC795</f>
        <v>5762</v>
      </c>
      <c r="DK795" s="16">
        <f>HEX2DEC(AO795)</f>
        <v>17</v>
      </c>
      <c r="DL795" s="16">
        <f>HEX2DEC(AP795)</f>
        <v>5683</v>
      </c>
      <c r="DM795" s="13">
        <v>0</v>
      </c>
      <c r="DN795" s="16">
        <v>149</v>
      </c>
      <c r="DO795" s="16">
        <f>BV795*2^15+BW795*2^14+BX795*2^13+BY795*2^12+BZ795*2^11+CA795*2^10+CB795*2^9+CC795*2^8+CD795*2^7+CE795*2^6+CF795*2^5+CG795*2^4+CH795*2^3+CI795*2^2+CJ795*2^1+CK795*2^0</f>
        <v>0</v>
      </c>
      <c r="DP795" s="16">
        <f>CL795*2^15+CM795*2^14+CN795*2^13+CO795*2^12+CP795*2^11+CQ795*2^10+CR795*2^9+CS795*2^8+CT795*2^7+CU795*2^6+CV795*2^5+CW795*2^4+CX795*2^3+CY795*2^2+CZ795*2^1+DA795*2^0</f>
        <v>0</v>
      </c>
      <c r="DQ795" s="16">
        <f>IF(DS795=2,AT795*1000,IF(DS795&gt;2,AT795,HEX2DEC("40000000")))</f>
        <v>2000</v>
      </c>
      <c r="DR795" s="16">
        <f>IF(DT795=2,AU795*1000,IF(DT795&gt;2,AU795,HEX2DEC("40000000")))</f>
        <v>500</v>
      </c>
      <c r="DS795" s="16">
        <v>2</v>
      </c>
      <c r="DT795" s="16">
        <v>2</v>
      </c>
      <c r="DU795" s="16">
        <f>MAX(0,MIN(AX795,3))*2^14+MAX(0,MIN(AY795,3))*2^12+MAX(0,MIN(AZ795,3))*2^10+MAX(0,MIN(BA795,3))*2^8+IF(AW795&lt;0,31,IF(AW795&gt;30,30,AW795))</f>
        <v>0</v>
      </c>
      <c r="DV795" s="16">
        <f>DD795 + DE795</f>
        <v>0</v>
      </c>
      <c r="DW795" s="138" t="s">
        <v>184</v>
      </c>
      <c r="DX795" s="137" t="s">
        <v>273</v>
      </c>
      <c r="DY795" s="137" t="s">
        <v>186</v>
      </c>
      <c r="DZ795" s="17"/>
      <c r="EA795" s="15"/>
      <c r="EB795" s="15"/>
      <c r="EC795" s="15"/>
      <c r="ED795" s="15"/>
    </row>
    <row r="796" spans="1:134" ht="15" hidden="1" customHeight="1" x14ac:dyDescent="0.3">
      <c r="A796" s="154" t="s">
        <v>1235</v>
      </c>
      <c r="B796" s="325" t="s">
        <v>1236</v>
      </c>
      <c r="C796" s="553"/>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48"/>
      <c r="AK796" s="12"/>
      <c r="AL796" s="12"/>
      <c r="AM796" s="149"/>
      <c r="AN796" s="150"/>
      <c r="AO796" s="150"/>
      <c r="AP796" s="150"/>
      <c r="AQ796" s="132" t="s">
        <v>1036</v>
      </c>
      <c r="AR796" s="225">
        <v>5.00030517578125</v>
      </c>
      <c r="AS796" s="142" t="s">
        <v>170</v>
      </c>
      <c r="AT796" s="13"/>
      <c r="AU796" s="13"/>
      <c r="AV796" s="12"/>
      <c r="AW796" s="12"/>
      <c r="AX796" s="12"/>
      <c r="AY796" s="12"/>
      <c r="AZ796" s="12"/>
      <c r="BA796" s="12"/>
      <c r="BB796" s="14"/>
      <c r="BC796" s="14"/>
      <c r="BD796" s="15"/>
      <c r="BE796" s="137"/>
      <c r="BF796" s="146"/>
      <c r="BG796" s="146"/>
      <c r="BH796" s="146"/>
      <c r="BI796" s="11" t="s">
        <v>183</v>
      </c>
      <c r="BJ796" s="11" t="s">
        <v>183</v>
      </c>
      <c r="BK796" s="11" t="s">
        <v>183</v>
      </c>
      <c r="BL796" s="11" t="s">
        <v>183</v>
      </c>
      <c r="BM796" s="11" t="s">
        <v>183</v>
      </c>
      <c r="BN796" s="11" t="s">
        <v>183</v>
      </c>
      <c r="BO796" s="11" t="s">
        <v>183</v>
      </c>
      <c r="BP796" s="11" t="s">
        <v>183</v>
      </c>
      <c r="BQ796" s="11" t="s">
        <v>183</v>
      </c>
      <c r="BR796" s="11" t="s">
        <v>183</v>
      </c>
      <c r="BS796" s="11" t="s">
        <v>183</v>
      </c>
      <c r="BT796" s="11" t="s">
        <v>183</v>
      </c>
      <c r="BU796" s="11"/>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6"/>
      <c r="DC796" s="16"/>
      <c r="DD796" s="16"/>
      <c r="DE796" s="16"/>
      <c r="DF796" s="17"/>
      <c r="DG796" s="16"/>
      <c r="DH796" s="16"/>
      <c r="DI796" s="16"/>
      <c r="DJ796" s="16"/>
      <c r="DK796" s="16"/>
      <c r="DL796" s="16"/>
      <c r="DM796" s="13"/>
      <c r="DN796" s="16"/>
      <c r="DO796" s="16"/>
      <c r="DP796" s="16"/>
      <c r="DQ796" s="16"/>
      <c r="DR796" s="16"/>
      <c r="DS796" s="16"/>
      <c r="DT796" s="16"/>
      <c r="DU796" s="16"/>
      <c r="DV796" s="16"/>
      <c r="DW796" s="138"/>
      <c r="DX796" s="137"/>
      <c r="DY796" s="137"/>
      <c r="DZ796" s="17"/>
      <c r="EA796" s="15"/>
      <c r="EB796" s="15"/>
      <c r="EC796" s="15"/>
      <c r="ED796" s="15"/>
    </row>
    <row r="797" spans="1:134" ht="15" hidden="1" customHeight="1" x14ac:dyDescent="0.3">
      <c r="A797" s="154" t="s">
        <v>1237</v>
      </c>
      <c r="B797" s="326"/>
      <c r="C797" s="553" t="str">
        <f>IF(LEN(t_STR_RW_AUX_PWM2) &gt; 0, t_STR_RW_AUX_PWM2, DEF_RW_AUX_PWM2) &amp; " short to power"</f>
        <v>PWM2-Gauge2 short to power</v>
      </c>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c r="AC797" s="151"/>
      <c r="AD797" s="151"/>
      <c r="AE797" s="151"/>
      <c r="AF797" s="151"/>
      <c r="AG797" s="151"/>
      <c r="AH797" s="151"/>
      <c r="AI797" s="151"/>
      <c r="AJ797" s="148">
        <f>IF($DM797=0,0,(IF(_xlfn.BITAND($DM797, 128),"8,", "") &amp; IF(_xlfn.BITAND($DM797,64),"7,", "") &amp; IF(_xlfn.BITAND($DM797,7), _xlfn.BITAND($DM797,7) &amp; ",", "") &amp; IF(_xlfn.BITAND($DM797, 56), _xlfn.BITAND($DM797, 56)/8, "")))</f>
        <v>0</v>
      </c>
      <c r="AK797" s="135">
        <v>698</v>
      </c>
      <c r="AL797" s="135">
        <v>6</v>
      </c>
      <c r="AM797" s="194" t="s">
        <v>165</v>
      </c>
      <c r="AN797" s="195" t="s">
        <v>1232</v>
      </c>
      <c r="AO797" s="195" t="s">
        <v>343</v>
      </c>
      <c r="AP797" s="195" t="s">
        <v>1238</v>
      </c>
      <c r="AQ797" s="132" t="s">
        <v>1239</v>
      </c>
      <c r="AR797" s="225">
        <v>89.9993896484375</v>
      </c>
      <c r="AS797" s="142" t="s">
        <v>1033</v>
      </c>
      <c r="AT797" s="198">
        <v>2</v>
      </c>
      <c r="AU797" s="198">
        <v>0.5</v>
      </c>
      <c r="AV797" s="12" t="s">
        <v>259</v>
      </c>
      <c r="AW797" s="135">
        <v>0</v>
      </c>
      <c r="AX797" s="135">
        <v>0</v>
      </c>
      <c r="AY797" s="135">
        <v>0</v>
      </c>
      <c r="AZ797" s="135">
        <v>0</v>
      </c>
      <c r="BA797" s="135">
        <v>0</v>
      </c>
      <c r="BB797" s="136"/>
      <c r="BC797" s="136"/>
      <c r="BD797" s="15"/>
      <c r="BE797" s="137" t="str">
        <f>IF(C797="","",C797)</f>
        <v>PWM2-Gauge2 short to power</v>
      </c>
      <c r="BF797" s="11" t="s">
        <v>264</v>
      </c>
      <c r="BG797" s="11" t="s">
        <v>265</v>
      </c>
      <c r="BH797" s="11" t="s">
        <v>266</v>
      </c>
      <c r="BI797" s="146" t="s">
        <v>1225</v>
      </c>
      <c r="BJ797" s="11" t="s">
        <v>268</v>
      </c>
      <c r="BK797" s="146" t="s">
        <v>269</v>
      </c>
      <c r="BL797" s="146" t="s">
        <v>350</v>
      </c>
      <c r="BM797" s="146" t="s">
        <v>179</v>
      </c>
      <c r="BN797" s="11" t="s">
        <v>182</v>
      </c>
      <c r="BO797" s="265" t="s">
        <v>181</v>
      </c>
      <c r="BP797" s="11" t="s">
        <v>272</v>
      </c>
      <c r="BQ797" s="11" t="s">
        <v>182</v>
      </c>
      <c r="BR797" s="11" t="s">
        <v>182</v>
      </c>
      <c r="BS797" s="11" t="s">
        <v>183</v>
      </c>
      <c r="BT797" s="11" t="s">
        <v>182</v>
      </c>
      <c r="BU797" s="11"/>
      <c r="BV797" s="15">
        <f>IF(UPPER(TRIM(D797))="X",1,0)</f>
        <v>0</v>
      </c>
      <c r="BW797" s="15">
        <f>IF(UPPER(TRIM(E797))="X",1,0)</f>
        <v>0</v>
      </c>
      <c r="BX797" s="15">
        <f>IF(UPPER(TRIM(F797))="X",1,0)</f>
        <v>0</v>
      </c>
      <c r="BY797" s="15">
        <f>IF(UPPER(TRIM(G797))="X",1,0)</f>
        <v>0</v>
      </c>
      <c r="BZ797" s="15">
        <f>IF(UPPER(TRIM(H797))="X",1,0)</f>
        <v>0</v>
      </c>
      <c r="CA797" s="15">
        <f>IF(UPPER(TRIM(J797))="X",1,0)</f>
        <v>0</v>
      </c>
      <c r="CB797" s="15">
        <f>IF(UPPER(TRIM(L797))="X",1,0)</f>
        <v>0</v>
      </c>
      <c r="CC797" s="15">
        <f>IF(UPPER(TRIM(M797))="X",1,0)</f>
        <v>0</v>
      </c>
      <c r="CD797" s="15">
        <f>IF(UPPER(TRIM(I797))="X",1,0)</f>
        <v>0</v>
      </c>
      <c r="CE797" s="15">
        <f>IF(UPPER(TRIM(K797))="X",1,0)</f>
        <v>0</v>
      </c>
      <c r="CF797" s="15">
        <f t="shared" ref="CF797:DA797" si="393">IF(UPPER(TRIM(N797))="X",1,0)</f>
        <v>0</v>
      </c>
      <c r="CG797" s="15">
        <f t="shared" si="393"/>
        <v>0</v>
      </c>
      <c r="CH797" s="15">
        <f t="shared" si="393"/>
        <v>0</v>
      </c>
      <c r="CI797" s="15">
        <f t="shared" si="393"/>
        <v>0</v>
      </c>
      <c r="CJ797" s="15">
        <f t="shared" si="393"/>
        <v>0</v>
      </c>
      <c r="CK797" s="15">
        <f t="shared" si="393"/>
        <v>0</v>
      </c>
      <c r="CL797" s="15">
        <f t="shared" si="393"/>
        <v>0</v>
      </c>
      <c r="CM797" s="15">
        <f t="shared" si="393"/>
        <v>0</v>
      </c>
      <c r="CN797" s="15">
        <f t="shared" si="393"/>
        <v>0</v>
      </c>
      <c r="CO797" s="15">
        <f t="shared" si="393"/>
        <v>0</v>
      </c>
      <c r="CP797" s="15">
        <f t="shared" si="393"/>
        <v>0</v>
      </c>
      <c r="CQ797" s="15">
        <f t="shared" si="393"/>
        <v>0</v>
      </c>
      <c r="CR797" s="15">
        <f t="shared" si="393"/>
        <v>0</v>
      </c>
      <c r="CS797" s="15">
        <f t="shared" si="393"/>
        <v>0</v>
      </c>
      <c r="CT797" s="15">
        <f t="shared" si="393"/>
        <v>0</v>
      </c>
      <c r="CU797" s="15">
        <f t="shared" si="393"/>
        <v>0</v>
      </c>
      <c r="CV797" s="15">
        <f t="shared" si="393"/>
        <v>0</v>
      </c>
      <c r="CW797" s="15">
        <f t="shared" si="393"/>
        <v>0</v>
      </c>
      <c r="CX797" s="15">
        <f t="shared" si="393"/>
        <v>0</v>
      </c>
      <c r="CY797" s="15">
        <f t="shared" si="393"/>
        <v>0</v>
      </c>
      <c r="CZ797" s="15">
        <f t="shared" si="393"/>
        <v>0</v>
      </c>
      <c r="DA797" s="15">
        <f t="shared" si="393"/>
        <v>0</v>
      </c>
      <c r="DB797" s="16">
        <f>IF(UPPER(TRIM(AM797))="P", 0, IF(UPPER(TRIM(AM797))="C", 16384, IF(UPPER(TRIM(AM797))="B", 32768, IF(UPPER(TRIM(AM797))="U", 49152, -1))))</f>
        <v>0</v>
      </c>
      <c r="DC797" s="16">
        <f>HEX2DEC(AN797)</f>
        <v>5762</v>
      </c>
      <c r="DD797" s="16">
        <f>IF(UPPER(TRIM(BB797))="",0,IF(UPPER(TRIM(BB797))="M",32,IF(UPPER(TRIM(BB797))="H",64,IF(UPPER(TRIM(BB797))="I",128,-1))))</f>
        <v>0</v>
      </c>
      <c r="DE797" s="16">
        <f>IF(UPPER(TRIM(BC797))="",0, IF(UPPER(TRIM(BC797))="U",1,IF(UPPER(TRIM(BC797))="A",2,IF(UPPER(TRIM(BC797))="B1",4,IF(UPPER(TRIM(BC797))="B2",8,IF(UPPER(TRIM(BC797))="C",16,-1))))))</f>
        <v>0</v>
      </c>
      <c r="DF797" s="17"/>
      <c r="DG797" s="16">
        <v>192</v>
      </c>
      <c r="DH797" s="16">
        <f>AK797</f>
        <v>698</v>
      </c>
      <c r="DI797" s="16">
        <f>AL797</f>
        <v>6</v>
      </c>
      <c r="DJ797" s="16">
        <f>DB797 + DC797</f>
        <v>5762</v>
      </c>
      <c r="DK797" s="16">
        <f>HEX2DEC(AO797)</f>
        <v>18</v>
      </c>
      <c r="DL797" s="16">
        <f>HEX2DEC(AP797)</f>
        <v>5684</v>
      </c>
      <c r="DM797" s="13">
        <v>0</v>
      </c>
      <c r="DN797" s="16">
        <v>150</v>
      </c>
      <c r="DO797" s="16">
        <f>BV797*2^15+BW797*2^14+BX797*2^13+BY797*2^12+BZ797*2^11+CA797*2^10+CB797*2^9+CC797*2^8+CD797*2^7+CE797*2^6+CF797*2^5+CG797*2^4+CH797*2^3+CI797*2^2+CJ797*2^1+CK797*2^0</f>
        <v>0</v>
      </c>
      <c r="DP797" s="16">
        <f>CL797*2^15+CM797*2^14+CN797*2^13+CO797*2^12+CP797*2^11+CQ797*2^10+CR797*2^9+CS797*2^8+CT797*2^7+CU797*2^6+CV797*2^5+CW797*2^4+CX797*2^3+CY797*2^2+CZ797*2^1+DA797*2^0</f>
        <v>0</v>
      </c>
      <c r="DQ797" s="16">
        <f>IF(DS797=2,AT797*1000,IF(DS797&gt;2,AT797,HEX2DEC("40000000")))</f>
        <v>2000</v>
      </c>
      <c r="DR797" s="16">
        <f>IF(DT797=2,AU797*1000,IF(DT797&gt;2,AU797,HEX2DEC("40000000")))</f>
        <v>500</v>
      </c>
      <c r="DS797" s="16">
        <v>2</v>
      </c>
      <c r="DT797" s="16">
        <v>2</v>
      </c>
      <c r="DU797" s="16">
        <f>MAX(0,MIN(AX797,3))*2^14+MAX(0,MIN(AY797,3))*2^12+MAX(0,MIN(AZ797,3))*2^10+MAX(0,MIN(BA797,3))*2^8+IF(AW797&lt;0,31,IF(AW797&gt;30,30,AW797))</f>
        <v>0</v>
      </c>
      <c r="DV797" s="16">
        <f>DD797 + DE797</f>
        <v>0</v>
      </c>
      <c r="DW797" s="138" t="s">
        <v>184</v>
      </c>
      <c r="DX797" s="137" t="s">
        <v>273</v>
      </c>
      <c r="DY797" s="137" t="s">
        <v>186</v>
      </c>
      <c r="DZ797" s="17"/>
      <c r="EA797" s="15"/>
      <c r="EB797" s="15"/>
      <c r="EC797" s="15"/>
      <c r="ED797" s="15"/>
    </row>
    <row r="798" spans="1:134" ht="15" hidden="1" customHeight="1" x14ac:dyDescent="0.3">
      <c r="A798" s="154" t="s">
        <v>1240</v>
      </c>
      <c r="B798" s="326"/>
      <c r="C798" s="553"/>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48"/>
      <c r="AK798" s="12"/>
      <c r="AL798" s="12"/>
      <c r="AM798" s="149"/>
      <c r="AN798" s="150"/>
      <c r="AO798" s="150"/>
      <c r="AP798" s="150"/>
      <c r="AQ798" s="132" t="s">
        <v>1039</v>
      </c>
      <c r="AR798" s="225">
        <v>75</v>
      </c>
      <c r="AS798" s="142" t="s">
        <v>170</v>
      </c>
      <c r="AT798" s="13"/>
      <c r="AU798" s="13"/>
      <c r="AV798" s="12"/>
      <c r="AW798" s="12"/>
      <c r="AX798" s="12"/>
      <c r="AY798" s="12"/>
      <c r="AZ798" s="12"/>
      <c r="BA798" s="12"/>
      <c r="BB798" s="14"/>
      <c r="BC798" s="14"/>
      <c r="BD798" s="15"/>
      <c r="BE798" s="137" t="s">
        <v>183</v>
      </c>
      <c r="BF798" s="146"/>
      <c r="BG798" s="146"/>
      <c r="BH798" s="146"/>
      <c r="BI798" s="11" t="s">
        <v>183</v>
      </c>
      <c r="BJ798" s="11" t="s">
        <v>183</v>
      </c>
      <c r="BK798" s="11" t="s">
        <v>183</v>
      </c>
      <c r="BL798" s="11" t="s">
        <v>183</v>
      </c>
      <c r="BM798" s="11" t="s">
        <v>183</v>
      </c>
      <c r="BN798" s="11" t="s">
        <v>183</v>
      </c>
      <c r="BO798" s="11" t="s">
        <v>183</v>
      </c>
      <c r="BP798" s="11" t="s">
        <v>183</v>
      </c>
      <c r="BQ798" s="11" t="s">
        <v>183</v>
      </c>
      <c r="BR798" s="11" t="s">
        <v>183</v>
      </c>
      <c r="BS798" s="11" t="s">
        <v>183</v>
      </c>
      <c r="BT798" s="11" t="s">
        <v>183</v>
      </c>
      <c r="BU798" s="11"/>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6"/>
      <c r="DC798" s="16"/>
      <c r="DD798" s="16"/>
      <c r="DE798" s="16"/>
      <c r="DF798" s="17"/>
      <c r="DG798" s="16"/>
      <c r="DH798" s="16"/>
      <c r="DI798" s="16"/>
      <c r="DJ798" s="16"/>
      <c r="DK798" s="16"/>
      <c r="DL798" s="16"/>
      <c r="DM798" s="13"/>
      <c r="DN798" s="16"/>
      <c r="DO798" s="16"/>
      <c r="DP798" s="16"/>
      <c r="DQ798" s="16"/>
      <c r="DR798" s="16"/>
      <c r="DS798" s="16"/>
      <c r="DT798" s="16"/>
      <c r="DU798" s="16"/>
      <c r="DV798" s="16"/>
      <c r="DW798" s="138"/>
      <c r="DX798" s="137"/>
      <c r="DY798" s="137"/>
      <c r="DZ798" s="17"/>
      <c r="EA798" s="15"/>
      <c r="EB798" s="15"/>
      <c r="EC798" s="15"/>
      <c r="ED798" s="15"/>
    </row>
    <row r="799" spans="1:134" ht="15" hidden="1" customHeight="1" x14ac:dyDescent="0.3">
      <c r="A799" s="154" t="s">
        <v>274</v>
      </c>
      <c r="B799" s="324"/>
      <c r="C799" s="555"/>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c r="AA799" s="184"/>
      <c r="AB799" s="184"/>
      <c r="AC799" s="184"/>
      <c r="AD799" s="184"/>
      <c r="AE799" s="184"/>
      <c r="AF799" s="184"/>
      <c r="AG799" s="184"/>
      <c r="AH799" s="184"/>
      <c r="AI799" s="184"/>
      <c r="AJ799" s="285"/>
      <c r="AK799" s="184"/>
      <c r="AL799" s="184"/>
      <c r="AM799" s="286"/>
      <c r="AN799" s="287"/>
      <c r="AO799" s="287"/>
      <c r="AP799" s="287"/>
      <c r="AQ799" s="183"/>
      <c r="AR799" s="184"/>
      <c r="AS799" s="184"/>
      <c r="AT799" s="185"/>
      <c r="AU799" s="185"/>
      <c r="AV799" s="184"/>
      <c r="AW799" s="184"/>
      <c r="AX799" s="184"/>
      <c r="AY799" s="184"/>
      <c r="AZ799" s="184"/>
      <c r="BA799" s="184"/>
      <c r="BB799" s="186"/>
      <c r="BC799" s="186"/>
      <c r="BD799" s="15"/>
      <c r="BE799" s="137" t="s">
        <v>183</v>
      </c>
      <c r="BF799" s="146"/>
      <c r="BG799" s="146"/>
      <c r="BH799" s="146"/>
      <c r="BI799" s="11" t="s">
        <v>183</v>
      </c>
      <c r="BJ799" s="11" t="s">
        <v>183</v>
      </c>
      <c r="BK799" s="11" t="s">
        <v>183</v>
      </c>
      <c r="BL799" s="11" t="s">
        <v>183</v>
      </c>
      <c r="BM799" s="11" t="s">
        <v>183</v>
      </c>
      <c r="BN799" s="11" t="s">
        <v>183</v>
      </c>
      <c r="BO799" s="11" t="s">
        <v>183</v>
      </c>
      <c r="BP799" s="11" t="s">
        <v>183</v>
      </c>
      <c r="BQ799" s="11" t="s">
        <v>183</v>
      </c>
      <c r="BR799" s="11" t="s">
        <v>183</v>
      </c>
      <c r="BS799" s="11" t="s">
        <v>183</v>
      </c>
      <c r="BT799" s="11" t="s">
        <v>183</v>
      </c>
      <c r="BU799" s="11"/>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6"/>
      <c r="DC799" s="16"/>
      <c r="DD799" s="16"/>
      <c r="DE799" s="16"/>
      <c r="DF799" s="17"/>
      <c r="DG799" s="16"/>
      <c r="DH799" s="16"/>
      <c r="DI799" s="16"/>
      <c r="DJ799" s="16"/>
      <c r="DK799" s="16"/>
      <c r="DL799" s="16"/>
      <c r="DM799" s="185"/>
      <c r="DN799" s="16"/>
      <c r="DO799" s="16"/>
      <c r="DP799" s="16"/>
      <c r="DQ799" s="16"/>
      <c r="DR799" s="16"/>
      <c r="DS799" s="16"/>
      <c r="DT799" s="16"/>
      <c r="DU799" s="16"/>
      <c r="DV799" s="16"/>
      <c r="DW799" s="138"/>
      <c r="DX799" s="137"/>
      <c r="DY799" s="137"/>
      <c r="DZ799" s="17"/>
      <c r="EA799" s="15"/>
      <c r="EB799" s="15"/>
      <c r="EC799" s="15"/>
      <c r="ED799" s="15"/>
    </row>
    <row r="800" spans="1:134" ht="15" hidden="1" customHeight="1" x14ac:dyDescent="0.3">
      <c r="A800" s="123"/>
      <c r="B800" s="325" t="s">
        <v>1241</v>
      </c>
      <c r="C800" s="553" t="str">
        <f>IF(LEN(t_STR_RW_AUX_PWM3) &gt; 0, t_STR_RW_AUX_PWM3, DEF_RW_AUX_PWM3) &amp; " open / ground short"</f>
        <v>PWM3-Gauge3 open / ground short</v>
      </c>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c r="AA800" s="193"/>
      <c r="AB800" s="193"/>
      <c r="AC800" s="193"/>
      <c r="AD800" s="193"/>
      <c r="AE800" s="193"/>
      <c r="AF800" s="193"/>
      <c r="AG800" s="193"/>
      <c r="AH800" s="193"/>
      <c r="AI800" s="193"/>
      <c r="AJ800" s="148">
        <f>IF($DM800=0,0,(IF(_xlfn.BITAND($DM800, 128),"8,", "") &amp; IF(_xlfn.BITAND($DM800,64),"7,", "") &amp; IF(_xlfn.BITAND($DM800,7), _xlfn.BITAND($DM800,7) &amp; ",", "") &amp; IF(_xlfn.BITAND($DM800, 56), _xlfn.BITAND($DM800, 56)/8, "")))</f>
        <v>0</v>
      </c>
      <c r="AK800" s="135">
        <v>699</v>
      </c>
      <c r="AL800" s="135">
        <v>5</v>
      </c>
      <c r="AM800" s="194" t="s">
        <v>165</v>
      </c>
      <c r="AN800" s="195" t="s">
        <v>1242</v>
      </c>
      <c r="AO800" s="195" t="s">
        <v>352</v>
      </c>
      <c r="AP800" s="195" t="s">
        <v>1243</v>
      </c>
      <c r="AQ800" s="132" t="s">
        <v>1244</v>
      </c>
      <c r="AR800" s="225">
        <v>5.00030517578125</v>
      </c>
      <c r="AS800" s="142" t="s">
        <v>1033</v>
      </c>
      <c r="AT800" s="198">
        <v>2</v>
      </c>
      <c r="AU800" s="198">
        <v>0.5</v>
      </c>
      <c r="AV800" s="12" t="s">
        <v>259</v>
      </c>
      <c r="AW800" s="135">
        <v>0</v>
      </c>
      <c r="AX800" s="135">
        <v>0</v>
      </c>
      <c r="AY800" s="135">
        <v>0</v>
      </c>
      <c r="AZ800" s="135">
        <v>0</v>
      </c>
      <c r="BA800" s="135">
        <v>0</v>
      </c>
      <c r="BB800" s="136"/>
      <c r="BC800" s="136"/>
      <c r="BD800" s="15"/>
      <c r="BE800" s="137" t="str">
        <f>IF(C800="","",C800)</f>
        <v>PWM3-Gauge3 open / ground short</v>
      </c>
      <c r="BF800" s="11" t="s">
        <v>264</v>
      </c>
      <c r="BG800" s="11" t="s">
        <v>265</v>
      </c>
      <c r="BH800" s="11" t="s">
        <v>266</v>
      </c>
      <c r="BI800" s="146" t="s">
        <v>1225</v>
      </c>
      <c r="BJ800" s="11" t="s">
        <v>268</v>
      </c>
      <c r="BK800" s="146" t="s">
        <v>269</v>
      </c>
      <c r="BL800" s="146" t="s">
        <v>350</v>
      </c>
      <c r="BM800" s="146" t="s">
        <v>179</v>
      </c>
      <c r="BN800" s="11" t="s">
        <v>182</v>
      </c>
      <c r="BO800" s="265" t="s">
        <v>181</v>
      </c>
      <c r="BP800" s="11" t="s">
        <v>272</v>
      </c>
      <c r="BQ800" s="11" t="s">
        <v>182</v>
      </c>
      <c r="BR800" s="11" t="s">
        <v>182</v>
      </c>
      <c r="BS800" s="11" t="s">
        <v>183</v>
      </c>
      <c r="BT800" s="11" t="s">
        <v>182</v>
      </c>
      <c r="BU800" s="11"/>
      <c r="BV800" s="15">
        <f>IF(UPPER(TRIM(D800))="X",1,0)</f>
        <v>0</v>
      </c>
      <c r="BW800" s="15">
        <f>IF(UPPER(TRIM(E800))="X",1,0)</f>
        <v>0</v>
      </c>
      <c r="BX800" s="15">
        <f>IF(UPPER(TRIM(F800))="X",1,0)</f>
        <v>0</v>
      </c>
      <c r="BY800" s="15">
        <f>IF(UPPER(TRIM(G800))="X",1,0)</f>
        <v>0</v>
      </c>
      <c r="BZ800" s="15">
        <f>IF(UPPER(TRIM(H800))="X",1,0)</f>
        <v>0</v>
      </c>
      <c r="CA800" s="15">
        <f>IF(UPPER(TRIM(J800))="X",1,0)</f>
        <v>0</v>
      </c>
      <c r="CB800" s="15">
        <f>IF(UPPER(TRIM(L800))="X",1,0)</f>
        <v>0</v>
      </c>
      <c r="CC800" s="15">
        <f>IF(UPPER(TRIM(M800))="X",1,0)</f>
        <v>0</v>
      </c>
      <c r="CD800" s="15">
        <f>IF(UPPER(TRIM(I800))="X",1,0)</f>
        <v>0</v>
      </c>
      <c r="CE800" s="15">
        <f>IF(UPPER(TRIM(K800))="X",1,0)</f>
        <v>0</v>
      </c>
      <c r="CF800" s="15">
        <f t="shared" ref="CF800:DA800" si="394">IF(UPPER(TRIM(N800))="X",1,0)</f>
        <v>0</v>
      </c>
      <c r="CG800" s="15">
        <f t="shared" si="394"/>
        <v>0</v>
      </c>
      <c r="CH800" s="15">
        <f t="shared" si="394"/>
        <v>0</v>
      </c>
      <c r="CI800" s="15">
        <f t="shared" si="394"/>
        <v>0</v>
      </c>
      <c r="CJ800" s="15">
        <f t="shared" si="394"/>
        <v>0</v>
      </c>
      <c r="CK800" s="15">
        <f t="shared" si="394"/>
        <v>0</v>
      </c>
      <c r="CL800" s="15">
        <f t="shared" si="394"/>
        <v>0</v>
      </c>
      <c r="CM800" s="15">
        <f t="shared" si="394"/>
        <v>0</v>
      </c>
      <c r="CN800" s="15">
        <f t="shared" si="394"/>
        <v>0</v>
      </c>
      <c r="CO800" s="15">
        <f t="shared" si="394"/>
        <v>0</v>
      </c>
      <c r="CP800" s="15">
        <f t="shared" si="394"/>
        <v>0</v>
      </c>
      <c r="CQ800" s="15">
        <f t="shared" si="394"/>
        <v>0</v>
      </c>
      <c r="CR800" s="15">
        <f t="shared" si="394"/>
        <v>0</v>
      </c>
      <c r="CS800" s="15">
        <f t="shared" si="394"/>
        <v>0</v>
      </c>
      <c r="CT800" s="15">
        <f t="shared" si="394"/>
        <v>0</v>
      </c>
      <c r="CU800" s="15">
        <f t="shared" si="394"/>
        <v>0</v>
      </c>
      <c r="CV800" s="15">
        <f t="shared" si="394"/>
        <v>0</v>
      </c>
      <c r="CW800" s="15">
        <f t="shared" si="394"/>
        <v>0</v>
      </c>
      <c r="CX800" s="15">
        <f t="shared" si="394"/>
        <v>0</v>
      </c>
      <c r="CY800" s="15">
        <f t="shared" si="394"/>
        <v>0</v>
      </c>
      <c r="CZ800" s="15">
        <f t="shared" si="394"/>
        <v>0</v>
      </c>
      <c r="DA800" s="15">
        <f t="shared" si="394"/>
        <v>0</v>
      </c>
      <c r="DB800" s="16">
        <f>IF(UPPER(TRIM(AM800))="P", 0, IF(UPPER(TRIM(AM800))="C", 16384, IF(UPPER(TRIM(AM800))="B", 32768, IF(UPPER(TRIM(AM800))="U", 49152, -1))))</f>
        <v>0</v>
      </c>
      <c r="DC800" s="16">
        <f>HEX2DEC(AN800)</f>
        <v>5764</v>
      </c>
      <c r="DD800" s="16">
        <f>IF(UPPER(TRIM(BB800))="",0,IF(UPPER(TRIM(BB800))="M",32,IF(UPPER(TRIM(BB800))="H",64,IF(UPPER(TRIM(BB800))="I",128,-1))))</f>
        <v>0</v>
      </c>
      <c r="DE800" s="16">
        <f>IF(UPPER(TRIM(BC800))="",0, IF(UPPER(TRIM(BC800))="U",1,IF(UPPER(TRIM(BC800))="A",2,IF(UPPER(TRIM(BC800))="B1",4,IF(UPPER(TRIM(BC800))="B2",8,IF(UPPER(TRIM(BC800))="C",16,-1))))))</f>
        <v>0</v>
      </c>
      <c r="DF800" s="17"/>
      <c r="DG800" s="16">
        <v>193</v>
      </c>
      <c r="DH800" s="16">
        <f>AK800</f>
        <v>699</v>
      </c>
      <c r="DI800" s="16">
        <f>AL800</f>
        <v>5</v>
      </c>
      <c r="DJ800" s="16">
        <f>DB800 + DC800</f>
        <v>5764</v>
      </c>
      <c r="DK800" s="16">
        <f>HEX2DEC(AO800)</f>
        <v>17</v>
      </c>
      <c r="DL800" s="16">
        <f>HEX2DEC(AP800)</f>
        <v>5685</v>
      </c>
      <c r="DM800" s="13">
        <v>0</v>
      </c>
      <c r="DN800" s="16">
        <v>151</v>
      </c>
      <c r="DO800" s="16">
        <f>BV800*2^15+BW800*2^14+BX800*2^13+BY800*2^12+BZ800*2^11+CA800*2^10+CB800*2^9+CC800*2^8+CD800*2^7+CE800*2^6+CF800*2^5+CG800*2^4+CH800*2^3+CI800*2^2+CJ800*2^1+CK800*2^0</f>
        <v>0</v>
      </c>
      <c r="DP800" s="16">
        <f>CL800*2^15+CM800*2^14+CN800*2^13+CO800*2^12+CP800*2^11+CQ800*2^10+CR800*2^9+CS800*2^8+CT800*2^7+CU800*2^6+CV800*2^5+CW800*2^4+CX800*2^3+CY800*2^2+CZ800*2^1+DA800*2^0</f>
        <v>0</v>
      </c>
      <c r="DQ800" s="16">
        <f>IF(DS800=2,AT800*1000,IF(DS800&gt;2,AT800,HEX2DEC("40000000")))</f>
        <v>2000</v>
      </c>
      <c r="DR800" s="16">
        <f>IF(DT800=2,AU800*1000,IF(DT800&gt;2,AU800,HEX2DEC("40000000")))</f>
        <v>500</v>
      </c>
      <c r="DS800" s="16">
        <v>2</v>
      </c>
      <c r="DT800" s="16">
        <v>2</v>
      </c>
      <c r="DU800" s="16">
        <f>MAX(0,MIN(AX800,3))*2^14+MAX(0,MIN(AY800,3))*2^12+MAX(0,MIN(AZ800,3))*2^10+MAX(0,MIN(BA800,3))*2^8+IF(AW800&lt;0,31,IF(AW800&gt;30,30,AW800))</f>
        <v>0</v>
      </c>
      <c r="DV800" s="16">
        <f>DD800 + DE800</f>
        <v>0</v>
      </c>
      <c r="DW800" s="138" t="s">
        <v>184</v>
      </c>
      <c r="DX800" s="137" t="s">
        <v>273</v>
      </c>
      <c r="DY800" s="137" t="s">
        <v>186</v>
      </c>
      <c r="DZ800" s="17"/>
      <c r="EA800" s="15"/>
      <c r="EB800" s="15"/>
      <c r="EC800" s="15"/>
      <c r="ED800" s="15"/>
    </row>
    <row r="801" spans="1:134" ht="15" hidden="1" customHeight="1" x14ac:dyDescent="0.3">
      <c r="A801" s="123"/>
      <c r="B801" s="325" t="s">
        <v>1245</v>
      </c>
      <c r="C801" s="553"/>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48"/>
      <c r="AK801" s="12"/>
      <c r="AL801" s="12"/>
      <c r="AM801" s="149"/>
      <c r="AN801" s="150"/>
      <c r="AO801" s="150"/>
      <c r="AP801" s="150"/>
      <c r="AQ801" s="132" t="s">
        <v>1036</v>
      </c>
      <c r="AR801" s="225">
        <v>5.00030517578125</v>
      </c>
      <c r="AS801" s="142" t="s">
        <v>170</v>
      </c>
      <c r="AT801" s="13"/>
      <c r="AU801" s="13"/>
      <c r="AV801" s="12"/>
      <c r="AW801" s="12"/>
      <c r="AX801" s="12"/>
      <c r="AY801" s="12"/>
      <c r="AZ801" s="12"/>
      <c r="BA801" s="12"/>
      <c r="BB801" s="14"/>
      <c r="BC801" s="14"/>
      <c r="BD801" s="15"/>
      <c r="BE801" s="137"/>
      <c r="BF801" s="146"/>
      <c r="BG801" s="146"/>
      <c r="BH801" s="146"/>
      <c r="BI801" s="11" t="s">
        <v>183</v>
      </c>
      <c r="BJ801" s="11" t="s">
        <v>183</v>
      </c>
      <c r="BK801" s="11" t="s">
        <v>183</v>
      </c>
      <c r="BL801" s="11" t="s">
        <v>183</v>
      </c>
      <c r="BM801" s="11" t="s">
        <v>183</v>
      </c>
      <c r="BN801" s="11" t="s">
        <v>183</v>
      </c>
      <c r="BO801" s="11" t="s">
        <v>183</v>
      </c>
      <c r="BP801" s="11" t="s">
        <v>183</v>
      </c>
      <c r="BQ801" s="11" t="s">
        <v>183</v>
      </c>
      <c r="BR801" s="11" t="s">
        <v>183</v>
      </c>
      <c r="BS801" s="11" t="s">
        <v>183</v>
      </c>
      <c r="BT801" s="11" t="s">
        <v>183</v>
      </c>
      <c r="BU801" s="11"/>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6"/>
      <c r="DC801" s="16"/>
      <c r="DD801" s="16"/>
      <c r="DE801" s="16"/>
      <c r="DF801" s="17"/>
      <c r="DG801" s="16"/>
      <c r="DH801" s="16"/>
      <c r="DI801" s="16"/>
      <c r="DJ801" s="16"/>
      <c r="DK801" s="16"/>
      <c r="DL801" s="16"/>
      <c r="DM801" s="13"/>
      <c r="DN801" s="16"/>
      <c r="DO801" s="16"/>
      <c r="DP801" s="16"/>
      <c r="DQ801" s="16"/>
      <c r="DR801" s="16"/>
      <c r="DS801" s="16"/>
      <c r="DT801" s="16"/>
      <c r="DU801" s="16"/>
      <c r="DV801" s="16"/>
      <c r="DW801" s="138"/>
      <c r="DX801" s="137"/>
      <c r="DY801" s="137"/>
      <c r="DZ801" s="17"/>
      <c r="EA801" s="15"/>
      <c r="EB801" s="15"/>
      <c r="EC801" s="15"/>
      <c r="ED801" s="15"/>
    </row>
    <row r="802" spans="1:134" ht="15" hidden="1" customHeight="1" x14ac:dyDescent="0.3">
      <c r="A802" s="123"/>
      <c r="B802" s="326"/>
      <c r="C802" s="553" t="str">
        <f>IF(LEN(t_STR_RW_AUX_PWM3) &gt; 0, t_STR_RW_AUX_PWM3, DEF_RW_AUX_PWM3) &amp; " short to power"</f>
        <v>PWM3-Gauge3 short to power</v>
      </c>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c r="AC802" s="151"/>
      <c r="AD802" s="151"/>
      <c r="AE802" s="151"/>
      <c r="AF802" s="151"/>
      <c r="AG802" s="151"/>
      <c r="AH802" s="151"/>
      <c r="AI802" s="151"/>
      <c r="AJ802" s="148">
        <f>IF($DM802=0,0,(IF(_xlfn.BITAND($DM802, 128),"8,", "") &amp; IF(_xlfn.BITAND($DM802,64),"7,", "") &amp; IF(_xlfn.BITAND($DM802,7), _xlfn.BITAND($DM802,7) &amp; ",", "") &amp; IF(_xlfn.BITAND($DM802, 56), _xlfn.BITAND($DM802, 56)/8, "")))</f>
        <v>0</v>
      </c>
      <c r="AK802" s="135">
        <v>699</v>
      </c>
      <c r="AL802" s="135">
        <v>6</v>
      </c>
      <c r="AM802" s="194" t="s">
        <v>165</v>
      </c>
      <c r="AN802" s="195" t="s">
        <v>1242</v>
      </c>
      <c r="AO802" s="195" t="s">
        <v>343</v>
      </c>
      <c r="AP802" s="195" t="s">
        <v>1246</v>
      </c>
      <c r="AQ802" s="132" t="s">
        <v>1247</v>
      </c>
      <c r="AR802" s="225">
        <v>89.9993896484375</v>
      </c>
      <c r="AS802" s="142" t="s">
        <v>1033</v>
      </c>
      <c r="AT802" s="198">
        <v>2</v>
      </c>
      <c r="AU802" s="198">
        <v>0.5</v>
      </c>
      <c r="AV802" s="12" t="s">
        <v>259</v>
      </c>
      <c r="AW802" s="135">
        <v>0</v>
      </c>
      <c r="AX802" s="135">
        <v>0</v>
      </c>
      <c r="AY802" s="135">
        <v>0</v>
      </c>
      <c r="AZ802" s="135">
        <v>0</v>
      </c>
      <c r="BA802" s="135">
        <v>0</v>
      </c>
      <c r="BB802" s="136"/>
      <c r="BC802" s="136"/>
      <c r="BD802" s="15"/>
      <c r="BE802" s="137" t="str">
        <f>IF(C802="","",C802)</f>
        <v>PWM3-Gauge3 short to power</v>
      </c>
      <c r="BF802" s="11" t="s">
        <v>264</v>
      </c>
      <c r="BG802" s="11" t="s">
        <v>265</v>
      </c>
      <c r="BH802" s="11" t="s">
        <v>266</v>
      </c>
      <c r="BI802" s="146" t="s">
        <v>1225</v>
      </c>
      <c r="BJ802" s="11" t="s">
        <v>268</v>
      </c>
      <c r="BK802" s="146" t="s">
        <v>269</v>
      </c>
      <c r="BL802" s="146" t="s">
        <v>350</v>
      </c>
      <c r="BM802" s="146" t="s">
        <v>179</v>
      </c>
      <c r="BN802" s="11" t="s">
        <v>182</v>
      </c>
      <c r="BO802" s="265" t="s">
        <v>181</v>
      </c>
      <c r="BP802" s="11" t="s">
        <v>272</v>
      </c>
      <c r="BQ802" s="11" t="s">
        <v>182</v>
      </c>
      <c r="BR802" s="11" t="s">
        <v>182</v>
      </c>
      <c r="BS802" s="11" t="s">
        <v>183</v>
      </c>
      <c r="BT802" s="11" t="s">
        <v>182</v>
      </c>
      <c r="BU802" s="11"/>
      <c r="BV802" s="15">
        <f>IF(UPPER(TRIM(D802))="X",1,0)</f>
        <v>0</v>
      </c>
      <c r="BW802" s="15">
        <f>IF(UPPER(TRIM(E802))="X",1,0)</f>
        <v>0</v>
      </c>
      <c r="BX802" s="15">
        <f>IF(UPPER(TRIM(F802))="X",1,0)</f>
        <v>0</v>
      </c>
      <c r="BY802" s="15">
        <f>IF(UPPER(TRIM(G802))="X",1,0)</f>
        <v>0</v>
      </c>
      <c r="BZ802" s="15">
        <f>IF(UPPER(TRIM(H802))="X",1,0)</f>
        <v>0</v>
      </c>
      <c r="CA802" s="15">
        <f>IF(UPPER(TRIM(J802))="X",1,0)</f>
        <v>0</v>
      </c>
      <c r="CB802" s="15">
        <f>IF(UPPER(TRIM(L802))="X",1,0)</f>
        <v>0</v>
      </c>
      <c r="CC802" s="15">
        <f>IF(UPPER(TRIM(M802))="X",1,0)</f>
        <v>0</v>
      </c>
      <c r="CD802" s="15">
        <f>IF(UPPER(TRIM(I802))="X",1,0)</f>
        <v>0</v>
      </c>
      <c r="CE802" s="15">
        <f>IF(UPPER(TRIM(K802))="X",1,0)</f>
        <v>0</v>
      </c>
      <c r="CF802" s="15">
        <f t="shared" ref="CF802:DA802" si="395">IF(UPPER(TRIM(N802))="X",1,0)</f>
        <v>0</v>
      </c>
      <c r="CG802" s="15">
        <f t="shared" si="395"/>
        <v>0</v>
      </c>
      <c r="CH802" s="15">
        <f t="shared" si="395"/>
        <v>0</v>
      </c>
      <c r="CI802" s="15">
        <f t="shared" si="395"/>
        <v>0</v>
      </c>
      <c r="CJ802" s="15">
        <f t="shared" si="395"/>
        <v>0</v>
      </c>
      <c r="CK802" s="15">
        <f t="shared" si="395"/>
        <v>0</v>
      </c>
      <c r="CL802" s="15">
        <f t="shared" si="395"/>
        <v>0</v>
      </c>
      <c r="CM802" s="15">
        <f t="shared" si="395"/>
        <v>0</v>
      </c>
      <c r="CN802" s="15">
        <f t="shared" si="395"/>
        <v>0</v>
      </c>
      <c r="CO802" s="15">
        <f t="shared" si="395"/>
        <v>0</v>
      </c>
      <c r="CP802" s="15">
        <f t="shared" si="395"/>
        <v>0</v>
      </c>
      <c r="CQ802" s="15">
        <f t="shared" si="395"/>
        <v>0</v>
      </c>
      <c r="CR802" s="15">
        <f t="shared" si="395"/>
        <v>0</v>
      </c>
      <c r="CS802" s="15">
        <f t="shared" si="395"/>
        <v>0</v>
      </c>
      <c r="CT802" s="15">
        <f t="shared" si="395"/>
        <v>0</v>
      </c>
      <c r="CU802" s="15">
        <f t="shared" si="395"/>
        <v>0</v>
      </c>
      <c r="CV802" s="15">
        <f t="shared" si="395"/>
        <v>0</v>
      </c>
      <c r="CW802" s="15">
        <f t="shared" si="395"/>
        <v>0</v>
      </c>
      <c r="CX802" s="15">
        <f t="shared" si="395"/>
        <v>0</v>
      </c>
      <c r="CY802" s="15">
        <f t="shared" si="395"/>
        <v>0</v>
      </c>
      <c r="CZ802" s="15">
        <f t="shared" si="395"/>
        <v>0</v>
      </c>
      <c r="DA802" s="15">
        <f t="shared" si="395"/>
        <v>0</v>
      </c>
      <c r="DB802" s="16">
        <f>IF(UPPER(TRIM(AM802))="P", 0, IF(UPPER(TRIM(AM802))="C", 16384, IF(UPPER(TRIM(AM802))="B", 32768, IF(UPPER(TRIM(AM802))="U", 49152, -1))))</f>
        <v>0</v>
      </c>
      <c r="DC802" s="16">
        <f>HEX2DEC(AN802)</f>
        <v>5764</v>
      </c>
      <c r="DD802" s="16">
        <f>IF(UPPER(TRIM(BB802))="",0,IF(UPPER(TRIM(BB802))="M",32,IF(UPPER(TRIM(BB802))="H",64,IF(UPPER(TRIM(BB802))="I",128,-1))))</f>
        <v>0</v>
      </c>
      <c r="DE802" s="16">
        <f>IF(UPPER(TRIM(BC802))="",0, IF(UPPER(TRIM(BC802))="U",1,IF(UPPER(TRIM(BC802))="A",2,IF(UPPER(TRIM(BC802))="B1",4,IF(UPPER(TRIM(BC802))="B2",8,IF(UPPER(TRIM(BC802))="C",16,-1))))))</f>
        <v>0</v>
      </c>
      <c r="DF802" s="17"/>
      <c r="DG802" s="16">
        <v>194</v>
      </c>
      <c r="DH802" s="16">
        <f>AK802</f>
        <v>699</v>
      </c>
      <c r="DI802" s="16">
        <f>AL802</f>
        <v>6</v>
      </c>
      <c r="DJ802" s="16">
        <f>DB802 + DC802</f>
        <v>5764</v>
      </c>
      <c r="DK802" s="16">
        <f>HEX2DEC(AO802)</f>
        <v>18</v>
      </c>
      <c r="DL802" s="16">
        <f>HEX2DEC(AP802)</f>
        <v>5686</v>
      </c>
      <c r="DM802" s="13">
        <v>0</v>
      </c>
      <c r="DN802" s="16">
        <v>152</v>
      </c>
      <c r="DO802" s="16">
        <f>BV802*2^15+BW802*2^14+BX802*2^13+BY802*2^12+BZ802*2^11+CA802*2^10+CB802*2^9+CC802*2^8+CD802*2^7+CE802*2^6+CF802*2^5+CG802*2^4+CH802*2^3+CI802*2^2+CJ802*2^1+CK802*2^0</f>
        <v>0</v>
      </c>
      <c r="DP802" s="16">
        <f>CL802*2^15+CM802*2^14+CN802*2^13+CO802*2^12+CP802*2^11+CQ802*2^10+CR802*2^9+CS802*2^8+CT802*2^7+CU802*2^6+CV802*2^5+CW802*2^4+CX802*2^3+CY802*2^2+CZ802*2^1+DA802*2^0</f>
        <v>0</v>
      </c>
      <c r="DQ802" s="16">
        <f>IF(DS802=2,AT802*1000,IF(DS802&gt;2,AT802,HEX2DEC("40000000")))</f>
        <v>2000</v>
      </c>
      <c r="DR802" s="16">
        <f>IF(DT802=2,AU802*1000,IF(DT802&gt;2,AU802,HEX2DEC("40000000")))</f>
        <v>500</v>
      </c>
      <c r="DS802" s="16">
        <v>2</v>
      </c>
      <c r="DT802" s="16">
        <v>2</v>
      </c>
      <c r="DU802" s="16">
        <f>MAX(0,MIN(AX802,3))*2^14+MAX(0,MIN(AY802,3))*2^12+MAX(0,MIN(AZ802,3))*2^10+MAX(0,MIN(BA802,3))*2^8+IF(AW802&lt;0,31,IF(AW802&gt;30,30,AW802))</f>
        <v>0</v>
      </c>
      <c r="DV802" s="16">
        <f>DD802 + DE802</f>
        <v>0</v>
      </c>
      <c r="DW802" s="138" t="s">
        <v>184</v>
      </c>
      <c r="DX802" s="137" t="s">
        <v>273</v>
      </c>
      <c r="DY802" s="137" t="s">
        <v>186</v>
      </c>
      <c r="DZ802" s="17"/>
      <c r="EA802" s="15"/>
      <c r="EB802" s="15"/>
      <c r="EC802" s="15"/>
      <c r="ED802" s="15"/>
    </row>
    <row r="803" spans="1:134" ht="15" hidden="1" customHeight="1" x14ac:dyDescent="0.3">
      <c r="A803" s="123"/>
      <c r="B803" s="326"/>
      <c r="C803" s="553"/>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48"/>
      <c r="AK803" s="12"/>
      <c r="AL803" s="12"/>
      <c r="AM803" s="149"/>
      <c r="AN803" s="150"/>
      <c r="AO803" s="150"/>
      <c r="AP803" s="150"/>
      <c r="AQ803" s="132" t="s">
        <v>1039</v>
      </c>
      <c r="AR803" s="225">
        <v>75</v>
      </c>
      <c r="AS803" s="142" t="s">
        <v>170</v>
      </c>
      <c r="AT803" s="12"/>
      <c r="AU803" s="13"/>
      <c r="AV803" s="12"/>
      <c r="AW803" s="12"/>
      <c r="AX803" s="12"/>
      <c r="AY803" s="12"/>
      <c r="AZ803" s="12"/>
      <c r="BA803" s="12"/>
      <c r="BB803" s="14"/>
      <c r="BC803" s="14"/>
      <c r="BD803" s="15"/>
      <c r="BE803" s="137" t="s">
        <v>183</v>
      </c>
      <c r="BF803" s="146"/>
      <c r="BG803" s="146"/>
      <c r="BH803" s="146"/>
      <c r="BI803" s="11" t="s">
        <v>183</v>
      </c>
      <c r="BJ803" s="11" t="s">
        <v>183</v>
      </c>
      <c r="BK803" s="11" t="s">
        <v>183</v>
      </c>
      <c r="BL803" s="11" t="s">
        <v>183</v>
      </c>
      <c r="BM803" s="11" t="s">
        <v>183</v>
      </c>
      <c r="BN803" s="11" t="s">
        <v>183</v>
      </c>
      <c r="BO803" s="11" t="s">
        <v>183</v>
      </c>
      <c r="BP803" s="11" t="s">
        <v>183</v>
      </c>
      <c r="BQ803" s="11" t="s">
        <v>183</v>
      </c>
      <c r="BR803" s="11" t="s">
        <v>183</v>
      </c>
      <c r="BS803" s="11" t="s">
        <v>183</v>
      </c>
      <c r="BT803" s="11" t="s">
        <v>183</v>
      </c>
      <c r="BU803" s="11"/>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6"/>
      <c r="DC803" s="16"/>
      <c r="DD803" s="16"/>
      <c r="DE803" s="16"/>
      <c r="DF803" s="17"/>
      <c r="DG803" s="16"/>
      <c r="DH803" s="16"/>
      <c r="DI803" s="16"/>
      <c r="DJ803" s="16"/>
      <c r="DK803" s="16"/>
      <c r="DL803" s="16"/>
      <c r="DM803" s="13"/>
      <c r="DN803" s="16"/>
      <c r="DO803" s="16"/>
      <c r="DP803" s="16"/>
      <c r="DQ803" s="16"/>
      <c r="DR803" s="16"/>
      <c r="DS803" s="16"/>
      <c r="DT803" s="16"/>
      <c r="DU803" s="16"/>
      <c r="DV803" s="16"/>
      <c r="DW803" s="138"/>
      <c r="DX803" s="137"/>
      <c r="DY803" s="137"/>
      <c r="DZ803" s="17"/>
      <c r="EA803" s="15"/>
      <c r="EB803" s="15"/>
      <c r="EC803" s="15"/>
      <c r="ED803" s="15"/>
    </row>
    <row r="804" spans="1:134" ht="15" hidden="1" customHeight="1" x14ac:dyDescent="0.3">
      <c r="A804" s="123"/>
      <c r="B804" s="326"/>
      <c r="C804" s="553"/>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48"/>
      <c r="AK804" s="12"/>
      <c r="AL804" s="12"/>
      <c r="AM804" s="149"/>
      <c r="AN804" s="150"/>
      <c r="AO804" s="150"/>
      <c r="AP804" s="150"/>
      <c r="AQ804" s="140" t="s">
        <v>1248</v>
      </c>
      <c r="AR804" s="141">
        <v>5000</v>
      </c>
      <c r="AS804" s="142" t="s">
        <v>1230</v>
      </c>
      <c r="AT804" s="12"/>
      <c r="AU804" s="13"/>
      <c r="AV804" s="12"/>
      <c r="AW804" s="12"/>
      <c r="AX804" s="12"/>
      <c r="AY804" s="12"/>
      <c r="AZ804" s="12"/>
      <c r="BA804" s="12"/>
      <c r="BB804" s="14"/>
      <c r="BC804" s="14"/>
      <c r="BD804" s="15"/>
      <c r="BE804" s="137" t="s">
        <v>183</v>
      </c>
      <c r="BF804" s="146"/>
      <c r="BG804" s="146"/>
      <c r="BH804" s="146"/>
      <c r="BI804" s="11" t="s">
        <v>183</v>
      </c>
      <c r="BJ804" s="11" t="s">
        <v>183</v>
      </c>
      <c r="BK804" s="11" t="s">
        <v>183</v>
      </c>
      <c r="BL804" s="11" t="s">
        <v>183</v>
      </c>
      <c r="BM804" s="11" t="s">
        <v>183</v>
      </c>
      <c r="BN804" s="11" t="s">
        <v>183</v>
      </c>
      <c r="BO804" s="11" t="s">
        <v>183</v>
      </c>
      <c r="BP804" s="11" t="s">
        <v>183</v>
      </c>
      <c r="BQ804" s="11" t="s">
        <v>183</v>
      </c>
      <c r="BR804" s="11" t="s">
        <v>183</v>
      </c>
      <c r="BS804" s="11" t="s">
        <v>183</v>
      </c>
      <c r="BT804" s="11" t="s">
        <v>183</v>
      </c>
      <c r="BU804" s="11"/>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6"/>
      <c r="DC804" s="16"/>
      <c r="DD804" s="16"/>
      <c r="DE804" s="16"/>
      <c r="DF804" s="17"/>
      <c r="DG804" s="16"/>
      <c r="DH804" s="16"/>
      <c r="DI804" s="16"/>
      <c r="DJ804" s="16"/>
      <c r="DK804" s="16"/>
      <c r="DL804" s="16"/>
      <c r="DM804" s="13"/>
      <c r="DN804" s="16"/>
      <c r="DO804" s="16"/>
      <c r="DP804" s="16"/>
      <c r="DQ804" s="16"/>
      <c r="DR804" s="16"/>
      <c r="DS804" s="16"/>
      <c r="DT804" s="16"/>
      <c r="DU804" s="16"/>
      <c r="DV804" s="16"/>
      <c r="DW804" s="138"/>
      <c r="DX804" s="137"/>
      <c r="DY804" s="137"/>
      <c r="DZ804" s="17"/>
      <c r="EA804" s="15"/>
      <c r="EB804" s="15"/>
      <c r="EC804" s="15"/>
      <c r="ED804" s="15"/>
    </row>
    <row r="805" spans="1:134" ht="15" hidden="1" customHeight="1" x14ac:dyDescent="0.3">
      <c r="A805" s="123"/>
      <c r="B805" s="326"/>
      <c r="C805" s="553"/>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48"/>
      <c r="AK805" s="12"/>
      <c r="AL805" s="12"/>
      <c r="AM805" s="149"/>
      <c r="AN805" s="150"/>
      <c r="AO805" s="150"/>
      <c r="AP805" s="150"/>
      <c r="AQ805" s="132" t="s">
        <v>1036</v>
      </c>
      <c r="AR805" s="225">
        <v>0</v>
      </c>
      <c r="AS805" s="142" t="s">
        <v>170</v>
      </c>
      <c r="AT805" s="12"/>
      <c r="AU805" s="13"/>
      <c r="AV805" s="12"/>
      <c r="AW805" s="12"/>
      <c r="AX805" s="12"/>
      <c r="AY805" s="12"/>
      <c r="AZ805" s="12"/>
      <c r="BA805" s="12"/>
      <c r="BB805" s="14"/>
      <c r="BC805" s="14"/>
      <c r="BD805" s="15"/>
      <c r="BE805" s="137" t="s">
        <v>183</v>
      </c>
      <c r="BF805" s="146"/>
      <c r="BG805" s="146"/>
      <c r="BH805" s="146"/>
      <c r="BI805" s="11" t="s">
        <v>183</v>
      </c>
      <c r="BJ805" s="11" t="s">
        <v>183</v>
      </c>
      <c r="BK805" s="11" t="s">
        <v>183</v>
      </c>
      <c r="BL805" s="11" t="s">
        <v>183</v>
      </c>
      <c r="BM805" s="11" t="s">
        <v>183</v>
      </c>
      <c r="BN805" s="11" t="s">
        <v>183</v>
      </c>
      <c r="BO805" s="11" t="s">
        <v>183</v>
      </c>
      <c r="BP805" s="11" t="s">
        <v>183</v>
      </c>
      <c r="BQ805" s="11" t="s">
        <v>183</v>
      </c>
      <c r="BR805" s="11" t="s">
        <v>183</v>
      </c>
      <c r="BS805" s="11" t="s">
        <v>183</v>
      </c>
      <c r="BT805" s="11" t="s">
        <v>183</v>
      </c>
      <c r="BU805" s="11"/>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6"/>
      <c r="DC805" s="16"/>
      <c r="DD805" s="16"/>
      <c r="DE805" s="16"/>
      <c r="DF805" s="17"/>
      <c r="DG805" s="16"/>
      <c r="DH805" s="16"/>
      <c r="DI805" s="16"/>
      <c r="DJ805" s="16"/>
      <c r="DK805" s="16"/>
      <c r="DL805" s="16"/>
      <c r="DM805" s="13"/>
      <c r="DN805" s="16"/>
      <c r="DO805" s="16"/>
      <c r="DP805" s="16"/>
      <c r="DQ805" s="16"/>
      <c r="DR805" s="16"/>
      <c r="DS805" s="16"/>
      <c r="DT805" s="16"/>
      <c r="DU805" s="16"/>
      <c r="DV805" s="16"/>
      <c r="DW805" s="138"/>
      <c r="DX805" s="137"/>
      <c r="DY805" s="137"/>
      <c r="DZ805" s="17"/>
      <c r="EA805" s="15"/>
      <c r="EB805" s="15"/>
      <c r="EC805" s="15"/>
      <c r="ED805" s="15"/>
    </row>
    <row r="806" spans="1:134" ht="15" hidden="1" customHeight="1" x14ac:dyDescent="0.3">
      <c r="A806" s="123"/>
      <c r="B806" s="324"/>
      <c r="C806" s="555"/>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c r="AA806" s="184"/>
      <c r="AB806" s="184"/>
      <c r="AC806" s="184"/>
      <c r="AD806" s="184"/>
      <c r="AE806" s="184"/>
      <c r="AF806" s="184"/>
      <c r="AG806" s="184"/>
      <c r="AH806" s="184"/>
      <c r="AI806" s="184"/>
      <c r="AJ806" s="285"/>
      <c r="AK806" s="184"/>
      <c r="AL806" s="184"/>
      <c r="AM806" s="286"/>
      <c r="AN806" s="287"/>
      <c r="AO806" s="287"/>
      <c r="AP806" s="287"/>
      <c r="AQ806" s="183"/>
      <c r="AR806" s="184"/>
      <c r="AS806" s="184"/>
      <c r="AT806" s="185"/>
      <c r="AU806" s="185"/>
      <c r="AV806" s="184"/>
      <c r="AW806" s="184"/>
      <c r="AX806" s="184"/>
      <c r="AY806" s="184"/>
      <c r="AZ806" s="184"/>
      <c r="BA806" s="184"/>
      <c r="BB806" s="186"/>
      <c r="BC806" s="186"/>
      <c r="BD806" s="15"/>
      <c r="BE806" s="137"/>
      <c r="BF806" s="146"/>
      <c r="BG806" s="146"/>
      <c r="BH806" s="146"/>
      <c r="BI806" s="11" t="s">
        <v>183</v>
      </c>
      <c r="BJ806" s="11" t="s">
        <v>183</v>
      </c>
      <c r="BK806" s="11" t="s">
        <v>183</v>
      </c>
      <c r="BL806" s="11" t="s">
        <v>183</v>
      </c>
      <c r="BM806" s="11" t="s">
        <v>183</v>
      </c>
      <c r="BN806" s="11" t="s">
        <v>183</v>
      </c>
      <c r="BO806" s="11" t="s">
        <v>183</v>
      </c>
      <c r="BP806" s="11" t="s">
        <v>183</v>
      </c>
      <c r="BQ806" s="11" t="s">
        <v>183</v>
      </c>
      <c r="BR806" s="11" t="s">
        <v>183</v>
      </c>
      <c r="BS806" s="11" t="s">
        <v>183</v>
      </c>
      <c r="BT806" s="11" t="s">
        <v>183</v>
      </c>
      <c r="BU806" s="11"/>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6"/>
      <c r="DC806" s="16"/>
      <c r="DD806" s="16"/>
      <c r="DE806" s="16"/>
      <c r="DF806" s="17"/>
      <c r="DG806" s="16"/>
      <c r="DH806" s="16"/>
      <c r="DI806" s="16"/>
      <c r="DJ806" s="16"/>
      <c r="DK806" s="16"/>
      <c r="DL806" s="16"/>
      <c r="DM806" s="185"/>
      <c r="DN806" s="16"/>
      <c r="DO806" s="16"/>
      <c r="DP806" s="16"/>
      <c r="DQ806" s="16"/>
      <c r="DR806" s="16"/>
      <c r="DS806" s="16"/>
      <c r="DT806" s="16"/>
      <c r="DU806" s="16"/>
      <c r="DV806" s="16"/>
      <c r="DW806" s="138"/>
      <c r="DX806" s="137"/>
      <c r="DY806" s="137"/>
      <c r="DZ806" s="17"/>
      <c r="EA806" s="15"/>
      <c r="EB806" s="15"/>
      <c r="EC806" s="15"/>
      <c r="ED806" s="15"/>
    </row>
    <row r="807" spans="1:134" ht="15" hidden="1" customHeight="1" x14ac:dyDescent="0.3">
      <c r="A807" s="123"/>
      <c r="B807" s="325" t="s">
        <v>1249</v>
      </c>
      <c r="C807" s="553" t="str">
        <f>IF(LEN(t_STR_RW_AUX_PWM4) &gt; 0, t_STR_RW_AUX_PWM4, DEF_RW_AUX_PWM4) &amp; " open / ground short"</f>
        <v>PWM4-Gauge4 open / ground short</v>
      </c>
      <c r="D807" s="193"/>
      <c r="E807" s="192"/>
      <c r="F807" s="193"/>
      <c r="G807" s="193"/>
      <c r="H807" s="193"/>
      <c r="I807" s="193"/>
      <c r="J807" s="193"/>
      <c r="K807" s="193"/>
      <c r="L807" s="193"/>
      <c r="M807" s="193"/>
      <c r="N807" s="193"/>
      <c r="O807" s="193"/>
      <c r="P807" s="193"/>
      <c r="Q807" s="193"/>
      <c r="R807" s="193"/>
      <c r="S807" s="193"/>
      <c r="T807" s="193"/>
      <c r="U807" s="193"/>
      <c r="V807" s="193"/>
      <c r="W807" s="193"/>
      <c r="X807" s="193"/>
      <c r="Y807" s="193"/>
      <c r="Z807" s="193"/>
      <c r="AA807" s="193"/>
      <c r="AB807" s="193"/>
      <c r="AC807" s="193"/>
      <c r="AD807" s="193"/>
      <c r="AE807" s="193"/>
      <c r="AF807" s="193"/>
      <c r="AG807" s="193"/>
      <c r="AH807" s="193"/>
      <c r="AI807" s="193"/>
      <c r="AJ807" s="148">
        <f>IF($DM807=0,0,(IF(_xlfn.BITAND($DM807, 128),"8,", "") &amp; IF(_xlfn.BITAND($DM807,64),"7,", "") &amp; IF(_xlfn.BITAND($DM807,7), _xlfn.BITAND($DM807,7) &amp; ",", "") &amp; IF(_xlfn.BITAND($DM807, 56), _xlfn.BITAND($DM807, 56)/8, "")))</f>
        <v>0</v>
      </c>
      <c r="AK807" s="135">
        <v>700</v>
      </c>
      <c r="AL807" s="135">
        <v>5</v>
      </c>
      <c r="AM807" s="194" t="s">
        <v>165</v>
      </c>
      <c r="AN807" s="195" t="s">
        <v>1250</v>
      </c>
      <c r="AO807" s="195" t="s">
        <v>352</v>
      </c>
      <c r="AP807" s="195" t="s">
        <v>1251</v>
      </c>
      <c r="AQ807" s="132" t="s">
        <v>1252</v>
      </c>
      <c r="AR807" s="225">
        <v>5.00030517578125</v>
      </c>
      <c r="AS807" s="142" t="s">
        <v>1033</v>
      </c>
      <c r="AT807" s="198">
        <v>2</v>
      </c>
      <c r="AU807" s="198">
        <v>0.5</v>
      </c>
      <c r="AV807" s="12" t="s">
        <v>259</v>
      </c>
      <c r="AW807" s="135">
        <v>0</v>
      </c>
      <c r="AX807" s="135">
        <v>0</v>
      </c>
      <c r="AY807" s="135">
        <v>0</v>
      </c>
      <c r="AZ807" s="135">
        <v>0</v>
      </c>
      <c r="BA807" s="135">
        <v>0</v>
      </c>
      <c r="BB807" s="136"/>
      <c r="BC807" s="136"/>
      <c r="BD807" s="15"/>
      <c r="BE807" s="137" t="str">
        <f>IF(C807="","",C807)</f>
        <v>PWM4-Gauge4 open / ground short</v>
      </c>
      <c r="BF807" s="11" t="s">
        <v>264</v>
      </c>
      <c r="BG807" s="11" t="s">
        <v>265</v>
      </c>
      <c r="BH807" s="11" t="s">
        <v>266</v>
      </c>
      <c r="BI807" s="146" t="s">
        <v>1225</v>
      </c>
      <c r="BJ807" s="11" t="s">
        <v>268</v>
      </c>
      <c r="BK807" s="146" t="s">
        <v>269</v>
      </c>
      <c r="BL807" s="146" t="s">
        <v>350</v>
      </c>
      <c r="BM807" s="146" t="s">
        <v>179</v>
      </c>
      <c r="BN807" s="11" t="s">
        <v>182</v>
      </c>
      <c r="BO807" s="265" t="s">
        <v>181</v>
      </c>
      <c r="BP807" s="11" t="s">
        <v>272</v>
      </c>
      <c r="BQ807" s="11" t="s">
        <v>182</v>
      </c>
      <c r="BR807" s="11" t="s">
        <v>182</v>
      </c>
      <c r="BS807" s="11" t="s">
        <v>183</v>
      </c>
      <c r="BT807" s="11" t="s">
        <v>182</v>
      </c>
      <c r="BU807" s="11"/>
      <c r="BV807" s="15">
        <f>IF(UPPER(TRIM(D807))="X",1,0)</f>
        <v>0</v>
      </c>
      <c r="BW807" s="15">
        <f>IF(UPPER(TRIM(E807))="X",1,0)</f>
        <v>0</v>
      </c>
      <c r="BX807" s="15">
        <f>IF(UPPER(TRIM(F807))="X",1,0)</f>
        <v>0</v>
      </c>
      <c r="BY807" s="15">
        <f>IF(UPPER(TRIM(G807))="X",1,0)</f>
        <v>0</v>
      </c>
      <c r="BZ807" s="15">
        <f>IF(UPPER(TRIM(H807))="X",1,0)</f>
        <v>0</v>
      </c>
      <c r="CA807" s="15">
        <f>IF(UPPER(TRIM(J807))="X",1,0)</f>
        <v>0</v>
      </c>
      <c r="CB807" s="15">
        <f>IF(UPPER(TRIM(L807))="X",1,0)</f>
        <v>0</v>
      </c>
      <c r="CC807" s="15">
        <f>IF(UPPER(TRIM(M807))="X",1,0)</f>
        <v>0</v>
      </c>
      <c r="CD807" s="15">
        <f>IF(UPPER(TRIM(I807))="X",1,0)</f>
        <v>0</v>
      </c>
      <c r="CE807" s="15">
        <f>IF(UPPER(TRIM(K807))="X",1,0)</f>
        <v>0</v>
      </c>
      <c r="CF807" s="15">
        <f t="shared" ref="CF807:DA807" si="396">IF(UPPER(TRIM(N807))="X",1,0)</f>
        <v>0</v>
      </c>
      <c r="CG807" s="15">
        <f t="shared" si="396"/>
        <v>0</v>
      </c>
      <c r="CH807" s="15">
        <f t="shared" si="396"/>
        <v>0</v>
      </c>
      <c r="CI807" s="15">
        <f t="shared" si="396"/>
        <v>0</v>
      </c>
      <c r="CJ807" s="15">
        <f t="shared" si="396"/>
        <v>0</v>
      </c>
      <c r="CK807" s="15">
        <f t="shared" si="396"/>
        <v>0</v>
      </c>
      <c r="CL807" s="15">
        <f t="shared" si="396"/>
        <v>0</v>
      </c>
      <c r="CM807" s="15">
        <f t="shared" si="396"/>
        <v>0</v>
      </c>
      <c r="CN807" s="15">
        <f t="shared" si="396"/>
        <v>0</v>
      </c>
      <c r="CO807" s="15">
        <f t="shared" si="396"/>
        <v>0</v>
      </c>
      <c r="CP807" s="15">
        <f t="shared" si="396"/>
        <v>0</v>
      </c>
      <c r="CQ807" s="15">
        <f t="shared" si="396"/>
        <v>0</v>
      </c>
      <c r="CR807" s="15">
        <f t="shared" si="396"/>
        <v>0</v>
      </c>
      <c r="CS807" s="15">
        <f t="shared" si="396"/>
        <v>0</v>
      </c>
      <c r="CT807" s="15">
        <f t="shared" si="396"/>
        <v>0</v>
      </c>
      <c r="CU807" s="15">
        <f t="shared" si="396"/>
        <v>0</v>
      </c>
      <c r="CV807" s="15">
        <f t="shared" si="396"/>
        <v>0</v>
      </c>
      <c r="CW807" s="15">
        <f t="shared" si="396"/>
        <v>0</v>
      </c>
      <c r="CX807" s="15">
        <f t="shared" si="396"/>
        <v>0</v>
      </c>
      <c r="CY807" s="15">
        <f t="shared" si="396"/>
        <v>0</v>
      </c>
      <c r="CZ807" s="15">
        <f t="shared" si="396"/>
        <v>0</v>
      </c>
      <c r="DA807" s="15">
        <f t="shared" si="396"/>
        <v>0</v>
      </c>
      <c r="DB807" s="16">
        <f>IF(UPPER(TRIM(AM807))="P", 0, IF(UPPER(TRIM(AM807))="C", 16384, IF(UPPER(TRIM(AM807))="B", 32768, IF(UPPER(TRIM(AM807))="U", 49152, -1))))</f>
        <v>0</v>
      </c>
      <c r="DC807" s="16">
        <f>HEX2DEC(AN807)</f>
        <v>5766</v>
      </c>
      <c r="DD807" s="16">
        <f>IF(UPPER(TRIM(BB807))="",0,IF(UPPER(TRIM(BB807))="M",32,IF(UPPER(TRIM(BB807))="H",64,IF(UPPER(TRIM(BB807))="I",128,-1))))</f>
        <v>0</v>
      </c>
      <c r="DE807" s="16">
        <f>IF(UPPER(TRIM(BC807))="",0, IF(UPPER(TRIM(BC807))="U",1,IF(UPPER(TRIM(BC807))="A",2,IF(UPPER(TRIM(BC807))="B1",4,IF(UPPER(TRIM(BC807))="B2",8,IF(UPPER(TRIM(BC807))="C",16,-1))))))</f>
        <v>0</v>
      </c>
      <c r="DF807" s="17"/>
      <c r="DG807" s="16">
        <v>195</v>
      </c>
      <c r="DH807" s="16">
        <f>AK807</f>
        <v>700</v>
      </c>
      <c r="DI807" s="16">
        <f>AL807</f>
        <v>5</v>
      </c>
      <c r="DJ807" s="16">
        <f>DB807 + DC807</f>
        <v>5766</v>
      </c>
      <c r="DK807" s="16">
        <f>HEX2DEC(AO807)</f>
        <v>17</v>
      </c>
      <c r="DL807" s="16">
        <f>HEX2DEC(AP807)</f>
        <v>5687</v>
      </c>
      <c r="DM807" s="13">
        <v>0</v>
      </c>
      <c r="DN807" s="16">
        <v>153</v>
      </c>
      <c r="DO807" s="16">
        <f>BV807*2^15+BW807*2^14+BX807*2^13+BY807*2^12+BZ807*2^11+CA807*2^10+CB807*2^9+CC807*2^8+CD807*2^7+CE807*2^6+CF807*2^5+CG807*2^4+CH807*2^3+CI807*2^2+CJ807*2^1+CK807*2^0</f>
        <v>0</v>
      </c>
      <c r="DP807" s="16">
        <f>CL807*2^15+CM807*2^14+CN807*2^13+CO807*2^12+CP807*2^11+CQ807*2^10+CR807*2^9+CS807*2^8+CT807*2^7+CU807*2^6+CV807*2^5+CW807*2^4+CX807*2^3+CY807*2^2+CZ807*2^1+DA807*2^0</f>
        <v>0</v>
      </c>
      <c r="DQ807" s="16">
        <f>IF(DS807=2,AT807*1000,IF(DS807&gt;2,AT807,HEX2DEC("40000000")))</f>
        <v>2000</v>
      </c>
      <c r="DR807" s="16">
        <f>IF(DT807=2,AU807*1000,IF(DT807&gt;2,AU807,HEX2DEC("40000000")))</f>
        <v>500</v>
      </c>
      <c r="DS807" s="16">
        <v>2</v>
      </c>
      <c r="DT807" s="16">
        <v>2</v>
      </c>
      <c r="DU807" s="16">
        <f>MAX(0,MIN(AX807,3))*2^14+MAX(0,MIN(AY807,3))*2^12+MAX(0,MIN(AZ807,3))*2^10+MAX(0,MIN(BA807,3))*2^8+IF(AW807&lt;0,31,IF(AW807&gt;30,30,AW807))</f>
        <v>0</v>
      </c>
      <c r="DV807" s="16">
        <f>DD807 + DE807</f>
        <v>0</v>
      </c>
      <c r="DW807" s="138" t="s">
        <v>184</v>
      </c>
      <c r="DX807" s="137" t="s">
        <v>273</v>
      </c>
      <c r="DY807" s="137" t="s">
        <v>186</v>
      </c>
      <c r="DZ807" s="17"/>
      <c r="EA807" s="15"/>
      <c r="EB807" s="15"/>
      <c r="EC807" s="15"/>
      <c r="ED807" s="15"/>
    </row>
    <row r="808" spans="1:134" ht="15" hidden="1" customHeight="1" x14ac:dyDescent="0.3">
      <c r="A808" s="123"/>
      <c r="B808" s="325" t="s">
        <v>1253</v>
      </c>
      <c r="C808" s="553"/>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48"/>
      <c r="AK808" s="12"/>
      <c r="AL808" s="12"/>
      <c r="AM808" s="149"/>
      <c r="AN808" s="150"/>
      <c r="AO808" s="150"/>
      <c r="AP808" s="150"/>
      <c r="AQ808" s="132" t="s">
        <v>1036</v>
      </c>
      <c r="AR808" s="225">
        <v>5.00030517578125</v>
      </c>
      <c r="AS808" s="142" t="s">
        <v>170</v>
      </c>
      <c r="AT808" s="13"/>
      <c r="AU808" s="13"/>
      <c r="AV808" s="12"/>
      <c r="AW808" s="12"/>
      <c r="AX808" s="12"/>
      <c r="AY808" s="12"/>
      <c r="AZ808" s="12"/>
      <c r="BA808" s="12"/>
      <c r="BB808" s="14"/>
      <c r="BC808" s="14"/>
      <c r="BD808" s="15"/>
      <c r="BE808" s="137"/>
      <c r="BF808" s="146"/>
      <c r="BG808" s="146"/>
      <c r="BH808" s="146"/>
      <c r="BI808" s="11" t="s">
        <v>183</v>
      </c>
      <c r="BJ808" s="11" t="s">
        <v>183</v>
      </c>
      <c r="BK808" s="11" t="s">
        <v>183</v>
      </c>
      <c r="BL808" s="11" t="s">
        <v>183</v>
      </c>
      <c r="BM808" s="11" t="s">
        <v>183</v>
      </c>
      <c r="BN808" s="11" t="s">
        <v>183</v>
      </c>
      <c r="BO808" s="11" t="s">
        <v>183</v>
      </c>
      <c r="BP808" s="11" t="s">
        <v>183</v>
      </c>
      <c r="BQ808" s="11" t="s">
        <v>183</v>
      </c>
      <c r="BR808" s="11" t="s">
        <v>183</v>
      </c>
      <c r="BS808" s="11" t="s">
        <v>183</v>
      </c>
      <c r="BT808" s="11" t="s">
        <v>183</v>
      </c>
      <c r="BU808" s="11"/>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6"/>
      <c r="DC808" s="16"/>
      <c r="DD808" s="16"/>
      <c r="DE808" s="16"/>
      <c r="DF808" s="17"/>
      <c r="DG808" s="16"/>
      <c r="DH808" s="16"/>
      <c r="DI808" s="16"/>
      <c r="DJ808" s="16"/>
      <c r="DK808" s="16"/>
      <c r="DL808" s="16"/>
      <c r="DM808" s="13"/>
      <c r="DN808" s="16"/>
      <c r="DO808" s="16"/>
      <c r="DP808" s="16"/>
      <c r="DQ808" s="16"/>
      <c r="DR808" s="16"/>
      <c r="DS808" s="16"/>
      <c r="DT808" s="16"/>
      <c r="DU808" s="16"/>
      <c r="DV808" s="16"/>
      <c r="DW808" s="138"/>
      <c r="DX808" s="137"/>
      <c r="DY808" s="137"/>
      <c r="DZ808" s="17"/>
      <c r="EA808" s="15"/>
      <c r="EB808" s="15"/>
      <c r="EC808" s="15"/>
      <c r="ED808" s="15"/>
    </row>
    <row r="809" spans="1:134" ht="15" hidden="1" customHeight="1" x14ac:dyDescent="0.3">
      <c r="A809" s="123"/>
      <c r="B809" s="326"/>
      <c r="C809" s="553" t="str">
        <f>IF(LEN(t_STR_RW_AUX_PWM4) &gt; 0, t_STR_RW_AUX_PWM4, DEF_RW_AUX_PWM4) &amp; " short to power"</f>
        <v>PWM4-Gauge4 short to power</v>
      </c>
      <c r="D809" s="151"/>
      <c r="E809" s="200"/>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c r="AC809" s="151"/>
      <c r="AD809" s="151"/>
      <c r="AE809" s="151"/>
      <c r="AF809" s="151"/>
      <c r="AG809" s="151"/>
      <c r="AH809" s="151"/>
      <c r="AI809" s="151"/>
      <c r="AJ809" s="148">
        <f>IF($DM809=0,0,(IF(_xlfn.BITAND($DM809, 128),"8,", "") &amp; IF(_xlfn.BITAND($DM809,64),"7,", "") &amp; IF(_xlfn.BITAND($DM809,7), _xlfn.BITAND($DM809,7) &amp; ",", "") &amp; IF(_xlfn.BITAND($DM809, 56), _xlfn.BITAND($DM809, 56)/8, "")))</f>
        <v>0</v>
      </c>
      <c r="AK809" s="135">
        <v>700</v>
      </c>
      <c r="AL809" s="135">
        <v>6</v>
      </c>
      <c r="AM809" s="194" t="s">
        <v>165</v>
      </c>
      <c r="AN809" s="195" t="s">
        <v>1250</v>
      </c>
      <c r="AO809" s="195" t="s">
        <v>343</v>
      </c>
      <c r="AP809" s="195" t="s">
        <v>1254</v>
      </c>
      <c r="AQ809" s="132" t="s">
        <v>1255</v>
      </c>
      <c r="AR809" s="225">
        <v>89.9993896484375</v>
      </c>
      <c r="AS809" s="142" t="s">
        <v>1033</v>
      </c>
      <c r="AT809" s="198">
        <v>2</v>
      </c>
      <c r="AU809" s="198">
        <v>0.5</v>
      </c>
      <c r="AV809" s="12" t="s">
        <v>259</v>
      </c>
      <c r="AW809" s="135">
        <v>0</v>
      </c>
      <c r="AX809" s="135">
        <v>0</v>
      </c>
      <c r="AY809" s="135">
        <v>0</v>
      </c>
      <c r="AZ809" s="135">
        <v>0</v>
      </c>
      <c r="BA809" s="135">
        <v>0</v>
      </c>
      <c r="BB809" s="136"/>
      <c r="BC809" s="136"/>
      <c r="BD809" s="15"/>
      <c r="BE809" s="137" t="str">
        <f>IF(C809="","",C809)</f>
        <v>PWM4-Gauge4 short to power</v>
      </c>
      <c r="BF809" s="11" t="s">
        <v>264</v>
      </c>
      <c r="BG809" s="11" t="s">
        <v>265</v>
      </c>
      <c r="BH809" s="11" t="s">
        <v>266</v>
      </c>
      <c r="BI809" s="146" t="s">
        <v>1225</v>
      </c>
      <c r="BJ809" s="11" t="s">
        <v>268</v>
      </c>
      <c r="BK809" s="146" t="s">
        <v>269</v>
      </c>
      <c r="BL809" s="146" t="s">
        <v>350</v>
      </c>
      <c r="BM809" s="146" t="s">
        <v>179</v>
      </c>
      <c r="BN809" s="11" t="s">
        <v>182</v>
      </c>
      <c r="BO809" s="265" t="s">
        <v>181</v>
      </c>
      <c r="BP809" s="11" t="s">
        <v>272</v>
      </c>
      <c r="BQ809" s="11" t="s">
        <v>182</v>
      </c>
      <c r="BR809" s="11" t="s">
        <v>182</v>
      </c>
      <c r="BS809" s="11" t="s">
        <v>183</v>
      </c>
      <c r="BT809" s="11" t="s">
        <v>182</v>
      </c>
      <c r="BU809" s="11"/>
      <c r="BV809" s="15">
        <f>IF(UPPER(TRIM(D809))="X",1,0)</f>
        <v>0</v>
      </c>
      <c r="BW809" s="15">
        <f>IF(UPPER(TRIM(E809))="X",1,0)</f>
        <v>0</v>
      </c>
      <c r="BX809" s="15">
        <f>IF(UPPER(TRIM(F809))="X",1,0)</f>
        <v>0</v>
      </c>
      <c r="BY809" s="15">
        <f>IF(UPPER(TRIM(G809))="X",1,0)</f>
        <v>0</v>
      </c>
      <c r="BZ809" s="15">
        <f>IF(UPPER(TRIM(H809))="X",1,0)</f>
        <v>0</v>
      </c>
      <c r="CA809" s="15">
        <f>IF(UPPER(TRIM(J809))="X",1,0)</f>
        <v>0</v>
      </c>
      <c r="CB809" s="15">
        <f>IF(UPPER(TRIM(L809))="X",1,0)</f>
        <v>0</v>
      </c>
      <c r="CC809" s="15">
        <f>IF(UPPER(TRIM(M809))="X",1,0)</f>
        <v>0</v>
      </c>
      <c r="CD809" s="15">
        <f>IF(UPPER(TRIM(I809))="X",1,0)</f>
        <v>0</v>
      </c>
      <c r="CE809" s="15">
        <f>IF(UPPER(TRIM(K809))="X",1,0)</f>
        <v>0</v>
      </c>
      <c r="CF809" s="15">
        <f t="shared" ref="CF809:DA809" si="397">IF(UPPER(TRIM(N809))="X",1,0)</f>
        <v>0</v>
      </c>
      <c r="CG809" s="15">
        <f t="shared" si="397"/>
        <v>0</v>
      </c>
      <c r="CH809" s="15">
        <f t="shared" si="397"/>
        <v>0</v>
      </c>
      <c r="CI809" s="15">
        <f t="shared" si="397"/>
        <v>0</v>
      </c>
      <c r="CJ809" s="15">
        <f t="shared" si="397"/>
        <v>0</v>
      </c>
      <c r="CK809" s="15">
        <f t="shared" si="397"/>
        <v>0</v>
      </c>
      <c r="CL809" s="15">
        <f t="shared" si="397"/>
        <v>0</v>
      </c>
      <c r="CM809" s="15">
        <f t="shared" si="397"/>
        <v>0</v>
      </c>
      <c r="CN809" s="15">
        <f t="shared" si="397"/>
        <v>0</v>
      </c>
      <c r="CO809" s="15">
        <f t="shared" si="397"/>
        <v>0</v>
      </c>
      <c r="CP809" s="15">
        <f t="shared" si="397"/>
        <v>0</v>
      </c>
      <c r="CQ809" s="15">
        <f t="shared" si="397"/>
        <v>0</v>
      </c>
      <c r="CR809" s="15">
        <f t="shared" si="397"/>
        <v>0</v>
      </c>
      <c r="CS809" s="15">
        <f t="shared" si="397"/>
        <v>0</v>
      </c>
      <c r="CT809" s="15">
        <f t="shared" si="397"/>
        <v>0</v>
      </c>
      <c r="CU809" s="15">
        <f t="shared" si="397"/>
        <v>0</v>
      </c>
      <c r="CV809" s="15">
        <f t="shared" si="397"/>
        <v>0</v>
      </c>
      <c r="CW809" s="15">
        <f t="shared" si="397"/>
        <v>0</v>
      </c>
      <c r="CX809" s="15">
        <f t="shared" si="397"/>
        <v>0</v>
      </c>
      <c r="CY809" s="15">
        <f t="shared" si="397"/>
        <v>0</v>
      </c>
      <c r="CZ809" s="15">
        <f t="shared" si="397"/>
        <v>0</v>
      </c>
      <c r="DA809" s="15">
        <f t="shared" si="397"/>
        <v>0</v>
      </c>
      <c r="DB809" s="16">
        <f>IF(UPPER(TRIM(AM809))="P", 0, IF(UPPER(TRIM(AM809))="C", 16384, IF(UPPER(TRIM(AM809))="B", 32768, IF(UPPER(TRIM(AM809))="U", 49152, -1))))</f>
        <v>0</v>
      </c>
      <c r="DC809" s="16">
        <f>HEX2DEC(AN809)</f>
        <v>5766</v>
      </c>
      <c r="DD809" s="16">
        <f>IF(UPPER(TRIM(BB809))="",0,IF(UPPER(TRIM(BB809))="M",32,IF(UPPER(TRIM(BB809))="H",64,IF(UPPER(TRIM(BB809))="I",128,-1))))</f>
        <v>0</v>
      </c>
      <c r="DE809" s="16">
        <f>IF(UPPER(TRIM(BC809))="",0, IF(UPPER(TRIM(BC809))="U",1,IF(UPPER(TRIM(BC809))="A",2,IF(UPPER(TRIM(BC809))="B1",4,IF(UPPER(TRIM(BC809))="B2",8,IF(UPPER(TRIM(BC809))="C",16,-1))))))</f>
        <v>0</v>
      </c>
      <c r="DF809" s="17"/>
      <c r="DG809" s="16">
        <v>196</v>
      </c>
      <c r="DH809" s="16">
        <f>AK809</f>
        <v>700</v>
      </c>
      <c r="DI809" s="16">
        <f>AL809</f>
        <v>6</v>
      </c>
      <c r="DJ809" s="16">
        <f>DB809 + DC809</f>
        <v>5766</v>
      </c>
      <c r="DK809" s="16">
        <f>HEX2DEC(AO809)</f>
        <v>18</v>
      </c>
      <c r="DL809" s="16">
        <f>HEX2DEC(AP809)</f>
        <v>5688</v>
      </c>
      <c r="DM809" s="13">
        <v>0</v>
      </c>
      <c r="DN809" s="16">
        <v>154</v>
      </c>
      <c r="DO809" s="16">
        <f>BV809*2^15+BW809*2^14+BX809*2^13+BY809*2^12+BZ809*2^11+CA809*2^10+CB809*2^9+CC809*2^8+CD809*2^7+CE809*2^6+CF809*2^5+CG809*2^4+CH809*2^3+CI809*2^2+CJ809*2^1+CK809*2^0</f>
        <v>0</v>
      </c>
      <c r="DP809" s="16">
        <f>CL809*2^15+CM809*2^14+CN809*2^13+CO809*2^12+CP809*2^11+CQ809*2^10+CR809*2^9+CS809*2^8+CT809*2^7+CU809*2^6+CV809*2^5+CW809*2^4+CX809*2^3+CY809*2^2+CZ809*2^1+DA809*2^0</f>
        <v>0</v>
      </c>
      <c r="DQ809" s="16">
        <f>IF(DS809=2,AT809*1000,IF(DS809&gt;2,AT809,HEX2DEC("40000000")))</f>
        <v>2000</v>
      </c>
      <c r="DR809" s="16">
        <f>IF(DT809=2,AU809*1000,IF(DT809&gt;2,AU809,HEX2DEC("40000000")))</f>
        <v>500</v>
      </c>
      <c r="DS809" s="16">
        <v>2</v>
      </c>
      <c r="DT809" s="16">
        <v>2</v>
      </c>
      <c r="DU809" s="16">
        <f>MAX(0,MIN(AX809,3))*2^14+MAX(0,MIN(AY809,3))*2^12+MAX(0,MIN(AZ809,3))*2^10+MAX(0,MIN(BA809,3))*2^8+IF(AW809&lt;0,31,IF(AW809&gt;30,30,AW809))</f>
        <v>0</v>
      </c>
      <c r="DV809" s="16">
        <f>DD809 + DE809</f>
        <v>0</v>
      </c>
      <c r="DW809" s="138" t="s">
        <v>184</v>
      </c>
      <c r="DX809" s="137" t="s">
        <v>273</v>
      </c>
      <c r="DY809" s="137" t="s">
        <v>186</v>
      </c>
      <c r="DZ809" s="17"/>
      <c r="EA809" s="15"/>
      <c r="EB809" s="15"/>
      <c r="EC809" s="15"/>
      <c r="ED809" s="15"/>
    </row>
    <row r="810" spans="1:134" ht="15" hidden="1" customHeight="1" x14ac:dyDescent="0.3">
      <c r="A810" s="123"/>
      <c r="B810" s="326"/>
      <c r="C810" s="553"/>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48"/>
      <c r="AK810" s="12"/>
      <c r="AL810" s="12"/>
      <c r="AM810" s="149"/>
      <c r="AN810" s="150"/>
      <c r="AO810" s="150"/>
      <c r="AP810" s="150"/>
      <c r="AQ810" s="132" t="s">
        <v>1039</v>
      </c>
      <c r="AR810" s="225">
        <v>89.9993896484375</v>
      </c>
      <c r="AS810" s="142" t="s">
        <v>170</v>
      </c>
      <c r="AT810" s="12"/>
      <c r="AU810" s="13"/>
      <c r="AV810" s="12"/>
      <c r="AW810" s="12"/>
      <c r="AX810" s="12"/>
      <c r="AY810" s="12"/>
      <c r="AZ810" s="12"/>
      <c r="BA810" s="12"/>
      <c r="BB810" s="14"/>
      <c r="BC810" s="14"/>
      <c r="BD810" s="15"/>
      <c r="BE810" s="137" t="s">
        <v>183</v>
      </c>
      <c r="BF810" s="146"/>
      <c r="BG810" s="146"/>
      <c r="BH810" s="146"/>
      <c r="BI810" s="11" t="s">
        <v>183</v>
      </c>
      <c r="BJ810" s="11" t="s">
        <v>183</v>
      </c>
      <c r="BK810" s="11" t="s">
        <v>183</v>
      </c>
      <c r="BL810" s="11" t="s">
        <v>183</v>
      </c>
      <c r="BM810" s="11" t="s">
        <v>183</v>
      </c>
      <c r="BN810" s="11" t="s">
        <v>183</v>
      </c>
      <c r="BO810" s="11" t="s">
        <v>183</v>
      </c>
      <c r="BP810" s="11" t="s">
        <v>183</v>
      </c>
      <c r="BQ810" s="11" t="s">
        <v>183</v>
      </c>
      <c r="BR810" s="11" t="s">
        <v>183</v>
      </c>
      <c r="BS810" s="11" t="s">
        <v>183</v>
      </c>
      <c r="BT810" s="11" t="s">
        <v>183</v>
      </c>
      <c r="BU810" s="11"/>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6"/>
      <c r="DC810" s="16"/>
      <c r="DD810" s="16"/>
      <c r="DE810" s="16"/>
      <c r="DF810" s="17"/>
      <c r="DG810" s="16"/>
      <c r="DH810" s="16"/>
      <c r="DI810" s="16"/>
      <c r="DJ810" s="16"/>
      <c r="DK810" s="16"/>
      <c r="DL810" s="16"/>
      <c r="DM810" s="13"/>
      <c r="DN810" s="16"/>
      <c r="DO810" s="16"/>
      <c r="DP810" s="16"/>
      <c r="DQ810" s="16"/>
      <c r="DR810" s="16"/>
      <c r="DS810" s="16"/>
      <c r="DT810" s="16"/>
      <c r="DU810" s="16"/>
      <c r="DV810" s="16"/>
      <c r="DW810" s="138"/>
      <c r="DX810" s="137"/>
      <c r="DY810" s="137"/>
      <c r="DZ810" s="17"/>
      <c r="EA810" s="15"/>
      <c r="EB810" s="15"/>
      <c r="EC810" s="15"/>
      <c r="ED810" s="15"/>
    </row>
    <row r="811" spans="1:134" ht="15" hidden="1" customHeight="1" x14ac:dyDescent="0.3">
      <c r="A811" s="212"/>
      <c r="B811" s="213"/>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c r="AD811" s="214"/>
      <c r="AE811" s="214"/>
      <c r="AF811" s="214"/>
      <c r="AG811" s="214"/>
      <c r="AH811" s="214"/>
      <c r="AI811" s="214"/>
      <c r="AJ811" s="215"/>
      <c r="AK811" s="214"/>
      <c r="AL811" s="214"/>
      <c r="AM811" s="216"/>
      <c r="AN811" s="217"/>
      <c r="AO811" s="217"/>
      <c r="AP811" s="217"/>
      <c r="AQ811" s="214"/>
      <c r="AR811" s="214"/>
      <c r="AS811" s="214"/>
      <c r="AT811" s="214"/>
      <c r="AU811" s="214"/>
      <c r="AV811" s="214"/>
      <c r="AW811" s="214"/>
      <c r="AX811" s="214"/>
      <c r="AY811" s="214"/>
      <c r="AZ811" s="214"/>
      <c r="BA811" s="214"/>
      <c r="BB811" s="218"/>
      <c r="BC811" s="218"/>
      <c r="BD811" s="15"/>
      <c r="BE811" s="137" t="s">
        <v>183</v>
      </c>
      <c r="BF811" s="11"/>
      <c r="BG811" s="11"/>
      <c r="BH811" s="11"/>
      <c r="BI811" s="11" t="s">
        <v>183</v>
      </c>
      <c r="BJ811" s="11" t="s">
        <v>183</v>
      </c>
      <c r="BK811" s="11" t="s">
        <v>183</v>
      </c>
      <c r="BL811" s="11" t="s">
        <v>183</v>
      </c>
      <c r="BM811" s="11" t="s">
        <v>183</v>
      </c>
      <c r="BN811" s="11" t="s">
        <v>183</v>
      </c>
      <c r="BO811" s="11" t="s">
        <v>183</v>
      </c>
      <c r="BP811" s="11" t="s">
        <v>183</v>
      </c>
      <c r="BQ811" s="11" t="s">
        <v>183</v>
      </c>
      <c r="BR811" s="11" t="s">
        <v>183</v>
      </c>
      <c r="BS811" s="11" t="s">
        <v>183</v>
      </c>
      <c r="BT811" s="11" t="s">
        <v>183</v>
      </c>
      <c r="BU811" s="11"/>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6"/>
      <c r="DC811" s="16"/>
      <c r="DD811" s="16"/>
      <c r="DE811" s="16"/>
      <c r="DF811" s="17"/>
      <c r="DG811" s="16"/>
      <c r="DH811" s="16"/>
      <c r="DI811" s="16"/>
      <c r="DJ811" s="16"/>
      <c r="DK811" s="16"/>
      <c r="DL811" s="16"/>
      <c r="DM811" s="219"/>
      <c r="DN811" s="16"/>
      <c r="DO811" s="16"/>
      <c r="DP811" s="16"/>
      <c r="DQ811" s="16"/>
      <c r="DR811" s="16"/>
      <c r="DS811" s="16"/>
      <c r="DT811" s="16"/>
      <c r="DU811" s="16"/>
      <c r="DV811" s="16"/>
      <c r="DW811" s="138"/>
      <c r="DX811" s="137"/>
      <c r="DY811" s="137"/>
      <c r="DZ811" s="17"/>
      <c r="EA811" s="15"/>
      <c r="EB811" s="15"/>
      <c r="EC811" s="15"/>
      <c r="ED811" s="15"/>
    </row>
    <row r="812" spans="1:134" ht="15" hidden="1" customHeight="1" x14ac:dyDescent="0.3">
      <c r="A812" s="327"/>
      <c r="B812" s="328" t="s">
        <v>1218</v>
      </c>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48"/>
      <c r="AK812" s="12"/>
      <c r="AL812" s="12"/>
      <c r="AM812" s="149"/>
      <c r="AN812" s="150"/>
      <c r="AO812" s="150"/>
      <c r="AP812" s="150"/>
      <c r="AQ812" s="12"/>
      <c r="AR812" s="132" t="s">
        <v>1256</v>
      </c>
      <c r="AS812" s="12"/>
      <c r="AT812" s="12"/>
      <c r="AU812" s="12"/>
      <c r="AV812" s="12"/>
      <c r="AW812" s="12"/>
      <c r="AX812" s="12"/>
      <c r="AY812" s="12"/>
      <c r="AZ812" s="12"/>
      <c r="BA812" s="12"/>
      <c r="BB812" s="14"/>
      <c r="BC812" s="14"/>
      <c r="BD812" s="15"/>
      <c r="BE812" s="137" t="s">
        <v>183</v>
      </c>
      <c r="BF812" s="11"/>
      <c r="BG812" s="11"/>
      <c r="BH812" s="11"/>
      <c r="BI812" s="11" t="s">
        <v>183</v>
      </c>
      <c r="BJ812" s="11" t="s">
        <v>183</v>
      </c>
      <c r="BK812" s="11" t="s">
        <v>183</v>
      </c>
      <c r="BL812" s="11" t="s">
        <v>183</v>
      </c>
      <c r="BM812" s="11" t="s">
        <v>183</v>
      </c>
      <c r="BN812" s="11" t="s">
        <v>183</v>
      </c>
      <c r="BO812" s="11" t="s">
        <v>183</v>
      </c>
      <c r="BP812" s="11" t="s">
        <v>183</v>
      </c>
      <c r="BQ812" s="11" t="s">
        <v>183</v>
      </c>
      <c r="BR812" s="11" t="s">
        <v>183</v>
      </c>
      <c r="BS812" s="11" t="s">
        <v>183</v>
      </c>
      <c r="BT812" s="11" t="s">
        <v>183</v>
      </c>
      <c r="BU812" s="11"/>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6"/>
      <c r="DC812" s="16"/>
      <c r="DD812" s="16"/>
      <c r="DE812" s="16"/>
      <c r="DF812" s="17"/>
      <c r="DG812" s="16"/>
      <c r="DH812" s="16"/>
      <c r="DI812" s="16"/>
      <c r="DJ812" s="16"/>
      <c r="DK812" s="16"/>
      <c r="DL812" s="16"/>
      <c r="DM812" s="13"/>
      <c r="DN812" s="16"/>
      <c r="DO812" s="16"/>
      <c r="DP812" s="16"/>
      <c r="DQ812" s="16"/>
      <c r="DR812" s="16"/>
      <c r="DS812" s="16"/>
      <c r="DT812" s="16"/>
      <c r="DU812" s="16"/>
      <c r="DV812" s="16"/>
      <c r="DW812" s="138"/>
      <c r="DX812" s="137"/>
      <c r="DY812" s="137"/>
      <c r="DZ812" s="17"/>
      <c r="EA812" s="15"/>
      <c r="EB812" s="15"/>
      <c r="EC812" s="15"/>
      <c r="ED812" s="15"/>
    </row>
    <row r="813" spans="1:134" ht="15" hidden="1" customHeight="1" x14ac:dyDescent="0.3">
      <c r="A813" s="123"/>
      <c r="B813" s="329"/>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c r="AA813" s="184"/>
      <c r="AB813" s="184"/>
      <c r="AC813" s="184"/>
      <c r="AD813" s="184"/>
      <c r="AE813" s="184"/>
      <c r="AF813" s="184"/>
      <c r="AG813" s="184"/>
      <c r="AH813" s="184"/>
      <c r="AI813" s="184"/>
      <c r="AJ813" s="285"/>
      <c r="AK813" s="184"/>
      <c r="AL813" s="184"/>
      <c r="AM813" s="286"/>
      <c r="AN813" s="287"/>
      <c r="AO813" s="287"/>
      <c r="AP813" s="287"/>
      <c r="AQ813" s="184"/>
      <c r="AR813" s="184"/>
      <c r="AS813" s="184"/>
      <c r="AT813" s="184"/>
      <c r="AU813" s="184"/>
      <c r="AV813" s="184"/>
      <c r="AW813" s="184"/>
      <c r="AX813" s="184"/>
      <c r="AY813" s="184"/>
      <c r="AZ813" s="184"/>
      <c r="BA813" s="184"/>
      <c r="BB813" s="186"/>
      <c r="BC813" s="186"/>
      <c r="BD813" s="15"/>
      <c r="BE813" s="137" t="s">
        <v>183</v>
      </c>
      <c r="BF813" s="11"/>
      <c r="BG813" s="11"/>
      <c r="BH813" s="11"/>
      <c r="BI813" s="11" t="s">
        <v>183</v>
      </c>
      <c r="BJ813" s="11" t="s">
        <v>183</v>
      </c>
      <c r="BK813" s="11" t="s">
        <v>183</v>
      </c>
      <c r="BL813" s="11" t="s">
        <v>183</v>
      </c>
      <c r="BM813" s="11" t="s">
        <v>183</v>
      </c>
      <c r="BN813" s="11" t="s">
        <v>183</v>
      </c>
      <c r="BO813" s="11" t="s">
        <v>183</v>
      </c>
      <c r="BP813" s="11" t="s">
        <v>183</v>
      </c>
      <c r="BQ813" s="11" t="s">
        <v>183</v>
      </c>
      <c r="BR813" s="11" t="s">
        <v>183</v>
      </c>
      <c r="BS813" s="11" t="s">
        <v>183</v>
      </c>
      <c r="BT813" s="11" t="s">
        <v>183</v>
      </c>
      <c r="BU813" s="11"/>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6"/>
      <c r="DC813" s="16"/>
      <c r="DD813" s="16"/>
      <c r="DE813" s="16"/>
      <c r="DF813" s="17"/>
      <c r="DG813" s="16"/>
      <c r="DH813" s="16"/>
      <c r="DI813" s="16"/>
      <c r="DJ813" s="16"/>
      <c r="DK813" s="16"/>
      <c r="DL813" s="16"/>
      <c r="DM813" s="185"/>
      <c r="DN813" s="16"/>
      <c r="DO813" s="16"/>
      <c r="DP813" s="16"/>
      <c r="DQ813" s="16"/>
      <c r="DR813" s="16"/>
      <c r="DS813" s="16"/>
      <c r="DT813" s="16"/>
      <c r="DU813" s="16"/>
      <c r="DV813" s="16"/>
      <c r="DW813" s="138"/>
      <c r="DX813" s="137"/>
      <c r="DY813" s="137"/>
      <c r="DZ813" s="17"/>
      <c r="EA813" s="15"/>
      <c r="EB813" s="15"/>
      <c r="EC813" s="15"/>
      <c r="ED813" s="15"/>
    </row>
    <row r="814" spans="1:134" ht="15" hidden="1" customHeight="1" x14ac:dyDescent="0.3">
      <c r="A814" s="221"/>
      <c r="B814" s="330" t="s">
        <v>1257</v>
      </c>
      <c r="C814" s="553" t="str">
        <f>IF(LEN(t_STR_RW_AUX_PWM5) &gt; 0, t_STR_RW_AUX_PWM5, DEF_RW_AUX_PWM5) &amp; " open / ground short"</f>
        <v>PWM5 open / ground short</v>
      </c>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c r="AA814" s="193"/>
      <c r="AB814" s="193"/>
      <c r="AC814" s="193"/>
      <c r="AD814" s="193"/>
      <c r="AE814" s="193"/>
      <c r="AF814" s="193"/>
      <c r="AG814" s="193"/>
      <c r="AH814" s="193"/>
      <c r="AI814" s="193"/>
      <c r="AJ814" s="148">
        <f>IF($DM814=0,0,(IF(_xlfn.BITAND($DM814, 128),"8,", "") &amp; IF(_xlfn.BITAND($DM814,64),"7,", "") &amp; IF(_xlfn.BITAND($DM814,7), _xlfn.BITAND($DM814,7) &amp; ",", "") &amp; IF(_xlfn.BITAND($DM814, 56), _xlfn.BITAND($DM814, 56)/8, "")))</f>
        <v>0</v>
      </c>
      <c r="AK814" s="135">
        <v>520230</v>
      </c>
      <c r="AL814" s="135">
        <v>5</v>
      </c>
      <c r="AM814" s="194" t="s">
        <v>165</v>
      </c>
      <c r="AN814" s="195" t="s">
        <v>1258</v>
      </c>
      <c r="AO814" s="195" t="s">
        <v>352</v>
      </c>
      <c r="AP814" s="195" t="s">
        <v>1259</v>
      </c>
      <c r="AQ814" s="132" t="s">
        <v>1260</v>
      </c>
      <c r="AR814" s="225">
        <v>5.00030517578125</v>
      </c>
      <c r="AS814" s="142" t="s">
        <v>1033</v>
      </c>
      <c r="AT814" s="198">
        <v>2</v>
      </c>
      <c r="AU814" s="198">
        <v>0.5</v>
      </c>
      <c r="AV814" s="12" t="s">
        <v>259</v>
      </c>
      <c r="AW814" s="135">
        <v>0</v>
      </c>
      <c r="AX814" s="135">
        <v>0</v>
      </c>
      <c r="AY814" s="135">
        <v>0</v>
      </c>
      <c r="AZ814" s="135">
        <v>0</v>
      </c>
      <c r="BA814" s="135">
        <v>0</v>
      </c>
      <c r="BB814" s="136"/>
      <c r="BC814" s="136"/>
      <c r="BD814" s="15"/>
      <c r="BE814" s="137" t="str">
        <f>IF(C814="","",C814)</f>
        <v>PWM5 open / ground short</v>
      </c>
      <c r="BF814" s="11" t="s">
        <v>264</v>
      </c>
      <c r="BG814" s="11" t="s">
        <v>265</v>
      </c>
      <c r="BH814" s="11" t="s">
        <v>266</v>
      </c>
      <c r="BI814" s="146" t="s">
        <v>1225</v>
      </c>
      <c r="BJ814" s="11" t="s">
        <v>268</v>
      </c>
      <c r="BK814" s="146" t="s">
        <v>269</v>
      </c>
      <c r="BL814" s="146" t="s">
        <v>350</v>
      </c>
      <c r="BM814" s="146" t="s">
        <v>179</v>
      </c>
      <c r="BN814" s="11" t="s">
        <v>182</v>
      </c>
      <c r="BO814" s="265" t="s">
        <v>181</v>
      </c>
      <c r="BP814" s="11" t="s">
        <v>272</v>
      </c>
      <c r="BQ814" s="11" t="s">
        <v>182</v>
      </c>
      <c r="BR814" s="11" t="s">
        <v>182</v>
      </c>
      <c r="BS814" s="11" t="s">
        <v>183</v>
      </c>
      <c r="BT814" s="11" t="s">
        <v>182</v>
      </c>
      <c r="BU814" s="11"/>
      <c r="BV814" s="15">
        <f>IF(UPPER(TRIM(D814))="X",1,0)</f>
        <v>0</v>
      </c>
      <c r="BW814" s="15">
        <f>IF(UPPER(TRIM(E814))="X",1,0)</f>
        <v>0</v>
      </c>
      <c r="BX814" s="15">
        <f>IF(UPPER(TRIM(F814))="X",1,0)</f>
        <v>0</v>
      </c>
      <c r="BY814" s="15">
        <f>IF(UPPER(TRIM(G814))="X",1,0)</f>
        <v>0</v>
      </c>
      <c r="BZ814" s="15">
        <f>IF(UPPER(TRIM(H814))="X",1,0)</f>
        <v>0</v>
      </c>
      <c r="CA814" s="15">
        <f>IF(UPPER(TRIM(J814))="X",1,0)</f>
        <v>0</v>
      </c>
      <c r="CB814" s="15">
        <f>IF(UPPER(TRIM(L814))="X",1,0)</f>
        <v>0</v>
      </c>
      <c r="CC814" s="15">
        <f>IF(UPPER(TRIM(M814))="X",1,0)</f>
        <v>0</v>
      </c>
      <c r="CD814" s="15">
        <f>IF(UPPER(TRIM(I814))="X",1,0)</f>
        <v>0</v>
      </c>
      <c r="CE814" s="15">
        <f>IF(UPPER(TRIM(K814))="X",1,0)</f>
        <v>0</v>
      </c>
      <c r="CF814" s="15">
        <f t="shared" ref="CF814:DA814" si="398">IF(UPPER(TRIM(N814))="X",1,0)</f>
        <v>0</v>
      </c>
      <c r="CG814" s="15">
        <f t="shared" si="398"/>
        <v>0</v>
      </c>
      <c r="CH814" s="15">
        <f t="shared" si="398"/>
        <v>0</v>
      </c>
      <c r="CI814" s="15">
        <f t="shared" si="398"/>
        <v>0</v>
      </c>
      <c r="CJ814" s="15">
        <f t="shared" si="398"/>
        <v>0</v>
      </c>
      <c r="CK814" s="15">
        <f t="shared" si="398"/>
        <v>0</v>
      </c>
      <c r="CL814" s="15">
        <f t="shared" si="398"/>
        <v>0</v>
      </c>
      <c r="CM814" s="15">
        <f t="shared" si="398"/>
        <v>0</v>
      </c>
      <c r="CN814" s="15">
        <f t="shared" si="398"/>
        <v>0</v>
      </c>
      <c r="CO814" s="15">
        <f t="shared" si="398"/>
        <v>0</v>
      </c>
      <c r="CP814" s="15">
        <f t="shared" si="398"/>
        <v>0</v>
      </c>
      <c r="CQ814" s="15">
        <f t="shared" si="398"/>
        <v>0</v>
      </c>
      <c r="CR814" s="15">
        <f t="shared" si="398"/>
        <v>0</v>
      </c>
      <c r="CS814" s="15">
        <f t="shared" si="398"/>
        <v>0</v>
      </c>
      <c r="CT814" s="15">
        <f t="shared" si="398"/>
        <v>0</v>
      </c>
      <c r="CU814" s="15">
        <f t="shared" si="398"/>
        <v>0</v>
      </c>
      <c r="CV814" s="15">
        <f t="shared" si="398"/>
        <v>0</v>
      </c>
      <c r="CW814" s="15">
        <f t="shared" si="398"/>
        <v>0</v>
      </c>
      <c r="CX814" s="15">
        <f t="shared" si="398"/>
        <v>0</v>
      </c>
      <c r="CY814" s="15">
        <f t="shared" si="398"/>
        <v>0</v>
      </c>
      <c r="CZ814" s="15">
        <f t="shared" si="398"/>
        <v>0</v>
      </c>
      <c r="DA814" s="15">
        <f t="shared" si="398"/>
        <v>0</v>
      </c>
      <c r="DB814" s="16">
        <f>IF(UPPER(TRIM(AM814))="P", 0, IF(UPPER(TRIM(AM814))="C", 16384, IF(UPPER(TRIM(AM814))="B", 32768, IF(UPPER(TRIM(AM814))="U", 49152, -1))))</f>
        <v>0</v>
      </c>
      <c r="DC814" s="16">
        <f>HEX2DEC(AN814)</f>
        <v>5768</v>
      </c>
      <c r="DD814" s="16">
        <f>IF(UPPER(TRIM(BB814))="",0,IF(UPPER(TRIM(BB814))="M",32,IF(UPPER(TRIM(BB814))="H",64,IF(UPPER(TRIM(BB814))="I",128,-1))))</f>
        <v>0</v>
      </c>
      <c r="DE814" s="16">
        <f>IF(UPPER(TRIM(BC814))="",0, IF(UPPER(TRIM(BC814))="U",1,IF(UPPER(TRIM(BC814))="A",2,IF(UPPER(TRIM(BC814))="B1",4,IF(UPPER(TRIM(BC814))="B2",8,IF(UPPER(TRIM(BC814))="C",16,-1))))))</f>
        <v>0</v>
      </c>
      <c r="DF814" s="17"/>
      <c r="DG814" s="16">
        <v>197</v>
      </c>
      <c r="DH814" s="16">
        <f>AK814</f>
        <v>520230</v>
      </c>
      <c r="DI814" s="16">
        <f>AL814</f>
        <v>5</v>
      </c>
      <c r="DJ814" s="16">
        <f>DB814 + DC814</f>
        <v>5768</v>
      </c>
      <c r="DK814" s="16">
        <f>HEX2DEC(AO814)</f>
        <v>17</v>
      </c>
      <c r="DL814" s="16">
        <f>HEX2DEC(AP814)</f>
        <v>5689</v>
      </c>
      <c r="DM814" s="13">
        <v>0</v>
      </c>
      <c r="DN814" s="16">
        <v>155</v>
      </c>
      <c r="DO814" s="16">
        <f>BV814*2^15+BW814*2^14+BX814*2^13+BY814*2^12+BZ814*2^11+CA814*2^10+CB814*2^9+CC814*2^8+CD814*2^7+CE814*2^6+CF814*2^5+CG814*2^4+CH814*2^3+CI814*2^2+CJ814*2^1+CK814*2^0</f>
        <v>0</v>
      </c>
      <c r="DP814" s="16">
        <f>CL814*2^15+CM814*2^14+CN814*2^13+CO814*2^12+CP814*2^11+CQ814*2^10+CR814*2^9+CS814*2^8+CT814*2^7+CU814*2^6+CV814*2^5+CW814*2^4+CX814*2^3+CY814*2^2+CZ814*2^1+DA814*2^0</f>
        <v>0</v>
      </c>
      <c r="DQ814" s="16">
        <f>IF(DS814=2,AT814*1000,IF(DS814&gt;2,AT814,HEX2DEC("40000000")))</f>
        <v>2000</v>
      </c>
      <c r="DR814" s="16">
        <f>IF(DT814=2,AU814*1000,IF(DT814&gt;2,AU814,HEX2DEC("40000000")))</f>
        <v>500</v>
      </c>
      <c r="DS814" s="16">
        <v>2</v>
      </c>
      <c r="DT814" s="16">
        <v>2</v>
      </c>
      <c r="DU814" s="16">
        <f>MAX(0,MIN(AX814,3))*2^14+MAX(0,MIN(AY814,3))*2^12+MAX(0,MIN(AZ814,3))*2^10+MAX(0,MIN(BA814,3))*2^8+IF(AW814&lt;0,31,IF(AW814&gt;30,30,AW814))</f>
        <v>0</v>
      </c>
      <c r="DV814" s="16">
        <f>DD814 + DE814</f>
        <v>0</v>
      </c>
      <c r="DW814" s="138" t="s">
        <v>184</v>
      </c>
      <c r="DX814" s="137" t="s">
        <v>273</v>
      </c>
      <c r="DY814" s="137" t="s">
        <v>186</v>
      </c>
      <c r="DZ814" s="17"/>
      <c r="EA814" s="15"/>
      <c r="EB814" s="15"/>
      <c r="EC814" s="15"/>
      <c r="ED814" s="15"/>
    </row>
    <row r="815" spans="1:134" ht="15" hidden="1" customHeight="1" x14ac:dyDescent="0.3">
      <c r="A815" s="221"/>
      <c r="B815" s="331"/>
      <c r="C815" s="553"/>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48"/>
      <c r="AK815" s="12"/>
      <c r="AL815" s="12"/>
      <c r="AM815" s="149"/>
      <c r="AN815" s="150"/>
      <c r="AO815" s="150"/>
      <c r="AP815" s="150"/>
      <c r="AQ815" s="132" t="s">
        <v>1036</v>
      </c>
      <c r="AR815" s="225">
        <v>5.00030517578125</v>
      </c>
      <c r="AS815" s="142" t="s">
        <v>170</v>
      </c>
      <c r="AT815" s="13"/>
      <c r="AU815" s="13"/>
      <c r="AV815" s="12"/>
      <c r="AW815" s="12"/>
      <c r="AX815" s="12"/>
      <c r="AY815" s="12"/>
      <c r="AZ815" s="12"/>
      <c r="BA815" s="12"/>
      <c r="BB815" s="14"/>
      <c r="BC815" s="14"/>
      <c r="BD815" s="15"/>
      <c r="BE815" s="137" t="s">
        <v>183</v>
      </c>
      <c r="BF815" s="146"/>
      <c r="BG815" s="146"/>
      <c r="BH815" s="146"/>
      <c r="BI815" s="11" t="s">
        <v>183</v>
      </c>
      <c r="BJ815" s="11" t="s">
        <v>183</v>
      </c>
      <c r="BK815" s="11" t="s">
        <v>183</v>
      </c>
      <c r="BL815" s="11" t="s">
        <v>183</v>
      </c>
      <c r="BM815" s="11" t="s">
        <v>183</v>
      </c>
      <c r="BN815" s="11" t="s">
        <v>183</v>
      </c>
      <c r="BO815" s="11" t="s">
        <v>183</v>
      </c>
      <c r="BP815" s="11" t="s">
        <v>183</v>
      </c>
      <c r="BQ815" s="11" t="s">
        <v>183</v>
      </c>
      <c r="BR815" s="11" t="s">
        <v>183</v>
      </c>
      <c r="BS815" s="11" t="s">
        <v>183</v>
      </c>
      <c r="BT815" s="11" t="s">
        <v>183</v>
      </c>
      <c r="BU815" s="11"/>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6"/>
      <c r="DC815" s="16"/>
      <c r="DD815" s="16"/>
      <c r="DE815" s="16"/>
      <c r="DF815" s="17"/>
      <c r="DG815" s="16"/>
      <c r="DH815" s="16"/>
      <c r="DI815" s="16"/>
      <c r="DJ815" s="16"/>
      <c r="DK815" s="16"/>
      <c r="DL815" s="16"/>
      <c r="DM815" s="13"/>
      <c r="DN815" s="16"/>
      <c r="DO815" s="16"/>
      <c r="DP815" s="16"/>
      <c r="DQ815" s="16"/>
      <c r="DR815" s="16"/>
      <c r="DS815" s="16"/>
      <c r="DT815" s="16"/>
      <c r="DU815" s="16"/>
      <c r="DV815" s="16"/>
      <c r="DW815" s="138"/>
      <c r="DX815" s="137"/>
      <c r="DY815" s="137"/>
      <c r="DZ815" s="17"/>
      <c r="EA815" s="15"/>
      <c r="EB815" s="15"/>
      <c r="EC815" s="15"/>
      <c r="ED815" s="15"/>
    </row>
    <row r="816" spans="1:134" ht="15" hidden="1" customHeight="1" x14ac:dyDescent="0.3">
      <c r="A816" s="221"/>
      <c r="B816" s="331"/>
      <c r="C816" s="553" t="str">
        <f>IF(LEN(t_STR_RW_AUX_PWM5) &gt; 0, t_STR_RW_AUX_PWM5, DEF_RW_AUX_PWM5) &amp; " short to power"</f>
        <v>PWM5 short to power</v>
      </c>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151"/>
      <c r="AH816" s="151"/>
      <c r="AI816" s="151"/>
      <c r="AJ816" s="148">
        <f>IF($DM816=0,0,(IF(_xlfn.BITAND($DM816, 128),"8,", "") &amp; IF(_xlfn.BITAND($DM816,64),"7,", "") &amp; IF(_xlfn.BITAND($DM816,7), _xlfn.BITAND($DM816,7) &amp; ",", "") &amp; IF(_xlfn.BITAND($DM816, 56), _xlfn.BITAND($DM816, 56)/8, "")))</f>
        <v>0</v>
      </c>
      <c r="AK816" s="135">
        <v>520230</v>
      </c>
      <c r="AL816" s="135">
        <v>6</v>
      </c>
      <c r="AM816" s="194" t="s">
        <v>165</v>
      </c>
      <c r="AN816" s="195" t="s">
        <v>1258</v>
      </c>
      <c r="AO816" s="195" t="s">
        <v>343</v>
      </c>
      <c r="AP816" s="195" t="s">
        <v>1261</v>
      </c>
      <c r="AQ816" s="132" t="s">
        <v>1262</v>
      </c>
      <c r="AR816" s="225">
        <v>89.9993896484375</v>
      </c>
      <c r="AS816" s="142" t="s">
        <v>1033</v>
      </c>
      <c r="AT816" s="198">
        <v>2</v>
      </c>
      <c r="AU816" s="198">
        <v>0.5</v>
      </c>
      <c r="AV816" s="12" t="s">
        <v>259</v>
      </c>
      <c r="AW816" s="135">
        <v>0</v>
      </c>
      <c r="AX816" s="135">
        <v>0</v>
      </c>
      <c r="AY816" s="135">
        <v>0</v>
      </c>
      <c r="AZ816" s="135">
        <v>0</v>
      </c>
      <c r="BA816" s="135">
        <v>0</v>
      </c>
      <c r="BB816" s="136"/>
      <c r="BC816" s="136"/>
      <c r="BD816" s="15"/>
      <c r="BE816" s="137" t="str">
        <f>IF(C816="","",C816)</f>
        <v>PWM5 short to power</v>
      </c>
      <c r="BF816" s="11" t="s">
        <v>264</v>
      </c>
      <c r="BG816" s="11" t="s">
        <v>265</v>
      </c>
      <c r="BH816" s="11" t="s">
        <v>266</v>
      </c>
      <c r="BI816" s="146" t="s">
        <v>1225</v>
      </c>
      <c r="BJ816" s="11" t="s">
        <v>268</v>
      </c>
      <c r="BK816" s="146" t="s">
        <v>269</v>
      </c>
      <c r="BL816" s="146" t="s">
        <v>350</v>
      </c>
      <c r="BM816" s="146" t="s">
        <v>179</v>
      </c>
      <c r="BN816" s="11" t="s">
        <v>182</v>
      </c>
      <c r="BO816" s="265" t="s">
        <v>181</v>
      </c>
      <c r="BP816" s="11" t="s">
        <v>272</v>
      </c>
      <c r="BQ816" s="11" t="s">
        <v>182</v>
      </c>
      <c r="BR816" s="11" t="s">
        <v>182</v>
      </c>
      <c r="BS816" s="11" t="s">
        <v>183</v>
      </c>
      <c r="BT816" s="11" t="s">
        <v>182</v>
      </c>
      <c r="BU816" s="11"/>
      <c r="BV816" s="15">
        <f>IF(UPPER(TRIM(D816))="X",1,0)</f>
        <v>0</v>
      </c>
      <c r="BW816" s="15">
        <f>IF(UPPER(TRIM(E816))="X",1,0)</f>
        <v>0</v>
      </c>
      <c r="BX816" s="15">
        <f>IF(UPPER(TRIM(F816))="X",1,0)</f>
        <v>0</v>
      </c>
      <c r="BY816" s="15">
        <f>IF(UPPER(TRIM(G816))="X",1,0)</f>
        <v>0</v>
      </c>
      <c r="BZ816" s="15">
        <f>IF(UPPER(TRIM(H816))="X",1,0)</f>
        <v>0</v>
      </c>
      <c r="CA816" s="15">
        <f>IF(UPPER(TRIM(J816))="X",1,0)</f>
        <v>0</v>
      </c>
      <c r="CB816" s="15">
        <f>IF(UPPER(TRIM(L816))="X",1,0)</f>
        <v>0</v>
      </c>
      <c r="CC816" s="15">
        <f>IF(UPPER(TRIM(M816))="X",1,0)</f>
        <v>0</v>
      </c>
      <c r="CD816" s="15">
        <f>IF(UPPER(TRIM(I816))="X",1,0)</f>
        <v>0</v>
      </c>
      <c r="CE816" s="15">
        <f>IF(UPPER(TRIM(K816))="X",1,0)</f>
        <v>0</v>
      </c>
      <c r="CF816" s="15">
        <f t="shared" ref="CF816:DA816" si="399">IF(UPPER(TRIM(N816))="X",1,0)</f>
        <v>0</v>
      </c>
      <c r="CG816" s="15">
        <f t="shared" si="399"/>
        <v>0</v>
      </c>
      <c r="CH816" s="15">
        <f t="shared" si="399"/>
        <v>0</v>
      </c>
      <c r="CI816" s="15">
        <f t="shared" si="399"/>
        <v>0</v>
      </c>
      <c r="CJ816" s="15">
        <f t="shared" si="399"/>
        <v>0</v>
      </c>
      <c r="CK816" s="15">
        <f t="shared" si="399"/>
        <v>0</v>
      </c>
      <c r="CL816" s="15">
        <f t="shared" si="399"/>
        <v>0</v>
      </c>
      <c r="CM816" s="15">
        <f t="shared" si="399"/>
        <v>0</v>
      </c>
      <c r="CN816" s="15">
        <f t="shared" si="399"/>
        <v>0</v>
      </c>
      <c r="CO816" s="15">
        <f t="shared" si="399"/>
        <v>0</v>
      </c>
      <c r="CP816" s="15">
        <f t="shared" si="399"/>
        <v>0</v>
      </c>
      <c r="CQ816" s="15">
        <f t="shared" si="399"/>
        <v>0</v>
      </c>
      <c r="CR816" s="15">
        <f t="shared" si="399"/>
        <v>0</v>
      </c>
      <c r="CS816" s="15">
        <f t="shared" si="399"/>
        <v>0</v>
      </c>
      <c r="CT816" s="15">
        <f t="shared" si="399"/>
        <v>0</v>
      </c>
      <c r="CU816" s="15">
        <f t="shared" si="399"/>
        <v>0</v>
      </c>
      <c r="CV816" s="15">
        <f t="shared" si="399"/>
        <v>0</v>
      </c>
      <c r="CW816" s="15">
        <f t="shared" si="399"/>
        <v>0</v>
      </c>
      <c r="CX816" s="15">
        <f t="shared" si="399"/>
        <v>0</v>
      </c>
      <c r="CY816" s="15">
        <f t="shared" si="399"/>
        <v>0</v>
      </c>
      <c r="CZ816" s="15">
        <f t="shared" si="399"/>
        <v>0</v>
      </c>
      <c r="DA816" s="15">
        <f t="shared" si="399"/>
        <v>0</v>
      </c>
      <c r="DB816" s="16">
        <f>IF(UPPER(TRIM(AM816))="P", 0, IF(UPPER(TRIM(AM816))="C", 16384, IF(UPPER(TRIM(AM816))="B", 32768, IF(UPPER(TRIM(AM816))="U", 49152, -1))))</f>
        <v>0</v>
      </c>
      <c r="DC816" s="16">
        <f>HEX2DEC(AN816)</f>
        <v>5768</v>
      </c>
      <c r="DD816" s="16">
        <f>IF(UPPER(TRIM(BB816))="",0,IF(UPPER(TRIM(BB816))="M",32,IF(UPPER(TRIM(BB816))="H",64,IF(UPPER(TRIM(BB816))="I",128,-1))))</f>
        <v>0</v>
      </c>
      <c r="DE816" s="16">
        <f>IF(UPPER(TRIM(BC816))="",0, IF(UPPER(TRIM(BC816))="U",1,IF(UPPER(TRIM(BC816))="A",2,IF(UPPER(TRIM(BC816))="B1",4,IF(UPPER(TRIM(BC816))="B2",8,IF(UPPER(TRIM(BC816))="C",16,-1))))))</f>
        <v>0</v>
      </c>
      <c r="DF816" s="17"/>
      <c r="DG816" s="16">
        <v>198</v>
      </c>
      <c r="DH816" s="16">
        <f>AK816</f>
        <v>520230</v>
      </c>
      <c r="DI816" s="16">
        <f>AL816</f>
        <v>6</v>
      </c>
      <c r="DJ816" s="16">
        <f>DB816 + DC816</f>
        <v>5768</v>
      </c>
      <c r="DK816" s="16">
        <f>HEX2DEC(AO816)</f>
        <v>18</v>
      </c>
      <c r="DL816" s="16">
        <f>HEX2DEC(AP816)</f>
        <v>5696</v>
      </c>
      <c r="DM816" s="13">
        <v>0</v>
      </c>
      <c r="DN816" s="16">
        <v>156</v>
      </c>
      <c r="DO816" s="16">
        <f>BV816*2^15+BW816*2^14+BX816*2^13+BY816*2^12+BZ816*2^11+CA816*2^10+CB816*2^9+CC816*2^8+CD816*2^7+CE816*2^6+CF816*2^5+CG816*2^4+CH816*2^3+CI816*2^2+CJ816*2^1+CK816*2^0</f>
        <v>0</v>
      </c>
      <c r="DP816" s="16">
        <f>CL816*2^15+CM816*2^14+CN816*2^13+CO816*2^12+CP816*2^11+CQ816*2^10+CR816*2^9+CS816*2^8+CT816*2^7+CU816*2^6+CV816*2^5+CW816*2^4+CX816*2^3+CY816*2^2+CZ816*2^1+DA816*2^0</f>
        <v>0</v>
      </c>
      <c r="DQ816" s="16">
        <f>IF(DS816=2,AT816*1000,IF(DS816&gt;2,AT816,HEX2DEC("40000000")))</f>
        <v>2000</v>
      </c>
      <c r="DR816" s="16">
        <f>IF(DT816=2,AU816*1000,IF(DT816&gt;2,AU816,HEX2DEC("40000000")))</f>
        <v>500</v>
      </c>
      <c r="DS816" s="16">
        <v>2</v>
      </c>
      <c r="DT816" s="16">
        <v>2</v>
      </c>
      <c r="DU816" s="16">
        <f>MAX(0,MIN(AX816,3))*2^14+MAX(0,MIN(AY816,3))*2^12+MAX(0,MIN(AZ816,3))*2^10+MAX(0,MIN(BA816,3))*2^8+IF(AW816&lt;0,31,IF(AW816&gt;30,30,AW816))</f>
        <v>0</v>
      </c>
      <c r="DV816" s="16">
        <f>DD816 + DE816</f>
        <v>0</v>
      </c>
      <c r="DW816" s="138" t="s">
        <v>184</v>
      </c>
      <c r="DX816" s="137" t="s">
        <v>273</v>
      </c>
      <c r="DY816" s="137" t="s">
        <v>186</v>
      </c>
      <c r="DZ816" s="17"/>
      <c r="EA816" s="15"/>
      <c r="EB816" s="15"/>
      <c r="EC816" s="15"/>
      <c r="ED816" s="15"/>
    </row>
    <row r="817" spans="1:134" ht="15" hidden="1" customHeight="1" x14ac:dyDescent="0.3">
      <c r="A817" s="221"/>
      <c r="B817" s="331"/>
      <c r="C817" s="553"/>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48"/>
      <c r="AK817" s="12"/>
      <c r="AL817" s="12"/>
      <c r="AM817" s="149"/>
      <c r="AN817" s="150"/>
      <c r="AO817" s="150"/>
      <c r="AP817" s="150"/>
      <c r="AQ817" s="132" t="s">
        <v>1039</v>
      </c>
      <c r="AR817" s="225">
        <v>89.9993896484375</v>
      </c>
      <c r="AS817" s="142" t="s">
        <v>170</v>
      </c>
      <c r="AT817" s="13"/>
      <c r="AU817" s="13"/>
      <c r="AV817" s="12"/>
      <c r="AW817" s="12"/>
      <c r="AX817" s="12"/>
      <c r="AY817" s="12"/>
      <c r="AZ817" s="12"/>
      <c r="BA817" s="12"/>
      <c r="BB817" s="14"/>
      <c r="BC817" s="14"/>
      <c r="BD817" s="15"/>
      <c r="BE817" s="137" t="s">
        <v>183</v>
      </c>
      <c r="BF817" s="11"/>
      <c r="BG817" s="11"/>
      <c r="BH817" s="11"/>
      <c r="BI817" s="11" t="s">
        <v>183</v>
      </c>
      <c r="BJ817" s="11" t="s">
        <v>183</v>
      </c>
      <c r="BK817" s="11" t="s">
        <v>183</v>
      </c>
      <c r="BL817" s="11" t="s">
        <v>183</v>
      </c>
      <c r="BM817" s="11" t="s">
        <v>183</v>
      </c>
      <c r="BN817" s="11" t="s">
        <v>183</v>
      </c>
      <c r="BO817" s="11" t="s">
        <v>183</v>
      </c>
      <c r="BP817" s="11" t="s">
        <v>183</v>
      </c>
      <c r="BQ817" s="11" t="s">
        <v>183</v>
      </c>
      <c r="BR817" s="11" t="s">
        <v>183</v>
      </c>
      <c r="BS817" s="11" t="s">
        <v>183</v>
      </c>
      <c r="BT817" s="11" t="s">
        <v>183</v>
      </c>
      <c r="BU817" s="11"/>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6"/>
      <c r="DC817" s="16"/>
      <c r="DD817" s="16"/>
      <c r="DE817" s="16"/>
      <c r="DF817" s="17"/>
      <c r="DG817" s="16"/>
      <c r="DH817" s="16"/>
      <c r="DI817" s="16"/>
      <c r="DJ817" s="16"/>
      <c r="DK817" s="16"/>
      <c r="DL817" s="16"/>
      <c r="DM817" s="13"/>
      <c r="DN817" s="16"/>
      <c r="DO817" s="16"/>
      <c r="DP817" s="16"/>
      <c r="DQ817" s="16"/>
      <c r="DR817" s="16"/>
      <c r="DS817" s="16"/>
      <c r="DT817" s="16"/>
      <c r="DU817" s="16"/>
      <c r="DV817" s="16"/>
      <c r="DW817" s="138"/>
      <c r="DX817" s="137"/>
      <c r="DY817" s="137"/>
      <c r="DZ817" s="17"/>
      <c r="EA817" s="15"/>
      <c r="EB817" s="15"/>
      <c r="EC817" s="15"/>
      <c r="ED817" s="15"/>
    </row>
    <row r="818" spans="1:134" ht="15" hidden="1" customHeight="1" x14ac:dyDescent="0.3">
      <c r="A818" s="123"/>
      <c r="B818" s="329"/>
      <c r="C818" s="555"/>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c r="AA818" s="184"/>
      <c r="AB818" s="184"/>
      <c r="AC818" s="184"/>
      <c r="AD818" s="184"/>
      <c r="AE818" s="184"/>
      <c r="AF818" s="184"/>
      <c r="AG818" s="184"/>
      <c r="AH818" s="184"/>
      <c r="AI818" s="184"/>
      <c r="AJ818" s="285"/>
      <c r="AK818" s="184"/>
      <c r="AL818" s="184"/>
      <c r="AM818" s="286"/>
      <c r="AN818" s="287"/>
      <c r="AO818" s="287"/>
      <c r="AP818" s="287"/>
      <c r="AQ818" s="183"/>
      <c r="AR818" s="332"/>
      <c r="AS818" s="333"/>
      <c r="AT818" s="185"/>
      <c r="AU818" s="185"/>
      <c r="AV818" s="184"/>
      <c r="AW818" s="184"/>
      <c r="AX818" s="184"/>
      <c r="AY818" s="184"/>
      <c r="AZ818" s="184"/>
      <c r="BA818" s="184"/>
      <c r="BB818" s="186"/>
      <c r="BC818" s="186"/>
      <c r="BD818" s="15"/>
      <c r="BE818" s="137" t="s">
        <v>183</v>
      </c>
      <c r="BF818" s="11"/>
      <c r="BG818" s="11"/>
      <c r="BH818" s="11"/>
      <c r="BI818" s="11" t="s">
        <v>183</v>
      </c>
      <c r="BJ818" s="11" t="s">
        <v>183</v>
      </c>
      <c r="BK818" s="11" t="s">
        <v>183</v>
      </c>
      <c r="BL818" s="11" t="s">
        <v>183</v>
      </c>
      <c r="BM818" s="11" t="s">
        <v>183</v>
      </c>
      <c r="BN818" s="11" t="s">
        <v>183</v>
      </c>
      <c r="BO818" s="11" t="s">
        <v>183</v>
      </c>
      <c r="BP818" s="11" t="s">
        <v>183</v>
      </c>
      <c r="BQ818" s="11" t="s">
        <v>183</v>
      </c>
      <c r="BR818" s="11" t="s">
        <v>183</v>
      </c>
      <c r="BS818" s="11" t="s">
        <v>183</v>
      </c>
      <c r="BT818" s="11" t="s">
        <v>183</v>
      </c>
      <c r="BU818" s="11"/>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6"/>
      <c r="DC818" s="16"/>
      <c r="DD818" s="16"/>
      <c r="DE818" s="16"/>
      <c r="DF818" s="17"/>
      <c r="DG818" s="16"/>
      <c r="DH818" s="16"/>
      <c r="DI818" s="16"/>
      <c r="DJ818" s="16"/>
      <c r="DK818" s="16"/>
      <c r="DL818" s="16"/>
      <c r="DM818" s="185"/>
      <c r="DN818" s="16"/>
      <c r="DO818" s="16"/>
      <c r="DP818" s="16"/>
      <c r="DQ818" s="16"/>
      <c r="DR818" s="16"/>
      <c r="DS818" s="16"/>
      <c r="DT818" s="16"/>
      <c r="DU818" s="16"/>
      <c r="DV818" s="16"/>
      <c r="DW818" s="138"/>
      <c r="DX818" s="137"/>
      <c r="DY818" s="137"/>
      <c r="DZ818" s="17"/>
      <c r="EA818" s="15"/>
      <c r="EB818" s="15"/>
      <c r="EC818" s="15"/>
      <c r="ED818" s="15"/>
    </row>
    <row r="819" spans="1:134" ht="15" hidden="1" customHeight="1" x14ac:dyDescent="0.3">
      <c r="A819" s="221"/>
      <c r="B819" s="330" t="s">
        <v>1263</v>
      </c>
      <c r="C819" s="553" t="str">
        <f>IF(LEN(t_STR_RW_AUX_PWM6) &gt; 0, t_STR_RW_AUX_PWM6, DEF_RW_AUX_PWM6) &amp; " open / ground short"</f>
        <v>PWM6 open / ground short</v>
      </c>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c r="AA819" s="193"/>
      <c r="AB819" s="193"/>
      <c r="AC819" s="193"/>
      <c r="AD819" s="193"/>
      <c r="AE819" s="193"/>
      <c r="AF819" s="193"/>
      <c r="AG819" s="193"/>
      <c r="AH819" s="193"/>
      <c r="AI819" s="193"/>
      <c r="AJ819" s="148">
        <f>IF($DM819=0,0,(IF(_xlfn.BITAND($DM819, 128),"8,", "") &amp; IF(_xlfn.BITAND($DM819,64),"7,", "") &amp; IF(_xlfn.BITAND($DM819,7), _xlfn.BITAND($DM819,7) &amp; ",", "") &amp; IF(_xlfn.BITAND($DM819, 56), _xlfn.BITAND($DM819, 56)/8, "")))</f>
        <v>0</v>
      </c>
      <c r="AK819" s="135">
        <v>925</v>
      </c>
      <c r="AL819" s="135">
        <v>5</v>
      </c>
      <c r="AM819" s="194" t="s">
        <v>165</v>
      </c>
      <c r="AN819" s="195" t="s">
        <v>1264</v>
      </c>
      <c r="AO819" s="195" t="s">
        <v>352</v>
      </c>
      <c r="AP819" s="195" t="s">
        <v>1265</v>
      </c>
      <c r="AQ819" s="132" t="s">
        <v>1266</v>
      </c>
      <c r="AR819" s="225">
        <v>5.00030517578125</v>
      </c>
      <c r="AS819" s="142" t="s">
        <v>1033</v>
      </c>
      <c r="AT819" s="198">
        <v>2</v>
      </c>
      <c r="AU819" s="198">
        <v>0.5</v>
      </c>
      <c r="AV819" s="12" t="s">
        <v>259</v>
      </c>
      <c r="AW819" s="135">
        <v>0</v>
      </c>
      <c r="AX819" s="135">
        <v>0</v>
      </c>
      <c r="AY819" s="135">
        <v>0</v>
      </c>
      <c r="AZ819" s="135">
        <v>0</v>
      </c>
      <c r="BA819" s="135">
        <v>0</v>
      </c>
      <c r="BB819" s="136"/>
      <c r="BC819" s="136"/>
      <c r="BD819" s="15"/>
      <c r="BE819" s="137" t="str">
        <f>IF(C819="","",C819)</f>
        <v>PWM6 open / ground short</v>
      </c>
      <c r="BF819" s="11" t="s">
        <v>264</v>
      </c>
      <c r="BG819" s="11" t="s">
        <v>265</v>
      </c>
      <c r="BH819" s="11" t="s">
        <v>266</v>
      </c>
      <c r="BI819" s="146" t="s">
        <v>1225</v>
      </c>
      <c r="BJ819" s="11" t="s">
        <v>268</v>
      </c>
      <c r="BK819" s="146" t="s">
        <v>269</v>
      </c>
      <c r="BL819" s="146" t="s">
        <v>350</v>
      </c>
      <c r="BM819" s="146" t="s">
        <v>179</v>
      </c>
      <c r="BN819" s="11" t="s">
        <v>182</v>
      </c>
      <c r="BO819" s="265" t="s">
        <v>181</v>
      </c>
      <c r="BP819" s="11" t="s">
        <v>272</v>
      </c>
      <c r="BQ819" s="11" t="s">
        <v>182</v>
      </c>
      <c r="BR819" s="11" t="s">
        <v>182</v>
      </c>
      <c r="BS819" s="11" t="s">
        <v>183</v>
      </c>
      <c r="BT819" s="11" t="s">
        <v>182</v>
      </c>
      <c r="BU819" s="11"/>
      <c r="BV819" s="15">
        <f>IF(UPPER(TRIM(D819))="X",1,0)</f>
        <v>0</v>
      </c>
      <c r="BW819" s="15">
        <f>IF(UPPER(TRIM(E819))="X",1,0)</f>
        <v>0</v>
      </c>
      <c r="BX819" s="15">
        <f>IF(UPPER(TRIM(F819))="X",1,0)</f>
        <v>0</v>
      </c>
      <c r="BY819" s="15">
        <f>IF(UPPER(TRIM(G819))="X",1,0)</f>
        <v>0</v>
      </c>
      <c r="BZ819" s="15">
        <f>IF(UPPER(TRIM(H819))="X",1,0)</f>
        <v>0</v>
      </c>
      <c r="CA819" s="15">
        <f>IF(UPPER(TRIM(J819))="X",1,0)</f>
        <v>0</v>
      </c>
      <c r="CB819" s="15">
        <f>IF(UPPER(TRIM(L819))="X",1,0)</f>
        <v>0</v>
      </c>
      <c r="CC819" s="15">
        <f>IF(UPPER(TRIM(M819))="X",1,0)</f>
        <v>0</v>
      </c>
      <c r="CD819" s="15">
        <f>IF(UPPER(TRIM(I819))="X",1,0)</f>
        <v>0</v>
      </c>
      <c r="CE819" s="15">
        <f>IF(UPPER(TRIM(K819))="X",1,0)</f>
        <v>0</v>
      </c>
      <c r="CF819" s="15">
        <f t="shared" ref="CF819:DA819" si="400">IF(UPPER(TRIM(N819))="X",1,0)</f>
        <v>0</v>
      </c>
      <c r="CG819" s="15">
        <f t="shared" si="400"/>
        <v>0</v>
      </c>
      <c r="CH819" s="15">
        <f t="shared" si="400"/>
        <v>0</v>
      </c>
      <c r="CI819" s="15">
        <f t="shared" si="400"/>
        <v>0</v>
      </c>
      <c r="CJ819" s="15">
        <f t="shared" si="400"/>
        <v>0</v>
      </c>
      <c r="CK819" s="15">
        <f t="shared" si="400"/>
        <v>0</v>
      </c>
      <c r="CL819" s="15">
        <f t="shared" si="400"/>
        <v>0</v>
      </c>
      <c r="CM819" s="15">
        <f t="shared" si="400"/>
        <v>0</v>
      </c>
      <c r="CN819" s="15">
        <f t="shared" si="400"/>
        <v>0</v>
      </c>
      <c r="CO819" s="15">
        <f t="shared" si="400"/>
        <v>0</v>
      </c>
      <c r="CP819" s="15">
        <f t="shared" si="400"/>
        <v>0</v>
      </c>
      <c r="CQ819" s="15">
        <f t="shared" si="400"/>
        <v>0</v>
      </c>
      <c r="CR819" s="15">
        <f t="shared" si="400"/>
        <v>0</v>
      </c>
      <c r="CS819" s="15">
        <f t="shared" si="400"/>
        <v>0</v>
      </c>
      <c r="CT819" s="15">
        <f t="shared" si="400"/>
        <v>0</v>
      </c>
      <c r="CU819" s="15">
        <f t="shared" si="400"/>
        <v>0</v>
      </c>
      <c r="CV819" s="15">
        <f t="shared" si="400"/>
        <v>0</v>
      </c>
      <c r="CW819" s="15">
        <f t="shared" si="400"/>
        <v>0</v>
      </c>
      <c r="CX819" s="15">
        <f t="shared" si="400"/>
        <v>0</v>
      </c>
      <c r="CY819" s="15">
        <f t="shared" si="400"/>
        <v>0</v>
      </c>
      <c r="CZ819" s="15">
        <f t="shared" si="400"/>
        <v>0</v>
      </c>
      <c r="DA819" s="15">
        <f t="shared" si="400"/>
        <v>0</v>
      </c>
      <c r="DB819" s="16">
        <f>IF(UPPER(TRIM(AM819))="P", 0, IF(UPPER(TRIM(AM819))="C", 16384, IF(UPPER(TRIM(AM819))="B", 32768, IF(UPPER(TRIM(AM819))="U", 49152, -1))))</f>
        <v>0</v>
      </c>
      <c r="DC819" s="16">
        <f>HEX2DEC(AN819)</f>
        <v>5770</v>
      </c>
      <c r="DD819" s="16">
        <f>IF(UPPER(TRIM(BB819))="",0,IF(UPPER(TRIM(BB819))="M",32,IF(UPPER(TRIM(BB819))="H",64,IF(UPPER(TRIM(BB819))="I",128,-1))))</f>
        <v>0</v>
      </c>
      <c r="DE819" s="16">
        <f>IF(UPPER(TRIM(BC819))="",0, IF(UPPER(TRIM(BC819))="U",1,IF(UPPER(TRIM(BC819))="A",2,IF(UPPER(TRIM(BC819))="B1",4,IF(UPPER(TRIM(BC819))="B2",8,IF(UPPER(TRIM(BC819))="C",16,-1))))))</f>
        <v>0</v>
      </c>
      <c r="DF819" s="17"/>
      <c r="DG819" s="16">
        <v>276</v>
      </c>
      <c r="DH819" s="16">
        <f>AK819</f>
        <v>925</v>
      </c>
      <c r="DI819" s="16">
        <f>AL819</f>
        <v>5</v>
      </c>
      <c r="DJ819" s="16">
        <f>DB819 + DC819</f>
        <v>5770</v>
      </c>
      <c r="DK819" s="16">
        <f>HEX2DEC(AO819)</f>
        <v>17</v>
      </c>
      <c r="DL819" s="16">
        <f>HEX2DEC(AP819)</f>
        <v>5729</v>
      </c>
      <c r="DM819" s="13">
        <v>0</v>
      </c>
      <c r="DN819" s="16">
        <v>198</v>
      </c>
      <c r="DO819" s="16">
        <f>BV819*2^15+BW819*2^14+BX819*2^13+BY819*2^12+BZ819*2^11+CA819*2^10+CB819*2^9+CC819*2^8+CD819*2^7+CE819*2^6+CF819*2^5+CG819*2^4+CH819*2^3+CI819*2^2+CJ819*2^1+CK819*2^0</f>
        <v>0</v>
      </c>
      <c r="DP819" s="16">
        <f>CL819*2^15+CM819*2^14+CN819*2^13+CO819*2^12+CP819*2^11+CQ819*2^10+CR819*2^9+CS819*2^8+CT819*2^7+CU819*2^6+CV819*2^5+CW819*2^4+CX819*2^3+CY819*2^2+CZ819*2^1+DA819*2^0</f>
        <v>0</v>
      </c>
      <c r="DQ819" s="16">
        <f>IF(DS819=2,AT819*1000,IF(DS819&gt;2,AT819,HEX2DEC("40000000")))</f>
        <v>2000</v>
      </c>
      <c r="DR819" s="16">
        <f>IF(DT819=2,AU819*1000,IF(DT819&gt;2,AU819,HEX2DEC("40000000")))</f>
        <v>500</v>
      </c>
      <c r="DS819" s="16">
        <v>2</v>
      </c>
      <c r="DT819" s="16">
        <v>2</v>
      </c>
      <c r="DU819" s="16">
        <f>MAX(0,MIN(AX819,3))*2^14+MAX(0,MIN(AY819,3))*2^12+MAX(0,MIN(AZ819,3))*2^10+MAX(0,MIN(BA819,3))*2^8+IF(AW819&lt;0,31,IF(AW819&gt;30,30,AW819))</f>
        <v>0</v>
      </c>
      <c r="DV819" s="16">
        <f>DD819 + DE819</f>
        <v>0</v>
      </c>
      <c r="DW819" s="138" t="s">
        <v>184</v>
      </c>
      <c r="DX819" s="137" t="s">
        <v>273</v>
      </c>
      <c r="DY819" s="137" t="s">
        <v>186</v>
      </c>
      <c r="DZ819" s="17"/>
      <c r="EA819" s="15"/>
      <c r="EB819" s="15"/>
      <c r="EC819" s="15"/>
      <c r="ED819" s="15"/>
    </row>
    <row r="820" spans="1:134" ht="15" hidden="1" customHeight="1" x14ac:dyDescent="0.3">
      <c r="A820" s="221"/>
      <c r="B820" s="331"/>
      <c r="C820" s="553"/>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48"/>
      <c r="AK820" s="12"/>
      <c r="AL820" s="12"/>
      <c r="AM820" s="149"/>
      <c r="AN820" s="150"/>
      <c r="AO820" s="150"/>
      <c r="AP820" s="150"/>
      <c r="AQ820" s="132" t="s">
        <v>1036</v>
      </c>
      <c r="AR820" s="225">
        <v>5.00030517578125</v>
      </c>
      <c r="AS820" s="142" t="s">
        <v>170</v>
      </c>
      <c r="AT820" s="13"/>
      <c r="AU820" s="13"/>
      <c r="AV820" s="12"/>
      <c r="AW820" s="12"/>
      <c r="AX820" s="12"/>
      <c r="AY820" s="12"/>
      <c r="AZ820" s="12"/>
      <c r="BA820" s="12"/>
      <c r="BB820" s="14"/>
      <c r="BC820" s="14"/>
      <c r="BD820" s="15"/>
      <c r="BE820" s="137" t="s">
        <v>183</v>
      </c>
      <c r="BF820" s="146"/>
      <c r="BG820" s="146"/>
      <c r="BH820" s="146"/>
      <c r="BI820" s="11" t="s">
        <v>183</v>
      </c>
      <c r="BJ820" s="11" t="s">
        <v>183</v>
      </c>
      <c r="BK820" s="11" t="s">
        <v>183</v>
      </c>
      <c r="BL820" s="11" t="s">
        <v>183</v>
      </c>
      <c r="BM820" s="11" t="s">
        <v>183</v>
      </c>
      <c r="BN820" s="11" t="s">
        <v>183</v>
      </c>
      <c r="BO820" s="11" t="s">
        <v>183</v>
      </c>
      <c r="BP820" s="11" t="s">
        <v>183</v>
      </c>
      <c r="BQ820" s="11" t="s">
        <v>183</v>
      </c>
      <c r="BR820" s="11" t="s">
        <v>183</v>
      </c>
      <c r="BS820" s="11" t="s">
        <v>183</v>
      </c>
      <c r="BT820" s="11" t="s">
        <v>183</v>
      </c>
      <c r="BU820" s="11"/>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6"/>
      <c r="DC820" s="16"/>
      <c r="DD820" s="16"/>
      <c r="DE820" s="16"/>
      <c r="DF820" s="17"/>
      <c r="DG820" s="16"/>
      <c r="DH820" s="16"/>
      <c r="DI820" s="16"/>
      <c r="DJ820" s="16"/>
      <c r="DK820" s="16"/>
      <c r="DL820" s="16"/>
      <c r="DM820" s="13"/>
      <c r="DN820" s="16"/>
      <c r="DO820" s="16"/>
      <c r="DP820" s="16"/>
      <c r="DQ820" s="16"/>
      <c r="DR820" s="16"/>
      <c r="DS820" s="16"/>
      <c r="DT820" s="16"/>
      <c r="DU820" s="16"/>
      <c r="DV820" s="16"/>
      <c r="DW820" s="138"/>
      <c r="DX820" s="137"/>
      <c r="DY820" s="137"/>
      <c r="DZ820" s="17"/>
      <c r="EA820" s="15"/>
      <c r="EB820" s="15"/>
      <c r="EC820" s="15"/>
      <c r="ED820" s="15"/>
    </row>
    <row r="821" spans="1:134" ht="15" hidden="1" customHeight="1" x14ac:dyDescent="0.3">
      <c r="A821" s="221"/>
      <c r="B821" s="331"/>
      <c r="C821" s="553" t="str">
        <f>IF(LEN(t_STR_RW_AUX_PWM6) &gt; 0, t_STR_RW_AUX_PWM6, DEF_RW_AUX_PWM6) &amp; " short to power"</f>
        <v>PWM6 short to power</v>
      </c>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c r="AC821" s="151"/>
      <c r="AD821" s="151"/>
      <c r="AE821" s="151"/>
      <c r="AF821" s="151"/>
      <c r="AG821" s="151"/>
      <c r="AH821" s="151"/>
      <c r="AI821" s="151"/>
      <c r="AJ821" s="148">
        <f>IF($DM821=0,0,(IF(_xlfn.BITAND($DM821, 128),"8,", "") &amp; IF(_xlfn.BITAND($DM821,64),"7,", "") &amp; IF(_xlfn.BITAND($DM821,7), _xlfn.BITAND($DM821,7) &amp; ",", "") &amp; IF(_xlfn.BITAND($DM821, 56), _xlfn.BITAND($DM821, 56)/8, "")))</f>
        <v>0</v>
      </c>
      <c r="AK821" s="135">
        <v>925</v>
      </c>
      <c r="AL821" s="135">
        <v>3</v>
      </c>
      <c r="AM821" s="194" t="s">
        <v>165</v>
      </c>
      <c r="AN821" s="195" t="s">
        <v>1264</v>
      </c>
      <c r="AO821" s="195" t="s">
        <v>343</v>
      </c>
      <c r="AP821" s="195" t="s">
        <v>1267</v>
      </c>
      <c r="AQ821" s="132" t="s">
        <v>1268</v>
      </c>
      <c r="AR821" s="225">
        <v>89.9993896484375</v>
      </c>
      <c r="AS821" s="142" t="s">
        <v>1033</v>
      </c>
      <c r="AT821" s="198">
        <v>2</v>
      </c>
      <c r="AU821" s="198">
        <v>0.5</v>
      </c>
      <c r="AV821" s="12" t="s">
        <v>259</v>
      </c>
      <c r="AW821" s="135">
        <v>0</v>
      </c>
      <c r="AX821" s="135">
        <v>0</v>
      </c>
      <c r="AY821" s="135">
        <v>0</v>
      </c>
      <c r="AZ821" s="135">
        <v>0</v>
      </c>
      <c r="BA821" s="135">
        <v>0</v>
      </c>
      <c r="BB821" s="136"/>
      <c r="BC821" s="136"/>
      <c r="BD821" s="15"/>
      <c r="BE821" s="137" t="str">
        <f>IF(C821="","",C821)</f>
        <v>PWM6 short to power</v>
      </c>
      <c r="BF821" s="11" t="s">
        <v>264</v>
      </c>
      <c r="BG821" s="11" t="s">
        <v>265</v>
      </c>
      <c r="BH821" s="11" t="s">
        <v>266</v>
      </c>
      <c r="BI821" s="146" t="s">
        <v>1225</v>
      </c>
      <c r="BJ821" s="11" t="s">
        <v>268</v>
      </c>
      <c r="BK821" s="146" t="s">
        <v>269</v>
      </c>
      <c r="BL821" s="146" t="s">
        <v>350</v>
      </c>
      <c r="BM821" s="146" t="s">
        <v>179</v>
      </c>
      <c r="BN821" s="11" t="s">
        <v>182</v>
      </c>
      <c r="BO821" s="265" t="s">
        <v>181</v>
      </c>
      <c r="BP821" s="11" t="s">
        <v>272</v>
      </c>
      <c r="BQ821" s="11" t="s">
        <v>182</v>
      </c>
      <c r="BR821" s="11" t="s">
        <v>182</v>
      </c>
      <c r="BS821" s="11" t="s">
        <v>183</v>
      </c>
      <c r="BT821" s="11" t="s">
        <v>182</v>
      </c>
      <c r="BU821" s="11"/>
      <c r="BV821" s="15">
        <f>IF(UPPER(TRIM(D821))="X",1,0)</f>
        <v>0</v>
      </c>
      <c r="BW821" s="15">
        <f>IF(UPPER(TRIM(E821))="X",1,0)</f>
        <v>0</v>
      </c>
      <c r="BX821" s="15">
        <f>IF(UPPER(TRIM(F821))="X",1,0)</f>
        <v>0</v>
      </c>
      <c r="BY821" s="15">
        <f>IF(UPPER(TRIM(G821))="X",1,0)</f>
        <v>0</v>
      </c>
      <c r="BZ821" s="15">
        <f>IF(UPPER(TRIM(H821))="X",1,0)</f>
        <v>0</v>
      </c>
      <c r="CA821" s="15">
        <f>IF(UPPER(TRIM(J821))="X",1,0)</f>
        <v>0</v>
      </c>
      <c r="CB821" s="15">
        <f>IF(UPPER(TRIM(L821))="X",1,0)</f>
        <v>0</v>
      </c>
      <c r="CC821" s="15">
        <f>IF(UPPER(TRIM(M821))="X",1,0)</f>
        <v>0</v>
      </c>
      <c r="CD821" s="15">
        <f>IF(UPPER(TRIM(I821))="X",1,0)</f>
        <v>0</v>
      </c>
      <c r="CE821" s="15">
        <f>IF(UPPER(TRIM(K821))="X",1,0)</f>
        <v>0</v>
      </c>
      <c r="CF821" s="15">
        <f t="shared" ref="CF821:DA821" si="401">IF(UPPER(TRIM(N821))="X",1,0)</f>
        <v>0</v>
      </c>
      <c r="CG821" s="15">
        <f t="shared" si="401"/>
        <v>0</v>
      </c>
      <c r="CH821" s="15">
        <f t="shared" si="401"/>
        <v>0</v>
      </c>
      <c r="CI821" s="15">
        <f t="shared" si="401"/>
        <v>0</v>
      </c>
      <c r="CJ821" s="15">
        <f t="shared" si="401"/>
        <v>0</v>
      </c>
      <c r="CK821" s="15">
        <f t="shared" si="401"/>
        <v>0</v>
      </c>
      <c r="CL821" s="15">
        <f t="shared" si="401"/>
        <v>0</v>
      </c>
      <c r="CM821" s="15">
        <f t="shared" si="401"/>
        <v>0</v>
      </c>
      <c r="CN821" s="15">
        <f t="shared" si="401"/>
        <v>0</v>
      </c>
      <c r="CO821" s="15">
        <f t="shared" si="401"/>
        <v>0</v>
      </c>
      <c r="CP821" s="15">
        <f t="shared" si="401"/>
        <v>0</v>
      </c>
      <c r="CQ821" s="15">
        <f t="shared" si="401"/>
        <v>0</v>
      </c>
      <c r="CR821" s="15">
        <f t="shared" si="401"/>
        <v>0</v>
      </c>
      <c r="CS821" s="15">
        <f t="shared" si="401"/>
        <v>0</v>
      </c>
      <c r="CT821" s="15">
        <f t="shared" si="401"/>
        <v>0</v>
      </c>
      <c r="CU821" s="15">
        <f t="shared" si="401"/>
        <v>0</v>
      </c>
      <c r="CV821" s="15">
        <f t="shared" si="401"/>
        <v>0</v>
      </c>
      <c r="CW821" s="15">
        <f t="shared" si="401"/>
        <v>0</v>
      </c>
      <c r="CX821" s="15">
        <f t="shared" si="401"/>
        <v>0</v>
      </c>
      <c r="CY821" s="15">
        <f t="shared" si="401"/>
        <v>0</v>
      </c>
      <c r="CZ821" s="15">
        <f t="shared" si="401"/>
        <v>0</v>
      </c>
      <c r="DA821" s="15">
        <f t="shared" si="401"/>
        <v>0</v>
      </c>
      <c r="DB821" s="16">
        <f>IF(UPPER(TRIM(AM821))="P", 0, IF(UPPER(TRIM(AM821))="C", 16384, IF(UPPER(TRIM(AM821))="B", 32768, IF(UPPER(TRIM(AM821))="U", 49152, -1))))</f>
        <v>0</v>
      </c>
      <c r="DC821" s="16">
        <f>HEX2DEC(AN821)</f>
        <v>5770</v>
      </c>
      <c r="DD821" s="16">
        <f>IF(UPPER(TRIM(BB821))="",0,IF(UPPER(TRIM(BB821))="M",32,IF(UPPER(TRIM(BB821))="H",64,IF(UPPER(TRIM(BB821))="I",128,-1))))</f>
        <v>0</v>
      </c>
      <c r="DE821" s="16">
        <f>IF(UPPER(TRIM(BC821))="",0, IF(UPPER(TRIM(BC821))="U",1,IF(UPPER(TRIM(BC821))="A",2,IF(UPPER(TRIM(BC821))="B1",4,IF(UPPER(TRIM(BC821))="B2",8,IF(UPPER(TRIM(BC821))="C",16,-1))))))</f>
        <v>0</v>
      </c>
      <c r="DF821" s="17"/>
      <c r="DG821" s="16">
        <v>277</v>
      </c>
      <c r="DH821" s="16">
        <f>AK821</f>
        <v>925</v>
      </c>
      <c r="DI821" s="16">
        <f>AL821</f>
        <v>3</v>
      </c>
      <c r="DJ821" s="16">
        <f>DB821 + DC821</f>
        <v>5770</v>
      </c>
      <c r="DK821" s="16">
        <f>HEX2DEC(AO821)</f>
        <v>18</v>
      </c>
      <c r="DL821" s="16">
        <f>HEX2DEC(AP821)</f>
        <v>5730</v>
      </c>
      <c r="DM821" s="13">
        <v>0</v>
      </c>
      <c r="DN821" s="16">
        <v>199</v>
      </c>
      <c r="DO821" s="16">
        <f>BV821*2^15+BW821*2^14+BX821*2^13+BY821*2^12+BZ821*2^11+CA821*2^10+CB821*2^9+CC821*2^8+CD821*2^7+CE821*2^6+CF821*2^5+CG821*2^4+CH821*2^3+CI821*2^2+CJ821*2^1+CK821*2^0</f>
        <v>0</v>
      </c>
      <c r="DP821" s="16">
        <f>CL821*2^15+CM821*2^14+CN821*2^13+CO821*2^12+CP821*2^11+CQ821*2^10+CR821*2^9+CS821*2^8+CT821*2^7+CU821*2^6+CV821*2^5+CW821*2^4+CX821*2^3+CY821*2^2+CZ821*2^1+DA821*2^0</f>
        <v>0</v>
      </c>
      <c r="DQ821" s="16">
        <f>IF(DS821=2,AT821*1000,IF(DS821&gt;2,AT821,HEX2DEC("40000000")))</f>
        <v>2000</v>
      </c>
      <c r="DR821" s="16">
        <f>IF(DT821=2,AU821*1000,IF(DT821&gt;2,AU821,HEX2DEC("40000000")))</f>
        <v>500</v>
      </c>
      <c r="DS821" s="16">
        <v>2</v>
      </c>
      <c r="DT821" s="16">
        <v>2</v>
      </c>
      <c r="DU821" s="16">
        <f>MAX(0,MIN(AX821,3))*2^14+MAX(0,MIN(AY821,3))*2^12+MAX(0,MIN(AZ821,3))*2^10+MAX(0,MIN(BA821,3))*2^8+IF(AW821&lt;0,31,IF(AW821&gt;30,30,AW821))</f>
        <v>0</v>
      </c>
      <c r="DV821" s="16">
        <f>DD821 + DE821</f>
        <v>0</v>
      </c>
      <c r="DW821" s="138" t="s">
        <v>184</v>
      </c>
      <c r="DX821" s="137" t="s">
        <v>273</v>
      </c>
      <c r="DY821" s="137" t="s">
        <v>186</v>
      </c>
      <c r="DZ821" s="17"/>
      <c r="EA821" s="15"/>
      <c r="EB821" s="15"/>
      <c r="EC821" s="15"/>
      <c r="ED821" s="15"/>
    </row>
    <row r="822" spans="1:134" ht="15" hidden="1" customHeight="1" x14ac:dyDescent="0.3">
      <c r="A822" s="221"/>
      <c r="B822" s="331"/>
      <c r="C822" s="553"/>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48"/>
      <c r="AK822" s="12"/>
      <c r="AL822" s="12"/>
      <c r="AM822" s="149"/>
      <c r="AN822" s="150"/>
      <c r="AO822" s="150"/>
      <c r="AP822" s="150"/>
      <c r="AQ822" s="132" t="s">
        <v>1039</v>
      </c>
      <c r="AR822" s="225">
        <v>89.9993896484375</v>
      </c>
      <c r="AS822" s="142" t="s">
        <v>170</v>
      </c>
      <c r="AT822" s="13"/>
      <c r="AU822" s="13"/>
      <c r="AV822" s="12"/>
      <c r="AW822" s="12"/>
      <c r="AX822" s="12"/>
      <c r="AY822" s="12"/>
      <c r="AZ822" s="12"/>
      <c r="BA822" s="12"/>
      <c r="BB822" s="14"/>
      <c r="BC822" s="14"/>
      <c r="BD822" s="15"/>
      <c r="BE822" s="137" t="s">
        <v>183</v>
      </c>
      <c r="BF822" s="11"/>
      <c r="BG822" s="11"/>
      <c r="BH822" s="11"/>
      <c r="BI822" s="11" t="s">
        <v>183</v>
      </c>
      <c r="BJ822" s="11" t="s">
        <v>183</v>
      </c>
      <c r="BK822" s="11" t="s">
        <v>183</v>
      </c>
      <c r="BL822" s="11" t="s">
        <v>183</v>
      </c>
      <c r="BM822" s="11" t="s">
        <v>183</v>
      </c>
      <c r="BN822" s="11" t="s">
        <v>183</v>
      </c>
      <c r="BO822" s="11" t="s">
        <v>183</v>
      </c>
      <c r="BP822" s="11" t="s">
        <v>183</v>
      </c>
      <c r="BQ822" s="11" t="s">
        <v>183</v>
      </c>
      <c r="BR822" s="11" t="s">
        <v>183</v>
      </c>
      <c r="BS822" s="11" t="s">
        <v>183</v>
      </c>
      <c r="BT822" s="11" t="s">
        <v>183</v>
      </c>
      <c r="BU822" s="11"/>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6"/>
      <c r="DC822" s="16"/>
      <c r="DD822" s="16"/>
      <c r="DE822" s="16"/>
      <c r="DF822" s="17"/>
      <c r="DG822" s="16"/>
      <c r="DH822" s="16"/>
      <c r="DI822" s="16"/>
      <c r="DJ822" s="16"/>
      <c r="DK822" s="16"/>
      <c r="DL822" s="16"/>
      <c r="DM822" s="13"/>
      <c r="DN822" s="16"/>
      <c r="DO822" s="16"/>
      <c r="DP822" s="16"/>
      <c r="DQ822" s="16"/>
      <c r="DR822" s="16"/>
      <c r="DS822" s="16"/>
      <c r="DT822" s="16"/>
      <c r="DU822" s="16"/>
      <c r="DV822" s="16"/>
      <c r="DW822" s="138"/>
      <c r="DX822" s="137"/>
      <c r="DY822" s="137"/>
      <c r="DZ822" s="17"/>
      <c r="EA822" s="15"/>
      <c r="EB822" s="15"/>
      <c r="EC822" s="15"/>
      <c r="ED822" s="15"/>
    </row>
    <row r="823" spans="1:134" ht="15" hidden="1" customHeight="1" x14ac:dyDescent="0.3">
      <c r="A823" s="221"/>
      <c r="B823" s="331"/>
      <c r="C823" s="553"/>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48"/>
      <c r="AK823" s="12"/>
      <c r="AL823" s="12"/>
      <c r="AM823" s="149"/>
      <c r="AN823" s="150"/>
      <c r="AO823" s="150"/>
      <c r="AP823" s="150"/>
      <c r="AQ823" s="132" t="s">
        <v>1269</v>
      </c>
      <c r="AR823" s="141">
        <v>5000</v>
      </c>
      <c r="AS823" s="142" t="s">
        <v>1230</v>
      </c>
      <c r="AT823" s="13"/>
      <c r="AU823" s="13"/>
      <c r="AV823" s="12"/>
      <c r="AW823" s="12"/>
      <c r="AX823" s="12"/>
      <c r="AY823" s="12"/>
      <c r="AZ823" s="12"/>
      <c r="BA823" s="12"/>
      <c r="BB823" s="14"/>
      <c r="BC823" s="14"/>
      <c r="BD823" s="15"/>
      <c r="BE823" s="137" t="s">
        <v>183</v>
      </c>
      <c r="BF823" s="11"/>
      <c r="BG823" s="11"/>
      <c r="BH823" s="11"/>
      <c r="BI823" s="11" t="s">
        <v>183</v>
      </c>
      <c r="BJ823" s="11" t="s">
        <v>183</v>
      </c>
      <c r="BK823" s="11" t="s">
        <v>183</v>
      </c>
      <c r="BL823" s="11" t="s">
        <v>183</v>
      </c>
      <c r="BM823" s="11" t="s">
        <v>183</v>
      </c>
      <c r="BN823" s="11" t="s">
        <v>183</v>
      </c>
      <c r="BO823" s="11" t="s">
        <v>183</v>
      </c>
      <c r="BP823" s="11" t="s">
        <v>183</v>
      </c>
      <c r="BQ823" s="11" t="s">
        <v>183</v>
      </c>
      <c r="BR823" s="11" t="s">
        <v>183</v>
      </c>
      <c r="BS823" s="11" t="s">
        <v>183</v>
      </c>
      <c r="BT823" s="11" t="s">
        <v>183</v>
      </c>
      <c r="BU823" s="11"/>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6"/>
      <c r="DC823" s="16"/>
      <c r="DD823" s="16"/>
      <c r="DE823" s="16"/>
      <c r="DF823" s="17"/>
      <c r="DG823" s="16"/>
      <c r="DH823" s="16"/>
      <c r="DI823" s="16"/>
      <c r="DJ823" s="16"/>
      <c r="DK823" s="16"/>
      <c r="DL823" s="16"/>
      <c r="DM823" s="13"/>
      <c r="DN823" s="16"/>
      <c r="DO823" s="16"/>
      <c r="DP823" s="16"/>
      <c r="DQ823" s="16"/>
      <c r="DR823" s="16"/>
      <c r="DS823" s="16"/>
      <c r="DT823" s="16"/>
      <c r="DU823" s="16"/>
      <c r="DV823" s="16"/>
      <c r="DW823" s="138"/>
      <c r="DX823" s="137"/>
      <c r="DY823" s="137"/>
      <c r="DZ823" s="17"/>
      <c r="EA823" s="15"/>
      <c r="EB823" s="15"/>
      <c r="EC823" s="15"/>
      <c r="ED823" s="15"/>
    </row>
    <row r="824" spans="1:134" ht="15" hidden="1" customHeight="1" x14ac:dyDescent="0.3">
      <c r="A824" s="221"/>
      <c r="B824" s="331"/>
      <c r="C824" s="553"/>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48"/>
      <c r="AK824" s="12"/>
      <c r="AL824" s="12"/>
      <c r="AM824" s="149"/>
      <c r="AN824" s="150"/>
      <c r="AO824" s="150"/>
      <c r="AP824" s="150"/>
      <c r="AQ824" s="132" t="s">
        <v>1036</v>
      </c>
      <c r="AR824" s="225">
        <v>0</v>
      </c>
      <c r="AS824" s="142" t="s">
        <v>170</v>
      </c>
      <c r="AT824" s="13"/>
      <c r="AU824" s="13"/>
      <c r="AV824" s="12"/>
      <c r="AW824" s="12"/>
      <c r="AX824" s="12"/>
      <c r="AY824" s="12"/>
      <c r="AZ824" s="12"/>
      <c r="BA824" s="12"/>
      <c r="BB824" s="14"/>
      <c r="BC824" s="14"/>
      <c r="BD824" s="15"/>
      <c r="BE824" s="137" t="s">
        <v>183</v>
      </c>
      <c r="BF824" s="11"/>
      <c r="BG824" s="11"/>
      <c r="BH824" s="11"/>
      <c r="BI824" s="11" t="s">
        <v>183</v>
      </c>
      <c r="BJ824" s="11" t="s">
        <v>183</v>
      </c>
      <c r="BK824" s="11" t="s">
        <v>183</v>
      </c>
      <c r="BL824" s="11" t="s">
        <v>183</v>
      </c>
      <c r="BM824" s="11" t="s">
        <v>183</v>
      </c>
      <c r="BN824" s="11" t="s">
        <v>183</v>
      </c>
      <c r="BO824" s="11" t="s">
        <v>183</v>
      </c>
      <c r="BP824" s="11" t="s">
        <v>183</v>
      </c>
      <c r="BQ824" s="11" t="s">
        <v>183</v>
      </c>
      <c r="BR824" s="11" t="s">
        <v>183</v>
      </c>
      <c r="BS824" s="11" t="s">
        <v>183</v>
      </c>
      <c r="BT824" s="11" t="s">
        <v>183</v>
      </c>
      <c r="BU824" s="11"/>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6"/>
      <c r="DC824" s="16"/>
      <c r="DD824" s="16"/>
      <c r="DE824" s="16"/>
      <c r="DF824" s="17"/>
      <c r="DG824" s="16"/>
      <c r="DH824" s="16"/>
      <c r="DI824" s="16"/>
      <c r="DJ824" s="16"/>
      <c r="DK824" s="16"/>
      <c r="DL824" s="16"/>
      <c r="DM824" s="13"/>
      <c r="DN824" s="16"/>
      <c r="DO824" s="16"/>
      <c r="DP824" s="16"/>
      <c r="DQ824" s="16"/>
      <c r="DR824" s="16"/>
      <c r="DS824" s="16"/>
      <c r="DT824" s="16"/>
      <c r="DU824" s="16"/>
      <c r="DV824" s="16"/>
      <c r="DW824" s="138"/>
      <c r="DX824" s="137"/>
      <c r="DY824" s="137"/>
      <c r="DZ824" s="17"/>
      <c r="EA824" s="15"/>
      <c r="EB824" s="15"/>
      <c r="EC824" s="15"/>
      <c r="ED824" s="15"/>
    </row>
    <row r="825" spans="1:134" ht="15" hidden="1" customHeight="1" x14ac:dyDescent="0.3">
      <c r="A825" s="123"/>
      <c r="B825" s="329"/>
      <c r="C825" s="555"/>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c r="AA825" s="184"/>
      <c r="AB825" s="184"/>
      <c r="AC825" s="184"/>
      <c r="AD825" s="184"/>
      <c r="AE825" s="184"/>
      <c r="AF825" s="184"/>
      <c r="AG825" s="184"/>
      <c r="AH825" s="184"/>
      <c r="AI825" s="184"/>
      <c r="AJ825" s="285"/>
      <c r="AK825" s="184"/>
      <c r="AL825" s="184"/>
      <c r="AM825" s="286"/>
      <c r="AN825" s="287"/>
      <c r="AO825" s="287"/>
      <c r="AP825" s="287"/>
      <c r="AQ825" s="183"/>
      <c r="AR825" s="332"/>
      <c r="AS825" s="333"/>
      <c r="AT825" s="185"/>
      <c r="AU825" s="185"/>
      <c r="AV825" s="184"/>
      <c r="AW825" s="184"/>
      <c r="AX825" s="184"/>
      <c r="AY825" s="184"/>
      <c r="AZ825" s="184"/>
      <c r="BA825" s="184"/>
      <c r="BB825" s="186"/>
      <c r="BC825" s="186"/>
      <c r="BD825" s="15"/>
      <c r="BE825" s="137" t="s">
        <v>183</v>
      </c>
      <c r="BF825" s="11"/>
      <c r="BG825" s="11"/>
      <c r="BH825" s="11"/>
      <c r="BI825" s="11" t="s">
        <v>183</v>
      </c>
      <c r="BJ825" s="11" t="s">
        <v>183</v>
      </c>
      <c r="BK825" s="11" t="s">
        <v>183</v>
      </c>
      <c r="BL825" s="11" t="s">
        <v>183</v>
      </c>
      <c r="BM825" s="11" t="s">
        <v>183</v>
      </c>
      <c r="BN825" s="11" t="s">
        <v>183</v>
      </c>
      <c r="BO825" s="11" t="s">
        <v>183</v>
      </c>
      <c r="BP825" s="11" t="s">
        <v>183</v>
      </c>
      <c r="BQ825" s="11" t="s">
        <v>183</v>
      </c>
      <c r="BR825" s="11" t="s">
        <v>183</v>
      </c>
      <c r="BS825" s="11" t="s">
        <v>183</v>
      </c>
      <c r="BT825" s="11" t="s">
        <v>183</v>
      </c>
      <c r="BU825" s="11"/>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6"/>
      <c r="DC825" s="16"/>
      <c r="DD825" s="16"/>
      <c r="DE825" s="16"/>
      <c r="DF825" s="17"/>
      <c r="DG825" s="16"/>
      <c r="DH825" s="16"/>
      <c r="DI825" s="16"/>
      <c r="DJ825" s="16"/>
      <c r="DK825" s="16"/>
      <c r="DL825" s="16"/>
      <c r="DM825" s="185"/>
      <c r="DN825" s="16"/>
      <c r="DO825" s="16"/>
      <c r="DP825" s="16"/>
      <c r="DQ825" s="16"/>
      <c r="DR825" s="16"/>
      <c r="DS825" s="16"/>
      <c r="DT825" s="16"/>
      <c r="DU825" s="16"/>
      <c r="DV825" s="16"/>
      <c r="DW825" s="138"/>
      <c r="DX825" s="137"/>
      <c r="DY825" s="137"/>
      <c r="DZ825" s="17"/>
      <c r="EA825" s="15"/>
      <c r="EB825" s="15"/>
      <c r="EC825" s="15"/>
      <c r="ED825" s="15"/>
    </row>
    <row r="826" spans="1:134" ht="15" hidden="1" customHeight="1" x14ac:dyDescent="0.3">
      <c r="A826" s="221"/>
      <c r="B826" s="330" t="s">
        <v>1270</v>
      </c>
      <c r="C826" s="553" t="str">
        <f>IF(LEN(t_STR_RW_AUX_PWM7) &gt; 0, t_STR_RW_AUX_PWM7, DEF_RW_AUX_PWM7) &amp; " open / ground short"</f>
        <v>PWM7 open / ground short</v>
      </c>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c r="AA826" s="193"/>
      <c r="AB826" s="193"/>
      <c r="AC826" s="193"/>
      <c r="AD826" s="193"/>
      <c r="AE826" s="193"/>
      <c r="AF826" s="193"/>
      <c r="AG826" s="193"/>
      <c r="AH826" s="193"/>
      <c r="AI826" s="193"/>
      <c r="AJ826" s="148">
        <f>IF($DM826=0,0,(IF(_xlfn.BITAND($DM826, 128),"8,", "") &amp; IF(_xlfn.BITAND($DM826,64),"7,", "") &amp; IF(_xlfn.BITAND($DM826,7), _xlfn.BITAND($DM826,7) &amp; ",", "") &amp; IF(_xlfn.BITAND($DM826, 56), _xlfn.BITAND($DM826, 56)/8, "")))</f>
        <v>0</v>
      </c>
      <c r="AK826" s="135">
        <v>926</v>
      </c>
      <c r="AL826" s="135">
        <v>5</v>
      </c>
      <c r="AM826" s="194" t="s">
        <v>165</v>
      </c>
      <c r="AN826" s="195" t="s">
        <v>1271</v>
      </c>
      <c r="AO826" s="195" t="s">
        <v>352</v>
      </c>
      <c r="AP826" s="195" t="s">
        <v>1272</v>
      </c>
      <c r="AQ826" s="132" t="s">
        <v>1273</v>
      </c>
      <c r="AR826" s="225">
        <v>5.00030517578125</v>
      </c>
      <c r="AS826" s="142" t="s">
        <v>1033</v>
      </c>
      <c r="AT826" s="198">
        <v>2</v>
      </c>
      <c r="AU826" s="198">
        <v>0.5</v>
      </c>
      <c r="AV826" s="12" t="s">
        <v>259</v>
      </c>
      <c r="AW826" s="135">
        <v>0</v>
      </c>
      <c r="AX826" s="135">
        <v>0</v>
      </c>
      <c r="AY826" s="135">
        <v>0</v>
      </c>
      <c r="AZ826" s="135">
        <v>0</v>
      </c>
      <c r="BA826" s="135">
        <v>0</v>
      </c>
      <c r="BB826" s="136"/>
      <c r="BC826" s="136"/>
      <c r="BD826" s="15"/>
      <c r="BE826" s="137" t="str">
        <f>IF(C826="","",C826)</f>
        <v>PWM7 open / ground short</v>
      </c>
      <c r="BF826" s="11" t="s">
        <v>264</v>
      </c>
      <c r="BG826" s="11" t="s">
        <v>265</v>
      </c>
      <c r="BH826" s="11" t="s">
        <v>266</v>
      </c>
      <c r="BI826" s="146" t="s">
        <v>1225</v>
      </c>
      <c r="BJ826" s="11" t="s">
        <v>268</v>
      </c>
      <c r="BK826" s="146" t="s">
        <v>269</v>
      </c>
      <c r="BL826" s="146" t="s">
        <v>350</v>
      </c>
      <c r="BM826" s="146" t="s">
        <v>179</v>
      </c>
      <c r="BN826" s="11" t="s">
        <v>182</v>
      </c>
      <c r="BO826" s="265" t="s">
        <v>181</v>
      </c>
      <c r="BP826" s="11" t="s">
        <v>272</v>
      </c>
      <c r="BQ826" s="11" t="s">
        <v>182</v>
      </c>
      <c r="BR826" s="11" t="s">
        <v>182</v>
      </c>
      <c r="BS826" s="11" t="s">
        <v>183</v>
      </c>
      <c r="BT826" s="11" t="s">
        <v>182</v>
      </c>
      <c r="BU826" s="11"/>
      <c r="BV826" s="15">
        <f>IF(UPPER(TRIM(D826))="X",1,0)</f>
        <v>0</v>
      </c>
      <c r="BW826" s="15">
        <f>IF(UPPER(TRIM(E826))="X",1,0)</f>
        <v>0</v>
      </c>
      <c r="BX826" s="15">
        <f>IF(UPPER(TRIM(F826))="X",1,0)</f>
        <v>0</v>
      </c>
      <c r="BY826" s="15">
        <f>IF(UPPER(TRIM(G826))="X",1,0)</f>
        <v>0</v>
      </c>
      <c r="BZ826" s="15">
        <f>IF(UPPER(TRIM(H826))="X",1,0)</f>
        <v>0</v>
      </c>
      <c r="CA826" s="15">
        <f>IF(UPPER(TRIM(J826))="X",1,0)</f>
        <v>0</v>
      </c>
      <c r="CB826" s="15">
        <f>IF(UPPER(TRIM(L826))="X",1,0)</f>
        <v>0</v>
      </c>
      <c r="CC826" s="15">
        <f>IF(UPPER(TRIM(M826))="X",1,0)</f>
        <v>0</v>
      </c>
      <c r="CD826" s="15">
        <f>IF(UPPER(TRIM(I826))="X",1,0)</f>
        <v>0</v>
      </c>
      <c r="CE826" s="15">
        <f>IF(UPPER(TRIM(K826))="X",1,0)</f>
        <v>0</v>
      </c>
      <c r="CF826" s="15">
        <f t="shared" ref="CF826:DA826" si="402">IF(UPPER(TRIM(N826))="X",1,0)</f>
        <v>0</v>
      </c>
      <c r="CG826" s="15">
        <f t="shared" si="402"/>
        <v>0</v>
      </c>
      <c r="CH826" s="15">
        <f t="shared" si="402"/>
        <v>0</v>
      </c>
      <c r="CI826" s="15">
        <f t="shared" si="402"/>
        <v>0</v>
      </c>
      <c r="CJ826" s="15">
        <f t="shared" si="402"/>
        <v>0</v>
      </c>
      <c r="CK826" s="15">
        <f t="shared" si="402"/>
        <v>0</v>
      </c>
      <c r="CL826" s="15">
        <f t="shared" si="402"/>
        <v>0</v>
      </c>
      <c r="CM826" s="15">
        <f t="shared" si="402"/>
        <v>0</v>
      </c>
      <c r="CN826" s="15">
        <f t="shared" si="402"/>
        <v>0</v>
      </c>
      <c r="CO826" s="15">
        <f t="shared" si="402"/>
        <v>0</v>
      </c>
      <c r="CP826" s="15">
        <f t="shared" si="402"/>
        <v>0</v>
      </c>
      <c r="CQ826" s="15">
        <f t="shared" si="402"/>
        <v>0</v>
      </c>
      <c r="CR826" s="15">
        <f t="shared" si="402"/>
        <v>0</v>
      </c>
      <c r="CS826" s="15">
        <f t="shared" si="402"/>
        <v>0</v>
      </c>
      <c r="CT826" s="15">
        <f t="shared" si="402"/>
        <v>0</v>
      </c>
      <c r="CU826" s="15">
        <f t="shared" si="402"/>
        <v>0</v>
      </c>
      <c r="CV826" s="15">
        <f t="shared" si="402"/>
        <v>0</v>
      </c>
      <c r="CW826" s="15">
        <f t="shared" si="402"/>
        <v>0</v>
      </c>
      <c r="CX826" s="15">
        <f t="shared" si="402"/>
        <v>0</v>
      </c>
      <c r="CY826" s="15">
        <f t="shared" si="402"/>
        <v>0</v>
      </c>
      <c r="CZ826" s="15">
        <f t="shared" si="402"/>
        <v>0</v>
      </c>
      <c r="DA826" s="15">
        <f t="shared" si="402"/>
        <v>0</v>
      </c>
      <c r="DB826" s="16">
        <f>IF(UPPER(TRIM(AM826))="P", 0, IF(UPPER(TRIM(AM826))="C", 16384, IF(UPPER(TRIM(AM826))="B", 32768, IF(UPPER(TRIM(AM826))="U", 49152, -1))))</f>
        <v>0</v>
      </c>
      <c r="DC826" s="16">
        <f>HEX2DEC(AN826)</f>
        <v>5772</v>
      </c>
      <c r="DD826" s="16">
        <f>IF(UPPER(TRIM(BB826))="",0,IF(UPPER(TRIM(BB826))="M",32,IF(UPPER(TRIM(BB826))="H",64,IF(UPPER(TRIM(BB826))="I",128,-1))))</f>
        <v>0</v>
      </c>
      <c r="DE826" s="16">
        <f>IF(UPPER(TRIM(BC826))="",0, IF(UPPER(TRIM(BC826))="U",1,IF(UPPER(TRIM(BC826))="A",2,IF(UPPER(TRIM(BC826))="B1",4,IF(UPPER(TRIM(BC826))="B2",8,IF(UPPER(TRIM(BC826))="C",16,-1))))))</f>
        <v>0</v>
      </c>
      <c r="DF826" s="17"/>
      <c r="DG826" s="16">
        <v>278</v>
      </c>
      <c r="DH826" s="16">
        <f>AK826</f>
        <v>926</v>
      </c>
      <c r="DI826" s="16">
        <f>AL826</f>
        <v>5</v>
      </c>
      <c r="DJ826" s="16">
        <f>DB826 + DC826</f>
        <v>5772</v>
      </c>
      <c r="DK826" s="16">
        <f>HEX2DEC(AO826)</f>
        <v>17</v>
      </c>
      <c r="DL826" s="16">
        <f>HEX2DEC(AP826)</f>
        <v>5731</v>
      </c>
      <c r="DM826" s="13">
        <v>0</v>
      </c>
      <c r="DN826" s="16">
        <v>200</v>
      </c>
      <c r="DO826" s="16">
        <f>BV826*2^15+BW826*2^14+BX826*2^13+BY826*2^12+BZ826*2^11+CA826*2^10+CB826*2^9+CC826*2^8+CD826*2^7+CE826*2^6+CF826*2^5+CG826*2^4+CH826*2^3+CI826*2^2+CJ826*2^1+CK826*2^0</f>
        <v>0</v>
      </c>
      <c r="DP826" s="16">
        <f>CL826*2^15+CM826*2^14+CN826*2^13+CO826*2^12+CP826*2^11+CQ826*2^10+CR826*2^9+CS826*2^8+CT826*2^7+CU826*2^6+CV826*2^5+CW826*2^4+CX826*2^3+CY826*2^2+CZ826*2^1+DA826*2^0</f>
        <v>0</v>
      </c>
      <c r="DQ826" s="16">
        <f>IF(DS826=2,AT826*1000,IF(DS826&gt;2,AT826,HEX2DEC("40000000")))</f>
        <v>2000</v>
      </c>
      <c r="DR826" s="16">
        <f>IF(DT826=2,AU826*1000,IF(DT826&gt;2,AU826,HEX2DEC("40000000")))</f>
        <v>500</v>
      </c>
      <c r="DS826" s="16">
        <v>2</v>
      </c>
      <c r="DT826" s="16">
        <v>2</v>
      </c>
      <c r="DU826" s="16">
        <f>MAX(0,MIN(AX826,3))*2^14+MAX(0,MIN(AY826,3))*2^12+MAX(0,MIN(AZ826,3))*2^10+MAX(0,MIN(BA826,3))*2^8+IF(AW826&lt;0,31,IF(AW826&gt;30,30,AW826))</f>
        <v>0</v>
      </c>
      <c r="DV826" s="16">
        <f>DD826 + DE826</f>
        <v>0</v>
      </c>
      <c r="DW826" s="138" t="s">
        <v>184</v>
      </c>
      <c r="DX826" s="137" t="s">
        <v>273</v>
      </c>
      <c r="DY826" s="137" t="s">
        <v>186</v>
      </c>
      <c r="DZ826" s="17"/>
      <c r="EA826" s="15"/>
      <c r="EB826" s="15"/>
      <c r="EC826" s="15"/>
      <c r="ED826" s="15"/>
    </row>
    <row r="827" spans="1:134" ht="15" hidden="1" customHeight="1" x14ac:dyDescent="0.3">
      <c r="A827" s="221"/>
      <c r="B827" s="331"/>
      <c r="C827" s="553"/>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48"/>
      <c r="AK827" s="12"/>
      <c r="AL827" s="12"/>
      <c r="AM827" s="149"/>
      <c r="AN827" s="150"/>
      <c r="AO827" s="150"/>
      <c r="AP827" s="150"/>
      <c r="AQ827" s="132" t="s">
        <v>1036</v>
      </c>
      <c r="AR827" s="225">
        <v>5.00030517578125</v>
      </c>
      <c r="AS827" s="142" t="s">
        <v>170</v>
      </c>
      <c r="AT827" s="13"/>
      <c r="AU827" s="13"/>
      <c r="AV827" s="12"/>
      <c r="AW827" s="12"/>
      <c r="AX827" s="12"/>
      <c r="AY827" s="12"/>
      <c r="AZ827" s="12"/>
      <c r="BA827" s="12"/>
      <c r="BB827" s="14"/>
      <c r="BC827" s="14"/>
      <c r="BD827" s="15"/>
      <c r="BE827" s="137" t="s">
        <v>183</v>
      </c>
      <c r="BF827" s="146"/>
      <c r="BG827" s="146"/>
      <c r="BH827" s="146"/>
      <c r="BI827" s="11" t="s">
        <v>183</v>
      </c>
      <c r="BJ827" s="11" t="s">
        <v>183</v>
      </c>
      <c r="BK827" s="11" t="s">
        <v>183</v>
      </c>
      <c r="BL827" s="11" t="s">
        <v>183</v>
      </c>
      <c r="BM827" s="11" t="s">
        <v>183</v>
      </c>
      <c r="BN827" s="11" t="s">
        <v>183</v>
      </c>
      <c r="BO827" s="11" t="s">
        <v>183</v>
      </c>
      <c r="BP827" s="11" t="s">
        <v>183</v>
      </c>
      <c r="BQ827" s="11" t="s">
        <v>183</v>
      </c>
      <c r="BR827" s="11" t="s">
        <v>183</v>
      </c>
      <c r="BS827" s="11" t="s">
        <v>183</v>
      </c>
      <c r="BT827" s="11" t="s">
        <v>183</v>
      </c>
      <c r="BU827" s="11"/>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6"/>
      <c r="DC827" s="16"/>
      <c r="DD827" s="16"/>
      <c r="DE827" s="16"/>
      <c r="DF827" s="17"/>
      <c r="DG827" s="16"/>
      <c r="DH827" s="16"/>
      <c r="DI827" s="16"/>
      <c r="DJ827" s="16"/>
      <c r="DK827" s="16"/>
      <c r="DL827" s="16"/>
      <c r="DM827" s="13"/>
      <c r="DN827" s="16"/>
      <c r="DO827" s="16"/>
      <c r="DP827" s="16"/>
      <c r="DQ827" s="16"/>
      <c r="DR827" s="16"/>
      <c r="DS827" s="16"/>
      <c r="DT827" s="16"/>
      <c r="DU827" s="16"/>
      <c r="DV827" s="16"/>
      <c r="DW827" s="138"/>
      <c r="DX827" s="137"/>
      <c r="DY827" s="137"/>
      <c r="DZ827" s="17"/>
      <c r="EA827" s="15"/>
      <c r="EB827" s="15"/>
      <c r="EC827" s="15"/>
      <c r="ED827" s="15"/>
    </row>
    <row r="828" spans="1:134" ht="15" hidden="1" customHeight="1" x14ac:dyDescent="0.3">
      <c r="A828" s="221"/>
      <c r="B828" s="331"/>
      <c r="C828" s="553" t="str">
        <f>IF(LEN(t_STR_RW_AUX_PWM7) &gt; 0, t_STR_RW_AUX_PWM7, DEF_RW_AUX_PWM7) &amp; " short to power"</f>
        <v>PWM7 short to power</v>
      </c>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c r="AC828" s="151"/>
      <c r="AD828" s="151"/>
      <c r="AE828" s="151"/>
      <c r="AF828" s="151"/>
      <c r="AG828" s="151"/>
      <c r="AH828" s="151"/>
      <c r="AI828" s="151"/>
      <c r="AJ828" s="148">
        <f>IF($DM828=0,0,(IF(_xlfn.BITAND($DM828, 128),"8,", "") &amp; IF(_xlfn.BITAND($DM828,64),"7,", "") &amp; IF(_xlfn.BITAND($DM828,7), _xlfn.BITAND($DM828,7) &amp; ",", "") &amp; IF(_xlfn.BITAND($DM828, 56), _xlfn.BITAND($DM828, 56)/8, "")))</f>
        <v>0</v>
      </c>
      <c r="AK828" s="135">
        <v>926</v>
      </c>
      <c r="AL828" s="135">
        <v>3</v>
      </c>
      <c r="AM828" s="194" t="s">
        <v>165</v>
      </c>
      <c r="AN828" s="195" t="s">
        <v>1271</v>
      </c>
      <c r="AO828" s="195" t="s">
        <v>343</v>
      </c>
      <c r="AP828" s="195" t="s">
        <v>1274</v>
      </c>
      <c r="AQ828" s="132" t="s">
        <v>1275</v>
      </c>
      <c r="AR828" s="225">
        <v>89.9993896484375</v>
      </c>
      <c r="AS828" s="142" t="s">
        <v>1033</v>
      </c>
      <c r="AT828" s="198">
        <v>2</v>
      </c>
      <c r="AU828" s="198">
        <v>0.5</v>
      </c>
      <c r="AV828" s="12" t="s">
        <v>259</v>
      </c>
      <c r="AW828" s="135">
        <v>0</v>
      </c>
      <c r="AX828" s="135">
        <v>0</v>
      </c>
      <c r="AY828" s="135">
        <v>0</v>
      </c>
      <c r="AZ828" s="135">
        <v>0</v>
      </c>
      <c r="BA828" s="135">
        <v>0</v>
      </c>
      <c r="BB828" s="136"/>
      <c r="BC828" s="136"/>
      <c r="BD828" s="15"/>
      <c r="BE828" s="137" t="str">
        <f>IF(C828="","",C828)</f>
        <v>PWM7 short to power</v>
      </c>
      <c r="BF828" s="11" t="s">
        <v>264</v>
      </c>
      <c r="BG828" s="11" t="s">
        <v>265</v>
      </c>
      <c r="BH828" s="11" t="s">
        <v>266</v>
      </c>
      <c r="BI828" s="146" t="s">
        <v>1225</v>
      </c>
      <c r="BJ828" s="11" t="s">
        <v>268</v>
      </c>
      <c r="BK828" s="146" t="s">
        <v>269</v>
      </c>
      <c r="BL828" s="146" t="s">
        <v>350</v>
      </c>
      <c r="BM828" s="146" t="s">
        <v>179</v>
      </c>
      <c r="BN828" s="11" t="s">
        <v>182</v>
      </c>
      <c r="BO828" s="265" t="s">
        <v>181</v>
      </c>
      <c r="BP828" s="11" t="s">
        <v>272</v>
      </c>
      <c r="BQ828" s="11" t="s">
        <v>182</v>
      </c>
      <c r="BR828" s="11" t="s">
        <v>182</v>
      </c>
      <c r="BS828" s="11" t="s">
        <v>183</v>
      </c>
      <c r="BT828" s="11" t="s">
        <v>182</v>
      </c>
      <c r="BU828" s="11"/>
      <c r="BV828" s="15">
        <f>IF(UPPER(TRIM(D828))="X",1,0)</f>
        <v>0</v>
      </c>
      <c r="BW828" s="15">
        <f>IF(UPPER(TRIM(E828))="X",1,0)</f>
        <v>0</v>
      </c>
      <c r="BX828" s="15">
        <f>IF(UPPER(TRIM(F828))="X",1,0)</f>
        <v>0</v>
      </c>
      <c r="BY828" s="15">
        <f>IF(UPPER(TRIM(G828))="X",1,0)</f>
        <v>0</v>
      </c>
      <c r="BZ828" s="15">
        <f>IF(UPPER(TRIM(H828))="X",1,0)</f>
        <v>0</v>
      </c>
      <c r="CA828" s="15">
        <f>IF(UPPER(TRIM(J828))="X",1,0)</f>
        <v>0</v>
      </c>
      <c r="CB828" s="15">
        <f>IF(UPPER(TRIM(L828))="X",1,0)</f>
        <v>0</v>
      </c>
      <c r="CC828" s="15">
        <f>IF(UPPER(TRIM(M828))="X",1,0)</f>
        <v>0</v>
      </c>
      <c r="CD828" s="15">
        <f>IF(UPPER(TRIM(I828))="X",1,0)</f>
        <v>0</v>
      </c>
      <c r="CE828" s="15">
        <f>IF(UPPER(TRIM(K828))="X",1,0)</f>
        <v>0</v>
      </c>
      <c r="CF828" s="15">
        <f t="shared" ref="CF828:DA828" si="403">IF(UPPER(TRIM(N828))="X",1,0)</f>
        <v>0</v>
      </c>
      <c r="CG828" s="15">
        <f t="shared" si="403"/>
        <v>0</v>
      </c>
      <c r="CH828" s="15">
        <f t="shared" si="403"/>
        <v>0</v>
      </c>
      <c r="CI828" s="15">
        <f t="shared" si="403"/>
        <v>0</v>
      </c>
      <c r="CJ828" s="15">
        <f t="shared" si="403"/>
        <v>0</v>
      </c>
      <c r="CK828" s="15">
        <f t="shared" si="403"/>
        <v>0</v>
      </c>
      <c r="CL828" s="15">
        <f t="shared" si="403"/>
        <v>0</v>
      </c>
      <c r="CM828" s="15">
        <f t="shared" si="403"/>
        <v>0</v>
      </c>
      <c r="CN828" s="15">
        <f t="shared" si="403"/>
        <v>0</v>
      </c>
      <c r="CO828" s="15">
        <f t="shared" si="403"/>
        <v>0</v>
      </c>
      <c r="CP828" s="15">
        <f t="shared" si="403"/>
        <v>0</v>
      </c>
      <c r="CQ828" s="15">
        <f t="shared" si="403"/>
        <v>0</v>
      </c>
      <c r="CR828" s="15">
        <f t="shared" si="403"/>
        <v>0</v>
      </c>
      <c r="CS828" s="15">
        <f t="shared" si="403"/>
        <v>0</v>
      </c>
      <c r="CT828" s="15">
        <f t="shared" si="403"/>
        <v>0</v>
      </c>
      <c r="CU828" s="15">
        <f t="shared" si="403"/>
        <v>0</v>
      </c>
      <c r="CV828" s="15">
        <f t="shared" si="403"/>
        <v>0</v>
      </c>
      <c r="CW828" s="15">
        <f t="shared" si="403"/>
        <v>0</v>
      </c>
      <c r="CX828" s="15">
        <f t="shared" si="403"/>
        <v>0</v>
      </c>
      <c r="CY828" s="15">
        <f t="shared" si="403"/>
        <v>0</v>
      </c>
      <c r="CZ828" s="15">
        <f t="shared" si="403"/>
        <v>0</v>
      </c>
      <c r="DA828" s="15">
        <f t="shared" si="403"/>
        <v>0</v>
      </c>
      <c r="DB828" s="16">
        <f>IF(UPPER(TRIM(AM828))="P", 0, IF(UPPER(TRIM(AM828))="C", 16384, IF(UPPER(TRIM(AM828))="B", 32768, IF(UPPER(TRIM(AM828))="U", 49152, -1))))</f>
        <v>0</v>
      </c>
      <c r="DC828" s="16">
        <f>HEX2DEC(AN828)</f>
        <v>5772</v>
      </c>
      <c r="DD828" s="16">
        <f>IF(UPPER(TRIM(BB828))="",0,IF(UPPER(TRIM(BB828))="M",32,IF(UPPER(TRIM(BB828))="H",64,IF(UPPER(TRIM(BB828))="I",128,-1))))</f>
        <v>0</v>
      </c>
      <c r="DE828" s="16">
        <f>IF(UPPER(TRIM(BC828))="",0, IF(UPPER(TRIM(BC828))="U",1,IF(UPPER(TRIM(BC828))="A",2,IF(UPPER(TRIM(BC828))="B1",4,IF(UPPER(TRIM(BC828))="B2",8,IF(UPPER(TRIM(BC828))="C",16,-1))))))</f>
        <v>0</v>
      </c>
      <c r="DF828" s="17"/>
      <c r="DG828" s="16">
        <v>279</v>
      </c>
      <c r="DH828" s="16">
        <f>AK828</f>
        <v>926</v>
      </c>
      <c r="DI828" s="16">
        <f>AL828</f>
        <v>3</v>
      </c>
      <c r="DJ828" s="16">
        <f>DB828 + DC828</f>
        <v>5772</v>
      </c>
      <c r="DK828" s="16">
        <f>HEX2DEC(AO828)</f>
        <v>18</v>
      </c>
      <c r="DL828" s="16">
        <f>HEX2DEC(AP828)</f>
        <v>5732</v>
      </c>
      <c r="DM828" s="13">
        <v>0</v>
      </c>
      <c r="DN828" s="16">
        <v>201</v>
      </c>
      <c r="DO828" s="16">
        <f>BV828*2^15+BW828*2^14+BX828*2^13+BY828*2^12+BZ828*2^11+CA828*2^10+CB828*2^9+CC828*2^8+CD828*2^7+CE828*2^6+CF828*2^5+CG828*2^4+CH828*2^3+CI828*2^2+CJ828*2^1+CK828*2^0</f>
        <v>0</v>
      </c>
      <c r="DP828" s="16">
        <f>CL828*2^15+CM828*2^14+CN828*2^13+CO828*2^12+CP828*2^11+CQ828*2^10+CR828*2^9+CS828*2^8+CT828*2^7+CU828*2^6+CV828*2^5+CW828*2^4+CX828*2^3+CY828*2^2+CZ828*2^1+DA828*2^0</f>
        <v>0</v>
      </c>
      <c r="DQ828" s="16">
        <f>IF(DS828=2,AT828*1000,IF(DS828&gt;2,AT828,HEX2DEC("40000000")))</f>
        <v>2000</v>
      </c>
      <c r="DR828" s="16">
        <f>IF(DT828=2,AU828*1000,IF(DT828&gt;2,AU828,HEX2DEC("40000000")))</f>
        <v>500</v>
      </c>
      <c r="DS828" s="16">
        <v>2</v>
      </c>
      <c r="DT828" s="16">
        <v>2</v>
      </c>
      <c r="DU828" s="16">
        <f>MAX(0,MIN(AX828,3))*2^14+MAX(0,MIN(AY828,3))*2^12+MAX(0,MIN(AZ828,3))*2^10+MAX(0,MIN(BA828,3))*2^8+IF(AW828&lt;0,31,IF(AW828&gt;30,30,AW828))</f>
        <v>0</v>
      </c>
      <c r="DV828" s="16">
        <f>DD828 + DE828</f>
        <v>0</v>
      </c>
      <c r="DW828" s="138" t="s">
        <v>184</v>
      </c>
      <c r="DX828" s="137" t="s">
        <v>273</v>
      </c>
      <c r="DY828" s="137" t="s">
        <v>186</v>
      </c>
      <c r="DZ828" s="17"/>
      <c r="EA828" s="15"/>
      <c r="EB828" s="15"/>
      <c r="EC828" s="15"/>
      <c r="ED828" s="15"/>
    </row>
    <row r="829" spans="1:134" ht="15" hidden="1" customHeight="1" x14ac:dyDescent="0.3">
      <c r="A829" s="221"/>
      <c r="B829" s="331"/>
      <c r="C829" s="553"/>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48"/>
      <c r="AK829" s="12"/>
      <c r="AL829" s="12"/>
      <c r="AM829" s="149"/>
      <c r="AN829" s="150"/>
      <c r="AO829" s="150"/>
      <c r="AP829" s="150"/>
      <c r="AQ829" s="132" t="s">
        <v>1039</v>
      </c>
      <c r="AR829" s="225">
        <v>89.9993896484375</v>
      </c>
      <c r="AS829" s="142" t="s">
        <v>170</v>
      </c>
      <c r="AT829" s="13"/>
      <c r="AU829" s="13"/>
      <c r="AV829" s="12"/>
      <c r="AW829" s="12"/>
      <c r="AX829" s="12"/>
      <c r="AY829" s="12"/>
      <c r="AZ829" s="12"/>
      <c r="BA829" s="12"/>
      <c r="BB829" s="14"/>
      <c r="BC829" s="14"/>
      <c r="BD829" s="15"/>
      <c r="BE829" s="137" t="s">
        <v>183</v>
      </c>
      <c r="BF829" s="11"/>
      <c r="BG829" s="11"/>
      <c r="BH829" s="11"/>
      <c r="BI829" s="11" t="s">
        <v>183</v>
      </c>
      <c r="BJ829" s="11" t="s">
        <v>183</v>
      </c>
      <c r="BK829" s="11" t="s">
        <v>183</v>
      </c>
      <c r="BL829" s="11" t="s">
        <v>183</v>
      </c>
      <c r="BM829" s="11" t="s">
        <v>183</v>
      </c>
      <c r="BN829" s="11" t="s">
        <v>183</v>
      </c>
      <c r="BO829" s="11" t="s">
        <v>183</v>
      </c>
      <c r="BP829" s="11" t="s">
        <v>183</v>
      </c>
      <c r="BQ829" s="11" t="s">
        <v>183</v>
      </c>
      <c r="BR829" s="11" t="s">
        <v>183</v>
      </c>
      <c r="BS829" s="11" t="s">
        <v>183</v>
      </c>
      <c r="BT829" s="11" t="s">
        <v>183</v>
      </c>
      <c r="BU829" s="11"/>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c r="CZ829" s="15"/>
      <c r="DA829" s="15"/>
      <c r="DB829" s="16"/>
      <c r="DC829" s="16"/>
      <c r="DD829" s="16"/>
      <c r="DE829" s="16"/>
      <c r="DF829" s="17"/>
      <c r="DG829" s="16"/>
      <c r="DH829" s="16"/>
      <c r="DI829" s="16"/>
      <c r="DJ829" s="16"/>
      <c r="DK829" s="16"/>
      <c r="DL829" s="16"/>
      <c r="DM829" s="13"/>
      <c r="DN829" s="16"/>
      <c r="DO829" s="16"/>
      <c r="DP829" s="16"/>
      <c r="DQ829" s="16"/>
      <c r="DR829" s="16"/>
      <c r="DS829" s="16"/>
      <c r="DT829" s="16"/>
      <c r="DU829" s="16"/>
      <c r="DV829" s="16"/>
      <c r="DW829" s="138"/>
      <c r="DX829" s="137"/>
      <c r="DY829" s="137"/>
      <c r="DZ829" s="17"/>
      <c r="EA829" s="15"/>
      <c r="EB829" s="15"/>
      <c r="EC829" s="15"/>
      <c r="ED829" s="15"/>
    </row>
    <row r="830" spans="1:134" ht="15" hidden="1" customHeight="1" x14ac:dyDescent="0.3">
      <c r="A830" s="154" t="s">
        <v>1276</v>
      </c>
      <c r="B830" s="329"/>
      <c r="C830" s="555"/>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c r="AA830" s="184"/>
      <c r="AB830" s="184"/>
      <c r="AC830" s="184"/>
      <c r="AD830" s="184"/>
      <c r="AE830" s="184"/>
      <c r="AF830" s="184"/>
      <c r="AG830" s="184"/>
      <c r="AH830" s="184"/>
      <c r="AI830" s="184"/>
      <c r="AJ830" s="285"/>
      <c r="AK830" s="184"/>
      <c r="AL830" s="184"/>
      <c r="AM830" s="286"/>
      <c r="AN830" s="287"/>
      <c r="AO830" s="287"/>
      <c r="AP830" s="287"/>
      <c r="AQ830" s="183"/>
      <c r="AR830" s="332"/>
      <c r="AS830" s="333"/>
      <c r="AT830" s="185"/>
      <c r="AU830" s="185"/>
      <c r="AV830" s="184"/>
      <c r="AW830" s="184"/>
      <c r="AX830" s="184"/>
      <c r="AY830" s="184"/>
      <c r="AZ830" s="184"/>
      <c r="BA830" s="184"/>
      <c r="BB830" s="186"/>
      <c r="BC830" s="186"/>
      <c r="BD830" s="15"/>
      <c r="BE830" s="137" t="s">
        <v>183</v>
      </c>
      <c r="BF830" s="11"/>
      <c r="BG830" s="11"/>
      <c r="BH830" s="11"/>
      <c r="BI830" s="11" t="s">
        <v>183</v>
      </c>
      <c r="BJ830" s="11" t="s">
        <v>183</v>
      </c>
      <c r="BK830" s="11" t="s">
        <v>183</v>
      </c>
      <c r="BL830" s="11" t="s">
        <v>183</v>
      </c>
      <c r="BM830" s="11" t="s">
        <v>183</v>
      </c>
      <c r="BN830" s="11" t="s">
        <v>183</v>
      </c>
      <c r="BO830" s="11" t="s">
        <v>183</v>
      </c>
      <c r="BP830" s="11" t="s">
        <v>183</v>
      </c>
      <c r="BQ830" s="11" t="s">
        <v>183</v>
      </c>
      <c r="BR830" s="11" t="s">
        <v>183</v>
      </c>
      <c r="BS830" s="11" t="s">
        <v>183</v>
      </c>
      <c r="BT830" s="11" t="s">
        <v>183</v>
      </c>
      <c r="BU830" s="11"/>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c r="CZ830" s="15"/>
      <c r="DA830" s="15"/>
      <c r="DB830" s="16"/>
      <c r="DC830" s="16"/>
      <c r="DD830" s="16"/>
      <c r="DE830" s="16"/>
      <c r="DF830" s="17"/>
      <c r="DG830" s="16"/>
      <c r="DH830" s="16"/>
      <c r="DI830" s="16"/>
      <c r="DJ830" s="16"/>
      <c r="DK830" s="16"/>
      <c r="DL830" s="16"/>
      <c r="DM830" s="185"/>
      <c r="DN830" s="16"/>
      <c r="DO830" s="16"/>
      <c r="DP830" s="16"/>
      <c r="DQ830" s="16"/>
      <c r="DR830" s="16"/>
      <c r="DS830" s="16"/>
      <c r="DT830" s="16"/>
      <c r="DU830" s="16"/>
      <c r="DV830" s="16"/>
      <c r="DW830" s="138"/>
      <c r="DX830" s="137"/>
      <c r="DY830" s="137"/>
      <c r="DZ830" s="17"/>
      <c r="EA830" s="15"/>
      <c r="EB830" s="15"/>
      <c r="EC830" s="15"/>
      <c r="ED830" s="15"/>
    </row>
    <row r="831" spans="1:134" ht="15" hidden="1" customHeight="1" x14ac:dyDescent="0.3">
      <c r="A831" s="284" t="s">
        <v>1237</v>
      </c>
      <c r="B831" s="330" t="s">
        <v>1277</v>
      </c>
      <c r="C831" s="553" t="str">
        <f>IF(LEN(t_STR_RW_AUX_PWM8) &gt; 0, t_STR_RW_AUX_PWM8, DEF_RW_AUX_PWM8) &amp; " open / ground short"</f>
        <v>PWM8 open / ground short</v>
      </c>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c r="AA831" s="193"/>
      <c r="AB831" s="193"/>
      <c r="AC831" s="193"/>
      <c r="AD831" s="193"/>
      <c r="AE831" s="193"/>
      <c r="AF831" s="193"/>
      <c r="AG831" s="193"/>
      <c r="AH831" s="193"/>
      <c r="AI831" s="193"/>
      <c r="AJ831" s="148">
        <f>IF($DM831=0,0,(IF(_xlfn.BITAND($DM831, 128),"8,", "") &amp; IF(_xlfn.BITAND($DM831,64),"7,", "") &amp; IF(_xlfn.BITAND($DM831,7), _xlfn.BITAND($DM831,7) &amp; ",", "") &amp; IF(_xlfn.BITAND($DM831, 56), _xlfn.BITAND($DM831, 56)/8, "")))</f>
        <v>0</v>
      </c>
      <c r="AK831" s="135">
        <v>2646</v>
      </c>
      <c r="AL831" s="135">
        <v>5</v>
      </c>
      <c r="AM831" s="194" t="s">
        <v>165</v>
      </c>
      <c r="AN831" s="195" t="s">
        <v>1278</v>
      </c>
      <c r="AO831" s="195" t="s">
        <v>352</v>
      </c>
      <c r="AP831" s="195" t="s">
        <v>1279</v>
      </c>
      <c r="AQ831" s="132" t="s">
        <v>1280</v>
      </c>
      <c r="AR831" s="225">
        <v>5.00030517578125</v>
      </c>
      <c r="AS831" s="142" t="s">
        <v>1033</v>
      </c>
      <c r="AT831" s="198">
        <v>2</v>
      </c>
      <c r="AU831" s="198">
        <v>0.5</v>
      </c>
      <c r="AV831" s="12" t="s">
        <v>259</v>
      </c>
      <c r="AW831" s="135">
        <v>0</v>
      </c>
      <c r="AX831" s="135">
        <v>0</v>
      </c>
      <c r="AY831" s="135">
        <v>0</v>
      </c>
      <c r="AZ831" s="135">
        <v>0</v>
      </c>
      <c r="BA831" s="135">
        <v>0</v>
      </c>
      <c r="BB831" s="136"/>
      <c r="BC831" s="136"/>
      <c r="BD831" s="15"/>
      <c r="BE831" s="137" t="str">
        <f>IF(C831="","",C831)</f>
        <v>PWM8 open / ground short</v>
      </c>
      <c r="BF831" s="11" t="s">
        <v>264</v>
      </c>
      <c r="BG831" s="11" t="s">
        <v>265</v>
      </c>
      <c r="BH831" s="11" t="s">
        <v>266</v>
      </c>
      <c r="BI831" s="146" t="s">
        <v>1225</v>
      </c>
      <c r="BJ831" s="11" t="s">
        <v>268</v>
      </c>
      <c r="BK831" s="146" t="s">
        <v>269</v>
      </c>
      <c r="BL831" s="146" t="s">
        <v>350</v>
      </c>
      <c r="BM831" s="146" t="s">
        <v>179</v>
      </c>
      <c r="BN831" s="11" t="s">
        <v>182</v>
      </c>
      <c r="BO831" s="265" t="s">
        <v>181</v>
      </c>
      <c r="BP831" s="11" t="s">
        <v>272</v>
      </c>
      <c r="BQ831" s="11" t="s">
        <v>182</v>
      </c>
      <c r="BR831" s="11" t="s">
        <v>182</v>
      </c>
      <c r="BS831" s="11" t="s">
        <v>183</v>
      </c>
      <c r="BT831" s="11" t="s">
        <v>182</v>
      </c>
      <c r="BU831" s="11"/>
      <c r="BV831" s="15">
        <f>IF(UPPER(TRIM(D831))="X",1,0)</f>
        <v>0</v>
      </c>
      <c r="BW831" s="15">
        <f>IF(UPPER(TRIM(E831))="X",1,0)</f>
        <v>0</v>
      </c>
      <c r="BX831" s="15">
        <f>IF(UPPER(TRIM(F831))="X",1,0)</f>
        <v>0</v>
      </c>
      <c r="BY831" s="15">
        <f>IF(UPPER(TRIM(G831))="X",1,0)</f>
        <v>0</v>
      </c>
      <c r="BZ831" s="15">
        <f>IF(UPPER(TRIM(H831))="X",1,0)</f>
        <v>0</v>
      </c>
      <c r="CA831" s="15">
        <f>IF(UPPER(TRIM(J831))="X",1,0)</f>
        <v>0</v>
      </c>
      <c r="CB831" s="15">
        <f>IF(UPPER(TRIM(L831))="X",1,0)</f>
        <v>0</v>
      </c>
      <c r="CC831" s="15">
        <f>IF(UPPER(TRIM(M831))="X",1,0)</f>
        <v>0</v>
      </c>
      <c r="CD831" s="15">
        <f>IF(UPPER(TRIM(I831))="X",1,0)</f>
        <v>0</v>
      </c>
      <c r="CE831" s="15">
        <f>IF(UPPER(TRIM(K831))="X",1,0)</f>
        <v>0</v>
      </c>
      <c r="CF831" s="15">
        <f t="shared" ref="CF831:DA831" si="404">IF(UPPER(TRIM(N831))="X",1,0)</f>
        <v>0</v>
      </c>
      <c r="CG831" s="15">
        <f t="shared" si="404"/>
        <v>0</v>
      </c>
      <c r="CH831" s="15">
        <f t="shared" si="404"/>
        <v>0</v>
      </c>
      <c r="CI831" s="15">
        <f t="shared" si="404"/>
        <v>0</v>
      </c>
      <c r="CJ831" s="15">
        <f t="shared" si="404"/>
        <v>0</v>
      </c>
      <c r="CK831" s="15">
        <f t="shared" si="404"/>
        <v>0</v>
      </c>
      <c r="CL831" s="15">
        <f t="shared" si="404"/>
        <v>0</v>
      </c>
      <c r="CM831" s="15">
        <f t="shared" si="404"/>
        <v>0</v>
      </c>
      <c r="CN831" s="15">
        <f t="shared" si="404"/>
        <v>0</v>
      </c>
      <c r="CO831" s="15">
        <f t="shared" si="404"/>
        <v>0</v>
      </c>
      <c r="CP831" s="15">
        <f t="shared" si="404"/>
        <v>0</v>
      </c>
      <c r="CQ831" s="15">
        <f t="shared" si="404"/>
        <v>0</v>
      </c>
      <c r="CR831" s="15">
        <f t="shared" si="404"/>
        <v>0</v>
      </c>
      <c r="CS831" s="15">
        <f t="shared" si="404"/>
        <v>0</v>
      </c>
      <c r="CT831" s="15">
        <f t="shared" si="404"/>
        <v>0</v>
      </c>
      <c r="CU831" s="15">
        <f t="shared" si="404"/>
        <v>0</v>
      </c>
      <c r="CV831" s="15">
        <f t="shared" si="404"/>
        <v>0</v>
      </c>
      <c r="CW831" s="15">
        <f t="shared" si="404"/>
        <v>0</v>
      </c>
      <c r="CX831" s="15">
        <f t="shared" si="404"/>
        <v>0</v>
      </c>
      <c r="CY831" s="15">
        <f t="shared" si="404"/>
        <v>0</v>
      </c>
      <c r="CZ831" s="15">
        <f t="shared" si="404"/>
        <v>0</v>
      </c>
      <c r="DA831" s="15">
        <f t="shared" si="404"/>
        <v>0</v>
      </c>
      <c r="DB831" s="16">
        <f>IF(UPPER(TRIM(AM831))="P", 0, IF(UPPER(TRIM(AM831))="C", 16384, IF(UPPER(TRIM(AM831))="B", 32768, IF(UPPER(TRIM(AM831))="U", 49152, -1))))</f>
        <v>0</v>
      </c>
      <c r="DC831" s="16">
        <f>HEX2DEC(AN831)</f>
        <v>5774</v>
      </c>
      <c r="DD831" s="16">
        <f>IF(UPPER(TRIM(BB831))="",0,IF(UPPER(TRIM(BB831))="M",32,IF(UPPER(TRIM(BB831))="H",64,IF(UPPER(TRIM(BB831))="I",128,-1))))</f>
        <v>0</v>
      </c>
      <c r="DE831" s="16">
        <f>IF(UPPER(TRIM(BC831))="",0, IF(UPPER(TRIM(BC831))="U",1,IF(UPPER(TRIM(BC831))="A",2,IF(UPPER(TRIM(BC831))="B1",4,IF(UPPER(TRIM(BC831))="B2",8,IF(UPPER(TRIM(BC831))="C",16,-1))))))</f>
        <v>0</v>
      </c>
      <c r="DF831" s="17"/>
      <c r="DG831" s="16">
        <v>283</v>
      </c>
      <c r="DH831" s="16">
        <f>AK831</f>
        <v>2646</v>
      </c>
      <c r="DI831" s="16">
        <f>AL831</f>
        <v>5</v>
      </c>
      <c r="DJ831" s="16">
        <f>DB831 + DC831</f>
        <v>5774</v>
      </c>
      <c r="DK831" s="16">
        <f>HEX2DEC(AO831)</f>
        <v>17</v>
      </c>
      <c r="DL831" s="16">
        <f>HEX2DEC(AP831)</f>
        <v>5733</v>
      </c>
      <c r="DM831" s="13">
        <v>0</v>
      </c>
      <c r="DN831" s="16">
        <v>205</v>
      </c>
      <c r="DO831" s="16">
        <f>BV831*2^15+BW831*2^14+BX831*2^13+BY831*2^12+BZ831*2^11+CA831*2^10+CB831*2^9+CC831*2^8+CD831*2^7+CE831*2^6+CF831*2^5+CG831*2^4+CH831*2^3+CI831*2^2+CJ831*2^1+CK831*2^0</f>
        <v>0</v>
      </c>
      <c r="DP831" s="16">
        <f>CL831*2^15+CM831*2^14+CN831*2^13+CO831*2^12+CP831*2^11+CQ831*2^10+CR831*2^9+CS831*2^8+CT831*2^7+CU831*2^6+CV831*2^5+CW831*2^4+CX831*2^3+CY831*2^2+CZ831*2^1+DA831*2^0</f>
        <v>0</v>
      </c>
      <c r="DQ831" s="16">
        <f>IF(DS831=2,AT831*1000,IF(DS831&gt;2,AT831,HEX2DEC("40000000")))</f>
        <v>2000</v>
      </c>
      <c r="DR831" s="16">
        <f>IF(DT831=2,AU831*1000,IF(DT831&gt;2,AU831,HEX2DEC("40000000")))</f>
        <v>500</v>
      </c>
      <c r="DS831" s="16">
        <v>2</v>
      </c>
      <c r="DT831" s="16">
        <v>2</v>
      </c>
      <c r="DU831" s="16">
        <f>MAX(0,MIN(AX831,3))*2^14+MAX(0,MIN(AY831,3))*2^12+MAX(0,MIN(AZ831,3))*2^10+MAX(0,MIN(BA831,3))*2^8+IF(AW831&lt;0,31,IF(AW831&gt;30,30,AW831))</f>
        <v>0</v>
      </c>
      <c r="DV831" s="16">
        <f>DD831 + DE831</f>
        <v>0</v>
      </c>
      <c r="DW831" s="138" t="s">
        <v>184</v>
      </c>
      <c r="DX831" s="137" t="s">
        <v>273</v>
      </c>
      <c r="DY831" s="137" t="s">
        <v>186</v>
      </c>
      <c r="DZ831" s="17"/>
      <c r="EA831" s="15"/>
      <c r="EB831" s="15"/>
      <c r="EC831" s="15"/>
      <c r="ED831" s="15"/>
    </row>
    <row r="832" spans="1:134" ht="15" hidden="1" customHeight="1" x14ac:dyDescent="0.3">
      <c r="A832" s="284" t="s">
        <v>1281</v>
      </c>
      <c r="B832" s="331"/>
      <c r="C832" s="553"/>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48"/>
      <c r="AK832" s="12"/>
      <c r="AL832" s="12"/>
      <c r="AM832" s="149"/>
      <c r="AN832" s="150"/>
      <c r="AO832" s="150"/>
      <c r="AP832" s="150"/>
      <c r="AQ832" s="132" t="s">
        <v>1036</v>
      </c>
      <c r="AR832" s="225">
        <v>5.00030517578125</v>
      </c>
      <c r="AS832" s="142" t="s">
        <v>170</v>
      </c>
      <c r="AT832" s="13"/>
      <c r="AU832" s="13"/>
      <c r="AV832" s="12"/>
      <c r="AW832" s="12"/>
      <c r="AX832" s="12"/>
      <c r="AY832" s="12"/>
      <c r="AZ832" s="12"/>
      <c r="BA832" s="12"/>
      <c r="BB832" s="14"/>
      <c r="BC832" s="14"/>
      <c r="BD832" s="15"/>
      <c r="BE832" s="137" t="s">
        <v>183</v>
      </c>
      <c r="BF832" s="146"/>
      <c r="BG832" s="146"/>
      <c r="BH832" s="146"/>
      <c r="BI832" s="11" t="s">
        <v>183</v>
      </c>
      <c r="BJ832" s="11" t="s">
        <v>183</v>
      </c>
      <c r="BK832" s="11" t="s">
        <v>183</v>
      </c>
      <c r="BL832" s="11" t="s">
        <v>183</v>
      </c>
      <c r="BM832" s="11" t="s">
        <v>183</v>
      </c>
      <c r="BN832" s="11" t="s">
        <v>183</v>
      </c>
      <c r="BO832" s="11" t="s">
        <v>183</v>
      </c>
      <c r="BP832" s="11" t="s">
        <v>183</v>
      </c>
      <c r="BQ832" s="11" t="s">
        <v>183</v>
      </c>
      <c r="BR832" s="11" t="s">
        <v>183</v>
      </c>
      <c r="BS832" s="11" t="s">
        <v>183</v>
      </c>
      <c r="BT832" s="11" t="s">
        <v>183</v>
      </c>
      <c r="BU832" s="11"/>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c r="CZ832" s="15"/>
      <c r="DA832" s="15"/>
      <c r="DB832" s="16"/>
      <c r="DC832" s="16"/>
      <c r="DD832" s="16"/>
      <c r="DE832" s="16"/>
      <c r="DF832" s="17"/>
      <c r="DG832" s="16"/>
      <c r="DH832" s="16"/>
      <c r="DI832" s="16"/>
      <c r="DJ832" s="16"/>
      <c r="DK832" s="16"/>
      <c r="DL832" s="16"/>
      <c r="DM832" s="13"/>
      <c r="DN832" s="16"/>
      <c r="DO832" s="16"/>
      <c r="DP832" s="16"/>
      <c r="DQ832" s="16"/>
      <c r="DR832" s="16"/>
      <c r="DS832" s="16"/>
      <c r="DT832" s="16"/>
      <c r="DU832" s="16"/>
      <c r="DV832" s="16"/>
      <c r="DW832" s="138"/>
      <c r="DX832" s="137"/>
      <c r="DY832" s="137"/>
      <c r="DZ832" s="17"/>
      <c r="EA832" s="15"/>
      <c r="EB832" s="15"/>
      <c r="EC832" s="15"/>
      <c r="ED832" s="15"/>
    </row>
    <row r="833" spans="1:134" ht="15" hidden="1" customHeight="1" x14ac:dyDescent="0.3">
      <c r="A833" s="284" t="s">
        <v>274</v>
      </c>
      <c r="B833" s="331"/>
      <c r="C833" s="553" t="str">
        <f>IF(LEN(t_STR_RW_AUX_PWM8) &gt; 0, t_STR_RW_AUX_PWM8, DEF_RW_AUX_PWM8) &amp; " short to power"</f>
        <v>PWM8 short to power</v>
      </c>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c r="AC833" s="151"/>
      <c r="AD833" s="151"/>
      <c r="AE833" s="151"/>
      <c r="AF833" s="151"/>
      <c r="AG833" s="151"/>
      <c r="AH833" s="151"/>
      <c r="AI833" s="151"/>
      <c r="AJ833" s="148">
        <f>IF($DM833=0,0,(IF(_xlfn.BITAND($DM833, 128),"8,", "") &amp; IF(_xlfn.BITAND($DM833,64),"7,", "") &amp; IF(_xlfn.BITAND($DM833,7), _xlfn.BITAND($DM833,7) &amp; ",", "") &amp; IF(_xlfn.BITAND($DM833, 56), _xlfn.BITAND($DM833, 56)/8, "")))</f>
        <v>0</v>
      </c>
      <c r="AK833" s="135">
        <v>2646</v>
      </c>
      <c r="AL833" s="135">
        <v>3</v>
      </c>
      <c r="AM833" s="194" t="s">
        <v>165</v>
      </c>
      <c r="AN833" s="195" t="s">
        <v>1278</v>
      </c>
      <c r="AO833" s="195" t="s">
        <v>343</v>
      </c>
      <c r="AP833" s="195" t="s">
        <v>1282</v>
      </c>
      <c r="AQ833" s="132" t="s">
        <v>1283</v>
      </c>
      <c r="AR833" s="225">
        <v>89.9993896484375</v>
      </c>
      <c r="AS833" s="142" t="s">
        <v>1033</v>
      </c>
      <c r="AT833" s="198">
        <v>2</v>
      </c>
      <c r="AU833" s="198">
        <v>0.5</v>
      </c>
      <c r="AV833" s="12" t="s">
        <v>259</v>
      </c>
      <c r="AW833" s="135">
        <v>0</v>
      </c>
      <c r="AX833" s="135">
        <v>0</v>
      </c>
      <c r="AY833" s="135">
        <v>0</v>
      </c>
      <c r="AZ833" s="135">
        <v>0</v>
      </c>
      <c r="BA833" s="135">
        <v>0</v>
      </c>
      <c r="BB833" s="136"/>
      <c r="BC833" s="136"/>
      <c r="BD833" s="15"/>
      <c r="BE833" s="137" t="str">
        <f>IF(C833="","",C833)</f>
        <v>PWM8 short to power</v>
      </c>
      <c r="BF833" s="11" t="s">
        <v>264</v>
      </c>
      <c r="BG833" s="11" t="s">
        <v>265</v>
      </c>
      <c r="BH833" s="11" t="s">
        <v>266</v>
      </c>
      <c r="BI833" s="146" t="s">
        <v>1225</v>
      </c>
      <c r="BJ833" s="11" t="s">
        <v>268</v>
      </c>
      <c r="BK833" s="146" t="s">
        <v>269</v>
      </c>
      <c r="BL833" s="146" t="s">
        <v>350</v>
      </c>
      <c r="BM833" s="146" t="s">
        <v>179</v>
      </c>
      <c r="BN833" s="11" t="s">
        <v>182</v>
      </c>
      <c r="BO833" s="265" t="s">
        <v>181</v>
      </c>
      <c r="BP833" s="11" t="s">
        <v>272</v>
      </c>
      <c r="BQ833" s="11" t="s">
        <v>182</v>
      </c>
      <c r="BR833" s="11" t="s">
        <v>182</v>
      </c>
      <c r="BS833" s="11" t="s">
        <v>183</v>
      </c>
      <c r="BT833" s="11" t="s">
        <v>182</v>
      </c>
      <c r="BU833" s="11"/>
      <c r="BV833" s="15">
        <f>IF(UPPER(TRIM(D833))="X",1,0)</f>
        <v>0</v>
      </c>
      <c r="BW833" s="15">
        <f>IF(UPPER(TRIM(E833))="X",1,0)</f>
        <v>0</v>
      </c>
      <c r="BX833" s="15">
        <f>IF(UPPER(TRIM(F833))="X",1,0)</f>
        <v>0</v>
      </c>
      <c r="BY833" s="15">
        <f>IF(UPPER(TRIM(G833))="X",1,0)</f>
        <v>0</v>
      </c>
      <c r="BZ833" s="15">
        <f>IF(UPPER(TRIM(H833))="X",1,0)</f>
        <v>0</v>
      </c>
      <c r="CA833" s="15">
        <f>IF(UPPER(TRIM(J833))="X",1,0)</f>
        <v>0</v>
      </c>
      <c r="CB833" s="15">
        <f>IF(UPPER(TRIM(L833))="X",1,0)</f>
        <v>0</v>
      </c>
      <c r="CC833" s="15">
        <f>IF(UPPER(TRIM(M833))="X",1,0)</f>
        <v>0</v>
      </c>
      <c r="CD833" s="15">
        <f>IF(UPPER(TRIM(I833))="X",1,0)</f>
        <v>0</v>
      </c>
      <c r="CE833" s="15">
        <f>IF(UPPER(TRIM(K833))="X",1,0)</f>
        <v>0</v>
      </c>
      <c r="CF833" s="15">
        <f t="shared" ref="CF833:DA833" si="405">IF(UPPER(TRIM(N833))="X",1,0)</f>
        <v>0</v>
      </c>
      <c r="CG833" s="15">
        <f t="shared" si="405"/>
        <v>0</v>
      </c>
      <c r="CH833" s="15">
        <f t="shared" si="405"/>
        <v>0</v>
      </c>
      <c r="CI833" s="15">
        <f t="shared" si="405"/>
        <v>0</v>
      </c>
      <c r="CJ833" s="15">
        <f t="shared" si="405"/>
        <v>0</v>
      </c>
      <c r="CK833" s="15">
        <f t="shared" si="405"/>
        <v>0</v>
      </c>
      <c r="CL833" s="15">
        <f t="shared" si="405"/>
        <v>0</v>
      </c>
      <c r="CM833" s="15">
        <f t="shared" si="405"/>
        <v>0</v>
      </c>
      <c r="CN833" s="15">
        <f t="shared" si="405"/>
        <v>0</v>
      </c>
      <c r="CO833" s="15">
        <f t="shared" si="405"/>
        <v>0</v>
      </c>
      <c r="CP833" s="15">
        <f t="shared" si="405"/>
        <v>0</v>
      </c>
      <c r="CQ833" s="15">
        <f t="shared" si="405"/>
        <v>0</v>
      </c>
      <c r="CR833" s="15">
        <f t="shared" si="405"/>
        <v>0</v>
      </c>
      <c r="CS833" s="15">
        <f t="shared" si="405"/>
        <v>0</v>
      </c>
      <c r="CT833" s="15">
        <f t="shared" si="405"/>
        <v>0</v>
      </c>
      <c r="CU833" s="15">
        <f t="shared" si="405"/>
        <v>0</v>
      </c>
      <c r="CV833" s="15">
        <f t="shared" si="405"/>
        <v>0</v>
      </c>
      <c r="CW833" s="15">
        <f t="shared" si="405"/>
        <v>0</v>
      </c>
      <c r="CX833" s="15">
        <f t="shared" si="405"/>
        <v>0</v>
      </c>
      <c r="CY833" s="15">
        <f t="shared" si="405"/>
        <v>0</v>
      </c>
      <c r="CZ833" s="15">
        <f t="shared" si="405"/>
        <v>0</v>
      </c>
      <c r="DA833" s="15">
        <f t="shared" si="405"/>
        <v>0</v>
      </c>
      <c r="DB833" s="16">
        <f>IF(UPPER(TRIM(AM833))="P", 0, IF(UPPER(TRIM(AM833))="C", 16384, IF(UPPER(TRIM(AM833))="B", 32768, IF(UPPER(TRIM(AM833))="U", 49152, -1))))</f>
        <v>0</v>
      </c>
      <c r="DC833" s="16">
        <f>HEX2DEC(AN833)</f>
        <v>5774</v>
      </c>
      <c r="DD833" s="16">
        <f>IF(UPPER(TRIM(BB833))="",0,IF(UPPER(TRIM(BB833))="M",32,IF(UPPER(TRIM(BB833))="H",64,IF(UPPER(TRIM(BB833))="I",128,-1))))</f>
        <v>0</v>
      </c>
      <c r="DE833" s="16">
        <f>IF(UPPER(TRIM(BC833))="",0, IF(UPPER(TRIM(BC833))="U",1,IF(UPPER(TRIM(BC833))="A",2,IF(UPPER(TRIM(BC833))="B1",4,IF(UPPER(TRIM(BC833))="B2",8,IF(UPPER(TRIM(BC833))="C",16,-1))))))</f>
        <v>0</v>
      </c>
      <c r="DF833" s="17"/>
      <c r="DG833" s="16">
        <v>284</v>
      </c>
      <c r="DH833" s="16">
        <f>AK833</f>
        <v>2646</v>
      </c>
      <c r="DI833" s="16">
        <f>AL833</f>
        <v>3</v>
      </c>
      <c r="DJ833" s="16">
        <f>DB833 + DC833</f>
        <v>5774</v>
      </c>
      <c r="DK833" s="16">
        <f>HEX2DEC(AO833)</f>
        <v>18</v>
      </c>
      <c r="DL833" s="16">
        <f>HEX2DEC(AP833)</f>
        <v>5734</v>
      </c>
      <c r="DM833" s="13">
        <v>0</v>
      </c>
      <c r="DN833" s="16">
        <v>206</v>
      </c>
      <c r="DO833" s="16">
        <f>BV833*2^15+BW833*2^14+BX833*2^13+BY833*2^12+BZ833*2^11+CA833*2^10+CB833*2^9+CC833*2^8+CD833*2^7+CE833*2^6+CF833*2^5+CG833*2^4+CH833*2^3+CI833*2^2+CJ833*2^1+CK833*2^0</f>
        <v>0</v>
      </c>
      <c r="DP833" s="16">
        <f>CL833*2^15+CM833*2^14+CN833*2^13+CO833*2^12+CP833*2^11+CQ833*2^10+CR833*2^9+CS833*2^8+CT833*2^7+CU833*2^6+CV833*2^5+CW833*2^4+CX833*2^3+CY833*2^2+CZ833*2^1+DA833*2^0</f>
        <v>0</v>
      </c>
      <c r="DQ833" s="16">
        <f>IF(DS833=2,AT833*1000,IF(DS833&gt;2,AT833,HEX2DEC("40000000")))</f>
        <v>2000</v>
      </c>
      <c r="DR833" s="16">
        <f>IF(DT833=2,AU833*1000,IF(DT833&gt;2,AU833,HEX2DEC("40000000")))</f>
        <v>500</v>
      </c>
      <c r="DS833" s="16">
        <v>2</v>
      </c>
      <c r="DT833" s="16">
        <v>2</v>
      </c>
      <c r="DU833" s="16">
        <f>MAX(0,MIN(AX833,3))*2^14+MAX(0,MIN(AY833,3))*2^12+MAX(0,MIN(AZ833,3))*2^10+MAX(0,MIN(BA833,3))*2^8+IF(AW833&lt;0,31,IF(AW833&gt;30,30,AW833))</f>
        <v>0</v>
      </c>
      <c r="DV833" s="16">
        <f>DD833 + DE833</f>
        <v>0</v>
      </c>
      <c r="DW833" s="138" t="s">
        <v>184</v>
      </c>
      <c r="DX833" s="137" t="s">
        <v>273</v>
      </c>
      <c r="DY833" s="137" t="s">
        <v>186</v>
      </c>
      <c r="DZ833" s="17"/>
      <c r="EA833" s="15"/>
      <c r="EB833" s="15"/>
      <c r="EC833" s="15"/>
      <c r="ED833" s="15"/>
    </row>
    <row r="834" spans="1:134" ht="15" hidden="1" customHeight="1" x14ac:dyDescent="0.3">
      <c r="A834" s="221"/>
      <c r="B834" s="331"/>
      <c r="C834" s="553"/>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48"/>
      <c r="AK834" s="12"/>
      <c r="AL834" s="12"/>
      <c r="AM834" s="149"/>
      <c r="AN834" s="150"/>
      <c r="AO834" s="150"/>
      <c r="AP834" s="150"/>
      <c r="AQ834" s="132" t="s">
        <v>1039</v>
      </c>
      <c r="AR834" s="225">
        <v>89.9993896484375</v>
      </c>
      <c r="AS834" s="142" t="s">
        <v>170</v>
      </c>
      <c r="AT834" s="13"/>
      <c r="AU834" s="13"/>
      <c r="AV834" s="12"/>
      <c r="AW834" s="12"/>
      <c r="AX834" s="12"/>
      <c r="AY834" s="12"/>
      <c r="AZ834" s="12"/>
      <c r="BA834" s="12"/>
      <c r="BB834" s="14"/>
      <c r="BC834" s="14"/>
      <c r="BD834" s="15"/>
      <c r="BE834" s="137" t="s">
        <v>183</v>
      </c>
      <c r="BF834" s="11"/>
      <c r="BG834" s="11"/>
      <c r="BH834" s="11"/>
      <c r="BI834" s="11" t="s">
        <v>183</v>
      </c>
      <c r="BJ834" s="11" t="s">
        <v>183</v>
      </c>
      <c r="BK834" s="11" t="s">
        <v>183</v>
      </c>
      <c r="BL834" s="11" t="s">
        <v>183</v>
      </c>
      <c r="BM834" s="11" t="s">
        <v>183</v>
      </c>
      <c r="BN834" s="11" t="s">
        <v>183</v>
      </c>
      <c r="BO834" s="11" t="s">
        <v>183</v>
      </c>
      <c r="BP834" s="11" t="s">
        <v>183</v>
      </c>
      <c r="BQ834" s="11" t="s">
        <v>183</v>
      </c>
      <c r="BR834" s="11" t="s">
        <v>183</v>
      </c>
      <c r="BS834" s="11" t="s">
        <v>183</v>
      </c>
      <c r="BT834" s="11" t="s">
        <v>183</v>
      </c>
      <c r="BU834" s="11"/>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c r="CZ834" s="15"/>
      <c r="DA834" s="15"/>
      <c r="DB834" s="16"/>
      <c r="DC834" s="16"/>
      <c r="DD834" s="16"/>
      <c r="DE834" s="16"/>
      <c r="DF834" s="17"/>
      <c r="DG834" s="16"/>
      <c r="DH834" s="16"/>
      <c r="DI834" s="16"/>
      <c r="DJ834" s="16"/>
      <c r="DK834" s="16"/>
      <c r="DL834" s="16"/>
      <c r="DM834" s="13"/>
      <c r="DN834" s="16"/>
      <c r="DO834" s="16"/>
      <c r="DP834" s="16"/>
      <c r="DQ834" s="16"/>
      <c r="DR834" s="16"/>
      <c r="DS834" s="16"/>
      <c r="DT834" s="16"/>
      <c r="DU834" s="16"/>
      <c r="DV834" s="16"/>
      <c r="DW834" s="138"/>
      <c r="DX834" s="137"/>
      <c r="DY834" s="137"/>
      <c r="DZ834" s="17"/>
      <c r="EA834" s="15"/>
      <c r="EB834" s="15"/>
      <c r="EC834" s="15"/>
      <c r="ED834" s="15"/>
    </row>
    <row r="835" spans="1:134" ht="15" hidden="1" customHeight="1" x14ac:dyDescent="0.3">
      <c r="A835" s="123"/>
      <c r="B835" s="329"/>
      <c r="C835" s="555"/>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c r="AA835" s="184"/>
      <c r="AB835" s="184"/>
      <c r="AC835" s="184"/>
      <c r="AD835" s="184"/>
      <c r="AE835" s="184"/>
      <c r="AF835" s="184"/>
      <c r="AG835" s="184"/>
      <c r="AH835" s="184"/>
      <c r="AI835" s="184"/>
      <c r="AJ835" s="285"/>
      <c r="AK835" s="184"/>
      <c r="AL835" s="184"/>
      <c r="AM835" s="286"/>
      <c r="AN835" s="287"/>
      <c r="AO835" s="287"/>
      <c r="AP835" s="287"/>
      <c r="AQ835" s="183"/>
      <c r="AR835" s="332"/>
      <c r="AS835" s="333"/>
      <c r="AT835" s="185"/>
      <c r="AU835" s="185"/>
      <c r="AV835" s="184"/>
      <c r="AW835" s="184"/>
      <c r="AX835" s="184"/>
      <c r="AY835" s="184"/>
      <c r="AZ835" s="184"/>
      <c r="BA835" s="184"/>
      <c r="BB835" s="186"/>
      <c r="BC835" s="186"/>
      <c r="BD835" s="15"/>
      <c r="BE835" s="137" t="s">
        <v>183</v>
      </c>
      <c r="BF835" s="11"/>
      <c r="BG835" s="11"/>
      <c r="BH835" s="11"/>
      <c r="BI835" s="11" t="s">
        <v>183</v>
      </c>
      <c r="BJ835" s="11" t="s">
        <v>183</v>
      </c>
      <c r="BK835" s="11" t="s">
        <v>183</v>
      </c>
      <c r="BL835" s="11" t="s">
        <v>183</v>
      </c>
      <c r="BM835" s="11" t="s">
        <v>183</v>
      </c>
      <c r="BN835" s="11" t="s">
        <v>183</v>
      </c>
      <c r="BO835" s="11" t="s">
        <v>183</v>
      </c>
      <c r="BP835" s="11" t="s">
        <v>183</v>
      </c>
      <c r="BQ835" s="11" t="s">
        <v>183</v>
      </c>
      <c r="BR835" s="11" t="s">
        <v>183</v>
      </c>
      <c r="BS835" s="11" t="s">
        <v>183</v>
      </c>
      <c r="BT835" s="11" t="s">
        <v>183</v>
      </c>
      <c r="BU835" s="11"/>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c r="CZ835" s="15"/>
      <c r="DA835" s="15"/>
      <c r="DB835" s="16"/>
      <c r="DC835" s="16"/>
      <c r="DD835" s="16"/>
      <c r="DE835" s="16"/>
      <c r="DF835" s="17"/>
      <c r="DG835" s="16"/>
      <c r="DH835" s="16"/>
      <c r="DI835" s="16"/>
      <c r="DJ835" s="16"/>
      <c r="DK835" s="16"/>
      <c r="DL835" s="16"/>
      <c r="DM835" s="185"/>
      <c r="DN835" s="16"/>
      <c r="DO835" s="16"/>
      <c r="DP835" s="16"/>
      <c r="DQ835" s="16"/>
      <c r="DR835" s="16"/>
      <c r="DS835" s="16"/>
      <c r="DT835" s="16"/>
      <c r="DU835" s="16"/>
      <c r="DV835" s="16"/>
      <c r="DW835" s="138"/>
      <c r="DX835" s="137"/>
      <c r="DY835" s="137"/>
      <c r="DZ835" s="17"/>
      <c r="EA835" s="15"/>
      <c r="EB835" s="15"/>
      <c r="EC835" s="15"/>
      <c r="ED835" s="15"/>
    </row>
    <row r="836" spans="1:134" ht="15" hidden="1" customHeight="1" x14ac:dyDescent="0.3">
      <c r="A836" s="221"/>
      <c r="B836" s="330" t="s">
        <v>1284</v>
      </c>
      <c r="C836" s="553" t="str">
        <f>IF(LEN(t_STR_RW_AUX_PWM9) &gt; 0, t_STR_RW_AUX_PWM9, DEF_RW_AUX_PWM9) &amp; " open / ground short"</f>
        <v>PWM9 open / ground short</v>
      </c>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c r="AA836" s="193"/>
      <c r="AB836" s="193"/>
      <c r="AC836" s="193"/>
      <c r="AD836" s="193"/>
      <c r="AE836" s="193"/>
      <c r="AF836" s="193"/>
      <c r="AG836" s="193"/>
      <c r="AH836" s="193"/>
      <c r="AI836" s="193"/>
      <c r="AJ836" s="148">
        <f>IF($DM836=0,0,(IF(_xlfn.BITAND($DM836, 128),"8,", "") &amp; IF(_xlfn.BITAND($DM836,64),"7,", "") &amp; IF(_xlfn.BITAND($DM836,7), _xlfn.BITAND($DM836,7) &amp; ",", "") &amp; IF(_xlfn.BITAND($DM836, 56), _xlfn.BITAND($DM836, 56)/8, "")))</f>
        <v>0</v>
      </c>
      <c r="AK836" s="135">
        <v>2647</v>
      </c>
      <c r="AL836" s="135">
        <v>5</v>
      </c>
      <c r="AM836" s="194" t="s">
        <v>165</v>
      </c>
      <c r="AN836" s="195" t="s">
        <v>1285</v>
      </c>
      <c r="AO836" s="195" t="s">
        <v>352</v>
      </c>
      <c r="AP836" s="195" t="s">
        <v>1286</v>
      </c>
      <c r="AQ836" s="132" t="s">
        <v>1287</v>
      </c>
      <c r="AR836" s="225">
        <v>5.00030517578125</v>
      </c>
      <c r="AS836" s="142" t="s">
        <v>1033</v>
      </c>
      <c r="AT836" s="198">
        <v>2</v>
      </c>
      <c r="AU836" s="198">
        <v>0.5</v>
      </c>
      <c r="AV836" s="12" t="s">
        <v>259</v>
      </c>
      <c r="AW836" s="135">
        <v>0</v>
      </c>
      <c r="AX836" s="135">
        <v>0</v>
      </c>
      <c r="AY836" s="135">
        <v>0</v>
      </c>
      <c r="AZ836" s="135">
        <v>0</v>
      </c>
      <c r="BA836" s="135">
        <v>0</v>
      </c>
      <c r="BB836" s="136"/>
      <c r="BC836" s="136"/>
      <c r="BD836" s="15"/>
      <c r="BE836" s="137" t="str">
        <f>IF(C836="","",C836)</f>
        <v>PWM9 open / ground short</v>
      </c>
      <c r="BF836" s="11" t="s">
        <v>264</v>
      </c>
      <c r="BG836" s="11" t="s">
        <v>265</v>
      </c>
      <c r="BH836" s="11" t="s">
        <v>266</v>
      </c>
      <c r="BI836" s="146" t="s">
        <v>1225</v>
      </c>
      <c r="BJ836" s="11" t="s">
        <v>268</v>
      </c>
      <c r="BK836" s="146" t="s">
        <v>269</v>
      </c>
      <c r="BL836" s="146" t="s">
        <v>350</v>
      </c>
      <c r="BM836" s="146" t="s">
        <v>179</v>
      </c>
      <c r="BN836" s="11" t="s">
        <v>182</v>
      </c>
      <c r="BO836" s="265" t="s">
        <v>181</v>
      </c>
      <c r="BP836" s="11" t="s">
        <v>272</v>
      </c>
      <c r="BQ836" s="11" t="s">
        <v>182</v>
      </c>
      <c r="BR836" s="11" t="s">
        <v>182</v>
      </c>
      <c r="BS836" s="11" t="s">
        <v>183</v>
      </c>
      <c r="BT836" s="11" t="s">
        <v>182</v>
      </c>
      <c r="BU836" s="11"/>
      <c r="BV836" s="15">
        <f>IF(UPPER(TRIM(D836))="X",1,0)</f>
        <v>0</v>
      </c>
      <c r="BW836" s="15">
        <f>IF(UPPER(TRIM(E836))="X",1,0)</f>
        <v>0</v>
      </c>
      <c r="BX836" s="15">
        <f>IF(UPPER(TRIM(F836))="X",1,0)</f>
        <v>0</v>
      </c>
      <c r="BY836" s="15">
        <f>IF(UPPER(TRIM(G836))="X",1,0)</f>
        <v>0</v>
      </c>
      <c r="BZ836" s="15">
        <f>IF(UPPER(TRIM(H836))="X",1,0)</f>
        <v>0</v>
      </c>
      <c r="CA836" s="15">
        <f>IF(UPPER(TRIM(J836))="X",1,0)</f>
        <v>0</v>
      </c>
      <c r="CB836" s="15">
        <f>IF(UPPER(TRIM(L836))="X",1,0)</f>
        <v>0</v>
      </c>
      <c r="CC836" s="15">
        <f>IF(UPPER(TRIM(M836))="X",1,0)</f>
        <v>0</v>
      </c>
      <c r="CD836" s="15">
        <f>IF(UPPER(TRIM(I836))="X",1,0)</f>
        <v>0</v>
      </c>
      <c r="CE836" s="15">
        <f>IF(UPPER(TRIM(K836))="X",1,0)</f>
        <v>0</v>
      </c>
      <c r="CF836" s="15">
        <f t="shared" ref="CF836:DA836" si="406">IF(UPPER(TRIM(N836))="X",1,0)</f>
        <v>0</v>
      </c>
      <c r="CG836" s="15">
        <f t="shared" si="406"/>
        <v>0</v>
      </c>
      <c r="CH836" s="15">
        <f t="shared" si="406"/>
        <v>0</v>
      </c>
      <c r="CI836" s="15">
        <f t="shared" si="406"/>
        <v>0</v>
      </c>
      <c r="CJ836" s="15">
        <f t="shared" si="406"/>
        <v>0</v>
      </c>
      <c r="CK836" s="15">
        <f t="shared" si="406"/>
        <v>0</v>
      </c>
      <c r="CL836" s="15">
        <f t="shared" si="406"/>
        <v>0</v>
      </c>
      <c r="CM836" s="15">
        <f t="shared" si="406"/>
        <v>0</v>
      </c>
      <c r="CN836" s="15">
        <f t="shared" si="406"/>
        <v>0</v>
      </c>
      <c r="CO836" s="15">
        <f t="shared" si="406"/>
        <v>0</v>
      </c>
      <c r="CP836" s="15">
        <f t="shared" si="406"/>
        <v>0</v>
      </c>
      <c r="CQ836" s="15">
        <f t="shared" si="406"/>
        <v>0</v>
      </c>
      <c r="CR836" s="15">
        <f t="shared" si="406"/>
        <v>0</v>
      </c>
      <c r="CS836" s="15">
        <f t="shared" si="406"/>
        <v>0</v>
      </c>
      <c r="CT836" s="15">
        <f t="shared" si="406"/>
        <v>0</v>
      </c>
      <c r="CU836" s="15">
        <f t="shared" si="406"/>
        <v>0</v>
      </c>
      <c r="CV836" s="15">
        <f t="shared" si="406"/>
        <v>0</v>
      </c>
      <c r="CW836" s="15">
        <f t="shared" si="406"/>
        <v>0</v>
      </c>
      <c r="CX836" s="15">
        <f t="shared" si="406"/>
        <v>0</v>
      </c>
      <c r="CY836" s="15">
        <f t="shared" si="406"/>
        <v>0</v>
      </c>
      <c r="CZ836" s="15">
        <f t="shared" si="406"/>
        <v>0</v>
      </c>
      <c r="DA836" s="15">
        <f t="shared" si="406"/>
        <v>0</v>
      </c>
      <c r="DB836" s="16">
        <f>IF(UPPER(TRIM(AM836))="P", 0, IF(UPPER(TRIM(AM836))="C", 16384, IF(UPPER(TRIM(AM836))="B", 32768, IF(UPPER(TRIM(AM836))="U", 49152, -1))))</f>
        <v>0</v>
      </c>
      <c r="DC836" s="16">
        <f>HEX2DEC(AN836)</f>
        <v>5776</v>
      </c>
      <c r="DD836" s="16">
        <f>IF(UPPER(TRIM(BB836))="",0,IF(UPPER(TRIM(BB836))="M",32,IF(UPPER(TRIM(BB836))="H",64,IF(UPPER(TRIM(BB836))="I",128,-1))))</f>
        <v>0</v>
      </c>
      <c r="DE836" s="16">
        <f>IF(UPPER(TRIM(BC836))="",0, IF(UPPER(TRIM(BC836))="U",1,IF(UPPER(TRIM(BC836))="A",2,IF(UPPER(TRIM(BC836))="B1",4,IF(UPPER(TRIM(BC836))="B2",8,IF(UPPER(TRIM(BC836))="C",16,-1))))))</f>
        <v>0</v>
      </c>
      <c r="DF836" s="17"/>
      <c r="DG836" s="16">
        <v>285</v>
      </c>
      <c r="DH836" s="16">
        <f>AK836</f>
        <v>2647</v>
      </c>
      <c r="DI836" s="16">
        <f>AL836</f>
        <v>5</v>
      </c>
      <c r="DJ836" s="16">
        <f>DB836 + DC836</f>
        <v>5776</v>
      </c>
      <c r="DK836" s="16">
        <f>HEX2DEC(AO836)</f>
        <v>17</v>
      </c>
      <c r="DL836" s="16">
        <f>HEX2DEC(AP836)</f>
        <v>5737</v>
      </c>
      <c r="DM836" s="13">
        <v>0</v>
      </c>
      <c r="DN836" s="16">
        <v>207</v>
      </c>
      <c r="DO836" s="16">
        <f>BV836*2^15+BW836*2^14+BX836*2^13+BY836*2^12+BZ836*2^11+CA836*2^10+CB836*2^9+CC836*2^8+CD836*2^7+CE836*2^6+CF836*2^5+CG836*2^4+CH836*2^3+CI836*2^2+CJ836*2^1+CK836*2^0</f>
        <v>0</v>
      </c>
      <c r="DP836" s="16">
        <f>CL836*2^15+CM836*2^14+CN836*2^13+CO836*2^12+CP836*2^11+CQ836*2^10+CR836*2^9+CS836*2^8+CT836*2^7+CU836*2^6+CV836*2^5+CW836*2^4+CX836*2^3+CY836*2^2+CZ836*2^1+DA836*2^0</f>
        <v>0</v>
      </c>
      <c r="DQ836" s="16">
        <f>IF(DS836=2,AT836*1000,IF(DS836&gt;2,AT836,HEX2DEC("40000000")))</f>
        <v>2000</v>
      </c>
      <c r="DR836" s="16">
        <f>IF(DT836=2,AU836*1000,IF(DT836&gt;2,AU836,HEX2DEC("40000000")))</f>
        <v>500</v>
      </c>
      <c r="DS836" s="16">
        <v>2</v>
      </c>
      <c r="DT836" s="16">
        <v>2</v>
      </c>
      <c r="DU836" s="16">
        <f>MAX(0,MIN(AX836,3))*2^14+MAX(0,MIN(AY836,3))*2^12+MAX(0,MIN(AZ836,3))*2^10+MAX(0,MIN(BA836,3))*2^8+IF(AW836&lt;0,31,IF(AW836&gt;30,30,AW836))</f>
        <v>0</v>
      </c>
      <c r="DV836" s="16">
        <f>DD836 + DE836</f>
        <v>0</v>
      </c>
      <c r="DW836" s="138" t="s">
        <v>184</v>
      </c>
      <c r="DX836" s="137" t="s">
        <v>273</v>
      </c>
      <c r="DY836" s="137" t="s">
        <v>186</v>
      </c>
      <c r="DZ836" s="17"/>
      <c r="EA836" s="15"/>
      <c r="EB836" s="15"/>
      <c r="EC836" s="15"/>
      <c r="ED836" s="15"/>
    </row>
    <row r="837" spans="1:134" ht="15" hidden="1" customHeight="1" x14ac:dyDescent="0.3">
      <c r="A837" s="221"/>
      <c r="B837" s="331"/>
      <c r="C837" s="553"/>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48"/>
      <c r="AK837" s="12"/>
      <c r="AL837" s="12"/>
      <c r="AM837" s="149"/>
      <c r="AN837" s="150"/>
      <c r="AO837" s="150"/>
      <c r="AP837" s="150"/>
      <c r="AQ837" s="132" t="s">
        <v>1036</v>
      </c>
      <c r="AR837" s="225">
        <v>5.00030517578125</v>
      </c>
      <c r="AS837" s="142" t="s">
        <v>170</v>
      </c>
      <c r="AT837" s="13"/>
      <c r="AU837" s="13"/>
      <c r="AV837" s="12"/>
      <c r="AW837" s="12"/>
      <c r="AX837" s="12"/>
      <c r="AY837" s="12"/>
      <c r="AZ837" s="12"/>
      <c r="BA837" s="12"/>
      <c r="BB837" s="14"/>
      <c r="BC837" s="14"/>
      <c r="BD837" s="15"/>
      <c r="BE837" s="137" t="s">
        <v>183</v>
      </c>
      <c r="BF837" s="146"/>
      <c r="BG837" s="146"/>
      <c r="BH837" s="146"/>
      <c r="BI837" s="11" t="s">
        <v>183</v>
      </c>
      <c r="BJ837" s="11" t="s">
        <v>183</v>
      </c>
      <c r="BK837" s="11" t="s">
        <v>183</v>
      </c>
      <c r="BL837" s="11" t="s">
        <v>183</v>
      </c>
      <c r="BM837" s="11" t="s">
        <v>183</v>
      </c>
      <c r="BN837" s="11" t="s">
        <v>183</v>
      </c>
      <c r="BO837" s="11" t="s">
        <v>183</v>
      </c>
      <c r="BP837" s="11" t="s">
        <v>183</v>
      </c>
      <c r="BQ837" s="11" t="s">
        <v>183</v>
      </c>
      <c r="BR837" s="11" t="s">
        <v>183</v>
      </c>
      <c r="BS837" s="11" t="s">
        <v>183</v>
      </c>
      <c r="BT837" s="11" t="s">
        <v>183</v>
      </c>
      <c r="BU837" s="11"/>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c r="CZ837" s="15"/>
      <c r="DA837" s="15"/>
      <c r="DB837" s="16"/>
      <c r="DC837" s="16"/>
      <c r="DD837" s="16"/>
      <c r="DE837" s="16"/>
      <c r="DF837" s="17"/>
      <c r="DG837" s="16"/>
      <c r="DH837" s="16"/>
      <c r="DI837" s="16"/>
      <c r="DJ837" s="16"/>
      <c r="DK837" s="16"/>
      <c r="DL837" s="16"/>
      <c r="DM837" s="13"/>
      <c r="DN837" s="16"/>
      <c r="DO837" s="16"/>
      <c r="DP837" s="16"/>
      <c r="DQ837" s="16"/>
      <c r="DR837" s="16"/>
      <c r="DS837" s="16"/>
      <c r="DT837" s="16"/>
      <c r="DU837" s="16"/>
      <c r="DV837" s="16"/>
      <c r="DW837" s="138"/>
      <c r="DX837" s="137"/>
      <c r="DY837" s="137"/>
      <c r="DZ837" s="17"/>
      <c r="EA837" s="15"/>
      <c r="EB837" s="15"/>
      <c r="EC837" s="15"/>
      <c r="ED837" s="15"/>
    </row>
    <row r="838" spans="1:134" ht="15" hidden="1" customHeight="1" x14ac:dyDescent="0.3">
      <c r="A838" s="221"/>
      <c r="B838" s="331"/>
      <c r="C838" s="553" t="str">
        <f>IF(LEN(t_STR_RW_AUX_PWM9) &gt; 0, t_STR_RW_AUX_PWM9, DEF_RW_AUX_PWM9) &amp; " short to power"</f>
        <v>PWM9 short to power</v>
      </c>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c r="AC838" s="151"/>
      <c r="AD838" s="151"/>
      <c r="AE838" s="151"/>
      <c r="AF838" s="151"/>
      <c r="AG838" s="151"/>
      <c r="AH838" s="151"/>
      <c r="AI838" s="151"/>
      <c r="AJ838" s="148">
        <f>IF($DM838=0,0,(IF(_xlfn.BITAND($DM838, 128),"8,", "") &amp; IF(_xlfn.BITAND($DM838,64),"7,", "") &amp; IF(_xlfn.BITAND($DM838,7), _xlfn.BITAND($DM838,7) &amp; ",", "") &amp; IF(_xlfn.BITAND($DM838, 56), _xlfn.BITAND($DM838, 56)/8, "")))</f>
        <v>0</v>
      </c>
      <c r="AK838" s="135">
        <v>2647</v>
      </c>
      <c r="AL838" s="135">
        <v>3</v>
      </c>
      <c r="AM838" s="194" t="s">
        <v>165</v>
      </c>
      <c r="AN838" s="195" t="s">
        <v>1285</v>
      </c>
      <c r="AO838" s="195" t="s">
        <v>343</v>
      </c>
      <c r="AP838" s="195" t="s">
        <v>1288</v>
      </c>
      <c r="AQ838" s="132" t="s">
        <v>1289</v>
      </c>
      <c r="AR838" s="225">
        <v>89.9993896484375</v>
      </c>
      <c r="AS838" s="142" t="s">
        <v>1033</v>
      </c>
      <c r="AT838" s="198">
        <v>2</v>
      </c>
      <c r="AU838" s="198">
        <v>0.5</v>
      </c>
      <c r="AV838" s="12" t="s">
        <v>259</v>
      </c>
      <c r="AW838" s="135">
        <v>0</v>
      </c>
      <c r="AX838" s="135">
        <v>0</v>
      </c>
      <c r="AY838" s="135">
        <v>0</v>
      </c>
      <c r="AZ838" s="135">
        <v>0</v>
      </c>
      <c r="BA838" s="135">
        <v>0</v>
      </c>
      <c r="BB838" s="136"/>
      <c r="BC838" s="136"/>
      <c r="BD838" s="15"/>
      <c r="BE838" s="137" t="str">
        <f>IF(C838="","",C838)</f>
        <v>PWM9 short to power</v>
      </c>
      <c r="BF838" s="11" t="s">
        <v>264</v>
      </c>
      <c r="BG838" s="11" t="s">
        <v>265</v>
      </c>
      <c r="BH838" s="11" t="s">
        <v>266</v>
      </c>
      <c r="BI838" s="146" t="s">
        <v>1225</v>
      </c>
      <c r="BJ838" s="11" t="s">
        <v>268</v>
      </c>
      <c r="BK838" s="146" t="s">
        <v>269</v>
      </c>
      <c r="BL838" s="146" t="s">
        <v>350</v>
      </c>
      <c r="BM838" s="146" t="s">
        <v>179</v>
      </c>
      <c r="BN838" s="11" t="s">
        <v>182</v>
      </c>
      <c r="BO838" s="265" t="s">
        <v>181</v>
      </c>
      <c r="BP838" s="11" t="s">
        <v>272</v>
      </c>
      <c r="BQ838" s="11" t="s">
        <v>182</v>
      </c>
      <c r="BR838" s="11" t="s">
        <v>182</v>
      </c>
      <c r="BS838" s="11" t="s">
        <v>183</v>
      </c>
      <c r="BT838" s="11" t="s">
        <v>182</v>
      </c>
      <c r="BU838" s="11"/>
      <c r="BV838" s="15">
        <f>IF(UPPER(TRIM(D838))="X",1,0)</f>
        <v>0</v>
      </c>
      <c r="BW838" s="15">
        <f>IF(UPPER(TRIM(E838))="X",1,0)</f>
        <v>0</v>
      </c>
      <c r="BX838" s="15">
        <f>IF(UPPER(TRIM(F838))="X",1,0)</f>
        <v>0</v>
      </c>
      <c r="BY838" s="15">
        <f>IF(UPPER(TRIM(G838))="X",1,0)</f>
        <v>0</v>
      </c>
      <c r="BZ838" s="15">
        <f>IF(UPPER(TRIM(H838))="X",1,0)</f>
        <v>0</v>
      </c>
      <c r="CA838" s="15">
        <f>IF(UPPER(TRIM(J838))="X",1,0)</f>
        <v>0</v>
      </c>
      <c r="CB838" s="15">
        <f>IF(UPPER(TRIM(L838))="X",1,0)</f>
        <v>0</v>
      </c>
      <c r="CC838" s="15">
        <f>IF(UPPER(TRIM(M838))="X",1,0)</f>
        <v>0</v>
      </c>
      <c r="CD838" s="15">
        <f>IF(UPPER(TRIM(I838))="X",1,0)</f>
        <v>0</v>
      </c>
      <c r="CE838" s="15">
        <f>IF(UPPER(TRIM(K838))="X",1,0)</f>
        <v>0</v>
      </c>
      <c r="CF838" s="15">
        <f t="shared" ref="CF838:DA838" si="407">IF(UPPER(TRIM(N838))="X",1,0)</f>
        <v>0</v>
      </c>
      <c r="CG838" s="15">
        <f t="shared" si="407"/>
        <v>0</v>
      </c>
      <c r="CH838" s="15">
        <f t="shared" si="407"/>
        <v>0</v>
      </c>
      <c r="CI838" s="15">
        <f t="shared" si="407"/>
        <v>0</v>
      </c>
      <c r="CJ838" s="15">
        <f t="shared" si="407"/>
        <v>0</v>
      </c>
      <c r="CK838" s="15">
        <f t="shared" si="407"/>
        <v>0</v>
      </c>
      <c r="CL838" s="15">
        <f t="shared" si="407"/>
        <v>0</v>
      </c>
      <c r="CM838" s="15">
        <f t="shared" si="407"/>
        <v>0</v>
      </c>
      <c r="CN838" s="15">
        <f t="shared" si="407"/>
        <v>0</v>
      </c>
      <c r="CO838" s="15">
        <f t="shared" si="407"/>
        <v>0</v>
      </c>
      <c r="CP838" s="15">
        <f t="shared" si="407"/>
        <v>0</v>
      </c>
      <c r="CQ838" s="15">
        <f t="shared" si="407"/>
        <v>0</v>
      </c>
      <c r="CR838" s="15">
        <f t="shared" si="407"/>
        <v>0</v>
      </c>
      <c r="CS838" s="15">
        <f t="shared" si="407"/>
        <v>0</v>
      </c>
      <c r="CT838" s="15">
        <f t="shared" si="407"/>
        <v>0</v>
      </c>
      <c r="CU838" s="15">
        <f t="shared" si="407"/>
        <v>0</v>
      </c>
      <c r="CV838" s="15">
        <f t="shared" si="407"/>
        <v>0</v>
      </c>
      <c r="CW838" s="15">
        <f t="shared" si="407"/>
        <v>0</v>
      </c>
      <c r="CX838" s="15">
        <f t="shared" si="407"/>
        <v>0</v>
      </c>
      <c r="CY838" s="15">
        <f t="shared" si="407"/>
        <v>0</v>
      </c>
      <c r="CZ838" s="15">
        <f t="shared" si="407"/>
        <v>0</v>
      </c>
      <c r="DA838" s="15">
        <f t="shared" si="407"/>
        <v>0</v>
      </c>
      <c r="DB838" s="16">
        <f>IF(UPPER(TRIM(AM838))="P", 0, IF(UPPER(TRIM(AM838))="C", 16384, IF(UPPER(TRIM(AM838))="B", 32768, IF(UPPER(TRIM(AM838))="U", 49152, -1))))</f>
        <v>0</v>
      </c>
      <c r="DC838" s="16">
        <f>HEX2DEC(AN838)</f>
        <v>5776</v>
      </c>
      <c r="DD838" s="16">
        <f>IF(UPPER(TRIM(BB838))="",0,IF(UPPER(TRIM(BB838))="M",32,IF(UPPER(TRIM(BB838))="H",64,IF(UPPER(TRIM(BB838))="I",128,-1))))</f>
        <v>0</v>
      </c>
      <c r="DE838" s="16">
        <f>IF(UPPER(TRIM(BC838))="",0, IF(UPPER(TRIM(BC838))="U",1,IF(UPPER(TRIM(BC838))="A",2,IF(UPPER(TRIM(BC838))="B1",4,IF(UPPER(TRIM(BC838))="B2",8,IF(UPPER(TRIM(BC838))="C",16,-1))))))</f>
        <v>0</v>
      </c>
      <c r="DF838" s="17"/>
      <c r="DG838" s="16">
        <v>286</v>
      </c>
      <c r="DH838" s="16">
        <f>AK838</f>
        <v>2647</v>
      </c>
      <c r="DI838" s="16">
        <f>AL838</f>
        <v>3</v>
      </c>
      <c r="DJ838" s="16">
        <f>DB838 + DC838</f>
        <v>5776</v>
      </c>
      <c r="DK838" s="16">
        <f>HEX2DEC(AO838)</f>
        <v>18</v>
      </c>
      <c r="DL838" s="16">
        <f>HEX2DEC(AP838)</f>
        <v>5744</v>
      </c>
      <c r="DM838" s="13">
        <v>0</v>
      </c>
      <c r="DN838" s="16">
        <v>208</v>
      </c>
      <c r="DO838" s="16">
        <f>BV838*2^15+BW838*2^14+BX838*2^13+BY838*2^12+BZ838*2^11+CA838*2^10+CB838*2^9+CC838*2^8+CD838*2^7+CE838*2^6+CF838*2^5+CG838*2^4+CH838*2^3+CI838*2^2+CJ838*2^1+CK838*2^0</f>
        <v>0</v>
      </c>
      <c r="DP838" s="16">
        <f>CL838*2^15+CM838*2^14+CN838*2^13+CO838*2^12+CP838*2^11+CQ838*2^10+CR838*2^9+CS838*2^8+CT838*2^7+CU838*2^6+CV838*2^5+CW838*2^4+CX838*2^3+CY838*2^2+CZ838*2^1+DA838*2^0</f>
        <v>0</v>
      </c>
      <c r="DQ838" s="16">
        <f>IF(DS838=2,AT838*1000,IF(DS838&gt;2,AT838,HEX2DEC("40000000")))</f>
        <v>2000</v>
      </c>
      <c r="DR838" s="16">
        <f>IF(DT838=2,AU838*1000,IF(DT838&gt;2,AU838,HEX2DEC("40000000")))</f>
        <v>500</v>
      </c>
      <c r="DS838" s="16">
        <v>2</v>
      </c>
      <c r="DT838" s="16">
        <v>2</v>
      </c>
      <c r="DU838" s="16">
        <f>MAX(0,MIN(AX838,3))*2^14+MAX(0,MIN(AY838,3))*2^12+MAX(0,MIN(AZ838,3))*2^10+MAX(0,MIN(BA838,3))*2^8+IF(AW838&lt;0,31,IF(AW838&gt;30,30,AW838))</f>
        <v>0</v>
      </c>
      <c r="DV838" s="16">
        <f>DD838 + DE838</f>
        <v>0</v>
      </c>
      <c r="DW838" s="138" t="s">
        <v>184</v>
      </c>
      <c r="DX838" s="137" t="s">
        <v>273</v>
      </c>
      <c r="DY838" s="137" t="s">
        <v>186</v>
      </c>
      <c r="DZ838" s="17"/>
      <c r="EA838" s="15"/>
      <c r="EB838" s="15"/>
      <c r="EC838" s="15"/>
      <c r="ED838" s="15"/>
    </row>
    <row r="839" spans="1:134" ht="15" hidden="1" customHeight="1" x14ac:dyDescent="0.3">
      <c r="A839" s="221"/>
      <c r="B839" s="331"/>
      <c r="C839" s="553"/>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48"/>
      <c r="AK839" s="12"/>
      <c r="AL839" s="12"/>
      <c r="AM839" s="149"/>
      <c r="AN839" s="150"/>
      <c r="AO839" s="150"/>
      <c r="AP839" s="150"/>
      <c r="AQ839" s="132" t="s">
        <v>1039</v>
      </c>
      <c r="AR839" s="225">
        <v>89.9993896484375</v>
      </c>
      <c r="AS839" s="142" t="s">
        <v>170</v>
      </c>
      <c r="AT839" s="13"/>
      <c r="AU839" s="13"/>
      <c r="AV839" s="12"/>
      <c r="AW839" s="12"/>
      <c r="AX839" s="12"/>
      <c r="AY839" s="12"/>
      <c r="AZ839" s="12"/>
      <c r="BA839" s="12"/>
      <c r="BB839" s="14"/>
      <c r="BC839" s="14"/>
      <c r="BD839" s="15"/>
      <c r="BE839" s="137" t="s">
        <v>183</v>
      </c>
      <c r="BF839" s="11"/>
      <c r="BG839" s="11"/>
      <c r="BH839" s="11"/>
      <c r="BI839" s="11" t="s">
        <v>183</v>
      </c>
      <c r="BJ839" s="11" t="s">
        <v>183</v>
      </c>
      <c r="BK839" s="11" t="s">
        <v>183</v>
      </c>
      <c r="BL839" s="11" t="s">
        <v>183</v>
      </c>
      <c r="BM839" s="11" t="s">
        <v>183</v>
      </c>
      <c r="BN839" s="11" t="s">
        <v>183</v>
      </c>
      <c r="BO839" s="11" t="s">
        <v>183</v>
      </c>
      <c r="BP839" s="11" t="s">
        <v>183</v>
      </c>
      <c r="BQ839" s="11" t="s">
        <v>183</v>
      </c>
      <c r="BR839" s="11" t="s">
        <v>183</v>
      </c>
      <c r="BS839" s="11" t="s">
        <v>183</v>
      </c>
      <c r="BT839" s="11" t="s">
        <v>183</v>
      </c>
      <c r="BU839" s="11"/>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c r="CZ839" s="15"/>
      <c r="DA839" s="15"/>
      <c r="DB839" s="16"/>
      <c r="DC839" s="16"/>
      <c r="DD839" s="16"/>
      <c r="DE839" s="16"/>
      <c r="DF839" s="17"/>
      <c r="DG839" s="16"/>
      <c r="DH839" s="16"/>
      <c r="DI839" s="16"/>
      <c r="DJ839" s="16"/>
      <c r="DK839" s="16"/>
      <c r="DL839" s="16"/>
      <c r="DM839" s="13"/>
      <c r="DN839" s="16"/>
      <c r="DO839" s="16"/>
      <c r="DP839" s="16"/>
      <c r="DQ839" s="16"/>
      <c r="DR839" s="16"/>
      <c r="DS839" s="16"/>
      <c r="DT839" s="16"/>
      <c r="DU839" s="16"/>
      <c r="DV839" s="16"/>
      <c r="DW839" s="138"/>
      <c r="DX839" s="137"/>
      <c r="DY839" s="137"/>
      <c r="DZ839" s="17"/>
      <c r="EA839" s="15"/>
      <c r="EB839" s="15"/>
      <c r="EC839" s="15"/>
      <c r="ED839" s="15"/>
    </row>
    <row r="840" spans="1:134" ht="15" hidden="1" customHeight="1" x14ac:dyDescent="0.3">
      <c r="A840" s="123"/>
      <c r="B840" s="329"/>
      <c r="C840" s="555"/>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c r="AA840" s="184"/>
      <c r="AB840" s="184"/>
      <c r="AC840" s="184"/>
      <c r="AD840" s="184"/>
      <c r="AE840" s="184"/>
      <c r="AF840" s="184"/>
      <c r="AG840" s="184"/>
      <c r="AH840" s="184"/>
      <c r="AI840" s="184"/>
      <c r="AJ840" s="285"/>
      <c r="AK840" s="184"/>
      <c r="AL840" s="184"/>
      <c r="AM840" s="286"/>
      <c r="AN840" s="287"/>
      <c r="AO840" s="287"/>
      <c r="AP840" s="287"/>
      <c r="AQ840" s="183"/>
      <c r="AR840" s="332"/>
      <c r="AS840" s="333"/>
      <c r="AT840" s="185"/>
      <c r="AU840" s="185"/>
      <c r="AV840" s="184"/>
      <c r="AW840" s="184"/>
      <c r="AX840" s="184"/>
      <c r="AY840" s="184"/>
      <c r="AZ840" s="184"/>
      <c r="BA840" s="184"/>
      <c r="BB840" s="186"/>
      <c r="BC840" s="186"/>
      <c r="BD840" s="15"/>
      <c r="BE840" s="137" t="s">
        <v>183</v>
      </c>
      <c r="BF840" s="11"/>
      <c r="BG840" s="11"/>
      <c r="BH840" s="11"/>
      <c r="BI840" s="11" t="s">
        <v>183</v>
      </c>
      <c r="BJ840" s="11" t="s">
        <v>183</v>
      </c>
      <c r="BK840" s="11" t="s">
        <v>183</v>
      </c>
      <c r="BL840" s="11" t="s">
        <v>183</v>
      </c>
      <c r="BM840" s="11" t="s">
        <v>183</v>
      </c>
      <c r="BN840" s="11" t="s">
        <v>183</v>
      </c>
      <c r="BO840" s="11" t="s">
        <v>183</v>
      </c>
      <c r="BP840" s="11" t="s">
        <v>183</v>
      </c>
      <c r="BQ840" s="11" t="s">
        <v>183</v>
      </c>
      <c r="BR840" s="11" t="s">
        <v>183</v>
      </c>
      <c r="BS840" s="11" t="s">
        <v>183</v>
      </c>
      <c r="BT840" s="11" t="s">
        <v>183</v>
      </c>
      <c r="BU840" s="11"/>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c r="CZ840" s="15"/>
      <c r="DA840" s="15"/>
      <c r="DB840" s="16"/>
      <c r="DC840" s="16"/>
      <c r="DD840" s="16"/>
      <c r="DE840" s="16"/>
      <c r="DF840" s="17"/>
      <c r="DG840" s="16"/>
      <c r="DH840" s="16"/>
      <c r="DI840" s="16"/>
      <c r="DJ840" s="16"/>
      <c r="DK840" s="16"/>
      <c r="DL840" s="16"/>
      <c r="DM840" s="185"/>
      <c r="DN840" s="16"/>
      <c r="DO840" s="16"/>
      <c r="DP840" s="16"/>
      <c r="DQ840" s="16"/>
      <c r="DR840" s="16"/>
      <c r="DS840" s="16"/>
      <c r="DT840" s="16"/>
      <c r="DU840" s="16"/>
      <c r="DV840" s="16"/>
      <c r="DW840" s="138"/>
      <c r="DX840" s="137"/>
      <c r="DY840" s="137"/>
      <c r="DZ840" s="17"/>
      <c r="EA840" s="15"/>
      <c r="EB840" s="15"/>
      <c r="EC840" s="15"/>
      <c r="ED840" s="15"/>
    </row>
    <row r="841" spans="1:134" ht="15" hidden="1" customHeight="1" x14ac:dyDescent="0.3">
      <c r="A841" s="221"/>
      <c r="B841" s="330" t="s">
        <v>1290</v>
      </c>
      <c r="C841" s="553" t="str">
        <f>IF(LEN(t_STR_RW_AUX_PWM10) &gt; 0, t_STR_RW_AUX_PWM10, DEF_RW_AUX_PWM10) &amp; " open / ground short"</f>
        <v>PWM10 open / ground short</v>
      </c>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c r="AA841" s="193"/>
      <c r="AB841" s="193"/>
      <c r="AC841" s="193"/>
      <c r="AD841" s="193"/>
      <c r="AE841" s="193"/>
      <c r="AF841" s="193"/>
      <c r="AG841" s="193"/>
      <c r="AH841" s="193"/>
      <c r="AI841" s="193"/>
      <c r="AJ841" s="148">
        <f>IF($DM841=0,0,(IF(_xlfn.BITAND($DM841, 128),"8,", "") &amp; IF(_xlfn.BITAND($DM841,64),"7,", "") &amp; IF(_xlfn.BITAND($DM841,7), _xlfn.BITAND($DM841,7) &amp; ",", "") &amp; IF(_xlfn.BITAND($DM841, 56), _xlfn.BITAND($DM841, 56)/8, "")))</f>
        <v>0</v>
      </c>
      <c r="AK841" s="135">
        <v>516096</v>
      </c>
      <c r="AL841" s="135">
        <v>5</v>
      </c>
      <c r="AM841" s="194" t="s">
        <v>165</v>
      </c>
      <c r="AN841" s="195" t="s">
        <v>1291</v>
      </c>
      <c r="AO841" s="195" t="s">
        <v>352</v>
      </c>
      <c r="AP841" s="195" t="s">
        <v>1291</v>
      </c>
      <c r="AQ841" s="132" t="s">
        <v>1292</v>
      </c>
      <c r="AR841" s="225">
        <v>5</v>
      </c>
      <c r="AS841" s="142" t="s">
        <v>1033</v>
      </c>
      <c r="AT841" s="198">
        <v>2</v>
      </c>
      <c r="AU841" s="198">
        <v>0.5</v>
      </c>
      <c r="AV841" s="12" t="s">
        <v>259</v>
      </c>
      <c r="AW841" s="135">
        <v>0</v>
      </c>
      <c r="AX841" s="135">
        <v>0</v>
      </c>
      <c r="AY841" s="135">
        <v>0</v>
      </c>
      <c r="AZ841" s="135">
        <v>0</v>
      </c>
      <c r="BA841" s="135">
        <v>0</v>
      </c>
      <c r="BB841" s="136"/>
      <c r="BC841" s="136"/>
      <c r="BD841" s="15"/>
      <c r="BE841" s="137" t="str">
        <f>IF(C841="","",C841)</f>
        <v>PWM10 open / ground short</v>
      </c>
      <c r="BF841" s="11" t="s">
        <v>264</v>
      </c>
      <c r="BG841" s="11" t="s">
        <v>265</v>
      </c>
      <c r="BH841" s="11" t="s">
        <v>266</v>
      </c>
      <c r="BI841" s="146" t="s">
        <v>1225</v>
      </c>
      <c r="BJ841" s="11" t="s">
        <v>268</v>
      </c>
      <c r="BK841" s="146" t="s">
        <v>269</v>
      </c>
      <c r="BL841" s="146" t="s">
        <v>350</v>
      </c>
      <c r="BM841" s="146" t="s">
        <v>179</v>
      </c>
      <c r="BN841" s="11" t="s">
        <v>182</v>
      </c>
      <c r="BO841" s="265" t="s">
        <v>181</v>
      </c>
      <c r="BP841" s="11" t="s">
        <v>272</v>
      </c>
      <c r="BQ841" s="11" t="s">
        <v>182</v>
      </c>
      <c r="BR841" s="11" t="s">
        <v>182</v>
      </c>
      <c r="BS841" s="11" t="s">
        <v>183</v>
      </c>
      <c r="BT841" s="11" t="s">
        <v>182</v>
      </c>
      <c r="BU841" s="11"/>
      <c r="BV841" s="15">
        <f>IF(UPPER(TRIM(D841))="X",1,0)</f>
        <v>0</v>
      </c>
      <c r="BW841" s="15">
        <f>IF(UPPER(TRIM(E841))="X",1,0)</f>
        <v>0</v>
      </c>
      <c r="BX841" s="15">
        <f>IF(UPPER(TRIM(F841))="X",1,0)</f>
        <v>0</v>
      </c>
      <c r="BY841" s="15">
        <f>IF(UPPER(TRIM(G841))="X",1,0)</f>
        <v>0</v>
      </c>
      <c r="BZ841" s="15">
        <f>IF(UPPER(TRIM(H841))="X",1,0)</f>
        <v>0</v>
      </c>
      <c r="CA841" s="15">
        <f>IF(UPPER(TRIM(J841))="X",1,0)</f>
        <v>0</v>
      </c>
      <c r="CB841" s="15">
        <f>IF(UPPER(TRIM(L841))="X",1,0)</f>
        <v>0</v>
      </c>
      <c r="CC841" s="15">
        <f>IF(UPPER(TRIM(M841))="X",1,0)</f>
        <v>0</v>
      </c>
      <c r="CD841" s="15">
        <f>IF(UPPER(TRIM(I841))="X",1,0)</f>
        <v>0</v>
      </c>
      <c r="CE841" s="15">
        <f>IF(UPPER(TRIM(K841))="X",1,0)</f>
        <v>0</v>
      </c>
      <c r="CF841" s="15">
        <f t="shared" ref="CF841:DA841" si="408">IF(UPPER(TRIM(N841))="X",1,0)</f>
        <v>0</v>
      </c>
      <c r="CG841" s="15">
        <f t="shared" si="408"/>
        <v>0</v>
      </c>
      <c r="CH841" s="15">
        <f t="shared" si="408"/>
        <v>0</v>
      </c>
      <c r="CI841" s="15">
        <f t="shared" si="408"/>
        <v>0</v>
      </c>
      <c r="CJ841" s="15">
        <f t="shared" si="408"/>
        <v>0</v>
      </c>
      <c r="CK841" s="15">
        <f t="shared" si="408"/>
        <v>0</v>
      </c>
      <c r="CL841" s="15">
        <f t="shared" si="408"/>
        <v>0</v>
      </c>
      <c r="CM841" s="15">
        <f t="shared" si="408"/>
        <v>0</v>
      </c>
      <c r="CN841" s="15">
        <f t="shared" si="408"/>
        <v>0</v>
      </c>
      <c r="CO841" s="15">
        <f t="shared" si="408"/>
        <v>0</v>
      </c>
      <c r="CP841" s="15">
        <f t="shared" si="408"/>
        <v>0</v>
      </c>
      <c r="CQ841" s="15">
        <f t="shared" si="408"/>
        <v>0</v>
      </c>
      <c r="CR841" s="15">
        <f t="shared" si="408"/>
        <v>0</v>
      </c>
      <c r="CS841" s="15">
        <f t="shared" si="408"/>
        <v>0</v>
      </c>
      <c r="CT841" s="15">
        <f t="shared" si="408"/>
        <v>0</v>
      </c>
      <c r="CU841" s="15">
        <f t="shared" si="408"/>
        <v>0</v>
      </c>
      <c r="CV841" s="15">
        <f t="shared" si="408"/>
        <v>0</v>
      </c>
      <c r="CW841" s="15">
        <f t="shared" si="408"/>
        <v>0</v>
      </c>
      <c r="CX841" s="15">
        <f t="shared" si="408"/>
        <v>0</v>
      </c>
      <c r="CY841" s="15">
        <f t="shared" si="408"/>
        <v>0</v>
      </c>
      <c r="CZ841" s="15">
        <f t="shared" si="408"/>
        <v>0</v>
      </c>
      <c r="DA841" s="15">
        <f t="shared" si="408"/>
        <v>0</v>
      </c>
      <c r="DB841" s="16">
        <f>IF(UPPER(TRIM(AM841))="P", 0, IF(UPPER(TRIM(AM841))="C", 16384, IF(UPPER(TRIM(AM841))="B", 32768, IF(UPPER(TRIM(AM841))="U", 49152, -1))))</f>
        <v>0</v>
      </c>
      <c r="DC841" s="16">
        <f>HEX2DEC(AN841)</f>
        <v>5778</v>
      </c>
      <c r="DD841" s="16">
        <f>IF(UPPER(TRIM(BB841))="",0,IF(UPPER(TRIM(BB841))="M",32,IF(UPPER(TRIM(BB841))="H",64,IF(UPPER(TRIM(BB841))="I",128,-1))))</f>
        <v>0</v>
      </c>
      <c r="DE841" s="16">
        <f>IF(UPPER(TRIM(BC841))="",0, IF(UPPER(TRIM(BC841))="U",1,IF(UPPER(TRIM(BC841))="A",2,IF(UPPER(TRIM(BC841))="B1",4,IF(UPPER(TRIM(BC841))="B2",8,IF(UPPER(TRIM(BC841))="C",16,-1))))))</f>
        <v>0</v>
      </c>
      <c r="DF841" s="17"/>
      <c r="DG841" s="16">
        <v>433</v>
      </c>
      <c r="DH841" s="16">
        <f>AK841</f>
        <v>516096</v>
      </c>
      <c r="DI841" s="16">
        <f>AL841</f>
        <v>5</v>
      </c>
      <c r="DJ841" s="16">
        <f>DB841 + DC841</f>
        <v>5778</v>
      </c>
      <c r="DK841" s="16">
        <f>HEX2DEC(AO841)</f>
        <v>17</v>
      </c>
      <c r="DL841" s="16">
        <f>HEX2DEC(AP841)</f>
        <v>5778</v>
      </c>
      <c r="DM841" s="13">
        <v>0</v>
      </c>
      <c r="DN841" s="16">
        <v>330</v>
      </c>
      <c r="DO841" s="16">
        <f>BV841*2^15+BW841*2^14+BX841*2^13+BY841*2^12+BZ841*2^11+CA841*2^10+CB841*2^9+CC841*2^8+CD841*2^7+CE841*2^6+CF841*2^5+CG841*2^4+CH841*2^3+CI841*2^2+CJ841*2^1+CK841*2^0</f>
        <v>0</v>
      </c>
      <c r="DP841" s="16">
        <f>CL841*2^15+CM841*2^14+CN841*2^13+CO841*2^12+CP841*2^11+CQ841*2^10+CR841*2^9+CS841*2^8+CT841*2^7+CU841*2^6+CV841*2^5+CW841*2^4+CX841*2^3+CY841*2^2+CZ841*2^1+DA841*2^0</f>
        <v>0</v>
      </c>
      <c r="DQ841" s="16">
        <f>IF(DS841=2,AT841*1000,AT841)</f>
        <v>2000</v>
      </c>
      <c r="DR841" s="16">
        <f>IF(DT841=2,AU841*1000,AU841)</f>
        <v>500</v>
      </c>
      <c r="DS841" s="16">
        <v>2</v>
      </c>
      <c r="DT841" s="16">
        <v>2</v>
      </c>
      <c r="DU841" s="16">
        <f>MAX(0,MIN(AX841,3))*2^14+MAX(0,MIN(AY841,3))*2^12+MAX(0,MIN(AZ841,3))*2^10+MAX(0,MIN(BA841,3))*2^8+IF(AW841&lt;0,31,IF(AW841&gt;30,30,AW841))</f>
        <v>0</v>
      </c>
      <c r="DV841" s="16">
        <f>DD841 + DE841</f>
        <v>0</v>
      </c>
      <c r="DW841" s="138" t="s">
        <v>184</v>
      </c>
      <c r="DX841" s="137" t="s">
        <v>273</v>
      </c>
      <c r="DY841" s="137" t="s">
        <v>186</v>
      </c>
      <c r="DZ841" s="17"/>
      <c r="EA841" s="15"/>
      <c r="EB841" s="15"/>
      <c r="EC841" s="15"/>
      <c r="ED841" s="15"/>
    </row>
    <row r="842" spans="1:134" ht="15" hidden="1" customHeight="1" x14ac:dyDescent="0.3">
      <c r="A842" s="221"/>
      <c r="B842" s="331"/>
      <c r="C842" s="553"/>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48"/>
      <c r="AK842" s="12"/>
      <c r="AL842" s="12"/>
      <c r="AM842" s="149"/>
      <c r="AN842" s="150"/>
      <c r="AO842" s="150"/>
      <c r="AP842" s="150"/>
      <c r="AQ842" s="132" t="s">
        <v>1036</v>
      </c>
      <c r="AR842" s="225">
        <v>5</v>
      </c>
      <c r="AS842" s="142" t="s">
        <v>170</v>
      </c>
      <c r="AT842" s="13"/>
      <c r="AU842" s="13"/>
      <c r="AV842" s="12"/>
      <c r="AW842" s="12"/>
      <c r="AX842" s="12"/>
      <c r="AY842" s="12"/>
      <c r="AZ842" s="12"/>
      <c r="BA842" s="12"/>
      <c r="BB842" s="14"/>
      <c r="BC842" s="14"/>
      <c r="BD842" s="15"/>
      <c r="BE842" s="137" t="s">
        <v>183</v>
      </c>
      <c r="BF842" s="11"/>
      <c r="BG842" s="11"/>
      <c r="BH842" s="11"/>
      <c r="BI842" s="11" t="s">
        <v>183</v>
      </c>
      <c r="BJ842" s="11" t="s">
        <v>183</v>
      </c>
      <c r="BK842" s="11" t="s">
        <v>183</v>
      </c>
      <c r="BL842" s="11" t="s">
        <v>183</v>
      </c>
      <c r="BM842" s="11" t="s">
        <v>183</v>
      </c>
      <c r="BN842" s="11" t="s">
        <v>183</v>
      </c>
      <c r="BO842" s="11" t="s">
        <v>183</v>
      </c>
      <c r="BP842" s="11" t="s">
        <v>183</v>
      </c>
      <c r="BQ842" s="11" t="s">
        <v>183</v>
      </c>
      <c r="BR842" s="11" t="s">
        <v>183</v>
      </c>
      <c r="BS842" s="11" t="s">
        <v>183</v>
      </c>
      <c r="BT842" s="11" t="s">
        <v>183</v>
      </c>
      <c r="BU842" s="11"/>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c r="CZ842" s="15"/>
      <c r="DA842" s="15"/>
      <c r="DB842" s="16"/>
      <c r="DC842" s="16"/>
      <c r="DD842" s="16"/>
      <c r="DE842" s="16"/>
      <c r="DF842" s="17"/>
      <c r="DG842" s="16"/>
      <c r="DH842" s="16"/>
      <c r="DI842" s="16"/>
      <c r="DJ842" s="16"/>
      <c r="DK842" s="16"/>
      <c r="DL842" s="16"/>
      <c r="DM842" s="13"/>
      <c r="DN842" s="16"/>
      <c r="DO842" s="16"/>
      <c r="DP842" s="16"/>
      <c r="DQ842" s="16"/>
      <c r="DR842" s="16"/>
      <c r="DS842" s="16"/>
      <c r="DT842" s="16"/>
      <c r="DU842" s="16"/>
      <c r="DV842" s="16"/>
      <c r="DW842" s="138"/>
      <c r="DX842" s="137"/>
      <c r="DY842" s="137"/>
      <c r="DZ842" s="17"/>
      <c r="EA842" s="15"/>
      <c r="EB842" s="15"/>
      <c r="EC842" s="15"/>
      <c r="ED842" s="15"/>
    </row>
    <row r="843" spans="1:134" ht="15" hidden="1" customHeight="1" x14ac:dyDescent="0.3">
      <c r="A843" s="221"/>
      <c r="B843" s="331"/>
      <c r="C843" s="553" t="str">
        <f>IF(LEN(t_STR_RW_AUX_PWM10) &gt; 0, t_STR_RW_AUX_PWM10, DEF_RW_AUX_PWM10) &amp; " short to power"</f>
        <v>PWM10 short to power</v>
      </c>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c r="AC843" s="151"/>
      <c r="AD843" s="151"/>
      <c r="AE843" s="151"/>
      <c r="AF843" s="151"/>
      <c r="AG843" s="151"/>
      <c r="AH843" s="151"/>
      <c r="AI843" s="151"/>
      <c r="AJ843" s="148">
        <f>IF($DM843=0,0,(IF(_xlfn.BITAND($DM843, 128),"8,", "") &amp; IF(_xlfn.BITAND($DM843,64),"7,", "") &amp; IF(_xlfn.BITAND($DM843,7), _xlfn.BITAND($DM843,7) &amp; ",", "") &amp; IF(_xlfn.BITAND($DM843, 56), _xlfn.BITAND($DM843, 56)/8, "")))</f>
        <v>0</v>
      </c>
      <c r="AK843" s="135">
        <v>516096</v>
      </c>
      <c r="AL843" s="135">
        <v>3</v>
      </c>
      <c r="AM843" s="194" t="s">
        <v>165</v>
      </c>
      <c r="AN843" s="195" t="s">
        <v>1291</v>
      </c>
      <c r="AO843" s="195" t="s">
        <v>343</v>
      </c>
      <c r="AP843" s="195" t="s">
        <v>1293</v>
      </c>
      <c r="AQ843" s="132" t="s">
        <v>1294</v>
      </c>
      <c r="AR843" s="225">
        <v>90</v>
      </c>
      <c r="AS843" s="142" t="s">
        <v>1033</v>
      </c>
      <c r="AT843" s="198">
        <v>2</v>
      </c>
      <c r="AU843" s="198">
        <v>0.5</v>
      </c>
      <c r="AV843" s="12" t="s">
        <v>259</v>
      </c>
      <c r="AW843" s="135">
        <v>0</v>
      </c>
      <c r="AX843" s="135">
        <v>0</v>
      </c>
      <c r="AY843" s="135">
        <v>0</v>
      </c>
      <c r="AZ843" s="135">
        <v>0</v>
      </c>
      <c r="BA843" s="135">
        <v>0</v>
      </c>
      <c r="BB843" s="136"/>
      <c r="BC843" s="136"/>
      <c r="BD843" s="15"/>
      <c r="BE843" s="137" t="str">
        <f>IF(C843="","",C843)</f>
        <v>PWM10 short to power</v>
      </c>
      <c r="BF843" s="11" t="s">
        <v>264</v>
      </c>
      <c r="BG843" s="11" t="s">
        <v>265</v>
      </c>
      <c r="BH843" s="11" t="s">
        <v>266</v>
      </c>
      <c r="BI843" s="146" t="s">
        <v>1225</v>
      </c>
      <c r="BJ843" s="11" t="s">
        <v>268</v>
      </c>
      <c r="BK843" s="146" t="s">
        <v>269</v>
      </c>
      <c r="BL843" s="146" t="s">
        <v>350</v>
      </c>
      <c r="BM843" s="146" t="s">
        <v>179</v>
      </c>
      <c r="BN843" s="11" t="s">
        <v>182</v>
      </c>
      <c r="BO843" s="265" t="s">
        <v>181</v>
      </c>
      <c r="BP843" s="11" t="s">
        <v>272</v>
      </c>
      <c r="BQ843" s="11" t="s">
        <v>182</v>
      </c>
      <c r="BR843" s="11" t="s">
        <v>182</v>
      </c>
      <c r="BS843" s="11" t="s">
        <v>183</v>
      </c>
      <c r="BT843" s="11" t="s">
        <v>182</v>
      </c>
      <c r="BU843" s="11"/>
      <c r="BV843" s="15">
        <f>IF(UPPER(TRIM(D843))="X",1,0)</f>
        <v>0</v>
      </c>
      <c r="BW843" s="15">
        <f>IF(UPPER(TRIM(E843))="X",1,0)</f>
        <v>0</v>
      </c>
      <c r="BX843" s="15">
        <f>IF(UPPER(TRIM(F843))="X",1,0)</f>
        <v>0</v>
      </c>
      <c r="BY843" s="15">
        <f>IF(UPPER(TRIM(G843))="X",1,0)</f>
        <v>0</v>
      </c>
      <c r="BZ843" s="15">
        <f>IF(UPPER(TRIM(H843))="X",1,0)</f>
        <v>0</v>
      </c>
      <c r="CA843" s="15">
        <f>IF(UPPER(TRIM(J843))="X",1,0)</f>
        <v>0</v>
      </c>
      <c r="CB843" s="15">
        <f>IF(UPPER(TRIM(L843))="X",1,0)</f>
        <v>0</v>
      </c>
      <c r="CC843" s="15">
        <f>IF(UPPER(TRIM(M843))="X",1,0)</f>
        <v>0</v>
      </c>
      <c r="CD843" s="15">
        <f>IF(UPPER(TRIM(I843))="X",1,0)</f>
        <v>0</v>
      </c>
      <c r="CE843" s="15">
        <f>IF(UPPER(TRIM(K843))="X",1,0)</f>
        <v>0</v>
      </c>
      <c r="CF843" s="15">
        <f t="shared" ref="CF843:DA843" si="409">IF(UPPER(TRIM(N843))="X",1,0)</f>
        <v>0</v>
      </c>
      <c r="CG843" s="15">
        <f t="shared" si="409"/>
        <v>0</v>
      </c>
      <c r="CH843" s="15">
        <f t="shared" si="409"/>
        <v>0</v>
      </c>
      <c r="CI843" s="15">
        <f t="shared" si="409"/>
        <v>0</v>
      </c>
      <c r="CJ843" s="15">
        <f t="shared" si="409"/>
        <v>0</v>
      </c>
      <c r="CK843" s="15">
        <f t="shared" si="409"/>
        <v>0</v>
      </c>
      <c r="CL843" s="15">
        <f t="shared" si="409"/>
        <v>0</v>
      </c>
      <c r="CM843" s="15">
        <f t="shared" si="409"/>
        <v>0</v>
      </c>
      <c r="CN843" s="15">
        <f t="shared" si="409"/>
        <v>0</v>
      </c>
      <c r="CO843" s="15">
        <f t="shared" si="409"/>
        <v>0</v>
      </c>
      <c r="CP843" s="15">
        <f t="shared" si="409"/>
        <v>0</v>
      </c>
      <c r="CQ843" s="15">
        <f t="shared" si="409"/>
        <v>0</v>
      </c>
      <c r="CR843" s="15">
        <f t="shared" si="409"/>
        <v>0</v>
      </c>
      <c r="CS843" s="15">
        <f t="shared" si="409"/>
        <v>0</v>
      </c>
      <c r="CT843" s="15">
        <f t="shared" si="409"/>
        <v>0</v>
      </c>
      <c r="CU843" s="15">
        <f t="shared" si="409"/>
        <v>0</v>
      </c>
      <c r="CV843" s="15">
        <f t="shared" si="409"/>
        <v>0</v>
      </c>
      <c r="CW843" s="15">
        <f t="shared" si="409"/>
        <v>0</v>
      </c>
      <c r="CX843" s="15">
        <f t="shared" si="409"/>
        <v>0</v>
      </c>
      <c r="CY843" s="15">
        <f t="shared" si="409"/>
        <v>0</v>
      </c>
      <c r="CZ843" s="15">
        <f t="shared" si="409"/>
        <v>0</v>
      </c>
      <c r="DA843" s="15">
        <f t="shared" si="409"/>
        <v>0</v>
      </c>
      <c r="DB843" s="16">
        <f>IF(UPPER(TRIM(AM843))="P", 0, IF(UPPER(TRIM(AM843))="C", 16384, IF(UPPER(TRIM(AM843))="B", 32768, IF(UPPER(TRIM(AM843))="U", 49152, -1))))</f>
        <v>0</v>
      </c>
      <c r="DC843" s="16">
        <f>HEX2DEC(AN843)</f>
        <v>5778</v>
      </c>
      <c r="DD843" s="16">
        <f>IF(UPPER(TRIM(BB843))="",0,IF(UPPER(TRIM(BB843))="M",32,IF(UPPER(TRIM(BB843))="H",64,IF(UPPER(TRIM(BB843))="I",128,-1))))</f>
        <v>0</v>
      </c>
      <c r="DE843" s="16">
        <f>IF(UPPER(TRIM(BC843))="",0, IF(UPPER(TRIM(BC843))="U",1,IF(UPPER(TRIM(BC843))="A",2,IF(UPPER(TRIM(BC843))="B1",4,IF(UPPER(TRIM(BC843))="B2",8,IF(UPPER(TRIM(BC843))="C",16,-1))))))</f>
        <v>0</v>
      </c>
      <c r="DF843" s="17"/>
      <c r="DG843" s="16">
        <v>434</v>
      </c>
      <c r="DH843" s="16">
        <f>AK843</f>
        <v>516096</v>
      </c>
      <c r="DI843" s="16">
        <f>AL843</f>
        <v>3</v>
      </c>
      <c r="DJ843" s="16">
        <f>DB843 + DC843</f>
        <v>5778</v>
      </c>
      <c r="DK843" s="16">
        <f>HEX2DEC(AO843)</f>
        <v>18</v>
      </c>
      <c r="DL843" s="16">
        <f>HEX2DEC(AP843)</f>
        <v>5779</v>
      </c>
      <c r="DM843" s="13">
        <v>0</v>
      </c>
      <c r="DN843" s="16">
        <v>331</v>
      </c>
      <c r="DO843" s="16">
        <f>BV843*2^15+BW843*2^14+BX843*2^13+BY843*2^12+BZ843*2^11+CA843*2^10+CB843*2^9+CC843*2^8+CD843*2^7+CE843*2^6+CF843*2^5+CG843*2^4+CH843*2^3+CI843*2^2+CJ843*2^1+CK843*2^0</f>
        <v>0</v>
      </c>
      <c r="DP843" s="16">
        <f>CL843*2^15+CM843*2^14+CN843*2^13+CO843*2^12+CP843*2^11+CQ843*2^10+CR843*2^9+CS843*2^8+CT843*2^7+CU843*2^6+CV843*2^5+CW843*2^4+CX843*2^3+CY843*2^2+CZ843*2^1+DA843*2^0</f>
        <v>0</v>
      </c>
      <c r="DQ843" s="16">
        <f>IF(DS843=2,AT843*1000,AT843)</f>
        <v>2000</v>
      </c>
      <c r="DR843" s="16">
        <f>IF(DT843=2,AU843*1000,AU843)</f>
        <v>500</v>
      </c>
      <c r="DS843" s="16">
        <v>2</v>
      </c>
      <c r="DT843" s="16">
        <v>2</v>
      </c>
      <c r="DU843" s="16">
        <f>MAX(0,MIN(AX843,3))*2^14+MAX(0,MIN(AY843,3))*2^12+MAX(0,MIN(AZ843,3))*2^10+MAX(0,MIN(BA843,3))*2^8+IF(AW843&lt;0,31,IF(AW843&gt;30,30,AW843))</f>
        <v>0</v>
      </c>
      <c r="DV843" s="16">
        <f>DD843 + DE843</f>
        <v>0</v>
      </c>
      <c r="DW843" s="138" t="s">
        <v>184</v>
      </c>
      <c r="DX843" s="137" t="s">
        <v>273</v>
      </c>
      <c r="DY843" s="137" t="s">
        <v>186</v>
      </c>
      <c r="DZ843" s="17"/>
      <c r="EA843" s="15"/>
      <c r="EB843" s="15"/>
      <c r="EC843" s="15"/>
      <c r="ED843" s="15"/>
    </row>
    <row r="844" spans="1:134" ht="15" hidden="1" customHeight="1" x14ac:dyDescent="0.3">
      <c r="A844" s="221"/>
      <c r="B844" s="331"/>
      <c r="C844" s="553"/>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48"/>
      <c r="AK844" s="12"/>
      <c r="AL844" s="12"/>
      <c r="AM844" s="149"/>
      <c r="AN844" s="150"/>
      <c r="AO844" s="150"/>
      <c r="AP844" s="150"/>
      <c r="AQ844" s="132" t="s">
        <v>1039</v>
      </c>
      <c r="AR844" s="225">
        <v>90</v>
      </c>
      <c r="AS844" s="142" t="s">
        <v>170</v>
      </c>
      <c r="AT844" s="13"/>
      <c r="AU844" s="13"/>
      <c r="AV844" s="12"/>
      <c r="AW844" s="12"/>
      <c r="AX844" s="12"/>
      <c r="AY844" s="12"/>
      <c r="AZ844" s="12"/>
      <c r="BA844" s="12"/>
      <c r="BB844" s="14"/>
      <c r="BC844" s="14"/>
      <c r="BD844" s="15"/>
      <c r="BE844" s="137" t="s">
        <v>183</v>
      </c>
      <c r="BF844" s="11"/>
      <c r="BG844" s="11"/>
      <c r="BH844" s="11"/>
      <c r="BI844" s="11" t="s">
        <v>183</v>
      </c>
      <c r="BJ844" s="11" t="s">
        <v>183</v>
      </c>
      <c r="BK844" s="11" t="s">
        <v>183</v>
      </c>
      <c r="BL844" s="11" t="s">
        <v>183</v>
      </c>
      <c r="BM844" s="11" t="s">
        <v>183</v>
      </c>
      <c r="BN844" s="11" t="s">
        <v>183</v>
      </c>
      <c r="BO844" s="11" t="s">
        <v>183</v>
      </c>
      <c r="BP844" s="11" t="s">
        <v>183</v>
      </c>
      <c r="BQ844" s="11" t="s">
        <v>183</v>
      </c>
      <c r="BR844" s="11" t="s">
        <v>183</v>
      </c>
      <c r="BS844" s="11" t="s">
        <v>183</v>
      </c>
      <c r="BT844" s="11" t="s">
        <v>183</v>
      </c>
      <c r="BU844" s="11"/>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6"/>
      <c r="DC844" s="16"/>
      <c r="DD844" s="16"/>
      <c r="DE844" s="16"/>
      <c r="DF844" s="17"/>
      <c r="DG844" s="16"/>
      <c r="DH844" s="16"/>
      <c r="DI844" s="16"/>
      <c r="DJ844" s="16"/>
      <c r="DK844" s="16"/>
      <c r="DL844" s="16"/>
      <c r="DM844" s="13"/>
      <c r="DN844" s="16"/>
      <c r="DO844" s="16"/>
      <c r="DP844" s="16"/>
      <c r="DQ844" s="16"/>
      <c r="DR844" s="16"/>
      <c r="DS844" s="16"/>
      <c r="DT844" s="16"/>
      <c r="DU844" s="16"/>
      <c r="DV844" s="16"/>
      <c r="DW844" s="138"/>
      <c r="DX844" s="137"/>
      <c r="DY844" s="137"/>
      <c r="DZ844" s="17"/>
      <c r="EA844" s="15"/>
      <c r="EB844" s="15"/>
      <c r="EC844" s="15"/>
      <c r="ED844" s="15"/>
    </row>
    <row r="845" spans="1:134" ht="15" hidden="1" customHeight="1" x14ac:dyDescent="0.3">
      <c r="A845" s="123"/>
      <c r="B845" s="329"/>
      <c r="C845" s="555"/>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c r="AA845" s="184"/>
      <c r="AB845" s="184"/>
      <c r="AC845" s="184"/>
      <c r="AD845" s="184"/>
      <c r="AE845" s="184"/>
      <c r="AF845" s="184"/>
      <c r="AG845" s="184"/>
      <c r="AH845" s="184"/>
      <c r="AI845" s="184"/>
      <c r="AJ845" s="285"/>
      <c r="AK845" s="184"/>
      <c r="AL845" s="184"/>
      <c r="AM845" s="286"/>
      <c r="AN845" s="287"/>
      <c r="AO845" s="287"/>
      <c r="AP845" s="287"/>
      <c r="AQ845" s="183"/>
      <c r="AR845" s="332"/>
      <c r="AS845" s="333"/>
      <c r="AT845" s="185"/>
      <c r="AU845" s="185"/>
      <c r="AV845" s="184"/>
      <c r="AW845" s="184"/>
      <c r="AX845" s="184"/>
      <c r="AY845" s="184"/>
      <c r="AZ845" s="184"/>
      <c r="BA845" s="184"/>
      <c r="BB845" s="186"/>
      <c r="BC845" s="186"/>
      <c r="BD845" s="15"/>
      <c r="BE845" s="137" t="s">
        <v>183</v>
      </c>
      <c r="BF845" s="11"/>
      <c r="BG845" s="11"/>
      <c r="BH845" s="11"/>
      <c r="BI845" s="11" t="s">
        <v>183</v>
      </c>
      <c r="BJ845" s="11" t="s">
        <v>183</v>
      </c>
      <c r="BK845" s="11" t="s">
        <v>183</v>
      </c>
      <c r="BL845" s="11" t="s">
        <v>183</v>
      </c>
      <c r="BM845" s="11" t="s">
        <v>183</v>
      </c>
      <c r="BN845" s="11" t="s">
        <v>183</v>
      </c>
      <c r="BO845" s="11" t="s">
        <v>183</v>
      </c>
      <c r="BP845" s="11" t="s">
        <v>183</v>
      </c>
      <c r="BQ845" s="11" t="s">
        <v>183</v>
      </c>
      <c r="BR845" s="11" t="s">
        <v>183</v>
      </c>
      <c r="BS845" s="11" t="s">
        <v>183</v>
      </c>
      <c r="BT845" s="11" t="s">
        <v>183</v>
      </c>
      <c r="BU845" s="11"/>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6"/>
      <c r="DC845" s="16"/>
      <c r="DD845" s="16"/>
      <c r="DE845" s="16"/>
      <c r="DF845" s="17"/>
      <c r="DG845" s="16"/>
      <c r="DH845" s="16"/>
      <c r="DI845" s="16"/>
      <c r="DJ845" s="16"/>
      <c r="DK845" s="16"/>
      <c r="DL845" s="16"/>
      <c r="DM845" s="185"/>
      <c r="DN845" s="16"/>
      <c r="DO845" s="16"/>
      <c r="DP845" s="16"/>
      <c r="DQ845" s="16"/>
      <c r="DR845" s="16"/>
      <c r="DS845" s="16"/>
      <c r="DT845" s="16"/>
      <c r="DU845" s="16"/>
      <c r="DV845" s="16"/>
      <c r="DW845" s="138"/>
      <c r="DX845" s="137"/>
      <c r="DY845" s="137"/>
      <c r="DZ845" s="17"/>
      <c r="EA845" s="15"/>
      <c r="EB845" s="15"/>
      <c r="EC845" s="15"/>
      <c r="ED845" s="15"/>
    </row>
    <row r="846" spans="1:134" ht="15" hidden="1" customHeight="1" x14ac:dyDescent="0.3">
      <c r="A846" s="221"/>
      <c r="B846" s="330" t="s">
        <v>1295</v>
      </c>
      <c r="C846" s="561" t="str">
        <f>IF(LEN(t_STR_RW_AUX_PWM11) &gt; 0, t_STR_RW_AUX_PWM11, DEF_RW_AUX_PWM11) &amp; " open / ground short"</f>
        <v>PWM11 open / ground short</v>
      </c>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c r="AA846" s="193"/>
      <c r="AB846" s="193"/>
      <c r="AC846" s="193"/>
      <c r="AD846" s="193"/>
      <c r="AE846" s="193"/>
      <c r="AF846" s="193"/>
      <c r="AG846" s="193"/>
      <c r="AH846" s="193"/>
      <c r="AI846" s="193"/>
      <c r="AJ846" s="148">
        <f>IF($DM846=0,0,(IF(_xlfn.BITAND($DM846, 128),"8,", "") &amp; IF(_xlfn.BITAND($DM846,64),"7,", "") &amp; IF(_xlfn.BITAND($DM846,7), _xlfn.BITAND($DM846,7) &amp; ",", "") &amp; IF(_xlfn.BITAND($DM846, 56), _xlfn.BITAND($DM846, 56)/8, "")))</f>
        <v>0</v>
      </c>
      <c r="AK846" s="135">
        <v>516097</v>
      </c>
      <c r="AL846" s="135">
        <v>5</v>
      </c>
      <c r="AM846" s="194" t="s">
        <v>165</v>
      </c>
      <c r="AN846" s="195" t="s">
        <v>1296</v>
      </c>
      <c r="AO846" s="195" t="s">
        <v>352</v>
      </c>
      <c r="AP846" s="195" t="s">
        <v>1296</v>
      </c>
      <c r="AQ846" s="140" t="s">
        <v>1297</v>
      </c>
      <c r="AR846" s="225">
        <v>5</v>
      </c>
      <c r="AS846" s="142" t="s">
        <v>1033</v>
      </c>
      <c r="AT846" s="198">
        <v>2</v>
      </c>
      <c r="AU846" s="198">
        <v>0.5</v>
      </c>
      <c r="AV846" s="12" t="s">
        <v>259</v>
      </c>
      <c r="AW846" s="135">
        <v>0</v>
      </c>
      <c r="AX846" s="135">
        <v>0</v>
      </c>
      <c r="AY846" s="135">
        <v>0</v>
      </c>
      <c r="AZ846" s="135">
        <v>0</v>
      </c>
      <c r="BA846" s="135">
        <v>0</v>
      </c>
      <c r="BB846" s="136"/>
      <c r="BC846" s="136"/>
      <c r="BD846" s="15"/>
      <c r="BE846" s="137" t="str">
        <f>IF(C846="","",C846)</f>
        <v>PWM11 open / ground short</v>
      </c>
      <c r="BF846" s="11" t="s">
        <v>264</v>
      </c>
      <c r="BG846" s="11" t="s">
        <v>265</v>
      </c>
      <c r="BH846" s="11" t="s">
        <v>266</v>
      </c>
      <c r="BI846" s="146" t="s">
        <v>1225</v>
      </c>
      <c r="BJ846" s="11" t="s">
        <v>268</v>
      </c>
      <c r="BK846" s="146" t="s">
        <v>269</v>
      </c>
      <c r="BL846" s="146" t="s">
        <v>350</v>
      </c>
      <c r="BM846" s="146" t="s">
        <v>179</v>
      </c>
      <c r="BN846" s="11" t="s">
        <v>182</v>
      </c>
      <c r="BO846" s="265" t="s">
        <v>181</v>
      </c>
      <c r="BP846" s="11" t="s">
        <v>272</v>
      </c>
      <c r="BQ846" s="11" t="s">
        <v>182</v>
      </c>
      <c r="BR846" s="11" t="s">
        <v>182</v>
      </c>
      <c r="BS846" s="11" t="s">
        <v>183</v>
      </c>
      <c r="BT846" s="11" t="s">
        <v>182</v>
      </c>
      <c r="BU846" s="11"/>
      <c r="BV846" s="15">
        <f>IF(UPPER(TRIM(D846))="X",1,0)</f>
        <v>0</v>
      </c>
      <c r="BW846" s="15">
        <f>IF(UPPER(TRIM(E846))="X",1,0)</f>
        <v>0</v>
      </c>
      <c r="BX846" s="15">
        <f>IF(UPPER(TRIM(F846))="X",1,0)</f>
        <v>0</v>
      </c>
      <c r="BY846" s="15">
        <f>IF(UPPER(TRIM(G846))="X",1,0)</f>
        <v>0</v>
      </c>
      <c r="BZ846" s="15">
        <f>IF(UPPER(TRIM(H846))="X",1,0)</f>
        <v>0</v>
      </c>
      <c r="CA846" s="15">
        <f>IF(UPPER(TRIM(J846))="X",1,0)</f>
        <v>0</v>
      </c>
      <c r="CB846" s="15">
        <f>IF(UPPER(TRIM(L846))="X",1,0)</f>
        <v>0</v>
      </c>
      <c r="CC846" s="15">
        <f>IF(UPPER(TRIM(M846))="X",1,0)</f>
        <v>0</v>
      </c>
      <c r="CD846" s="15">
        <f>IF(UPPER(TRIM(I846))="X",1,0)</f>
        <v>0</v>
      </c>
      <c r="CE846" s="15">
        <f>IF(UPPER(TRIM(K846))="X",1,0)</f>
        <v>0</v>
      </c>
      <c r="CF846" s="15">
        <f t="shared" ref="CF846:DA846" si="410">IF(UPPER(TRIM(N846))="X",1,0)</f>
        <v>0</v>
      </c>
      <c r="CG846" s="15">
        <f t="shared" si="410"/>
        <v>0</v>
      </c>
      <c r="CH846" s="15">
        <f t="shared" si="410"/>
        <v>0</v>
      </c>
      <c r="CI846" s="15">
        <f t="shared" si="410"/>
        <v>0</v>
      </c>
      <c r="CJ846" s="15">
        <f t="shared" si="410"/>
        <v>0</v>
      </c>
      <c r="CK846" s="15">
        <f t="shared" si="410"/>
        <v>0</v>
      </c>
      <c r="CL846" s="15">
        <f t="shared" si="410"/>
        <v>0</v>
      </c>
      <c r="CM846" s="15">
        <f t="shared" si="410"/>
        <v>0</v>
      </c>
      <c r="CN846" s="15">
        <f t="shared" si="410"/>
        <v>0</v>
      </c>
      <c r="CO846" s="15">
        <f t="shared" si="410"/>
        <v>0</v>
      </c>
      <c r="CP846" s="15">
        <f t="shared" si="410"/>
        <v>0</v>
      </c>
      <c r="CQ846" s="15">
        <f t="shared" si="410"/>
        <v>0</v>
      </c>
      <c r="CR846" s="15">
        <f t="shared" si="410"/>
        <v>0</v>
      </c>
      <c r="CS846" s="15">
        <f t="shared" si="410"/>
        <v>0</v>
      </c>
      <c r="CT846" s="15">
        <f t="shared" si="410"/>
        <v>0</v>
      </c>
      <c r="CU846" s="15">
        <f t="shared" si="410"/>
        <v>0</v>
      </c>
      <c r="CV846" s="15">
        <f t="shared" si="410"/>
        <v>0</v>
      </c>
      <c r="CW846" s="15">
        <f t="shared" si="410"/>
        <v>0</v>
      </c>
      <c r="CX846" s="15">
        <f t="shared" si="410"/>
        <v>0</v>
      </c>
      <c r="CY846" s="15">
        <f t="shared" si="410"/>
        <v>0</v>
      </c>
      <c r="CZ846" s="15">
        <f t="shared" si="410"/>
        <v>0</v>
      </c>
      <c r="DA846" s="15">
        <f t="shared" si="410"/>
        <v>0</v>
      </c>
      <c r="DB846" s="16">
        <f>IF(UPPER(TRIM(AM846))="P", 0, IF(UPPER(TRIM(AM846))="C", 16384, IF(UPPER(TRIM(AM846))="B", 32768, IF(UPPER(TRIM(AM846))="U", 49152, -1))))</f>
        <v>0</v>
      </c>
      <c r="DC846" s="16">
        <f>HEX2DEC(AN846)</f>
        <v>5780</v>
      </c>
      <c r="DD846" s="16">
        <f>IF(UPPER(TRIM(BB846))="",0,IF(UPPER(TRIM(BB846))="M",32,IF(UPPER(TRIM(BB846))="H",64,IF(UPPER(TRIM(BB846))="I",128,-1))))</f>
        <v>0</v>
      </c>
      <c r="DE846" s="16">
        <f>IF(UPPER(TRIM(BC846))="",0, IF(UPPER(TRIM(BC846))="U",1,IF(UPPER(TRIM(BC846))="A",2,IF(UPPER(TRIM(BC846))="B1",4,IF(UPPER(TRIM(BC846))="B2",8,IF(UPPER(TRIM(BC846))="C",16,-1))))))</f>
        <v>0</v>
      </c>
      <c r="DF846" s="17"/>
      <c r="DG846" s="16">
        <v>435</v>
      </c>
      <c r="DH846" s="16">
        <f>AK846</f>
        <v>516097</v>
      </c>
      <c r="DI846" s="16">
        <f>AL846</f>
        <v>5</v>
      </c>
      <c r="DJ846" s="16">
        <f>DB846 + DC846</f>
        <v>5780</v>
      </c>
      <c r="DK846" s="16">
        <f>HEX2DEC(AO846)</f>
        <v>17</v>
      </c>
      <c r="DL846" s="16">
        <f>HEX2DEC(AP846)</f>
        <v>5780</v>
      </c>
      <c r="DM846" s="13">
        <v>0</v>
      </c>
      <c r="DN846" s="16">
        <v>332</v>
      </c>
      <c r="DO846" s="16">
        <f>BV846*2^15+BW846*2^14+BX846*2^13+BY846*2^12+BZ846*2^11+CA846*2^10+CB846*2^9+CC846*2^8+CD846*2^7+CE846*2^6+CF846*2^5+CG846*2^4+CH846*2^3+CI846*2^2+CJ846*2^1+CK846*2^0</f>
        <v>0</v>
      </c>
      <c r="DP846" s="16">
        <f>CL846*2^15+CM846*2^14+CN846*2^13+CO846*2^12+CP846*2^11+CQ846*2^10+CR846*2^9+CS846*2^8+CT846*2^7+CU846*2^6+CV846*2^5+CW846*2^4+CX846*2^3+CY846*2^2+CZ846*2^1+DA846*2^0</f>
        <v>0</v>
      </c>
      <c r="DQ846" s="16">
        <f>IF(DS846=2,AT846*1000,AT846)</f>
        <v>2000</v>
      </c>
      <c r="DR846" s="16">
        <f>IF(DT846=2,AU846*1000,AU846)</f>
        <v>500</v>
      </c>
      <c r="DS846" s="16">
        <v>2</v>
      </c>
      <c r="DT846" s="16">
        <v>2</v>
      </c>
      <c r="DU846" s="16">
        <f>MAX(0,MIN(AX846,3))*2^14+MAX(0,MIN(AY846,3))*2^12+MAX(0,MIN(AZ846,3))*2^10+MAX(0,MIN(BA846,3))*2^8+IF(AW846&lt;0,31,IF(AW846&gt;30,30,AW846))</f>
        <v>0</v>
      </c>
      <c r="DV846" s="16">
        <f>DD846 + DE846</f>
        <v>0</v>
      </c>
      <c r="DW846" s="138" t="s">
        <v>184</v>
      </c>
      <c r="DX846" s="137" t="s">
        <v>273</v>
      </c>
      <c r="DY846" s="137" t="s">
        <v>186</v>
      </c>
      <c r="DZ846" s="17"/>
      <c r="EA846" s="15"/>
      <c r="EB846" s="15"/>
      <c r="EC846" s="15"/>
      <c r="ED846" s="15"/>
    </row>
    <row r="847" spans="1:134" ht="15" hidden="1" customHeight="1" x14ac:dyDescent="0.3">
      <c r="A847" s="221"/>
      <c r="B847" s="331"/>
      <c r="C847" s="553"/>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48"/>
      <c r="AK847" s="12"/>
      <c r="AL847" s="12"/>
      <c r="AM847" s="149"/>
      <c r="AN847" s="150"/>
      <c r="AO847" s="150"/>
      <c r="AP847" s="150"/>
      <c r="AQ847" s="132" t="s">
        <v>1036</v>
      </c>
      <c r="AR847" s="225">
        <v>5</v>
      </c>
      <c r="AS847" s="142" t="s">
        <v>170</v>
      </c>
      <c r="AT847" s="13"/>
      <c r="AU847" s="13"/>
      <c r="AV847" s="12"/>
      <c r="AW847" s="12"/>
      <c r="AX847" s="12"/>
      <c r="AY847" s="12"/>
      <c r="AZ847" s="12"/>
      <c r="BA847" s="12"/>
      <c r="BB847" s="14"/>
      <c r="BC847" s="14"/>
      <c r="BD847" s="15"/>
      <c r="BE847" s="137" t="s">
        <v>183</v>
      </c>
      <c r="BF847" s="11"/>
      <c r="BG847" s="11"/>
      <c r="BH847" s="11"/>
      <c r="BI847" s="11" t="s">
        <v>183</v>
      </c>
      <c r="BJ847" s="11" t="s">
        <v>183</v>
      </c>
      <c r="BK847" s="11" t="s">
        <v>183</v>
      </c>
      <c r="BL847" s="11" t="s">
        <v>183</v>
      </c>
      <c r="BM847" s="11" t="s">
        <v>183</v>
      </c>
      <c r="BN847" s="11" t="s">
        <v>183</v>
      </c>
      <c r="BO847" s="11" t="s">
        <v>183</v>
      </c>
      <c r="BP847" s="11" t="s">
        <v>183</v>
      </c>
      <c r="BQ847" s="11" t="s">
        <v>183</v>
      </c>
      <c r="BR847" s="11" t="s">
        <v>183</v>
      </c>
      <c r="BS847" s="11" t="s">
        <v>183</v>
      </c>
      <c r="BT847" s="11" t="s">
        <v>183</v>
      </c>
      <c r="BU847" s="11"/>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c r="CZ847" s="15"/>
      <c r="DA847" s="15"/>
      <c r="DB847" s="16"/>
      <c r="DC847" s="16"/>
      <c r="DD847" s="16"/>
      <c r="DE847" s="16"/>
      <c r="DF847" s="17"/>
      <c r="DG847" s="16"/>
      <c r="DH847" s="16"/>
      <c r="DI847" s="16"/>
      <c r="DJ847" s="16"/>
      <c r="DK847" s="16"/>
      <c r="DL847" s="16"/>
      <c r="DM847" s="13"/>
      <c r="DN847" s="16"/>
      <c r="DO847" s="16"/>
      <c r="DP847" s="16"/>
      <c r="DQ847" s="16"/>
      <c r="DR847" s="16"/>
      <c r="DS847" s="16"/>
      <c r="DT847" s="16"/>
      <c r="DU847" s="16"/>
      <c r="DV847" s="16"/>
      <c r="DW847" s="138"/>
      <c r="DX847" s="137"/>
      <c r="DY847" s="137"/>
      <c r="DZ847" s="17"/>
      <c r="EA847" s="15"/>
      <c r="EB847" s="15"/>
      <c r="EC847" s="15"/>
      <c r="ED847" s="15"/>
    </row>
    <row r="848" spans="1:134" ht="15" hidden="1" customHeight="1" x14ac:dyDescent="0.3">
      <c r="A848" s="221"/>
      <c r="B848" s="331"/>
      <c r="C848" s="561" t="str">
        <f>IF(LEN(t_STR_RW_AUX_PWM11) &gt; 0, t_STR_RW_AUX_PWM11, DEF_RW_AUX_PWM11) &amp; " short to power"</f>
        <v>PWM11 short to power</v>
      </c>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c r="AC848" s="151"/>
      <c r="AD848" s="151"/>
      <c r="AE848" s="151"/>
      <c r="AF848" s="151"/>
      <c r="AG848" s="151"/>
      <c r="AH848" s="151"/>
      <c r="AI848" s="151"/>
      <c r="AJ848" s="148">
        <f>IF($DM848=0,0,(IF(_xlfn.BITAND($DM848, 128),"8,", "") &amp; IF(_xlfn.BITAND($DM848,64),"7,", "") &amp; IF(_xlfn.BITAND($DM848,7), _xlfn.BITAND($DM848,7) &amp; ",", "") &amp; IF(_xlfn.BITAND($DM848, 56), _xlfn.BITAND($DM848, 56)/8, "")))</f>
        <v>0</v>
      </c>
      <c r="AK848" s="135">
        <v>516097</v>
      </c>
      <c r="AL848" s="135">
        <v>3</v>
      </c>
      <c r="AM848" s="194" t="s">
        <v>165</v>
      </c>
      <c r="AN848" s="195" t="s">
        <v>1296</v>
      </c>
      <c r="AO848" s="195" t="s">
        <v>343</v>
      </c>
      <c r="AP848" s="195" t="s">
        <v>1298</v>
      </c>
      <c r="AQ848" s="140" t="s">
        <v>1299</v>
      </c>
      <c r="AR848" s="225">
        <v>90</v>
      </c>
      <c r="AS848" s="142" t="s">
        <v>1033</v>
      </c>
      <c r="AT848" s="198">
        <v>2</v>
      </c>
      <c r="AU848" s="198">
        <v>0.5</v>
      </c>
      <c r="AV848" s="12" t="s">
        <v>259</v>
      </c>
      <c r="AW848" s="135">
        <v>0</v>
      </c>
      <c r="AX848" s="135">
        <v>0</v>
      </c>
      <c r="AY848" s="135">
        <v>0</v>
      </c>
      <c r="AZ848" s="135">
        <v>0</v>
      </c>
      <c r="BA848" s="135">
        <v>0</v>
      </c>
      <c r="BB848" s="136"/>
      <c r="BC848" s="136"/>
      <c r="BD848" s="15"/>
      <c r="BE848" s="137" t="str">
        <f>IF(C848="","",C848)</f>
        <v>PWM11 short to power</v>
      </c>
      <c r="BF848" s="11" t="s">
        <v>264</v>
      </c>
      <c r="BG848" s="11" t="s">
        <v>265</v>
      </c>
      <c r="BH848" s="11" t="s">
        <v>266</v>
      </c>
      <c r="BI848" s="146" t="s">
        <v>1225</v>
      </c>
      <c r="BJ848" s="11" t="s">
        <v>268</v>
      </c>
      <c r="BK848" s="146" t="s">
        <v>269</v>
      </c>
      <c r="BL848" s="146" t="s">
        <v>350</v>
      </c>
      <c r="BM848" s="146" t="s">
        <v>179</v>
      </c>
      <c r="BN848" s="11" t="s">
        <v>182</v>
      </c>
      <c r="BO848" s="265" t="s">
        <v>181</v>
      </c>
      <c r="BP848" s="11" t="s">
        <v>272</v>
      </c>
      <c r="BQ848" s="11" t="s">
        <v>182</v>
      </c>
      <c r="BR848" s="11" t="s">
        <v>182</v>
      </c>
      <c r="BS848" s="11" t="s">
        <v>183</v>
      </c>
      <c r="BT848" s="11" t="s">
        <v>182</v>
      </c>
      <c r="BU848" s="11"/>
      <c r="BV848" s="15">
        <f>IF(UPPER(TRIM(D848))="X",1,0)</f>
        <v>0</v>
      </c>
      <c r="BW848" s="15">
        <f>IF(UPPER(TRIM(E848))="X",1,0)</f>
        <v>0</v>
      </c>
      <c r="BX848" s="15">
        <f>IF(UPPER(TRIM(F848))="X",1,0)</f>
        <v>0</v>
      </c>
      <c r="BY848" s="15">
        <f>IF(UPPER(TRIM(G848))="X",1,0)</f>
        <v>0</v>
      </c>
      <c r="BZ848" s="15">
        <f>IF(UPPER(TRIM(H848))="X",1,0)</f>
        <v>0</v>
      </c>
      <c r="CA848" s="15">
        <f>IF(UPPER(TRIM(J848))="X",1,0)</f>
        <v>0</v>
      </c>
      <c r="CB848" s="15">
        <f>IF(UPPER(TRIM(L848))="X",1,0)</f>
        <v>0</v>
      </c>
      <c r="CC848" s="15">
        <f>IF(UPPER(TRIM(M848))="X",1,0)</f>
        <v>0</v>
      </c>
      <c r="CD848" s="15">
        <f>IF(UPPER(TRIM(I848))="X",1,0)</f>
        <v>0</v>
      </c>
      <c r="CE848" s="15">
        <f>IF(UPPER(TRIM(K848))="X",1,0)</f>
        <v>0</v>
      </c>
      <c r="CF848" s="15">
        <f t="shared" ref="CF848:DA848" si="411">IF(UPPER(TRIM(N848))="X",1,0)</f>
        <v>0</v>
      </c>
      <c r="CG848" s="15">
        <f t="shared" si="411"/>
        <v>0</v>
      </c>
      <c r="CH848" s="15">
        <f t="shared" si="411"/>
        <v>0</v>
      </c>
      <c r="CI848" s="15">
        <f t="shared" si="411"/>
        <v>0</v>
      </c>
      <c r="CJ848" s="15">
        <f t="shared" si="411"/>
        <v>0</v>
      </c>
      <c r="CK848" s="15">
        <f t="shared" si="411"/>
        <v>0</v>
      </c>
      <c r="CL848" s="15">
        <f t="shared" si="411"/>
        <v>0</v>
      </c>
      <c r="CM848" s="15">
        <f t="shared" si="411"/>
        <v>0</v>
      </c>
      <c r="CN848" s="15">
        <f t="shared" si="411"/>
        <v>0</v>
      </c>
      <c r="CO848" s="15">
        <f t="shared" si="411"/>
        <v>0</v>
      </c>
      <c r="CP848" s="15">
        <f t="shared" si="411"/>
        <v>0</v>
      </c>
      <c r="CQ848" s="15">
        <f t="shared" si="411"/>
        <v>0</v>
      </c>
      <c r="CR848" s="15">
        <f t="shared" si="411"/>
        <v>0</v>
      </c>
      <c r="CS848" s="15">
        <f t="shared" si="411"/>
        <v>0</v>
      </c>
      <c r="CT848" s="15">
        <f t="shared" si="411"/>
        <v>0</v>
      </c>
      <c r="CU848" s="15">
        <f t="shared" si="411"/>
        <v>0</v>
      </c>
      <c r="CV848" s="15">
        <f t="shared" si="411"/>
        <v>0</v>
      </c>
      <c r="CW848" s="15">
        <f t="shared" si="411"/>
        <v>0</v>
      </c>
      <c r="CX848" s="15">
        <f t="shared" si="411"/>
        <v>0</v>
      </c>
      <c r="CY848" s="15">
        <f t="shared" si="411"/>
        <v>0</v>
      </c>
      <c r="CZ848" s="15">
        <f t="shared" si="411"/>
        <v>0</v>
      </c>
      <c r="DA848" s="15">
        <f t="shared" si="411"/>
        <v>0</v>
      </c>
      <c r="DB848" s="16">
        <f>IF(UPPER(TRIM(AM848))="P", 0, IF(UPPER(TRIM(AM848))="C", 16384, IF(UPPER(TRIM(AM848))="B", 32768, IF(UPPER(TRIM(AM848))="U", 49152, -1))))</f>
        <v>0</v>
      </c>
      <c r="DC848" s="16">
        <f>HEX2DEC(AN848)</f>
        <v>5780</v>
      </c>
      <c r="DD848" s="16">
        <f>IF(UPPER(TRIM(BB848))="",0,IF(UPPER(TRIM(BB848))="M",32,IF(UPPER(TRIM(BB848))="H",64,IF(UPPER(TRIM(BB848))="I",128,-1))))</f>
        <v>0</v>
      </c>
      <c r="DE848" s="16">
        <f>IF(UPPER(TRIM(BC848))="",0, IF(UPPER(TRIM(BC848))="U",1,IF(UPPER(TRIM(BC848))="A",2,IF(UPPER(TRIM(BC848))="B1",4,IF(UPPER(TRIM(BC848))="B2",8,IF(UPPER(TRIM(BC848))="C",16,-1))))))</f>
        <v>0</v>
      </c>
      <c r="DF848" s="17"/>
      <c r="DG848" s="16">
        <v>436</v>
      </c>
      <c r="DH848" s="16">
        <f>AK848</f>
        <v>516097</v>
      </c>
      <c r="DI848" s="16">
        <f>AL848</f>
        <v>3</v>
      </c>
      <c r="DJ848" s="16">
        <f>DB848 + DC848</f>
        <v>5780</v>
      </c>
      <c r="DK848" s="16">
        <f>HEX2DEC(AO848)</f>
        <v>18</v>
      </c>
      <c r="DL848" s="16">
        <f>HEX2DEC(AP848)</f>
        <v>5781</v>
      </c>
      <c r="DM848" s="13">
        <v>0</v>
      </c>
      <c r="DN848" s="16">
        <v>333</v>
      </c>
      <c r="DO848" s="16">
        <f>BV848*2^15+BW848*2^14+BX848*2^13+BY848*2^12+BZ848*2^11+CA848*2^10+CB848*2^9+CC848*2^8+CD848*2^7+CE848*2^6+CF848*2^5+CG848*2^4+CH848*2^3+CI848*2^2+CJ848*2^1+CK848*2^0</f>
        <v>0</v>
      </c>
      <c r="DP848" s="16">
        <f>CL848*2^15+CM848*2^14+CN848*2^13+CO848*2^12+CP848*2^11+CQ848*2^10+CR848*2^9+CS848*2^8+CT848*2^7+CU848*2^6+CV848*2^5+CW848*2^4+CX848*2^3+CY848*2^2+CZ848*2^1+DA848*2^0</f>
        <v>0</v>
      </c>
      <c r="DQ848" s="16">
        <f>IF(DS848=2,AT848*1000,AT848)</f>
        <v>2000</v>
      </c>
      <c r="DR848" s="16">
        <f>IF(DT848=2,AU848*1000,AU848)</f>
        <v>500</v>
      </c>
      <c r="DS848" s="16">
        <v>2</v>
      </c>
      <c r="DT848" s="16">
        <v>2</v>
      </c>
      <c r="DU848" s="16">
        <f>MAX(0,MIN(AX848,3))*2^14+MAX(0,MIN(AY848,3))*2^12+MAX(0,MIN(AZ848,3))*2^10+MAX(0,MIN(BA848,3))*2^8+IF(AW848&lt;0,31,IF(AW848&gt;30,30,AW848))</f>
        <v>0</v>
      </c>
      <c r="DV848" s="16">
        <f>DD848 + DE848</f>
        <v>0</v>
      </c>
      <c r="DW848" s="138" t="s">
        <v>184</v>
      </c>
      <c r="DX848" s="137" t="s">
        <v>273</v>
      </c>
      <c r="DY848" s="137" t="s">
        <v>186</v>
      </c>
      <c r="DZ848" s="17"/>
      <c r="EA848" s="15"/>
      <c r="EB848" s="15"/>
      <c r="EC848" s="15"/>
      <c r="ED848" s="15"/>
    </row>
    <row r="849" spans="1:134" ht="15" hidden="1" customHeight="1" x14ac:dyDescent="0.3">
      <c r="A849" s="284" t="s">
        <v>1276</v>
      </c>
      <c r="B849" s="331"/>
      <c r="C849" s="553"/>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48"/>
      <c r="AK849" s="12"/>
      <c r="AL849" s="12"/>
      <c r="AM849" s="149"/>
      <c r="AN849" s="150"/>
      <c r="AO849" s="150"/>
      <c r="AP849" s="150"/>
      <c r="AQ849" s="132" t="s">
        <v>1039</v>
      </c>
      <c r="AR849" s="225">
        <v>90</v>
      </c>
      <c r="AS849" s="142" t="s">
        <v>170</v>
      </c>
      <c r="AT849" s="13"/>
      <c r="AU849" s="13"/>
      <c r="AV849" s="12"/>
      <c r="AW849" s="12"/>
      <c r="AX849" s="12"/>
      <c r="AY849" s="12"/>
      <c r="AZ849" s="12"/>
      <c r="BA849" s="12"/>
      <c r="BB849" s="14"/>
      <c r="BC849" s="14"/>
      <c r="BD849" s="15"/>
      <c r="BE849" s="137" t="s">
        <v>183</v>
      </c>
      <c r="BF849" s="11"/>
      <c r="BG849" s="11"/>
      <c r="BH849" s="11"/>
      <c r="BI849" s="11" t="s">
        <v>183</v>
      </c>
      <c r="BJ849" s="11" t="s">
        <v>183</v>
      </c>
      <c r="BK849" s="11" t="s">
        <v>183</v>
      </c>
      <c r="BL849" s="11" t="s">
        <v>183</v>
      </c>
      <c r="BM849" s="11" t="s">
        <v>183</v>
      </c>
      <c r="BN849" s="11" t="s">
        <v>183</v>
      </c>
      <c r="BO849" s="11" t="s">
        <v>183</v>
      </c>
      <c r="BP849" s="11" t="s">
        <v>183</v>
      </c>
      <c r="BQ849" s="11" t="s">
        <v>183</v>
      </c>
      <c r="BR849" s="11" t="s">
        <v>183</v>
      </c>
      <c r="BS849" s="11" t="s">
        <v>183</v>
      </c>
      <c r="BT849" s="11" t="s">
        <v>183</v>
      </c>
      <c r="BU849" s="11"/>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c r="CZ849" s="15"/>
      <c r="DA849" s="15"/>
      <c r="DB849" s="16"/>
      <c r="DC849" s="16"/>
      <c r="DD849" s="16"/>
      <c r="DE849" s="16"/>
      <c r="DF849" s="17"/>
      <c r="DG849" s="16"/>
      <c r="DH849" s="16"/>
      <c r="DI849" s="16"/>
      <c r="DJ849" s="16"/>
      <c r="DK849" s="16"/>
      <c r="DL849" s="16"/>
      <c r="DM849" s="13"/>
      <c r="DN849" s="16"/>
      <c r="DO849" s="16"/>
      <c r="DP849" s="16"/>
      <c r="DQ849" s="16"/>
      <c r="DR849" s="16"/>
      <c r="DS849" s="16"/>
      <c r="DT849" s="16"/>
      <c r="DU849" s="16"/>
      <c r="DV849" s="16"/>
      <c r="DW849" s="138"/>
      <c r="DX849" s="137"/>
      <c r="DY849" s="137"/>
      <c r="DZ849" s="17"/>
      <c r="EA849" s="15"/>
      <c r="EB849" s="15"/>
      <c r="EC849" s="15"/>
      <c r="ED849" s="15"/>
    </row>
    <row r="850" spans="1:134" ht="15" hidden="1" customHeight="1" x14ac:dyDescent="0.3">
      <c r="A850" s="154" t="s">
        <v>1237</v>
      </c>
      <c r="B850" s="329"/>
      <c r="C850" s="555"/>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c r="AA850" s="184"/>
      <c r="AB850" s="184"/>
      <c r="AC850" s="184"/>
      <c r="AD850" s="184"/>
      <c r="AE850" s="184"/>
      <c r="AF850" s="184"/>
      <c r="AG850" s="184"/>
      <c r="AH850" s="184"/>
      <c r="AI850" s="184"/>
      <c r="AJ850" s="285"/>
      <c r="AK850" s="184"/>
      <c r="AL850" s="184"/>
      <c r="AM850" s="286"/>
      <c r="AN850" s="287"/>
      <c r="AO850" s="287"/>
      <c r="AP850" s="287"/>
      <c r="AQ850" s="183"/>
      <c r="AR850" s="332"/>
      <c r="AS850" s="333"/>
      <c r="AT850" s="185"/>
      <c r="AU850" s="185"/>
      <c r="AV850" s="184"/>
      <c r="AW850" s="184"/>
      <c r="AX850" s="184"/>
      <c r="AY850" s="184"/>
      <c r="AZ850" s="184"/>
      <c r="BA850" s="184"/>
      <c r="BB850" s="186"/>
      <c r="BC850" s="186"/>
      <c r="BD850" s="15"/>
      <c r="BE850" s="137" t="s">
        <v>183</v>
      </c>
      <c r="BF850" s="11"/>
      <c r="BG850" s="11"/>
      <c r="BH850" s="11"/>
      <c r="BI850" s="11" t="s">
        <v>183</v>
      </c>
      <c r="BJ850" s="11" t="s">
        <v>183</v>
      </c>
      <c r="BK850" s="11" t="s">
        <v>183</v>
      </c>
      <c r="BL850" s="11" t="s">
        <v>183</v>
      </c>
      <c r="BM850" s="11" t="s">
        <v>183</v>
      </c>
      <c r="BN850" s="11" t="s">
        <v>183</v>
      </c>
      <c r="BO850" s="11" t="s">
        <v>183</v>
      </c>
      <c r="BP850" s="11" t="s">
        <v>183</v>
      </c>
      <c r="BQ850" s="11" t="s">
        <v>183</v>
      </c>
      <c r="BR850" s="11" t="s">
        <v>183</v>
      </c>
      <c r="BS850" s="11" t="s">
        <v>183</v>
      </c>
      <c r="BT850" s="11" t="s">
        <v>183</v>
      </c>
      <c r="BU850" s="11"/>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c r="CZ850" s="15"/>
      <c r="DA850" s="15"/>
      <c r="DB850" s="16"/>
      <c r="DC850" s="16"/>
      <c r="DD850" s="16"/>
      <c r="DE850" s="16"/>
      <c r="DF850" s="17"/>
      <c r="DG850" s="16"/>
      <c r="DH850" s="16"/>
      <c r="DI850" s="16"/>
      <c r="DJ850" s="16"/>
      <c r="DK850" s="16"/>
      <c r="DL850" s="16"/>
      <c r="DM850" s="185"/>
      <c r="DN850" s="16"/>
      <c r="DO850" s="16"/>
      <c r="DP850" s="16"/>
      <c r="DQ850" s="16"/>
      <c r="DR850" s="16"/>
      <c r="DS850" s="16"/>
      <c r="DT850" s="16"/>
      <c r="DU850" s="16"/>
      <c r="DV850" s="16"/>
      <c r="DW850" s="138"/>
      <c r="DX850" s="137"/>
      <c r="DY850" s="137"/>
      <c r="DZ850" s="17"/>
      <c r="EA850" s="15"/>
      <c r="EB850" s="15"/>
      <c r="EC850" s="15"/>
      <c r="ED850" s="15"/>
    </row>
    <row r="851" spans="1:134" ht="15" hidden="1" customHeight="1" x14ac:dyDescent="0.3">
      <c r="A851" s="284" t="s">
        <v>1281</v>
      </c>
      <c r="B851" s="330" t="s">
        <v>1300</v>
      </c>
      <c r="C851" s="561" t="str">
        <f>IF(LEN(t_STR_RW_AUX_PWM12) &gt; 0, t_STR_RW_AUX_PWM12, DEF_RW_AUX_PWM12) &amp; " open / ground short"</f>
        <v>PWM12 open / ground short</v>
      </c>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c r="AA851" s="193"/>
      <c r="AB851" s="193"/>
      <c r="AC851" s="193"/>
      <c r="AD851" s="193"/>
      <c r="AE851" s="193"/>
      <c r="AF851" s="193"/>
      <c r="AG851" s="193"/>
      <c r="AH851" s="193"/>
      <c r="AI851" s="193"/>
      <c r="AJ851" s="148">
        <f>IF($DM851=0,0,(IF(_xlfn.BITAND($DM851, 128),"8,", "") &amp; IF(_xlfn.BITAND($DM851,64),"7,", "") &amp; IF(_xlfn.BITAND($DM851,7), _xlfn.BITAND($DM851,7) &amp; ",", "") &amp; IF(_xlfn.BITAND($DM851, 56), _xlfn.BITAND($DM851, 56)/8, "")))</f>
        <v>0</v>
      </c>
      <c r="AK851" s="135">
        <v>516098</v>
      </c>
      <c r="AL851" s="135">
        <v>5</v>
      </c>
      <c r="AM851" s="194" t="s">
        <v>165</v>
      </c>
      <c r="AN851" s="195" t="s">
        <v>1301</v>
      </c>
      <c r="AO851" s="195" t="s">
        <v>352</v>
      </c>
      <c r="AP851" s="195" t="s">
        <v>1301</v>
      </c>
      <c r="AQ851" s="140" t="s">
        <v>1302</v>
      </c>
      <c r="AR851" s="225">
        <v>5</v>
      </c>
      <c r="AS851" s="142" t="s">
        <v>1033</v>
      </c>
      <c r="AT851" s="198">
        <v>2</v>
      </c>
      <c r="AU851" s="198">
        <v>0.5</v>
      </c>
      <c r="AV851" s="12" t="s">
        <v>259</v>
      </c>
      <c r="AW851" s="135">
        <v>0</v>
      </c>
      <c r="AX851" s="135">
        <v>0</v>
      </c>
      <c r="AY851" s="135">
        <v>0</v>
      </c>
      <c r="AZ851" s="135">
        <v>0</v>
      </c>
      <c r="BA851" s="135">
        <v>0</v>
      </c>
      <c r="BB851" s="136"/>
      <c r="BC851" s="136"/>
      <c r="BD851" s="15"/>
      <c r="BE851" s="137" t="str">
        <f>IF(C851="","",C851)</f>
        <v>PWM12 open / ground short</v>
      </c>
      <c r="BF851" s="11" t="s">
        <v>264</v>
      </c>
      <c r="BG851" s="11" t="s">
        <v>265</v>
      </c>
      <c r="BH851" s="11" t="s">
        <v>266</v>
      </c>
      <c r="BI851" s="146" t="s">
        <v>1225</v>
      </c>
      <c r="BJ851" s="11" t="s">
        <v>268</v>
      </c>
      <c r="BK851" s="146" t="s">
        <v>269</v>
      </c>
      <c r="BL851" s="146" t="s">
        <v>350</v>
      </c>
      <c r="BM851" s="146" t="s">
        <v>179</v>
      </c>
      <c r="BN851" s="11" t="s">
        <v>182</v>
      </c>
      <c r="BO851" s="265" t="s">
        <v>181</v>
      </c>
      <c r="BP851" s="11" t="s">
        <v>272</v>
      </c>
      <c r="BQ851" s="11" t="s">
        <v>182</v>
      </c>
      <c r="BR851" s="11" t="s">
        <v>182</v>
      </c>
      <c r="BS851" s="11" t="s">
        <v>183</v>
      </c>
      <c r="BT851" s="11" t="s">
        <v>182</v>
      </c>
      <c r="BU851" s="11"/>
      <c r="BV851" s="15">
        <f>IF(UPPER(TRIM(D851))="X",1,0)</f>
        <v>0</v>
      </c>
      <c r="BW851" s="15">
        <f>IF(UPPER(TRIM(E851))="X",1,0)</f>
        <v>0</v>
      </c>
      <c r="BX851" s="15">
        <f>IF(UPPER(TRIM(F851))="X",1,0)</f>
        <v>0</v>
      </c>
      <c r="BY851" s="15">
        <f>IF(UPPER(TRIM(G851))="X",1,0)</f>
        <v>0</v>
      </c>
      <c r="BZ851" s="15">
        <f>IF(UPPER(TRIM(H851))="X",1,0)</f>
        <v>0</v>
      </c>
      <c r="CA851" s="15">
        <f>IF(UPPER(TRIM(J851))="X",1,0)</f>
        <v>0</v>
      </c>
      <c r="CB851" s="15">
        <f>IF(UPPER(TRIM(L851))="X",1,0)</f>
        <v>0</v>
      </c>
      <c r="CC851" s="15">
        <f>IF(UPPER(TRIM(M851))="X",1,0)</f>
        <v>0</v>
      </c>
      <c r="CD851" s="15">
        <f>IF(UPPER(TRIM(I851))="X",1,0)</f>
        <v>0</v>
      </c>
      <c r="CE851" s="15">
        <f>IF(UPPER(TRIM(K851))="X",1,0)</f>
        <v>0</v>
      </c>
      <c r="CF851" s="15">
        <f t="shared" ref="CF851:DA851" si="412">IF(UPPER(TRIM(N851))="X",1,0)</f>
        <v>0</v>
      </c>
      <c r="CG851" s="15">
        <f t="shared" si="412"/>
        <v>0</v>
      </c>
      <c r="CH851" s="15">
        <f t="shared" si="412"/>
        <v>0</v>
      </c>
      <c r="CI851" s="15">
        <f t="shared" si="412"/>
        <v>0</v>
      </c>
      <c r="CJ851" s="15">
        <f t="shared" si="412"/>
        <v>0</v>
      </c>
      <c r="CK851" s="15">
        <f t="shared" si="412"/>
        <v>0</v>
      </c>
      <c r="CL851" s="15">
        <f t="shared" si="412"/>
        <v>0</v>
      </c>
      <c r="CM851" s="15">
        <f t="shared" si="412"/>
        <v>0</v>
      </c>
      <c r="CN851" s="15">
        <f t="shared" si="412"/>
        <v>0</v>
      </c>
      <c r="CO851" s="15">
        <f t="shared" si="412"/>
        <v>0</v>
      </c>
      <c r="CP851" s="15">
        <f t="shared" si="412"/>
        <v>0</v>
      </c>
      <c r="CQ851" s="15">
        <f t="shared" si="412"/>
        <v>0</v>
      </c>
      <c r="CR851" s="15">
        <f t="shared" si="412"/>
        <v>0</v>
      </c>
      <c r="CS851" s="15">
        <f t="shared" si="412"/>
        <v>0</v>
      </c>
      <c r="CT851" s="15">
        <f t="shared" si="412"/>
        <v>0</v>
      </c>
      <c r="CU851" s="15">
        <f t="shared" si="412"/>
        <v>0</v>
      </c>
      <c r="CV851" s="15">
        <f t="shared" si="412"/>
        <v>0</v>
      </c>
      <c r="CW851" s="15">
        <f t="shared" si="412"/>
        <v>0</v>
      </c>
      <c r="CX851" s="15">
        <f t="shared" si="412"/>
        <v>0</v>
      </c>
      <c r="CY851" s="15">
        <f t="shared" si="412"/>
        <v>0</v>
      </c>
      <c r="CZ851" s="15">
        <f t="shared" si="412"/>
        <v>0</v>
      </c>
      <c r="DA851" s="15">
        <f t="shared" si="412"/>
        <v>0</v>
      </c>
      <c r="DB851" s="16">
        <f>IF(UPPER(TRIM(AM851))="P", 0, IF(UPPER(TRIM(AM851))="C", 16384, IF(UPPER(TRIM(AM851))="B", 32768, IF(UPPER(TRIM(AM851))="U", 49152, -1))))</f>
        <v>0</v>
      </c>
      <c r="DC851" s="16">
        <f>HEX2DEC(AN851)</f>
        <v>5782</v>
      </c>
      <c r="DD851" s="16">
        <f>IF(UPPER(TRIM(BB851))="",0,IF(UPPER(TRIM(BB851))="M",32,IF(UPPER(TRIM(BB851))="H",64,IF(UPPER(TRIM(BB851))="I",128,-1))))</f>
        <v>0</v>
      </c>
      <c r="DE851" s="16">
        <f>IF(UPPER(TRIM(BC851))="",0, IF(UPPER(TRIM(BC851))="U",1,IF(UPPER(TRIM(BC851))="A",2,IF(UPPER(TRIM(BC851))="B1",4,IF(UPPER(TRIM(BC851))="B2",8,IF(UPPER(TRIM(BC851))="C",16,-1))))))</f>
        <v>0</v>
      </c>
      <c r="DF851" s="17"/>
      <c r="DG851" s="16">
        <v>437</v>
      </c>
      <c r="DH851" s="16">
        <f>AK851</f>
        <v>516098</v>
      </c>
      <c r="DI851" s="16">
        <f>AL851</f>
        <v>5</v>
      </c>
      <c r="DJ851" s="16">
        <f>DB851 + DC851</f>
        <v>5782</v>
      </c>
      <c r="DK851" s="16">
        <f>HEX2DEC(AO851)</f>
        <v>17</v>
      </c>
      <c r="DL851" s="16">
        <f>HEX2DEC(AP851)</f>
        <v>5782</v>
      </c>
      <c r="DM851" s="13">
        <v>0</v>
      </c>
      <c r="DN851" s="16">
        <v>334</v>
      </c>
      <c r="DO851" s="16">
        <f>BV851*2^15+BW851*2^14+BX851*2^13+BY851*2^12+BZ851*2^11+CA851*2^10+CB851*2^9+CC851*2^8+CD851*2^7+CE851*2^6+CF851*2^5+CG851*2^4+CH851*2^3+CI851*2^2+CJ851*2^1+CK851*2^0</f>
        <v>0</v>
      </c>
      <c r="DP851" s="16">
        <f>CL851*2^15+CM851*2^14+CN851*2^13+CO851*2^12+CP851*2^11+CQ851*2^10+CR851*2^9+CS851*2^8+CT851*2^7+CU851*2^6+CV851*2^5+CW851*2^4+CX851*2^3+CY851*2^2+CZ851*2^1+DA851*2^0</f>
        <v>0</v>
      </c>
      <c r="DQ851" s="16">
        <f>IF(DS851=2,AT851*1000,AT851)</f>
        <v>2000</v>
      </c>
      <c r="DR851" s="16">
        <f>IF(DT851=2,AU851*1000,AU851)</f>
        <v>500</v>
      </c>
      <c r="DS851" s="16">
        <v>2</v>
      </c>
      <c r="DT851" s="16">
        <v>2</v>
      </c>
      <c r="DU851" s="16">
        <f>MAX(0,MIN(AX851,3))*2^14+MAX(0,MIN(AY851,3))*2^12+MAX(0,MIN(AZ851,3))*2^10+MAX(0,MIN(BA851,3))*2^8+IF(AW851&lt;0,31,IF(AW851&gt;30,30,AW851))</f>
        <v>0</v>
      </c>
      <c r="DV851" s="16">
        <f>DD851 + DE851</f>
        <v>0</v>
      </c>
      <c r="DW851" s="138" t="s">
        <v>184</v>
      </c>
      <c r="DX851" s="137" t="s">
        <v>273</v>
      </c>
      <c r="DY851" s="137" t="s">
        <v>186</v>
      </c>
      <c r="DZ851" s="17"/>
      <c r="EA851" s="15"/>
      <c r="EB851" s="15"/>
      <c r="EC851" s="15"/>
      <c r="ED851" s="15"/>
    </row>
    <row r="852" spans="1:134" ht="15" hidden="1" customHeight="1" x14ac:dyDescent="0.3">
      <c r="A852" s="284" t="s">
        <v>274</v>
      </c>
      <c r="B852" s="331"/>
      <c r="C852" s="553"/>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48"/>
      <c r="AK852" s="12"/>
      <c r="AL852" s="12"/>
      <c r="AM852" s="149"/>
      <c r="AN852" s="150"/>
      <c r="AO852" s="150"/>
      <c r="AP852" s="150"/>
      <c r="AQ852" s="132" t="s">
        <v>1036</v>
      </c>
      <c r="AR852" s="225">
        <v>5</v>
      </c>
      <c r="AS852" s="142" t="s">
        <v>170</v>
      </c>
      <c r="AT852" s="13"/>
      <c r="AU852" s="13"/>
      <c r="AV852" s="12"/>
      <c r="AW852" s="12"/>
      <c r="AX852" s="12"/>
      <c r="AY852" s="12"/>
      <c r="AZ852" s="12"/>
      <c r="BA852" s="12"/>
      <c r="BB852" s="14"/>
      <c r="BC852" s="14"/>
      <c r="BD852" s="15"/>
      <c r="BE852" s="137" t="s">
        <v>183</v>
      </c>
      <c r="BF852" s="11"/>
      <c r="BG852" s="11"/>
      <c r="BH852" s="11"/>
      <c r="BI852" s="11" t="s">
        <v>183</v>
      </c>
      <c r="BJ852" s="11" t="s">
        <v>183</v>
      </c>
      <c r="BK852" s="11" t="s">
        <v>183</v>
      </c>
      <c r="BL852" s="11" t="s">
        <v>183</v>
      </c>
      <c r="BM852" s="11" t="s">
        <v>183</v>
      </c>
      <c r="BN852" s="11" t="s">
        <v>183</v>
      </c>
      <c r="BO852" s="11" t="s">
        <v>183</v>
      </c>
      <c r="BP852" s="11" t="s">
        <v>183</v>
      </c>
      <c r="BQ852" s="11" t="s">
        <v>183</v>
      </c>
      <c r="BR852" s="11" t="s">
        <v>183</v>
      </c>
      <c r="BS852" s="11" t="s">
        <v>183</v>
      </c>
      <c r="BT852" s="11" t="s">
        <v>183</v>
      </c>
      <c r="BU852" s="11"/>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c r="CZ852" s="15"/>
      <c r="DA852" s="15"/>
      <c r="DB852" s="16"/>
      <c r="DC852" s="16"/>
      <c r="DD852" s="16"/>
      <c r="DE852" s="16"/>
      <c r="DF852" s="17"/>
      <c r="DG852" s="16"/>
      <c r="DH852" s="16"/>
      <c r="DI852" s="16"/>
      <c r="DJ852" s="16"/>
      <c r="DK852" s="16"/>
      <c r="DL852" s="16"/>
      <c r="DM852" s="13"/>
      <c r="DN852" s="16"/>
      <c r="DO852" s="16"/>
      <c r="DP852" s="16"/>
      <c r="DQ852" s="16"/>
      <c r="DR852" s="16"/>
      <c r="DS852" s="16"/>
      <c r="DT852" s="16"/>
      <c r="DU852" s="16"/>
      <c r="DV852" s="16"/>
      <c r="DW852" s="138"/>
      <c r="DX852" s="137"/>
      <c r="DY852" s="137"/>
      <c r="DZ852" s="17"/>
      <c r="EA852" s="15"/>
      <c r="EB852" s="15"/>
      <c r="EC852" s="15"/>
      <c r="ED852" s="15"/>
    </row>
    <row r="853" spans="1:134" ht="15" hidden="1" customHeight="1" x14ac:dyDescent="0.3">
      <c r="A853" s="221"/>
      <c r="B853" s="331"/>
      <c r="C853" s="561" t="str">
        <f>IF(LEN(t_STR_RW_AUX_PWM12) &gt; 0, t_STR_RW_AUX_PWM12, DEF_RW_AUX_PWM12) &amp; " short to power"</f>
        <v>PWM12 short to power</v>
      </c>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c r="AC853" s="151"/>
      <c r="AD853" s="151"/>
      <c r="AE853" s="151"/>
      <c r="AF853" s="151"/>
      <c r="AG853" s="151"/>
      <c r="AH853" s="151"/>
      <c r="AI853" s="151"/>
      <c r="AJ853" s="148">
        <f>IF($DM853=0,0,(IF(_xlfn.BITAND($DM853, 128),"8,", "") &amp; IF(_xlfn.BITAND($DM853,64),"7,", "") &amp; IF(_xlfn.BITAND($DM853,7), _xlfn.BITAND($DM853,7) &amp; ",", "") &amp; IF(_xlfn.BITAND($DM853, 56), _xlfn.BITAND($DM853, 56)/8, "")))</f>
        <v>0</v>
      </c>
      <c r="AK853" s="135">
        <v>516098</v>
      </c>
      <c r="AL853" s="135">
        <v>3</v>
      </c>
      <c r="AM853" s="194" t="s">
        <v>165</v>
      </c>
      <c r="AN853" s="195" t="s">
        <v>1301</v>
      </c>
      <c r="AO853" s="195" t="s">
        <v>343</v>
      </c>
      <c r="AP853" s="195" t="s">
        <v>1303</v>
      </c>
      <c r="AQ853" s="140" t="s">
        <v>1304</v>
      </c>
      <c r="AR853" s="225">
        <v>90</v>
      </c>
      <c r="AS853" s="142" t="s">
        <v>1033</v>
      </c>
      <c r="AT853" s="198">
        <v>2</v>
      </c>
      <c r="AU853" s="198">
        <v>0.5</v>
      </c>
      <c r="AV853" s="12" t="s">
        <v>259</v>
      </c>
      <c r="AW853" s="135">
        <v>0</v>
      </c>
      <c r="AX853" s="135">
        <v>0</v>
      </c>
      <c r="AY853" s="135">
        <v>0</v>
      </c>
      <c r="AZ853" s="135">
        <v>0</v>
      </c>
      <c r="BA853" s="135">
        <v>0</v>
      </c>
      <c r="BB853" s="136"/>
      <c r="BC853" s="136"/>
      <c r="BD853" s="15"/>
      <c r="BE853" s="137" t="str">
        <f>IF(C853="","",C853)</f>
        <v>PWM12 short to power</v>
      </c>
      <c r="BF853" s="11" t="s">
        <v>264</v>
      </c>
      <c r="BG853" s="11" t="s">
        <v>265</v>
      </c>
      <c r="BH853" s="11" t="s">
        <v>266</v>
      </c>
      <c r="BI853" s="146" t="s">
        <v>1225</v>
      </c>
      <c r="BJ853" s="11" t="s">
        <v>268</v>
      </c>
      <c r="BK853" s="146" t="s">
        <v>269</v>
      </c>
      <c r="BL853" s="146" t="s">
        <v>350</v>
      </c>
      <c r="BM853" s="146" t="s">
        <v>179</v>
      </c>
      <c r="BN853" s="11" t="s">
        <v>182</v>
      </c>
      <c r="BO853" s="265" t="s">
        <v>181</v>
      </c>
      <c r="BP853" s="11" t="s">
        <v>272</v>
      </c>
      <c r="BQ853" s="11" t="s">
        <v>182</v>
      </c>
      <c r="BR853" s="11" t="s">
        <v>182</v>
      </c>
      <c r="BS853" s="11" t="s">
        <v>183</v>
      </c>
      <c r="BT853" s="11" t="s">
        <v>182</v>
      </c>
      <c r="BU853" s="11"/>
      <c r="BV853" s="15">
        <f>IF(UPPER(TRIM(D853))="X",1,0)</f>
        <v>0</v>
      </c>
      <c r="BW853" s="15">
        <f>IF(UPPER(TRIM(E853))="X",1,0)</f>
        <v>0</v>
      </c>
      <c r="BX853" s="15">
        <f>IF(UPPER(TRIM(F853))="X",1,0)</f>
        <v>0</v>
      </c>
      <c r="BY853" s="15">
        <f>IF(UPPER(TRIM(G853))="X",1,0)</f>
        <v>0</v>
      </c>
      <c r="BZ853" s="15">
        <f>IF(UPPER(TRIM(H853))="X",1,0)</f>
        <v>0</v>
      </c>
      <c r="CA853" s="15">
        <f>IF(UPPER(TRIM(J853))="X",1,0)</f>
        <v>0</v>
      </c>
      <c r="CB853" s="15">
        <f>IF(UPPER(TRIM(L853))="X",1,0)</f>
        <v>0</v>
      </c>
      <c r="CC853" s="15">
        <f>IF(UPPER(TRIM(M853))="X",1,0)</f>
        <v>0</v>
      </c>
      <c r="CD853" s="15">
        <f>IF(UPPER(TRIM(I853))="X",1,0)</f>
        <v>0</v>
      </c>
      <c r="CE853" s="15">
        <f>IF(UPPER(TRIM(K853))="X",1,0)</f>
        <v>0</v>
      </c>
      <c r="CF853" s="15">
        <f t="shared" ref="CF853:DA853" si="413">IF(UPPER(TRIM(N853))="X",1,0)</f>
        <v>0</v>
      </c>
      <c r="CG853" s="15">
        <f t="shared" si="413"/>
        <v>0</v>
      </c>
      <c r="CH853" s="15">
        <f t="shared" si="413"/>
        <v>0</v>
      </c>
      <c r="CI853" s="15">
        <f t="shared" si="413"/>
        <v>0</v>
      </c>
      <c r="CJ853" s="15">
        <f t="shared" si="413"/>
        <v>0</v>
      </c>
      <c r="CK853" s="15">
        <f t="shared" si="413"/>
        <v>0</v>
      </c>
      <c r="CL853" s="15">
        <f t="shared" si="413"/>
        <v>0</v>
      </c>
      <c r="CM853" s="15">
        <f t="shared" si="413"/>
        <v>0</v>
      </c>
      <c r="CN853" s="15">
        <f t="shared" si="413"/>
        <v>0</v>
      </c>
      <c r="CO853" s="15">
        <f t="shared" si="413"/>
        <v>0</v>
      </c>
      <c r="CP853" s="15">
        <f t="shared" si="413"/>
        <v>0</v>
      </c>
      <c r="CQ853" s="15">
        <f t="shared" si="413"/>
        <v>0</v>
      </c>
      <c r="CR853" s="15">
        <f t="shared" si="413"/>
        <v>0</v>
      </c>
      <c r="CS853" s="15">
        <f t="shared" si="413"/>
        <v>0</v>
      </c>
      <c r="CT853" s="15">
        <f t="shared" si="413"/>
        <v>0</v>
      </c>
      <c r="CU853" s="15">
        <f t="shared" si="413"/>
        <v>0</v>
      </c>
      <c r="CV853" s="15">
        <f t="shared" si="413"/>
        <v>0</v>
      </c>
      <c r="CW853" s="15">
        <f t="shared" si="413"/>
        <v>0</v>
      </c>
      <c r="CX853" s="15">
        <f t="shared" si="413"/>
        <v>0</v>
      </c>
      <c r="CY853" s="15">
        <f t="shared" si="413"/>
        <v>0</v>
      </c>
      <c r="CZ853" s="15">
        <f t="shared" si="413"/>
        <v>0</v>
      </c>
      <c r="DA853" s="15">
        <f t="shared" si="413"/>
        <v>0</v>
      </c>
      <c r="DB853" s="16">
        <f>IF(UPPER(TRIM(AM853))="P", 0, IF(UPPER(TRIM(AM853))="C", 16384, IF(UPPER(TRIM(AM853))="B", 32768, IF(UPPER(TRIM(AM853))="U", 49152, -1))))</f>
        <v>0</v>
      </c>
      <c r="DC853" s="16">
        <f>HEX2DEC(AN853)</f>
        <v>5782</v>
      </c>
      <c r="DD853" s="16">
        <f>IF(UPPER(TRIM(BB853))="",0,IF(UPPER(TRIM(BB853))="M",32,IF(UPPER(TRIM(BB853))="H",64,IF(UPPER(TRIM(BB853))="I",128,-1))))</f>
        <v>0</v>
      </c>
      <c r="DE853" s="16">
        <f>IF(UPPER(TRIM(BC853))="",0, IF(UPPER(TRIM(BC853))="U",1,IF(UPPER(TRIM(BC853))="A",2,IF(UPPER(TRIM(BC853))="B1",4,IF(UPPER(TRIM(BC853))="B2",8,IF(UPPER(TRIM(BC853))="C",16,-1))))))</f>
        <v>0</v>
      </c>
      <c r="DF853" s="17"/>
      <c r="DG853" s="16">
        <v>438</v>
      </c>
      <c r="DH853" s="16">
        <f>AK853</f>
        <v>516098</v>
      </c>
      <c r="DI853" s="16">
        <f>AL853</f>
        <v>3</v>
      </c>
      <c r="DJ853" s="16">
        <f>DB853 + DC853</f>
        <v>5782</v>
      </c>
      <c r="DK853" s="16">
        <f>HEX2DEC(AO853)</f>
        <v>18</v>
      </c>
      <c r="DL853" s="16">
        <f>HEX2DEC(AP853)</f>
        <v>5783</v>
      </c>
      <c r="DM853" s="13">
        <v>0</v>
      </c>
      <c r="DN853" s="16">
        <v>335</v>
      </c>
      <c r="DO853" s="16">
        <f>BV853*2^15+BW853*2^14+BX853*2^13+BY853*2^12+BZ853*2^11+CA853*2^10+CB853*2^9+CC853*2^8+CD853*2^7+CE853*2^6+CF853*2^5+CG853*2^4+CH853*2^3+CI853*2^2+CJ853*2^1+CK853*2^0</f>
        <v>0</v>
      </c>
      <c r="DP853" s="16">
        <f>CL853*2^15+CM853*2^14+CN853*2^13+CO853*2^12+CP853*2^11+CQ853*2^10+CR853*2^9+CS853*2^8+CT853*2^7+CU853*2^6+CV853*2^5+CW853*2^4+CX853*2^3+CY853*2^2+CZ853*2^1+DA853*2^0</f>
        <v>0</v>
      </c>
      <c r="DQ853" s="16">
        <f>IF(DS853=2,AT853*1000,AT853)</f>
        <v>2000</v>
      </c>
      <c r="DR853" s="16">
        <f>IF(DT853=2,AU853*1000,AU853)</f>
        <v>500</v>
      </c>
      <c r="DS853" s="16">
        <v>2</v>
      </c>
      <c r="DT853" s="16">
        <v>2</v>
      </c>
      <c r="DU853" s="16">
        <f>MAX(0,MIN(AX853,3))*2^14+MAX(0,MIN(AY853,3))*2^12+MAX(0,MIN(AZ853,3))*2^10+MAX(0,MIN(BA853,3))*2^8+IF(AW853&lt;0,31,IF(AW853&gt;30,30,AW853))</f>
        <v>0</v>
      </c>
      <c r="DV853" s="16">
        <f>DD853 + DE853</f>
        <v>0</v>
      </c>
      <c r="DW853" s="138" t="s">
        <v>184</v>
      </c>
      <c r="DX853" s="137" t="s">
        <v>273</v>
      </c>
      <c r="DY853" s="137" t="s">
        <v>186</v>
      </c>
      <c r="DZ853" s="17"/>
      <c r="EA853" s="15"/>
      <c r="EB853" s="15"/>
      <c r="EC853" s="15"/>
      <c r="ED853" s="15"/>
    </row>
    <row r="854" spans="1:134" ht="15" hidden="1" customHeight="1" x14ac:dyDescent="0.3">
      <c r="A854" s="221"/>
      <c r="B854" s="331"/>
      <c r="C854" s="553"/>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48"/>
      <c r="AK854" s="12"/>
      <c r="AL854" s="12"/>
      <c r="AM854" s="149"/>
      <c r="AN854" s="150"/>
      <c r="AO854" s="150"/>
      <c r="AP854" s="150"/>
      <c r="AQ854" s="132" t="s">
        <v>1039</v>
      </c>
      <c r="AR854" s="225">
        <v>90</v>
      </c>
      <c r="AS854" s="142" t="s">
        <v>170</v>
      </c>
      <c r="AT854" s="13"/>
      <c r="AU854" s="13"/>
      <c r="AV854" s="12"/>
      <c r="AW854" s="12"/>
      <c r="AX854" s="12"/>
      <c r="AY854" s="12"/>
      <c r="AZ854" s="12"/>
      <c r="BA854" s="12"/>
      <c r="BB854" s="14"/>
      <c r="BC854" s="14"/>
      <c r="BD854" s="15"/>
      <c r="BE854" s="137" t="s">
        <v>183</v>
      </c>
      <c r="BF854" s="11"/>
      <c r="BG854" s="11"/>
      <c r="BH854" s="11"/>
      <c r="BI854" s="11" t="s">
        <v>183</v>
      </c>
      <c r="BJ854" s="11" t="s">
        <v>183</v>
      </c>
      <c r="BK854" s="11" t="s">
        <v>183</v>
      </c>
      <c r="BL854" s="11" t="s">
        <v>183</v>
      </c>
      <c r="BM854" s="11" t="s">
        <v>183</v>
      </c>
      <c r="BN854" s="11" t="s">
        <v>183</v>
      </c>
      <c r="BO854" s="11" t="s">
        <v>183</v>
      </c>
      <c r="BP854" s="11" t="s">
        <v>183</v>
      </c>
      <c r="BQ854" s="11" t="s">
        <v>183</v>
      </c>
      <c r="BR854" s="11" t="s">
        <v>183</v>
      </c>
      <c r="BS854" s="11" t="s">
        <v>183</v>
      </c>
      <c r="BT854" s="11" t="s">
        <v>183</v>
      </c>
      <c r="BU854" s="11"/>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c r="CZ854" s="15"/>
      <c r="DA854" s="15"/>
      <c r="DB854" s="16"/>
      <c r="DC854" s="16"/>
      <c r="DD854" s="16"/>
      <c r="DE854" s="16"/>
      <c r="DF854" s="17"/>
      <c r="DG854" s="16"/>
      <c r="DH854" s="16"/>
      <c r="DI854" s="16"/>
      <c r="DJ854" s="16"/>
      <c r="DK854" s="16"/>
      <c r="DL854" s="16"/>
      <c r="DM854" s="13"/>
      <c r="DN854" s="16"/>
      <c r="DO854" s="16"/>
      <c r="DP854" s="16"/>
      <c r="DQ854" s="16"/>
      <c r="DR854" s="16"/>
      <c r="DS854" s="16"/>
      <c r="DT854" s="16"/>
      <c r="DU854" s="16"/>
      <c r="DV854" s="16"/>
      <c r="DW854" s="138"/>
      <c r="DX854" s="137"/>
      <c r="DY854" s="137"/>
      <c r="DZ854" s="17"/>
      <c r="EA854" s="15"/>
      <c r="EB854" s="15"/>
      <c r="EC854" s="15"/>
      <c r="ED854" s="15"/>
    </row>
    <row r="855" spans="1:134" ht="15" hidden="1" customHeight="1" x14ac:dyDescent="0.3">
      <c r="A855" s="123"/>
      <c r="B855" s="329"/>
      <c r="C855" s="555"/>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c r="AA855" s="184"/>
      <c r="AB855" s="184"/>
      <c r="AC855" s="184"/>
      <c r="AD855" s="184"/>
      <c r="AE855" s="184"/>
      <c r="AF855" s="184"/>
      <c r="AG855" s="184"/>
      <c r="AH855" s="184"/>
      <c r="AI855" s="184"/>
      <c r="AJ855" s="285"/>
      <c r="AK855" s="184"/>
      <c r="AL855" s="184"/>
      <c r="AM855" s="286"/>
      <c r="AN855" s="287"/>
      <c r="AO855" s="287"/>
      <c r="AP855" s="287"/>
      <c r="AQ855" s="183"/>
      <c r="AR855" s="332"/>
      <c r="AS855" s="333"/>
      <c r="AT855" s="185"/>
      <c r="AU855" s="185"/>
      <c r="AV855" s="184"/>
      <c r="AW855" s="184"/>
      <c r="AX855" s="184"/>
      <c r="AY855" s="184"/>
      <c r="AZ855" s="184"/>
      <c r="BA855" s="184"/>
      <c r="BB855" s="186"/>
      <c r="BC855" s="186"/>
      <c r="BD855" s="15"/>
      <c r="BE855" s="137" t="s">
        <v>183</v>
      </c>
      <c r="BF855" s="11"/>
      <c r="BG855" s="11"/>
      <c r="BH855" s="11"/>
      <c r="BI855" s="11" t="s">
        <v>183</v>
      </c>
      <c r="BJ855" s="11" t="s">
        <v>183</v>
      </c>
      <c r="BK855" s="11" t="s">
        <v>183</v>
      </c>
      <c r="BL855" s="11" t="s">
        <v>183</v>
      </c>
      <c r="BM855" s="11" t="s">
        <v>183</v>
      </c>
      <c r="BN855" s="11" t="s">
        <v>183</v>
      </c>
      <c r="BO855" s="11" t="s">
        <v>183</v>
      </c>
      <c r="BP855" s="11" t="s">
        <v>183</v>
      </c>
      <c r="BQ855" s="11" t="s">
        <v>183</v>
      </c>
      <c r="BR855" s="11" t="s">
        <v>183</v>
      </c>
      <c r="BS855" s="11" t="s">
        <v>183</v>
      </c>
      <c r="BT855" s="11" t="s">
        <v>183</v>
      </c>
      <c r="BU855" s="11"/>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c r="CZ855" s="15"/>
      <c r="DA855" s="15"/>
      <c r="DB855" s="16"/>
      <c r="DC855" s="16"/>
      <c r="DD855" s="16"/>
      <c r="DE855" s="16"/>
      <c r="DF855" s="17"/>
      <c r="DG855" s="16"/>
      <c r="DH855" s="16"/>
      <c r="DI855" s="16"/>
      <c r="DJ855" s="16"/>
      <c r="DK855" s="16"/>
      <c r="DL855" s="16"/>
      <c r="DM855" s="185"/>
      <c r="DN855" s="16"/>
      <c r="DO855" s="16"/>
      <c r="DP855" s="16"/>
      <c r="DQ855" s="16"/>
      <c r="DR855" s="16"/>
      <c r="DS855" s="16"/>
      <c r="DT855" s="16"/>
      <c r="DU855" s="16"/>
      <c r="DV855" s="16"/>
      <c r="DW855" s="138"/>
      <c r="DX855" s="137"/>
      <c r="DY855" s="137"/>
      <c r="DZ855" s="17"/>
      <c r="EA855" s="15"/>
      <c r="EB855" s="15"/>
      <c r="EC855" s="15"/>
      <c r="ED855" s="15"/>
    </row>
    <row r="856" spans="1:134" ht="15" hidden="1" customHeight="1" x14ac:dyDescent="0.3">
      <c r="A856" s="221"/>
      <c r="B856" s="330" t="s">
        <v>1305</v>
      </c>
      <c r="C856" s="561" t="str">
        <f>IF(LEN(t_STR_RW_AUX_PWM13) &gt; 0, t_STR_RW_AUX_PWM13, DEF_RW_AUX_PWM13) &amp; " open / ground short"</f>
        <v>PWM13 open / ground short</v>
      </c>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c r="AA856" s="193"/>
      <c r="AB856" s="193"/>
      <c r="AC856" s="193"/>
      <c r="AD856" s="193"/>
      <c r="AE856" s="193"/>
      <c r="AF856" s="193"/>
      <c r="AG856" s="193"/>
      <c r="AH856" s="193"/>
      <c r="AI856" s="193"/>
      <c r="AJ856" s="148">
        <f>IF($DM856=0,0,(IF(_xlfn.BITAND($DM856, 128),"8,", "") &amp; IF(_xlfn.BITAND($DM856,64),"7,", "") &amp; IF(_xlfn.BITAND($DM856,7), _xlfn.BITAND($DM856,7) &amp; ",", "") &amp; IF(_xlfn.BITAND($DM856, 56), _xlfn.BITAND($DM856, 56)/8, "")))</f>
        <v>0</v>
      </c>
      <c r="AK856" s="135">
        <v>516099</v>
      </c>
      <c r="AL856" s="135">
        <v>5</v>
      </c>
      <c r="AM856" s="194" t="s">
        <v>165</v>
      </c>
      <c r="AN856" s="195" t="s">
        <v>1306</v>
      </c>
      <c r="AO856" s="195" t="s">
        <v>352</v>
      </c>
      <c r="AP856" s="195" t="s">
        <v>1306</v>
      </c>
      <c r="AQ856" s="140" t="s">
        <v>1307</v>
      </c>
      <c r="AR856" s="225">
        <v>5</v>
      </c>
      <c r="AS856" s="142" t="s">
        <v>1033</v>
      </c>
      <c r="AT856" s="198">
        <v>2</v>
      </c>
      <c r="AU856" s="198">
        <v>0.5</v>
      </c>
      <c r="AV856" s="12" t="s">
        <v>259</v>
      </c>
      <c r="AW856" s="135">
        <v>0</v>
      </c>
      <c r="AX856" s="135">
        <v>0</v>
      </c>
      <c r="AY856" s="135">
        <v>0</v>
      </c>
      <c r="AZ856" s="135">
        <v>0</v>
      </c>
      <c r="BA856" s="135">
        <v>0</v>
      </c>
      <c r="BB856" s="136"/>
      <c r="BC856" s="136"/>
      <c r="BD856" s="15"/>
      <c r="BE856" s="137" t="str">
        <f>IF(C856="","",C856)</f>
        <v>PWM13 open / ground short</v>
      </c>
      <c r="BF856" s="11" t="s">
        <v>264</v>
      </c>
      <c r="BG856" s="11" t="s">
        <v>265</v>
      </c>
      <c r="BH856" s="11" t="s">
        <v>266</v>
      </c>
      <c r="BI856" s="146" t="s">
        <v>1225</v>
      </c>
      <c r="BJ856" s="11" t="s">
        <v>268</v>
      </c>
      <c r="BK856" s="146" t="s">
        <v>269</v>
      </c>
      <c r="BL856" s="146" t="s">
        <v>350</v>
      </c>
      <c r="BM856" s="146" t="s">
        <v>179</v>
      </c>
      <c r="BN856" s="11" t="s">
        <v>182</v>
      </c>
      <c r="BO856" s="265" t="s">
        <v>181</v>
      </c>
      <c r="BP856" s="11" t="s">
        <v>272</v>
      </c>
      <c r="BQ856" s="11" t="s">
        <v>182</v>
      </c>
      <c r="BR856" s="11" t="s">
        <v>182</v>
      </c>
      <c r="BS856" s="11" t="s">
        <v>183</v>
      </c>
      <c r="BT856" s="11" t="s">
        <v>182</v>
      </c>
      <c r="BU856" s="11"/>
      <c r="BV856" s="15">
        <f>IF(UPPER(TRIM(D856))="X",1,0)</f>
        <v>0</v>
      </c>
      <c r="BW856" s="15">
        <f>IF(UPPER(TRIM(E856))="X",1,0)</f>
        <v>0</v>
      </c>
      <c r="BX856" s="15">
        <f>IF(UPPER(TRIM(F856))="X",1,0)</f>
        <v>0</v>
      </c>
      <c r="BY856" s="15">
        <f>IF(UPPER(TRIM(G856))="X",1,0)</f>
        <v>0</v>
      </c>
      <c r="BZ856" s="15">
        <f>IF(UPPER(TRIM(H856))="X",1,0)</f>
        <v>0</v>
      </c>
      <c r="CA856" s="15">
        <f>IF(UPPER(TRIM(J856))="X",1,0)</f>
        <v>0</v>
      </c>
      <c r="CB856" s="15">
        <f>IF(UPPER(TRIM(L856))="X",1,0)</f>
        <v>0</v>
      </c>
      <c r="CC856" s="15">
        <f>IF(UPPER(TRIM(M856))="X",1,0)</f>
        <v>0</v>
      </c>
      <c r="CD856" s="15">
        <f>IF(UPPER(TRIM(I856))="X",1,0)</f>
        <v>0</v>
      </c>
      <c r="CE856" s="15">
        <f>IF(UPPER(TRIM(K856))="X",1,0)</f>
        <v>0</v>
      </c>
      <c r="CF856" s="15">
        <f t="shared" ref="CF856:DA856" si="414">IF(UPPER(TRIM(N856))="X",1,0)</f>
        <v>0</v>
      </c>
      <c r="CG856" s="15">
        <f t="shared" si="414"/>
        <v>0</v>
      </c>
      <c r="CH856" s="15">
        <f t="shared" si="414"/>
        <v>0</v>
      </c>
      <c r="CI856" s="15">
        <f t="shared" si="414"/>
        <v>0</v>
      </c>
      <c r="CJ856" s="15">
        <f t="shared" si="414"/>
        <v>0</v>
      </c>
      <c r="CK856" s="15">
        <f t="shared" si="414"/>
        <v>0</v>
      </c>
      <c r="CL856" s="15">
        <f t="shared" si="414"/>
        <v>0</v>
      </c>
      <c r="CM856" s="15">
        <f t="shared" si="414"/>
        <v>0</v>
      </c>
      <c r="CN856" s="15">
        <f t="shared" si="414"/>
        <v>0</v>
      </c>
      <c r="CO856" s="15">
        <f t="shared" si="414"/>
        <v>0</v>
      </c>
      <c r="CP856" s="15">
        <f t="shared" si="414"/>
        <v>0</v>
      </c>
      <c r="CQ856" s="15">
        <f t="shared" si="414"/>
        <v>0</v>
      </c>
      <c r="CR856" s="15">
        <f t="shared" si="414"/>
        <v>0</v>
      </c>
      <c r="CS856" s="15">
        <f t="shared" si="414"/>
        <v>0</v>
      </c>
      <c r="CT856" s="15">
        <f t="shared" si="414"/>
        <v>0</v>
      </c>
      <c r="CU856" s="15">
        <f t="shared" si="414"/>
        <v>0</v>
      </c>
      <c r="CV856" s="15">
        <f t="shared" si="414"/>
        <v>0</v>
      </c>
      <c r="CW856" s="15">
        <f t="shared" si="414"/>
        <v>0</v>
      </c>
      <c r="CX856" s="15">
        <f t="shared" si="414"/>
        <v>0</v>
      </c>
      <c r="CY856" s="15">
        <f t="shared" si="414"/>
        <v>0</v>
      </c>
      <c r="CZ856" s="15">
        <f t="shared" si="414"/>
        <v>0</v>
      </c>
      <c r="DA856" s="15">
        <f t="shared" si="414"/>
        <v>0</v>
      </c>
      <c r="DB856" s="16">
        <f>IF(UPPER(TRIM(AM856))="P", 0, IF(UPPER(TRIM(AM856))="C", 16384, IF(UPPER(TRIM(AM856))="B", 32768, IF(UPPER(TRIM(AM856))="U", 49152, -1))))</f>
        <v>0</v>
      </c>
      <c r="DC856" s="16">
        <f>HEX2DEC(AN856)</f>
        <v>5784</v>
      </c>
      <c r="DD856" s="16">
        <f>IF(UPPER(TRIM(BB856))="",0,IF(UPPER(TRIM(BB856))="M",32,IF(UPPER(TRIM(BB856))="H",64,IF(UPPER(TRIM(BB856))="I",128,-1))))</f>
        <v>0</v>
      </c>
      <c r="DE856" s="16">
        <f>IF(UPPER(TRIM(BC856))="",0, IF(UPPER(TRIM(BC856))="U",1,IF(UPPER(TRIM(BC856))="A",2,IF(UPPER(TRIM(BC856))="B1",4,IF(UPPER(TRIM(BC856))="B2",8,IF(UPPER(TRIM(BC856))="C",16,-1))))))</f>
        <v>0</v>
      </c>
      <c r="DF856" s="17"/>
      <c r="DG856" s="16">
        <v>439</v>
      </c>
      <c r="DH856" s="16">
        <f>AK856</f>
        <v>516099</v>
      </c>
      <c r="DI856" s="16">
        <f>AL856</f>
        <v>5</v>
      </c>
      <c r="DJ856" s="16">
        <f>DB856 + DC856</f>
        <v>5784</v>
      </c>
      <c r="DK856" s="16">
        <f>HEX2DEC(AO856)</f>
        <v>17</v>
      </c>
      <c r="DL856" s="16">
        <f>HEX2DEC(AP856)</f>
        <v>5784</v>
      </c>
      <c r="DM856" s="13">
        <v>0</v>
      </c>
      <c r="DN856" s="16">
        <v>336</v>
      </c>
      <c r="DO856" s="16">
        <f>BV856*2^15+BW856*2^14+BX856*2^13+BY856*2^12+BZ856*2^11+CA856*2^10+CB856*2^9+CC856*2^8+CD856*2^7+CE856*2^6+CF856*2^5+CG856*2^4+CH856*2^3+CI856*2^2+CJ856*2^1+CK856*2^0</f>
        <v>0</v>
      </c>
      <c r="DP856" s="16">
        <f>CL856*2^15+CM856*2^14+CN856*2^13+CO856*2^12+CP856*2^11+CQ856*2^10+CR856*2^9+CS856*2^8+CT856*2^7+CU856*2^6+CV856*2^5+CW856*2^4+CX856*2^3+CY856*2^2+CZ856*2^1+DA856*2^0</f>
        <v>0</v>
      </c>
      <c r="DQ856" s="16">
        <f>IF(DS856=2,AT856*1000,AT856)</f>
        <v>2000</v>
      </c>
      <c r="DR856" s="16">
        <f>IF(DT856=2,AU856*1000,AU856)</f>
        <v>500</v>
      </c>
      <c r="DS856" s="16">
        <v>2</v>
      </c>
      <c r="DT856" s="16">
        <v>2</v>
      </c>
      <c r="DU856" s="16">
        <f>MAX(0,MIN(AX856,3))*2^14+MAX(0,MIN(AY856,3))*2^12+MAX(0,MIN(AZ856,3))*2^10+MAX(0,MIN(BA856,3))*2^8+IF(AW856&lt;0,31,IF(AW856&gt;30,30,AW856))</f>
        <v>0</v>
      </c>
      <c r="DV856" s="16">
        <f>DD856 + DE856</f>
        <v>0</v>
      </c>
      <c r="DW856" s="138" t="s">
        <v>184</v>
      </c>
      <c r="DX856" s="137" t="s">
        <v>273</v>
      </c>
      <c r="DY856" s="137" t="s">
        <v>186</v>
      </c>
      <c r="DZ856" s="17"/>
      <c r="EA856" s="15"/>
      <c r="EB856" s="15"/>
      <c r="EC856" s="15"/>
      <c r="ED856" s="15"/>
    </row>
    <row r="857" spans="1:134" ht="15" hidden="1" customHeight="1" x14ac:dyDescent="0.3">
      <c r="A857" s="221"/>
      <c r="B857" s="331"/>
      <c r="C857" s="553"/>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48"/>
      <c r="AK857" s="12"/>
      <c r="AL857" s="12"/>
      <c r="AM857" s="149"/>
      <c r="AN857" s="150"/>
      <c r="AO857" s="150"/>
      <c r="AP857" s="150"/>
      <c r="AQ857" s="132" t="s">
        <v>1036</v>
      </c>
      <c r="AR857" s="225">
        <v>5</v>
      </c>
      <c r="AS857" s="142" t="s">
        <v>170</v>
      </c>
      <c r="AT857" s="13"/>
      <c r="AU857" s="13"/>
      <c r="AV857" s="12"/>
      <c r="AW857" s="12"/>
      <c r="AX857" s="12"/>
      <c r="AY857" s="12"/>
      <c r="AZ857" s="12"/>
      <c r="BA857" s="12"/>
      <c r="BB857" s="14"/>
      <c r="BC857" s="14"/>
      <c r="BD857" s="15"/>
      <c r="BE857" s="137" t="s">
        <v>183</v>
      </c>
      <c r="BF857" s="11"/>
      <c r="BG857" s="11"/>
      <c r="BH857" s="11"/>
      <c r="BI857" s="11" t="s">
        <v>183</v>
      </c>
      <c r="BJ857" s="11" t="s">
        <v>183</v>
      </c>
      <c r="BK857" s="11" t="s">
        <v>183</v>
      </c>
      <c r="BL857" s="11" t="s">
        <v>183</v>
      </c>
      <c r="BM857" s="11" t="s">
        <v>183</v>
      </c>
      <c r="BN857" s="11" t="s">
        <v>183</v>
      </c>
      <c r="BO857" s="11" t="s">
        <v>183</v>
      </c>
      <c r="BP857" s="11" t="s">
        <v>183</v>
      </c>
      <c r="BQ857" s="11" t="s">
        <v>183</v>
      </c>
      <c r="BR857" s="11" t="s">
        <v>183</v>
      </c>
      <c r="BS857" s="11" t="s">
        <v>183</v>
      </c>
      <c r="BT857" s="11" t="s">
        <v>183</v>
      </c>
      <c r="BU857" s="11"/>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c r="CZ857" s="15"/>
      <c r="DA857" s="15"/>
      <c r="DB857" s="16"/>
      <c r="DC857" s="16"/>
      <c r="DD857" s="16"/>
      <c r="DE857" s="16"/>
      <c r="DF857" s="17"/>
      <c r="DG857" s="16"/>
      <c r="DH857" s="16"/>
      <c r="DI857" s="16"/>
      <c r="DJ857" s="16"/>
      <c r="DK857" s="16"/>
      <c r="DL857" s="16"/>
      <c r="DM857" s="13"/>
      <c r="DN857" s="16"/>
      <c r="DO857" s="16"/>
      <c r="DP857" s="16"/>
      <c r="DQ857" s="16"/>
      <c r="DR857" s="16"/>
      <c r="DS857" s="16"/>
      <c r="DT857" s="16"/>
      <c r="DU857" s="16"/>
      <c r="DV857" s="16"/>
      <c r="DW857" s="138"/>
      <c r="DX857" s="137"/>
      <c r="DY857" s="137"/>
      <c r="DZ857" s="17"/>
      <c r="EA857" s="15"/>
      <c r="EB857" s="15"/>
      <c r="EC857" s="15"/>
      <c r="ED857" s="15"/>
    </row>
    <row r="858" spans="1:134" ht="15" hidden="1" customHeight="1" x14ac:dyDescent="0.3">
      <c r="A858" s="221"/>
      <c r="B858" s="331"/>
      <c r="C858" s="561" t="str">
        <f>IF(LEN(t_STR_RW_AUX_PWM13) &gt; 0, t_STR_RW_AUX_PWM13, DEF_RW_AUX_PWM13) &amp; " short to power"</f>
        <v>PWM13 short to power</v>
      </c>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c r="AH858" s="151"/>
      <c r="AI858" s="151"/>
      <c r="AJ858" s="148">
        <f>IF($DM858=0,0,(IF(_xlfn.BITAND($DM858, 128),"8,", "") &amp; IF(_xlfn.BITAND($DM858,64),"7,", "") &amp; IF(_xlfn.BITAND($DM858,7), _xlfn.BITAND($DM858,7) &amp; ",", "") &amp; IF(_xlfn.BITAND($DM858, 56), _xlfn.BITAND($DM858, 56)/8, "")))</f>
        <v>0</v>
      </c>
      <c r="AK858" s="135">
        <v>516099</v>
      </c>
      <c r="AL858" s="135">
        <v>3</v>
      </c>
      <c r="AM858" s="194" t="s">
        <v>165</v>
      </c>
      <c r="AN858" s="195" t="s">
        <v>1306</v>
      </c>
      <c r="AO858" s="195" t="s">
        <v>343</v>
      </c>
      <c r="AP858" s="195" t="s">
        <v>1308</v>
      </c>
      <c r="AQ858" s="140" t="s">
        <v>1309</v>
      </c>
      <c r="AR858" s="225">
        <v>90</v>
      </c>
      <c r="AS858" s="142" t="s">
        <v>1033</v>
      </c>
      <c r="AT858" s="198">
        <v>2</v>
      </c>
      <c r="AU858" s="198">
        <v>0.5</v>
      </c>
      <c r="AV858" s="12" t="s">
        <v>259</v>
      </c>
      <c r="AW858" s="135">
        <v>0</v>
      </c>
      <c r="AX858" s="135">
        <v>0</v>
      </c>
      <c r="AY858" s="135">
        <v>0</v>
      </c>
      <c r="AZ858" s="135">
        <v>0</v>
      </c>
      <c r="BA858" s="135">
        <v>0</v>
      </c>
      <c r="BB858" s="136"/>
      <c r="BC858" s="136"/>
      <c r="BD858" s="15"/>
      <c r="BE858" s="137" t="str">
        <f>IF(C858="","",C858)</f>
        <v>PWM13 short to power</v>
      </c>
      <c r="BF858" s="11" t="s">
        <v>264</v>
      </c>
      <c r="BG858" s="11" t="s">
        <v>265</v>
      </c>
      <c r="BH858" s="11" t="s">
        <v>266</v>
      </c>
      <c r="BI858" s="146" t="s">
        <v>1225</v>
      </c>
      <c r="BJ858" s="11" t="s">
        <v>268</v>
      </c>
      <c r="BK858" s="146" t="s">
        <v>269</v>
      </c>
      <c r="BL858" s="146" t="s">
        <v>350</v>
      </c>
      <c r="BM858" s="146" t="s">
        <v>179</v>
      </c>
      <c r="BN858" s="11" t="s">
        <v>182</v>
      </c>
      <c r="BO858" s="265" t="s">
        <v>181</v>
      </c>
      <c r="BP858" s="11" t="s">
        <v>272</v>
      </c>
      <c r="BQ858" s="11" t="s">
        <v>182</v>
      </c>
      <c r="BR858" s="11" t="s">
        <v>182</v>
      </c>
      <c r="BS858" s="11" t="s">
        <v>183</v>
      </c>
      <c r="BT858" s="11" t="s">
        <v>182</v>
      </c>
      <c r="BU858" s="11"/>
      <c r="BV858" s="15">
        <f>IF(UPPER(TRIM(D858))="X",1,0)</f>
        <v>0</v>
      </c>
      <c r="BW858" s="15">
        <f>IF(UPPER(TRIM(E858))="X",1,0)</f>
        <v>0</v>
      </c>
      <c r="BX858" s="15">
        <f>IF(UPPER(TRIM(F858))="X",1,0)</f>
        <v>0</v>
      </c>
      <c r="BY858" s="15">
        <f>IF(UPPER(TRIM(G858))="X",1,0)</f>
        <v>0</v>
      </c>
      <c r="BZ858" s="15">
        <f>IF(UPPER(TRIM(H858))="X",1,0)</f>
        <v>0</v>
      </c>
      <c r="CA858" s="15">
        <f>IF(UPPER(TRIM(J858))="X",1,0)</f>
        <v>0</v>
      </c>
      <c r="CB858" s="15">
        <f>IF(UPPER(TRIM(L858))="X",1,0)</f>
        <v>0</v>
      </c>
      <c r="CC858" s="15">
        <f>IF(UPPER(TRIM(M858))="X",1,0)</f>
        <v>0</v>
      </c>
      <c r="CD858" s="15">
        <f>IF(UPPER(TRIM(I858))="X",1,0)</f>
        <v>0</v>
      </c>
      <c r="CE858" s="15">
        <f>IF(UPPER(TRIM(K858))="X",1,0)</f>
        <v>0</v>
      </c>
      <c r="CF858" s="15">
        <f t="shared" ref="CF858:DA858" si="415">IF(UPPER(TRIM(N858))="X",1,0)</f>
        <v>0</v>
      </c>
      <c r="CG858" s="15">
        <f t="shared" si="415"/>
        <v>0</v>
      </c>
      <c r="CH858" s="15">
        <f t="shared" si="415"/>
        <v>0</v>
      </c>
      <c r="CI858" s="15">
        <f t="shared" si="415"/>
        <v>0</v>
      </c>
      <c r="CJ858" s="15">
        <f t="shared" si="415"/>
        <v>0</v>
      </c>
      <c r="CK858" s="15">
        <f t="shared" si="415"/>
        <v>0</v>
      </c>
      <c r="CL858" s="15">
        <f t="shared" si="415"/>
        <v>0</v>
      </c>
      <c r="CM858" s="15">
        <f t="shared" si="415"/>
        <v>0</v>
      </c>
      <c r="CN858" s="15">
        <f t="shared" si="415"/>
        <v>0</v>
      </c>
      <c r="CO858" s="15">
        <f t="shared" si="415"/>
        <v>0</v>
      </c>
      <c r="CP858" s="15">
        <f t="shared" si="415"/>
        <v>0</v>
      </c>
      <c r="CQ858" s="15">
        <f t="shared" si="415"/>
        <v>0</v>
      </c>
      <c r="CR858" s="15">
        <f t="shared" si="415"/>
        <v>0</v>
      </c>
      <c r="CS858" s="15">
        <f t="shared" si="415"/>
        <v>0</v>
      </c>
      <c r="CT858" s="15">
        <f t="shared" si="415"/>
        <v>0</v>
      </c>
      <c r="CU858" s="15">
        <f t="shared" si="415"/>
        <v>0</v>
      </c>
      <c r="CV858" s="15">
        <f t="shared" si="415"/>
        <v>0</v>
      </c>
      <c r="CW858" s="15">
        <f t="shared" si="415"/>
        <v>0</v>
      </c>
      <c r="CX858" s="15">
        <f t="shared" si="415"/>
        <v>0</v>
      </c>
      <c r="CY858" s="15">
        <f t="shared" si="415"/>
        <v>0</v>
      </c>
      <c r="CZ858" s="15">
        <f t="shared" si="415"/>
        <v>0</v>
      </c>
      <c r="DA858" s="15">
        <f t="shared" si="415"/>
        <v>0</v>
      </c>
      <c r="DB858" s="16">
        <f>IF(UPPER(TRIM(AM858))="P", 0, IF(UPPER(TRIM(AM858))="C", 16384, IF(UPPER(TRIM(AM858))="B", 32768, IF(UPPER(TRIM(AM858))="U", 49152, -1))))</f>
        <v>0</v>
      </c>
      <c r="DC858" s="16">
        <f>HEX2DEC(AN858)</f>
        <v>5784</v>
      </c>
      <c r="DD858" s="16">
        <f>IF(UPPER(TRIM(BB858))="",0,IF(UPPER(TRIM(BB858))="M",32,IF(UPPER(TRIM(BB858))="H",64,IF(UPPER(TRIM(BB858))="I",128,-1))))</f>
        <v>0</v>
      </c>
      <c r="DE858" s="16">
        <f>IF(UPPER(TRIM(BC858))="",0, IF(UPPER(TRIM(BC858))="U",1,IF(UPPER(TRIM(BC858))="A",2,IF(UPPER(TRIM(BC858))="B1",4,IF(UPPER(TRIM(BC858))="B2",8,IF(UPPER(TRIM(BC858))="C",16,-1))))))</f>
        <v>0</v>
      </c>
      <c r="DF858" s="17"/>
      <c r="DG858" s="16">
        <v>440</v>
      </c>
      <c r="DH858" s="16">
        <f>AK858</f>
        <v>516099</v>
      </c>
      <c r="DI858" s="16">
        <f>AL858</f>
        <v>3</v>
      </c>
      <c r="DJ858" s="16">
        <f>DB858 + DC858</f>
        <v>5784</v>
      </c>
      <c r="DK858" s="16">
        <f>HEX2DEC(AO858)</f>
        <v>18</v>
      </c>
      <c r="DL858" s="16">
        <f>HEX2DEC(AP858)</f>
        <v>5785</v>
      </c>
      <c r="DM858" s="13">
        <v>0</v>
      </c>
      <c r="DN858" s="16">
        <v>337</v>
      </c>
      <c r="DO858" s="16">
        <f>BV858*2^15+BW858*2^14+BX858*2^13+BY858*2^12+BZ858*2^11+CA858*2^10+CB858*2^9+CC858*2^8+CD858*2^7+CE858*2^6+CF858*2^5+CG858*2^4+CH858*2^3+CI858*2^2+CJ858*2^1+CK858*2^0</f>
        <v>0</v>
      </c>
      <c r="DP858" s="16">
        <f>CL858*2^15+CM858*2^14+CN858*2^13+CO858*2^12+CP858*2^11+CQ858*2^10+CR858*2^9+CS858*2^8+CT858*2^7+CU858*2^6+CV858*2^5+CW858*2^4+CX858*2^3+CY858*2^2+CZ858*2^1+DA858*2^0</f>
        <v>0</v>
      </c>
      <c r="DQ858" s="16">
        <f>IF(DS858=2,AT858*1000,AT858)</f>
        <v>2000</v>
      </c>
      <c r="DR858" s="16">
        <f>IF(DT858=2,AU858*1000,AU858)</f>
        <v>500</v>
      </c>
      <c r="DS858" s="16">
        <v>2</v>
      </c>
      <c r="DT858" s="16">
        <v>2</v>
      </c>
      <c r="DU858" s="16">
        <f>MAX(0,MIN(AX858,3))*2^14+MAX(0,MIN(AY858,3))*2^12+MAX(0,MIN(AZ858,3))*2^10+MAX(0,MIN(BA858,3))*2^8+IF(AW858&lt;0,31,IF(AW858&gt;30,30,AW858))</f>
        <v>0</v>
      </c>
      <c r="DV858" s="16">
        <f>DD858 + DE858</f>
        <v>0</v>
      </c>
      <c r="DW858" s="138" t="s">
        <v>184</v>
      </c>
      <c r="DX858" s="137" t="s">
        <v>273</v>
      </c>
      <c r="DY858" s="137" t="s">
        <v>186</v>
      </c>
      <c r="DZ858" s="17"/>
      <c r="EA858" s="15"/>
      <c r="EB858" s="15"/>
      <c r="EC858" s="15"/>
      <c r="ED858" s="15"/>
    </row>
    <row r="859" spans="1:134" ht="15" hidden="1" customHeight="1" x14ac:dyDescent="0.3">
      <c r="A859" s="221"/>
      <c r="B859" s="331"/>
      <c r="C859" s="553"/>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48"/>
      <c r="AK859" s="12"/>
      <c r="AL859" s="12"/>
      <c r="AM859" s="149"/>
      <c r="AN859" s="150"/>
      <c r="AO859" s="150"/>
      <c r="AP859" s="150"/>
      <c r="AQ859" s="132" t="s">
        <v>1039</v>
      </c>
      <c r="AR859" s="225">
        <v>90</v>
      </c>
      <c r="AS859" s="142" t="s">
        <v>170</v>
      </c>
      <c r="AT859" s="13"/>
      <c r="AU859" s="13"/>
      <c r="AV859" s="12"/>
      <c r="AW859" s="12"/>
      <c r="AX859" s="12"/>
      <c r="AY859" s="12"/>
      <c r="AZ859" s="12"/>
      <c r="BA859" s="12"/>
      <c r="BB859" s="14"/>
      <c r="BC859" s="14"/>
      <c r="BD859" s="15"/>
      <c r="BE859" s="137" t="s">
        <v>183</v>
      </c>
      <c r="BF859" s="11"/>
      <c r="BG859" s="11"/>
      <c r="BH859" s="11"/>
      <c r="BI859" s="11" t="s">
        <v>183</v>
      </c>
      <c r="BJ859" s="11" t="s">
        <v>183</v>
      </c>
      <c r="BK859" s="11" t="s">
        <v>183</v>
      </c>
      <c r="BL859" s="11" t="s">
        <v>183</v>
      </c>
      <c r="BM859" s="11" t="s">
        <v>183</v>
      </c>
      <c r="BN859" s="11" t="s">
        <v>183</v>
      </c>
      <c r="BO859" s="11" t="s">
        <v>183</v>
      </c>
      <c r="BP859" s="11" t="s">
        <v>183</v>
      </c>
      <c r="BQ859" s="11" t="s">
        <v>183</v>
      </c>
      <c r="BR859" s="11" t="s">
        <v>183</v>
      </c>
      <c r="BS859" s="11" t="s">
        <v>183</v>
      </c>
      <c r="BT859" s="11" t="s">
        <v>183</v>
      </c>
      <c r="BU859" s="11"/>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c r="CZ859" s="15"/>
      <c r="DA859" s="15"/>
      <c r="DB859" s="16"/>
      <c r="DC859" s="16"/>
      <c r="DD859" s="16"/>
      <c r="DE859" s="16"/>
      <c r="DF859" s="17"/>
      <c r="DG859" s="16"/>
      <c r="DH859" s="16"/>
      <c r="DI859" s="16"/>
      <c r="DJ859" s="16"/>
      <c r="DK859" s="16"/>
      <c r="DL859" s="16"/>
      <c r="DM859" s="13"/>
      <c r="DN859" s="16"/>
      <c r="DO859" s="16"/>
      <c r="DP859" s="16"/>
      <c r="DQ859" s="16"/>
      <c r="DR859" s="16"/>
      <c r="DS859" s="16"/>
      <c r="DT859" s="16"/>
      <c r="DU859" s="16"/>
      <c r="DV859" s="16"/>
      <c r="DW859" s="138"/>
      <c r="DX859" s="137"/>
      <c r="DY859" s="137"/>
      <c r="DZ859" s="17"/>
      <c r="EA859" s="15"/>
      <c r="EB859" s="15"/>
      <c r="EC859" s="15"/>
      <c r="ED859" s="15"/>
    </row>
    <row r="860" spans="1:134" ht="15" hidden="1" customHeight="1" x14ac:dyDescent="0.3">
      <c r="A860" s="312"/>
      <c r="B860" s="329"/>
      <c r="C860" s="555"/>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c r="AA860" s="184"/>
      <c r="AB860" s="184"/>
      <c r="AC860" s="184"/>
      <c r="AD860" s="184"/>
      <c r="AE860" s="184"/>
      <c r="AF860" s="184"/>
      <c r="AG860" s="184"/>
      <c r="AH860" s="184"/>
      <c r="AI860" s="184"/>
      <c r="AJ860" s="285"/>
      <c r="AK860" s="184"/>
      <c r="AL860" s="184"/>
      <c r="AM860" s="286"/>
      <c r="AN860" s="287"/>
      <c r="AO860" s="287"/>
      <c r="AP860" s="287"/>
      <c r="AQ860" s="183"/>
      <c r="AR860" s="332"/>
      <c r="AS860" s="333"/>
      <c r="AT860" s="185"/>
      <c r="AU860" s="185"/>
      <c r="AV860" s="184"/>
      <c r="AW860" s="184"/>
      <c r="AX860" s="184"/>
      <c r="AY860" s="184"/>
      <c r="AZ860" s="184"/>
      <c r="BA860" s="184"/>
      <c r="BB860" s="186"/>
      <c r="BC860" s="186"/>
      <c r="BD860" s="15"/>
      <c r="BE860" s="137" t="s">
        <v>183</v>
      </c>
      <c r="BF860" s="11"/>
      <c r="BG860" s="11"/>
      <c r="BH860" s="11"/>
      <c r="BI860" s="11" t="s">
        <v>183</v>
      </c>
      <c r="BJ860" s="11" t="s">
        <v>183</v>
      </c>
      <c r="BK860" s="11" t="s">
        <v>183</v>
      </c>
      <c r="BL860" s="11" t="s">
        <v>183</v>
      </c>
      <c r="BM860" s="11" t="s">
        <v>183</v>
      </c>
      <c r="BN860" s="11" t="s">
        <v>183</v>
      </c>
      <c r="BO860" s="11" t="s">
        <v>183</v>
      </c>
      <c r="BP860" s="11" t="s">
        <v>183</v>
      </c>
      <c r="BQ860" s="11" t="s">
        <v>183</v>
      </c>
      <c r="BR860" s="11" t="s">
        <v>183</v>
      </c>
      <c r="BS860" s="11" t="s">
        <v>183</v>
      </c>
      <c r="BT860" s="11" t="s">
        <v>183</v>
      </c>
      <c r="BU860" s="11"/>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c r="CZ860" s="15"/>
      <c r="DA860" s="15"/>
      <c r="DB860" s="16"/>
      <c r="DC860" s="16"/>
      <c r="DD860" s="16"/>
      <c r="DE860" s="16"/>
      <c r="DF860" s="17"/>
      <c r="DG860" s="16"/>
      <c r="DH860" s="16"/>
      <c r="DI860" s="16"/>
      <c r="DJ860" s="16"/>
      <c r="DK860" s="16"/>
      <c r="DL860" s="16"/>
      <c r="DM860" s="185"/>
      <c r="DN860" s="16"/>
      <c r="DO860" s="16"/>
      <c r="DP860" s="16"/>
      <c r="DQ860" s="16"/>
      <c r="DR860" s="16"/>
      <c r="DS860" s="16"/>
      <c r="DT860" s="16"/>
      <c r="DU860" s="16"/>
      <c r="DV860" s="16"/>
      <c r="DW860" s="138"/>
      <c r="DX860" s="137"/>
      <c r="DY860" s="137"/>
      <c r="DZ860" s="17"/>
      <c r="EA860" s="15"/>
      <c r="EB860" s="15"/>
      <c r="EC860" s="15"/>
      <c r="ED860" s="15"/>
    </row>
    <row r="861" spans="1:134" ht="15" hidden="1" customHeight="1" x14ac:dyDescent="0.3">
      <c r="A861" s="221"/>
      <c r="B861" s="330" t="s">
        <v>1310</v>
      </c>
      <c r="C861" s="561" t="str">
        <f>IF(LEN(t_STR_RW_AUX_PWM14) &gt; 0, t_STR_RW_AUX_PWM14, DEF_RW_AUX_PWM14) &amp; " open / ground short"</f>
        <v>PWM14 open / ground short</v>
      </c>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c r="AA861" s="193"/>
      <c r="AB861" s="193"/>
      <c r="AC861" s="193"/>
      <c r="AD861" s="193"/>
      <c r="AE861" s="193"/>
      <c r="AF861" s="193"/>
      <c r="AG861" s="193"/>
      <c r="AH861" s="193"/>
      <c r="AI861" s="193"/>
      <c r="AJ861" s="148">
        <f>IF($DM861=0,0,(IF(_xlfn.BITAND($DM861, 128),"8,", "") &amp; IF(_xlfn.BITAND($DM861,64),"7,", "") &amp; IF(_xlfn.BITAND($DM861,7), _xlfn.BITAND($DM861,7) &amp; ",", "") &amp; IF(_xlfn.BITAND($DM861, 56), _xlfn.BITAND($DM861, 56)/8, "")))</f>
        <v>0</v>
      </c>
      <c r="AK861" s="135">
        <v>516100</v>
      </c>
      <c r="AL861" s="135">
        <v>5</v>
      </c>
      <c r="AM861" s="194" t="s">
        <v>165</v>
      </c>
      <c r="AN861" s="195" t="s">
        <v>1311</v>
      </c>
      <c r="AO861" s="195" t="s">
        <v>352</v>
      </c>
      <c r="AP861" s="195" t="s">
        <v>1311</v>
      </c>
      <c r="AQ861" s="140" t="s">
        <v>1312</v>
      </c>
      <c r="AR861" s="225">
        <v>5</v>
      </c>
      <c r="AS861" s="142" t="s">
        <v>1033</v>
      </c>
      <c r="AT861" s="198">
        <v>2</v>
      </c>
      <c r="AU861" s="198">
        <v>0.5</v>
      </c>
      <c r="AV861" s="12" t="s">
        <v>259</v>
      </c>
      <c r="AW861" s="135">
        <v>0</v>
      </c>
      <c r="AX861" s="135">
        <v>0</v>
      </c>
      <c r="AY861" s="135">
        <v>0</v>
      </c>
      <c r="AZ861" s="135">
        <v>0</v>
      </c>
      <c r="BA861" s="135">
        <v>0</v>
      </c>
      <c r="BB861" s="136"/>
      <c r="BC861" s="136"/>
      <c r="BD861" s="15"/>
      <c r="BE861" s="137" t="str">
        <f>IF(C861="","",C861)</f>
        <v>PWM14 open / ground short</v>
      </c>
      <c r="BF861" s="11" t="s">
        <v>264</v>
      </c>
      <c r="BG861" s="11" t="s">
        <v>265</v>
      </c>
      <c r="BH861" s="11" t="s">
        <v>266</v>
      </c>
      <c r="BI861" s="146" t="s">
        <v>1225</v>
      </c>
      <c r="BJ861" s="11" t="s">
        <v>268</v>
      </c>
      <c r="BK861" s="146" t="s">
        <v>269</v>
      </c>
      <c r="BL861" s="146" t="s">
        <v>350</v>
      </c>
      <c r="BM861" s="146" t="s">
        <v>179</v>
      </c>
      <c r="BN861" s="11" t="s">
        <v>182</v>
      </c>
      <c r="BO861" s="265" t="s">
        <v>181</v>
      </c>
      <c r="BP861" s="11" t="s">
        <v>272</v>
      </c>
      <c r="BQ861" s="11" t="s">
        <v>182</v>
      </c>
      <c r="BR861" s="11" t="s">
        <v>182</v>
      </c>
      <c r="BS861" s="11" t="s">
        <v>183</v>
      </c>
      <c r="BT861" s="11" t="s">
        <v>182</v>
      </c>
      <c r="BU861" s="11"/>
      <c r="BV861" s="15">
        <f>IF(UPPER(TRIM(D861))="X",1,0)</f>
        <v>0</v>
      </c>
      <c r="BW861" s="15">
        <f>IF(UPPER(TRIM(E861))="X",1,0)</f>
        <v>0</v>
      </c>
      <c r="BX861" s="15">
        <f>IF(UPPER(TRIM(F861))="X",1,0)</f>
        <v>0</v>
      </c>
      <c r="BY861" s="15">
        <f>IF(UPPER(TRIM(G861))="X",1,0)</f>
        <v>0</v>
      </c>
      <c r="BZ861" s="15">
        <f>IF(UPPER(TRIM(H861))="X",1,0)</f>
        <v>0</v>
      </c>
      <c r="CA861" s="15">
        <f>IF(UPPER(TRIM(J861))="X",1,0)</f>
        <v>0</v>
      </c>
      <c r="CB861" s="15">
        <f>IF(UPPER(TRIM(L861))="X",1,0)</f>
        <v>0</v>
      </c>
      <c r="CC861" s="15">
        <f>IF(UPPER(TRIM(M861))="X",1,0)</f>
        <v>0</v>
      </c>
      <c r="CD861" s="15">
        <f>IF(UPPER(TRIM(I861))="X",1,0)</f>
        <v>0</v>
      </c>
      <c r="CE861" s="15">
        <f>IF(UPPER(TRIM(K861))="X",1,0)</f>
        <v>0</v>
      </c>
      <c r="CF861" s="15">
        <f t="shared" ref="CF861:DA861" si="416">IF(UPPER(TRIM(N861))="X",1,0)</f>
        <v>0</v>
      </c>
      <c r="CG861" s="15">
        <f t="shared" si="416"/>
        <v>0</v>
      </c>
      <c r="CH861" s="15">
        <f t="shared" si="416"/>
        <v>0</v>
      </c>
      <c r="CI861" s="15">
        <f t="shared" si="416"/>
        <v>0</v>
      </c>
      <c r="CJ861" s="15">
        <f t="shared" si="416"/>
        <v>0</v>
      </c>
      <c r="CK861" s="15">
        <f t="shared" si="416"/>
        <v>0</v>
      </c>
      <c r="CL861" s="15">
        <f t="shared" si="416"/>
        <v>0</v>
      </c>
      <c r="CM861" s="15">
        <f t="shared" si="416"/>
        <v>0</v>
      </c>
      <c r="CN861" s="15">
        <f t="shared" si="416"/>
        <v>0</v>
      </c>
      <c r="CO861" s="15">
        <f t="shared" si="416"/>
        <v>0</v>
      </c>
      <c r="CP861" s="15">
        <f t="shared" si="416"/>
        <v>0</v>
      </c>
      <c r="CQ861" s="15">
        <f t="shared" si="416"/>
        <v>0</v>
      </c>
      <c r="CR861" s="15">
        <f t="shared" si="416"/>
        <v>0</v>
      </c>
      <c r="CS861" s="15">
        <f t="shared" si="416"/>
        <v>0</v>
      </c>
      <c r="CT861" s="15">
        <f t="shared" si="416"/>
        <v>0</v>
      </c>
      <c r="CU861" s="15">
        <f t="shared" si="416"/>
        <v>0</v>
      </c>
      <c r="CV861" s="15">
        <f t="shared" si="416"/>
        <v>0</v>
      </c>
      <c r="CW861" s="15">
        <f t="shared" si="416"/>
        <v>0</v>
      </c>
      <c r="CX861" s="15">
        <f t="shared" si="416"/>
        <v>0</v>
      </c>
      <c r="CY861" s="15">
        <f t="shared" si="416"/>
        <v>0</v>
      </c>
      <c r="CZ861" s="15">
        <f t="shared" si="416"/>
        <v>0</v>
      </c>
      <c r="DA861" s="15">
        <f t="shared" si="416"/>
        <v>0</v>
      </c>
      <c r="DB861" s="16">
        <f>IF(UPPER(TRIM(AM861))="P", 0, IF(UPPER(TRIM(AM861))="C", 16384, IF(UPPER(TRIM(AM861))="B", 32768, IF(UPPER(TRIM(AM861))="U", 49152, -1))))</f>
        <v>0</v>
      </c>
      <c r="DC861" s="16">
        <f>HEX2DEC(AN861)</f>
        <v>5786</v>
      </c>
      <c r="DD861" s="16">
        <f>IF(UPPER(TRIM(BB861))="",0,IF(UPPER(TRIM(BB861))="M",32,IF(UPPER(TRIM(BB861))="H",64,IF(UPPER(TRIM(BB861))="I",128,-1))))</f>
        <v>0</v>
      </c>
      <c r="DE861" s="16">
        <f>IF(UPPER(TRIM(BC861))="",0, IF(UPPER(TRIM(BC861))="U",1,IF(UPPER(TRIM(BC861))="A",2,IF(UPPER(TRIM(BC861))="B1",4,IF(UPPER(TRIM(BC861))="B2",8,IF(UPPER(TRIM(BC861))="C",16,-1))))))</f>
        <v>0</v>
      </c>
      <c r="DF861" s="17"/>
      <c r="DG861" s="16">
        <v>441</v>
      </c>
      <c r="DH861" s="16">
        <f>AK861</f>
        <v>516100</v>
      </c>
      <c r="DI861" s="16">
        <f>AL861</f>
        <v>5</v>
      </c>
      <c r="DJ861" s="16">
        <f>DB861 + DC861</f>
        <v>5786</v>
      </c>
      <c r="DK861" s="16">
        <f>HEX2DEC(AO861)</f>
        <v>17</v>
      </c>
      <c r="DL861" s="16">
        <f>HEX2DEC(AP861)</f>
        <v>5786</v>
      </c>
      <c r="DM861" s="13">
        <v>0</v>
      </c>
      <c r="DN861" s="16">
        <v>338</v>
      </c>
      <c r="DO861" s="16">
        <f>BV861*2^15+BW861*2^14+BX861*2^13+BY861*2^12+BZ861*2^11+CA861*2^10+CB861*2^9+CC861*2^8+CD861*2^7+CE861*2^6+CF861*2^5+CG861*2^4+CH861*2^3+CI861*2^2+CJ861*2^1+CK861*2^0</f>
        <v>0</v>
      </c>
      <c r="DP861" s="16">
        <f>CL861*2^15+CM861*2^14+CN861*2^13+CO861*2^12+CP861*2^11+CQ861*2^10+CR861*2^9+CS861*2^8+CT861*2^7+CU861*2^6+CV861*2^5+CW861*2^4+CX861*2^3+CY861*2^2+CZ861*2^1+DA861*2^0</f>
        <v>0</v>
      </c>
      <c r="DQ861" s="16">
        <f>IF(DS861=2,AT861*1000,AT861)</f>
        <v>2000</v>
      </c>
      <c r="DR861" s="16">
        <f>IF(DT861=2,AU861*1000,AU861)</f>
        <v>500</v>
      </c>
      <c r="DS861" s="16">
        <v>2</v>
      </c>
      <c r="DT861" s="16">
        <v>2</v>
      </c>
      <c r="DU861" s="16">
        <f>MAX(0,MIN(AX861,3))*2^14+MAX(0,MIN(AY861,3))*2^12+MAX(0,MIN(AZ861,3))*2^10+MAX(0,MIN(BA861,3))*2^8+IF(AW861&lt;0,31,IF(AW861&gt;30,30,AW861))</f>
        <v>0</v>
      </c>
      <c r="DV861" s="16">
        <f>DD861 + DE861</f>
        <v>0</v>
      </c>
      <c r="DW861" s="138" t="s">
        <v>184</v>
      </c>
      <c r="DX861" s="137" t="s">
        <v>273</v>
      </c>
      <c r="DY861" s="137" t="s">
        <v>186</v>
      </c>
      <c r="DZ861" s="17"/>
      <c r="EA861" s="15"/>
      <c r="EB861" s="15"/>
      <c r="EC861" s="15"/>
      <c r="ED861" s="15"/>
    </row>
    <row r="862" spans="1:134" ht="15" hidden="1" customHeight="1" x14ac:dyDescent="0.3">
      <c r="A862" s="221"/>
      <c r="B862" s="331"/>
      <c r="C862" s="553"/>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48"/>
      <c r="AK862" s="12"/>
      <c r="AL862" s="12"/>
      <c r="AM862" s="149"/>
      <c r="AN862" s="150"/>
      <c r="AO862" s="150"/>
      <c r="AP862" s="150"/>
      <c r="AQ862" s="132" t="s">
        <v>1036</v>
      </c>
      <c r="AR862" s="225">
        <v>5</v>
      </c>
      <c r="AS862" s="142" t="s">
        <v>170</v>
      </c>
      <c r="AT862" s="13"/>
      <c r="AU862" s="13"/>
      <c r="AV862" s="12"/>
      <c r="AW862" s="12"/>
      <c r="AX862" s="12"/>
      <c r="AY862" s="12"/>
      <c r="AZ862" s="12"/>
      <c r="BA862" s="12"/>
      <c r="BB862" s="14"/>
      <c r="BC862" s="14"/>
      <c r="BD862" s="15"/>
      <c r="BE862" s="137"/>
      <c r="BF862" s="11"/>
      <c r="BG862" s="11"/>
      <c r="BH862" s="11"/>
      <c r="BI862" s="11" t="s">
        <v>183</v>
      </c>
      <c r="BJ862" s="11" t="s">
        <v>183</v>
      </c>
      <c r="BK862" s="11" t="s">
        <v>183</v>
      </c>
      <c r="BL862" s="11" t="s">
        <v>183</v>
      </c>
      <c r="BM862" s="11" t="s">
        <v>183</v>
      </c>
      <c r="BN862" s="11" t="s">
        <v>183</v>
      </c>
      <c r="BO862" s="11" t="s">
        <v>183</v>
      </c>
      <c r="BP862" s="11" t="s">
        <v>183</v>
      </c>
      <c r="BQ862" s="11" t="s">
        <v>183</v>
      </c>
      <c r="BR862" s="11" t="s">
        <v>183</v>
      </c>
      <c r="BS862" s="11" t="s">
        <v>183</v>
      </c>
      <c r="BT862" s="11" t="s">
        <v>183</v>
      </c>
      <c r="BU862" s="11"/>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c r="CZ862" s="15"/>
      <c r="DA862" s="15"/>
      <c r="DB862" s="16"/>
      <c r="DC862" s="16"/>
      <c r="DD862" s="16"/>
      <c r="DE862" s="16"/>
      <c r="DF862" s="17"/>
      <c r="DG862" s="16"/>
      <c r="DH862" s="16"/>
      <c r="DI862" s="16"/>
      <c r="DJ862" s="16"/>
      <c r="DK862" s="16"/>
      <c r="DL862" s="16"/>
      <c r="DM862" s="13"/>
      <c r="DN862" s="16"/>
      <c r="DO862" s="16"/>
      <c r="DP862" s="16"/>
      <c r="DQ862" s="16"/>
      <c r="DR862" s="16"/>
      <c r="DS862" s="16"/>
      <c r="DT862" s="16"/>
      <c r="DU862" s="16"/>
      <c r="DV862" s="16"/>
      <c r="DW862" s="138"/>
      <c r="DX862" s="137"/>
      <c r="DY862" s="137"/>
      <c r="DZ862" s="17"/>
      <c r="EA862" s="15"/>
      <c r="EB862" s="15"/>
      <c r="EC862" s="15"/>
      <c r="ED862" s="15"/>
    </row>
    <row r="863" spans="1:134" ht="15" hidden="1" customHeight="1" x14ac:dyDescent="0.3">
      <c r="A863" s="221"/>
      <c r="B863" s="331"/>
      <c r="C863" s="561" t="str">
        <f>IF(LEN(t_STR_RW_AUX_PWM14) &gt; 0, t_STR_RW_AUX_PWM14, DEF_RW_AUX_PWM14) &amp; " short to power"</f>
        <v>PWM14 short to power</v>
      </c>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c r="AC863" s="151"/>
      <c r="AD863" s="151"/>
      <c r="AE863" s="151"/>
      <c r="AF863" s="151"/>
      <c r="AG863" s="151"/>
      <c r="AH863" s="151"/>
      <c r="AI863" s="151"/>
      <c r="AJ863" s="148">
        <f>IF($DM863=0,0,(IF(_xlfn.BITAND($DM863, 128),"8,", "") &amp; IF(_xlfn.BITAND($DM863,64),"7,", "") &amp; IF(_xlfn.BITAND($DM863,7), _xlfn.BITAND($DM863,7) &amp; ",", "") &amp; IF(_xlfn.BITAND($DM863, 56), _xlfn.BITAND($DM863, 56)/8, "")))</f>
        <v>0</v>
      </c>
      <c r="AK863" s="135">
        <v>516100</v>
      </c>
      <c r="AL863" s="135">
        <v>3</v>
      </c>
      <c r="AM863" s="194" t="s">
        <v>165</v>
      </c>
      <c r="AN863" s="195" t="s">
        <v>1311</v>
      </c>
      <c r="AO863" s="195" t="s">
        <v>343</v>
      </c>
      <c r="AP863" s="195" t="s">
        <v>1313</v>
      </c>
      <c r="AQ863" s="140" t="s">
        <v>1314</v>
      </c>
      <c r="AR863" s="225">
        <v>90</v>
      </c>
      <c r="AS863" s="142" t="s">
        <v>1033</v>
      </c>
      <c r="AT863" s="198">
        <v>2</v>
      </c>
      <c r="AU863" s="198">
        <v>0.5</v>
      </c>
      <c r="AV863" s="12" t="s">
        <v>259</v>
      </c>
      <c r="AW863" s="135">
        <v>0</v>
      </c>
      <c r="AX863" s="135">
        <v>0</v>
      </c>
      <c r="AY863" s="135">
        <v>0</v>
      </c>
      <c r="AZ863" s="135">
        <v>0</v>
      </c>
      <c r="BA863" s="135">
        <v>0</v>
      </c>
      <c r="BB863" s="136"/>
      <c r="BC863" s="136"/>
      <c r="BD863" s="15"/>
      <c r="BE863" s="137" t="str">
        <f>IF(C863="","",C863)</f>
        <v>PWM14 short to power</v>
      </c>
      <c r="BF863" s="11" t="s">
        <v>264</v>
      </c>
      <c r="BG863" s="11" t="s">
        <v>265</v>
      </c>
      <c r="BH863" s="11" t="s">
        <v>266</v>
      </c>
      <c r="BI863" s="146" t="s">
        <v>1225</v>
      </c>
      <c r="BJ863" s="11" t="s">
        <v>268</v>
      </c>
      <c r="BK863" s="146" t="s">
        <v>269</v>
      </c>
      <c r="BL863" s="146" t="s">
        <v>350</v>
      </c>
      <c r="BM863" s="146" t="s">
        <v>179</v>
      </c>
      <c r="BN863" s="11" t="s">
        <v>182</v>
      </c>
      <c r="BO863" s="265" t="s">
        <v>181</v>
      </c>
      <c r="BP863" s="11" t="s">
        <v>272</v>
      </c>
      <c r="BQ863" s="11" t="s">
        <v>182</v>
      </c>
      <c r="BR863" s="11" t="s">
        <v>182</v>
      </c>
      <c r="BS863" s="11" t="s">
        <v>183</v>
      </c>
      <c r="BT863" s="11" t="s">
        <v>182</v>
      </c>
      <c r="BU863" s="11"/>
      <c r="BV863" s="15">
        <f>IF(UPPER(TRIM(D863))="X",1,0)</f>
        <v>0</v>
      </c>
      <c r="BW863" s="15">
        <f>IF(UPPER(TRIM(E863))="X",1,0)</f>
        <v>0</v>
      </c>
      <c r="BX863" s="15">
        <f>IF(UPPER(TRIM(F863))="X",1,0)</f>
        <v>0</v>
      </c>
      <c r="BY863" s="15">
        <f>IF(UPPER(TRIM(G863))="X",1,0)</f>
        <v>0</v>
      </c>
      <c r="BZ863" s="15">
        <f>IF(UPPER(TRIM(H863))="X",1,0)</f>
        <v>0</v>
      </c>
      <c r="CA863" s="15">
        <f>IF(UPPER(TRIM(J863))="X",1,0)</f>
        <v>0</v>
      </c>
      <c r="CB863" s="15">
        <f>IF(UPPER(TRIM(L863))="X",1,0)</f>
        <v>0</v>
      </c>
      <c r="CC863" s="15">
        <f>IF(UPPER(TRIM(M863))="X",1,0)</f>
        <v>0</v>
      </c>
      <c r="CD863" s="15">
        <f>IF(UPPER(TRIM(I863))="X",1,0)</f>
        <v>0</v>
      </c>
      <c r="CE863" s="15">
        <f>IF(UPPER(TRIM(K863))="X",1,0)</f>
        <v>0</v>
      </c>
      <c r="CF863" s="15">
        <f t="shared" ref="CF863:DA863" si="417">IF(UPPER(TRIM(N863))="X",1,0)</f>
        <v>0</v>
      </c>
      <c r="CG863" s="15">
        <f t="shared" si="417"/>
        <v>0</v>
      </c>
      <c r="CH863" s="15">
        <f t="shared" si="417"/>
        <v>0</v>
      </c>
      <c r="CI863" s="15">
        <f t="shared" si="417"/>
        <v>0</v>
      </c>
      <c r="CJ863" s="15">
        <f t="shared" si="417"/>
        <v>0</v>
      </c>
      <c r="CK863" s="15">
        <f t="shared" si="417"/>
        <v>0</v>
      </c>
      <c r="CL863" s="15">
        <f t="shared" si="417"/>
        <v>0</v>
      </c>
      <c r="CM863" s="15">
        <f t="shared" si="417"/>
        <v>0</v>
      </c>
      <c r="CN863" s="15">
        <f t="shared" si="417"/>
        <v>0</v>
      </c>
      <c r="CO863" s="15">
        <f t="shared" si="417"/>
        <v>0</v>
      </c>
      <c r="CP863" s="15">
        <f t="shared" si="417"/>
        <v>0</v>
      </c>
      <c r="CQ863" s="15">
        <f t="shared" si="417"/>
        <v>0</v>
      </c>
      <c r="CR863" s="15">
        <f t="shared" si="417"/>
        <v>0</v>
      </c>
      <c r="CS863" s="15">
        <f t="shared" si="417"/>
        <v>0</v>
      </c>
      <c r="CT863" s="15">
        <f t="shared" si="417"/>
        <v>0</v>
      </c>
      <c r="CU863" s="15">
        <f t="shared" si="417"/>
        <v>0</v>
      </c>
      <c r="CV863" s="15">
        <f t="shared" si="417"/>
        <v>0</v>
      </c>
      <c r="CW863" s="15">
        <f t="shared" si="417"/>
        <v>0</v>
      </c>
      <c r="CX863" s="15">
        <f t="shared" si="417"/>
        <v>0</v>
      </c>
      <c r="CY863" s="15">
        <f t="shared" si="417"/>
        <v>0</v>
      </c>
      <c r="CZ863" s="15">
        <f t="shared" si="417"/>
        <v>0</v>
      </c>
      <c r="DA863" s="15">
        <f t="shared" si="417"/>
        <v>0</v>
      </c>
      <c r="DB863" s="16">
        <f>IF(UPPER(TRIM(AM863))="P", 0, IF(UPPER(TRIM(AM863))="C", 16384, IF(UPPER(TRIM(AM863))="B", 32768, IF(UPPER(TRIM(AM863))="U", 49152, -1))))</f>
        <v>0</v>
      </c>
      <c r="DC863" s="16">
        <f>HEX2DEC(AN863)</f>
        <v>5786</v>
      </c>
      <c r="DD863" s="16">
        <f>IF(UPPER(TRIM(BB863))="",0,IF(UPPER(TRIM(BB863))="M",32,IF(UPPER(TRIM(BB863))="H",64,IF(UPPER(TRIM(BB863))="I",128,-1))))</f>
        <v>0</v>
      </c>
      <c r="DE863" s="16">
        <f>IF(UPPER(TRIM(BC863))="",0, IF(UPPER(TRIM(BC863))="U",1,IF(UPPER(TRIM(BC863))="A",2,IF(UPPER(TRIM(BC863))="B1",4,IF(UPPER(TRIM(BC863))="B2",8,IF(UPPER(TRIM(BC863))="C",16,-1))))))</f>
        <v>0</v>
      </c>
      <c r="DF863" s="17"/>
      <c r="DG863" s="16">
        <v>442</v>
      </c>
      <c r="DH863" s="16">
        <f>AK863</f>
        <v>516100</v>
      </c>
      <c r="DI863" s="16">
        <f>AL863</f>
        <v>3</v>
      </c>
      <c r="DJ863" s="16">
        <f>DB863 + DC863</f>
        <v>5786</v>
      </c>
      <c r="DK863" s="16">
        <f>HEX2DEC(AO863)</f>
        <v>18</v>
      </c>
      <c r="DL863" s="16">
        <f>HEX2DEC(AP863)</f>
        <v>5787</v>
      </c>
      <c r="DM863" s="13">
        <v>0</v>
      </c>
      <c r="DN863" s="16">
        <v>339</v>
      </c>
      <c r="DO863" s="16">
        <f>BV863*2^15+BW863*2^14+BX863*2^13+BY863*2^12+BZ863*2^11+CA863*2^10+CB863*2^9+CC863*2^8+CD863*2^7+CE863*2^6+CF863*2^5+CG863*2^4+CH863*2^3+CI863*2^2+CJ863*2^1+CK863*2^0</f>
        <v>0</v>
      </c>
      <c r="DP863" s="16">
        <f>CL863*2^15+CM863*2^14+CN863*2^13+CO863*2^12+CP863*2^11+CQ863*2^10+CR863*2^9+CS863*2^8+CT863*2^7+CU863*2^6+CV863*2^5+CW863*2^4+CX863*2^3+CY863*2^2+CZ863*2^1+DA863*2^0</f>
        <v>0</v>
      </c>
      <c r="DQ863" s="16">
        <f>IF(DS863=2,AT863*1000,AT863)</f>
        <v>2000</v>
      </c>
      <c r="DR863" s="16">
        <f>IF(DT863=2,AU863*1000,AU863)</f>
        <v>500</v>
      </c>
      <c r="DS863" s="16">
        <v>2</v>
      </c>
      <c r="DT863" s="16">
        <v>2</v>
      </c>
      <c r="DU863" s="16">
        <f>MAX(0,MIN(AX863,3))*2^14+MAX(0,MIN(AY863,3))*2^12+MAX(0,MIN(AZ863,3))*2^10+MAX(0,MIN(BA863,3))*2^8+IF(AW863&lt;0,31,IF(AW863&gt;30,30,AW863))</f>
        <v>0</v>
      </c>
      <c r="DV863" s="16">
        <f>DD863 + DE863</f>
        <v>0</v>
      </c>
      <c r="DW863" s="138" t="s">
        <v>184</v>
      </c>
      <c r="DX863" s="137" t="s">
        <v>273</v>
      </c>
      <c r="DY863" s="137" t="s">
        <v>186</v>
      </c>
      <c r="DZ863" s="17"/>
      <c r="EA863" s="15"/>
      <c r="EB863" s="15"/>
      <c r="EC863" s="15"/>
      <c r="ED863" s="15"/>
    </row>
    <row r="864" spans="1:134" ht="15" hidden="1" customHeight="1" x14ac:dyDescent="0.3">
      <c r="A864" s="221"/>
      <c r="B864" s="331"/>
      <c r="C864" s="553"/>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48"/>
      <c r="AK864" s="12"/>
      <c r="AL864" s="12"/>
      <c r="AM864" s="149"/>
      <c r="AN864" s="150"/>
      <c r="AO864" s="150"/>
      <c r="AP864" s="150"/>
      <c r="AQ864" s="132" t="s">
        <v>1039</v>
      </c>
      <c r="AR864" s="225">
        <v>90</v>
      </c>
      <c r="AS864" s="142" t="s">
        <v>170</v>
      </c>
      <c r="AT864" s="13"/>
      <c r="AU864" s="13"/>
      <c r="AV864" s="12"/>
      <c r="AW864" s="12"/>
      <c r="AX864" s="12"/>
      <c r="AY864" s="12"/>
      <c r="AZ864" s="12"/>
      <c r="BA864" s="12"/>
      <c r="BB864" s="14"/>
      <c r="BC864" s="14"/>
      <c r="BD864" s="15"/>
      <c r="BE864" s="137" t="s">
        <v>183</v>
      </c>
      <c r="BF864" s="11"/>
      <c r="BG864" s="11"/>
      <c r="BH864" s="11"/>
      <c r="BI864" s="11" t="s">
        <v>183</v>
      </c>
      <c r="BJ864" s="11" t="s">
        <v>183</v>
      </c>
      <c r="BK864" s="11" t="s">
        <v>183</v>
      </c>
      <c r="BL864" s="11" t="s">
        <v>183</v>
      </c>
      <c r="BM864" s="11" t="s">
        <v>183</v>
      </c>
      <c r="BN864" s="11" t="s">
        <v>183</v>
      </c>
      <c r="BO864" s="11" t="s">
        <v>183</v>
      </c>
      <c r="BP864" s="11" t="s">
        <v>183</v>
      </c>
      <c r="BQ864" s="11" t="s">
        <v>183</v>
      </c>
      <c r="BR864" s="11" t="s">
        <v>183</v>
      </c>
      <c r="BS864" s="11" t="s">
        <v>183</v>
      </c>
      <c r="BT864" s="11" t="s">
        <v>183</v>
      </c>
      <c r="BU864" s="11"/>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c r="CZ864" s="15"/>
      <c r="DA864" s="15"/>
      <c r="DB864" s="16"/>
      <c r="DC864" s="16"/>
      <c r="DD864" s="16"/>
      <c r="DE864" s="16"/>
      <c r="DF864" s="17"/>
      <c r="DG864" s="16"/>
      <c r="DH864" s="16"/>
      <c r="DI864" s="16"/>
      <c r="DJ864" s="16"/>
      <c r="DK864" s="16"/>
      <c r="DL864" s="16"/>
      <c r="DM864" s="13"/>
      <c r="DN864" s="16"/>
      <c r="DO864" s="16"/>
      <c r="DP864" s="16"/>
      <c r="DQ864" s="16"/>
      <c r="DR864" s="16"/>
      <c r="DS864" s="16"/>
      <c r="DT864" s="16"/>
      <c r="DU864" s="16"/>
      <c r="DV864" s="16"/>
      <c r="DW864" s="138"/>
      <c r="DX864" s="137"/>
      <c r="DY864" s="137"/>
      <c r="DZ864" s="17"/>
      <c r="EA864" s="15"/>
      <c r="EB864" s="15"/>
      <c r="EC864" s="15"/>
      <c r="ED864" s="15"/>
    </row>
    <row r="865" spans="1:134" ht="15" hidden="1" customHeight="1" x14ac:dyDescent="0.3">
      <c r="A865" s="123"/>
      <c r="B865" s="329"/>
      <c r="C865" s="555"/>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c r="AA865" s="184"/>
      <c r="AB865" s="184"/>
      <c r="AC865" s="184"/>
      <c r="AD865" s="184"/>
      <c r="AE865" s="184"/>
      <c r="AF865" s="184"/>
      <c r="AG865" s="184"/>
      <c r="AH865" s="184"/>
      <c r="AI865" s="184"/>
      <c r="AJ865" s="285"/>
      <c r="AK865" s="184"/>
      <c r="AL865" s="184"/>
      <c r="AM865" s="286"/>
      <c r="AN865" s="287"/>
      <c r="AO865" s="287"/>
      <c r="AP865" s="287"/>
      <c r="AQ865" s="183"/>
      <c r="AR865" s="332"/>
      <c r="AS865" s="333"/>
      <c r="AT865" s="185"/>
      <c r="AU865" s="185"/>
      <c r="AV865" s="184"/>
      <c r="AW865" s="184"/>
      <c r="AX865" s="184"/>
      <c r="AY865" s="184"/>
      <c r="AZ865" s="184"/>
      <c r="BA865" s="184"/>
      <c r="BB865" s="186"/>
      <c r="BC865" s="186"/>
      <c r="BD865" s="15"/>
      <c r="BE865" s="137" t="s">
        <v>183</v>
      </c>
      <c r="BF865" s="11"/>
      <c r="BG865" s="11"/>
      <c r="BH865" s="11"/>
      <c r="BI865" s="11" t="s">
        <v>183</v>
      </c>
      <c r="BJ865" s="11" t="s">
        <v>183</v>
      </c>
      <c r="BK865" s="11" t="s">
        <v>183</v>
      </c>
      <c r="BL865" s="11" t="s">
        <v>183</v>
      </c>
      <c r="BM865" s="11" t="s">
        <v>183</v>
      </c>
      <c r="BN865" s="11" t="s">
        <v>183</v>
      </c>
      <c r="BO865" s="11" t="s">
        <v>183</v>
      </c>
      <c r="BP865" s="11" t="s">
        <v>183</v>
      </c>
      <c r="BQ865" s="11" t="s">
        <v>183</v>
      </c>
      <c r="BR865" s="11" t="s">
        <v>183</v>
      </c>
      <c r="BS865" s="11" t="s">
        <v>183</v>
      </c>
      <c r="BT865" s="11" t="s">
        <v>183</v>
      </c>
      <c r="BU865" s="11"/>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c r="CZ865" s="15"/>
      <c r="DA865" s="15"/>
      <c r="DB865" s="16"/>
      <c r="DC865" s="16"/>
      <c r="DD865" s="16"/>
      <c r="DE865" s="16"/>
      <c r="DF865" s="17"/>
      <c r="DG865" s="16"/>
      <c r="DH865" s="16"/>
      <c r="DI865" s="16"/>
      <c r="DJ865" s="16"/>
      <c r="DK865" s="16"/>
      <c r="DL865" s="16"/>
      <c r="DM865" s="185"/>
      <c r="DN865" s="16"/>
      <c r="DO865" s="16"/>
      <c r="DP865" s="16"/>
      <c r="DQ865" s="16"/>
      <c r="DR865" s="16"/>
      <c r="DS865" s="16"/>
      <c r="DT865" s="16"/>
      <c r="DU865" s="16"/>
      <c r="DV865" s="16"/>
      <c r="DW865" s="138"/>
      <c r="DX865" s="137"/>
      <c r="DY865" s="137"/>
      <c r="DZ865" s="17"/>
      <c r="EA865" s="15"/>
      <c r="EB865" s="15"/>
      <c r="EC865" s="15"/>
      <c r="ED865" s="15"/>
    </row>
    <row r="866" spans="1:134" ht="15" hidden="1" customHeight="1" x14ac:dyDescent="0.3">
      <c r="A866" s="221"/>
      <c r="B866" s="330" t="s">
        <v>1315</v>
      </c>
      <c r="C866" s="561" t="str">
        <f>IF(LEN(t_STR_RW_AUX_PWM15) &gt; 0, t_STR_RW_AUX_PWM15, DEF_RW_AUX_PWM15) &amp; " open / ground short"</f>
        <v>PWM15 open / ground short</v>
      </c>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c r="AA866" s="193"/>
      <c r="AB866" s="193"/>
      <c r="AC866" s="193"/>
      <c r="AD866" s="193"/>
      <c r="AE866" s="193"/>
      <c r="AF866" s="193"/>
      <c r="AG866" s="193"/>
      <c r="AH866" s="193"/>
      <c r="AI866" s="193"/>
      <c r="AJ866" s="148">
        <f>IF($DM866=0,0,(IF(_xlfn.BITAND($DM866, 128),"8,", "") &amp; IF(_xlfn.BITAND($DM866,64),"7,", "") &amp; IF(_xlfn.BITAND($DM866,7), _xlfn.BITAND($DM866,7) &amp; ",", "") &amp; IF(_xlfn.BITAND($DM866, 56), _xlfn.BITAND($DM866, 56)/8, "")))</f>
        <v>0</v>
      </c>
      <c r="AK866" s="135">
        <v>516101</v>
      </c>
      <c r="AL866" s="135">
        <v>5</v>
      </c>
      <c r="AM866" s="194" t="s">
        <v>165</v>
      </c>
      <c r="AN866" s="195" t="s">
        <v>1316</v>
      </c>
      <c r="AO866" s="195" t="s">
        <v>352</v>
      </c>
      <c r="AP866" s="195" t="s">
        <v>1316</v>
      </c>
      <c r="AQ866" s="140" t="s">
        <v>1317</v>
      </c>
      <c r="AR866" s="225">
        <v>5</v>
      </c>
      <c r="AS866" s="142" t="s">
        <v>1033</v>
      </c>
      <c r="AT866" s="198">
        <v>2</v>
      </c>
      <c r="AU866" s="198">
        <v>0.5</v>
      </c>
      <c r="AV866" s="12" t="s">
        <v>259</v>
      </c>
      <c r="AW866" s="135">
        <v>0</v>
      </c>
      <c r="AX866" s="135">
        <v>0</v>
      </c>
      <c r="AY866" s="135">
        <v>0</v>
      </c>
      <c r="AZ866" s="135">
        <v>0</v>
      </c>
      <c r="BA866" s="135">
        <v>0</v>
      </c>
      <c r="BB866" s="136"/>
      <c r="BC866" s="136"/>
      <c r="BD866" s="15"/>
      <c r="BE866" s="137" t="str">
        <f>IF(C866="","",C866)</f>
        <v>PWM15 open / ground short</v>
      </c>
      <c r="BF866" s="11" t="s">
        <v>264</v>
      </c>
      <c r="BG866" s="11" t="s">
        <v>265</v>
      </c>
      <c r="BH866" s="11" t="s">
        <v>266</v>
      </c>
      <c r="BI866" s="146" t="s">
        <v>1225</v>
      </c>
      <c r="BJ866" s="11" t="s">
        <v>268</v>
      </c>
      <c r="BK866" s="146" t="s">
        <v>269</v>
      </c>
      <c r="BL866" s="146" t="s">
        <v>350</v>
      </c>
      <c r="BM866" s="146" t="s">
        <v>179</v>
      </c>
      <c r="BN866" s="11" t="s">
        <v>182</v>
      </c>
      <c r="BO866" s="265" t="s">
        <v>181</v>
      </c>
      <c r="BP866" s="11" t="s">
        <v>272</v>
      </c>
      <c r="BQ866" s="11" t="s">
        <v>182</v>
      </c>
      <c r="BR866" s="11" t="s">
        <v>182</v>
      </c>
      <c r="BS866" s="11" t="s">
        <v>183</v>
      </c>
      <c r="BT866" s="11" t="s">
        <v>182</v>
      </c>
      <c r="BU866" s="11"/>
      <c r="BV866" s="15">
        <f>IF(UPPER(TRIM(D866))="X",1,0)</f>
        <v>0</v>
      </c>
      <c r="BW866" s="15">
        <f>IF(UPPER(TRIM(E866))="X",1,0)</f>
        <v>0</v>
      </c>
      <c r="BX866" s="15">
        <f>IF(UPPER(TRIM(F866))="X",1,0)</f>
        <v>0</v>
      </c>
      <c r="BY866" s="15">
        <f>IF(UPPER(TRIM(G866))="X",1,0)</f>
        <v>0</v>
      </c>
      <c r="BZ866" s="15">
        <f>IF(UPPER(TRIM(H866))="X",1,0)</f>
        <v>0</v>
      </c>
      <c r="CA866" s="15">
        <f>IF(UPPER(TRIM(J866))="X",1,0)</f>
        <v>0</v>
      </c>
      <c r="CB866" s="15">
        <f>IF(UPPER(TRIM(L866))="X",1,0)</f>
        <v>0</v>
      </c>
      <c r="CC866" s="15">
        <f>IF(UPPER(TRIM(M866))="X",1,0)</f>
        <v>0</v>
      </c>
      <c r="CD866" s="15">
        <f>IF(UPPER(TRIM(I866))="X",1,0)</f>
        <v>0</v>
      </c>
      <c r="CE866" s="15">
        <f>IF(UPPER(TRIM(K866))="X",1,0)</f>
        <v>0</v>
      </c>
      <c r="CF866" s="15">
        <f t="shared" ref="CF866:DA866" si="418">IF(UPPER(TRIM(N866))="X",1,0)</f>
        <v>0</v>
      </c>
      <c r="CG866" s="15">
        <f t="shared" si="418"/>
        <v>0</v>
      </c>
      <c r="CH866" s="15">
        <f t="shared" si="418"/>
        <v>0</v>
      </c>
      <c r="CI866" s="15">
        <f t="shared" si="418"/>
        <v>0</v>
      </c>
      <c r="CJ866" s="15">
        <f t="shared" si="418"/>
        <v>0</v>
      </c>
      <c r="CK866" s="15">
        <f t="shared" si="418"/>
        <v>0</v>
      </c>
      <c r="CL866" s="15">
        <f t="shared" si="418"/>
        <v>0</v>
      </c>
      <c r="CM866" s="15">
        <f t="shared" si="418"/>
        <v>0</v>
      </c>
      <c r="CN866" s="15">
        <f t="shared" si="418"/>
        <v>0</v>
      </c>
      <c r="CO866" s="15">
        <f t="shared" si="418"/>
        <v>0</v>
      </c>
      <c r="CP866" s="15">
        <f t="shared" si="418"/>
        <v>0</v>
      </c>
      <c r="CQ866" s="15">
        <f t="shared" si="418"/>
        <v>0</v>
      </c>
      <c r="CR866" s="15">
        <f t="shared" si="418"/>
        <v>0</v>
      </c>
      <c r="CS866" s="15">
        <f t="shared" si="418"/>
        <v>0</v>
      </c>
      <c r="CT866" s="15">
        <f t="shared" si="418"/>
        <v>0</v>
      </c>
      <c r="CU866" s="15">
        <f t="shared" si="418"/>
        <v>0</v>
      </c>
      <c r="CV866" s="15">
        <f t="shared" si="418"/>
        <v>0</v>
      </c>
      <c r="CW866" s="15">
        <f t="shared" si="418"/>
        <v>0</v>
      </c>
      <c r="CX866" s="15">
        <f t="shared" si="418"/>
        <v>0</v>
      </c>
      <c r="CY866" s="15">
        <f t="shared" si="418"/>
        <v>0</v>
      </c>
      <c r="CZ866" s="15">
        <f t="shared" si="418"/>
        <v>0</v>
      </c>
      <c r="DA866" s="15">
        <f t="shared" si="418"/>
        <v>0</v>
      </c>
      <c r="DB866" s="16">
        <f>IF(UPPER(TRIM(AM866))="P", 0, IF(UPPER(TRIM(AM866))="C", 16384, IF(UPPER(TRIM(AM866))="B", 32768, IF(UPPER(TRIM(AM866))="U", 49152, -1))))</f>
        <v>0</v>
      </c>
      <c r="DC866" s="16">
        <f>HEX2DEC(AN866)</f>
        <v>5788</v>
      </c>
      <c r="DD866" s="16">
        <f>IF(UPPER(TRIM(BB866))="",0,IF(UPPER(TRIM(BB866))="M",32,IF(UPPER(TRIM(BB866))="H",64,IF(UPPER(TRIM(BB866))="I",128,-1))))</f>
        <v>0</v>
      </c>
      <c r="DE866" s="16">
        <f>IF(UPPER(TRIM(BC866))="",0, IF(UPPER(TRIM(BC866))="U",1,IF(UPPER(TRIM(BC866))="A",2,IF(UPPER(TRIM(BC866))="B1",4,IF(UPPER(TRIM(BC866))="B2",8,IF(UPPER(TRIM(BC866))="C",16,-1))))))</f>
        <v>0</v>
      </c>
      <c r="DF866" s="17"/>
      <c r="DG866" s="16">
        <v>443</v>
      </c>
      <c r="DH866" s="16">
        <f>AK866</f>
        <v>516101</v>
      </c>
      <c r="DI866" s="16">
        <f>AL866</f>
        <v>5</v>
      </c>
      <c r="DJ866" s="16">
        <f>DB866 + DC866</f>
        <v>5788</v>
      </c>
      <c r="DK866" s="16">
        <f>HEX2DEC(AO866)</f>
        <v>17</v>
      </c>
      <c r="DL866" s="16">
        <f>HEX2DEC(AP866)</f>
        <v>5788</v>
      </c>
      <c r="DM866" s="13">
        <v>0</v>
      </c>
      <c r="DN866" s="16">
        <v>340</v>
      </c>
      <c r="DO866" s="16">
        <f>BV866*2^15+BW866*2^14+BX866*2^13+BY866*2^12+BZ866*2^11+CA866*2^10+CB866*2^9+CC866*2^8+CD866*2^7+CE866*2^6+CF866*2^5+CG866*2^4+CH866*2^3+CI866*2^2+CJ866*2^1+CK866*2^0</f>
        <v>0</v>
      </c>
      <c r="DP866" s="16">
        <f>CL866*2^15+CM866*2^14+CN866*2^13+CO866*2^12+CP866*2^11+CQ866*2^10+CR866*2^9+CS866*2^8+CT866*2^7+CU866*2^6+CV866*2^5+CW866*2^4+CX866*2^3+CY866*2^2+CZ866*2^1+DA866*2^0</f>
        <v>0</v>
      </c>
      <c r="DQ866" s="16">
        <f>IF(DS866=2,AT866*1000,AT866)</f>
        <v>2000</v>
      </c>
      <c r="DR866" s="16">
        <f>IF(DT866=2,AU866*1000,AU866)</f>
        <v>500</v>
      </c>
      <c r="DS866" s="16">
        <v>2</v>
      </c>
      <c r="DT866" s="16">
        <v>2</v>
      </c>
      <c r="DU866" s="16">
        <f>MAX(0,MIN(AX866,3))*2^14+MAX(0,MIN(AY866,3))*2^12+MAX(0,MIN(AZ866,3))*2^10+MAX(0,MIN(BA866,3))*2^8+IF(AW866&lt;0,31,IF(AW866&gt;30,30,AW866))</f>
        <v>0</v>
      </c>
      <c r="DV866" s="16">
        <f>DD866 + DE866</f>
        <v>0</v>
      </c>
      <c r="DW866" s="138" t="s">
        <v>184</v>
      </c>
      <c r="DX866" s="137" t="s">
        <v>273</v>
      </c>
      <c r="DY866" s="137" t="s">
        <v>186</v>
      </c>
      <c r="DZ866" s="17"/>
      <c r="EA866" s="15"/>
      <c r="EB866" s="15"/>
      <c r="EC866" s="15"/>
      <c r="ED866" s="15"/>
    </row>
    <row r="867" spans="1:134" ht="15" hidden="1" customHeight="1" x14ac:dyDescent="0.3">
      <c r="A867" s="221"/>
      <c r="B867" s="331"/>
      <c r="C867" s="553"/>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48"/>
      <c r="AK867" s="12"/>
      <c r="AL867" s="12"/>
      <c r="AM867" s="149"/>
      <c r="AN867" s="150"/>
      <c r="AO867" s="150"/>
      <c r="AP867" s="150"/>
      <c r="AQ867" s="132" t="s">
        <v>1036</v>
      </c>
      <c r="AR867" s="225">
        <v>5</v>
      </c>
      <c r="AS867" s="142" t="s">
        <v>170</v>
      </c>
      <c r="AT867" s="13"/>
      <c r="AU867" s="13"/>
      <c r="AV867" s="12"/>
      <c r="AW867" s="12"/>
      <c r="AX867" s="12"/>
      <c r="AY867" s="12"/>
      <c r="AZ867" s="12"/>
      <c r="BA867" s="12"/>
      <c r="BB867" s="14"/>
      <c r="BC867" s="14"/>
      <c r="BD867" s="15"/>
      <c r="BE867" s="137"/>
      <c r="BF867" s="11"/>
      <c r="BG867" s="11"/>
      <c r="BH867" s="11"/>
      <c r="BI867" s="11" t="s">
        <v>183</v>
      </c>
      <c r="BJ867" s="11" t="s">
        <v>183</v>
      </c>
      <c r="BK867" s="11" t="s">
        <v>183</v>
      </c>
      <c r="BL867" s="11" t="s">
        <v>183</v>
      </c>
      <c r="BM867" s="11" t="s">
        <v>183</v>
      </c>
      <c r="BN867" s="11" t="s">
        <v>183</v>
      </c>
      <c r="BO867" s="11" t="s">
        <v>183</v>
      </c>
      <c r="BP867" s="11" t="s">
        <v>183</v>
      </c>
      <c r="BQ867" s="11" t="s">
        <v>183</v>
      </c>
      <c r="BR867" s="11" t="s">
        <v>183</v>
      </c>
      <c r="BS867" s="11" t="s">
        <v>183</v>
      </c>
      <c r="BT867" s="11" t="s">
        <v>183</v>
      </c>
      <c r="BU867" s="11"/>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c r="CZ867" s="15"/>
      <c r="DA867" s="15"/>
      <c r="DB867" s="16"/>
      <c r="DC867" s="16"/>
      <c r="DD867" s="16"/>
      <c r="DE867" s="16"/>
      <c r="DF867" s="17"/>
      <c r="DG867" s="16"/>
      <c r="DH867" s="16"/>
      <c r="DI867" s="16"/>
      <c r="DJ867" s="16"/>
      <c r="DK867" s="16"/>
      <c r="DL867" s="16"/>
      <c r="DM867" s="13"/>
      <c r="DN867" s="16"/>
      <c r="DO867" s="16"/>
      <c r="DP867" s="16"/>
      <c r="DQ867" s="16"/>
      <c r="DR867" s="16"/>
      <c r="DS867" s="16"/>
      <c r="DT867" s="16"/>
      <c r="DU867" s="16"/>
      <c r="DV867" s="16"/>
      <c r="DW867" s="138"/>
      <c r="DX867" s="137"/>
      <c r="DY867" s="137"/>
      <c r="DZ867" s="17"/>
      <c r="EA867" s="15"/>
      <c r="EB867" s="15"/>
      <c r="EC867" s="15"/>
      <c r="ED867" s="15"/>
    </row>
    <row r="868" spans="1:134" ht="15" hidden="1" customHeight="1" x14ac:dyDescent="0.3">
      <c r="A868" s="284" t="s">
        <v>1276</v>
      </c>
      <c r="B868" s="331"/>
      <c r="C868" s="561" t="str">
        <f>IF(LEN(t_STR_RW_AUX_PWM15) &gt; 0, t_STR_RW_AUX_PWM15, DEF_RW_AUX_PWM15) &amp; " short to power"</f>
        <v>PWM15 short to power</v>
      </c>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c r="AC868" s="151"/>
      <c r="AD868" s="151"/>
      <c r="AE868" s="151"/>
      <c r="AF868" s="151"/>
      <c r="AG868" s="151"/>
      <c r="AH868" s="151"/>
      <c r="AI868" s="151"/>
      <c r="AJ868" s="148">
        <f>IF($DM868=0,0,(IF(_xlfn.BITAND($DM868, 128),"8,", "") &amp; IF(_xlfn.BITAND($DM868,64),"7,", "") &amp; IF(_xlfn.BITAND($DM868,7), _xlfn.BITAND($DM868,7) &amp; ",", "") &amp; IF(_xlfn.BITAND($DM868, 56), _xlfn.BITAND($DM868, 56)/8, "")))</f>
        <v>0</v>
      </c>
      <c r="AK868" s="135">
        <v>516101</v>
      </c>
      <c r="AL868" s="135">
        <v>3</v>
      </c>
      <c r="AM868" s="194" t="s">
        <v>165</v>
      </c>
      <c r="AN868" s="195" t="s">
        <v>1316</v>
      </c>
      <c r="AO868" s="195" t="s">
        <v>343</v>
      </c>
      <c r="AP868" s="195" t="s">
        <v>1318</v>
      </c>
      <c r="AQ868" s="140" t="s">
        <v>1319</v>
      </c>
      <c r="AR868" s="225">
        <v>90</v>
      </c>
      <c r="AS868" s="142" t="s">
        <v>1033</v>
      </c>
      <c r="AT868" s="198">
        <v>2</v>
      </c>
      <c r="AU868" s="198">
        <v>0.5</v>
      </c>
      <c r="AV868" s="12" t="s">
        <v>259</v>
      </c>
      <c r="AW868" s="135">
        <v>0</v>
      </c>
      <c r="AX868" s="135">
        <v>0</v>
      </c>
      <c r="AY868" s="135">
        <v>0</v>
      </c>
      <c r="AZ868" s="135">
        <v>0</v>
      </c>
      <c r="BA868" s="135">
        <v>0</v>
      </c>
      <c r="BB868" s="136"/>
      <c r="BC868" s="136"/>
      <c r="BD868" s="15"/>
      <c r="BE868" s="137" t="str">
        <f>IF(C868="","",C868)</f>
        <v>PWM15 short to power</v>
      </c>
      <c r="BF868" s="11" t="s">
        <v>264</v>
      </c>
      <c r="BG868" s="11" t="s">
        <v>265</v>
      </c>
      <c r="BH868" s="11" t="s">
        <v>266</v>
      </c>
      <c r="BI868" s="146" t="s">
        <v>1225</v>
      </c>
      <c r="BJ868" s="11" t="s">
        <v>268</v>
      </c>
      <c r="BK868" s="146" t="s">
        <v>269</v>
      </c>
      <c r="BL868" s="146" t="s">
        <v>350</v>
      </c>
      <c r="BM868" s="146" t="s">
        <v>179</v>
      </c>
      <c r="BN868" s="11" t="s">
        <v>182</v>
      </c>
      <c r="BO868" s="265" t="s">
        <v>181</v>
      </c>
      <c r="BP868" s="11" t="s">
        <v>272</v>
      </c>
      <c r="BQ868" s="11" t="s">
        <v>182</v>
      </c>
      <c r="BR868" s="11" t="s">
        <v>182</v>
      </c>
      <c r="BS868" s="11" t="s">
        <v>183</v>
      </c>
      <c r="BT868" s="11" t="s">
        <v>182</v>
      </c>
      <c r="BU868" s="11"/>
      <c r="BV868" s="15">
        <f>IF(UPPER(TRIM(D868))="X",1,0)</f>
        <v>0</v>
      </c>
      <c r="BW868" s="15">
        <f>IF(UPPER(TRIM(E868))="X",1,0)</f>
        <v>0</v>
      </c>
      <c r="BX868" s="15">
        <f>IF(UPPER(TRIM(F868))="X",1,0)</f>
        <v>0</v>
      </c>
      <c r="BY868" s="15">
        <f>IF(UPPER(TRIM(G868))="X",1,0)</f>
        <v>0</v>
      </c>
      <c r="BZ868" s="15">
        <f>IF(UPPER(TRIM(H868))="X",1,0)</f>
        <v>0</v>
      </c>
      <c r="CA868" s="15">
        <f>IF(UPPER(TRIM(J868))="X",1,0)</f>
        <v>0</v>
      </c>
      <c r="CB868" s="15">
        <f>IF(UPPER(TRIM(L868))="X",1,0)</f>
        <v>0</v>
      </c>
      <c r="CC868" s="15">
        <f>IF(UPPER(TRIM(M868))="X",1,0)</f>
        <v>0</v>
      </c>
      <c r="CD868" s="15">
        <f>IF(UPPER(TRIM(I868))="X",1,0)</f>
        <v>0</v>
      </c>
      <c r="CE868" s="15">
        <f>IF(UPPER(TRIM(K868))="X",1,0)</f>
        <v>0</v>
      </c>
      <c r="CF868" s="15">
        <f t="shared" ref="CF868:DA868" si="419">IF(UPPER(TRIM(N868))="X",1,0)</f>
        <v>0</v>
      </c>
      <c r="CG868" s="15">
        <f t="shared" si="419"/>
        <v>0</v>
      </c>
      <c r="CH868" s="15">
        <f t="shared" si="419"/>
        <v>0</v>
      </c>
      <c r="CI868" s="15">
        <f t="shared" si="419"/>
        <v>0</v>
      </c>
      <c r="CJ868" s="15">
        <f t="shared" si="419"/>
        <v>0</v>
      </c>
      <c r="CK868" s="15">
        <f t="shared" si="419"/>
        <v>0</v>
      </c>
      <c r="CL868" s="15">
        <f t="shared" si="419"/>
        <v>0</v>
      </c>
      <c r="CM868" s="15">
        <f t="shared" si="419"/>
        <v>0</v>
      </c>
      <c r="CN868" s="15">
        <f t="shared" si="419"/>
        <v>0</v>
      </c>
      <c r="CO868" s="15">
        <f t="shared" si="419"/>
        <v>0</v>
      </c>
      <c r="CP868" s="15">
        <f t="shared" si="419"/>
        <v>0</v>
      </c>
      <c r="CQ868" s="15">
        <f t="shared" si="419"/>
        <v>0</v>
      </c>
      <c r="CR868" s="15">
        <f t="shared" si="419"/>
        <v>0</v>
      </c>
      <c r="CS868" s="15">
        <f t="shared" si="419"/>
        <v>0</v>
      </c>
      <c r="CT868" s="15">
        <f t="shared" si="419"/>
        <v>0</v>
      </c>
      <c r="CU868" s="15">
        <f t="shared" si="419"/>
        <v>0</v>
      </c>
      <c r="CV868" s="15">
        <f t="shared" si="419"/>
        <v>0</v>
      </c>
      <c r="CW868" s="15">
        <f t="shared" si="419"/>
        <v>0</v>
      </c>
      <c r="CX868" s="15">
        <f t="shared" si="419"/>
        <v>0</v>
      </c>
      <c r="CY868" s="15">
        <f t="shared" si="419"/>
        <v>0</v>
      </c>
      <c r="CZ868" s="15">
        <f t="shared" si="419"/>
        <v>0</v>
      </c>
      <c r="DA868" s="15">
        <f t="shared" si="419"/>
        <v>0</v>
      </c>
      <c r="DB868" s="16">
        <f>IF(UPPER(TRIM(AM868))="P", 0, IF(UPPER(TRIM(AM868))="C", 16384, IF(UPPER(TRIM(AM868))="B", 32768, IF(UPPER(TRIM(AM868))="U", 49152, -1))))</f>
        <v>0</v>
      </c>
      <c r="DC868" s="16">
        <f>HEX2DEC(AN868)</f>
        <v>5788</v>
      </c>
      <c r="DD868" s="16">
        <f>IF(UPPER(TRIM(BB868))="",0,IF(UPPER(TRIM(BB868))="M",32,IF(UPPER(TRIM(BB868))="H",64,IF(UPPER(TRIM(BB868))="I",128,-1))))</f>
        <v>0</v>
      </c>
      <c r="DE868" s="16">
        <f>IF(UPPER(TRIM(BC868))="",0, IF(UPPER(TRIM(BC868))="U",1,IF(UPPER(TRIM(BC868))="A",2,IF(UPPER(TRIM(BC868))="B1",4,IF(UPPER(TRIM(BC868))="B2",8,IF(UPPER(TRIM(BC868))="C",16,-1))))))</f>
        <v>0</v>
      </c>
      <c r="DF868" s="17"/>
      <c r="DG868" s="16">
        <v>444</v>
      </c>
      <c r="DH868" s="16">
        <f>AK868</f>
        <v>516101</v>
      </c>
      <c r="DI868" s="16">
        <f>AL868</f>
        <v>3</v>
      </c>
      <c r="DJ868" s="16">
        <f>DB868 + DC868</f>
        <v>5788</v>
      </c>
      <c r="DK868" s="16">
        <f>HEX2DEC(AO868)</f>
        <v>18</v>
      </c>
      <c r="DL868" s="16">
        <f>HEX2DEC(AP868)</f>
        <v>5789</v>
      </c>
      <c r="DM868" s="13">
        <v>0</v>
      </c>
      <c r="DN868" s="16">
        <v>341</v>
      </c>
      <c r="DO868" s="16">
        <f>BV868*2^15+BW868*2^14+BX868*2^13+BY868*2^12+BZ868*2^11+CA868*2^10+CB868*2^9+CC868*2^8+CD868*2^7+CE868*2^6+CF868*2^5+CG868*2^4+CH868*2^3+CI868*2^2+CJ868*2^1+CK868*2^0</f>
        <v>0</v>
      </c>
      <c r="DP868" s="16">
        <f>CL868*2^15+CM868*2^14+CN868*2^13+CO868*2^12+CP868*2^11+CQ868*2^10+CR868*2^9+CS868*2^8+CT868*2^7+CU868*2^6+CV868*2^5+CW868*2^4+CX868*2^3+CY868*2^2+CZ868*2^1+DA868*2^0</f>
        <v>0</v>
      </c>
      <c r="DQ868" s="16">
        <f>IF(DS868=2,AT868*1000,AT868)</f>
        <v>2000</v>
      </c>
      <c r="DR868" s="16">
        <f>IF(DT868=2,AU868*1000,AU868)</f>
        <v>500</v>
      </c>
      <c r="DS868" s="16">
        <v>2</v>
      </c>
      <c r="DT868" s="16">
        <v>2</v>
      </c>
      <c r="DU868" s="16">
        <f>MAX(0,MIN(AX868,3))*2^14+MAX(0,MIN(AY868,3))*2^12+MAX(0,MIN(AZ868,3))*2^10+MAX(0,MIN(BA868,3))*2^8+IF(AW868&lt;0,31,IF(AW868&gt;30,30,AW868))</f>
        <v>0</v>
      </c>
      <c r="DV868" s="16">
        <f>DD868 + DE868</f>
        <v>0</v>
      </c>
      <c r="DW868" s="138" t="s">
        <v>184</v>
      </c>
      <c r="DX868" s="137" t="s">
        <v>273</v>
      </c>
      <c r="DY868" s="137" t="s">
        <v>186</v>
      </c>
      <c r="DZ868" s="17"/>
      <c r="EA868" s="15"/>
      <c r="EB868" s="15"/>
      <c r="EC868" s="15"/>
      <c r="ED868" s="15"/>
    </row>
    <row r="869" spans="1:134" ht="15" hidden="1" customHeight="1" x14ac:dyDescent="0.3">
      <c r="A869" s="284" t="s">
        <v>1237</v>
      </c>
      <c r="B869" s="331"/>
      <c r="C869" s="553"/>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48"/>
      <c r="AK869" s="12"/>
      <c r="AL869" s="12"/>
      <c r="AM869" s="149"/>
      <c r="AN869" s="150"/>
      <c r="AO869" s="150"/>
      <c r="AP869" s="150"/>
      <c r="AQ869" s="132" t="s">
        <v>1039</v>
      </c>
      <c r="AR869" s="225">
        <v>90</v>
      </c>
      <c r="AS869" s="142" t="s">
        <v>170</v>
      </c>
      <c r="AT869" s="13"/>
      <c r="AU869" s="13"/>
      <c r="AV869" s="12"/>
      <c r="AW869" s="12"/>
      <c r="AX869" s="12"/>
      <c r="AY869" s="12"/>
      <c r="AZ869" s="12"/>
      <c r="BA869" s="12"/>
      <c r="BB869" s="14"/>
      <c r="BC869" s="14"/>
      <c r="BD869" s="15"/>
      <c r="BE869" s="137" t="s">
        <v>183</v>
      </c>
      <c r="BF869" s="11"/>
      <c r="BG869" s="11"/>
      <c r="BH869" s="11"/>
      <c r="BI869" s="11" t="s">
        <v>183</v>
      </c>
      <c r="BJ869" s="11" t="s">
        <v>183</v>
      </c>
      <c r="BK869" s="11" t="s">
        <v>183</v>
      </c>
      <c r="BL869" s="11" t="s">
        <v>183</v>
      </c>
      <c r="BM869" s="11" t="s">
        <v>183</v>
      </c>
      <c r="BN869" s="11" t="s">
        <v>183</v>
      </c>
      <c r="BO869" s="11" t="s">
        <v>183</v>
      </c>
      <c r="BP869" s="11" t="s">
        <v>183</v>
      </c>
      <c r="BQ869" s="11" t="s">
        <v>183</v>
      </c>
      <c r="BR869" s="11" t="s">
        <v>183</v>
      </c>
      <c r="BS869" s="11" t="s">
        <v>183</v>
      </c>
      <c r="BT869" s="11" t="s">
        <v>183</v>
      </c>
      <c r="BU869" s="11"/>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c r="CZ869" s="15"/>
      <c r="DA869" s="15"/>
      <c r="DB869" s="16"/>
      <c r="DC869" s="16"/>
      <c r="DD869" s="16"/>
      <c r="DE869" s="16"/>
      <c r="DF869" s="17"/>
      <c r="DG869" s="16"/>
      <c r="DH869" s="16"/>
      <c r="DI869" s="16"/>
      <c r="DJ869" s="16"/>
      <c r="DK869" s="16"/>
      <c r="DL869" s="16"/>
      <c r="DM869" s="13"/>
      <c r="DN869" s="16"/>
      <c r="DO869" s="16"/>
      <c r="DP869" s="16"/>
      <c r="DQ869" s="16"/>
      <c r="DR869" s="16"/>
      <c r="DS869" s="16"/>
      <c r="DT869" s="16"/>
      <c r="DU869" s="16"/>
      <c r="DV869" s="16"/>
      <c r="DW869" s="138"/>
      <c r="DX869" s="137"/>
      <c r="DY869" s="137"/>
      <c r="DZ869" s="17"/>
      <c r="EA869" s="15"/>
      <c r="EB869" s="15"/>
      <c r="EC869" s="15"/>
      <c r="ED869" s="15"/>
    </row>
    <row r="870" spans="1:134" ht="15" hidden="1" customHeight="1" x14ac:dyDescent="0.3">
      <c r="A870" s="154" t="s">
        <v>1281</v>
      </c>
      <c r="B870" s="329"/>
      <c r="C870" s="555"/>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c r="AA870" s="184"/>
      <c r="AB870" s="184"/>
      <c r="AC870" s="184"/>
      <c r="AD870" s="184"/>
      <c r="AE870" s="184"/>
      <c r="AF870" s="184"/>
      <c r="AG870" s="184"/>
      <c r="AH870" s="184"/>
      <c r="AI870" s="184"/>
      <c r="AJ870" s="285"/>
      <c r="AK870" s="184"/>
      <c r="AL870" s="184"/>
      <c r="AM870" s="286"/>
      <c r="AN870" s="287"/>
      <c r="AO870" s="287"/>
      <c r="AP870" s="287"/>
      <c r="AQ870" s="183"/>
      <c r="AR870" s="332"/>
      <c r="AS870" s="333"/>
      <c r="AT870" s="185"/>
      <c r="AU870" s="185"/>
      <c r="AV870" s="184"/>
      <c r="AW870" s="184"/>
      <c r="AX870" s="184"/>
      <c r="AY870" s="184"/>
      <c r="AZ870" s="184"/>
      <c r="BA870" s="184"/>
      <c r="BB870" s="186"/>
      <c r="BC870" s="186"/>
      <c r="BD870" s="15"/>
      <c r="BE870" s="137" t="s">
        <v>183</v>
      </c>
      <c r="BF870" s="11"/>
      <c r="BG870" s="11"/>
      <c r="BH870" s="11"/>
      <c r="BI870" s="11" t="s">
        <v>183</v>
      </c>
      <c r="BJ870" s="11" t="s">
        <v>183</v>
      </c>
      <c r="BK870" s="11" t="s">
        <v>183</v>
      </c>
      <c r="BL870" s="11" t="s">
        <v>183</v>
      </c>
      <c r="BM870" s="11" t="s">
        <v>183</v>
      </c>
      <c r="BN870" s="11" t="s">
        <v>183</v>
      </c>
      <c r="BO870" s="11" t="s">
        <v>183</v>
      </c>
      <c r="BP870" s="11" t="s">
        <v>183</v>
      </c>
      <c r="BQ870" s="11" t="s">
        <v>183</v>
      </c>
      <c r="BR870" s="11" t="s">
        <v>183</v>
      </c>
      <c r="BS870" s="11" t="s">
        <v>183</v>
      </c>
      <c r="BT870" s="11" t="s">
        <v>183</v>
      </c>
      <c r="BU870" s="11"/>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c r="CZ870" s="15"/>
      <c r="DA870" s="15"/>
      <c r="DB870" s="16"/>
      <c r="DC870" s="16"/>
      <c r="DD870" s="16"/>
      <c r="DE870" s="16"/>
      <c r="DF870" s="17"/>
      <c r="DG870" s="16"/>
      <c r="DH870" s="16"/>
      <c r="DI870" s="16"/>
      <c r="DJ870" s="16"/>
      <c r="DK870" s="16"/>
      <c r="DL870" s="16"/>
      <c r="DM870" s="185"/>
      <c r="DN870" s="16"/>
      <c r="DO870" s="16"/>
      <c r="DP870" s="16"/>
      <c r="DQ870" s="16"/>
      <c r="DR870" s="16"/>
      <c r="DS870" s="16"/>
      <c r="DT870" s="16"/>
      <c r="DU870" s="16"/>
      <c r="DV870" s="16"/>
      <c r="DW870" s="138"/>
      <c r="DX870" s="137"/>
      <c r="DY870" s="137"/>
      <c r="DZ870" s="17"/>
      <c r="EA870" s="15"/>
      <c r="EB870" s="15"/>
      <c r="EC870" s="15"/>
      <c r="ED870" s="15"/>
    </row>
    <row r="871" spans="1:134" ht="15" hidden="1" customHeight="1" x14ac:dyDescent="0.3">
      <c r="A871" s="284" t="s">
        <v>274</v>
      </c>
      <c r="B871" s="330" t="s">
        <v>1320</v>
      </c>
      <c r="C871" s="561" t="str">
        <f>IF(LEN(t_STR_RW_AUX_PWM16) &gt; 0, t_STR_RW_AUX_PWM16, DEF_RW_AUX_PWM16) &amp; " open / ground short"</f>
        <v>PWM16 open / ground short</v>
      </c>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c r="AA871" s="193"/>
      <c r="AB871" s="193"/>
      <c r="AC871" s="193"/>
      <c r="AD871" s="193"/>
      <c r="AE871" s="193"/>
      <c r="AF871" s="193"/>
      <c r="AG871" s="193"/>
      <c r="AH871" s="193"/>
      <c r="AI871" s="193"/>
      <c r="AJ871" s="148">
        <f>IF($DM871=0,0,(IF(_xlfn.BITAND($DM871, 128),"8,", "") &amp; IF(_xlfn.BITAND($DM871,64),"7,", "") &amp; IF(_xlfn.BITAND($DM871,7), _xlfn.BITAND($DM871,7) &amp; ",", "") &amp; IF(_xlfn.BITAND($DM871, 56), _xlfn.BITAND($DM871, 56)/8, "")))</f>
        <v>0</v>
      </c>
      <c r="AK871" s="135">
        <v>516102</v>
      </c>
      <c r="AL871" s="135">
        <v>5</v>
      </c>
      <c r="AM871" s="194" t="s">
        <v>165</v>
      </c>
      <c r="AN871" s="195" t="s">
        <v>1321</v>
      </c>
      <c r="AO871" s="195" t="s">
        <v>352</v>
      </c>
      <c r="AP871" s="195" t="s">
        <v>1321</v>
      </c>
      <c r="AQ871" s="140" t="s">
        <v>1322</v>
      </c>
      <c r="AR871" s="225">
        <v>5</v>
      </c>
      <c r="AS871" s="142" t="s">
        <v>1033</v>
      </c>
      <c r="AT871" s="198">
        <v>2</v>
      </c>
      <c r="AU871" s="198">
        <v>0.5</v>
      </c>
      <c r="AV871" s="12" t="s">
        <v>259</v>
      </c>
      <c r="AW871" s="135">
        <v>0</v>
      </c>
      <c r="AX871" s="135">
        <v>0</v>
      </c>
      <c r="AY871" s="135">
        <v>0</v>
      </c>
      <c r="AZ871" s="135">
        <v>0</v>
      </c>
      <c r="BA871" s="135">
        <v>0</v>
      </c>
      <c r="BB871" s="136"/>
      <c r="BC871" s="136"/>
      <c r="BD871" s="15"/>
      <c r="BE871" s="137" t="str">
        <f>IF(C871="","",C871)</f>
        <v>PWM16 open / ground short</v>
      </c>
      <c r="BF871" s="11" t="s">
        <v>264</v>
      </c>
      <c r="BG871" s="11" t="s">
        <v>265</v>
      </c>
      <c r="BH871" s="11" t="s">
        <v>266</v>
      </c>
      <c r="BI871" s="146" t="s">
        <v>1225</v>
      </c>
      <c r="BJ871" s="11" t="s">
        <v>268</v>
      </c>
      <c r="BK871" s="146" t="s">
        <v>269</v>
      </c>
      <c r="BL871" s="146" t="s">
        <v>350</v>
      </c>
      <c r="BM871" s="146" t="s">
        <v>179</v>
      </c>
      <c r="BN871" s="11" t="s">
        <v>182</v>
      </c>
      <c r="BO871" s="265" t="s">
        <v>181</v>
      </c>
      <c r="BP871" s="11" t="s">
        <v>272</v>
      </c>
      <c r="BQ871" s="11" t="s">
        <v>182</v>
      </c>
      <c r="BR871" s="11" t="s">
        <v>182</v>
      </c>
      <c r="BS871" s="11" t="s">
        <v>183</v>
      </c>
      <c r="BT871" s="11" t="s">
        <v>182</v>
      </c>
      <c r="BU871" s="11"/>
      <c r="BV871" s="15">
        <f>IF(UPPER(TRIM(D871))="X",1,0)</f>
        <v>0</v>
      </c>
      <c r="BW871" s="15">
        <f>IF(UPPER(TRIM(E871))="X",1,0)</f>
        <v>0</v>
      </c>
      <c r="BX871" s="15">
        <f>IF(UPPER(TRIM(F871))="X",1,0)</f>
        <v>0</v>
      </c>
      <c r="BY871" s="15">
        <f>IF(UPPER(TRIM(G871))="X",1,0)</f>
        <v>0</v>
      </c>
      <c r="BZ871" s="15">
        <f>IF(UPPER(TRIM(H871))="X",1,0)</f>
        <v>0</v>
      </c>
      <c r="CA871" s="15">
        <f>IF(UPPER(TRIM(J871))="X",1,0)</f>
        <v>0</v>
      </c>
      <c r="CB871" s="15">
        <f>IF(UPPER(TRIM(L871))="X",1,0)</f>
        <v>0</v>
      </c>
      <c r="CC871" s="15">
        <f>IF(UPPER(TRIM(M871))="X",1,0)</f>
        <v>0</v>
      </c>
      <c r="CD871" s="15">
        <f>IF(UPPER(TRIM(I871))="X",1,0)</f>
        <v>0</v>
      </c>
      <c r="CE871" s="15">
        <f>IF(UPPER(TRIM(K871))="X",1,0)</f>
        <v>0</v>
      </c>
      <c r="CF871" s="15">
        <f t="shared" ref="CF871:DA871" si="420">IF(UPPER(TRIM(N871))="X",1,0)</f>
        <v>0</v>
      </c>
      <c r="CG871" s="15">
        <f t="shared" si="420"/>
        <v>0</v>
      </c>
      <c r="CH871" s="15">
        <f t="shared" si="420"/>
        <v>0</v>
      </c>
      <c r="CI871" s="15">
        <f t="shared" si="420"/>
        <v>0</v>
      </c>
      <c r="CJ871" s="15">
        <f t="shared" si="420"/>
        <v>0</v>
      </c>
      <c r="CK871" s="15">
        <f t="shared" si="420"/>
        <v>0</v>
      </c>
      <c r="CL871" s="15">
        <f t="shared" si="420"/>
        <v>0</v>
      </c>
      <c r="CM871" s="15">
        <f t="shared" si="420"/>
        <v>0</v>
      </c>
      <c r="CN871" s="15">
        <f t="shared" si="420"/>
        <v>0</v>
      </c>
      <c r="CO871" s="15">
        <f t="shared" si="420"/>
        <v>0</v>
      </c>
      <c r="CP871" s="15">
        <f t="shared" si="420"/>
        <v>0</v>
      </c>
      <c r="CQ871" s="15">
        <f t="shared" si="420"/>
        <v>0</v>
      </c>
      <c r="CR871" s="15">
        <f t="shared" si="420"/>
        <v>0</v>
      </c>
      <c r="CS871" s="15">
        <f t="shared" si="420"/>
        <v>0</v>
      </c>
      <c r="CT871" s="15">
        <f t="shared" si="420"/>
        <v>0</v>
      </c>
      <c r="CU871" s="15">
        <f t="shared" si="420"/>
        <v>0</v>
      </c>
      <c r="CV871" s="15">
        <f t="shared" si="420"/>
        <v>0</v>
      </c>
      <c r="CW871" s="15">
        <f t="shared" si="420"/>
        <v>0</v>
      </c>
      <c r="CX871" s="15">
        <f t="shared" si="420"/>
        <v>0</v>
      </c>
      <c r="CY871" s="15">
        <f t="shared" si="420"/>
        <v>0</v>
      </c>
      <c r="CZ871" s="15">
        <f t="shared" si="420"/>
        <v>0</v>
      </c>
      <c r="DA871" s="15">
        <f t="shared" si="420"/>
        <v>0</v>
      </c>
      <c r="DB871" s="16">
        <f>IF(UPPER(TRIM(AM871))="P", 0, IF(UPPER(TRIM(AM871))="C", 16384, IF(UPPER(TRIM(AM871))="B", 32768, IF(UPPER(TRIM(AM871))="U", 49152, -1))))</f>
        <v>0</v>
      </c>
      <c r="DC871" s="16">
        <f>HEX2DEC(AN871)</f>
        <v>5790</v>
      </c>
      <c r="DD871" s="16">
        <f>IF(UPPER(TRIM(BB871))="",0,IF(UPPER(TRIM(BB871))="M",32,IF(UPPER(TRIM(BB871))="H",64,IF(UPPER(TRIM(BB871))="I",128,-1))))</f>
        <v>0</v>
      </c>
      <c r="DE871" s="16">
        <f>IF(UPPER(TRIM(BC871))="",0, IF(UPPER(TRIM(BC871))="U",1,IF(UPPER(TRIM(BC871))="A",2,IF(UPPER(TRIM(BC871))="B1",4,IF(UPPER(TRIM(BC871))="B2",8,IF(UPPER(TRIM(BC871))="C",16,-1))))))</f>
        <v>0</v>
      </c>
      <c r="DF871" s="17"/>
      <c r="DG871" s="16">
        <v>445</v>
      </c>
      <c r="DH871" s="16">
        <f>AK871</f>
        <v>516102</v>
      </c>
      <c r="DI871" s="16">
        <f>AL871</f>
        <v>5</v>
      </c>
      <c r="DJ871" s="16">
        <f>DB871 + DC871</f>
        <v>5790</v>
      </c>
      <c r="DK871" s="16">
        <f>HEX2DEC(AO871)</f>
        <v>17</v>
      </c>
      <c r="DL871" s="16">
        <f>HEX2DEC(AP871)</f>
        <v>5790</v>
      </c>
      <c r="DM871" s="13">
        <v>0</v>
      </c>
      <c r="DN871" s="16">
        <v>342</v>
      </c>
      <c r="DO871" s="16">
        <f>BV871*2^15+BW871*2^14+BX871*2^13+BY871*2^12+BZ871*2^11+CA871*2^10+CB871*2^9+CC871*2^8+CD871*2^7+CE871*2^6+CF871*2^5+CG871*2^4+CH871*2^3+CI871*2^2+CJ871*2^1+CK871*2^0</f>
        <v>0</v>
      </c>
      <c r="DP871" s="16">
        <f>CL871*2^15+CM871*2^14+CN871*2^13+CO871*2^12+CP871*2^11+CQ871*2^10+CR871*2^9+CS871*2^8+CT871*2^7+CU871*2^6+CV871*2^5+CW871*2^4+CX871*2^3+CY871*2^2+CZ871*2^1+DA871*2^0</f>
        <v>0</v>
      </c>
      <c r="DQ871" s="16">
        <f>IF(DS871=2,AT871*1000,AT871)</f>
        <v>2000</v>
      </c>
      <c r="DR871" s="16">
        <f>IF(DT871=2,AU871*1000,AU871)</f>
        <v>500</v>
      </c>
      <c r="DS871" s="16">
        <v>2</v>
      </c>
      <c r="DT871" s="16">
        <v>2</v>
      </c>
      <c r="DU871" s="16">
        <f>MAX(0,MIN(AX871,3))*2^14+MAX(0,MIN(AY871,3))*2^12+MAX(0,MIN(AZ871,3))*2^10+MAX(0,MIN(BA871,3))*2^8+IF(AW871&lt;0,31,IF(AW871&gt;30,30,AW871))</f>
        <v>0</v>
      </c>
      <c r="DV871" s="16">
        <f>DD871 + DE871</f>
        <v>0</v>
      </c>
      <c r="DW871" s="138" t="s">
        <v>184</v>
      </c>
      <c r="DX871" s="137" t="s">
        <v>273</v>
      </c>
      <c r="DY871" s="137" t="s">
        <v>186</v>
      </c>
      <c r="DZ871" s="17"/>
      <c r="EA871" s="15"/>
      <c r="EB871" s="15"/>
      <c r="EC871" s="15"/>
      <c r="ED871" s="15"/>
    </row>
    <row r="872" spans="1:134" ht="15" hidden="1" customHeight="1" x14ac:dyDescent="0.3">
      <c r="A872" s="221"/>
      <c r="B872" s="331"/>
      <c r="C872" s="553"/>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48"/>
      <c r="AK872" s="12"/>
      <c r="AL872" s="12"/>
      <c r="AM872" s="149"/>
      <c r="AN872" s="150"/>
      <c r="AO872" s="150"/>
      <c r="AP872" s="150"/>
      <c r="AQ872" s="132" t="s">
        <v>1036</v>
      </c>
      <c r="AR872" s="225">
        <v>5</v>
      </c>
      <c r="AS872" s="142" t="s">
        <v>170</v>
      </c>
      <c r="AT872" s="13"/>
      <c r="AU872" s="13"/>
      <c r="AV872" s="12"/>
      <c r="AW872" s="12"/>
      <c r="AX872" s="12"/>
      <c r="AY872" s="12"/>
      <c r="AZ872" s="12"/>
      <c r="BA872" s="12"/>
      <c r="BB872" s="14"/>
      <c r="BC872" s="14"/>
      <c r="BD872" s="15"/>
      <c r="BE872" s="137" t="s">
        <v>183</v>
      </c>
      <c r="BF872" s="11"/>
      <c r="BG872" s="11"/>
      <c r="BH872" s="11"/>
      <c r="BI872" s="11" t="s">
        <v>183</v>
      </c>
      <c r="BJ872" s="11" t="s">
        <v>183</v>
      </c>
      <c r="BK872" s="11" t="s">
        <v>183</v>
      </c>
      <c r="BL872" s="11" t="s">
        <v>183</v>
      </c>
      <c r="BM872" s="11" t="s">
        <v>183</v>
      </c>
      <c r="BN872" s="11" t="s">
        <v>183</v>
      </c>
      <c r="BO872" s="11" t="s">
        <v>183</v>
      </c>
      <c r="BP872" s="11" t="s">
        <v>183</v>
      </c>
      <c r="BQ872" s="11" t="s">
        <v>183</v>
      </c>
      <c r="BR872" s="11" t="s">
        <v>183</v>
      </c>
      <c r="BS872" s="11" t="s">
        <v>183</v>
      </c>
      <c r="BT872" s="11" t="s">
        <v>183</v>
      </c>
      <c r="BU872" s="11"/>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c r="CZ872" s="15"/>
      <c r="DA872" s="15"/>
      <c r="DB872" s="16"/>
      <c r="DC872" s="16"/>
      <c r="DD872" s="16"/>
      <c r="DE872" s="16"/>
      <c r="DF872" s="17"/>
      <c r="DG872" s="16"/>
      <c r="DH872" s="16"/>
      <c r="DI872" s="16"/>
      <c r="DJ872" s="16"/>
      <c r="DK872" s="16"/>
      <c r="DL872" s="16"/>
      <c r="DM872" s="13"/>
      <c r="DN872" s="16"/>
      <c r="DO872" s="16"/>
      <c r="DP872" s="16"/>
      <c r="DQ872" s="16"/>
      <c r="DR872" s="16"/>
      <c r="DS872" s="16"/>
      <c r="DT872" s="16"/>
      <c r="DU872" s="16"/>
      <c r="DV872" s="16"/>
      <c r="DW872" s="138"/>
      <c r="DX872" s="137"/>
      <c r="DY872" s="137"/>
      <c r="DZ872" s="17"/>
      <c r="EA872" s="15"/>
      <c r="EB872" s="15"/>
      <c r="EC872" s="15"/>
      <c r="ED872" s="15"/>
    </row>
    <row r="873" spans="1:134" ht="15" hidden="1" customHeight="1" x14ac:dyDescent="0.3">
      <c r="A873" s="221"/>
      <c r="B873" s="331"/>
      <c r="C873" s="561" t="str">
        <f>IF(LEN(t_STR_RW_AUX_PWM16) &gt; 0, t_STR_RW_AUX_PWM16, DEF_RW_AUX_PWM16) &amp; " short to power"</f>
        <v>PWM16 short to power</v>
      </c>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c r="AC873" s="151"/>
      <c r="AD873" s="151"/>
      <c r="AE873" s="151"/>
      <c r="AF873" s="151"/>
      <c r="AG873" s="151"/>
      <c r="AH873" s="151"/>
      <c r="AI873" s="151"/>
      <c r="AJ873" s="148">
        <f>IF($DM873=0,0,(IF(_xlfn.BITAND($DM873, 128),"8,", "") &amp; IF(_xlfn.BITAND($DM873,64),"7,", "") &amp; IF(_xlfn.BITAND($DM873,7), _xlfn.BITAND($DM873,7) &amp; ",", "") &amp; IF(_xlfn.BITAND($DM873, 56), _xlfn.BITAND($DM873, 56)/8, "")))</f>
        <v>0</v>
      </c>
      <c r="AK873" s="135">
        <v>516102</v>
      </c>
      <c r="AL873" s="135">
        <v>3</v>
      </c>
      <c r="AM873" s="194" t="s">
        <v>165</v>
      </c>
      <c r="AN873" s="195" t="s">
        <v>1321</v>
      </c>
      <c r="AO873" s="195" t="s">
        <v>343</v>
      </c>
      <c r="AP873" s="195" t="s">
        <v>1323</v>
      </c>
      <c r="AQ873" s="140" t="s">
        <v>1324</v>
      </c>
      <c r="AR873" s="225">
        <v>90</v>
      </c>
      <c r="AS873" s="142" t="s">
        <v>1033</v>
      </c>
      <c r="AT873" s="198">
        <v>2</v>
      </c>
      <c r="AU873" s="198">
        <v>0.5</v>
      </c>
      <c r="AV873" s="12" t="s">
        <v>259</v>
      </c>
      <c r="AW873" s="135">
        <v>0</v>
      </c>
      <c r="AX873" s="135">
        <v>0</v>
      </c>
      <c r="AY873" s="135">
        <v>0</v>
      </c>
      <c r="AZ873" s="135">
        <v>0</v>
      </c>
      <c r="BA873" s="135">
        <v>0</v>
      </c>
      <c r="BB873" s="136"/>
      <c r="BC873" s="136"/>
      <c r="BD873" s="15"/>
      <c r="BE873" s="137" t="str">
        <f>IF(C873="","",C873)</f>
        <v>PWM16 short to power</v>
      </c>
      <c r="BF873" s="11" t="s">
        <v>264</v>
      </c>
      <c r="BG873" s="11" t="s">
        <v>265</v>
      </c>
      <c r="BH873" s="11" t="s">
        <v>266</v>
      </c>
      <c r="BI873" s="146" t="s">
        <v>1225</v>
      </c>
      <c r="BJ873" s="11" t="s">
        <v>268</v>
      </c>
      <c r="BK873" s="146" t="s">
        <v>269</v>
      </c>
      <c r="BL873" s="146" t="s">
        <v>350</v>
      </c>
      <c r="BM873" s="146" t="s">
        <v>179</v>
      </c>
      <c r="BN873" s="11" t="s">
        <v>182</v>
      </c>
      <c r="BO873" s="265" t="s">
        <v>181</v>
      </c>
      <c r="BP873" s="11" t="s">
        <v>272</v>
      </c>
      <c r="BQ873" s="11" t="s">
        <v>182</v>
      </c>
      <c r="BR873" s="11" t="s">
        <v>182</v>
      </c>
      <c r="BS873" s="11" t="s">
        <v>183</v>
      </c>
      <c r="BT873" s="11" t="s">
        <v>182</v>
      </c>
      <c r="BU873" s="11"/>
      <c r="BV873" s="15">
        <f>IF(UPPER(TRIM(D873))="X",1,0)</f>
        <v>0</v>
      </c>
      <c r="BW873" s="15">
        <f>IF(UPPER(TRIM(E873))="X",1,0)</f>
        <v>0</v>
      </c>
      <c r="BX873" s="15">
        <f>IF(UPPER(TRIM(F873))="X",1,0)</f>
        <v>0</v>
      </c>
      <c r="BY873" s="15">
        <f>IF(UPPER(TRIM(G873))="X",1,0)</f>
        <v>0</v>
      </c>
      <c r="BZ873" s="15">
        <f>IF(UPPER(TRIM(H873))="X",1,0)</f>
        <v>0</v>
      </c>
      <c r="CA873" s="15">
        <f>IF(UPPER(TRIM(J873))="X",1,0)</f>
        <v>0</v>
      </c>
      <c r="CB873" s="15">
        <f>IF(UPPER(TRIM(L873))="X",1,0)</f>
        <v>0</v>
      </c>
      <c r="CC873" s="15">
        <f>IF(UPPER(TRIM(M873))="X",1,0)</f>
        <v>0</v>
      </c>
      <c r="CD873" s="15">
        <f>IF(UPPER(TRIM(I873))="X",1,0)</f>
        <v>0</v>
      </c>
      <c r="CE873" s="15">
        <f>IF(UPPER(TRIM(K873))="X",1,0)</f>
        <v>0</v>
      </c>
      <c r="CF873" s="15">
        <f t="shared" ref="CF873:DA873" si="421">IF(UPPER(TRIM(N873))="X",1,0)</f>
        <v>0</v>
      </c>
      <c r="CG873" s="15">
        <f t="shared" si="421"/>
        <v>0</v>
      </c>
      <c r="CH873" s="15">
        <f t="shared" si="421"/>
        <v>0</v>
      </c>
      <c r="CI873" s="15">
        <f t="shared" si="421"/>
        <v>0</v>
      </c>
      <c r="CJ873" s="15">
        <f t="shared" si="421"/>
        <v>0</v>
      </c>
      <c r="CK873" s="15">
        <f t="shared" si="421"/>
        <v>0</v>
      </c>
      <c r="CL873" s="15">
        <f t="shared" si="421"/>
        <v>0</v>
      </c>
      <c r="CM873" s="15">
        <f t="shared" si="421"/>
        <v>0</v>
      </c>
      <c r="CN873" s="15">
        <f t="shared" si="421"/>
        <v>0</v>
      </c>
      <c r="CO873" s="15">
        <f t="shared" si="421"/>
        <v>0</v>
      </c>
      <c r="CP873" s="15">
        <f t="shared" si="421"/>
        <v>0</v>
      </c>
      <c r="CQ873" s="15">
        <f t="shared" si="421"/>
        <v>0</v>
      </c>
      <c r="CR873" s="15">
        <f t="shared" si="421"/>
        <v>0</v>
      </c>
      <c r="CS873" s="15">
        <f t="shared" si="421"/>
        <v>0</v>
      </c>
      <c r="CT873" s="15">
        <f t="shared" si="421"/>
        <v>0</v>
      </c>
      <c r="CU873" s="15">
        <f t="shared" si="421"/>
        <v>0</v>
      </c>
      <c r="CV873" s="15">
        <f t="shared" si="421"/>
        <v>0</v>
      </c>
      <c r="CW873" s="15">
        <f t="shared" si="421"/>
        <v>0</v>
      </c>
      <c r="CX873" s="15">
        <f t="shared" si="421"/>
        <v>0</v>
      </c>
      <c r="CY873" s="15">
        <f t="shared" si="421"/>
        <v>0</v>
      </c>
      <c r="CZ873" s="15">
        <f t="shared" si="421"/>
        <v>0</v>
      </c>
      <c r="DA873" s="15">
        <f t="shared" si="421"/>
        <v>0</v>
      </c>
      <c r="DB873" s="16">
        <f>IF(UPPER(TRIM(AM873))="P", 0, IF(UPPER(TRIM(AM873))="C", 16384, IF(UPPER(TRIM(AM873))="B", 32768, IF(UPPER(TRIM(AM873))="U", 49152, -1))))</f>
        <v>0</v>
      </c>
      <c r="DC873" s="16">
        <f>HEX2DEC(AN873)</f>
        <v>5790</v>
      </c>
      <c r="DD873" s="16">
        <f>IF(UPPER(TRIM(BB873))="",0,IF(UPPER(TRIM(BB873))="M",32,IF(UPPER(TRIM(BB873))="H",64,IF(UPPER(TRIM(BB873))="I",128,-1))))</f>
        <v>0</v>
      </c>
      <c r="DE873" s="16">
        <f>IF(UPPER(TRIM(BC873))="",0, IF(UPPER(TRIM(BC873))="U",1,IF(UPPER(TRIM(BC873))="A",2,IF(UPPER(TRIM(BC873))="B1",4,IF(UPPER(TRIM(BC873))="B2",8,IF(UPPER(TRIM(BC873))="C",16,-1))))))</f>
        <v>0</v>
      </c>
      <c r="DF873" s="17"/>
      <c r="DG873" s="16">
        <v>446</v>
      </c>
      <c r="DH873" s="16">
        <f>AK873</f>
        <v>516102</v>
      </c>
      <c r="DI873" s="16">
        <f>AL873</f>
        <v>3</v>
      </c>
      <c r="DJ873" s="16">
        <f>DB873 + DC873</f>
        <v>5790</v>
      </c>
      <c r="DK873" s="16">
        <f>HEX2DEC(AO873)</f>
        <v>18</v>
      </c>
      <c r="DL873" s="16">
        <f>HEX2DEC(AP873)</f>
        <v>5791</v>
      </c>
      <c r="DM873" s="13">
        <v>0</v>
      </c>
      <c r="DN873" s="16">
        <v>343</v>
      </c>
      <c r="DO873" s="16">
        <f>BV873*2^15+BW873*2^14+BX873*2^13+BY873*2^12+BZ873*2^11+CA873*2^10+CB873*2^9+CC873*2^8+CD873*2^7+CE873*2^6+CF873*2^5+CG873*2^4+CH873*2^3+CI873*2^2+CJ873*2^1+CK873*2^0</f>
        <v>0</v>
      </c>
      <c r="DP873" s="16">
        <f>CL873*2^15+CM873*2^14+CN873*2^13+CO873*2^12+CP873*2^11+CQ873*2^10+CR873*2^9+CS873*2^8+CT873*2^7+CU873*2^6+CV873*2^5+CW873*2^4+CX873*2^3+CY873*2^2+CZ873*2^1+DA873*2^0</f>
        <v>0</v>
      </c>
      <c r="DQ873" s="16">
        <f>IF(DS873=2,AT873*1000,AT873)</f>
        <v>2000</v>
      </c>
      <c r="DR873" s="16">
        <f>IF(DT873=2,AU873*1000,AU873)</f>
        <v>500</v>
      </c>
      <c r="DS873" s="16">
        <v>2</v>
      </c>
      <c r="DT873" s="16">
        <v>2</v>
      </c>
      <c r="DU873" s="16">
        <f>MAX(0,MIN(AX873,3))*2^14+MAX(0,MIN(AY873,3))*2^12+MAX(0,MIN(AZ873,3))*2^10+MAX(0,MIN(BA873,3))*2^8+IF(AW873&lt;0,31,IF(AW873&gt;30,30,AW873))</f>
        <v>0</v>
      </c>
      <c r="DV873" s="16">
        <f>DD873 + DE873</f>
        <v>0</v>
      </c>
      <c r="DW873" s="138" t="s">
        <v>184</v>
      </c>
      <c r="DX873" s="137" t="s">
        <v>273</v>
      </c>
      <c r="DY873" s="137" t="s">
        <v>186</v>
      </c>
      <c r="DZ873" s="17"/>
      <c r="EA873" s="15"/>
      <c r="EB873" s="15"/>
      <c r="EC873" s="15"/>
      <c r="ED873" s="15"/>
    </row>
    <row r="874" spans="1:134" ht="15" hidden="1" customHeight="1" x14ac:dyDescent="0.3">
      <c r="A874" s="221"/>
      <c r="B874" s="331"/>
      <c r="C874" s="553"/>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48"/>
      <c r="AK874" s="12"/>
      <c r="AL874" s="12"/>
      <c r="AM874" s="149"/>
      <c r="AN874" s="150"/>
      <c r="AO874" s="150"/>
      <c r="AP874" s="150"/>
      <c r="AQ874" s="132" t="s">
        <v>1039</v>
      </c>
      <c r="AR874" s="225">
        <v>90</v>
      </c>
      <c r="AS874" s="142" t="s">
        <v>170</v>
      </c>
      <c r="AT874" s="13"/>
      <c r="AU874" s="13"/>
      <c r="AV874" s="12"/>
      <c r="AW874" s="12"/>
      <c r="AX874" s="12"/>
      <c r="AY874" s="12"/>
      <c r="AZ874" s="12"/>
      <c r="BA874" s="12"/>
      <c r="BB874" s="14"/>
      <c r="BC874" s="14"/>
      <c r="BD874" s="15"/>
      <c r="BE874" s="137" t="s">
        <v>183</v>
      </c>
      <c r="BF874" s="11"/>
      <c r="BG874" s="11"/>
      <c r="BH874" s="11"/>
      <c r="BI874" s="11" t="s">
        <v>183</v>
      </c>
      <c r="BJ874" s="11" t="s">
        <v>183</v>
      </c>
      <c r="BK874" s="11" t="s">
        <v>183</v>
      </c>
      <c r="BL874" s="11" t="s">
        <v>183</v>
      </c>
      <c r="BM874" s="11" t="s">
        <v>183</v>
      </c>
      <c r="BN874" s="11" t="s">
        <v>183</v>
      </c>
      <c r="BO874" s="11" t="s">
        <v>183</v>
      </c>
      <c r="BP874" s="11" t="s">
        <v>183</v>
      </c>
      <c r="BQ874" s="11" t="s">
        <v>183</v>
      </c>
      <c r="BR874" s="11" t="s">
        <v>183</v>
      </c>
      <c r="BS874" s="11" t="s">
        <v>183</v>
      </c>
      <c r="BT874" s="11" t="s">
        <v>183</v>
      </c>
      <c r="BU874" s="11"/>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c r="CZ874" s="15"/>
      <c r="DA874" s="15"/>
      <c r="DB874" s="16"/>
      <c r="DC874" s="16"/>
      <c r="DD874" s="16"/>
      <c r="DE874" s="16"/>
      <c r="DF874" s="17"/>
      <c r="DG874" s="16"/>
      <c r="DH874" s="16"/>
      <c r="DI874" s="16"/>
      <c r="DJ874" s="16"/>
      <c r="DK874" s="16"/>
      <c r="DL874" s="16"/>
      <c r="DM874" s="13"/>
      <c r="DN874" s="16"/>
      <c r="DO874" s="16"/>
      <c r="DP874" s="16"/>
      <c r="DQ874" s="16"/>
      <c r="DR874" s="16"/>
      <c r="DS874" s="16"/>
      <c r="DT874" s="16"/>
      <c r="DU874" s="16"/>
      <c r="DV874" s="16"/>
      <c r="DW874" s="138"/>
      <c r="DX874" s="137"/>
      <c r="DY874" s="137"/>
      <c r="DZ874" s="17"/>
      <c r="EA874" s="15"/>
      <c r="EB874" s="15"/>
      <c r="EC874" s="15"/>
      <c r="ED874" s="15"/>
    </row>
    <row r="875" spans="1:134" ht="15" hidden="1" customHeight="1" x14ac:dyDescent="0.3">
      <c r="A875" s="123"/>
      <c r="B875" s="329"/>
      <c r="C875" s="555"/>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c r="AA875" s="184"/>
      <c r="AB875" s="184"/>
      <c r="AC875" s="184"/>
      <c r="AD875" s="184"/>
      <c r="AE875" s="184"/>
      <c r="AF875" s="184"/>
      <c r="AG875" s="184"/>
      <c r="AH875" s="184"/>
      <c r="AI875" s="184"/>
      <c r="AJ875" s="285"/>
      <c r="AK875" s="184"/>
      <c r="AL875" s="184"/>
      <c r="AM875" s="286"/>
      <c r="AN875" s="287"/>
      <c r="AO875" s="287"/>
      <c r="AP875" s="287"/>
      <c r="AQ875" s="183"/>
      <c r="AR875" s="332"/>
      <c r="AS875" s="333"/>
      <c r="AT875" s="185"/>
      <c r="AU875" s="185"/>
      <c r="AV875" s="184"/>
      <c r="AW875" s="184"/>
      <c r="AX875" s="184"/>
      <c r="AY875" s="184"/>
      <c r="AZ875" s="184"/>
      <c r="BA875" s="184"/>
      <c r="BB875" s="186"/>
      <c r="BC875" s="186"/>
      <c r="BD875" s="15"/>
      <c r="BE875" s="137" t="s">
        <v>183</v>
      </c>
      <c r="BF875" s="11"/>
      <c r="BG875" s="11"/>
      <c r="BH875" s="11"/>
      <c r="BI875" s="11" t="s">
        <v>183</v>
      </c>
      <c r="BJ875" s="11" t="s">
        <v>183</v>
      </c>
      <c r="BK875" s="11" t="s">
        <v>183</v>
      </c>
      <c r="BL875" s="11" t="s">
        <v>183</v>
      </c>
      <c r="BM875" s="11" t="s">
        <v>183</v>
      </c>
      <c r="BN875" s="11" t="s">
        <v>183</v>
      </c>
      <c r="BO875" s="11" t="s">
        <v>183</v>
      </c>
      <c r="BP875" s="11" t="s">
        <v>183</v>
      </c>
      <c r="BQ875" s="11" t="s">
        <v>183</v>
      </c>
      <c r="BR875" s="11" t="s">
        <v>183</v>
      </c>
      <c r="BS875" s="11" t="s">
        <v>183</v>
      </c>
      <c r="BT875" s="11" t="s">
        <v>183</v>
      </c>
      <c r="BU875" s="11"/>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c r="CW875" s="15"/>
      <c r="CX875" s="15"/>
      <c r="CY875" s="15"/>
      <c r="CZ875" s="15"/>
      <c r="DA875" s="15"/>
      <c r="DB875" s="16"/>
      <c r="DC875" s="16"/>
      <c r="DD875" s="16"/>
      <c r="DE875" s="16"/>
      <c r="DF875" s="17"/>
      <c r="DG875" s="16"/>
      <c r="DH875" s="16"/>
      <c r="DI875" s="16"/>
      <c r="DJ875" s="16"/>
      <c r="DK875" s="16"/>
      <c r="DL875" s="16"/>
      <c r="DM875" s="185"/>
      <c r="DN875" s="16"/>
      <c r="DO875" s="16"/>
      <c r="DP875" s="16"/>
      <c r="DQ875" s="16"/>
      <c r="DR875" s="16"/>
      <c r="DS875" s="16"/>
      <c r="DT875" s="16"/>
      <c r="DU875" s="16"/>
      <c r="DV875" s="16"/>
      <c r="DW875" s="138"/>
      <c r="DX875" s="137"/>
      <c r="DY875" s="137"/>
      <c r="DZ875" s="17"/>
      <c r="EA875" s="15"/>
      <c r="EB875" s="15"/>
      <c r="EC875" s="15"/>
      <c r="ED875" s="15"/>
    </row>
    <row r="876" spans="1:134" ht="15" hidden="1" customHeight="1" x14ac:dyDescent="0.3">
      <c r="A876" s="221"/>
      <c r="B876" s="330" t="s">
        <v>1325</v>
      </c>
      <c r="C876" s="561" t="str">
        <f>IF(LEN(t_STR_RW_AUX_PWM17) &gt; 0, t_STR_RW_AUX_PWM17, DEF_RW_AUX_PWM17) &amp; " open / ground short"</f>
        <v>PWM17 open / ground short</v>
      </c>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c r="AA876" s="193"/>
      <c r="AB876" s="193"/>
      <c r="AC876" s="193"/>
      <c r="AD876" s="193"/>
      <c r="AE876" s="193"/>
      <c r="AF876" s="193"/>
      <c r="AG876" s="193"/>
      <c r="AH876" s="193"/>
      <c r="AI876" s="193"/>
      <c r="AJ876" s="148">
        <f>IF($DM876=0,0,(IF(_xlfn.BITAND($DM876, 128),"8,", "") &amp; IF(_xlfn.BITAND($DM876,64),"7,", "") &amp; IF(_xlfn.BITAND($DM876,7), _xlfn.BITAND($DM876,7) &amp; ",", "") &amp; IF(_xlfn.BITAND($DM876, 56), _xlfn.BITAND($DM876, 56)/8, "")))</f>
        <v>0</v>
      </c>
      <c r="AK876" s="135">
        <v>516103</v>
      </c>
      <c r="AL876" s="135">
        <v>5</v>
      </c>
      <c r="AM876" s="194" t="s">
        <v>165</v>
      </c>
      <c r="AN876" s="195" t="s">
        <v>1326</v>
      </c>
      <c r="AO876" s="195" t="s">
        <v>352</v>
      </c>
      <c r="AP876" s="195" t="s">
        <v>1326</v>
      </c>
      <c r="AQ876" s="140" t="s">
        <v>1327</v>
      </c>
      <c r="AR876" s="225">
        <v>5</v>
      </c>
      <c r="AS876" s="142" t="s">
        <v>1033</v>
      </c>
      <c r="AT876" s="198">
        <v>2</v>
      </c>
      <c r="AU876" s="198">
        <v>0.5</v>
      </c>
      <c r="AV876" s="12" t="s">
        <v>259</v>
      </c>
      <c r="AW876" s="135">
        <v>0</v>
      </c>
      <c r="AX876" s="135">
        <v>0</v>
      </c>
      <c r="AY876" s="135">
        <v>0</v>
      </c>
      <c r="AZ876" s="135">
        <v>0</v>
      </c>
      <c r="BA876" s="135">
        <v>0</v>
      </c>
      <c r="BB876" s="136"/>
      <c r="BC876" s="136"/>
      <c r="BD876" s="15"/>
      <c r="BE876" s="137" t="str">
        <f>IF(C876="","",C876)</f>
        <v>PWM17 open / ground short</v>
      </c>
      <c r="BF876" s="11" t="s">
        <v>264</v>
      </c>
      <c r="BG876" s="11" t="s">
        <v>265</v>
      </c>
      <c r="BH876" s="11" t="s">
        <v>266</v>
      </c>
      <c r="BI876" s="146" t="s">
        <v>1225</v>
      </c>
      <c r="BJ876" s="11" t="s">
        <v>268</v>
      </c>
      <c r="BK876" s="146" t="s">
        <v>269</v>
      </c>
      <c r="BL876" s="146" t="s">
        <v>350</v>
      </c>
      <c r="BM876" s="146" t="s">
        <v>179</v>
      </c>
      <c r="BN876" s="11" t="s">
        <v>182</v>
      </c>
      <c r="BO876" s="265" t="s">
        <v>181</v>
      </c>
      <c r="BP876" s="11" t="s">
        <v>272</v>
      </c>
      <c r="BQ876" s="11" t="s">
        <v>182</v>
      </c>
      <c r="BR876" s="11" t="s">
        <v>182</v>
      </c>
      <c r="BS876" s="11" t="s">
        <v>183</v>
      </c>
      <c r="BT876" s="11" t="s">
        <v>182</v>
      </c>
      <c r="BU876" s="11"/>
      <c r="BV876" s="15">
        <f>IF(UPPER(TRIM(D876))="X",1,0)</f>
        <v>0</v>
      </c>
      <c r="BW876" s="15">
        <f>IF(UPPER(TRIM(E876))="X",1,0)</f>
        <v>0</v>
      </c>
      <c r="BX876" s="15">
        <f>IF(UPPER(TRIM(F876))="X",1,0)</f>
        <v>0</v>
      </c>
      <c r="BY876" s="15">
        <f>IF(UPPER(TRIM(G876))="X",1,0)</f>
        <v>0</v>
      </c>
      <c r="BZ876" s="15">
        <f>IF(UPPER(TRIM(H876))="X",1,0)</f>
        <v>0</v>
      </c>
      <c r="CA876" s="15">
        <f>IF(UPPER(TRIM(J876))="X",1,0)</f>
        <v>0</v>
      </c>
      <c r="CB876" s="15">
        <f>IF(UPPER(TRIM(L876))="X",1,0)</f>
        <v>0</v>
      </c>
      <c r="CC876" s="15">
        <f>IF(UPPER(TRIM(M876))="X",1,0)</f>
        <v>0</v>
      </c>
      <c r="CD876" s="15">
        <f>IF(UPPER(TRIM(I876))="X",1,0)</f>
        <v>0</v>
      </c>
      <c r="CE876" s="15">
        <f>IF(UPPER(TRIM(K876))="X",1,0)</f>
        <v>0</v>
      </c>
      <c r="CF876" s="15">
        <f t="shared" ref="CF876:DA876" si="422">IF(UPPER(TRIM(N876))="X",1,0)</f>
        <v>0</v>
      </c>
      <c r="CG876" s="15">
        <f t="shared" si="422"/>
        <v>0</v>
      </c>
      <c r="CH876" s="15">
        <f t="shared" si="422"/>
        <v>0</v>
      </c>
      <c r="CI876" s="15">
        <f t="shared" si="422"/>
        <v>0</v>
      </c>
      <c r="CJ876" s="15">
        <f t="shared" si="422"/>
        <v>0</v>
      </c>
      <c r="CK876" s="15">
        <f t="shared" si="422"/>
        <v>0</v>
      </c>
      <c r="CL876" s="15">
        <f t="shared" si="422"/>
        <v>0</v>
      </c>
      <c r="CM876" s="15">
        <f t="shared" si="422"/>
        <v>0</v>
      </c>
      <c r="CN876" s="15">
        <f t="shared" si="422"/>
        <v>0</v>
      </c>
      <c r="CO876" s="15">
        <f t="shared" si="422"/>
        <v>0</v>
      </c>
      <c r="CP876" s="15">
        <f t="shared" si="422"/>
        <v>0</v>
      </c>
      <c r="CQ876" s="15">
        <f t="shared" si="422"/>
        <v>0</v>
      </c>
      <c r="CR876" s="15">
        <f t="shared" si="422"/>
        <v>0</v>
      </c>
      <c r="CS876" s="15">
        <f t="shared" si="422"/>
        <v>0</v>
      </c>
      <c r="CT876" s="15">
        <f t="shared" si="422"/>
        <v>0</v>
      </c>
      <c r="CU876" s="15">
        <f t="shared" si="422"/>
        <v>0</v>
      </c>
      <c r="CV876" s="15">
        <f t="shared" si="422"/>
        <v>0</v>
      </c>
      <c r="CW876" s="15">
        <f t="shared" si="422"/>
        <v>0</v>
      </c>
      <c r="CX876" s="15">
        <f t="shared" si="422"/>
        <v>0</v>
      </c>
      <c r="CY876" s="15">
        <f t="shared" si="422"/>
        <v>0</v>
      </c>
      <c r="CZ876" s="15">
        <f t="shared" si="422"/>
        <v>0</v>
      </c>
      <c r="DA876" s="15">
        <f t="shared" si="422"/>
        <v>0</v>
      </c>
      <c r="DB876" s="16">
        <f>IF(UPPER(TRIM(AM876))="P", 0, IF(UPPER(TRIM(AM876))="C", 16384, IF(UPPER(TRIM(AM876))="B", 32768, IF(UPPER(TRIM(AM876))="U", 49152, -1))))</f>
        <v>0</v>
      </c>
      <c r="DC876" s="16">
        <f>HEX2DEC(AN876)</f>
        <v>5792</v>
      </c>
      <c r="DD876" s="16">
        <f>IF(UPPER(TRIM(BB876))="",0,IF(UPPER(TRIM(BB876))="M",32,IF(UPPER(TRIM(BB876))="H",64,IF(UPPER(TRIM(BB876))="I",128,-1))))</f>
        <v>0</v>
      </c>
      <c r="DE876" s="16">
        <f>IF(UPPER(TRIM(BC876))="",0, IF(UPPER(TRIM(BC876))="U",1,IF(UPPER(TRIM(BC876))="A",2,IF(UPPER(TRIM(BC876))="B1",4,IF(UPPER(TRIM(BC876))="B2",8,IF(UPPER(TRIM(BC876))="C",16,-1))))))</f>
        <v>0</v>
      </c>
      <c r="DF876" s="17"/>
      <c r="DG876" s="16">
        <v>447</v>
      </c>
      <c r="DH876" s="16">
        <f>AK876</f>
        <v>516103</v>
      </c>
      <c r="DI876" s="16">
        <f>AL876</f>
        <v>5</v>
      </c>
      <c r="DJ876" s="16">
        <f>DB876 + DC876</f>
        <v>5792</v>
      </c>
      <c r="DK876" s="16">
        <f>HEX2DEC(AO876)</f>
        <v>17</v>
      </c>
      <c r="DL876" s="16">
        <f>HEX2DEC(AP876)</f>
        <v>5792</v>
      </c>
      <c r="DM876" s="13">
        <v>0</v>
      </c>
      <c r="DN876" s="16">
        <v>344</v>
      </c>
      <c r="DO876" s="16">
        <f>BV876*2^15+BW876*2^14+BX876*2^13+BY876*2^12+BZ876*2^11+CA876*2^10+CB876*2^9+CC876*2^8+CD876*2^7+CE876*2^6+CF876*2^5+CG876*2^4+CH876*2^3+CI876*2^2+CJ876*2^1+CK876*2^0</f>
        <v>0</v>
      </c>
      <c r="DP876" s="16">
        <f>CL876*2^15+CM876*2^14+CN876*2^13+CO876*2^12+CP876*2^11+CQ876*2^10+CR876*2^9+CS876*2^8+CT876*2^7+CU876*2^6+CV876*2^5+CW876*2^4+CX876*2^3+CY876*2^2+CZ876*2^1+DA876*2^0</f>
        <v>0</v>
      </c>
      <c r="DQ876" s="16">
        <f>IF(DS876=2,AT876*1000,AT876)</f>
        <v>2000</v>
      </c>
      <c r="DR876" s="16">
        <f>IF(DT876=2,AU876*1000,AU876)</f>
        <v>500</v>
      </c>
      <c r="DS876" s="16">
        <v>2</v>
      </c>
      <c r="DT876" s="16">
        <v>2</v>
      </c>
      <c r="DU876" s="16">
        <f>MAX(0,MIN(AX876,3))*2^14+MAX(0,MIN(AY876,3))*2^12+MAX(0,MIN(AZ876,3))*2^10+MAX(0,MIN(BA876,3))*2^8+IF(AW876&lt;0,31,IF(AW876&gt;30,30,AW876))</f>
        <v>0</v>
      </c>
      <c r="DV876" s="16">
        <f>DD876 + DE876</f>
        <v>0</v>
      </c>
      <c r="DW876" s="138" t="s">
        <v>184</v>
      </c>
      <c r="DX876" s="137" t="s">
        <v>273</v>
      </c>
      <c r="DY876" s="137" t="s">
        <v>186</v>
      </c>
      <c r="DZ876" s="17"/>
      <c r="EA876" s="15"/>
      <c r="EB876" s="15"/>
      <c r="EC876" s="15"/>
      <c r="ED876" s="15"/>
    </row>
    <row r="877" spans="1:134" ht="15" hidden="1" customHeight="1" x14ac:dyDescent="0.3">
      <c r="A877" s="221"/>
      <c r="B877" s="331"/>
      <c r="C877" s="553"/>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48"/>
      <c r="AK877" s="12"/>
      <c r="AL877" s="12"/>
      <c r="AM877" s="149"/>
      <c r="AN877" s="150"/>
      <c r="AO877" s="150"/>
      <c r="AP877" s="150"/>
      <c r="AQ877" s="132" t="s">
        <v>1036</v>
      </c>
      <c r="AR877" s="225">
        <v>5</v>
      </c>
      <c r="AS877" s="142" t="s">
        <v>170</v>
      </c>
      <c r="AT877" s="13"/>
      <c r="AU877" s="13"/>
      <c r="AV877" s="12"/>
      <c r="AW877" s="12"/>
      <c r="AX877" s="12"/>
      <c r="AY877" s="12"/>
      <c r="AZ877" s="12"/>
      <c r="BA877" s="12"/>
      <c r="BB877" s="14"/>
      <c r="BC877" s="14"/>
      <c r="BD877" s="15"/>
      <c r="BE877" s="137" t="s">
        <v>183</v>
      </c>
      <c r="BF877" s="11"/>
      <c r="BG877" s="11"/>
      <c r="BH877" s="11"/>
      <c r="BI877" s="11" t="s">
        <v>183</v>
      </c>
      <c r="BJ877" s="11" t="s">
        <v>183</v>
      </c>
      <c r="BK877" s="11" t="s">
        <v>183</v>
      </c>
      <c r="BL877" s="11" t="s">
        <v>183</v>
      </c>
      <c r="BM877" s="11" t="s">
        <v>183</v>
      </c>
      <c r="BN877" s="11" t="s">
        <v>183</v>
      </c>
      <c r="BO877" s="11" t="s">
        <v>183</v>
      </c>
      <c r="BP877" s="11" t="s">
        <v>183</v>
      </c>
      <c r="BQ877" s="11" t="s">
        <v>183</v>
      </c>
      <c r="BR877" s="11" t="s">
        <v>183</v>
      </c>
      <c r="BS877" s="11" t="s">
        <v>183</v>
      </c>
      <c r="BT877" s="11" t="s">
        <v>183</v>
      </c>
      <c r="BU877" s="11"/>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c r="CW877" s="15"/>
      <c r="CX877" s="15"/>
      <c r="CY877" s="15"/>
      <c r="CZ877" s="15"/>
      <c r="DA877" s="15"/>
      <c r="DB877" s="16"/>
      <c r="DC877" s="16"/>
      <c r="DD877" s="16"/>
      <c r="DE877" s="16"/>
      <c r="DF877" s="17"/>
      <c r="DG877" s="16"/>
      <c r="DH877" s="16"/>
      <c r="DI877" s="16"/>
      <c r="DJ877" s="16"/>
      <c r="DK877" s="16"/>
      <c r="DL877" s="16"/>
      <c r="DM877" s="13"/>
      <c r="DN877" s="16"/>
      <c r="DO877" s="16"/>
      <c r="DP877" s="16"/>
      <c r="DQ877" s="16"/>
      <c r="DR877" s="16"/>
      <c r="DS877" s="16"/>
      <c r="DT877" s="16"/>
      <c r="DU877" s="16"/>
      <c r="DV877" s="16"/>
      <c r="DW877" s="138"/>
      <c r="DX877" s="137"/>
      <c r="DY877" s="137"/>
      <c r="DZ877" s="17"/>
      <c r="EA877" s="15"/>
      <c r="EB877" s="15"/>
      <c r="EC877" s="15"/>
      <c r="ED877" s="15"/>
    </row>
    <row r="878" spans="1:134" ht="15" hidden="1" customHeight="1" x14ac:dyDescent="0.3">
      <c r="A878" s="221"/>
      <c r="B878" s="331"/>
      <c r="C878" s="561" t="str">
        <f>IF(LEN(t_STR_RW_AUX_PWM17) &gt; 0, t_STR_RW_AUX_PWM17, DEF_RW_AUX_PWM17) &amp; " short to power"</f>
        <v>PWM17 short to power</v>
      </c>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c r="AC878" s="151"/>
      <c r="AD878" s="151"/>
      <c r="AE878" s="151"/>
      <c r="AF878" s="151"/>
      <c r="AG878" s="151"/>
      <c r="AH878" s="151"/>
      <c r="AI878" s="151"/>
      <c r="AJ878" s="148">
        <f>IF($DM878=0,0,(IF(_xlfn.BITAND($DM878, 128),"8,", "") &amp; IF(_xlfn.BITAND($DM878,64),"7,", "") &amp; IF(_xlfn.BITAND($DM878,7), _xlfn.BITAND($DM878,7) &amp; ",", "") &amp; IF(_xlfn.BITAND($DM878, 56), _xlfn.BITAND($DM878, 56)/8, "")))</f>
        <v>0</v>
      </c>
      <c r="AK878" s="135">
        <v>516103</v>
      </c>
      <c r="AL878" s="135">
        <v>3</v>
      </c>
      <c r="AM878" s="194" t="s">
        <v>165</v>
      </c>
      <c r="AN878" s="195" t="s">
        <v>1326</v>
      </c>
      <c r="AO878" s="195" t="s">
        <v>343</v>
      </c>
      <c r="AP878" s="195" t="s">
        <v>1328</v>
      </c>
      <c r="AQ878" s="140" t="s">
        <v>1329</v>
      </c>
      <c r="AR878" s="225">
        <v>90</v>
      </c>
      <c r="AS878" s="142" t="s">
        <v>1033</v>
      </c>
      <c r="AT878" s="198">
        <v>2</v>
      </c>
      <c r="AU878" s="198">
        <v>0.5</v>
      </c>
      <c r="AV878" s="12" t="s">
        <v>259</v>
      </c>
      <c r="AW878" s="135">
        <v>0</v>
      </c>
      <c r="AX878" s="135">
        <v>0</v>
      </c>
      <c r="AY878" s="135">
        <v>0</v>
      </c>
      <c r="AZ878" s="135">
        <v>0</v>
      </c>
      <c r="BA878" s="135">
        <v>0</v>
      </c>
      <c r="BB878" s="136"/>
      <c r="BC878" s="136"/>
      <c r="BD878" s="15"/>
      <c r="BE878" s="137" t="str">
        <f>IF(C878="","",C878)</f>
        <v>PWM17 short to power</v>
      </c>
      <c r="BF878" s="11" t="s">
        <v>264</v>
      </c>
      <c r="BG878" s="11" t="s">
        <v>265</v>
      </c>
      <c r="BH878" s="11" t="s">
        <v>266</v>
      </c>
      <c r="BI878" s="146" t="s">
        <v>1225</v>
      </c>
      <c r="BJ878" s="11" t="s">
        <v>268</v>
      </c>
      <c r="BK878" s="146" t="s">
        <v>269</v>
      </c>
      <c r="BL878" s="146" t="s">
        <v>350</v>
      </c>
      <c r="BM878" s="146" t="s">
        <v>179</v>
      </c>
      <c r="BN878" s="11" t="s">
        <v>182</v>
      </c>
      <c r="BO878" s="265" t="s">
        <v>181</v>
      </c>
      <c r="BP878" s="11" t="s">
        <v>272</v>
      </c>
      <c r="BQ878" s="11" t="s">
        <v>182</v>
      </c>
      <c r="BR878" s="11" t="s">
        <v>182</v>
      </c>
      <c r="BS878" s="11" t="s">
        <v>183</v>
      </c>
      <c r="BT878" s="11" t="s">
        <v>182</v>
      </c>
      <c r="BU878" s="11"/>
      <c r="BV878" s="15">
        <f>IF(UPPER(TRIM(D878))="X",1,0)</f>
        <v>0</v>
      </c>
      <c r="BW878" s="15">
        <f>IF(UPPER(TRIM(E878))="X",1,0)</f>
        <v>0</v>
      </c>
      <c r="BX878" s="15">
        <f>IF(UPPER(TRIM(F878))="X",1,0)</f>
        <v>0</v>
      </c>
      <c r="BY878" s="15">
        <f>IF(UPPER(TRIM(G878))="X",1,0)</f>
        <v>0</v>
      </c>
      <c r="BZ878" s="15">
        <f>IF(UPPER(TRIM(H878))="X",1,0)</f>
        <v>0</v>
      </c>
      <c r="CA878" s="15">
        <f>IF(UPPER(TRIM(J878))="X",1,0)</f>
        <v>0</v>
      </c>
      <c r="CB878" s="15">
        <f>IF(UPPER(TRIM(L878))="X",1,0)</f>
        <v>0</v>
      </c>
      <c r="CC878" s="15">
        <f>IF(UPPER(TRIM(M878))="X",1,0)</f>
        <v>0</v>
      </c>
      <c r="CD878" s="15">
        <f>IF(UPPER(TRIM(I878))="X",1,0)</f>
        <v>0</v>
      </c>
      <c r="CE878" s="15">
        <f>IF(UPPER(TRIM(K878))="X",1,0)</f>
        <v>0</v>
      </c>
      <c r="CF878" s="15">
        <f t="shared" ref="CF878:DA878" si="423">IF(UPPER(TRIM(N878))="X",1,0)</f>
        <v>0</v>
      </c>
      <c r="CG878" s="15">
        <f t="shared" si="423"/>
        <v>0</v>
      </c>
      <c r="CH878" s="15">
        <f t="shared" si="423"/>
        <v>0</v>
      </c>
      <c r="CI878" s="15">
        <f t="shared" si="423"/>
        <v>0</v>
      </c>
      <c r="CJ878" s="15">
        <f t="shared" si="423"/>
        <v>0</v>
      </c>
      <c r="CK878" s="15">
        <f t="shared" si="423"/>
        <v>0</v>
      </c>
      <c r="CL878" s="15">
        <f t="shared" si="423"/>
        <v>0</v>
      </c>
      <c r="CM878" s="15">
        <f t="shared" si="423"/>
        <v>0</v>
      </c>
      <c r="CN878" s="15">
        <f t="shared" si="423"/>
        <v>0</v>
      </c>
      <c r="CO878" s="15">
        <f t="shared" si="423"/>
        <v>0</v>
      </c>
      <c r="CP878" s="15">
        <f t="shared" si="423"/>
        <v>0</v>
      </c>
      <c r="CQ878" s="15">
        <f t="shared" si="423"/>
        <v>0</v>
      </c>
      <c r="CR878" s="15">
        <f t="shared" si="423"/>
        <v>0</v>
      </c>
      <c r="CS878" s="15">
        <f t="shared" si="423"/>
        <v>0</v>
      </c>
      <c r="CT878" s="15">
        <f t="shared" si="423"/>
        <v>0</v>
      </c>
      <c r="CU878" s="15">
        <f t="shared" si="423"/>
        <v>0</v>
      </c>
      <c r="CV878" s="15">
        <f t="shared" si="423"/>
        <v>0</v>
      </c>
      <c r="CW878" s="15">
        <f t="shared" si="423"/>
        <v>0</v>
      </c>
      <c r="CX878" s="15">
        <f t="shared" si="423"/>
        <v>0</v>
      </c>
      <c r="CY878" s="15">
        <f t="shared" si="423"/>
        <v>0</v>
      </c>
      <c r="CZ878" s="15">
        <f t="shared" si="423"/>
        <v>0</v>
      </c>
      <c r="DA878" s="15">
        <f t="shared" si="423"/>
        <v>0</v>
      </c>
      <c r="DB878" s="16">
        <f>IF(UPPER(TRIM(AM878))="P", 0, IF(UPPER(TRIM(AM878))="C", 16384, IF(UPPER(TRIM(AM878))="B", 32768, IF(UPPER(TRIM(AM878))="U", 49152, -1))))</f>
        <v>0</v>
      </c>
      <c r="DC878" s="16">
        <f>HEX2DEC(AN878)</f>
        <v>5792</v>
      </c>
      <c r="DD878" s="16">
        <f>IF(UPPER(TRIM(BB878))="",0,IF(UPPER(TRIM(BB878))="M",32,IF(UPPER(TRIM(BB878))="H",64,IF(UPPER(TRIM(BB878))="I",128,-1))))</f>
        <v>0</v>
      </c>
      <c r="DE878" s="16">
        <f>IF(UPPER(TRIM(BC878))="",0, IF(UPPER(TRIM(BC878))="U",1,IF(UPPER(TRIM(BC878))="A",2,IF(UPPER(TRIM(BC878))="B1",4,IF(UPPER(TRIM(BC878))="B2",8,IF(UPPER(TRIM(BC878))="C",16,-1))))))</f>
        <v>0</v>
      </c>
      <c r="DF878" s="17"/>
      <c r="DG878" s="16">
        <v>448</v>
      </c>
      <c r="DH878" s="16">
        <f>AK878</f>
        <v>516103</v>
      </c>
      <c r="DI878" s="16">
        <f>AL878</f>
        <v>3</v>
      </c>
      <c r="DJ878" s="16">
        <f>DB878 + DC878</f>
        <v>5792</v>
      </c>
      <c r="DK878" s="16">
        <f>HEX2DEC(AO878)</f>
        <v>18</v>
      </c>
      <c r="DL878" s="16">
        <f>HEX2DEC(AP878)</f>
        <v>5793</v>
      </c>
      <c r="DM878" s="13">
        <v>0</v>
      </c>
      <c r="DN878" s="16">
        <v>345</v>
      </c>
      <c r="DO878" s="16">
        <f>BV878*2^15+BW878*2^14+BX878*2^13+BY878*2^12+BZ878*2^11+CA878*2^10+CB878*2^9+CC878*2^8+CD878*2^7+CE878*2^6+CF878*2^5+CG878*2^4+CH878*2^3+CI878*2^2+CJ878*2^1+CK878*2^0</f>
        <v>0</v>
      </c>
      <c r="DP878" s="16">
        <f>CL878*2^15+CM878*2^14+CN878*2^13+CO878*2^12+CP878*2^11+CQ878*2^10+CR878*2^9+CS878*2^8+CT878*2^7+CU878*2^6+CV878*2^5+CW878*2^4+CX878*2^3+CY878*2^2+CZ878*2^1+DA878*2^0</f>
        <v>0</v>
      </c>
      <c r="DQ878" s="16">
        <f>IF(DS878=2,AT878*1000,AT878)</f>
        <v>2000</v>
      </c>
      <c r="DR878" s="16">
        <f>IF(DT878=2,AU878*1000,AU878)</f>
        <v>500</v>
      </c>
      <c r="DS878" s="16">
        <v>2</v>
      </c>
      <c r="DT878" s="16">
        <v>2</v>
      </c>
      <c r="DU878" s="16">
        <f>MAX(0,MIN(AX878,3))*2^14+MAX(0,MIN(AY878,3))*2^12+MAX(0,MIN(AZ878,3))*2^10+MAX(0,MIN(BA878,3))*2^8+IF(AW878&lt;0,31,IF(AW878&gt;30,30,AW878))</f>
        <v>0</v>
      </c>
      <c r="DV878" s="16">
        <f>DD878 + DE878</f>
        <v>0</v>
      </c>
      <c r="DW878" s="138" t="s">
        <v>184</v>
      </c>
      <c r="DX878" s="137" t="s">
        <v>273</v>
      </c>
      <c r="DY878" s="137" t="s">
        <v>186</v>
      </c>
      <c r="DZ878" s="17"/>
      <c r="EA878" s="15"/>
      <c r="EB878" s="15"/>
      <c r="EC878" s="15"/>
      <c r="ED878" s="15"/>
    </row>
    <row r="879" spans="1:134" ht="15" hidden="1" customHeight="1" x14ac:dyDescent="0.3">
      <c r="A879" s="221"/>
      <c r="B879" s="331"/>
      <c r="C879" s="553"/>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48"/>
      <c r="AK879" s="12"/>
      <c r="AL879" s="12"/>
      <c r="AM879" s="149"/>
      <c r="AN879" s="150"/>
      <c r="AO879" s="150"/>
      <c r="AP879" s="150"/>
      <c r="AQ879" s="132" t="s">
        <v>1039</v>
      </c>
      <c r="AR879" s="225">
        <v>90</v>
      </c>
      <c r="AS879" s="142" t="s">
        <v>170</v>
      </c>
      <c r="AT879" s="13"/>
      <c r="AU879" s="13"/>
      <c r="AV879" s="12"/>
      <c r="AW879" s="12"/>
      <c r="AX879" s="12"/>
      <c r="AY879" s="12"/>
      <c r="AZ879" s="12"/>
      <c r="BA879" s="12"/>
      <c r="BB879" s="14"/>
      <c r="BC879" s="14"/>
      <c r="BD879" s="15"/>
      <c r="BE879" s="137" t="s">
        <v>183</v>
      </c>
      <c r="BF879" s="11"/>
      <c r="BG879" s="11"/>
      <c r="BH879" s="11"/>
      <c r="BI879" s="11" t="s">
        <v>183</v>
      </c>
      <c r="BJ879" s="11" t="s">
        <v>183</v>
      </c>
      <c r="BK879" s="11" t="s">
        <v>183</v>
      </c>
      <c r="BL879" s="11" t="s">
        <v>183</v>
      </c>
      <c r="BM879" s="11" t="s">
        <v>183</v>
      </c>
      <c r="BN879" s="11" t="s">
        <v>183</v>
      </c>
      <c r="BO879" s="11" t="s">
        <v>183</v>
      </c>
      <c r="BP879" s="11" t="s">
        <v>183</v>
      </c>
      <c r="BQ879" s="11" t="s">
        <v>183</v>
      </c>
      <c r="BR879" s="11" t="s">
        <v>183</v>
      </c>
      <c r="BS879" s="11" t="s">
        <v>183</v>
      </c>
      <c r="BT879" s="11" t="s">
        <v>183</v>
      </c>
      <c r="BU879" s="11"/>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c r="CW879" s="15"/>
      <c r="CX879" s="15"/>
      <c r="CY879" s="15"/>
      <c r="CZ879" s="15"/>
      <c r="DA879" s="15"/>
      <c r="DB879" s="16"/>
      <c r="DC879" s="16"/>
      <c r="DD879" s="16"/>
      <c r="DE879" s="16"/>
      <c r="DF879" s="17"/>
      <c r="DG879" s="16"/>
      <c r="DH879" s="16"/>
      <c r="DI879" s="16"/>
      <c r="DJ879" s="16"/>
      <c r="DK879" s="16"/>
      <c r="DL879" s="16"/>
      <c r="DM879" s="13"/>
      <c r="DN879" s="16"/>
      <c r="DO879" s="16"/>
      <c r="DP879" s="16"/>
      <c r="DQ879" s="16"/>
      <c r="DR879" s="16"/>
      <c r="DS879" s="16"/>
      <c r="DT879" s="16"/>
      <c r="DU879" s="16"/>
      <c r="DV879" s="16"/>
      <c r="DW879" s="138"/>
      <c r="DX879" s="137"/>
      <c r="DY879" s="137"/>
      <c r="DZ879" s="17"/>
      <c r="EA879" s="15"/>
      <c r="EB879" s="15"/>
      <c r="EC879" s="15"/>
      <c r="ED879" s="15"/>
    </row>
    <row r="880" spans="1:134" ht="15" hidden="1" customHeight="1" x14ac:dyDescent="0.3">
      <c r="A880" s="123"/>
      <c r="B880" s="329"/>
      <c r="C880" s="555"/>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c r="AA880" s="184"/>
      <c r="AB880" s="184"/>
      <c r="AC880" s="184"/>
      <c r="AD880" s="184"/>
      <c r="AE880" s="184"/>
      <c r="AF880" s="184"/>
      <c r="AG880" s="184"/>
      <c r="AH880" s="184"/>
      <c r="AI880" s="184"/>
      <c r="AJ880" s="285"/>
      <c r="AK880" s="184"/>
      <c r="AL880" s="184"/>
      <c r="AM880" s="286"/>
      <c r="AN880" s="287"/>
      <c r="AO880" s="287"/>
      <c r="AP880" s="287"/>
      <c r="AQ880" s="183"/>
      <c r="AR880" s="332"/>
      <c r="AS880" s="333"/>
      <c r="AT880" s="185"/>
      <c r="AU880" s="185"/>
      <c r="AV880" s="184"/>
      <c r="AW880" s="184"/>
      <c r="AX880" s="184"/>
      <c r="AY880" s="184"/>
      <c r="AZ880" s="184"/>
      <c r="BA880" s="184"/>
      <c r="BB880" s="186"/>
      <c r="BC880" s="186"/>
      <c r="BD880" s="15"/>
      <c r="BE880" s="137" t="s">
        <v>183</v>
      </c>
      <c r="BF880" s="11"/>
      <c r="BG880" s="11"/>
      <c r="BH880" s="11"/>
      <c r="BI880" s="11" t="s">
        <v>183</v>
      </c>
      <c r="BJ880" s="11" t="s">
        <v>183</v>
      </c>
      <c r="BK880" s="11" t="s">
        <v>183</v>
      </c>
      <c r="BL880" s="11" t="s">
        <v>183</v>
      </c>
      <c r="BM880" s="11" t="s">
        <v>183</v>
      </c>
      <c r="BN880" s="11" t="s">
        <v>183</v>
      </c>
      <c r="BO880" s="11" t="s">
        <v>183</v>
      </c>
      <c r="BP880" s="11" t="s">
        <v>183</v>
      </c>
      <c r="BQ880" s="11" t="s">
        <v>183</v>
      </c>
      <c r="BR880" s="11" t="s">
        <v>183</v>
      </c>
      <c r="BS880" s="11" t="s">
        <v>183</v>
      </c>
      <c r="BT880" s="11" t="s">
        <v>183</v>
      </c>
      <c r="BU880" s="11"/>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c r="CW880" s="15"/>
      <c r="CX880" s="15"/>
      <c r="CY880" s="15"/>
      <c r="CZ880" s="15"/>
      <c r="DA880" s="15"/>
      <c r="DB880" s="16"/>
      <c r="DC880" s="16"/>
      <c r="DD880" s="16"/>
      <c r="DE880" s="16"/>
      <c r="DF880" s="17"/>
      <c r="DG880" s="16"/>
      <c r="DH880" s="16"/>
      <c r="DI880" s="16"/>
      <c r="DJ880" s="16"/>
      <c r="DK880" s="16"/>
      <c r="DL880" s="16"/>
      <c r="DM880" s="185"/>
      <c r="DN880" s="16"/>
      <c r="DO880" s="16"/>
      <c r="DP880" s="16"/>
      <c r="DQ880" s="16"/>
      <c r="DR880" s="16"/>
      <c r="DS880" s="16"/>
      <c r="DT880" s="16"/>
      <c r="DU880" s="16"/>
      <c r="DV880" s="16"/>
      <c r="DW880" s="138"/>
      <c r="DX880" s="137"/>
      <c r="DY880" s="137"/>
      <c r="DZ880" s="17"/>
      <c r="EA880" s="15"/>
      <c r="EB880" s="15"/>
      <c r="EC880" s="15"/>
      <c r="ED880" s="15"/>
    </row>
    <row r="881" spans="1:134" ht="15" hidden="1" customHeight="1" x14ac:dyDescent="0.3">
      <c r="A881" s="221"/>
      <c r="B881" s="330" t="s">
        <v>1330</v>
      </c>
      <c r="C881" s="561" t="str">
        <f>IF(LEN(t_STR_RW_AUX_PWM18) &gt; 0, t_STR_RW_AUX_PWM18, DEF_RW_AUX_PWM18) &amp; " open / ground short"</f>
        <v>PWM18 open / ground short</v>
      </c>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c r="AA881" s="193"/>
      <c r="AB881" s="193"/>
      <c r="AC881" s="193"/>
      <c r="AD881" s="193"/>
      <c r="AE881" s="193"/>
      <c r="AF881" s="193"/>
      <c r="AG881" s="193"/>
      <c r="AH881" s="193"/>
      <c r="AI881" s="193"/>
      <c r="AJ881" s="148">
        <f>IF($DM881=0,0,(IF(_xlfn.BITAND($DM881, 128),"8,", "") &amp; IF(_xlfn.BITAND($DM881,64),"7,", "") &amp; IF(_xlfn.BITAND($DM881,7), _xlfn.BITAND($DM881,7) &amp; ",", "") &amp; IF(_xlfn.BITAND($DM881, 56), _xlfn.BITAND($DM881, 56)/8, "")))</f>
        <v>0</v>
      </c>
      <c r="AK881" s="135">
        <v>516104</v>
      </c>
      <c r="AL881" s="135">
        <v>5</v>
      </c>
      <c r="AM881" s="194" t="s">
        <v>165</v>
      </c>
      <c r="AN881" s="195" t="s">
        <v>1331</v>
      </c>
      <c r="AO881" s="195" t="s">
        <v>352</v>
      </c>
      <c r="AP881" s="195" t="s">
        <v>1331</v>
      </c>
      <c r="AQ881" s="140" t="s">
        <v>1332</v>
      </c>
      <c r="AR881" s="225">
        <v>5</v>
      </c>
      <c r="AS881" s="142" t="s">
        <v>1033</v>
      </c>
      <c r="AT881" s="198">
        <v>2</v>
      </c>
      <c r="AU881" s="198">
        <v>0.5</v>
      </c>
      <c r="AV881" s="12" t="s">
        <v>259</v>
      </c>
      <c r="AW881" s="135">
        <v>0</v>
      </c>
      <c r="AX881" s="135">
        <v>0</v>
      </c>
      <c r="AY881" s="135">
        <v>0</v>
      </c>
      <c r="AZ881" s="135">
        <v>0</v>
      </c>
      <c r="BA881" s="135">
        <v>0</v>
      </c>
      <c r="BB881" s="136"/>
      <c r="BC881" s="136"/>
      <c r="BD881" s="15"/>
      <c r="BE881" s="137" t="str">
        <f>IF(C881="","",C881)</f>
        <v>PWM18 open / ground short</v>
      </c>
      <c r="BF881" s="11" t="s">
        <v>264</v>
      </c>
      <c r="BG881" s="11" t="s">
        <v>265</v>
      </c>
      <c r="BH881" s="11" t="s">
        <v>266</v>
      </c>
      <c r="BI881" s="146" t="s">
        <v>1225</v>
      </c>
      <c r="BJ881" s="11" t="s">
        <v>268</v>
      </c>
      <c r="BK881" s="146" t="s">
        <v>269</v>
      </c>
      <c r="BL881" s="146" t="s">
        <v>350</v>
      </c>
      <c r="BM881" s="146" t="s">
        <v>179</v>
      </c>
      <c r="BN881" s="11" t="s">
        <v>182</v>
      </c>
      <c r="BO881" s="265" t="s">
        <v>181</v>
      </c>
      <c r="BP881" s="11" t="s">
        <v>272</v>
      </c>
      <c r="BQ881" s="11" t="s">
        <v>182</v>
      </c>
      <c r="BR881" s="11" t="s">
        <v>182</v>
      </c>
      <c r="BS881" s="11" t="s">
        <v>183</v>
      </c>
      <c r="BT881" s="11" t="s">
        <v>182</v>
      </c>
      <c r="BU881" s="11"/>
      <c r="BV881" s="15">
        <f>IF(UPPER(TRIM(D881))="X",1,0)</f>
        <v>0</v>
      </c>
      <c r="BW881" s="15">
        <f>IF(UPPER(TRIM(E881))="X",1,0)</f>
        <v>0</v>
      </c>
      <c r="BX881" s="15">
        <f>IF(UPPER(TRIM(F881))="X",1,0)</f>
        <v>0</v>
      </c>
      <c r="BY881" s="15">
        <f>IF(UPPER(TRIM(G881))="X",1,0)</f>
        <v>0</v>
      </c>
      <c r="BZ881" s="15">
        <f>IF(UPPER(TRIM(H881))="X",1,0)</f>
        <v>0</v>
      </c>
      <c r="CA881" s="15">
        <f>IF(UPPER(TRIM(J881))="X",1,0)</f>
        <v>0</v>
      </c>
      <c r="CB881" s="15">
        <f>IF(UPPER(TRIM(L881))="X",1,0)</f>
        <v>0</v>
      </c>
      <c r="CC881" s="15">
        <f>IF(UPPER(TRIM(M881))="X",1,0)</f>
        <v>0</v>
      </c>
      <c r="CD881" s="15">
        <f>IF(UPPER(TRIM(I881))="X",1,0)</f>
        <v>0</v>
      </c>
      <c r="CE881" s="15">
        <f>IF(UPPER(TRIM(K881))="X",1,0)</f>
        <v>0</v>
      </c>
      <c r="CF881" s="15">
        <f t="shared" ref="CF881:DA881" si="424">IF(UPPER(TRIM(N881))="X",1,0)</f>
        <v>0</v>
      </c>
      <c r="CG881" s="15">
        <f t="shared" si="424"/>
        <v>0</v>
      </c>
      <c r="CH881" s="15">
        <f t="shared" si="424"/>
        <v>0</v>
      </c>
      <c r="CI881" s="15">
        <f t="shared" si="424"/>
        <v>0</v>
      </c>
      <c r="CJ881" s="15">
        <f t="shared" si="424"/>
        <v>0</v>
      </c>
      <c r="CK881" s="15">
        <f t="shared" si="424"/>
        <v>0</v>
      </c>
      <c r="CL881" s="15">
        <f t="shared" si="424"/>
        <v>0</v>
      </c>
      <c r="CM881" s="15">
        <f t="shared" si="424"/>
        <v>0</v>
      </c>
      <c r="CN881" s="15">
        <f t="shared" si="424"/>
        <v>0</v>
      </c>
      <c r="CO881" s="15">
        <f t="shared" si="424"/>
        <v>0</v>
      </c>
      <c r="CP881" s="15">
        <f t="shared" si="424"/>
        <v>0</v>
      </c>
      <c r="CQ881" s="15">
        <f t="shared" si="424"/>
        <v>0</v>
      </c>
      <c r="CR881" s="15">
        <f t="shared" si="424"/>
        <v>0</v>
      </c>
      <c r="CS881" s="15">
        <f t="shared" si="424"/>
        <v>0</v>
      </c>
      <c r="CT881" s="15">
        <f t="shared" si="424"/>
        <v>0</v>
      </c>
      <c r="CU881" s="15">
        <f t="shared" si="424"/>
        <v>0</v>
      </c>
      <c r="CV881" s="15">
        <f t="shared" si="424"/>
        <v>0</v>
      </c>
      <c r="CW881" s="15">
        <f t="shared" si="424"/>
        <v>0</v>
      </c>
      <c r="CX881" s="15">
        <f t="shared" si="424"/>
        <v>0</v>
      </c>
      <c r="CY881" s="15">
        <f t="shared" si="424"/>
        <v>0</v>
      </c>
      <c r="CZ881" s="15">
        <f t="shared" si="424"/>
        <v>0</v>
      </c>
      <c r="DA881" s="15">
        <f t="shared" si="424"/>
        <v>0</v>
      </c>
      <c r="DB881" s="16">
        <f>IF(UPPER(TRIM(AM881))="P", 0, IF(UPPER(TRIM(AM881))="C", 16384, IF(UPPER(TRIM(AM881))="B", 32768, IF(UPPER(TRIM(AM881))="U", 49152, -1))))</f>
        <v>0</v>
      </c>
      <c r="DC881" s="16">
        <f>HEX2DEC(AN881)</f>
        <v>5794</v>
      </c>
      <c r="DD881" s="16">
        <f>IF(UPPER(TRIM(BB881))="",0,IF(UPPER(TRIM(BB881))="M",32,IF(UPPER(TRIM(BB881))="H",64,IF(UPPER(TRIM(BB881))="I",128,-1))))</f>
        <v>0</v>
      </c>
      <c r="DE881" s="16">
        <f>IF(UPPER(TRIM(BC881))="",0, IF(UPPER(TRIM(BC881))="U",1,IF(UPPER(TRIM(BC881))="A",2,IF(UPPER(TRIM(BC881))="B1",4,IF(UPPER(TRIM(BC881))="B2",8,IF(UPPER(TRIM(BC881))="C",16,-1))))))</f>
        <v>0</v>
      </c>
      <c r="DF881" s="17"/>
      <c r="DG881" s="16">
        <v>449</v>
      </c>
      <c r="DH881" s="16">
        <f>AK881</f>
        <v>516104</v>
      </c>
      <c r="DI881" s="16">
        <f>AL881</f>
        <v>5</v>
      </c>
      <c r="DJ881" s="16">
        <f>DB881 + DC881</f>
        <v>5794</v>
      </c>
      <c r="DK881" s="16">
        <f>HEX2DEC(AO881)</f>
        <v>17</v>
      </c>
      <c r="DL881" s="16">
        <f>HEX2DEC(AP881)</f>
        <v>5794</v>
      </c>
      <c r="DM881" s="13">
        <v>0</v>
      </c>
      <c r="DN881" s="16">
        <v>346</v>
      </c>
      <c r="DO881" s="16">
        <f>BV881*2^15+BW881*2^14+BX881*2^13+BY881*2^12+BZ881*2^11+CA881*2^10+CB881*2^9+CC881*2^8+CD881*2^7+CE881*2^6+CF881*2^5+CG881*2^4+CH881*2^3+CI881*2^2+CJ881*2^1+CK881*2^0</f>
        <v>0</v>
      </c>
      <c r="DP881" s="16">
        <f>CL881*2^15+CM881*2^14+CN881*2^13+CO881*2^12+CP881*2^11+CQ881*2^10+CR881*2^9+CS881*2^8+CT881*2^7+CU881*2^6+CV881*2^5+CW881*2^4+CX881*2^3+CY881*2^2+CZ881*2^1+DA881*2^0</f>
        <v>0</v>
      </c>
      <c r="DQ881" s="16">
        <f>IF(DS881=2,AT881*1000,AT881)</f>
        <v>2000</v>
      </c>
      <c r="DR881" s="16">
        <f>IF(DT881=2,AU881*1000,AU881)</f>
        <v>500</v>
      </c>
      <c r="DS881" s="16">
        <v>2</v>
      </c>
      <c r="DT881" s="16">
        <v>2</v>
      </c>
      <c r="DU881" s="16">
        <f>MAX(0,MIN(AX881,3))*2^14+MAX(0,MIN(AY881,3))*2^12+MAX(0,MIN(AZ881,3))*2^10+MAX(0,MIN(BA881,3))*2^8+IF(AW881&lt;0,31,IF(AW881&gt;30,30,AW881))</f>
        <v>0</v>
      </c>
      <c r="DV881" s="16">
        <f>DD881 + DE881</f>
        <v>0</v>
      </c>
      <c r="DW881" s="138" t="s">
        <v>184</v>
      </c>
      <c r="DX881" s="137" t="s">
        <v>273</v>
      </c>
      <c r="DY881" s="137" t="s">
        <v>186</v>
      </c>
      <c r="DZ881" s="17"/>
      <c r="EA881" s="15"/>
      <c r="EB881" s="15"/>
      <c r="EC881" s="15"/>
      <c r="ED881" s="15"/>
    </row>
    <row r="882" spans="1:134" ht="15" hidden="1" customHeight="1" x14ac:dyDescent="0.3">
      <c r="A882" s="221"/>
      <c r="B882" s="331"/>
      <c r="C882" s="553"/>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48"/>
      <c r="AK882" s="12"/>
      <c r="AL882" s="12"/>
      <c r="AM882" s="149"/>
      <c r="AN882" s="150"/>
      <c r="AO882" s="150"/>
      <c r="AP882" s="150"/>
      <c r="AQ882" s="132" t="s">
        <v>1036</v>
      </c>
      <c r="AR882" s="225">
        <v>5</v>
      </c>
      <c r="AS882" s="142" t="s">
        <v>170</v>
      </c>
      <c r="AT882" s="13"/>
      <c r="AU882" s="13"/>
      <c r="AV882" s="12"/>
      <c r="AW882" s="12"/>
      <c r="AX882" s="12"/>
      <c r="AY882" s="12"/>
      <c r="AZ882" s="12"/>
      <c r="BA882" s="12"/>
      <c r="BB882" s="14"/>
      <c r="BC882" s="14"/>
      <c r="BD882" s="15"/>
      <c r="BE882" s="137" t="s">
        <v>183</v>
      </c>
      <c r="BF882" s="11"/>
      <c r="BG882" s="11"/>
      <c r="BH882" s="11"/>
      <c r="BI882" s="11" t="s">
        <v>183</v>
      </c>
      <c r="BJ882" s="11" t="s">
        <v>183</v>
      </c>
      <c r="BK882" s="11" t="s">
        <v>183</v>
      </c>
      <c r="BL882" s="11" t="s">
        <v>183</v>
      </c>
      <c r="BM882" s="11" t="s">
        <v>183</v>
      </c>
      <c r="BN882" s="11" t="s">
        <v>183</v>
      </c>
      <c r="BO882" s="11" t="s">
        <v>183</v>
      </c>
      <c r="BP882" s="11" t="s">
        <v>183</v>
      </c>
      <c r="BQ882" s="11" t="s">
        <v>183</v>
      </c>
      <c r="BR882" s="11" t="s">
        <v>183</v>
      </c>
      <c r="BS882" s="11" t="s">
        <v>183</v>
      </c>
      <c r="BT882" s="11" t="s">
        <v>183</v>
      </c>
      <c r="BU882" s="11"/>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c r="CW882" s="15"/>
      <c r="CX882" s="15"/>
      <c r="CY882" s="15"/>
      <c r="CZ882" s="15"/>
      <c r="DA882" s="15"/>
      <c r="DB882" s="16"/>
      <c r="DC882" s="16"/>
      <c r="DD882" s="16"/>
      <c r="DE882" s="16"/>
      <c r="DF882" s="17"/>
      <c r="DG882" s="16"/>
      <c r="DH882" s="16"/>
      <c r="DI882" s="16"/>
      <c r="DJ882" s="16"/>
      <c r="DK882" s="16"/>
      <c r="DL882" s="16"/>
      <c r="DM882" s="13"/>
      <c r="DN882" s="16"/>
      <c r="DO882" s="16"/>
      <c r="DP882" s="16"/>
      <c r="DQ882" s="16"/>
      <c r="DR882" s="16"/>
      <c r="DS882" s="16"/>
      <c r="DT882" s="16"/>
      <c r="DU882" s="16"/>
      <c r="DV882" s="16"/>
      <c r="DW882" s="138"/>
      <c r="DX882" s="137"/>
      <c r="DY882" s="137"/>
      <c r="DZ882" s="17"/>
      <c r="EA882" s="15"/>
      <c r="EB882" s="15"/>
      <c r="EC882" s="15"/>
      <c r="ED882" s="15"/>
    </row>
    <row r="883" spans="1:134" ht="15" hidden="1" customHeight="1" x14ac:dyDescent="0.3">
      <c r="A883" s="221"/>
      <c r="B883" s="331"/>
      <c r="C883" s="561" t="str">
        <f>IF(LEN(t_STR_RW_AUX_PWM18) &gt; 0, t_STR_RW_AUX_PWM18, DEF_RW_AUX_PWM18) &amp; " short to power"</f>
        <v>PWM18 short to power</v>
      </c>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c r="AC883" s="151"/>
      <c r="AD883" s="151"/>
      <c r="AE883" s="151"/>
      <c r="AF883" s="151"/>
      <c r="AG883" s="151"/>
      <c r="AH883" s="151"/>
      <c r="AI883" s="151"/>
      <c r="AJ883" s="148">
        <f>IF($DM883=0,0,(IF(_xlfn.BITAND($DM883, 128),"8,", "") &amp; IF(_xlfn.BITAND($DM883,64),"7,", "") &amp; IF(_xlfn.BITAND($DM883,7), _xlfn.BITAND($DM883,7) &amp; ",", "") &amp; IF(_xlfn.BITAND($DM883, 56), _xlfn.BITAND($DM883, 56)/8, "")))</f>
        <v>0</v>
      </c>
      <c r="AK883" s="135">
        <v>516104</v>
      </c>
      <c r="AL883" s="135">
        <v>3</v>
      </c>
      <c r="AM883" s="194" t="s">
        <v>165</v>
      </c>
      <c r="AN883" s="195" t="s">
        <v>1331</v>
      </c>
      <c r="AO883" s="195" t="s">
        <v>343</v>
      </c>
      <c r="AP883" s="195" t="s">
        <v>1333</v>
      </c>
      <c r="AQ883" s="140" t="s">
        <v>1334</v>
      </c>
      <c r="AR883" s="225">
        <v>90</v>
      </c>
      <c r="AS883" s="142" t="s">
        <v>1033</v>
      </c>
      <c r="AT883" s="198">
        <v>2</v>
      </c>
      <c r="AU883" s="198">
        <v>0.5</v>
      </c>
      <c r="AV883" s="12" t="s">
        <v>259</v>
      </c>
      <c r="AW883" s="135">
        <v>0</v>
      </c>
      <c r="AX883" s="135">
        <v>0</v>
      </c>
      <c r="AY883" s="135">
        <v>0</v>
      </c>
      <c r="AZ883" s="135">
        <v>0</v>
      </c>
      <c r="BA883" s="135">
        <v>0</v>
      </c>
      <c r="BB883" s="136"/>
      <c r="BC883" s="136"/>
      <c r="BD883" s="15"/>
      <c r="BE883" s="137" t="str">
        <f>IF(C883="","",C883)</f>
        <v>PWM18 short to power</v>
      </c>
      <c r="BF883" s="11" t="s">
        <v>264</v>
      </c>
      <c r="BG883" s="11" t="s">
        <v>265</v>
      </c>
      <c r="BH883" s="11" t="s">
        <v>266</v>
      </c>
      <c r="BI883" s="146" t="s">
        <v>1225</v>
      </c>
      <c r="BJ883" s="11" t="s">
        <v>268</v>
      </c>
      <c r="BK883" s="146" t="s">
        <v>269</v>
      </c>
      <c r="BL883" s="146" t="s">
        <v>350</v>
      </c>
      <c r="BM883" s="146" t="s">
        <v>179</v>
      </c>
      <c r="BN883" s="11" t="s">
        <v>182</v>
      </c>
      <c r="BO883" s="265" t="s">
        <v>181</v>
      </c>
      <c r="BP883" s="11" t="s">
        <v>272</v>
      </c>
      <c r="BQ883" s="11" t="s">
        <v>182</v>
      </c>
      <c r="BR883" s="11" t="s">
        <v>182</v>
      </c>
      <c r="BS883" s="11" t="s">
        <v>183</v>
      </c>
      <c r="BT883" s="11" t="s">
        <v>182</v>
      </c>
      <c r="BU883" s="11"/>
      <c r="BV883" s="15">
        <f>IF(UPPER(TRIM(D883))="X",1,0)</f>
        <v>0</v>
      </c>
      <c r="BW883" s="15">
        <f>IF(UPPER(TRIM(E883))="X",1,0)</f>
        <v>0</v>
      </c>
      <c r="BX883" s="15">
        <f>IF(UPPER(TRIM(F883))="X",1,0)</f>
        <v>0</v>
      </c>
      <c r="BY883" s="15">
        <f>IF(UPPER(TRIM(G883))="X",1,0)</f>
        <v>0</v>
      </c>
      <c r="BZ883" s="15">
        <f>IF(UPPER(TRIM(H883))="X",1,0)</f>
        <v>0</v>
      </c>
      <c r="CA883" s="15">
        <f>IF(UPPER(TRIM(J883))="X",1,0)</f>
        <v>0</v>
      </c>
      <c r="CB883" s="15">
        <f>IF(UPPER(TRIM(L883))="X",1,0)</f>
        <v>0</v>
      </c>
      <c r="CC883" s="15">
        <f>IF(UPPER(TRIM(M883))="X",1,0)</f>
        <v>0</v>
      </c>
      <c r="CD883" s="15">
        <f>IF(UPPER(TRIM(I883))="X",1,0)</f>
        <v>0</v>
      </c>
      <c r="CE883" s="15">
        <f>IF(UPPER(TRIM(K883))="X",1,0)</f>
        <v>0</v>
      </c>
      <c r="CF883" s="15">
        <f t="shared" ref="CF883:DA883" si="425">IF(UPPER(TRIM(N883))="X",1,0)</f>
        <v>0</v>
      </c>
      <c r="CG883" s="15">
        <f t="shared" si="425"/>
        <v>0</v>
      </c>
      <c r="CH883" s="15">
        <f t="shared" si="425"/>
        <v>0</v>
      </c>
      <c r="CI883" s="15">
        <f t="shared" si="425"/>
        <v>0</v>
      </c>
      <c r="CJ883" s="15">
        <f t="shared" si="425"/>
        <v>0</v>
      </c>
      <c r="CK883" s="15">
        <f t="shared" si="425"/>
        <v>0</v>
      </c>
      <c r="CL883" s="15">
        <f t="shared" si="425"/>
        <v>0</v>
      </c>
      <c r="CM883" s="15">
        <f t="shared" si="425"/>
        <v>0</v>
      </c>
      <c r="CN883" s="15">
        <f t="shared" si="425"/>
        <v>0</v>
      </c>
      <c r="CO883" s="15">
        <f t="shared" si="425"/>
        <v>0</v>
      </c>
      <c r="CP883" s="15">
        <f t="shared" si="425"/>
        <v>0</v>
      </c>
      <c r="CQ883" s="15">
        <f t="shared" si="425"/>
        <v>0</v>
      </c>
      <c r="CR883" s="15">
        <f t="shared" si="425"/>
        <v>0</v>
      </c>
      <c r="CS883" s="15">
        <f t="shared" si="425"/>
        <v>0</v>
      </c>
      <c r="CT883" s="15">
        <f t="shared" si="425"/>
        <v>0</v>
      </c>
      <c r="CU883" s="15">
        <f t="shared" si="425"/>
        <v>0</v>
      </c>
      <c r="CV883" s="15">
        <f t="shared" si="425"/>
        <v>0</v>
      </c>
      <c r="CW883" s="15">
        <f t="shared" si="425"/>
        <v>0</v>
      </c>
      <c r="CX883" s="15">
        <f t="shared" si="425"/>
        <v>0</v>
      </c>
      <c r="CY883" s="15">
        <f t="shared" si="425"/>
        <v>0</v>
      </c>
      <c r="CZ883" s="15">
        <f t="shared" si="425"/>
        <v>0</v>
      </c>
      <c r="DA883" s="15">
        <f t="shared" si="425"/>
        <v>0</v>
      </c>
      <c r="DB883" s="16">
        <f>IF(UPPER(TRIM(AM883))="P", 0, IF(UPPER(TRIM(AM883))="C", 16384, IF(UPPER(TRIM(AM883))="B", 32768, IF(UPPER(TRIM(AM883))="U", 49152, -1))))</f>
        <v>0</v>
      </c>
      <c r="DC883" s="16">
        <f>HEX2DEC(AN883)</f>
        <v>5794</v>
      </c>
      <c r="DD883" s="16">
        <f>IF(UPPER(TRIM(BB883))="",0,IF(UPPER(TRIM(BB883))="M",32,IF(UPPER(TRIM(BB883))="H",64,IF(UPPER(TRIM(BB883))="I",128,-1))))</f>
        <v>0</v>
      </c>
      <c r="DE883" s="16">
        <f>IF(UPPER(TRIM(BC883))="",0, IF(UPPER(TRIM(BC883))="U",1,IF(UPPER(TRIM(BC883))="A",2,IF(UPPER(TRIM(BC883))="B1",4,IF(UPPER(TRIM(BC883))="B2",8,IF(UPPER(TRIM(BC883))="C",16,-1))))))</f>
        <v>0</v>
      </c>
      <c r="DF883" s="17"/>
      <c r="DG883" s="16">
        <v>450</v>
      </c>
      <c r="DH883" s="16">
        <f>AK883</f>
        <v>516104</v>
      </c>
      <c r="DI883" s="16">
        <f>AL883</f>
        <v>3</v>
      </c>
      <c r="DJ883" s="16">
        <f>DB883 + DC883</f>
        <v>5794</v>
      </c>
      <c r="DK883" s="16">
        <f>HEX2DEC(AO883)</f>
        <v>18</v>
      </c>
      <c r="DL883" s="16">
        <f>HEX2DEC(AP883)</f>
        <v>5795</v>
      </c>
      <c r="DM883" s="13">
        <v>0</v>
      </c>
      <c r="DN883" s="16">
        <v>347</v>
      </c>
      <c r="DO883" s="16">
        <f>BV883*2^15+BW883*2^14+BX883*2^13+BY883*2^12+BZ883*2^11+CA883*2^10+CB883*2^9+CC883*2^8+CD883*2^7+CE883*2^6+CF883*2^5+CG883*2^4+CH883*2^3+CI883*2^2+CJ883*2^1+CK883*2^0</f>
        <v>0</v>
      </c>
      <c r="DP883" s="16">
        <f>CL883*2^15+CM883*2^14+CN883*2^13+CO883*2^12+CP883*2^11+CQ883*2^10+CR883*2^9+CS883*2^8+CT883*2^7+CU883*2^6+CV883*2^5+CW883*2^4+CX883*2^3+CY883*2^2+CZ883*2^1+DA883*2^0</f>
        <v>0</v>
      </c>
      <c r="DQ883" s="16">
        <f>IF(DS883=2,AT883*1000,AT883)</f>
        <v>2000</v>
      </c>
      <c r="DR883" s="16">
        <f>IF(DT883=2,AU883*1000,AU883)</f>
        <v>500</v>
      </c>
      <c r="DS883" s="16">
        <v>2</v>
      </c>
      <c r="DT883" s="16">
        <v>2</v>
      </c>
      <c r="DU883" s="16">
        <f>MAX(0,MIN(AX883,3))*2^14+MAX(0,MIN(AY883,3))*2^12+MAX(0,MIN(AZ883,3))*2^10+MAX(0,MIN(BA883,3))*2^8+IF(AW883&lt;0,31,IF(AW883&gt;30,30,AW883))</f>
        <v>0</v>
      </c>
      <c r="DV883" s="16">
        <f>DD883 + DE883</f>
        <v>0</v>
      </c>
      <c r="DW883" s="138" t="s">
        <v>184</v>
      </c>
      <c r="DX883" s="137" t="s">
        <v>273</v>
      </c>
      <c r="DY883" s="137" t="s">
        <v>186</v>
      </c>
      <c r="DZ883" s="17"/>
      <c r="EA883" s="15"/>
      <c r="EB883" s="15"/>
      <c r="EC883" s="15"/>
      <c r="ED883" s="15"/>
    </row>
    <row r="884" spans="1:134" ht="15" hidden="1" customHeight="1" x14ac:dyDescent="0.3">
      <c r="A884" s="221"/>
      <c r="B884" s="331"/>
      <c r="C884" s="553"/>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48"/>
      <c r="AK884" s="12"/>
      <c r="AL884" s="12"/>
      <c r="AM884" s="149"/>
      <c r="AN884" s="150"/>
      <c r="AO884" s="150"/>
      <c r="AP884" s="150"/>
      <c r="AQ884" s="132" t="s">
        <v>1039</v>
      </c>
      <c r="AR884" s="225">
        <v>90</v>
      </c>
      <c r="AS884" s="142" t="s">
        <v>170</v>
      </c>
      <c r="AT884" s="13"/>
      <c r="AU884" s="13"/>
      <c r="AV884" s="12"/>
      <c r="AW884" s="12"/>
      <c r="AX884" s="12"/>
      <c r="AY884" s="12"/>
      <c r="AZ884" s="12"/>
      <c r="BA884" s="12"/>
      <c r="BB884" s="14"/>
      <c r="BC884" s="14"/>
      <c r="BD884" s="15"/>
      <c r="BE884" s="137" t="s">
        <v>183</v>
      </c>
      <c r="BF884" s="11"/>
      <c r="BG884" s="11"/>
      <c r="BH884" s="11"/>
      <c r="BI884" s="11" t="s">
        <v>183</v>
      </c>
      <c r="BJ884" s="11" t="s">
        <v>183</v>
      </c>
      <c r="BK884" s="11" t="s">
        <v>183</v>
      </c>
      <c r="BL884" s="11" t="s">
        <v>183</v>
      </c>
      <c r="BM884" s="11" t="s">
        <v>183</v>
      </c>
      <c r="BN884" s="11" t="s">
        <v>183</v>
      </c>
      <c r="BO884" s="11" t="s">
        <v>183</v>
      </c>
      <c r="BP884" s="11" t="s">
        <v>183</v>
      </c>
      <c r="BQ884" s="11" t="s">
        <v>183</v>
      </c>
      <c r="BR884" s="11" t="s">
        <v>183</v>
      </c>
      <c r="BS884" s="11" t="s">
        <v>183</v>
      </c>
      <c r="BT884" s="11" t="s">
        <v>183</v>
      </c>
      <c r="BU884" s="11"/>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c r="CW884" s="15"/>
      <c r="CX884" s="15"/>
      <c r="CY884" s="15"/>
      <c r="CZ884" s="15"/>
      <c r="DA884" s="15"/>
      <c r="DB884" s="16"/>
      <c r="DC884" s="16"/>
      <c r="DD884" s="16"/>
      <c r="DE884" s="16"/>
      <c r="DF884" s="17"/>
      <c r="DG884" s="16"/>
      <c r="DH884" s="16"/>
      <c r="DI884" s="16"/>
      <c r="DJ884" s="16"/>
      <c r="DK884" s="16"/>
      <c r="DL884" s="16"/>
      <c r="DM884" s="13"/>
      <c r="DN884" s="16"/>
      <c r="DO884" s="16"/>
      <c r="DP884" s="16"/>
      <c r="DQ884" s="16"/>
      <c r="DR884" s="16"/>
      <c r="DS884" s="16"/>
      <c r="DT884" s="16"/>
      <c r="DU884" s="16"/>
      <c r="DV884" s="16"/>
      <c r="DW884" s="138"/>
      <c r="DX884" s="137"/>
      <c r="DY884" s="137"/>
      <c r="DZ884" s="17"/>
      <c r="EA884" s="15"/>
      <c r="EB884" s="15"/>
      <c r="EC884" s="15"/>
      <c r="ED884" s="15"/>
    </row>
    <row r="885" spans="1:134" ht="15" hidden="1" customHeight="1" x14ac:dyDescent="0.3">
      <c r="A885" s="123"/>
      <c r="B885" s="329"/>
      <c r="C885" s="555"/>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c r="AA885" s="184"/>
      <c r="AB885" s="184"/>
      <c r="AC885" s="184"/>
      <c r="AD885" s="184"/>
      <c r="AE885" s="184"/>
      <c r="AF885" s="184"/>
      <c r="AG885" s="184"/>
      <c r="AH885" s="184"/>
      <c r="AI885" s="184"/>
      <c r="AJ885" s="285"/>
      <c r="AK885" s="184"/>
      <c r="AL885" s="184"/>
      <c r="AM885" s="286"/>
      <c r="AN885" s="287"/>
      <c r="AO885" s="287"/>
      <c r="AP885" s="287"/>
      <c r="AQ885" s="183"/>
      <c r="AR885" s="332"/>
      <c r="AS885" s="333"/>
      <c r="AT885" s="185"/>
      <c r="AU885" s="185"/>
      <c r="AV885" s="184"/>
      <c r="AW885" s="184"/>
      <c r="AX885" s="184"/>
      <c r="AY885" s="184"/>
      <c r="AZ885" s="184"/>
      <c r="BA885" s="184"/>
      <c r="BB885" s="186"/>
      <c r="BC885" s="186"/>
      <c r="BD885" s="15"/>
      <c r="BE885" s="137" t="s">
        <v>183</v>
      </c>
      <c r="BF885" s="11"/>
      <c r="BG885" s="11"/>
      <c r="BH885" s="11"/>
      <c r="BI885" s="11" t="s">
        <v>183</v>
      </c>
      <c r="BJ885" s="11" t="s">
        <v>183</v>
      </c>
      <c r="BK885" s="11" t="s">
        <v>183</v>
      </c>
      <c r="BL885" s="11" t="s">
        <v>183</v>
      </c>
      <c r="BM885" s="11" t="s">
        <v>183</v>
      </c>
      <c r="BN885" s="11" t="s">
        <v>183</v>
      </c>
      <c r="BO885" s="11" t="s">
        <v>183</v>
      </c>
      <c r="BP885" s="11" t="s">
        <v>183</v>
      </c>
      <c r="BQ885" s="11" t="s">
        <v>183</v>
      </c>
      <c r="BR885" s="11" t="s">
        <v>183</v>
      </c>
      <c r="BS885" s="11" t="s">
        <v>183</v>
      </c>
      <c r="BT885" s="11" t="s">
        <v>183</v>
      </c>
      <c r="BU885" s="11"/>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c r="CW885" s="15"/>
      <c r="CX885" s="15"/>
      <c r="CY885" s="15"/>
      <c r="CZ885" s="15"/>
      <c r="DA885" s="15"/>
      <c r="DB885" s="16"/>
      <c r="DC885" s="16"/>
      <c r="DD885" s="16"/>
      <c r="DE885" s="16"/>
      <c r="DF885" s="17"/>
      <c r="DG885" s="16"/>
      <c r="DH885" s="16"/>
      <c r="DI885" s="16"/>
      <c r="DJ885" s="16"/>
      <c r="DK885" s="16"/>
      <c r="DL885" s="16"/>
      <c r="DM885" s="185"/>
      <c r="DN885" s="16"/>
      <c r="DO885" s="16"/>
      <c r="DP885" s="16"/>
      <c r="DQ885" s="16"/>
      <c r="DR885" s="16"/>
      <c r="DS885" s="16"/>
      <c r="DT885" s="16"/>
      <c r="DU885" s="16"/>
      <c r="DV885" s="16"/>
      <c r="DW885" s="138"/>
      <c r="DX885" s="137"/>
      <c r="DY885" s="137"/>
      <c r="DZ885" s="17"/>
      <c r="EA885" s="15"/>
      <c r="EB885" s="15"/>
      <c r="EC885" s="15"/>
      <c r="ED885" s="15"/>
    </row>
    <row r="886" spans="1:134" ht="15" hidden="1" customHeight="1" x14ac:dyDescent="0.3">
      <c r="A886" s="221"/>
      <c r="B886" s="330" t="s">
        <v>1335</v>
      </c>
      <c r="C886" s="561" t="str">
        <f>IF(LEN(t_STR_RW_AUX_PWM19) &gt; 0, t_STR_RW_AUX_PWM19, DEF_RW_AUX_PWM19) &amp; " open / ground short"</f>
        <v>PWM19 open / ground short</v>
      </c>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c r="AA886" s="193"/>
      <c r="AB886" s="193"/>
      <c r="AC886" s="193"/>
      <c r="AD886" s="193"/>
      <c r="AE886" s="193"/>
      <c r="AF886" s="193"/>
      <c r="AG886" s="193"/>
      <c r="AH886" s="193"/>
      <c r="AI886" s="193"/>
      <c r="AJ886" s="148">
        <f>IF($DM886=0,0,(IF(_xlfn.BITAND($DM886, 128),"8,", "") &amp; IF(_xlfn.BITAND($DM886,64),"7,", "") &amp; IF(_xlfn.BITAND($DM886,7), _xlfn.BITAND($DM886,7) &amp; ",", "") &amp; IF(_xlfn.BITAND($DM886, 56), _xlfn.BITAND($DM886, 56)/8, "")))</f>
        <v>0</v>
      </c>
      <c r="AK886" s="135">
        <v>516105</v>
      </c>
      <c r="AL886" s="135">
        <v>5</v>
      </c>
      <c r="AM886" s="194" t="s">
        <v>165</v>
      </c>
      <c r="AN886" s="195" t="s">
        <v>1336</v>
      </c>
      <c r="AO886" s="195" t="s">
        <v>352</v>
      </c>
      <c r="AP886" s="195" t="s">
        <v>1336</v>
      </c>
      <c r="AQ886" s="140" t="s">
        <v>1337</v>
      </c>
      <c r="AR886" s="225">
        <v>5</v>
      </c>
      <c r="AS886" s="142" t="s">
        <v>1033</v>
      </c>
      <c r="AT886" s="198">
        <v>2</v>
      </c>
      <c r="AU886" s="198">
        <v>0.5</v>
      </c>
      <c r="AV886" s="12" t="s">
        <v>259</v>
      </c>
      <c r="AW886" s="135">
        <v>0</v>
      </c>
      <c r="AX886" s="135">
        <v>0</v>
      </c>
      <c r="AY886" s="135">
        <v>0</v>
      </c>
      <c r="AZ886" s="135">
        <v>0</v>
      </c>
      <c r="BA886" s="135">
        <v>0</v>
      </c>
      <c r="BB886" s="136"/>
      <c r="BC886" s="136"/>
      <c r="BD886" s="15"/>
      <c r="BE886" s="137" t="str">
        <f>IF(C886="","",C886)</f>
        <v>PWM19 open / ground short</v>
      </c>
      <c r="BF886" s="11" t="s">
        <v>264</v>
      </c>
      <c r="BG886" s="11" t="s">
        <v>265</v>
      </c>
      <c r="BH886" s="11" t="s">
        <v>266</v>
      </c>
      <c r="BI886" s="146" t="s">
        <v>1225</v>
      </c>
      <c r="BJ886" s="11" t="s">
        <v>268</v>
      </c>
      <c r="BK886" s="146" t="s">
        <v>269</v>
      </c>
      <c r="BL886" s="146" t="s">
        <v>350</v>
      </c>
      <c r="BM886" s="146" t="s">
        <v>179</v>
      </c>
      <c r="BN886" s="11" t="s">
        <v>182</v>
      </c>
      <c r="BO886" s="265" t="s">
        <v>181</v>
      </c>
      <c r="BP886" s="11" t="s">
        <v>272</v>
      </c>
      <c r="BQ886" s="11" t="s">
        <v>182</v>
      </c>
      <c r="BR886" s="11" t="s">
        <v>182</v>
      </c>
      <c r="BS886" s="11" t="s">
        <v>183</v>
      </c>
      <c r="BT886" s="11" t="s">
        <v>182</v>
      </c>
      <c r="BU886" s="11"/>
      <c r="BV886" s="15">
        <f>IF(UPPER(TRIM(D886))="X",1,0)</f>
        <v>0</v>
      </c>
      <c r="BW886" s="15">
        <f>IF(UPPER(TRIM(E886))="X",1,0)</f>
        <v>0</v>
      </c>
      <c r="BX886" s="15">
        <f>IF(UPPER(TRIM(F886))="X",1,0)</f>
        <v>0</v>
      </c>
      <c r="BY886" s="15">
        <f>IF(UPPER(TRIM(G886))="X",1,0)</f>
        <v>0</v>
      </c>
      <c r="BZ886" s="15">
        <f>IF(UPPER(TRIM(H886))="X",1,0)</f>
        <v>0</v>
      </c>
      <c r="CA886" s="15">
        <f>IF(UPPER(TRIM(J886))="X",1,0)</f>
        <v>0</v>
      </c>
      <c r="CB886" s="15">
        <f>IF(UPPER(TRIM(L886))="X",1,0)</f>
        <v>0</v>
      </c>
      <c r="CC886" s="15">
        <f>IF(UPPER(TRIM(M886))="X",1,0)</f>
        <v>0</v>
      </c>
      <c r="CD886" s="15">
        <f>IF(UPPER(TRIM(I886))="X",1,0)</f>
        <v>0</v>
      </c>
      <c r="CE886" s="15">
        <f>IF(UPPER(TRIM(K886))="X",1,0)</f>
        <v>0</v>
      </c>
      <c r="CF886" s="15">
        <f t="shared" ref="CF886:DA886" si="426">IF(UPPER(TRIM(N886))="X",1,0)</f>
        <v>0</v>
      </c>
      <c r="CG886" s="15">
        <f t="shared" si="426"/>
        <v>0</v>
      </c>
      <c r="CH886" s="15">
        <f t="shared" si="426"/>
        <v>0</v>
      </c>
      <c r="CI886" s="15">
        <f t="shared" si="426"/>
        <v>0</v>
      </c>
      <c r="CJ886" s="15">
        <f t="shared" si="426"/>
        <v>0</v>
      </c>
      <c r="CK886" s="15">
        <f t="shared" si="426"/>
        <v>0</v>
      </c>
      <c r="CL886" s="15">
        <f t="shared" si="426"/>
        <v>0</v>
      </c>
      <c r="CM886" s="15">
        <f t="shared" si="426"/>
        <v>0</v>
      </c>
      <c r="CN886" s="15">
        <f t="shared" si="426"/>
        <v>0</v>
      </c>
      <c r="CO886" s="15">
        <f t="shared" si="426"/>
        <v>0</v>
      </c>
      <c r="CP886" s="15">
        <f t="shared" si="426"/>
        <v>0</v>
      </c>
      <c r="CQ886" s="15">
        <f t="shared" si="426"/>
        <v>0</v>
      </c>
      <c r="CR886" s="15">
        <f t="shared" si="426"/>
        <v>0</v>
      </c>
      <c r="CS886" s="15">
        <f t="shared" si="426"/>
        <v>0</v>
      </c>
      <c r="CT886" s="15">
        <f t="shared" si="426"/>
        <v>0</v>
      </c>
      <c r="CU886" s="15">
        <f t="shared" si="426"/>
        <v>0</v>
      </c>
      <c r="CV886" s="15">
        <f t="shared" si="426"/>
        <v>0</v>
      </c>
      <c r="CW886" s="15">
        <f t="shared" si="426"/>
        <v>0</v>
      </c>
      <c r="CX886" s="15">
        <f t="shared" si="426"/>
        <v>0</v>
      </c>
      <c r="CY886" s="15">
        <f t="shared" si="426"/>
        <v>0</v>
      </c>
      <c r="CZ886" s="15">
        <f t="shared" si="426"/>
        <v>0</v>
      </c>
      <c r="DA886" s="15">
        <f t="shared" si="426"/>
        <v>0</v>
      </c>
      <c r="DB886" s="16">
        <f>IF(UPPER(TRIM(AM886))="P", 0, IF(UPPER(TRIM(AM886))="C", 16384, IF(UPPER(TRIM(AM886))="B", 32768, IF(UPPER(TRIM(AM886))="U", 49152, -1))))</f>
        <v>0</v>
      </c>
      <c r="DC886" s="16">
        <f>HEX2DEC(AN886)</f>
        <v>5796</v>
      </c>
      <c r="DD886" s="16">
        <f>IF(UPPER(TRIM(BB886))="",0,IF(UPPER(TRIM(BB886))="M",32,IF(UPPER(TRIM(BB886))="H",64,IF(UPPER(TRIM(BB886))="I",128,-1))))</f>
        <v>0</v>
      </c>
      <c r="DE886" s="16">
        <f>IF(UPPER(TRIM(BC886))="",0, IF(UPPER(TRIM(BC886))="U",1,IF(UPPER(TRIM(BC886))="A",2,IF(UPPER(TRIM(BC886))="B1",4,IF(UPPER(TRIM(BC886))="B2",8,IF(UPPER(TRIM(BC886))="C",16,-1))))))</f>
        <v>0</v>
      </c>
      <c r="DF886" s="17"/>
      <c r="DG886" s="16">
        <v>451</v>
      </c>
      <c r="DH886" s="16">
        <f>AK886</f>
        <v>516105</v>
      </c>
      <c r="DI886" s="16">
        <f>AL886</f>
        <v>5</v>
      </c>
      <c r="DJ886" s="16">
        <f>DB886 + DC886</f>
        <v>5796</v>
      </c>
      <c r="DK886" s="16">
        <f>HEX2DEC(AO886)</f>
        <v>17</v>
      </c>
      <c r="DL886" s="16">
        <f>HEX2DEC(AP886)</f>
        <v>5796</v>
      </c>
      <c r="DM886" s="13">
        <v>0</v>
      </c>
      <c r="DN886" s="16">
        <v>348</v>
      </c>
      <c r="DO886" s="16">
        <f>BV886*2^15+BW886*2^14+BX886*2^13+BY886*2^12+BZ886*2^11+CA886*2^10+CB886*2^9+CC886*2^8+CD886*2^7+CE886*2^6+CF886*2^5+CG886*2^4+CH886*2^3+CI886*2^2+CJ886*2^1+CK886*2^0</f>
        <v>0</v>
      </c>
      <c r="DP886" s="16">
        <f>CL886*2^15+CM886*2^14+CN886*2^13+CO886*2^12+CP886*2^11+CQ886*2^10+CR886*2^9+CS886*2^8+CT886*2^7+CU886*2^6+CV886*2^5+CW886*2^4+CX886*2^3+CY886*2^2+CZ886*2^1+DA886*2^0</f>
        <v>0</v>
      </c>
      <c r="DQ886" s="16">
        <f>IF(DS886=2,AT886*1000,AT886)</f>
        <v>2000</v>
      </c>
      <c r="DR886" s="16">
        <f>IF(DT886=2,AU886*1000,AU886)</f>
        <v>500</v>
      </c>
      <c r="DS886" s="16">
        <v>2</v>
      </c>
      <c r="DT886" s="16">
        <v>2</v>
      </c>
      <c r="DU886" s="16">
        <f>MAX(0,MIN(AX886,3))*2^14+MAX(0,MIN(AY886,3))*2^12+MAX(0,MIN(AZ886,3))*2^10+MAX(0,MIN(BA886,3))*2^8+IF(AW886&lt;0,31,IF(AW886&gt;30,30,AW886))</f>
        <v>0</v>
      </c>
      <c r="DV886" s="16">
        <f>DD886 + DE886</f>
        <v>0</v>
      </c>
      <c r="DW886" s="138" t="s">
        <v>184</v>
      </c>
      <c r="DX886" s="137" t="s">
        <v>273</v>
      </c>
      <c r="DY886" s="137" t="s">
        <v>186</v>
      </c>
      <c r="DZ886" s="17"/>
      <c r="EA886" s="15"/>
      <c r="EB886" s="15"/>
      <c r="EC886" s="15"/>
      <c r="ED886" s="15"/>
    </row>
    <row r="887" spans="1:134" ht="15" hidden="1" customHeight="1" x14ac:dyDescent="0.3">
      <c r="A887" s="284" t="s">
        <v>1276</v>
      </c>
      <c r="B887" s="331"/>
      <c r="C887" s="553"/>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48"/>
      <c r="AK887" s="12"/>
      <c r="AL887" s="12"/>
      <c r="AM887" s="149"/>
      <c r="AN887" s="150"/>
      <c r="AO887" s="150"/>
      <c r="AP887" s="150"/>
      <c r="AQ887" s="132" t="s">
        <v>1036</v>
      </c>
      <c r="AR887" s="225">
        <v>5</v>
      </c>
      <c r="AS887" s="142" t="s">
        <v>170</v>
      </c>
      <c r="AT887" s="13"/>
      <c r="AU887" s="13"/>
      <c r="AV887" s="12"/>
      <c r="AW887" s="12"/>
      <c r="AX887" s="12"/>
      <c r="AY887" s="12"/>
      <c r="AZ887" s="12"/>
      <c r="BA887" s="12"/>
      <c r="BB887" s="14"/>
      <c r="BC887" s="14"/>
      <c r="BD887" s="15"/>
      <c r="BE887" s="137" t="s">
        <v>183</v>
      </c>
      <c r="BF887" s="11"/>
      <c r="BG887" s="11"/>
      <c r="BH887" s="11"/>
      <c r="BI887" s="11" t="s">
        <v>183</v>
      </c>
      <c r="BJ887" s="11" t="s">
        <v>183</v>
      </c>
      <c r="BK887" s="11" t="s">
        <v>183</v>
      </c>
      <c r="BL887" s="11" t="s">
        <v>183</v>
      </c>
      <c r="BM887" s="11" t="s">
        <v>183</v>
      </c>
      <c r="BN887" s="11" t="s">
        <v>183</v>
      </c>
      <c r="BO887" s="11" t="s">
        <v>183</v>
      </c>
      <c r="BP887" s="11" t="s">
        <v>183</v>
      </c>
      <c r="BQ887" s="11" t="s">
        <v>183</v>
      </c>
      <c r="BR887" s="11" t="s">
        <v>183</v>
      </c>
      <c r="BS887" s="11" t="s">
        <v>183</v>
      </c>
      <c r="BT887" s="11" t="s">
        <v>183</v>
      </c>
      <c r="BU887" s="11"/>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c r="CW887" s="15"/>
      <c r="CX887" s="15"/>
      <c r="CY887" s="15"/>
      <c r="CZ887" s="15"/>
      <c r="DA887" s="15"/>
      <c r="DB887" s="16"/>
      <c r="DC887" s="16"/>
      <c r="DD887" s="16"/>
      <c r="DE887" s="16"/>
      <c r="DF887" s="17"/>
      <c r="DG887" s="16"/>
      <c r="DH887" s="16"/>
      <c r="DI887" s="16"/>
      <c r="DJ887" s="16"/>
      <c r="DK887" s="16"/>
      <c r="DL887" s="16"/>
      <c r="DM887" s="13"/>
      <c r="DN887" s="16"/>
      <c r="DO887" s="16"/>
      <c r="DP887" s="16"/>
      <c r="DQ887" s="16"/>
      <c r="DR887" s="16"/>
      <c r="DS887" s="16"/>
      <c r="DT887" s="16"/>
      <c r="DU887" s="16"/>
      <c r="DV887" s="16"/>
      <c r="DW887" s="138"/>
      <c r="DX887" s="137"/>
      <c r="DY887" s="137"/>
      <c r="DZ887" s="17"/>
      <c r="EA887" s="15"/>
      <c r="EB887" s="15"/>
      <c r="EC887" s="15"/>
      <c r="ED887" s="15"/>
    </row>
    <row r="888" spans="1:134" ht="15" hidden="1" customHeight="1" x14ac:dyDescent="0.3">
      <c r="A888" s="284" t="s">
        <v>1237</v>
      </c>
      <c r="B888" s="331"/>
      <c r="C888" s="561" t="str">
        <f>IF(LEN(t_STR_RW_AUX_PWM19) &gt; 0, t_STR_RW_AUX_PWM19, DEF_RW_AUX_PWM19) &amp; " short to power"</f>
        <v>PWM19 short to power</v>
      </c>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c r="AC888" s="151"/>
      <c r="AD888" s="151"/>
      <c r="AE888" s="151"/>
      <c r="AF888" s="151"/>
      <c r="AG888" s="151"/>
      <c r="AH888" s="151"/>
      <c r="AI888" s="151"/>
      <c r="AJ888" s="148">
        <f>IF($DM888=0,0,(IF(_xlfn.BITAND($DM888, 128),"8,", "") &amp; IF(_xlfn.BITAND($DM888,64),"7,", "") &amp; IF(_xlfn.BITAND($DM888,7), _xlfn.BITAND($DM888,7) &amp; ",", "") &amp; IF(_xlfn.BITAND($DM888, 56), _xlfn.BITAND($DM888, 56)/8, "")))</f>
        <v>0</v>
      </c>
      <c r="AK888" s="135">
        <v>516105</v>
      </c>
      <c r="AL888" s="135">
        <v>3</v>
      </c>
      <c r="AM888" s="194" t="s">
        <v>165</v>
      </c>
      <c r="AN888" s="195" t="s">
        <v>1336</v>
      </c>
      <c r="AO888" s="195" t="s">
        <v>343</v>
      </c>
      <c r="AP888" s="195" t="s">
        <v>1338</v>
      </c>
      <c r="AQ888" s="140" t="s">
        <v>1339</v>
      </c>
      <c r="AR888" s="225">
        <v>90</v>
      </c>
      <c r="AS888" s="142" t="s">
        <v>1033</v>
      </c>
      <c r="AT888" s="198">
        <v>2</v>
      </c>
      <c r="AU888" s="198">
        <v>0.5</v>
      </c>
      <c r="AV888" s="12" t="s">
        <v>259</v>
      </c>
      <c r="AW888" s="135">
        <v>0</v>
      </c>
      <c r="AX888" s="135">
        <v>0</v>
      </c>
      <c r="AY888" s="135">
        <v>0</v>
      </c>
      <c r="AZ888" s="135">
        <v>0</v>
      </c>
      <c r="BA888" s="135">
        <v>0</v>
      </c>
      <c r="BB888" s="136"/>
      <c r="BC888" s="136"/>
      <c r="BD888" s="15"/>
      <c r="BE888" s="137" t="str">
        <f>IF(C888="","",C888)</f>
        <v>PWM19 short to power</v>
      </c>
      <c r="BF888" s="11" t="s">
        <v>264</v>
      </c>
      <c r="BG888" s="11" t="s">
        <v>265</v>
      </c>
      <c r="BH888" s="11" t="s">
        <v>266</v>
      </c>
      <c r="BI888" s="146" t="s">
        <v>1225</v>
      </c>
      <c r="BJ888" s="11" t="s">
        <v>268</v>
      </c>
      <c r="BK888" s="146" t="s">
        <v>269</v>
      </c>
      <c r="BL888" s="146" t="s">
        <v>350</v>
      </c>
      <c r="BM888" s="146" t="s">
        <v>179</v>
      </c>
      <c r="BN888" s="11" t="s">
        <v>182</v>
      </c>
      <c r="BO888" s="265" t="s">
        <v>181</v>
      </c>
      <c r="BP888" s="11" t="s">
        <v>272</v>
      </c>
      <c r="BQ888" s="11" t="s">
        <v>182</v>
      </c>
      <c r="BR888" s="11" t="s">
        <v>182</v>
      </c>
      <c r="BS888" s="11" t="s">
        <v>183</v>
      </c>
      <c r="BT888" s="11" t="s">
        <v>182</v>
      </c>
      <c r="BU888" s="11"/>
      <c r="BV888" s="15">
        <f>IF(UPPER(TRIM(D888))="X",1,0)</f>
        <v>0</v>
      </c>
      <c r="BW888" s="15">
        <f>IF(UPPER(TRIM(E888))="X",1,0)</f>
        <v>0</v>
      </c>
      <c r="BX888" s="15">
        <f>IF(UPPER(TRIM(F888))="X",1,0)</f>
        <v>0</v>
      </c>
      <c r="BY888" s="15">
        <f>IF(UPPER(TRIM(G888))="X",1,0)</f>
        <v>0</v>
      </c>
      <c r="BZ888" s="15">
        <f>IF(UPPER(TRIM(H888))="X",1,0)</f>
        <v>0</v>
      </c>
      <c r="CA888" s="15">
        <f>IF(UPPER(TRIM(J888))="X",1,0)</f>
        <v>0</v>
      </c>
      <c r="CB888" s="15">
        <f>IF(UPPER(TRIM(L888))="X",1,0)</f>
        <v>0</v>
      </c>
      <c r="CC888" s="15">
        <f>IF(UPPER(TRIM(M888))="X",1,0)</f>
        <v>0</v>
      </c>
      <c r="CD888" s="15">
        <f>IF(UPPER(TRIM(I888))="X",1,0)</f>
        <v>0</v>
      </c>
      <c r="CE888" s="15">
        <f>IF(UPPER(TRIM(K888))="X",1,0)</f>
        <v>0</v>
      </c>
      <c r="CF888" s="15">
        <f t="shared" ref="CF888:DA888" si="427">IF(UPPER(TRIM(N888))="X",1,0)</f>
        <v>0</v>
      </c>
      <c r="CG888" s="15">
        <f t="shared" si="427"/>
        <v>0</v>
      </c>
      <c r="CH888" s="15">
        <f t="shared" si="427"/>
        <v>0</v>
      </c>
      <c r="CI888" s="15">
        <f t="shared" si="427"/>
        <v>0</v>
      </c>
      <c r="CJ888" s="15">
        <f t="shared" si="427"/>
        <v>0</v>
      </c>
      <c r="CK888" s="15">
        <f t="shared" si="427"/>
        <v>0</v>
      </c>
      <c r="CL888" s="15">
        <f t="shared" si="427"/>
        <v>0</v>
      </c>
      <c r="CM888" s="15">
        <f t="shared" si="427"/>
        <v>0</v>
      </c>
      <c r="CN888" s="15">
        <f t="shared" si="427"/>
        <v>0</v>
      </c>
      <c r="CO888" s="15">
        <f t="shared" si="427"/>
        <v>0</v>
      </c>
      <c r="CP888" s="15">
        <f t="shared" si="427"/>
        <v>0</v>
      </c>
      <c r="CQ888" s="15">
        <f t="shared" si="427"/>
        <v>0</v>
      </c>
      <c r="CR888" s="15">
        <f t="shared" si="427"/>
        <v>0</v>
      </c>
      <c r="CS888" s="15">
        <f t="shared" si="427"/>
        <v>0</v>
      </c>
      <c r="CT888" s="15">
        <f t="shared" si="427"/>
        <v>0</v>
      </c>
      <c r="CU888" s="15">
        <f t="shared" si="427"/>
        <v>0</v>
      </c>
      <c r="CV888" s="15">
        <f t="shared" si="427"/>
        <v>0</v>
      </c>
      <c r="CW888" s="15">
        <f t="shared" si="427"/>
        <v>0</v>
      </c>
      <c r="CX888" s="15">
        <f t="shared" si="427"/>
        <v>0</v>
      </c>
      <c r="CY888" s="15">
        <f t="shared" si="427"/>
        <v>0</v>
      </c>
      <c r="CZ888" s="15">
        <f t="shared" si="427"/>
        <v>0</v>
      </c>
      <c r="DA888" s="15">
        <f t="shared" si="427"/>
        <v>0</v>
      </c>
      <c r="DB888" s="16">
        <f>IF(UPPER(TRIM(AM888))="P", 0, IF(UPPER(TRIM(AM888))="C", 16384, IF(UPPER(TRIM(AM888))="B", 32768, IF(UPPER(TRIM(AM888))="U", 49152, -1))))</f>
        <v>0</v>
      </c>
      <c r="DC888" s="16">
        <f>HEX2DEC(AN888)</f>
        <v>5796</v>
      </c>
      <c r="DD888" s="16">
        <f>IF(UPPER(TRIM(BB888))="",0,IF(UPPER(TRIM(BB888))="M",32,IF(UPPER(TRIM(BB888))="H",64,IF(UPPER(TRIM(BB888))="I",128,-1))))</f>
        <v>0</v>
      </c>
      <c r="DE888" s="16">
        <f>IF(UPPER(TRIM(BC888))="",0, IF(UPPER(TRIM(BC888))="U",1,IF(UPPER(TRIM(BC888))="A",2,IF(UPPER(TRIM(BC888))="B1",4,IF(UPPER(TRIM(BC888))="B2",8,IF(UPPER(TRIM(BC888))="C",16,-1))))))</f>
        <v>0</v>
      </c>
      <c r="DF888" s="17"/>
      <c r="DG888" s="16">
        <v>452</v>
      </c>
      <c r="DH888" s="16">
        <f>AK888</f>
        <v>516105</v>
      </c>
      <c r="DI888" s="16">
        <f>AL888</f>
        <v>3</v>
      </c>
      <c r="DJ888" s="16">
        <f>DB888 + DC888</f>
        <v>5796</v>
      </c>
      <c r="DK888" s="16">
        <f>HEX2DEC(AO888)</f>
        <v>18</v>
      </c>
      <c r="DL888" s="16">
        <f>HEX2DEC(AP888)</f>
        <v>5797</v>
      </c>
      <c r="DM888" s="13">
        <v>0</v>
      </c>
      <c r="DN888" s="16">
        <v>349</v>
      </c>
      <c r="DO888" s="16">
        <f>BV888*2^15+BW888*2^14+BX888*2^13+BY888*2^12+BZ888*2^11+CA888*2^10+CB888*2^9+CC888*2^8+CD888*2^7+CE888*2^6+CF888*2^5+CG888*2^4+CH888*2^3+CI888*2^2+CJ888*2^1+CK888*2^0</f>
        <v>0</v>
      </c>
      <c r="DP888" s="16">
        <f>CL888*2^15+CM888*2^14+CN888*2^13+CO888*2^12+CP888*2^11+CQ888*2^10+CR888*2^9+CS888*2^8+CT888*2^7+CU888*2^6+CV888*2^5+CW888*2^4+CX888*2^3+CY888*2^2+CZ888*2^1+DA888*2^0</f>
        <v>0</v>
      </c>
      <c r="DQ888" s="16">
        <f>IF(DS888=2,AT888*1000,AT888)</f>
        <v>2000</v>
      </c>
      <c r="DR888" s="16">
        <f>IF(DT888=2,AU888*1000,AU888)</f>
        <v>500</v>
      </c>
      <c r="DS888" s="16">
        <v>2</v>
      </c>
      <c r="DT888" s="16">
        <v>2</v>
      </c>
      <c r="DU888" s="16">
        <f>MAX(0,MIN(AX888,3))*2^14+MAX(0,MIN(AY888,3))*2^12+MAX(0,MIN(AZ888,3))*2^10+MAX(0,MIN(BA888,3))*2^8+IF(AW888&lt;0,31,IF(AW888&gt;30,30,AW888))</f>
        <v>0</v>
      </c>
      <c r="DV888" s="16">
        <f>DD888 + DE888</f>
        <v>0</v>
      </c>
      <c r="DW888" s="138" t="s">
        <v>184</v>
      </c>
      <c r="DX888" s="137" t="s">
        <v>273</v>
      </c>
      <c r="DY888" s="137" t="s">
        <v>186</v>
      </c>
      <c r="DZ888" s="17"/>
      <c r="EA888" s="15"/>
      <c r="EB888" s="15"/>
      <c r="EC888" s="15"/>
      <c r="ED888" s="15"/>
    </row>
    <row r="889" spans="1:134" ht="15" hidden="1" customHeight="1" x14ac:dyDescent="0.3">
      <c r="A889" s="284" t="s">
        <v>1281</v>
      </c>
      <c r="B889" s="331"/>
      <c r="C889" s="553"/>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48"/>
      <c r="AK889" s="12"/>
      <c r="AL889" s="12"/>
      <c r="AM889" s="149"/>
      <c r="AN889" s="150"/>
      <c r="AO889" s="150"/>
      <c r="AP889" s="150"/>
      <c r="AQ889" s="132" t="s">
        <v>1039</v>
      </c>
      <c r="AR889" s="225">
        <v>90</v>
      </c>
      <c r="AS889" s="142" t="s">
        <v>170</v>
      </c>
      <c r="AT889" s="13"/>
      <c r="AU889" s="13"/>
      <c r="AV889" s="12"/>
      <c r="AW889" s="12"/>
      <c r="AX889" s="12"/>
      <c r="AY889" s="12"/>
      <c r="AZ889" s="12"/>
      <c r="BA889" s="12"/>
      <c r="BB889" s="14"/>
      <c r="BC889" s="14"/>
      <c r="BD889" s="15"/>
      <c r="BE889" s="137" t="s">
        <v>183</v>
      </c>
      <c r="BF889" s="11"/>
      <c r="BG889" s="11"/>
      <c r="BH889" s="11"/>
      <c r="BI889" s="11" t="s">
        <v>183</v>
      </c>
      <c r="BJ889" s="11" t="s">
        <v>183</v>
      </c>
      <c r="BK889" s="11" t="s">
        <v>183</v>
      </c>
      <c r="BL889" s="11" t="s">
        <v>183</v>
      </c>
      <c r="BM889" s="11" t="s">
        <v>183</v>
      </c>
      <c r="BN889" s="11" t="s">
        <v>183</v>
      </c>
      <c r="BO889" s="11" t="s">
        <v>183</v>
      </c>
      <c r="BP889" s="11" t="s">
        <v>183</v>
      </c>
      <c r="BQ889" s="11" t="s">
        <v>183</v>
      </c>
      <c r="BR889" s="11" t="s">
        <v>183</v>
      </c>
      <c r="BS889" s="11" t="s">
        <v>183</v>
      </c>
      <c r="BT889" s="11" t="s">
        <v>183</v>
      </c>
      <c r="BU889" s="11"/>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c r="CW889" s="15"/>
      <c r="CX889" s="15"/>
      <c r="CY889" s="15"/>
      <c r="CZ889" s="15"/>
      <c r="DA889" s="15"/>
      <c r="DB889" s="16"/>
      <c r="DC889" s="16"/>
      <c r="DD889" s="16"/>
      <c r="DE889" s="16"/>
      <c r="DF889" s="17"/>
      <c r="DG889" s="16"/>
      <c r="DH889" s="16"/>
      <c r="DI889" s="16"/>
      <c r="DJ889" s="16"/>
      <c r="DK889" s="16"/>
      <c r="DL889" s="16"/>
      <c r="DM889" s="13"/>
      <c r="DN889" s="16"/>
      <c r="DO889" s="16"/>
      <c r="DP889" s="16"/>
      <c r="DQ889" s="16"/>
      <c r="DR889" s="16"/>
      <c r="DS889" s="16"/>
      <c r="DT889" s="16"/>
      <c r="DU889" s="16"/>
      <c r="DV889" s="16"/>
      <c r="DW889" s="138"/>
      <c r="DX889" s="137"/>
      <c r="DY889" s="137"/>
      <c r="DZ889" s="17"/>
      <c r="EA889" s="15"/>
      <c r="EB889" s="15"/>
      <c r="EC889" s="15"/>
      <c r="ED889" s="15"/>
    </row>
    <row r="890" spans="1:134" ht="15" hidden="1" customHeight="1" x14ac:dyDescent="0.3">
      <c r="A890" s="154" t="s">
        <v>274</v>
      </c>
      <c r="B890" s="329"/>
      <c r="C890" s="555"/>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c r="AA890" s="184"/>
      <c r="AB890" s="184"/>
      <c r="AC890" s="184"/>
      <c r="AD890" s="184"/>
      <c r="AE890" s="184"/>
      <c r="AF890" s="184"/>
      <c r="AG890" s="184"/>
      <c r="AH890" s="184"/>
      <c r="AI890" s="184"/>
      <c r="AJ890" s="285"/>
      <c r="AK890" s="184"/>
      <c r="AL890" s="184"/>
      <c r="AM890" s="286"/>
      <c r="AN890" s="287"/>
      <c r="AO890" s="287"/>
      <c r="AP890" s="287"/>
      <c r="AQ890" s="183"/>
      <c r="AR890" s="332"/>
      <c r="AS890" s="333"/>
      <c r="AT890" s="185"/>
      <c r="AU890" s="185"/>
      <c r="AV890" s="184"/>
      <c r="AW890" s="184"/>
      <c r="AX890" s="184"/>
      <c r="AY890" s="184"/>
      <c r="AZ890" s="184"/>
      <c r="BA890" s="184"/>
      <c r="BB890" s="186"/>
      <c r="BC890" s="186"/>
      <c r="BD890" s="15"/>
      <c r="BE890" s="137" t="s">
        <v>183</v>
      </c>
      <c r="BF890" s="11"/>
      <c r="BG890" s="11"/>
      <c r="BH890" s="11"/>
      <c r="BI890" s="11" t="s">
        <v>183</v>
      </c>
      <c r="BJ890" s="11" t="s">
        <v>183</v>
      </c>
      <c r="BK890" s="11" t="s">
        <v>183</v>
      </c>
      <c r="BL890" s="11" t="s">
        <v>183</v>
      </c>
      <c r="BM890" s="11" t="s">
        <v>183</v>
      </c>
      <c r="BN890" s="11" t="s">
        <v>183</v>
      </c>
      <c r="BO890" s="11" t="s">
        <v>183</v>
      </c>
      <c r="BP890" s="11" t="s">
        <v>183</v>
      </c>
      <c r="BQ890" s="11" t="s">
        <v>183</v>
      </c>
      <c r="BR890" s="11" t="s">
        <v>183</v>
      </c>
      <c r="BS890" s="11" t="s">
        <v>183</v>
      </c>
      <c r="BT890" s="11" t="s">
        <v>183</v>
      </c>
      <c r="BU890" s="11"/>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c r="CW890" s="15"/>
      <c r="CX890" s="15"/>
      <c r="CY890" s="15"/>
      <c r="CZ890" s="15"/>
      <c r="DA890" s="15"/>
      <c r="DB890" s="16"/>
      <c r="DC890" s="16"/>
      <c r="DD890" s="16"/>
      <c r="DE890" s="16"/>
      <c r="DF890" s="17"/>
      <c r="DG890" s="16"/>
      <c r="DH890" s="16"/>
      <c r="DI890" s="16"/>
      <c r="DJ890" s="16"/>
      <c r="DK890" s="16"/>
      <c r="DL890" s="16"/>
      <c r="DM890" s="185"/>
      <c r="DN890" s="16"/>
      <c r="DO890" s="16"/>
      <c r="DP890" s="16"/>
      <c r="DQ890" s="16"/>
      <c r="DR890" s="16"/>
      <c r="DS890" s="16"/>
      <c r="DT890" s="16"/>
      <c r="DU890" s="16"/>
      <c r="DV890" s="16"/>
      <c r="DW890" s="138"/>
      <c r="DX890" s="137"/>
      <c r="DY890" s="137"/>
      <c r="DZ890" s="17"/>
      <c r="EA890" s="15"/>
      <c r="EB890" s="15"/>
      <c r="EC890" s="15"/>
      <c r="ED890" s="15"/>
    </row>
    <row r="891" spans="1:134" ht="15" hidden="1" customHeight="1" x14ac:dyDescent="0.3">
      <c r="A891" s="221"/>
      <c r="B891" s="330" t="s">
        <v>1340</v>
      </c>
      <c r="C891" s="561" t="str">
        <f>IF(LEN(t_STR_RW_AUX_PWM20) &gt; 0, t_STR_RW_AUX_PWM20, DEF_RW_AUX_PWM20) &amp; " open / ground short"</f>
        <v>PWM20 open / ground short</v>
      </c>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c r="AA891" s="193"/>
      <c r="AB891" s="193"/>
      <c r="AC891" s="193"/>
      <c r="AD891" s="193"/>
      <c r="AE891" s="193"/>
      <c r="AF891" s="193"/>
      <c r="AG891" s="193"/>
      <c r="AH891" s="193"/>
      <c r="AI891" s="193"/>
      <c r="AJ891" s="148">
        <f>IF($DM891=0,0,(IF(_xlfn.BITAND($DM891, 128),"8,", "") &amp; IF(_xlfn.BITAND($DM891,64),"7,", "") &amp; IF(_xlfn.BITAND($DM891,7), _xlfn.BITAND($DM891,7) &amp; ",", "") &amp; IF(_xlfn.BITAND($DM891, 56), _xlfn.BITAND($DM891, 56)/8, "")))</f>
        <v>0</v>
      </c>
      <c r="AK891" s="135">
        <v>516106</v>
      </c>
      <c r="AL891" s="135">
        <v>5</v>
      </c>
      <c r="AM891" s="194" t="s">
        <v>165</v>
      </c>
      <c r="AN891" s="195" t="s">
        <v>1341</v>
      </c>
      <c r="AO891" s="195" t="s">
        <v>352</v>
      </c>
      <c r="AP891" s="195" t="s">
        <v>1341</v>
      </c>
      <c r="AQ891" s="140" t="s">
        <v>1342</v>
      </c>
      <c r="AR891" s="225">
        <v>5</v>
      </c>
      <c r="AS891" s="142" t="s">
        <v>1033</v>
      </c>
      <c r="AT891" s="198">
        <v>2</v>
      </c>
      <c r="AU891" s="198">
        <v>0.5</v>
      </c>
      <c r="AV891" s="12" t="s">
        <v>259</v>
      </c>
      <c r="AW891" s="135">
        <v>0</v>
      </c>
      <c r="AX891" s="135">
        <v>0</v>
      </c>
      <c r="AY891" s="135">
        <v>0</v>
      </c>
      <c r="AZ891" s="135">
        <v>0</v>
      </c>
      <c r="BA891" s="135">
        <v>0</v>
      </c>
      <c r="BB891" s="136"/>
      <c r="BC891" s="136"/>
      <c r="BD891" s="15"/>
      <c r="BE891" s="137" t="str">
        <f>IF(C891="","",C891)</f>
        <v>PWM20 open / ground short</v>
      </c>
      <c r="BF891" s="11" t="s">
        <v>264</v>
      </c>
      <c r="BG891" s="11" t="s">
        <v>265</v>
      </c>
      <c r="BH891" s="11" t="s">
        <v>266</v>
      </c>
      <c r="BI891" s="146" t="s">
        <v>1225</v>
      </c>
      <c r="BJ891" s="11" t="s">
        <v>268</v>
      </c>
      <c r="BK891" s="146" t="s">
        <v>269</v>
      </c>
      <c r="BL891" s="146" t="s">
        <v>350</v>
      </c>
      <c r="BM891" s="146" t="s">
        <v>179</v>
      </c>
      <c r="BN891" s="11" t="s">
        <v>182</v>
      </c>
      <c r="BO891" s="265" t="s">
        <v>181</v>
      </c>
      <c r="BP891" s="11" t="s">
        <v>272</v>
      </c>
      <c r="BQ891" s="11" t="s">
        <v>182</v>
      </c>
      <c r="BR891" s="11" t="s">
        <v>182</v>
      </c>
      <c r="BS891" s="11" t="s">
        <v>183</v>
      </c>
      <c r="BT891" s="11" t="s">
        <v>182</v>
      </c>
      <c r="BU891" s="11"/>
      <c r="BV891" s="15">
        <f>IF(UPPER(TRIM(D891))="X",1,0)</f>
        <v>0</v>
      </c>
      <c r="BW891" s="15">
        <f>IF(UPPER(TRIM(E891))="X",1,0)</f>
        <v>0</v>
      </c>
      <c r="BX891" s="15">
        <f>IF(UPPER(TRIM(F891))="X",1,0)</f>
        <v>0</v>
      </c>
      <c r="BY891" s="15">
        <f>IF(UPPER(TRIM(G891))="X",1,0)</f>
        <v>0</v>
      </c>
      <c r="BZ891" s="15">
        <f>IF(UPPER(TRIM(H891))="X",1,0)</f>
        <v>0</v>
      </c>
      <c r="CA891" s="15">
        <f>IF(UPPER(TRIM(J891))="X",1,0)</f>
        <v>0</v>
      </c>
      <c r="CB891" s="15">
        <f>IF(UPPER(TRIM(L891))="X",1,0)</f>
        <v>0</v>
      </c>
      <c r="CC891" s="15">
        <f>IF(UPPER(TRIM(M891))="X",1,0)</f>
        <v>0</v>
      </c>
      <c r="CD891" s="15">
        <f>IF(UPPER(TRIM(I891))="X",1,0)</f>
        <v>0</v>
      </c>
      <c r="CE891" s="15">
        <f>IF(UPPER(TRIM(K891))="X",1,0)</f>
        <v>0</v>
      </c>
      <c r="CF891" s="15">
        <f t="shared" ref="CF891:DA891" si="428">IF(UPPER(TRIM(N891))="X",1,0)</f>
        <v>0</v>
      </c>
      <c r="CG891" s="15">
        <f t="shared" si="428"/>
        <v>0</v>
      </c>
      <c r="CH891" s="15">
        <f t="shared" si="428"/>
        <v>0</v>
      </c>
      <c r="CI891" s="15">
        <f t="shared" si="428"/>
        <v>0</v>
      </c>
      <c r="CJ891" s="15">
        <f t="shared" si="428"/>
        <v>0</v>
      </c>
      <c r="CK891" s="15">
        <f t="shared" si="428"/>
        <v>0</v>
      </c>
      <c r="CL891" s="15">
        <f t="shared" si="428"/>
        <v>0</v>
      </c>
      <c r="CM891" s="15">
        <f t="shared" si="428"/>
        <v>0</v>
      </c>
      <c r="CN891" s="15">
        <f t="shared" si="428"/>
        <v>0</v>
      </c>
      <c r="CO891" s="15">
        <f t="shared" si="428"/>
        <v>0</v>
      </c>
      <c r="CP891" s="15">
        <f t="shared" si="428"/>
        <v>0</v>
      </c>
      <c r="CQ891" s="15">
        <f t="shared" si="428"/>
        <v>0</v>
      </c>
      <c r="CR891" s="15">
        <f t="shared" si="428"/>
        <v>0</v>
      </c>
      <c r="CS891" s="15">
        <f t="shared" si="428"/>
        <v>0</v>
      </c>
      <c r="CT891" s="15">
        <f t="shared" si="428"/>
        <v>0</v>
      </c>
      <c r="CU891" s="15">
        <f t="shared" si="428"/>
        <v>0</v>
      </c>
      <c r="CV891" s="15">
        <f t="shared" si="428"/>
        <v>0</v>
      </c>
      <c r="CW891" s="15">
        <f t="shared" si="428"/>
        <v>0</v>
      </c>
      <c r="CX891" s="15">
        <f t="shared" si="428"/>
        <v>0</v>
      </c>
      <c r="CY891" s="15">
        <f t="shared" si="428"/>
        <v>0</v>
      </c>
      <c r="CZ891" s="15">
        <f t="shared" si="428"/>
        <v>0</v>
      </c>
      <c r="DA891" s="15">
        <f t="shared" si="428"/>
        <v>0</v>
      </c>
      <c r="DB891" s="16">
        <f>IF(UPPER(TRIM(AM891))="P", 0, IF(UPPER(TRIM(AM891))="C", 16384, IF(UPPER(TRIM(AM891))="B", 32768, IF(UPPER(TRIM(AM891))="U", 49152, -1))))</f>
        <v>0</v>
      </c>
      <c r="DC891" s="16">
        <f>HEX2DEC(AN891)</f>
        <v>5798</v>
      </c>
      <c r="DD891" s="16">
        <f>IF(UPPER(TRIM(BB891))="",0,IF(UPPER(TRIM(BB891))="M",32,IF(UPPER(TRIM(BB891))="H",64,IF(UPPER(TRIM(BB891))="I",128,-1))))</f>
        <v>0</v>
      </c>
      <c r="DE891" s="16">
        <f>IF(UPPER(TRIM(BC891))="",0, IF(UPPER(TRIM(BC891))="U",1,IF(UPPER(TRIM(BC891))="A",2,IF(UPPER(TRIM(BC891))="B1",4,IF(UPPER(TRIM(BC891))="B2",8,IF(UPPER(TRIM(BC891))="C",16,-1))))))</f>
        <v>0</v>
      </c>
      <c r="DF891" s="17"/>
      <c r="DG891" s="16">
        <v>453</v>
      </c>
      <c r="DH891" s="16">
        <f>AK891</f>
        <v>516106</v>
      </c>
      <c r="DI891" s="16">
        <f>AL891</f>
        <v>5</v>
      </c>
      <c r="DJ891" s="16">
        <f>DB891 + DC891</f>
        <v>5798</v>
      </c>
      <c r="DK891" s="16">
        <f>HEX2DEC(AO891)</f>
        <v>17</v>
      </c>
      <c r="DL891" s="16">
        <f>HEX2DEC(AP891)</f>
        <v>5798</v>
      </c>
      <c r="DM891" s="13">
        <v>0</v>
      </c>
      <c r="DN891" s="16">
        <v>350</v>
      </c>
      <c r="DO891" s="16">
        <f>BV891*2^15+BW891*2^14+BX891*2^13+BY891*2^12+BZ891*2^11+CA891*2^10+CB891*2^9+CC891*2^8+CD891*2^7+CE891*2^6+CF891*2^5+CG891*2^4+CH891*2^3+CI891*2^2+CJ891*2^1+CK891*2^0</f>
        <v>0</v>
      </c>
      <c r="DP891" s="16">
        <f>CL891*2^15+CM891*2^14+CN891*2^13+CO891*2^12+CP891*2^11+CQ891*2^10+CR891*2^9+CS891*2^8+CT891*2^7+CU891*2^6+CV891*2^5+CW891*2^4+CX891*2^3+CY891*2^2+CZ891*2^1+DA891*2^0</f>
        <v>0</v>
      </c>
      <c r="DQ891" s="16">
        <f>IF(DS891=2,AT891*1000,AT891)</f>
        <v>2000</v>
      </c>
      <c r="DR891" s="16">
        <f>IF(DT891=2,AU891*1000,AU891)</f>
        <v>500</v>
      </c>
      <c r="DS891" s="16">
        <v>2</v>
      </c>
      <c r="DT891" s="16">
        <v>2</v>
      </c>
      <c r="DU891" s="16">
        <f>MAX(0,MIN(AX891,3))*2^14+MAX(0,MIN(AY891,3))*2^12+MAX(0,MIN(AZ891,3))*2^10+MAX(0,MIN(BA891,3))*2^8+IF(AW891&lt;0,31,IF(AW891&gt;30,30,AW891))</f>
        <v>0</v>
      </c>
      <c r="DV891" s="16">
        <f>DD891 + DE891</f>
        <v>0</v>
      </c>
      <c r="DW891" s="138" t="s">
        <v>184</v>
      </c>
      <c r="DX891" s="137" t="s">
        <v>273</v>
      </c>
      <c r="DY891" s="137" t="s">
        <v>186</v>
      </c>
      <c r="DZ891" s="17"/>
      <c r="EA891" s="15"/>
      <c r="EB891" s="15"/>
      <c r="EC891" s="15"/>
      <c r="ED891" s="15"/>
    </row>
    <row r="892" spans="1:134" ht="15" hidden="1" customHeight="1" x14ac:dyDescent="0.3">
      <c r="A892" s="221"/>
      <c r="B892" s="331"/>
      <c r="C892" s="553"/>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48"/>
      <c r="AK892" s="12"/>
      <c r="AL892" s="12"/>
      <c r="AM892" s="149"/>
      <c r="AN892" s="150"/>
      <c r="AO892" s="150"/>
      <c r="AP892" s="150"/>
      <c r="AQ892" s="132" t="s">
        <v>1036</v>
      </c>
      <c r="AR892" s="225">
        <v>5</v>
      </c>
      <c r="AS892" s="142" t="s">
        <v>170</v>
      </c>
      <c r="AT892" s="13"/>
      <c r="AU892" s="13"/>
      <c r="AV892" s="12"/>
      <c r="AW892" s="12"/>
      <c r="AX892" s="12"/>
      <c r="AY892" s="12"/>
      <c r="AZ892" s="12"/>
      <c r="BA892" s="12"/>
      <c r="BB892" s="14"/>
      <c r="BC892" s="14"/>
      <c r="BD892" s="15"/>
      <c r="BE892" s="137" t="s">
        <v>183</v>
      </c>
      <c r="BF892" s="11"/>
      <c r="BG892" s="11"/>
      <c r="BH892" s="11"/>
      <c r="BI892" s="11" t="s">
        <v>183</v>
      </c>
      <c r="BJ892" s="11" t="s">
        <v>183</v>
      </c>
      <c r="BK892" s="11" t="s">
        <v>183</v>
      </c>
      <c r="BL892" s="11" t="s">
        <v>183</v>
      </c>
      <c r="BM892" s="11" t="s">
        <v>183</v>
      </c>
      <c r="BN892" s="11" t="s">
        <v>183</v>
      </c>
      <c r="BO892" s="11" t="s">
        <v>183</v>
      </c>
      <c r="BP892" s="11" t="s">
        <v>183</v>
      </c>
      <c r="BQ892" s="11" t="s">
        <v>183</v>
      </c>
      <c r="BR892" s="11" t="s">
        <v>183</v>
      </c>
      <c r="BS892" s="11" t="s">
        <v>183</v>
      </c>
      <c r="BT892" s="11" t="s">
        <v>183</v>
      </c>
      <c r="BU892" s="11"/>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c r="CW892" s="15"/>
      <c r="CX892" s="15"/>
      <c r="CY892" s="15"/>
      <c r="CZ892" s="15"/>
      <c r="DA892" s="15"/>
      <c r="DB892" s="16"/>
      <c r="DC892" s="16"/>
      <c r="DD892" s="16"/>
      <c r="DE892" s="16"/>
      <c r="DF892" s="17"/>
      <c r="DG892" s="16"/>
      <c r="DH892" s="16"/>
      <c r="DI892" s="16"/>
      <c r="DJ892" s="16"/>
      <c r="DK892" s="16"/>
      <c r="DL892" s="16"/>
      <c r="DM892" s="13"/>
      <c r="DN892" s="16"/>
      <c r="DO892" s="16"/>
      <c r="DP892" s="16"/>
      <c r="DQ892" s="16"/>
      <c r="DR892" s="16"/>
      <c r="DS892" s="16"/>
      <c r="DT892" s="16"/>
      <c r="DU892" s="16"/>
      <c r="DV892" s="16"/>
      <c r="DW892" s="138"/>
      <c r="DX892" s="137"/>
      <c r="DY892" s="137"/>
      <c r="DZ892" s="17"/>
      <c r="EA892" s="15"/>
      <c r="EB892" s="15"/>
      <c r="EC892" s="15"/>
      <c r="ED892" s="15"/>
    </row>
    <row r="893" spans="1:134" ht="15" hidden="1" customHeight="1" x14ac:dyDescent="0.3">
      <c r="A893" s="221"/>
      <c r="B893" s="331"/>
      <c r="C893" s="561" t="str">
        <f>IF(LEN(t_STR_RW_AUX_PWM20) &gt; 0, t_STR_RW_AUX_PWM20, DEF_RW_AUX_PWM20) &amp; " short to power"</f>
        <v>PWM20 short to power</v>
      </c>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c r="AC893" s="151"/>
      <c r="AD893" s="151"/>
      <c r="AE893" s="151"/>
      <c r="AF893" s="151"/>
      <c r="AG893" s="151"/>
      <c r="AH893" s="151"/>
      <c r="AI893" s="151"/>
      <c r="AJ893" s="148">
        <f>IF($DM893=0,0,(IF(_xlfn.BITAND($DM893, 128),"8,", "") &amp; IF(_xlfn.BITAND($DM893,64),"7,", "") &amp; IF(_xlfn.BITAND($DM893,7), _xlfn.BITAND($DM893,7) &amp; ",", "") &amp; IF(_xlfn.BITAND($DM893, 56), _xlfn.BITAND($DM893, 56)/8, "")))</f>
        <v>0</v>
      </c>
      <c r="AK893" s="135">
        <v>516106</v>
      </c>
      <c r="AL893" s="135">
        <v>3</v>
      </c>
      <c r="AM893" s="194" t="s">
        <v>165</v>
      </c>
      <c r="AN893" s="195" t="s">
        <v>1341</v>
      </c>
      <c r="AO893" s="195" t="s">
        <v>343</v>
      </c>
      <c r="AP893" s="195" t="s">
        <v>1343</v>
      </c>
      <c r="AQ893" s="140" t="s">
        <v>1344</v>
      </c>
      <c r="AR893" s="225">
        <v>90</v>
      </c>
      <c r="AS893" s="142" t="s">
        <v>1033</v>
      </c>
      <c r="AT893" s="198">
        <v>2</v>
      </c>
      <c r="AU893" s="198">
        <v>0.5</v>
      </c>
      <c r="AV893" s="12" t="s">
        <v>259</v>
      </c>
      <c r="AW893" s="135">
        <v>0</v>
      </c>
      <c r="AX893" s="135">
        <v>0</v>
      </c>
      <c r="AY893" s="135">
        <v>0</v>
      </c>
      <c r="AZ893" s="135">
        <v>0</v>
      </c>
      <c r="BA893" s="135">
        <v>0</v>
      </c>
      <c r="BB893" s="136"/>
      <c r="BC893" s="136"/>
      <c r="BD893" s="15"/>
      <c r="BE893" s="137" t="str">
        <f>IF(C893="","",C893)</f>
        <v>PWM20 short to power</v>
      </c>
      <c r="BF893" s="11" t="s">
        <v>264</v>
      </c>
      <c r="BG893" s="11" t="s">
        <v>265</v>
      </c>
      <c r="BH893" s="11" t="s">
        <v>266</v>
      </c>
      <c r="BI893" s="146" t="s">
        <v>1225</v>
      </c>
      <c r="BJ893" s="11" t="s">
        <v>268</v>
      </c>
      <c r="BK893" s="146" t="s">
        <v>269</v>
      </c>
      <c r="BL893" s="146" t="s">
        <v>350</v>
      </c>
      <c r="BM893" s="146" t="s">
        <v>179</v>
      </c>
      <c r="BN893" s="11" t="s">
        <v>182</v>
      </c>
      <c r="BO893" s="265" t="s">
        <v>181</v>
      </c>
      <c r="BP893" s="11" t="s">
        <v>272</v>
      </c>
      <c r="BQ893" s="11" t="s">
        <v>182</v>
      </c>
      <c r="BR893" s="11" t="s">
        <v>182</v>
      </c>
      <c r="BS893" s="11" t="s">
        <v>183</v>
      </c>
      <c r="BT893" s="11" t="s">
        <v>182</v>
      </c>
      <c r="BU893" s="11"/>
      <c r="BV893" s="15">
        <f>IF(UPPER(TRIM(D893))="X",1,0)</f>
        <v>0</v>
      </c>
      <c r="BW893" s="15">
        <f>IF(UPPER(TRIM(E893))="X",1,0)</f>
        <v>0</v>
      </c>
      <c r="BX893" s="15">
        <f>IF(UPPER(TRIM(F893))="X",1,0)</f>
        <v>0</v>
      </c>
      <c r="BY893" s="15">
        <f>IF(UPPER(TRIM(G893))="X",1,0)</f>
        <v>0</v>
      </c>
      <c r="BZ893" s="15">
        <f>IF(UPPER(TRIM(H893))="X",1,0)</f>
        <v>0</v>
      </c>
      <c r="CA893" s="15">
        <f>IF(UPPER(TRIM(J893))="X",1,0)</f>
        <v>0</v>
      </c>
      <c r="CB893" s="15">
        <f>IF(UPPER(TRIM(L893))="X",1,0)</f>
        <v>0</v>
      </c>
      <c r="CC893" s="15">
        <f>IF(UPPER(TRIM(M893))="X",1,0)</f>
        <v>0</v>
      </c>
      <c r="CD893" s="15">
        <f>IF(UPPER(TRIM(I893))="X",1,0)</f>
        <v>0</v>
      </c>
      <c r="CE893" s="15">
        <f>IF(UPPER(TRIM(K893))="X",1,0)</f>
        <v>0</v>
      </c>
      <c r="CF893" s="15">
        <f t="shared" ref="CF893:DA893" si="429">IF(UPPER(TRIM(N893))="X",1,0)</f>
        <v>0</v>
      </c>
      <c r="CG893" s="15">
        <f t="shared" si="429"/>
        <v>0</v>
      </c>
      <c r="CH893" s="15">
        <f t="shared" si="429"/>
        <v>0</v>
      </c>
      <c r="CI893" s="15">
        <f t="shared" si="429"/>
        <v>0</v>
      </c>
      <c r="CJ893" s="15">
        <f t="shared" si="429"/>
        <v>0</v>
      </c>
      <c r="CK893" s="15">
        <f t="shared" si="429"/>
        <v>0</v>
      </c>
      <c r="CL893" s="15">
        <f t="shared" si="429"/>
        <v>0</v>
      </c>
      <c r="CM893" s="15">
        <f t="shared" si="429"/>
        <v>0</v>
      </c>
      <c r="CN893" s="15">
        <f t="shared" si="429"/>
        <v>0</v>
      </c>
      <c r="CO893" s="15">
        <f t="shared" si="429"/>
        <v>0</v>
      </c>
      <c r="CP893" s="15">
        <f t="shared" si="429"/>
        <v>0</v>
      </c>
      <c r="CQ893" s="15">
        <f t="shared" si="429"/>
        <v>0</v>
      </c>
      <c r="CR893" s="15">
        <f t="shared" si="429"/>
        <v>0</v>
      </c>
      <c r="CS893" s="15">
        <f t="shared" si="429"/>
        <v>0</v>
      </c>
      <c r="CT893" s="15">
        <f t="shared" si="429"/>
        <v>0</v>
      </c>
      <c r="CU893" s="15">
        <f t="shared" si="429"/>
        <v>0</v>
      </c>
      <c r="CV893" s="15">
        <f t="shared" si="429"/>
        <v>0</v>
      </c>
      <c r="CW893" s="15">
        <f t="shared" si="429"/>
        <v>0</v>
      </c>
      <c r="CX893" s="15">
        <f t="shared" si="429"/>
        <v>0</v>
      </c>
      <c r="CY893" s="15">
        <f t="shared" si="429"/>
        <v>0</v>
      </c>
      <c r="CZ893" s="15">
        <f t="shared" si="429"/>
        <v>0</v>
      </c>
      <c r="DA893" s="15">
        <f t="shared" si="429"/>
        <v>0</v>
      </c>
      <c r="DB893" s="16">
        <f>IF(UPPER(TRIM(AM893))="P", 0, IF(UPPER(TRIM(AM893))="C", 16384, IF(UPPER(TRIM(AM893))="B", 32768, IF(UPPER(TRIM(AM893))="U", 49152, -1))))</f>
        <v>0</v>
      </c>
      <c r="DC893" s="16">
        <f>HEX2DEC(AN893)</f>
        <v>5798</v>
      </c>
      <c r="DD893" s="16">
        <f>IF(UPPER(TRIM(BB893))="",0,IF(UPPER(TRIM(BB893))="M",32,IF(UPPER(TRIM(BB893))="H",64,IF(UPPER(TRIM(BB893))="I",128,-1))))</f>
        <v>0</v>
      </c>
      <c r="DE893" s="16">
        <f>IF(UPPER(TRIM(BC893))="",0, IF(UPPER(TRIM(BC893))="U",1,IF(UPPER(TRIM(BC893))="A",2,IF(UPPER(TRIM(BC893))="B1",4,IF(UPPER(TRIM(BC893))="B2",8,IF(UPPER(TRIM(BC893))="C",16,-1))))))</f>
        <v>0</v>
      </c>
      <c r="DF893" s="17"/>
      <c r="DG893" s="16">
        <v>454</v>
      </c>
      <c r="DH893" s="16">
        <f>AK893</f>
        <v>516106</v>
      </c>
      <c r="DI893" s="16">
        <f>AL893</f>
        <v>3</v>
      </c>
      <c r="DJ893" s="16">
        <f>DB893 + DC893</f>
        <v>5798</v>
      </c>
      <c r="DK893" s="16">
        <f>HEX2DEC(AO893)</f>
        <v>18</v>
      </c>
      <c r="DL893" s="16">
        <f>HEX2DEC(AP893)</f>
        <v>5799</v>
      </c>
      <c r="DM893" s="13">
        <v>0</v>
      </c>
      <c r="DN893" s="16">
        <v>351</v>
      </c>
      <c r="DO893" s="16">
        <f>BV893*2^15+BW893*2^14+BX893*2^13+BY893*2^12+BZ893*2^11+CA893*2^10+CB893*2^9+CC893*2^8+CD893*2^7+CE893*2^6+CF893*2^5+CG893*2^4+CH893*2^3+CI893*2^2+CJ893*2^1+CK893*2^0</f>
        <v>0</v>
      </c>
      <c r="DP893" s="16">
        <f>CL893*2^15+CM893*2^14+CN893*2^13+CO893*2^12+CP893*2^11+CQ893*2^10+CR893*2^9+CS893*2^8+CT893*2^7+CU893*2^6+CV893*2^5+CW893*2^4+CX893*2^3+CY893*2^2+CZ893*2^1+DA893*2^0</f>
        <v>0</v>
      </c>
      <c r="DQ893" s="16">
        <f>IF(DS893=2,AT893*1000,AT893)</f>
        <v>2000</v>
      </c>
      <c r="DR893" s="16">
        <f>IF(DT893=2,AU893*1000,AU893)</f>
        <v>500</v>
      </c>
      <c r="DS893" s="16">
        <v>2</v>
      </c>
      <c r="DT893" s="16">
        <v>2</v>
      </c>
      <c r="DU893" s="16">
        <f>MAX(0,MIN(AX893,3))*2^14+MAX(0,MIN(AY893,3))*2^12+MAX(0,MIN(AZ893,3))*2^10+MAX(0,MIN(BA893,3))*2^8+IF(AW893&lt;0,31,IF(AW893&gt;30,30,AW893))</f>
        <v>0</v>
      </c>
      <c r="DV893" s="16">
        <f>DD893 + DE893</f>
        <v>0</v>
      </c>
      <c r="DW893" s="138" t="s">
        <v>184</v>
      </c>
      <c r="DX893" s="137" t="s">
        <v>273</v>
      </c>
      <c r="DY893" s="137" t="s">
        <v>186</v>
      </c>
      <c r="DZ893" s="17"/>
      <c r="EA893" s="15"/>
      <c r="EB893" s="15"/>
      <c r="EC893" s="15"/>
      <c r="ED893" s="15"/>
    </row>
    <row r="894" spans="1:134" ht="15" hidden="1" customHeight="1" x14ac:dyDescent="0.3">
      <c r="A894" s="221"/>
      <c r="B894" s="331"/>
      <c r="C894" s="553"/>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48"/>
      <c r="AK894" s="12"/>
      <c r="AL894" s="12"/>
      <c r="AM894" s="149"/>
      <c r="AN894" s="150"/>
      <c r="AO894" s="150"/>
      <c r="AP894" s="150"/>
      <c r="AQ894" s="132" t="s">
        <v>1039</v>
      </c>
      <c r="AR894" s="225">
        <v>90</v>
      </c>
      <c r="AS894" s="142" t="s">
        <v>170</v>
      </c>
      <c r="AT894" s="13"/>
      <c r="AU894" s="13"/>
      <c r="AV894" s="12"/>
      <c r="AW894" s="12"/>
      <c r="AX894" s="12"/>
      <c r="AY894" s="12"/>
      <c r="AZ894" s="12"/>
      <c r="BA894" s="12"/>
      <c r="BB894" s="14"/>
      <c r="BC894" s="14"/>
      <c r="BD894" s="15"/>
      <c r="BE894" s="137" t="s">
        <v>183</v>
      </c>
      <c r="BF894" s="11"/>
      <c r="BG894" s="11"/>
      <c r="BH894" s="11"/>
      <c r="BI894" s="11" t="s">
        <v>183</v>
      </c>
      <c r="BJ894" s="11" t="s">
        <v>183</v>
      </c>
      <c r="BK894" s="11" t="s">
        <v>183</v>
      </c>
      <c r="BL894" s="11" t="s">
        <v>183</v>
      </c>
      <c r="BM894" s="11" t="s">
        <v>183</v>
      </c>
      <c r="BN894" s="11" t="s">
        <v>183</v>
      </c>
      <c r="BO894" s="11" t="s">
        <v>183</v>
      </c>
      <c r="BP894" s="11" t="s">
        <v>183</v>
      </c>
      <c r="BQ894" s="11" t="s">
        <v>183</v>
      </c>
      <c r="BR894" s="11" t="s">
        <v>183</v>
      </c>
      <c r="BS894" s="11" t="s">
        <v>183</v>
      </c>
      <c r="BT894" s="11" t="s">
        <v>183</v>
      </c>
      <c r="BU894" s="11"/>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c r="CW894" s="15"/>
      <c r="CX894" s="15"/>
      <c r="CY894" s="15"/>
      <c r="CZ894" s="15"/>
      <c r="DA894" s="15"/>
      <c r="DB894" s="16"/>
      <c r="DC894" s="16"/>
      <c r="DD894" s="16"/>
      <c r="DE894" s="16"/>
      <c r="DF894" s="17"/>
      <c r="DG894" s="16"/>
      <c r="DH894" s="16"/>
      <c r="DI894" s="16"/>
      <c r="DJ894" s="16"/>
      <c r="DK894" s="16"/>
      <c r="DL894" s="16"/>
      <c r="DM894" s="13"/>
      <c r="DN894" s="16"/>
      <c r="DO894" s="16"/>
      <c r="DP894" s="16"/>
      <c r="DQ894" s="16"/>
      <c r="DR894" s="16"/>
      <c r="DS894" s="16"/>
      <c r="DT894" s="16"/>
      <c r="DU894" s="16"/>
      <c r="DV894" s="16"/>
      <c r="DW894" s="138"/>
      <c r="DX894" s="137"/>
      <c r="DY894" s="137"/>
      <c r="DZ894" s="17"/>
      <c r="EA894" s="15"/>
      <c r="EB894" s="15"/>
      <c r="EC894" s="15"/>
      <c r="ED894" s="15"/>
    </row>
    <row r="895" spans="1:134" ht="15" hidden="1" customHeight="1" x14ac:dyDescent="0.3">
      <c r="A895" s="123"/>
      <c r="B895" s="329"/>
      <c r="C895" s="555"/>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c r="AA895" s="184"/>
      <c r="AB895" s="184"/>
      <c r="AC895" s="184"/>
      <c r="AD895" s="184"/>
      <c r="AE895" s="184"/>
      <c r="AF895" s="184"/>
      <c r="AG895" s="184"/>
      <c r="AH895" s="184"/>
      <c r="AI895" s="184"/>
      <c r="AJ895" s="285"/>
      <c r="AK895" s="184"/>
      <c r="AL895" s="184"/>
      <c r="AM895" s="286"/>
      <c r="AN895" s="287"/>
      <c r="AO895" s="287"/>
      <c r="AP895" s="287"/>
      <c r="AQ895" s="183"/>
      <c r="AR895" s="332"/>
      <c r="AS895" s="333"/>
      <c r="AT895" s="185"/>
      <c r="AU895" s="185"/>
      <c r="AV895" s="184"/>
      <c r="AW895" s="184"/>
      <c r="AX895" s="184"/>
      <c r="AY895" s="184"/>
      <c r="AZ895" s="184"/>
      <c r="BA895" s="184"/>
      <c r="BB895" s="186"/>
      <c r="BC895" s="186"/>
      <c r="BD895" s="15"/>
      <c r="BE895" s="137" t="s">
        <v>183</v>
      </c>
      <c r="BF895" s="11"/>
      <c r="BG895" s="11"/>
      <c r="BH895" s="11"/>
      <c r="BI895" s="11" t="s">
        <v>183</v>
      </c>
      <c r="BJ895" s="11" t="s">
        <v>183</v>
      </c>
      <c r="BK895" s="11" t="s">
        <v>183</v>
      </c>
      <c r="BL895" s="11" t="s">
        <v>183</v>
      </c>
      <c r="BM895" s="11" t="s">
        <v>183</v>
      </c>
      <c r="BN895" s="11" t="s">
        <v>183</v>
      </c>
      <c r="BO895" s="11" t="s">
        <v>183</v>
      </c>
      <c r="BP895" s="11" t="s">
        <v>183</v>
      </c>
      <c r="BQ895" s="11" t="s">
        <v>183</v>
      </c>
      <c r="BR895" s="11" t="s">
        <v>183</v>
      </c>
      <c r="BS895" s="11" t="s">
        <v>183</v>
      </c>
      <c r="BT895" s="11" t="s">
        <v>183</v>
      </c>
      <c r="BU895" s="11"/>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c r="CW895" s="15"/>
      <c r="CX895" s="15"/>
      <c r="CY895" s="15"/>
      <c r="CZ895" s="15"/>
      <c r="DA895" s="15"/>
      <c r="DB895" s="16"/>
      <c r="DC895" s="16"/>
      <c r="DD895" s="16"/>
      <c r="DE895" s="16"/>
      <c r="DF895" s="17"/>
      <c r="DG895" s="16"/>
      <c r="DH895" s="16"/>
      <c r="DI895" s="16"/>
      <c r="DJ895" s="16"/>
      <c r="DK895" s="16"/>
      <c r="DL895" s="16"/>
      <c r="DM895" s="185"/>
      <c r="DN895" s="16"/>
      <c r="DO895" s="16"/>
      <c r="DP895" s="16"/>
      <c r="DQ895" s="16"/>
      <c r="DR895" s="16"/>
      <c r="DS895" s="16"/>
      <c r="DT895" s="16"/>
      <c r="DU895" s="16"/>
      <c r="DV895" s="16"/>
      <c r="DW895" s="138"/>
      <c r="DX895" s="137"/>
      <c r="DY895" s="137"/>
      <c r="DZ895" s="17"/>
      <c r="EA895" s="15"/>
      <c r="EB895" s="15"/>
      <c r="EC895" s="15"/>
      <c r="ED895" s="15"/>
    </row>
    <row r="896" spans="1:134" ht="15" hidden="1" customHeight="1" x14ac:dyDescent="0.3">
      <c r="A896" s="221"/>
      <c r="B896" s="330" t="s">
        <v>1345</v>
      </c>
      <c r="C896" s="561" t="str">
        <f>IF(LEN(t_STR_RW_AUX_PWM21) &gt; 0, t_STR_RW_AUX_PWM21, DEF_RW_AUX_PWM21) &amp; " open / ground short"</f>
        <v>PWM21 open / ground short</v>
      </c>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c r="AA896" s="193"/>
      <c r="AB896" s="193"/>
      <c r="AC896" s="193"/>
      <c r="AD896" s="193"/>
      <c r="AE896" s="193"/>
      <c r="AF896" s="193"/>
      <c r="AG896" s="193"/>
      <c r="AH896" s="193"/>
      <c r="AI896" s="193"/>
      <c r="AJ896" s="148">
        <f>IF($DM896=0,0,(IF(_xlfn.BITAND($DM896, 128),"8,", "") &amp; IF(_xlfn.BITAND($DM896,64),"7,", "") &amp; IF(_xlfn.BITAND($DM896,7), _xlfn.BITAND($DM896,7) &amp; ",", "") &amp; IF(_xlfn.BITAND($DM896, 56), _xlfn.BITAND($DM896, 56)/8, "")))</f>
        <v>0</v>
      </c>
      <c r="AK896" s="135">
        <v>516107</v>
      </c>
      <c r="AL896" s="135">
        <v>5</v>
      </c>
      <c r="AM896" s="194" t="s">
        <v>165</v>
      </c>
      <c r="AN896" s="195" t="s">
        <v>1346</v>
      </c>
      <c r="AO896" s="195" t="s">
        <v>352</v>
      </c>
      <c r="AP896" s="195" t="s">
        <v>1346</v>
      </c>
      <c r="AQ896" s="140" t="s">
        <v>1347</v>
      </c>
      <c r="AR896" s="225">
        <v>5</v>
      </c>
      <c r="AS896" s="142" t="s">
        <v>1033</v>
      </c>
      <c r="AT896" s="198">
        <v>2</v>
      </c>
      <c r="AU896" s="198">
        <v>0.5</v>
      </c>
      <c r="AV896" s="12" t="s">
        <v>259</v>
      </c>
      <c r="AW896" s="135">
        <v>0</v>
      </c>
      <c r="AX896" s="135">
        <v>0</v>
      </c>
      <c r="AY896" s="135">
        <v>0</v>
      </c>
      <c r="AZ896" s="135">
        <v>0</v>
      </c>
      <c r="BA896" s="135">
        <v>0</v>
      </c>
      <c r="BB896" s="136"/>
      <c r="BC896" s="136"/>
      <c r="BD896" s="15"/>
      <c r="BE896" s="137" t="str">
        <f>IF(C896="","",C896)</f>
        <v>PWM21 open / ground short</v>
      </c>
      <c r="BF896" s="11" t="s">
        <v>264</v>
      </c>
      <c r="BG896" s="11" t="s">
        <v>265</v>
      </c>
      <c r="BH896" s="11" t="s">
        <v>266</v>
      </c>
      <c r="BI896" s="146" t="s">
        <v>1225</v>
      </c>
      <c r="BJ896" s="11" t="s">
        <v>268</v>
      </c>
      <c r="BK896" s="146" t="s">
        <v>269</v>
      </c>
      <c r="BL896" s="146" t="s">
        <v>350</v>
      </c>
      <c r="BM896" s="146" t="s">
        <v>179</v>
      </c>
      <c r="BN896" s="11" t="s">
        <v>182</v>
      </c>
      <c r="BO896" s="265" t="s">
        <v>181</v>
      </c>
      <c r="BP896" s="11" t="s">
        <v>272</v>
      </c>
      <c r="BQ896" s="11" t="s">
        <v>182</v>
      </c>
      <c r="BR896" s="11" t="s">
        <v>182</v>
      </c>
      <c r="BS896" s="11" t="s">
        <v>183</v>
      </c>
      <c r="BT896" s="11" t="s">
        <v>182</v>
      </c>
      <c r="BU896" s="11"/>
      <c r="BV896" s="15">
        <f>IF(UPPER(TRIM(D896))="X",1,0)</f>
        <v>0</v>
      </c>
      <c r="BW896" s="15">
        <f>IF(UPPER(TRIM(E896))="X",1,0)</f>
        <v>0</v>
      </c>
      <c r="BX896" s="15">
        <f>IF(UPPER(TRIM(F896))="X",1,0)</f>
        <v>0</v>
      </c>
      <c r="BY896" s="15">
        <f>IF(UPPER(TRIM(G896))="X",1,0)</f>
        <v>0</v>
      </c>
      <c r="BZ896" s="15">
        <f>IF(UPPER(TRIM(H896))="X",1,0)</f>
        <v>0</v>
      </c>
      <c r="CA896" s="15">
        <f>IF(UPPER(TRIM(J896))="X",1,0)</f>
        <v>0</v>
      </c>
      <c r="CB896" s="15">
        <f>IF(UPPER(TRIM(L896))="X",1,0)</f>
        <v>0</v>
      </c>
      <c r="CC896" s="15">
        <f>IF(UPPER(TRIM(M896))="X",1,0)</f>
        <v>0</v>
      </c>
      <c r="CD896" s="15">
        <f>IF(UPPER(TRIM(I896))="X",1,0)</f>
        <v>0</v>
      </c>
      <c r="CE896" s="15">
        <f>IF(UPPER(TRIM(K896))="X",1,0)</f>
        <v>0</v>
      </c>
      <c r="CF896" s="15">
        <f t="shared" ref="CF896:DA896" si="430">IF(UPPER(TRIM(N896))="X",1,0)</f>
        <v>0</v>
      </c>
      <c r="CG896" s="15">
        <f t="shared" si="430"/>
        <v>0</v>
      </c>
      <c r="CH896" s="15">
        <f t="shared" si="430"/>
        <v>0</v>
      </c>
      <c r="CI896" s="15">
        <f t="shared" si="430"/>
        <v>0</v>
      </c>
      <c r="CJ896" s="15">
        <f t="shared" si="430"/>
        <v>0</v>
      </c>
      <c r="CK896" s="15">
        <f t="shared" si="430"/>
        <v>0</v>
      </c>
      <c r="CL896" s="15">
        <f t="shared" si="430"/>
        <v>0</v>
      </c>
      <c r="CM896" s="15">
        <f t="shared" si="430"/>
        <v>0</v>
      </c>
      <c r="CN896" s="15">
        <f t="shared" si="430"/>
        <v>0</v>
      </c>
      <c r="CO896" s="15">
        <f t="shared" si="430"/>
        <v>0</v>
      </c>
      <c r="CP896" s="15">
        <f t="shared" si="430"/>
        <v>0</v>
      </c>
      <c r="CQ896" s="15">
        <f t="shared" si="430"/>
        <v>0</v>
      </c>
      <c r="CR896" s="15">
        <f t="shared" si="430"/>
        <v>0</v>
      </c>
      <c r="CS896" s="15">
        <f t="shared" si="430"/>
        <v>0</v>
      </c>
      <c r="CT896" s="15">
        <f t="shared" si="430"/>
        <v>0</v>
      </c>
      <c r="CU896" s="15">
        <f t="shared" si="430"/>
        <v>0</v>
      </c>
      <c r="CV896" s="15">
        <f t="shared" si="430"/>
        <v>0</v>
      </c>
      <c r="CW896" s="15">
        <f t="shared" si="430"/>
        <v>0</v>
      </c>
      <c r="CX896" s="15">
        <f t="shared" si="430"/>
        <v>0</v>
      </c>
      <c r="CY896" s="15">
        <f t="shared" si="430"/>
        <v>0</v>
      </c>
      <c r="CZ896" s="15">
        <f t="shared" si="430"/>
        <v>0</v>
      </c>
      <c r="DA896" s="15">
        <f t="shared" si="430"/>
        <v>0</v>
      </c>
      <c r="DB896" s="16">
        <f>IF(UPPER(TRIM(AM896))="P", 0, IF(UPPER(TRIM(AM896))="C", 16384, IF(UPPER(TRIM(AM896))="B", 32768, IF(UPPER(TRIM(AM896))="U", 49152, -1))))</f>
        <v>0</v>
      </c>
      <c r="DC896" s="16">
        <f>HEX2DEC(AN896)</f>
        <v>5800</v>
      </c>
      <c r="DD896" s="16">
        <f>IF(UPPER(TRIM(BB896))="",0,IF(UPPER(TRIM(BB896))="M",32,IF(UPPER(TRIM(BB896))="H",64,IF(UPPER(TRIM(BB896))="I",128,-1))))</f>
        <v>0</v>
      </c>
      <c r="DE896" s="16">
        <f>IF(UPPER(TRIM(BC896))="",0, IF(UPPER(TRIM(BC896))="U",1,IF(UPPER(TRIM(BC896))="A",2,IF(UPPER(TRIM(BC896))="B1",4,IF(UPPER(TRIM(BC896))="B2",8,IF(UPPER(TRIM(BC896))="C",16,-1))))))</f>
        <v>0</v>
      </c>
      <c r="DF896" s="17"/>
      <c r="DG896" s="16">
        <v>455</v>
      </c>
      <c r="DH896" s="16">
        <f>AK896</f>
        <v>516107</v>
      </c>
      <c r="DI896" s="16">
        <f>AL896</f>
        <v>5</v>
      </c>
      <c r="DJ896" s="16">
        <f>DB896 + DC896</f>
        <v>5800</v>
      </c>
      <c r="DK896" s="16">
        <f>HEX2DEC(AO896)</f>
        <v>17</v>
      </c>
      <c r="DL896" s="16">
        <f>HEX2DEC(AP896)</f>
        <v>5800</v>
      </c>
      <c r="DM896" s="13">
        <v>0</v>
      </c>
      <c r="DN896" s="16">
        <v>352</v>
      </c>
      <c r="DO896" s="16">
        <f>BV896*2^15+BW896*2^14+BX896*2^13+BY896*2^12+BZ896*2^11+CA896*2^10+CB896*2^9+CC896*2^8+CD896*2^7+CE896*2^6+CF896*2^5+CG896*2^4+CH896*2^3+CI896*2^2+CJ896*2^1+CK896*2^0</f>
        <v>0</v>
      </c>
      <c r="DP896" s="16">
        <f>CL896*2^15+CM896*2^14+CN896*2^13+CO896*2^12+CP896*2^11+CQ896*2^10+CR896*2^9+CS896*2^8+CT896*2^7+CU896*2^6+CV896*2^5+CW896*2^4+CX896*2^3+CY896*2^2+CZ896*2^1+DA896*2^0</f>
        <v>0</v>
      </c>
      <c r="DQ896" s="16">
        <f>IF(DS896=2,AT896*1000,AT896)</f>
        <v>2000</v>
      </c>
      <c r="DR896" s="16">
        <f>IF(DT896=2,AU896*1000,AU896)</f>
        <v>500</v>
      </c>
      <c r="DS896" s="16">
        <v>2</v>
      </c>
      <c r="DT896" s="16">
        <v>2</v>
      </c>
      <c r="DU896" s="16">
        <f>MAX(0,MIN(AX896,3))*2^14+MAX(0,MIN(AY896,3))*2^12+MAX(0,MIN(AZ896,3))*2^10+MAX(0,MIN(BA896,3))*2^8+IF(AW896&lt;0,31,IF(AW896&gt;30,30,AW896))</f>
        <v>0</v>
      </c>
      <c r="DV896" s="16">
        <f>DD896 + DE896</f>
        <v>0</v>
      </c>
      <c r="DW896" s="138" t="s">
        <v>184</v>
      </c>
      <c r="DX896" s="137" t="s">
        <v>273</v>
      </c>
      <c r="DY896" s="137" t="s">
        <v>186</v>
      </c>
      <c r="DZ896" s="17"/>
      <c r="EA896" s="15"/>
      <c r="EB896" s="15"/>
      <c r="EC896" s="15"/>
      <c r="ED896" s="15"/>
    </row>
    <row r="897" spans="1:134" ht="15" hidden="1" customHeight="1" x14ac:dyDescent="0.3">
      <c r="A897" s="221"/>
      <c r="B897" s="331"/>
      <c r="C897" s="553"/>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48"/>
      <c r="AK897" s="12"/>
      <c r="AL897" s="12"/>
      <c r="AM897" s="149"/>
      <c r="AN897" s="150"/>
      <c r="AO897" s="150"/>
      <c r="AP897" s="150"/>
      <c r="AQ897" s="132" t="s">
        <v>1036</v>
      </c>
      <c r="AR897" s="225">
        <v>5</v>
      </c>
      <c r="AS897" s="142" t="s">
        <v>170</v>
      </c>
      <c r="AT897" s="13"/>
      <c r="AU897" s="13"/>
      <c r="AV897" s="12"/>
      <c r="AW897" s="12"/>
      <c r="AX897" s="12"/>
      <c r="AY897" s="12"/>
      <c r="AZ897" s="12"/>
      <c r="BA897" s="12"/>
      <c r="BB897" s="14"/>
      <c r="BC897" s="14"/>
      <c r="BD897" s="15"/>
      <c r="BE897" s="137" t="s">
        <v>183</v>
      </c>
      <c r="BF897" s="11"/>
      <c r="BG897" s="11"/>
      <c r="BH897" s="11"/>
      <c r="BI897" s="11" t="s">
        <v>183</v>
      </c>
      <c r="BJ897" s="11" t="s">
        <v>183</v>
      </c>
      <c r="BK897" s="11" t="s">
        <v>183</v>
      </c>
      <c r="BL897" s="11" t="s">
        <v>183</v>
      </c>
      <c r="BM897" s="11" t="s">
        <v>183</v>
      </c>
      <c r="BN897" s="11" t="s">
        <v>183</v>
      </c>
      <c r="BO897" s="11" t="s">
        <v>183</v>
      </c>
      <c r="BP897" s="11" t="s">
        <v>183</v>
      </c>
      <c r="BQ897" s="11" t="s">
        <v>183</v>
      </c>
      <c r="BR897" s="11" t="s">
        <v>183</v>
      </c>
      <c r="BS897" s="11" t="s">
        <v>183</v>
      </c>
      <c r="BT897" s="11" t="s">
        <v>183</v>
      </c>
      <c r="BU897" s="11"/>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c r="CW897" s="15"/>
      <c r="CX897" s="15"/>
      <c r="CY897" s="15"/>
      <c r="CZ897" s="15"/>
      <c r="DA897" s="15"/>
      <c r="DB897" s="16"/>
      <c r="DC897" s="16"/>
      <c r="DD897" s="16"/>
      <c r="DE897" s="16"/>
      <c r="DF897" s="17"/>
      <c r="DG897" s="16"/>
      <c r="DH897" s="16"/>
      <c r="DI897" s="16"/>
      <c r="DJ897" s="16"/>
      <c r="DK897" s="16"/>
      <c r="DL897" s="16"/>
      <c r="DM897" s="13"/>
      <c r="DN897" s="16"/>
      <c r="DO897" s="16"/>
      <c r="DP897" s="16"/>
      <c r="DQ897" s="16"/>
      <c r="DR897" s="16"/>
      <c r="DS897" s="16"/>
      <c r="DT897" s="16"/>
      <c r="DU897" s="16"/>
      <c r="DV897" s="16"/>
      <c r="DW897" s="138"/>
      <c r="DX897" s="137"/>
      <c r="DY897" s="137"/>
      <c r="DZ897" s="17"/>
      <c r="EA897" s="15"/>
      <c r="EB897" s="15"/>
      <c r="EC897" s="15"/>
      <c r="ED897" s="15"/>
    </row>
    <row r="898" spans="1:134" ht="15" hidden="1" customHeight="1" x14ac:dyDescent="0.3">
      <c r="A898" s="221"/>
      <c r="B898" s="331"/>
      <c r="C898" s="561" t="str">
        <f>IF(LEN(t_STR_RW_AUX_PWM21) &gt; 0, t_STR_RW_AUX_PWM21, DEF_RW_AUX_PWM21) &amp; " short to power"</f>
        <v>PWM21 short to power</v>
      </c>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c r="AC898" s="151"/>
      <c r="AD898" s="151"/>
      <c r="AE898" s="151"/>
      <c r="AF898" s="151"/>
      <c r="AG898" s="151"/>
      <c r="AH898" s="151"/>
      <c r="AI898" s="151"/>
      <c r="AJ898" s="148">
        <f>IF($DM898=0,0,(IF(_xlfn.BITAND($DM898, 128),"8,", "") &amp; IF(_xlfn.BITAND($DM898,64),"7,", "") &amp; IF(_xlfn.BITAND($DM898,7), _xlfn.BITAND($DM898,7) &amp; ",", "") &amp; IF(_xlfn.BITAND($DM898, 56), _xlfn.BITAND($DM898, 56)/8, "")))</f>
        <v>0</v>
      </c>
      <c r="AK898" s="135">
        <v>516107</v>
      </c>
      <c r="AL898" s="135">
        <v>3</v>
      </c>
      <c r="AM898" s="194" t="s">
        <v>165</v>
      </c>
      <c r="AN898" s="195" t="s">
        <v>1346</v>
      </c>
      <c r="AO898" s="195" t="s">
        <v>343</v>
      </c>
      <c r="AP898" s="195" t="s">
        <v>1348</v>
      </c>
      <c r="AQ898" s="140" t="s">
        <v>1349</v>
      </c>
      <c r="AR898" s="225">
        <v>90</v>
      </c>
      <c r="AS898" s="142" t="s">
        <v>1033</v>
      </c>
      <c r="AT898" s="198">
        <v>2</v>
      </c>
      <c r="AU898" s="198">
        <v>0.5</v>
      </c>
      <c r="AV898" s="12" t="s">
        <v>259</v>
      </c>
      <c r="AW898" s="135">
        <v>0</v>
      </c>
      <c r="AX898" s="135">
        <v>0</v>
      </c>
      <c r="AY898" s="135">
        <v>0</v>
      </c>
      <c r="AZ898" s="135">
        <v>0</v>
      </c>
      <c r="BA898" s="135">
        <v>0</v>
      </c>
      <c r="BB898" s="136"/>
      <c r="BC898" s="136"/>
      <c r="BD898" s="15"/>
      <c r="BE898" s="137" t="str">
        <f>IF(C898="","",C898)</f>
        <v>PWM21 short to power</v>
      </c>
      <c r="BF898" s="11" t="s">
        <v>264</v>
      </c>
      <c r="BG898" s="11" t="s">
        <v>265</v>
      </c>
      <c r="BH898" s="11" t="s">
        <v>266</v>
      </c>
      <c r="BI898" s="146" t="s">
        <v>1225</v>
      </c>
      <c r="BJ898" s="11" t="s">
        <v>268</v>
      </c>
      <c r="BK898" s="146" t="s">
        <v>269</v>
      </c>
      <c r="BL898" s="146" t="s">
        <v>350</v>
      </c>
      <c r="BM898" s="146" t="s">
        <v>179</v>
      </c>
      <c r="BN898" s="11" t="s">
        <v>182</v>
      </c>
      <c r="BO898" s="265" t="s">
        <v>181</v>
      </c>
      <c r="BP898" s="11" t="s">
        <v>272</v>
      </c>
      <c r="BQ898" s="11" t="s">
        <v>182</v>
      </c>
      <c r="BR898" s="11" t="s">
        <v>182</v>
      </c>
      <c r="BS898" s="11" t="s">
        <v>183</v>
      </c>
      <c r="BT898" s="11" t="s">
        <v>182</v>
      </c>
      <c r="BU898" s="11"/>
      <c r="BV898" s="15">
        <f>IF(UPPER(TRIM(D898))="X",1,0)</f>
        <v>0</v>
      </c>
      <c r="BW898" s="15">
        <f>IF(UPPER(TRIM(E898))="X",1,0)</f>
        <v>0</v>
      </c>
      <c r="BX898" s="15">
        <f>IF(UPPER(TRIM(F898))="X",1,0)</f>
        <v>0</v>
      </c>
      <c r="BY898" s="15">
        <f>IF(UPPER(TRIM(G898))="X",1,0)</f>
        <v>0</v>
      </c>
      <c r="BZ898" s="15">
        <f>IF(UPPER(TRIM(H898))="X",1,0)</f>
        <v>0</v>
      </c>
      <c r="CA898" s="15">
        <f>IF(UPPER(TRIM(J898))="X",1,0)</f>
        <v>0</v>
      </c>
      <c r="CB898" s="15">
        <f>IF(UPPER(TRIM(L898))="X",1,0)</f>
        <v>0</v>
      </c>
      <c r="CC898" s="15">
        <f>IF(UPPER(TRIM(M898))="X",1,0)</f>
        <v>0</v>
      </c>
      <c r="CD898" s="15">
        <f>IF(UPPER(TRIM(I898))="X",1,0)</f>
        <v>0</v>
      </c>
      <c r="CE898" s="15">
        <f>IF(UPPER(TRIM(K898))="X",1,0)</f>
        <v>0</v>
      </c>
      <c r="CF898" s="15">
        <f t="shared" ref="CF898:DA898" si="431">IF(UPPER(TRIM(N898))="X",1,0)</f>
        <v>0</v>
      </c>
      <c r="CG898" s="15">
        <f t="shared" si="431"/>
        <v>0</v>
      </c>
      <c r="CH898" s="15">
        <f t="shared" si="431"/>
        <v>0</v>
      </c>
      <c r="CI898" s="15">
        <f t="shared" si="431"/>
        <v>0</v>
      </c>
      <c r="CJ898" s="15">
        <f t="shared" si="431"/>
        <v>0</v>
      </c>
      <c r="CK898" s="15">
        <f t="shared" si="431"/>
        <v>0</v>
      </c>
      <c r="CL898" s="15">
        <f t="shared" si="431"/>
        <v>0</v>
      </c>
      <c r="CM898" s="15">
        <f t="shared" si="431"/>
        <v>0</v>
      </c>
      <c r="CN898" s="15">
        <f t="shared" si="431"/>
        <v>0</v>
      </c>
      <c r="CO898" s="15">
        <f t="shared" si="431"/>
        <v>0</v>
      </c>
      <c r="CP898" s="15">
        <f t="shared" si="431"/>
        <v>0</v>
      </c>
      <c r="CQ898" s="15">
        <f t="shared" si="431"/>
        <v>0</v>
      </c>
      <c r="CR898" s="15">
        <f t="shared" si="431"/>
        <v>0</v>
      </c>
      <c r="CS898" s="15">
        <f t="shared" si="431"/>
        <v>0</v>
      </c>
      <c r="CT898" s="15">
        <f t="shared" si="431"/>
        <v>0</v>
      </c>
      <c r="CU898" s="15">
        <f t="shared" si="431"/>
        <v>0</v>
      </c>
      <c r="CV898" s="15">
        <f t="shared" si="431"/>
        <v>0</v>
      </c>
      <c r="CW898" s="15">
        <f t="shared" si="431"/>
        <v>0</v>
      </c>
      <c r="CX898" s="15">
        <f t="shared" si="431"/>
        <v>0</v>
      </c>
      <c r="CY898" s="15">
        <f t="shared" si="431"/>
        <v>0</v>
      </c>
      <c r="CZ898" s="15">
        <f t="shared" si="431"/>
        <v>0</v>
      </c>
      <c r="DA898" s="15">
        <f t="shared" si="431"/>
        <v>0</v>
      </c>
      <c r="DB898" s="16">
        <f>IF(UPPER(TRIM(AM898))="P", 0, IF(UPPER(TRIM(AM898))="C", 16384, IF(UPPER(TRIM(AM898))="B", 32768, IF(UPPER(TRIM(AM898))="U", 49152, -1))))</f>
        <v>0</v>
      </c>
      <c r="DC898" s="16">
        <f>HEX2DEC(AN898)</f>
        <v>5800</v>
      </c>
      <c r="DD898" s="16">
        <f>IF(UPPER(TRIM(BB898))="",0,IF(UPPER(TRIM(BB898))="M",32,IF(UPPER(TRIM(BB898))="H",64,IF(UPPER(TRIM(BB898))="I",128,-1))))</f>
        <v>0</v>
      </c>
      <c r="DE898" s="16">
        <f>IF(UPPER(TRIM(BC898))="",0, IF(UPPER(TRIM(BC898))="U",1,IF(UPPER(TRIM(BC898))="A",2,IF(UPPER(TRIM(BC898))="B1",4,IF(UPPER(TRIM(BC898))="B2",8,IF(UPPER(TRIM(BC898))="C",16,-1))))))</f>
        <v>0</v>
      </c>
      <c r="DF898" s="17"/>
      <c r="DG898" s="16">
        <v>456</v>
      </c>
      <c r="DH898" s="16">
        <f>AK898</f>
        <v>516107</v>
      </c>
      <c r="DI898" s="16">
        <f>AL898</f>
        <v>3</v>
      </c>
      <c r="DJ898" s="16">
        <f>DB898 + DC898</f>
        <v>5800</v>
      </c>
      <c r="DK898" s="16">
        <f>HEX2DEC(AO898)</f>
        <v>18</v>
      </c>
      <c r="DL898" s="16">
        <f>HEX2DEC(AP898)</f>
        <v>5801</v>
      </c>
      <c r="DM898" s="13">
        <v>0</v>
      </c>
      <c r="DN898" s="16">
        <v>353</v>
      </c>
      <c r="DO898" s="16">
        <f>BV898*2^15+BW898*2^14+BX898*2^13+BY898*2^12+BZ898*2^11+CA898*2^10+CB898*2^9+CC898*2^8+CD898*2^7+CE898*2^6+CF898*2^5+CG898*2^4+CH898*2^3+CI898*2^2+CJ898*2^1+CK898*2^0</f>
        <v>0</v>
      </c>
      <c r="DP898" s="16">
        <f>CL898*2^15+CM898*2^14+CN898*2^13+CO898*2^12+CP898*2^11+CQ898*2^10+CR898*2^9+CS898*2^8+CT898*2^7+CU898*2^6+CV898*2^5+CW898*2^4+CX898*2^3+CY898*2^2+CZ898*2^1+DA898*2^0</f>
        <v>0</v>
      </c>
      <c r="DQ898" s="16">
        <f>IF(DS898=2,AT898*1000,AT898)</f>
        <v>2000</v>
      </c>
      <c r="DR898" s="16">
        <f>IF(DT898=2,AU898*1000,AU898)</f>
        <v>500</v>
      </c>
      <c r="DS898" s="16">
        <v>2</v>
      </c>
      <c r="DT898" s="16">
        <v>2</v>
      </c>
      <c r="DU898" s="16">
        <f>MAX(0,MIN(AX898,3))*2^14+MAX(0,MIN(AY898,3))*2^12+MAX(0,MIN(AZ898,3))*2^10+MAX(0,MIN(BA898,3))*2^8+IF(AW898&lt;0,31,IF(AW898&gt;30,30,AW898))</f>
        <v>0</v>
      </c>
      <c r="DV898" s="16">
        <f>DD898 + DE898</f>
        <v>0</v>
      </c>
      <c r="DW898" s="138" t="s">
        <v>184</v>
      </c>
      <c r="DX898" s="137" t="s">
        <v>273</v>
      </c>
      <c r="DY898" s="137" t="s">
        <v>186</v>
      </c>
      <c r="DZ898" s="17"/>
      <c r="EA898" s="15"/>
      <c r="EB898" s="15"/>
      <c r="EC898" s="15"/>
      <c r="ED898" s="15"/>
    </row>
    <row r="899" spans="1:134" ht="15" hidden="1" customHeight="1" x14ac:dyDescent="0.3">
      <c r="A899" s="221"/>
      <c r="B899" s="331"/>
      <c r="C899" s="553"/>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48"/>
      <c r="AK899" s="12"/>
      <c r="AL899" s="12"/>
      <c r="AM899" s="149"/>
      <c r="AN899" s="150"/>
      <c r="AO899" s="150"/>
      <c r="AP899" s="150"/>
      <c r="AQ899" s="132" t="s">
        <v>1039</v>
      </c>
      <c r="AR899" s="225">
        <v>90</v>
      </c>
      <c r="AS899" s="142" t="s">
        <v>170</v>
      </c>
      <c r="AT899" s="13"/>
      <c r="AU899" s="13"/>
      <c r="AV899" s="12"/>
      <c r="AW899" s="12"/>
      <c r="AX899" s="12"/>
      <c r="AY899" s="12"/>
      <c r="AZ899" s="12"/>
      <c r="BA899" s="12"/>
      <c r="BB899" s="14"/>
      <c r="BC899" s="14"/>
      <c r="BD899" s="15"/>
      <c r="BE899" s="137" t="s">
        <v>183</v>
      </c>
      <c r="BF899" s="11"/>
      <c r="BG899" s="11"/>
      <c r="BH899" s="11"/>
      <c r="BI899" s="11" t="s">
        <v>183</v>
      </c>
      <c r="BJ899" s="11" t="s">
        <v>183</v>
      </c>
      <c r="BK899" s="11" t="s">
        <v>183</v>
      </c>
      <c r="BL899" s="11" t="s">
        <v>183</v>
      </c>
      <c r="BM899" s="11" t="s">
        <v>183</v>
      </c>
      <c r="BN899" s="11" t="s">
        <v>183</v>
      </c>
      <c r="BO899" s="11" t="s">
        <v>183</v>
      </c>
      <c r="BP899" s="11" t="s">
        <v>183</v>
      </c>
      <c r="BQ899" s="11" t="s">
        <v>183</v>
      </c>
      <c r="BR899" s="11" t="s">
        <v>183</v>
      </c>
      <c r="BS899" s="11" t="s">
        <v>183</v>
      </c>
      <c r="BT899" s="11" t="s">
        <v>183</v>
      </c>
      <c r="BU899" s="11"/>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c r="CW899" s="15"/>
      <c r="CX899" s="15"/>
      <c r="CY899" s="15"/>
      <c r="CZ899" s="15"/>
      <c r="DA899" s="15"/>
      <c r="DB899" s="16"/>
      <c r="DC899" s="16"/>
      <c r="DD899" s="16"/>
      <c r="DE899" s="16"/>
      <c r="DF899" s="17"/>
      <c r="DG899" s="16"/>
      <c r="DH899" s="16"/>
      <c r="DI899" s="16"/>
      <c r="DJ899" s="16"/>
      <c r="DK899" s="16"/>
      <c r="DL899" s="16"/>
      <c r="DM899" s="13"/>
      <c r="DN899" s="16"/>
      <c r="DO899" s="16"/>
      <c r="DP899" s="16"/>
      <c r="DQ899" s="16"/>
      <c r="DR899" s="16"/>
      <c r="DS899" s="16"/>
      <c r="DT899" s="16"/>
      <c r="DU899" s="16"/>
      <c r="DV899" s="16"/>
      <c r="DW899" s="138"/>
      <c r="DX899" s="137"/>
      <c r="DY899" s="137"/>
      <c r="DZ899" s="17"/>
      <c r="EA899" s="15"/>
      <c r="EB899" s="15"/>
      <c r="EC899" s="15"/>
      <c r="ED899" s="15"/>
    </row>
    <row r="900" spans="1:134" ht="15" hidden="1" customHeight="1" x14ac:dyDescent="0.3">
      <c r="A900" s="123"/>
      <c r="B900" s="329"/>
      <c r="C900" s="555"/>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c r="AA900" s="184"/>
      <c r="AB900" s="184"/>
      <c r="AC900" s="184"/>
      <c r="AD900" s="184"/>
      <c r="AE900" s="184"/>
      <c r="AF900" s="184"/>
      <c r="AG900" s="184"/>
      <c r="AH900" s="184"/>
      <c r="AI900" s="184"/>
      <c r="AJ900" s="285"/>
      <c r="AK900" s="184"/>
      <c r="AL900" s="184"/>
      <c r="AM900" s="286"/>
      <c r="AN900" s="287"/>
      <c r="AO900" s="287"/>
      <c r="AP900" s="287"/>
      <c r="AQ900" s="183"/>
      <c r="AR900" s="332"/>
      <c r="AS900" s="333"/>
      <c r="AT900" s="185"/>
      <c r="AU900" s="185"/>
      <c r="AV900" s="184"/>
      <c r="AW900" s="184"/>
      <c r="AX900" s="184"/>
      <c r="AY900" s="184"/>
      <c r="AZ900" s="184"/>
      <c r="BA900" s="184"/>
      <c r="BB900" s="186"/>
      <c r="BC900" s="186"/>
      <c r="BD900" s="15"/>
      <c r="BE900" s="137" t="s">
        <v>183</v>
      </c>
      <c r="BF900" s="11"/>
      <c r="BG900" s="11"/>
      <c r="BH900" s="11"/>
      <c r="BI900" s="11" t="s">
        <v>183</v>
      </c>
      <c r="BJ900" s="11" t="s">
        <v>183</v>
      </c>
      <c r="BK900" s="11" t="s">
        <v>183</v>
      </c>
      <c r="BL900" s="11" t="s">
        <v>183</v>
      </c>
      <c r="BM900" s="11" t="s">
        <v>183</v>
      </c>
      <c r="BN900" s="11" t="s">
        <v>183</v>
      </c>
      <c r="BO900" s="11" t="s">
        <v>183</v>
      </c>
      <c r="BP900" s="11" t="s">
        <v>183</v>
      </c>
      <c r="BQ900" s="11" t="s">
        <v>183</v>
      </c>
      <c r="BR900" s="11" t="s">
        <v>183</v>
      </c>
      <c r="BS900" s="11" t="s">
        <v>183</v>
      </c>
      <c r="BT900" s="11" t="s">
        <v>183</v>
      </c>
      <c r="BU900" s="11"/>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c r="CW900" s="15"/>
      <c r="CX900" s="15"/>
      <c r="CY900" s="15"/>
      <c r="CZ900" s="15"/>
      <c r="DA900" s="15"/>
      <c r="DB900" s="16"/>
      <c r="DC900" s="16"/>
      <c r="DD900" s="16"/>
      <c r="DE900" s="16"/>
      <c r="DF900" s="17"/>
      <c r="DG900" s="16"/>
      <c r="DH900" s="16"/>
      <c r="DI900" s="16"/>
      <c r="DJ900" s="16"/>
      <c r="DK900" s="16"/>
      <c r="DL900" s="16"/>
      <c r="DM900" s="185"/>
      <c r="DN900" s="16"/>
      <c r="DO900" s="16"/>
      <c r="DP900" s="16"/>
      <c r="DQ900" s="16"/>
      <c r="DR900" s="16"/>
      <c r="DS900" s="16"/>
      <c r="DT900" s="16"/>
      <c r="DU900" s="16"/>
      <c r="DV900" s="16"/>
      <c r="DW900" s="138"/>
      <c r="DX900" s="137"/>
      <c r="DY900" s="137"/>
      <c r="DZ900" s="17"/>
      <c r="EA900" s="15"/>
      <c r="EB900" s="15"/>
      <c r="EC900" s="15"/>
      <c r="ED900" s="15"/>
    </row>
    <row r="901" spans="1:134" ht="15" hidden="1" customHeight="1" x14ac:dyDescent="0.3">
      <c r="A901" s="221"/>
      <c r="B901" s="330" t="s">
        <v>1350</v>
      </c>
      <c r="C901" s="561" t="str">
        <f>IF(LEN(t_STR_RW_AUX_PWM22) &gt; 0, t_STR_RW_AUX_PWM22, DEF_RW_AUX_PWM22) &amp; " open / ground short"</f>
        <v>PWM22 open / ground short</v>
      </c>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c r="AA901" s="193"/>
      <c r="AB901" s="193"/>
      <c r="AC901" s="193"/>
      <c r="AD901" s="193"/>
      <c r="AE901" s="193"/>
      <c r="AF901" s="193"/>
      <c r="AG901" s="193"/>
      <c r="AH901" s="193"/>
      <c r="AI901" s="193"/>
      <c r="AJ901" s="148">
        <f>IF($DM901=0,0,(IF(_xlfn.BITAND($DM901, 128),"8,", "") &amp; IF(_xlfn.BITAND($DM901,64),"7,", "") &amp; IF(_xlfn.BITAND($DM901,7), _xlfn.BITAND($DM901,7) &amp; ",", "") &amp; IF(_xlfn.BITAND($DM901, 56), _xlfn.BITAND($DM901, 56)/8, "")))</f>
        <v>0</v>
      </c>
      <c r="AK901" s="135">
        <v>516108</v>
      </c>
      <c r="AL901" s="135">
        <v>5</v>
      </c>
      <c r="AM901" s="194" t="s">
        <v>165</v>
      </c>
      <c r="AN901" s="195" t="s">
        <v>1351</v>
      </c>
      <c r="AO901" s="195" t="s">
        <v>352</v>
      </c>
      <c r="AP901" s="195" t="s">
        <v>1351</v>
      </c>
      <c r="AQ901" s="140" t="s">
        <v>1352</v>
      </c>
      <c r="AR901" s="225">
        <v>5</v>
      </c>
      <c r="AS901" s="142" t="s">
        <v>1033</v>
      </c>
      <c r="AT901" s="198">
        <v>2</v>
      </c>
      <c r="AU901" s="198">
        <v>0.5</v>
      </c>
      <c r="AV901" s="12" t="s">
        <v>259</v>
      </c>
      <c r="AW901" s="135">
        <v>0</v>
      </c>
      <c r="AX901" s="135">
        <v>0</v>
      </c>
      <c r="AY901" s="135">
        <v>0</v>
      </c>
      <c r="AZ901" s="135">
        <v>0</v>
      </c>
      <c r="BA901" s="135">
        <v>0</v>
      </c>
      <c r="BB901" s="136"/>
      <c r="BC901" s="136"/>
      <c r="BD901" s="15"/>
      <c r="BE901" s="137" t="str">
        <f>IF(C901="","",C901)</f>
        <v>PWM22 open / ground short</v>
      </c>
      <c r="BF901" s="11" t="s">
        <v>264</v>
      </c>
      <c r="BG901" s="11" t="s">
        <v>265</v>
      </c>
      <c r="BH901" s="11" t="s">
        <v>266</v>
      </c>
      <c r="BI901" s="146" t="s">
        <v>1225</v>
      </c>
      <c r="BJ901" s="11" t="s">
        <v>268</v>
      </c>
      <c r="BK901" s="146" t="s">
        <v>269</v>
      </c>
      <c r="BL901" s="146" t="s">
        <v>350</v>
      </c>
      <c r="BM901" s="146" t="s">
        <v>179</v>
      </c>
      <c r="BN901" s="11" t="s">
        <v>182</v>
      </c>
      <c r="BO901" s="265" t="s">
        <v>181</v>
      </c>
      <c r="BP901" s="11" t="s">
        <v>272</v>
      </c>
      <c r="BQ901" s="11" t="s">
        <v>182</v>
      </c>
      <c r="BR901" s="11" t="s">
        <v>182</v>
      </c>
      <c r="BS901" s="11" t="s">
        <v>183</v>
      </c>
      <c r="BT901" s="11" t="s">
        <v>182</v>
      </c>
      <c r="BU901" s="11"/>
      <c r="BV901" s="15">
        <f>IF(UPPER(TRIM(D901))="X",1,0)</f>
        <v>0</v>
      </c>
      <c r="BW901" s="15">
        <f>IF(UPPER(TRIM(E901))="X",1,0)</f>
        <v>0</v>
      </c>
      <c r="BX901" s="15">
        <f>IF(UPPER(TRIM(F901))="X",1,0)</f>
        <v>0</v>
      </c>
      <c r="BY901" s="15">
        <f>IF(UPPER(TRIM(G901))="X",1,0)</f>
        <v>0</v>
      </c>
      <c r="BZ901" s="15">
        <f>IF(UPPER(TRIM(H901))="X",1,0)</f>
        <v>0</v>
      </c>
      <c r="CA901" s="15">
        <f>IF(UPPER(TRIM(J901))="X",1,0)</f>
        <v>0</v>
      </c>
      <c r="CB901" s="15">
        <f>IF(UPPER(TRIM(L901))="X",1,0)</f>
        <v>0</v>
      </c>
      <c r="CC901" s="15">
        <f>IF(UPPER(TRIM(M901))="X",1,0)</f>
        <v>0</v>
      </c>
      <c r="CD901" s="15">
        <f>IF(UPPER(TRIM(I901))="X",1,0)</f>
        <v>0</v>
      </c>
      <c r="CE901" s="15">
        <f>IF(UPPER(TRIM(K901))="X",1,0)</f>
        <v>0</v>
      </c>
      <c r="CF901" s="15">
        <f t="shared" ref="CF901:DA901" si="432">IF(UPPER(TRIM(N901))="X",1,0)</f>
        <v>0</v>
      </c>
      <c r="CG901" s="15">
        <f t="shared" si="432"/>
        <v>0</v>
      </c>
      <c r="CH901" s="15">
        <f t="shared" si="432"/>
        <v>0</v>
      </c>
      <c r="CI901" s="15">
        <f t="shared" si="432"/>
        <v>0</v>
      </c>
      <c r="CJ901" s="15">
        <f t="shared" si="432"/>
        <v>0</v>
      </c>
      <c r="CK901" s="15">
        <f t="shared" si="432"/>
        <v>0</v>
      </c>
      <c r="CL901" s="15">
        <f t="shared" si="432"/>
        <v>0</v>
      </c>
      <c r="CM901" s="15">
        <f t="shared" si="432"/>
        <v>0</v>
      </c>
      <c r="CN901" s="15">
        <f t="shared" si="432"/>
        <v>0</v>
      </c>
      <c r="CO901" s="15">
        <f t="shared" si="432"/>
        <v>0</v>
      </c>
      <c r="CP901" s="15">
        <f t="shared" si="432"/>
        <v>0</v>
      </c>
      <c r="CQ901" s="15">
        <f t="shared" si="432"/>
        <v>0</v>
      </c>
      <c r="CR901" s="15">
        <f t="shared" si="432"/>
        <v>0</v>
      </c>
      <c r="CS901" s="15">
        <f t="shared" si="432"/>
        <v>0</v>
      </c>
      <c r="CT901" s="15">
        <f t="shared" si="432"/>
        <v>0</v>
      </c>
      <c r="CU901" s="15">
        <f t="shared" si="432"/>
        <v>0</v>
      </c>
      <c r="CV901" s="15">
        <f t="shared" si="432"/>
        <v>0</v>
      </c>
      <c r="CW901" s="15">
        <f t="shared" si="432"/>
        <v>0</v>
      </c>
      <c r="CX901" s="15">
        <f t="shared" si="432"/>
        <v>0</v>
      </c>
      <c r="CY901" s="15">
        <f t="shared" si="432"/>
        <v>0</v>
      </c>
      <c r="CZ901" s="15">
        <f t="shared" si="432"/>
        <v>0</v>
      </c>
      <c r="DA901" s="15">
        <f t="shared" si="432"/>
        <v>0</v>
      </c>
      <c r="DB901" s="16">
        <f>IF(UPPER(TRIM(AM901))="P", 0, IF(UPPER(TRIM(AM901))="C", 16384, IF(UPPER(TRIM(AM901))="B", 32768, IF(UPPER(TRIM(AM901))="U", 49152, -1))))</f>
        <v>0</v>
      </c>
      <c r="DC901" s="16">
        <f>HEX2DEC(AN901)</f>
        <v>5802</v>
      </c>
      <c r="DD901" s="16">
        <f>IF(UPPER(TRIM(BB901))="",0,IF(UPPER(TRIM(BB901))="M",32,IF(UPPER(TRIM(BB901))="H",64,IF(UPPER(TRIM(BB901))="I",128,-1))))</f>
        <v>0</v>
      </c>
      <c r="DE901" s="16">
        <f>IF(UPPER(TRIM(BC901))="",0, IF(UPPER(TRIM(BC901))="U",1,IF(UPPER(TRIM(BC901))="A",2,IF(UPPER(TRIM(BC901))="B1",4,IF(UPPER(TRIM(BC901))="B2",8,IF(UPPER(TRIM(BC901))="C",16,-1))))))</f>
        <v>0</v>
      </c>
      <c r="DF901" s="17"/>
      <c r="DG901" s="16">
        <v>457</v>
      </c>
      <c r="DH901" s="16">
        <f>AK901</f>
        <v>516108</v>
      </c>
      <c r="DI901" s="16">
        <f>AL901</f>
        <v>5</v>
      </c>
      <c r="DJ901" s="16">
        <f>DB901 + DC901</f>
        <v>5802</v>
      </c>
      <c r="DK901" s="16">
        <f>HEX2DEC(AO901)</f>
        <v>17</v>
      </c>
      <c r="DL901" s="16">
        <f>HEX2DEC(AP901)</f>
        <v>5802</v>
      </c>
      <c r="DM901" s="13">
        <v>0</v>
      </c>
      <c r="DN901" s="16">
        <v>354</v>
      </c>
      <c r="DO901" s="16">
        <f>BV901*2^15+BW901*2^14+BX901*2^13+BY901*2^12+BZ901*2^11+CA901*2^10+CB901*2^9+CC901*2^8+CD901*2^7+CE901*2^6+CF901*2^5+CG901*2^4+CH901*2^3+CI901*2^2+CJ901*2^1+CK901*2^0</f>
        <v>0</v>
      </c>
      <c r="DP901" s="16">
        <f>CL901*2^15+CM901*2^14+CN901*2^13+CO901*2^12+CP901*2^11+CQ901*2^10+CR901*2^9+CS901*2^8+CT901*2^7+CU901*2^6+CV901*2^5+CW901*2^4+CX901*2^3+CY901*2^2+CZ901*2^1+DA901*2^0</f>
        <v>0</v>
      </c>
      <c r="DQ901" s="16">
        <f>IF(DS901=2,AT901*1000,AT901)</f>
        <v>2000</v>
      </c>
      <c r="DR901" s="16">
        <f>IF(DT901=2,AU901*1000,AU901)</f>
        <v>500</v>
      </c>
      <c r="DS901" s="16">
        <v>2</v>
      </c>
      <c r="DT901" s="16">
        <v>2</v>
      </c>
      <c r="DU901" s="16">
        <f>MAX(0,MIN(AX901,3))*2^14+MAX(0,MIN(AY901,3))*2^12+MAX(0,MIN(AZ901,3))*2^10+MAX(0,MIN(BA901,3))*2^8+IF(AW901&lt;0,31,IF(AW901&gt;30,30,AW901))</f>
        <v>0</v>
      </c>
      <c r="DV901" s="16">
        <f>DD901 + DE901</f>
        <v>0</v>
      </c>
      <c r="DW901" s="138" t="s">
        <v>184</v>
      </c>
      <c r="DX901" s="137" t="s">
        <v>273</v>
      </c>
      <c r="DY901" s="137" t="s">
        <v>186</v>
      </c>
      <c r="DZ901" s="17"/>
      <c r="EA901" s="15"/>
      <c r="EB901" s="15"/>
      <c r="EC901" s="15"/>
      <c r="ED901" s="15"/>
    </row>
    <row r="902" spans="1:134" ht="15" hidden="1" customHeight="1" x14ac:dyDescent="0.3">
      <c r="A902" s="221"/>
      <c r="B902" s="331"/>
      <c r="C902" s="553"/>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48"/>
      <c r="AK902" s="12"/>
      <c r="AL902" s="12"/>
      <c r="AM902" s="149"/>
      <c r="AN902" s="150"/>
      <c r="AO902" s="150"/>
      <c r="AP902" s="150"/>
      <c r="AQ902" s="132" t="s">
        <v>1036</v>
      </c>
      <c r="AR902" s="225">
        <v>5</v>
      </c>
      <c r="AS902" s="142" t="s">
        <v>170</v>
      </c>
      <c r="AT902" s="13"/>
      <c r="AU902" s="13"/>
      <c r="AV902" s="12"/>
      <c r="AW902" s="12"/>
      <c r="AX902" s="12"/>
      <c r="AY902" s="12"/>
      <c r="AZ902" s="12"/>
      <c r="BA902" s="12"/>
      <c r="BB902" s="14"/>
      <c r="BC902" s="14"/>
      <c r="BD902" s="15"/>
      <c r="BE902" s="137" t="s">
        <v>183</v>
      </c>
      <c r="BF902" s="11"/>
      <c r="BG902" s="11"/>
      <c r="BH902" s="11"/>
      <c r="BI902" s="11" t="s">
        <v>183</v>
      </c>
      <c r="BJ902" s="11" t="s">
        <v>183</v>
      </c>
      <c r="BK902" s="11" t="s">
        <v>183</v>
      </c>
      <c r="BL902" s="11" t="s">
        <v>183</v>
      </c>
      <c r="BM902" s="11" t="s">
        <v>183</v>
      </c>
      <c r="BN902" s="11" t="s">
        <v>183</v>
      </c>
      <c r="BO902" s="11" t="s">
        <v>183</v>
      </c>
      <c r="BP902" s="11" t="s">
        <v>183</v>
      </c>
      <c r="BQ902" s="11" t="s">
        <v>183</v>
      </c>
      <c r="BR902" s="11" t="s">
        <v>183</v>
      </c>
      <c r="BS902" s="11" t="s">
        <v>183</v>
      </c>
      <c r="BT902" s="11" t="s">
        <v>183</v>
      </c>
      <c r="BU902" s="11"/>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6"/>
      <c r="DC902" s="16"/>
      <c r="DD902" s="16"/>
      <c r="DE902" s="16"/>
      <c r="DF902" s="17"/>
      <c r="DG902" s="16"/>
      <c r="DH902" s="16"/>
      <c r="DI902" s="16"/>
      <c r="DJ902" s="16"/>
      <c r="DK902" s="16"/>
      <c r="DL902" s="16"/>
      <c r="DM902" s="13"/>
      <c r="DN902" s="16"/>
      <c r="DO902" s="16"/>
      <c r="DP902" s="16"/>
      <c r="DQ902" s="16"/>
      <c r="DR902" s="16"/>
      <c r="DS902" s="16"/>
      <c r="DT902" s="16"/>
      <c r="DU902" s="16"/>
      <c r="DV902" s="16"/>
      <c r="DW902" s="138"/>
      <c r="DX902" s="137"/>
      <c r="DY902" s="137"/>
      <c r="DZ902" s="17"/>
      <c r="EA902" s="15"/>
      <c r="EB902" s="15"/>
      <c r="EC902" s="15"/>
      <c r="ED902" s="15"/>
    </row>
    <row r="903" spans="1:134" ht="15" hidden="1" customHeight="1" x14ac:dyDescent="0.3">
      <c r="A903" s="221"/>
      <c r="B903" s="331"/>
      <c r="C903" s="561" t="str">
        <f>IF(LEN(t_STR_RW_AUX_PWM22) &gt; 0, t_STR_RW_AUX_PWM22, DEF_RW_AUX_PWM22) &amp; " short to power"</f>
        <v>PWM22 short to power</v>
      </c>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c r="AC903" s="151"/>
      <c r="AD903" s="151"/>
      <c r="AE903" s="151"/>
      <c r="AF903" s="151"/>
      <c r="AG903" s="151"/>
      <c r="AH903" s="151"/>
      <c r="AI903" s="151"/>
      <c r="AJ903" s="148">
        <f>IF($DM903=0,0,(IF(_xlfn.BITAND($DM903, 128),"8,", "") &amp; IF(_xlfn.BITAND($DM903,64),"7,", "") &amp; IF(_xlfn.BITAND($DM903,7), _xlfn.BITAND($DM903,7) &amp; ",", "") &amp; IF(_xlfn.BITAND($DM903, 56), _xlfn.BITAND($DM903, 56)/8, "")))</f>
        <v>0</v>
      </c>
      <c r="AK903" s="135">
        <v>516108</v>
      </c>
      <c r="AL903" s="135">
        <v>3</v>
      </c>
      <c r="AM903" s="194" t="s">
        <v>165</v>
      </c>
      <c r="AN903" s="195" t="s">
        <v>1351</v>
      </c>
      <c r="AO903" s="195" t="s">
        <v>343</v>
      </c>
      <c r="AP903" s="195" t="s">
        <v>1353</v>
      </c>
      <c r="AQ903" s="140" t="s">
        <v>1354</v>
      </c>
      <c r="AR903" s="225">
        <v>90</v>
      </c>
      <c r="AS903" s="142" t="s">
        <v>1033</v>
      </c>
      <c r="AT903" s="198">
        <v>2</v>
      </c>
      <c r="AU903" s="198">
        <v>0.5</v>
      </c>
      <c r="AV903" s="12" t="s">
        <v>259</v>
      </c>
      <c r="AW903" s="135">
        <v>0</v>
      </c>
      <c r="AX903" s="135">
        <v>0</v>
      </c>
      <c r="AY903" s="135">
        <v>0</v>
      </c>
      <c r="AZ903" s="135">
        <v>0</v>
      </c>
      <c r="BA903" s="135">
        <v>0</v>
      </c>
      <c r="BB903" s="136"/>
      <c r="BC903" s="136"/>
      <c r="BD903" s="15"/>
      <c r="BE903" s="137" t="str">
        <f>IF(C903="","",C903)</f>
        <v>PWM22 short to power</v>
      </c>
      <c r="BF903" s="11" t="s">
        <v>264</v>
      </c>
      <c r="BG903" s="11" t="s">
        <v>265</v>
      </c>
      <c r="BH903" s="11" t="s">
        <v>266</v>
      </c>
      <c r="BI903" s="146" t="s">
        <v>1225</v>
      </c>
      <c r="BJ903" s="11" t="s">
        <v>268</v>
      </c>
      <c r="BK903" s="146" t="s">
        <v>269</v>
      </c>
      <c r="BL903" s="146" t="s">
        <v>350</v>
      </c>
      <c r="BM903" s="146" t="s">
        <v>179</v>
      </c>
      <c r="BN903" s="11" t="s">
        <v>182</v>
      </c>
      <c r="BO903" s="265" t="s">
        <v>181</v>
      </c>
      <c r="BP903" s="11" t="s">
        <v>272</v>
      </c>
      <c r="BQ903" s="11" t="s">
        <v>182</v>
      </c>
      <c r="BR903" s="11" t="s">
        <v>182</v>
      </c>
      <c r="BS903" s="11" t="s">
        <v>183</v>
      </c>
      <c r="BT903" s="11" t="s">
        <v>182</v>
      </c>
      <c r="BU903" s="11"/>
      <c r="BV903" s="15">
        <f>IF(UPPER(TRIM(D903))="X",1,0)</f>
        <v>0</v>
      </c>
      <c r="BW903" s="15">
        <f>IF(UPPER(TRIM(E903))="X",1,0)</f>
        <v>0</v>
      </c>
      <c r="BX903" s="15">
        <f>IF(UPPER(TRIM(F903))="X",1,0)</f>
        <v>0</v>
      </c>
      <c r="BY903" s="15">
        <f>IF(UPPER(TRIM(G903))="X",1,0)</f>
        <v>0</v>
      </c>
      <c r="BZ903" s="15">
        <f>IF(UPPER(TRIM(H903))="X",1,0)</f>
        <v>0</v>
      </c>
      <c r="CA903" s="15">
        <f>IF(UPPER(TRIM(J903))="X",1,0)</f>
        <v>0</v>
      </c>
      <c r="CB903" s="15">
        <f>IF(UPPER(TRIM(L903))="X",1,0)</f>
        <v>0</v>
      </c>
      <c r="CC903" s="15">
        <f>IF(UPPER(TRIM(M903))="X",1,0)</f>
        <v>0</v>
      </c>
      <c r="CD903" s="15">
        <f>IF(UPPER(TRIM(I903))="X",1,0)</f>
        <v>0</v>
      </c>
      <c r="CE903" s="15">
        <f>IF(UPPER(TRIM(K903))="X",1,0)</f>
        <v>0</v>
      </c>
      <c r="CF903" s="15">
        <f t="shared" ref="CF903:DA903" si="433">IF(UPPER(TRIM(N903))="X",1,0)</f>
        <v>0</v>
      </c>
      <c r="CG903" s="15">
        <f t="shared" si="433"/>
        <v>0</v>
      </c>
      <c r="CH903" s="15">
        <f t="shared" si="433"/>
        <v>0</v>
      </c>
      <c r="CI903" s="15">
        <f t="shared" si="433"/>
        <v>0</v>
      </c>
      <c r="CJ903" s="15">
        <f t="shared" si="433"/>
        <v>0</v>
      </c>
      <c r="CK903" s="15">
        <f t="shared" si="433"/>
        <v>0</v>
      </c>
      <c r="CL903" s="15">
        <f t="shared" si="433"/>
        <v>0</v>
      </c>
      <c r="CM903" s="15">
        <f t="shared" si="433"/>
        <v>0</v>
      </c>
      <c r="CN903" s="15">
        <f t="shared" si="433"/>
        <v>0</v>
      </c>
      <c r="CO903" s="15">
        <f t="shared" si="433"/>
        <v>0</v>
      </c>
      <c r="CP903" s="15">
        <f t="shared" si="433"/>
        <v>0</v>
      </c>
      <c r="CQ903" s="15">
        <f t="shared" si="433"/>
        <v>0</v>
      </c>
      <c r="CR903" s="15">
        <f t="shared" si="433"/>
        <v>0</v>
      </c>
      <c r="CS903" s="15">
        <f t="shared" si="433"/>
        <v>0</v>
      </c>
      <c r="CT903" s="15">
        <f t="shared" si="433"/>
        <v>0</v>
      </c>
      <c r="CU903" s="15">
        <f t="shared" si="433"/>
        <v>0</v>
      </c>
      <c r="CV903" s="15">
        <f t="shared" si="433"/>
        <v>0</v>
      </c>
      <c r="CW903" s="15">
        <f t="shared" si="433"/>
        <v>0</v>
      </c>
      <c r="CX903" s="15">
        <f t="shared" si="433"/>
        <v>0</v>
      </c>
      <c r="CY903" s="15">
        <f t="shared" si="433"/>
        <v>0</v>
      </c>
      <c r="CZ903" s="15">
        <f t="shared" si="433"/>
        <v>0</v>
      </c>
      <c r="DA903" s="15">
        <f t="shared" si="433"/>
        <v>0</v>
      </c>
      <c r="DB903" s="16">
        <f>IF(UPPER(TRIM(AM903))="P", 0, IF(UPPER(TRIM(AM903))="C", 16384, IF(UPPER(TRIM(AM903))="B", 32768, IF(UPPER(TRIM(AM903))="U", 49152, -1))))</f>
        <v>0</v>
      </c>
      <c r="DC903" s="16">
        <f>HEX2DEC(AN903)</f>
        <v>5802</v>
      </c>
      <c r="DD903" s="16">
        <f>IF(UPPER(TRIM(BB903))="",0,IF(UPPER(TRIM(BB903))="M",32,IF(UPPER(TRIM(BB903))="H",64,IF(UPPER(TRIM(BB903))="I",128,-1))))</f>
        <v>0</v>
      </c>
      <c r="DE903" s="16">
        <f>IF(UPPER(TRIM(BC903))="",0, IF(UPPER(TRIM(BC903))="U",1,IF(UPPER(TRIM(BC903))="A",2,IF(UPPER(TRIM(BC903))="B1",4,IF(UPPER(TRIM(BC903))="B2",8,IF(UPPER(TRIM(BC903))="C",16,-1))))))</f>
        <v>0</v>
      </c>
      <c r="DF903" s="17"/>
      <c r="DG903" s="16">
        <v>458</v>
      </c>
      <c r="DH903" s="16">
        <f>AK903</f>
        <v>516108</v>
      </c>
      <c r="DI903" s="16">
        <f>AL903</f>
        <v>3</v>
      </c>
      <c r="DJ903" s="16">
        <f>DB903 + DC903</f>
        <v>5802</v>
      </c>
      <c r="DK903" s="16">
        <f>HEX2DEC(AO903)</f>
        <v>18</v>
      </c>
      <c r="DL903" s="16">
        <f>HEX2DEC(AP903)</f>
        <v>5803</v>
      </c>
      <c r="DM903" s="13">
        <v>0</v>
      </c>
      <c r="DN903" s="16">
        <v>355</v>
      </c>
      <c r="DO903" s="16">
        <f>BV903*2^15+BW903*2^14+BX903*2^13+BY903*2^12+BZ903*2^11+CA903*2^10+CB903*2^9+CC903*2^8+CD903*2^7+CE903*2^6+CF903*2^5+CG903*2^4+CH903*2^3+CI903*2^2+CJ903*2^1+CK903*2^0</f>
        <v>0</v>
      </c>
      <c r="DP903" s="16">
        <f>CL903*2^15+CM903*2^14+CN903*2^13+CO903*2^12+CP903*2^11+CQ903*2^10+CR903*2^9+CS903*2^8+CT903*2^7+CU903*2^6+CV903*2^5+CW903*2^4+CX903*2^3+CY903*2^2+CZ903*2^1+DA903*2^0</f>
        <v>0</v>
      </c>
      <c r="DQ903" s="16">
        <f>IF(DS903=2,AT903*1000,AT903)</f>
        <v>2000</v>
      </c>
      <c r="DR903" s="16">
        <f>IF(DT903=2,AU903*1000,AU903)</f>
        <v>500</v>
      </c>
      <c r="DS903" s="16">
        <v>2</v>
      </c>
      <c r="DT903" s="16">
        <v>2</v>
      </c>
      <c r="DU903" s="16">
        <f>MAX(0,MIN(AX903,3))*2^14+MAX(0,MIN(AY903,3))*2^12+MAX(0,MIN(AZ903,3))*2^10+MAX(0,MIN(BA903,3))*2^8+IF(AW903&lt;0,31,IF(AW903&gt;30,30,AW903))</f>
        <v>0</v>
      </c>
      <c r="DV903" s="16">
        <f>DD903 + DE903</f>
        <v>0</v>
      </c>
      <c r="DW903" s="138" t="s">
        <v>184</v>
      </c>
      <c r="DX903" s="137" t="s">
        <v>273</v>
      </c>
      <c r="DY903" s="137" t="s">
        <v>186</v>
      </c>
      <c r="DZ903" s="17"/>
      <c r="EA903" s="15"/>
      <c r="EB903" s="15"/>
      <c r="EC903" s="15"/>
      <c r="ED903" s="15"/>
    </row>
    <row r="904" spans="1:134" ht="15" hidden="1" customHeight="1" x14ac:dyDescent="0.3">
      <c r="A904" s="221"/>
      <c r="B904" s="331"/>
      <c r="C904" s="553"/>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48"/>
      <c r="AK904" s="12"/>
      <c r="AL904" s="12"/>
      <c r="AM904" s="149"/>
      <c r="AN904" s="150"/>
      <c r="AO904" s="150"/>
      <c r="AP904" s="150"/>
      <c r="AQ904" s="132" t="s">
        <v>1039</v>
      </c>
      <c r="AR904" s="225">
        <v>90</v>
      </c>
      <c r="AS904" s="142" t="s">
        <v>170</v>
      </c>
      <c r="AT904" s="13"/>
      <c r="AU904" s="13"/>
      <c r="AV904" s="12"/>
      <c r="AW904" s="12"/>
      <c r="AX904" s="12"/>
      <c r="AY904" s="12"/>
      <c r="AZ904" s="12"/>
      <c r="BA904" s="12"/>
      <c r="BB904" s="14"/>
      <c r="BC904" s="14"/>
      <c r="BD904" s="15"/>
      <c r="BE904" s="137" t="s">
        <v>183</v>
      </c>
      <c r="BF904" s="11"/>
      <c r="BG904" s="11"/>
      <c r="BH904" s="11"/>
      <c r="BI904" s="11" t="s">
        <v>183</v>
      </c>
      <c r="BJ904" s="11" t="s">
        <v>183</v>
      </c>
      <c r="BK904" s="11" t="s">
        <v>183</v>
      </c>
      <c r="BL904" s="11" t="s">
        <v>183</v>
      </c>
      <c r="BM904" s="11" t="s">
        <v>183</v>
      </c>
      <c r="BN904" s="11" t="s">
        <v>183</v>
      </c>
      <c r="BO904" s="11" t="s">
        <v>183</v>
      </c>
      <c r="BP904" s="11" t="s">
        <v>183</v>
      </c>
      <c r="BQ904" s="11" t="s">
        <v>183</v>
      </c>
      <c r="BR904" s="11" t="s">
        <v>183</v>
      </c>
      <c r="BS904" s="11" t="s">
        <v>183</v>
      </c>
      <c r="BT904" s="11" t="s">
        <v>183</v>
      </c>
      <c r="BU904" s="11"/>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c r="CW904" s="15"/>
      <c r="CX904" s="15"/>
      <c r="CY904" s="15"/>
      <c r="CZ904" s="15"/>
      <c r="DA904" s="15"/>
      <c r="DB904" s="16"/>
      <c r="DC904" s="16"/>
      <c r="DD904" s="16"/>
      <c r="DE904" s="16"/>
      <c r="DF904" s="17"/>
      <c r="DG904" s="16"/>
      <c r="DH904" s="16"/>
      <c r="DI904" s="16"/>
      <c r="DJ904" s="16"/>
      <c r="DK904" s="16"/>
      <c r="DL904" s="16"/>
      <c r="DM904" s="13"/>
      <c r="DN904" s="16"/>
      <c r="DO904" s="16"/>
      <c r="DP904" s="16"/>
      <c r="DQ904" s="16"/>
      <c r="DR904" s="16"/>
      <c r="DS904" s="16"/>
      <c r="DT904" s="16"/>
      <c r="DU904" s="16"/>
      <c r="DV904" s="16"/>
      <c r="DW904" s="138"/>
      <c r="DX904" s="137"/>
      <c r="DY904" s="137"/>
      <c r="DZ904" s="17"/>
      <c r="EA904" s="15"/>
      <c r="EB904" s="15"/>
      <c r="EC904" s="15"/>
      <c r="ED904" s="15"/>
    </row>
    <row r="905" spans="1:134" ht="15" hidden="1" customHeight="1" x14ac:dyDescent="0.3">
      <c r="A905" s="123"/>
      <c r="B905" s="329"/>
      <c r="C905" s="555"/>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c r="AA905" s="184"/>
      <c r="AB905" s="184"/>
      <c r="AC905" s="184"/>
      <c r="AD905" s="184"/>
      <c r="AE905" s="184"/>
      <c r="AF905" s="184"/>
      <c r="AG905" s="184"/>
      <c r="AH905" s="184"/>
      <c r="AI905" s="184"/>
      <c r="AJ905" s="285"/>
      <c r="AK905" s="184"/>
      <c r="AL905" s="184"/>
      <c r="AM905" s="286"/>
      <c r="AN905" s="287"/>
      <c r="AO905" s="287"/>
      <c r="AP905" s="287"/>
      <c r="AQ905" s="183"/>
      <c r="AR905" s="332"/>
      <c r="AS905" s="333"/>
      <c r="AT905" s="185"/>
      <c r="AU905" s="185"/>
      <c r="AV905" s="184"/>
      <c r="AW905" s="184"/>
      <c r="AX905" s="184"/>
      <c r="AY905" s="184"/>
      <c r="AZ905" s="184"/>
      <c r="BA905" s="184"/>
      <c r="BB905" s="186"/>
      <c r="BC905" s="186"/>
      <c r="BD905" s="15"/>
      <c r="BE905" s="137" t="s">
        <v>183</v>
      </c>
      <c r="BF905" s="11"/>
      <c r="BG905" s="11"/>
      <c r="BH905" s="11"/>
      <c r="BI905" s="11" t="s">
        <v>183</v>
      </c>
      <c r="BJ905" s="11" t="s">
        <v>183</v>
      </c>
      <c r="BK905" s="11" t="s">
        <v>183</v>
      </c>
      <c r="BL905" s="11" t="s">
        <v>183</v>
      </c>
      <c r="BM905" s="11" t="s">
        <v>183</v>
      </c>
      <c r="BN905" s="11" t="s">
        <v>183</v>
      </c>
      <c r="BO905" s="11" t="s">
        <v>183</v>
      </c>
      <c r="BP905" s="11" t="s">
        <v>183</v>
      </c>
      <c r="BQ905" s="11" t="s">
        <v>183</v>
      </c>
      <c r="BR905" s="11" t="s">
        <v>183</v>
      </c>
      <c r="BS905" s="11" t="s">
        <v>183</v>
      </c>
      <c r="BT905" s="11" t="s">
        <v>183</v>
      </c>
      <c r="BU905" s="11"/>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c r="CW905" s="15"/>
      <c r="CX905" s="15"/>
      <c r="CY905" s="15"/>
      <c r="CZ905" s="15"/>
      <c r="DA905" s="15"/>
      <c r="DB905" s="16"/>
      <c r="DC905" s="16"/>
      <c r="DD905" s="16"/>
      <c r="DE905" s="16"/>
      <c r="DF905" s="17"/>
      <c r="DG905" s="16"/>
      <c r="DH905" s="16"/>
      <c r="DI905" s="16"/>
      <c r="DJ905" s="16"/>
      <c r="DK905" s="16"/>
      <c r="DL905" s="16"/>
      <c r="DM905" s="185"/>
      <c r="DN905" s="16"/>
      <c r="DO905" s="16"/>
      <c r="DP905" s="16"/>
      <c r="DQ905" s="16"/>
      <c r="DR905" s="16"/>
      <c r="DS905" s="16"/>
      <c r="DT905" s="16"/>
      <c r="DU905" s="16"/>
      <c r="DV905" s="16"/>
      <c r="DW905" s="138"/>
      <c r="DX905" s="137"/>
      <c r="DY905" s="137"/>
      <c r="DZ905" s="17"/>
      <c r="EA905" s="15"/>
      <c r="EB905" s="15"/>
      <c r="EC905" s="15"/>
      <c r="ED905" s="15"/>
    </row>
    <row r="906" spans="1:134" ht="15" hidden="1" customHeight="1" x14ac:dyDescent="0.3">
      <c r="A906" s="221"/>
      <c r="B906" s="330" t="s">
        <v>1355</v>
      </c>
      <c r="C906" s="561" t="str">
        <f>IF(LEN(t_STR_RW_AUX_PWM23) &gt; 0, t_STR_RW_AUX_PWM23, DEF_RW_AUX_PWM23) &amp; " open / ground short"</f>
        <v>PWM23 open / ground short</v>
      </c>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c r="AA906" s="193"/>
      <c r="AB906" s="193"/>
      <c r="AC906" s="193"/>
      <c r="AD906" s="193"/>
      <c r="AE906" s="193"/>
      <c r="AF906" s="193"/>
      <c r="AG906" s="193"/>
      <c r="AH906" s="193"/>
      <c r="AI906" s="193"/>
      <c r="AJ906" s="148">
        <f>IF($DM906=0,0,(IF(_xlfn.BITAND($DM906, 128),"8,", "") &amp; IF(_xlfn.BITAND($DM906,64),"7,", "") &amp; IF(_xlfn.BITAND($DM906,7), _xlfn.BITAND($DM906,7) &amp; ",", "") &amp; IF(_xlfn.BITAND($DM906, 56), _xlfn.BITAND($DM906, 56)/8, "")))</f>
        <v>0</v>
      </c>
      <c r="AK906" s="135">
        <v>516109</v>
      </c>
      <c r="AL906" s="135">
        <v>5</v>
      </c>
      <c r="AM906" s="194" t="s">
        <v>165</v>
      </c>
      <c r="AN906" s="195" t="s">
        <v>1356</v>
      </c>
      <c r="AO906" s="195" t="s">
        <v>352</v>
      </c>
      <c r="AP906" s="195" t="s">
        <v>1356</v>
      </c>
      <c r="AQ906" s="140" t="s">
        <v>1357</v>
      </c>
      <c r="AR906" s="225">
        <v>5</v>
      </c>
      <c r="AS906" s="142" t="s">
        <v>1033</v>
      </c>
      <c r="AT906" s="198">
        <v>2</v>
      </c>
      <c r="AU906" s="198">
        <v>0.5</v>
      </c>
      <c r="AV906" s="12" t="s">
        <v>259</v>
      </c>
      <c r="AW906" s="135">
        <v>0</v>
      </c>
      <c r="AX906" s="135">
        <v>0</v>
      </c>
      <c r="AY906" s="135">
        <v>0</v>
      </c>
      <c r="AZ906" s="135">
        <v>0</v>
      </c>
      <c r="BA906" s="135">
        <v>0</v>
      </c>
      <c r="BB906" s="136"/>
      <c r="BC906" s="136"/>
      <c r="BD906" s="15"/>
      <c r="BE906" s="137" t="str">
        <f>IF(C906="","",C906)</f>
        <v>PWM23 open / ground short</v>
      </c>
      <c r="BF906" s="11" t="s">
        <v>264</v>
      </c>
      <c r="BG906" s="11" t="s">
        <v>265</v>
      </c>
      <c r="BH906" s="11" t="s">
        <v>266</v>
      </c>
      <c r="BI906" s="146" t="s">
        <v>1225</v>
      </c>
      <c r="BJ906" s="11" t="s">
        <v>268</v>
      </c>
      <c r="BK906" s="146" t="s">
        <v>269</v>
      </c>
      <c r="BL906" s="146" t="s">
        <v>350</v>
      </c>
      <c r="BM906" s="146" t="s">
        <v>179</v>
      </c>
      <c r="BN906" s="11" t="s">
        <v>182</v>
      </c>
      <c r="BO906" s="265" t="s">
        <v>181</v>
      </c>
      <c r="BP906" s="11" t="s">
        <v>272</v>
      </c>
      <c r="BQ906" s="11" t="s">
        <v>182</v>
      </c>
      <c r="BR906" s="11" t="s">
        <v>182</v>
      </c>
      <c r="BS906" s="11" t="s">
        <v>183</v>
      </c>
      <c r="BT906" s="11" t="s">
        <v>182</v>
      </c>
      <c r="BU906" s="11"/>
      <c r="BV906" s="15">
        <f>IF(UPPER(TRIM(D906))="X",1,0)</f>
        <v>0</v>
      </c>
      <c r="BW906" s="15">
        <f>IF(UPPER(TRIM(E906))="X",1,0)</f>
        <v>0</v>
      </c>
      <c r="BX906" s="15">
        <f>IF(UPPER(TRIM(F906))="X",1,0)</f>
        <v>0</v>
      </c>
      <c r="BY906" s="15">
        <f>IF(UPPER(TRIM(G906))="X",1,0)</f>
        <v>0</v>
      </c>
      <c r="BZ906" s="15">
        <f>IF(UPPER(TRIM(H906))="X",1,0)</f>
        <v>0</v>
      </c>
      <c r="CA906" s="15">
        <f>IF(UPPER(TRIM(J906))="X",1,0)</f>
        <v>0</v>
      </c>
      <c r="CB906" s="15">
        <f>IF(UPPER(TRIM(L906))="X",1,0)</f>
        <v>0</v>
      </c>
      <c r="CC906" s="15">
        <f>IF(UPPER(TRIM(M906))="X",1,0)</f>
        <v>0</v>
      </c>
      <c r="CD906" s="15">
        <f>IF(UPPER(TRIM(I906))="X",1,0)</f>
        <v>0</v>
      </c>
      <c r="CE906" s="15">
        <f>IF(UPPER(TRIM(K906))="X",1,0)</f>
        <v>0</v>
      </c>
      <c r="CF906" s="15">
        <f t="shared" ref="CF906:DA906" si="434">IF(UPPER(TRIM(N906))="X",1,0)</f>
        <v>0</v>
      </c>
      <c r="CG906" s="15">
        <f t="shared" si="434"/>
        <v>0</v>
      </c>
      <c r="CH906" s="15">
        <f t="shared" si="434"/>
        <v>0</v>
      </c>
      <c r="CI906" s="15">
        <f t="shared" si="434"/>
        <v>0</v>
      </c>
      <c r="CJ906" s="15">
        <f t="shared" si="434"/>
        <v>0</v>
      </c>
      <c r="CK906" s="15">
        <f t="shared" si="434"/>
        <v>0</v>
      </c>
      <c r="CL906" s="15">
        <f t="shared" si="434"/>
        <v>0</v>
      </c>
      <c r="CM906" s="15">
        <f t="shared" si="434"/>
        <v>0</v>
      </c>
      <c r="CN906" s="15">
        <f t="shared" si="434"/>
        <v>0</v>
      </c>
      <c r="CO906" s="15">
        <f t="shared" si="434"/>
        <v>0</v>
      </c>
      <c r="CP906" s="15">
        <f t="shared" si="434"/>
        <v>0</v>
      </c>
      <c r="CQ906" s="15">
        <f t="shared" si="434"/>
        <v>0</v>
      </c>
      <c r="CR906" s="15">
        <f t="shared" si="434"/>
        <v>0</v>
      </c>
      <c r="CS906" s="15">
        <f t="shared" si="434"/>
        <v>0</v>
      </c>
      <c r="CT906" s="15">
        <f t="shared" si="434"/>
        <v>0</v>
      </c>
      <c r="CU906" s="15">
        <f t="shared" si="434"/>
        <v>0</v>
      </c>
      <c r="CV906" s="15">
        <f t="shared" si="434"/>
        <v>0</v>
      </c>
      <c r="CW906" s="15">
        <f t="shared" si="434"/>
        <v>0</v>
      </c>
      <c r="CX906" s="15">
        <f t="shared" si="434"/>
        <v>0</v>
      </c>
      <c r="CY906" s="15">
        <f t="shared" si="434"/>
        <v>0</v>
      </c>
      <c r="CZ906" s="15">
        <f t="shared" si="434"/>
        <v>0</v>
      </c>
      <c r="DA906" s="15">
        <f t="shared" si="434"/>
        <v>0</v>
      </c>
      <c r="DB906" s="16">
        <f>IF(UPPER(TRIM(AM906))="P", 0, IF(UPPER(TRIM(AM906))="C", 16384, IF(UPPER(TRIM(AM906))="B", 32768, IF(UPPER(TRIM(AM906))="U", 49152, -1))))</f>
        <v>0</v>
      </c>
      <c r="DC906" s="16">
        <f>HEX2DEC(AN906)</f>
        <v>5804</v>
      </c>
      <c r="DD906" s="16">
        <f>IF(UPPER(TRIM(BB906))="",0,IF(UPPER(TRIM(BB906))="M",32,IF(UPPER(TRIM(BB906))="H",64,IF(UPPER(TRIM(BB906))="I",128,-1))))</f>
        <v>0</v>
      </c>
      <c r="DE906" s="16">
        <f>IF(UPPER(TRIM(BC906))="",0, IF(UPPER(TRIM(BC906))="U",1,IF(UPPER(TRIM(BC906))="A",2,IF(UPPER(TRIM(BC906))="B1",4,IF(UPPER(TRIM(BC906))="B2",8,IF(UPPER(TRIM(BC906))="C",16,-1))))))</f>
        <v>0</v>
      </c>
      <c r="DF906" s="17"/>
      <c r="DG906" s="16">
        <v>459</v>
      </c>
      <c r="DH906" s="16">
        <f>AK906</f>
        <v>516109</v>
      </c>
      <c r="DI906" s="16">
        <f>AL906</f>
        <v>5</v>
      </c>
      <c r="DJ906" s="16">
        <f>DB906 + DC906</f>
        <v>5804</v>
      </c>
      <c r="DK906" s="16">
        <f>HEX2DEC(AO906)</f>
        <v>17</v>
      </c>
      <c r="DL906" s="16">
        <f>HEX2DEC(AP906)</f>
        <v>5804</v>
      </c>
      <c r="DM906" s="13">
        <v>0</v>
      </c>
      <c r="DN906" s="16">
        <v>356</v>
      </c>
      <c r="DO906" s="16">
        <f>BV906*2^15+BW906*2^14+BX906*2^13+BY906*2^12+BZ906*2^11+CA906*2^10+CB906*2^9+CC906*2^8+CD906*2^7+CE906*2^6+CF906*2^5+CG906*2^4+CH906*2^3+CI906*2^2+CJ906*2^1+CK906*2^0</f>
        <v>0</v>
      </c>
      <c r="DP906" s="16">
        <f>CL906*2^15+CM906*2^14+CN906*2^13+CO906*2^12+CP906*2^11+CQ906*2^10+CR906*2^9+CS906*2^8+CT906*2^7+CU906*2^6+CV906*2^5+CW906*2^4+CX906*2^3+CY906*2^2+CZ906*2^1+DA906*2^0</f>
        <v>0</v>
      </c>
      <c r="DQ906" s="16">
        <f>IF(DS906=2,AT906*1000,AT906)</f>
        <v>2000</v>
      </c>
      <c r="DR906" s="16">
        <f>IF(DT906=2,AU906*1000,AU906)</f>
        <v>500</v>
      </c>
      <c r="DS906" s="16">
        <v>2</v>
      </c>
      <c r="DT906" s="16">
        <v>2</v>
      </c>
      <c r="DU906" s="16">
        <f>MAX(0,MIN(AX906,3))*2^14+MAX(0,MIN(AY906,3))*2^12+MAX(0,MIN(AZ906,3))*2^10+MAX(0,MIN(BA906,3))*2^8+IF(AW906&lt;0,31,IF(AW906&gt;30,30,AW906))</f>
        <v>0</v>
      </c>
      <c r="DV906" s="16">
        <f>DD906 + DE906</f>
        <v>0</v>
      </c>
      <c r="DW906" s="138" t="s">
        <v>184</v>
      </c>
      <c r="DX906" s="137" t="s">
        <v>273</v>
      </c>
      <c r="DY906" s="137" t="s">
        <v>186</v>
      </c>
      <c r="DZ906" s="17"/>
      <c r="EA906" s="15"/>
      <c r="EB906" s="15"/>
      <c r="EC906" s="15"/>
      <c r="ED906" s="15"/>
    </row>
    <row r="907" spans="1:134" ht="15" hidden="1" customHeight="1" x14ac:dyDescent="0.3">
      <c r="A907" s="221"/>
      <c r="B907" s="331"/>
      <c r="C907" s="553"/>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48"/>
      <c r="AK907" s="12"/>
      <c r="AL907" s="12"/>
      <c r="AM907" s="149"/>
      <c r="AN907" s="150"/>
      <c r="AO907" s="150"/>
      <c r="AP907" s="150"/>
      <c r="AQ907" s="132" t="s">
        <v>1036</v>
      </c>
      <c r="AR907" s="225">
        <v>5</v>
      </c>
      <c r="AS907" s="142" t="s">
        <v>170</v>
      </c>
      <c r="AT907" s="13"/>
      <c r="AU907" s="13"/>
      <c r="AV907" s="12"/>
      <c r="AW907" s="12"/>
      <c r="AX907" s="12"/>
      <c r="AY907" s="12"/>
      <c r="AZ907" s="12"/>
      <c r="BA907" s="12"/>
      <c r="BB907" s="14"/>
      <c r="BC907" s="14"/>
      <c r="BD907" s="15"/>
      <c r="BE907" s="137" t="s">
        <v>183</v>
      </c>
      <c r="BF907" s="11"/>
      <c r="BG907" s="11"/>
      <c r="BH907" s="11"/>
      <c r="BI907" s="11" t="s">
        <v>183</v>
      </c>
      <c r="BJ907" s="11" t="s">
        <v>183</v>
      </c>
      <c r="BK907" s="11" t="s">
        <v>183</v>
      </c>
      <c r="BL907" s="11" t="s">
        <v>183</v>
      </c>
      <c r="BM907" s="11" t="s">
        <v>183</v>
      </c>
      <c r="BN907" s="11" t="s">
        <v>183</v>
      </c>
      <c r="BO907" s="11" t="s">
        <v>183</v>
      </c>
      <c r="BP907" s="11" t="s">
        <v>183</v>
      </c>
      <c r="BQ907" s="11" t="s">
        <v>183</v>
      </c>
      <c r="BR907" s="11" t="s">
        <v>183</v>
      </c>
      <c r="BS907" s="11" t="s">
        <v>183</v>
      </c>
      <c r="BT907" s="11" t="s">
        <v>183</v>
      </c>
      <c r="BU907" s="11"/>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c r="CW907" s="15"/>
      <c r="CX907" s="15"/>
      <c r="CY907" s="15"/>
      <c r="CZ907" s="15"/>
      <c r="DA907" s="15"/>
      <c r="DB907" s="16"/>
      <c r="DC907" s="16"/>
      <c r="DD907" s="16"/>
      <c r="DE907" s="16"/>
      <c r="DF907" s="17"/>
      <c r="DG907" s="16"/>
      <c r="DH907" s="16"/>
      <c r="DI907" s="16"/>
      <c r="DJ907" s="16"/>
      <c r="DK907" s="16"/>
      <c r="DL907" s="16"/>
      <c r="DM907" s="13"/>
      <c r="DN907" s="16"/>
      <c r="DO907" s="16"/>
      <c r="DP907" s="16"/>
      <c r="DQ907" s="16"/>
      <c r="DR907" s="16"/>
      <c r="DS907" s="16"/>
      <c r="DT907" s="16"/>
      <c r="DU907" s="16"/>
      <c r="DV907" s="16"/>
      <c r="DW907" s="138"/>
      <c r="DX907" s="137"/>
      <c r="DY907" s="137"/>
      <c r="DZ907" s="17"/>
      <c r="EA907" s="15"/>
      <c r="EB907" s="15"/>
      <c r="EC907" s="15"/>
      <c r="ED907" s="15"/>
    </row>
    <row r="908" spans="1:134" ht="15" hidden="1" customHeight="1" x14ac:dyDescent="0.3">
      <c r="A908" s="221"/>
      <c r="B908" s="331"/>
      <c r="C908" s="561" t="str">
        <f>IF(LEN(t_STR_RW_AUX_PWM23) &gt; 0, t_STR_RW_AUX_PWM23, DEF_RW_AUX_PWM23) &amp; " short to power"</f>
        <v>PWM23 short to power</v>
      </c>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c r="AC908" s="151"/>
      <c r="AD908" s="151"/>
      <c r="AE908" s="151"/>
      <c r="AF908" s="151"/>
      <c r="AG908" s="151"/>
      <c r="AH908" s="151"/>
      <c r="AI908" s="151"/>
      <c r="AJ908" s="148">
        <f>IF($DM908=0,0,(IF(_xlfn.BITAND($DM908, 128),"8,", "") &amp; IF(_xlfn.BITAND($DM908,64),"7,", "") &amp; IF(_xlfn.BITAND($DM908,7), _xlfn.BITAND($DM908,7) &amp; ",", "") &amp; IF(_xlfn.BITAND($DM908, 56), _xlfn.BITAND($DM908, 56)/8, "")))</f>
        <v>0</v>
      </c>
      <c r="AK908" s="135">
        <v>516109</v>
      </c>
      <c r="AL908" s="135">
        <v>3</v>
      </c>
      <c r="AM908" s="194" t="s">
        <v>165</v>
      </c>
      <c r="AN908" s="195" t="s">
        <v>1356</v>
      </c>
      <c r="AO908" s="195" t="s">
        <v>343</v>
      </c>
      <c r="AP908" s="195" t="s">
        <v>1358</v>
      </c>
      <c r="AQ908" s="140" t="s">
        <v>1359</v>
      </c>
      <c r="AR908" s="225">
        <v>90</v>
      </c>
      <c r="AS908" s="142" t="s">
        <v>1033</v>
      </c>
      <c r="AT908" s="198">
        <v>2</v>
      </c>
      <c r="AU908" s="198">
        <v>0.5</v>
      </c>
      <c r="AV908" s="12" t="s">
        <v>259</v>
      </c>
      <c r="AW908" s="135">
        <v>0</v>
      </c>
      <c r="AX908" s="135">
        <v>0</v>
      </c>
      <c r="AY908" s="135">
        <v>0</v>
      </c>
      <c r="AZ908" s="135">
        <v>0</v>
      </c>
      <c r="BA908" s="135">
        <v>0</v>
      </c>
      <c r="BB908" s="136"/>
      <c r="BC908" s="136"/>
      <c r="BD908" s="15"/>
      <c r="BE908" s="137" t="str">
        <f>IF(C908="","",C908)</f>
        <v>PWM23 short to power</v>
      </c>
      <c r="BF908" s="11" t="s">
        <v>264</v>
      </c>
      <c r="BG908" s="11" t="s">
        <v>265</v>
      </c>
      <c r="BH908" s="11" t="s">
        <v>266</v>
      </c>
      <c r="BI908" s="146" t="s">
        <v>1225</v>
      </c>
      <c r="BJ908" s="11" t="s">
        <v>268</v>
      </c>
      <c r="BK908" s="146" t="s">
        <v>269</v>
      </c>
      <c r="BL908" s="146" t="s">
        <v>350</v>
      </c>
      <c r="BM908" s="146" t="s">
        <v>179</v>
      </c>
      <c r="BN908" s="11" t="s">
        <v>182</v>
      </c>
      <c r="BO908" s="265" t="s">
        <v>181</v>
      </c>
      <c r="BP908" s="11" t="s">
        <v>272</v>
      </c>
      <c r="BQ908" s="11" t="s">
        <v>182</v>
      </c>
      <c r="BR908" s="11" t="s">
        <v>182</v>
      </c>
      <c r="BS908" s="11" t="s">
        <v>183</v>
      </c>
      <c r="BT908" s="11" t="s">
        <v>182</v>
      </c>
      <c r="BU908" s="11"/>
      <c r="BV908" s="15">
        <f>IF(UPPER(TRIM(D908))="X",1,0)</f>
        <v>0</v>
      </c>
      <c r="BW908" s="15">
        <f>IF(UPPER(TRIM(E908))="X",1,0)</f>
        <v>0</v>
      </c>
      <c r="BX908" s="15">
        <f>IF(UPPER(TRIM(F908))="X",1,0)</f>
        <v>0</v>
      </c>
      <c r="BY908" s="15">
        <f>IF(UPPER(TRIM(G908))="X",1,0)</f>
        <v>0</v>
      </c>
      <c r="BZ908" s="15">
        <f>IF(UPPER(TRIM(H908))="X",1,0)</f>
        <v>0</v>
      </c>
      <c r="CA908" s="15">
        <f>IF(UPPER(TRIM(J908))="X",1,0)</f>
        <v>0</v>
      </c>
      <c r="CB908" s="15">
        <f>IF(UPPER(TRIM(L908))="X",1,0)</f>
        <v>0</v>
      </c>
      <c r="CC908" s="15">
        <f>IF(UPPER(TRIM(M908))="X",1,0)</f>
        <v>0</v>
      </c>
      <c r="CD908" s="15">
        <f>IF(UPPER(TRIM(I908))="X",1,0)</f>
        <v>0</v>
      </c>
      <c r="CE908" s="15">
        <f>IF(UPPER(TRIM(K908))="X",1,0)</f>
        <v>0</v>
      </c>
      <c r="CF908" s="15">
        <f t="shared" ref="CF908:DA908" si="435">IF(UPPER(TRIM(N908))="X",1,0)</f>
        <v>0</v>
      </c>
      <c r="CG908" s="15">
        <f t="shared" si="435"/>
        <v>0</v>
      </c>
      <c r="CH908" s="15">
        <f t="shared" si="435"/>
        <v>0</v>
      </c>
      <c r="CI908" s="15">
        <f t="shared" si="435"/>
        <v>0</v>
      </c>
      <c r="CJ908" s="15">
        <f t="shared" si="435"/>
        <v>0</v>
      </c>
      <c r="CK908" s="15">
        <f t="shared" si="435"/>
        <v>0</v>
      </c>
      <c r="CL908" s="15">
        <f t="shared" si="435"/>
        <v>0</v>
      </c>
      <c r="CM908" s="15">
        <f t="shared" si="435"/>
        <v>0</v>
      </c>
      <c r="CN908" s="15">
        <f t="shared" si="435"/>
        <v>0</v>
      </c>
      <c r="CO908" s="15">
        <f t="shared" si="435"/>
        <v>0</v>
      </c>
      <c r="CP908" s="15">
        <f t="shared" si="435"/>
        <v>0</v>
      </c>
      <c r="CQ908" s="15">
        <f t="shared" si="435"/>
        <v>0</v>
      </c>
      <c r="CR908" s="15">
        <f t="shared" si="435"/>
        <v>0</v>
      </c>
      <c r="CS908" s="15">
        <f t="shared" si="435"/>
        <v>0</v>
      </c>
      <c r="CT908" s="15">
        <f t="shared" si="435"/>
        <v>0</v>
      </c>
      <c r="CU908" s="15">
        <f t="shared" si="435"/>
        <v>0</v>
      </c>
      <c r="CV908" s="15">
        <f t="shared" si="435"/>
        <v>0</v>
      </c>
      <c r="CW908" s="15">
        <f t="shared" si="435"/>
        <v>0</v>
      </c>
      <c r="CX908" s="15">
        <f t="shared" si="435"/>
        <v>0</v>
      </c>
      <c r="CY908" s="15">
        <f t="shared" si="435"/>
        <v>0</v>
      </c>
      <c r="CZ908" s="15">
        <f t="shared" si="435"/>
        <v>0</v>
      </c>
      <c r="DA908" s="15">
        <f t="shared" si="435"/>
        <v>0</v>
      </c>
      <c r="DB908" s="16">
        <f>IF(UPPER(TRIM(AM908))="P", 0, IF(UPPER(TRIM(AM908))="C", 16384, IF(UPPER(TRIM(AM908))="B", 32768, IF(UPPER(TRIM(AM908))="U", 49152, -1))))</f>
        <v>0</v>
      </c>
      <c r="DC908" s="16">
        <f>HEX2DEC(AN908)</f>
        <v>5804</v>
      </c>
      <c r="DD908" s="16">
        <f>IF(UPPER(TRIM(BB908))="",0,IF(UPPER(TRIM(BB908))="M",32,IF(UPPER(TRIM(BB908))="H",64,IF(UPPER(TRIM(BB908))="I",128,-1))))</f>
        <v>0</v>
      </c>
      <c r="DE908" s="16">
        <f>IF(UPPER(TRIM(BC908))="",0, IF(UPPER(TRIM(BC908))="U",1,IF(UPPER(TRIM(BC908))="A",2,IF(UPPER(TRIM(BC908))="B1",4,IF(UPPER(TRIM(BC908))="B2",8,IF(UPPER(TRIM(BC908))="C",16,-1))))))</f>
        <v>0</v>
      </c>
      <c r="DF908" s="17"/>
      <c r="DG908" s="16">
        <v>460</v>
      </c>
      <c r="DH908" s="16">
        <f>AK908</f>
        <v>516109</v>
      </c>
      <c r="DI908" s="16">
        <f>AL908</f>
        <v>3</v>
      </c>
      <c r="DJ908" s="16">
        <f>DB908 + DC908</f>
        <v>5804</v>
      </c>
      <c r="DK908" s="16">
        <f>HEX2DEC(AO908)</f>
        <v>18</v>
      </c>
      <c r="DL908" s="16">
        <f>HEX2DEC(AP908)</f>
        <v>5805</v>
      </c>
      <c r="DM908" s="13">
        <v>0</v>
      </c>
      <c r="DN908" s="16">
        <v>357</v>
      </c>
      <c r="DO908" s="16">
        <f>BV908*2^15+BW908*2^14+BX908*2^13+BY908*2^12+BZ908*2^11+CA908*2^10+CB908*2^9+CC908*2^8+CD908*2^7+CE908*2^6+CF908*2^5+CG908*2^4+CH908*2^3+CI908*2^2+CJ908*2^1+CK908*2^0</f>
        <v>0</v>
      </c>
      <c r="DP908" s="16">
        <f>CL908*2^15+CM908*2^14+CN908*2^13+CO908*2^12+CP908*2^11+CQ908*2^10+CR908*2^9+CS908*2^8+CT908*2^7+CU908*2^6+CV908*2^5+CW908*2^4+CX908*2^3+CY908*2^2+CZ908*2^1+DA908*2^0</f>
        <v>0</v>
      </c>
      <c r="DQ908" s="16">
        <f>IF(DS908=2,AT908*1000,AT908)</f>
        <v>2000</v>
      </c>
      <c r="DR908" s="16">
        <f>IF(DT908=2,AU908*1000,AU908)</f>
        <v>500</v>
      </c>
      <c r="DS908" s="16">
        <v>2</v>
      </c>
      <c r="DT908" s="16">
        <v>2</v>
      </c>
      <c r="DU908" s="16">
        <f>MAX(0,MIN(AX908,3))*2^14+MAX(0,MIN(AY908,3))*2^12+MAX(0,MIN(AZ908,3))*2^10+MAX(0,MIN(BA908,3))*2^8+IF(AW908&lt;0,31,IF(AW908&gt;30,30,AW908))</f>
        <v>0</v>
      </c>
      <c r="DV908" s="16">
        <f>DD908 + DE908</f>
        <v>0</v>
      </c>
      <c r="DW908" s="138" t="s">
        <v>184</v>
      </c>
      <c r="DX908" s="137" t="s">
        <v>273</v>
      </c>
      <c r="DY908" s="137" t="s">
        <v>186</v>
      </c>
      <c r="DZ908" s="17"/>
      <c r="EA908" s="15"/>
      <c r="EB908" s="15"/>
      <c r="EC908" s="15"/>
      <c r="ED908" s="15"/>
    </row>
    <row r="909" spans="1:134" ht="15" hidden="1" customHeight="1" x14ac:dyDescent="0.3">
      <c r="A909" s="334"/>
      <c r="B909" s="331"/>
      <c r="C909" s="553"/>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48"/>
      <c r="AK909" s="12"/>
      <c r="AL909" s="12"/>
      <c r="AM909" s="149"/>
      <c r="AN909" s="150"/>
      <c r="AO909" s="150"/>
      <c r="AP909" s="150"/>
      <c r="AQ909" s="132" t="s">
        <v>1039</v>
      </c>
      <c r="AR909" s="225">
        <v>90</v>
      </c>
      <c r="AS909" s="142" t="s">
        <v>170</v>
      </c>
      <c r="AT909" s="13"/>
      <c r="AU909" s="13"/>
      <c r="AV909" s="12"/>
      <c r="AW909" s="12"/>
      <c r="AX909" s="12"/>
      <c r="AY909" s="12"/>
      <c r="AZ909" s="12"/>
      <c r="BA909" s="12"/>
      <c r="BB909" s="14"/>
      <c r="BC909" s="14"/>
      <c r="BD909" s="15"/>
      <c r="BE909" s="137" t="s">
        <v>183</v>
      </c>
      <c r="BF909" s="11"/>
      <c r="BG909" s="11"/>
      <c r="BH909" s="11"/>
      <c r="BI909" s="11" t="s">
        <v>183</v>
      </c>
      <c r="BJ909" s="11" t="s">
        <v>183</v>
      </c>
      <c r="BK909" s="11" t="s">
        <v>183</v>
      </c>
      <c r="BL909" s="11" t="s">
        <v>183</v>
      </c>
      <c r="BM909" s="11" t="s">
        <v>183</v>
      </c>
      <c r="BN909" s="11" t="s">
        <v>183</v>
      </c>
      <c r="BO909" s="11" t="s">
        <v>183</v>
      </c>
      <c r="BP909" s="11" t="s">
        <v>183</v>
      </c>
      <c r="BQ909" s="11" t="s">
        <v>183</v>
      </c>
      <c r="BR909" s="11" t="s">
        <v>183</v>
      </c>
      <c r="BS909" s="11" t="s">
        <v>183</v>
      </c>
      <c r="BT909" s="11" t="s">
        <v>183</v>
      </c>
      <c r="BU909" s="11"/>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c r="CW909" s="15"/>
      <c r="CX909" s="15"/>
      <c r="CY909" s="15"/>
      <c r="CZ909" s="15"/>
      <c r="DA909" s="15"/>
      <c r="DB909" s="16"/>
      <c r="DC909" s="16"/>
      <c r="DD909" s="16"/>
      <c r="DE909" s="16"/>
      <c r="DF909" s="17"/>
      <c r="DG909" s="16"/>
      <c r="DH909" s="16"/>
      <c r="DI909" s="16"/>
      <c r="DJ909" s="16"/>
      <c r="DK909" s="16"/>
      <c r="DL909" s="16"/>
      <c r="DM909" s="13"/>
      <c r="DN909" s="16"/>
      <c r="DO909" s="16"/>
      <c r="DP909" s="16"/>
      <c r="DQ909" s="16"/>
      <c r="DR909" s="16"/>
      <c r="DS909" s="16"/>
      <c r="DT909" s="16"/>
      <c r="DU909" s="16"/>
      <c r="DV909" s="16"/>
      <c r="DW909" s="138"/>
      <c r="DX909" s="137"/>
      <c r="DY909" s="137"/>
      <c r="DZ909" s="17"/>
      <c r="EA909" s="15"/>
      <c r="EB909" s="15"/>
      <c r="EC909" s="15"/>
      <c r="ED909" s="15"/>
    </row>
    <row r="910" spans="1:134" ht="15" hidden="1" customHeight="1" x14ac:dyDescent="0.3">
      <c r="A910" s="212"/>
      <c r="B910" s="213"/>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c r="AE910" s="214"/>
      <c r="AF910" s="214"/>
      <c r="AG910" s="214"/>
      <c r="AH910" s="214"/>
      <c r="AI910" s="214"/>
      <c r="AJ910" s="215"/>
      <c r="AK910" s="214"/>
      <c r="AL910" s="214"/>
      <c r="AM910" s="216"/>
      <c r="AN910" s="217"/>
      <c r="AO910" s="217"/>
      <c r="AP910" s="217"/>
      <c r="AQ910" s="214"/>
      <c r="AR910" s="214"/>
      <c r="AS910" s="214"/>
      <c r="AT910" s="214"/>
      <c r="AU910" s="214"/>
      <c r="AV910" s="214"/>
      <c r="AW910" s="214"/>
      <c r="AX910" s="214"/>
      <c r="AY910" s="214"/>
      <c r="AZ910" s="214"/>
      <c r="BA910" s="214"/>
      <c r="BB910" s="218"/>
      <c r="BC910" s="218"/>
      <c r="BD910" s="15"/>
      <c r="BE910" s="137" t="s">
        <v>183</v>
      </c>
      <c r="BF910" s="11"/>
      <c r="BG910" s="11"/>
      <c r="BH910" s="11"/>
      <c r="BI910" s="11" t="s">
        <v>183</v>
      </c>
      <c r="BJ910" s="11" t="s">
        <v>183</v>
      </c>
      <c r="BK910" s="11" t="s">
        <v>183</v>
      </c>
      <c r="BL910" s="11" t="s">
        <v>183</v>
      </c>
      <c r="BM910" s="11" t="s">
        <v>183</v>
      </c>
      <c r="BN910" s="11" t="s">
        <v>183</v>
      </c>
      <c r="BO910" s="11" t="s">
        <v>183</v>
      </c>
      <c r="BP910" s="11" t="s">
        <v>183</v>
      </c>
      <c r="BQ910" s="11" t="s">
        <v>183</v>
      </c>
      <c r="BR910" s="11" t="s">
        <v>183</v>
      </c>
      <c r="BS910" s="11" t="s">
        <v>183</v>
      </c>
      <c r="BT910" s="11" t="s">
        <v>183</v>
      </c>
      <c r="BU910" s="11"/>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c r="CW910" s="15"/>
      <c r="CX910" s="15"/>
      <c r="CY910" s="15"/>
      <c r="CZ910" s="15"/>
      <c r="DA910" s="15"/>
      <c r="DB910" s="16"/>
      <c r="DC910" s="16"/>
      <c r="DD910" s="16"/>
      <c r="DE910" s="16"/>
      <c r="DF910" s="17"/>
      <c r="DG910" s="16"/>
      <c r="DH910" s="16"/>
      <c r="DI910" s="16"/>
      <c r="DJ910" s="16"/>
      <c r="DK910" s="16"/>
      <c r="DL910" s="16"/>
      <c r="DM910" s="13"/>
      <c r="DN910" s="16"/>
      <c r="DO910" s="16"/>
      <c r="DP910" s="16"/>
      <c r="DQ910" s="16"/>
      <c r="DR910" s="16"/>
      <c r="DS910" s="16"/>
      <c r="DT910" s="16"/>
      <c r="DU910" s="16"/>
      <c r="DV910" s="16"/>
      <c r="DW910" s="138"/>
      <c r="DX910" s="137"/>
      <c r="DY910" s="137"/>
      <c r="DZ910" s="17"/>
      <c r="EA910" s="15"/>
      <c r="EB910" s="15"/>
      <c r="EC910" s="15"/>
      <c r="ED910" s="15"/>
    </row>
    <row r="911" spans="1:134" ht="15" hidden="1" customHeight="1" x14ac:dyDescent="0.3">
      <c r="A911" s="220"/>
      <c r="B911" s="221"/>
      <c r="C911" s="561" t="s">
        <v>1360</v>
      </c>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c r="AA911" s="193"/>
      <c r="AB911" s="193"/>
      <c r="AC911" s="193"/>
      <c r="AD911" s="193"/>
      <c r="AE911" s="193"/>
      <c r="AF911" s="193"/>
      <c r="AG911" s="193"/>
      <c r="AH911" s="193"/>
      <c r="AI911" s="193"/>
      <c r="AJ911" s="148">
        <f t="shared" ref="AJ911:AJ922" si="436">IF($DM911=0,0,(IF(_xlfn.BITAND($DM911, 128),"8,", "") &amp; IF(_xlfn.BITAND($DM911,64),"7,", "") &amp; IF(_xlfn.BITAND($DM911,7), _xlfn.BITAND($DM911,7) &amp; ",", "") &amp; IF(_xlfn.BITAND($DM911, 56), _xlfn.BITAND($DM911, 56)/8, "")))</f>
        <v>0</v>
      </c>
      <c r="AK911" s="135">
        <v>1323</v>
      </c>
      <c r="AL911" s="135">
        <v>11</v>
      </c>
      <c r="AM911" s="194" t="s">
        <v>165</v>
      </c>
      <c r="AN911" s="195" t="s">
        <v>1361</v>
      </c>
      <c r="AO911" s="195" t="s">
        <v>167</v>
      </c>
      <c r="AP911" s="195" t="s">
        <v>1361</v>
      </c>
      <c r="AQ911" s="140" t="s">
        <v>1362</v>
      </c>
      <c r="AR911" s="133">
        <v>25</v>
      </c>
      <c r="AS911" s="12" t="s">
        <v>1363</v>
      </c>
      <c r="AT911" s="198">
        <v>10</v>
      </c>
      <c r="AU911" s="198">
        <v>1</v>
      </c>
      <c r="AV911" s="12" t="s">
        <v>259</v>
      </c>
      <c r="AW911" s="135">
        <v>0</v>
      </c>
      <c r="AX911" s="135">
        <v>0</v>
      </c>
      <c r="AY911" s="135">
        <v>0</v>
      </c>
      <c r="AZ911" s="135">
        <v>0</v>
      </c>
      <c r="BA911" s="135">
        <v>0</v>
      </c>
      <c r="BB911" s="136"/>
      <c r="BC911" s="136"/>
      <c r="BD911" s="15"/>
      <c r="BE911" s="137" t="s">
        <v>1364</v>
      </c>
      <c r="BF911" s="146"/>
      <c r="BG911" s="146"/>
      <c r="BH911" s="146"/>
      <c r="BI911" s="11" t="s">
        <v>183</v>
      </c>
      <c r="BJ911" s="11" t="s">
        <v>183</v>
      </c>
      <c r="BK911" s="11" t="s">
        <v>183</v>
      </c>
      <c r="BL911" s="11" t="s">
        <v>183</v>
      </c>
      <c r="BM911" s="11" t="s">
        <v>183</v>
      </c>
      <c r="BN911" s="11" t="s">
        <v>183</v>
      </c>
      <c r="BO911" s="11" t="s">
        <v>183</v>
      </c>
      <c r="BP911" s="11" t="s">
        <v>183</v>
      </c>
      <c r="BQ911" s="11" t="s">
        <v>183</v>
      </c>
      <c r="BR911" s="11" t="s">
        <v>183</v>
      </c>
      <c r="BS911" s="11" t="s">
        <v>183</v>
      </c>
      <c r="BT911" s="11" t="s">
        <v>183</v>
      </c>
      <c r="BU911" s="11"/>
      <c r="BV911" s="15">
        <f>IF(UPPER(TRIM(D911))="X",1,0)</f>
        <v>0</v>
      </c>
      <c r="BW911" s="15">
        <f>IF(UPPER(TRIM(E911))="X",1,0)</f>
        <v>0</v>
      </c>
      <c r="BX911" s="15">
        <f>IF(UPPER(TRIM(F911))="X",1,0)</f>
        <v>0</v>
      </c>
      <c r="BY911" s="15">
        <f>IF(UPPER(TRIM(G911))="X",1,0)</f>
        <v>0</v>
      </c>
      <c r="BZ911" s="15">
        <f>IF(UPPER(TRIM(H911))="X",1,0)</f>
        <v>0</v>
      </c>
      <c r="CA911" s="15">
        <f>IF(UPPER(TRIM(J911))="X",1,0)</f>
        <v>0</v>
      </c>
      <c r="CB911" s="15">
        <f>IF(UPPER(TRIM(L911))="X",1,0)</f>
        <v>0</v>
      </c>
      <c r="CC911" s="15">
        <f>IF(UPPER(TRIM(M911))="X",1,0)</f>
        <v>0</v>
      </c>
      <c r="CD911" s="15">
        <f>IF(UPPER(TRIM(I911))="X",1,0)</f>
        <v>0</v>
      </c>
      <c r="CE911" s="15">
        <f>IF(UPPER(TRIM(K911))="X",1,0)</f>
        <v>0</v>
      </c>
      <c r="CF911" s="15">
        <f t="shared" ref="CF911:DA911" si="437">IF(UPPER(TRIM(N911))="X",1,0)</f>
        <v>0</v>
      </c>
      <c r="CG911" s="15">
        <f t="shared" si="437"/>
        <v>0</v>
      </c>
      <c r="CH911" s="15">
        <f t="shared" si="437"/>
        <v>0</v>
      </c>
      <c r="CI911" s="15">
        <f t="shared" si="437"/>
        <v>0</v>
      </c>
      <c r="CJ911" s="15">
        <f t="shared" si="437"/>
        <v>0</v>
      </c>
      <c r="CK911" s="15">
        <f t="shared" si="437"/>
        <v>0</v>
      </c>
      <c r="CL911" s="15">
        <f t="shared" si="437"/>
        <v>0</v>
      </c>
      <c r="CM911" s="15">
        <f t="shared" si="437"/>
        <v>0</v>
      </c>
      <c r="CN911" s="15">
        <f t="shared" si="437"/>
        <v>0</v>
      </c>
      <c r="CO911" s="15">
        <f t="shared" si="437"/>
        <v>0</v>
      </c>
      <c r="CP911" s="15">
        <f t="shared" si="437"/>
        <v>0</v>
      </c>
      <c r="CQ911" s="15">
        <f t="shared" si="437"/>
        <v>0</v>
      </c>
      <c r="CR911" s="15">
        <f t="shared" si="437"/>
        <v>0</v>
      </c>
      <c r="CS911" s="15">
        <f t="shared" si="437"/>
        <v>0</v>
      </c>
      <c r="CT911" s="15">
        <f t="shared" si="437"/>
        <v>0</v>
      </c>
      <c r="CU911" s="15">
        <f t="shared" si="437"/>
        <v>0</v>
      </c>
      <c r="CV911" s="15">
        <f t="shared" si="437"/>
        <v>0</v>
      </c>
      <c r="CW911" s="15">
        <f t="shared" si="437"/>
        <v>0</v>
      </c>
      <c r="CX911" s="15">
        <f t="shared" si="437"/>
        <v>0</v>
      </c>
      <c r="CY911" s="15">
        <f t="shared" si="437"/>
        <v>0</v>
      </c>
      <c r="CZ911" s="15">
        <f t="shared" si="437"/>
        <v>0</v>
      </c>
      <c r="DA911" s="15">
        <f t="shared" si="437"/>
        <v>0</v>
      </c>
      <c r="DB911" s="16">
        <f t="shared" ref="DB911:DB920" si="438">IF(UPPER(TRIM(AM911))="P", 0, IF(UPPER(TRIM(AM911))="C", 16384, IF(UPPER(TRIM(AM911))="B", 32768, IF(UPPER(TRIM(AM911))="U", 49152, -1))))</f>
        <v>0</v>
      </c>
      <c r="DC911" s="16">
        <f t="shared" ref="DC911:DC920" si="439">HEX2DEC(AN911)</f>
        <v>4881</v>
      </c>
      <c r="DD911" s="16">
        <f>IF(UPPER(TRIM(BB911))="",0,IF(UPPER(TRIM(BB911))="M",32,IF(UPPER(TRIM(BB911))="H",64,IF(UPPER(TRIM(BB911))="I",128,-1))))</f>
        <v>0</v>
      </c>
      <c r="DE911" s="16">
        <f>IF(UPPER(TRIM(BC911))="",0, IF(UPPER(TRIM(BC911))="U",1,IF(UPPER(TRIM(BC911))="A",2,IF(UPPER(TRIM(BC911))="B1",4,IF(UPPER(TRIM(BC911))="B2",8,IF(UPPER(TRIM(BC911))="C",16,-1))))))</f>
        <v>0</v>
      </c>
      <c r="DF911" s="17"/>
      <c r="DG911" s="16">
        <v>259</v>
      </c>
      <c r="DH911" s="16">
        <f t="shared" ref="DH911:DI920" si="440">AK911</f>
        <v>1323</v>
      </c>
      <c r="DI911" s="16">
        <f t="shared" si="440"/>
        <v>11</v>
      </c>
      <c r="DJ911" s="16">
        <f t="shared" ref="DJ911:DJ920" si="441">DB911 + DC911</f>
        <v>4881</v>
      </c>
      <c r="DK911" s="16">
        <f t="shared" ref="DK911:DL920" si="442">HEX2DEC(AO911)</f>
        <v>0</v>
      </c>
      <c r="DL911" s="16">
        <f t="shared" si="442"/>
        <v>4881</v>
      </c>
      <c r="DM911" s="13">
        <v>0</v>
      </c>
      <c r="DN911" s="16">
        <v>195</v>
      </c>
      <c r="DO911" s="16">
        <f>BV911*2^15+BW911*2^14+BX911*2^13+BY911*2^12+BZ911*2^11+CA911*2^10+CB911*2^9+CC911*2^8+CD911*2^7+CE911*2^6+CF911*2^5+CG911*2^4+CH911*2^3+CI911*2^2+CJ911*2^1+CK911*2^0</f>
        <v>0</v>
      </c>
      <c r="DP911" s="16">
        <f>CL911*2^15+CM911*2^14+CN911*2^13+CO911*2^12+CP911*2^11+CQ911*2^10+CR911*2^9+CS911*2^8+CT911*2^7+CU911*2^6+CV911*2^5+CW911*2^4+CX911*2^3+CY911*2^2+CZ911*2^1+DA911*2^0</f>
        <v>0</v>
      </c>
      <c r="DQ911" s="16">
        <f>IF(DS911=2,AT911*1000,IF(DS911&gt;2,AT911,HEX2DEC("40000000")))</f>
        <v>10000</v>
      </c>
      <c r="DR911" s="16">
        <f>IF(DT911=2,AU911*1000,IF(DT911&gt;2,AU911,HEX2DEC("40000000")))</f>
        <v>1000</v>
      </c>
      <c r="DS911" s="16">
        <v>2</v>
      </c>
      <c r="DT911" s="16">
        <v>2</v>
      </c>
      <c r="DU911" s="16">
        <f>MAX(0,MIN(AX911,3))*2^14+MAX(0,MIN(AY911,3))*2^12+MAX(0,MIN(AZ911,3))*2^10+MAX(0,MIN(BA911,3))*2^8+IF(AW911&lt;0,31,IF(AW911&gt;30,30,AW911))</f>
        <v>0</v>
      </c>
      <c r="DV911" s="16">
        <f>DD911 + DE911</f>
        <v>0</v>
      </c>
      <c r="DW911" s="138"/>
      <c r="DX911" s="137"/>
      <c r="DY911" s="137"/>
      <c r="DZ911" s="17"/>
      <c r="EA911" s="15"/>
      <c r="EB911" s="15"/>
      <c r="EC911" s="15"/>
      <c r="ED911" s="15"/>
    </row>
    <row r="912" spans="1:134" ht="15" hidden="1" customHeight="1" x14ac:dyDescent="0.3">
      <c r="A912" s="123"/>
      <c r="B912" s="221"/>
      <c r="C912" s="561">
        <v>2</v>
      </c>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8">
        <f t="shared" si="436"/>
        <v>0</v>
      </c>
      <c r="AK912" s="135">
        <v>1324</v>
      </c>
      <c r="AL912" s="135">
        <v>11</v>
      </c>
      <c r="AM912" s="194" t="s">
        <v>165</v>
      </c>
      <c r="AN912" s="195" t="s">
        <v>1365</v>
      </c>
      <c r="AO912" s="195" t="s">
        <v>167</v>
      </c>
      <c r="AP912" s="195" t="s">
        <v>1366</v>
      </c>
      <c r="AQ912" s="12"/>
      <c r="AR912" s="12"/>
      <c r="AS912" s="12"/>
      <c r="AT912" s="12"/>
      <c r="AU912" s="12"/>
      <c r="AV912" s="12"/>
      <c r="AW912" s="12"/>
      <c r="AX912" s="12"/>
      <c r="AY912" s="12"/>
      <c r="AZ912" s="12"/>
      <c r="BA912" s="12"/>
      <c r="BB912" s="14"/>
      <c r="BC912" s="14"/>
      <c r="BD912" s="15"/>
      <c r="BE912" s="137" t="s">
        <v>1367</v>
      </c>
      <c r="BF912" s="146"/>
      <c r="BG912" s="146"/>
      <c r="BH912" s="146"/>
      <c r="BI912" s="11" t="s">
        <v>183</v>
      </c>
      <c r="BJ912" s="11" t="s">
        <v>183</v>
      </c>
      <c r="BK912" s="11" t="s">
        <v>183</v>
      </c>
      <c r="BL912" s="11" t="s">
        <v>183</v>
      </c>
      <c r="BM912" s="11" t="s">
        <v>183</v>
      </c>
      <c r="BN912" s="11" t="s">
        <v>183</v>
      </c>
      <c r="BO912" s="11" t="s">
        <v>183</v>
      </c>
      <c r="BP912" s="11" t="s">
        <v>183</v>
      </c>
      <c r="BQ912" s="11" t="s">
        <v>183</v>
      </c>
      <c r="BR912" s="11" t="s">
        <v>183</v>
      </c>
      <c r="BS912" s="11" t="s">
        <v>183</v>
      </c>
      <c r="BT912" s="11" t="s">
        <v>183</v>
      </c>
      <c r="BU912" s="11"/>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c r="CW912" s="15"/>
      <c r="CX912" s="15"/>
      <c r="CY912" s="15"/>
      <c r="CZ912" s="15"/>
      <c r="DA912" s="15"/>
      <c r="DB912" s="16">
        <f t="shared" si="438"/>
        <v>0</v>
      </c>
      <c r="DC912" s="16">
        <f t="shared" si="439"/>
        <v>4882</v>
      </c>
      <c r="DD912" s="16"/>
      <c r="DE912" s="16"/>
      <c r="DF912" s="17"/>
      <c r="DG912" s="16">
        <v>260</v>
      </c>
      <c r="DH912" s="16">
        <f t="shared" si="440"/>
        <v>1324</v>
      </c>
      <c r="DI912" s="16">
        <f t="shared" si="440"/>
        <v>11</v>
      </c>
      <c r="DJ912" s="16">
        <f t="shared" si="441"/>
        <v>4882</v>
      </c>
      <c r="DK912" s="16">
        <f t="shared" si="442"/>
        <v>0</v>
      </c>
      <c r="DL912" s="16">
        <f t="shared" si="442"/>
        <v>770</v>
      </c>
      <c r="DM912" s="13">
        <v>0</v>
      </c>
      <c r="DN912" s="16">
        <v>195</v>
      </c>
      <c r="DO912" s="16"/>
      <c r="DP912" s="16"/>
      <c r="DQ912" s="16"/>
      <c r="DR912" s="16"/>
      <c r="DS912" s="16"/>
      <c r="DT912" s="16"/>
      <c r="DU912" s="16"/>
      <c r="DV912" s="16"/>
      <c r="DW912" s="138"/>
      <c r="DX912" s="137"/>
      <c r="DY912" s="137"/>
      <c r="DZ912" s="17"/>
      <c r="EA912" s="15"/>
      <c r="EB912" s="15"/>
      <c r="EC912" s="15"/>
      <c r="ED912" s="15"/>
    </row>
    <row r="913" spans="1:134" ht="15" hidden="1" customHeight="1" x14ac:dyDescent="0.3">
      <c r="A913" s="123"/>
      <c r="B913" s="221"/>
      <c r="C913" s="561">
        <v>3</v>
      </c>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8">
        <f t="shared" si="436"/>
        <v>0</v>
      </c>
      <c r="AK913" s="135">
        <v>1325</v>
      </c>
      <c r="AL913" s="135">
        <v>11</v>
      </c>
      <c r="AM913" s="194" t="s">
        <v>165</v>
      </c>
      <c r="AN913" s="195" t="s">
        <v>1368</v>
      </c>
      <c r="AO913" s="195" t="s">
        <v>167</v>
      </c>
      <c r="AP913" s="195" t="s">
        <v>1369</v>
      </c>
      <c r="AQ913" s="12"/>
      <c r="AR913" s="12"/>
      <c r="AS913" s="12"/>
      <c r="AT913" s="12"/>
      <c r="AU913" s="12"/>
      <c r="AV913" s="12"/>
      <c r="AW913" s="12"/>
      <c r="AX913" s="12"/>
      <c r="AY913" s="12"/>
      <c r="AZ913" s="12"/>
      <c r="BA913" s="12"/>
      <c r="BB913" s="14"/>
      <c r="BC913" s="14"/>
      <c r="BD913" s="15"/>
      <c r="BE913" s="137" t="s">
        <v>1370</v>
      </c>
      <c r="BF913" s="146"/>
      <c r="BG913" s="146"/>
      <c r="BH913" s="146"/>
      <c r="BI913" s="11" t="s">
        <v>183</v>
      </c>
      <c r="BJ913" s="11" t="s">
        <v>183</v>
      </c>
      <c r="BK913" s="11" t="s">
        <v>183</v>
      </c>
      <c r="BL913" s="11" t="s">
        <v>183</v>
      </c>
      <c r="BM913" s="11" t="s">
        <v>183</v>
      </c>
      <c r="BN913" s="11" t="s">
        <v>183</v>
      </c>
      <c r="BO913" s="11" t="s">
        <v>183</v>
      </c>
      <c r="BP913" s="11" t="s">
        <v>183</v>
      </c>
      <c r="BQ913" s="11" t="s">
        <v>183</v>
      </c>
      <c r="BR913" s="11" t="s">
        <v>183</v>
      </c>
      <c r="BS913" s="11" t="s">
        <v>183</v>
      </c>
      <c r="BT913" s="11" t="s">
        <v>183</v>
      </c>
      <c r="BU913" s="11"/>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c r="CW913" s="15"/>
      <c r="CX913" s="15"/>
      <c r="CY913" s="15"/>
      <c r="CZ913" s="15"/>
      <c r="DA913" s="15"/>
      <c r="DB913" s="16">
        <f t="shared" si="438"/>
        <v>0</v>
      </c>
      <c r="DC913" s="16">
        <f t="shared" si="439"/>
        <v>4883</v>
      </c>
      <c r="DD913" s="16"/>
      <c r="DE913" s="16"/>
      <c r="DF913" s="17"/>
      <c r="DG913" s="16">
        <v>261</v>
      </c>
      <c r="DH913" s="16">
        <f t="shared" si="440"/>
        <v>1325</v>
      </c>
      <c r="DI913" s="16">
        <f t="shared" si="440"/>
        <v>11</v>
      </c>
      <c r="DJ913" s="16">
        <f t="shared" si="441"/>
        <v>4883</v>
      </c>
      <c r="DK913" s="16">
        <f t="shared" si="442"/>
        <v>0</v>
      </c>
      <c r="DL913" s="16">
        <f t="shared" si="442"/>
        <v>771</v>
      </c>
      <c r="DM913" s="13">
        <v>0</v>
      </c>
      <c r="DN913" s="16">
        <v>195</v>
      </c>
      <c r="DO913" s="16"/>
      <c r="DP913" s="16"/>
      <c r="DQ913" s="16"/>
      <c r="DR913" s="16"/>
      <c r="DS913" s="16"/>
      <c r="DT913" s="16"/>
      <c r="DU913" s="16"/>
      <c r="DV913" s="16"/>
      <c r="DW913" s="138"/>
      <c r="DX913" s="137"/>
      <c r="DY913" s="137"/>
      <c r="DZ913" s="17"/>
      <c r="EA913" s="15"/>
      <c r="EB913" s="15"/>
      <c r="EC913" s="15"/>
      <c r="ED913" s="15"/>
    </row>
    <row r="914" spans="1:134" ht="15" hidden="1" customHeight="1" x14ac:dyDescent="0.3">
      <c r="A914" s="123"/>
      <c r="B914" s="221"/>
      <c r="C914" s="561">
        <v>4</v>
      </c>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8">
        <f t="shared" si="436"/>
        <v>0</v>
      </c>
      <c r="AK914" s="135">
        <v>1326</v>
      </c>
      <c r="AL914" s="135">
        <v>11</v>
      </c>
      <c r="AM914" s="194" t="s">
        <v>165</v>
      </c>
      <c r="AN914" s="195" t="s">
        <v>1371</v>
      </c>
      <c r="AO914" s="195" t="s">
        <v>167</v>
      </c>
      <c r="AP914" s="195" t="s">
        <v>1372</v>
      </c>
      <c r="AQ914" s="12"/>
      <c r="AR914" s="12"/>
      <c r="AS914" s="12"/>
      <c r="AT914" s="12"/>
      <c r="AU914" s="12"/>
      <c r="AV914" s="12"/>
      <c r="AW914" s="12"/>
      <c r="AX914" s="12"/>
      <c r="AY914" s="12"/>
      <c r="AZ914" s="12"/>
      <c r="BA914" s="12"/>
      <c r="BB914" s="14"/>
      <c r="BC914" s="14"/>
      <c r="BD914" s="15"/>
      <c r="BE914" s="137" t="s">
        <v>1373</v>
      </c>
      <c r="BF914" s="146"/>
      <c r="BG914" s="146"/>
      <c r="BH914" s="146"/>
      <c r="BI914" s="11" t="s">
        <v>183</v>
      </c>
      <c r="BJ914" s="11" t="s">
        <v>183</v>
      </c>
      <c r="BK914" s="11" t="s">
        <v>183</v>
      </c>
      <c r="BL914" s="11" t="s">
        <v>183</v>
      </c>
      <c r="BM914" s="11" t="s">
        <v>183</v>
      </c>
      <c r="BN914" s="11" t="s">
        <v>183</v>
      </c>
      <c r="BO914" s="11" t="s">
        <v>183</v>
      </c>
      <c r="BP914" s="11" t="s">
        <v>183</v>
      </c>
      <c r="BQ914" s="11" t="s">
        <v>183</v>
      </c>
      <c r="BR914" s="11" t="s">
        <v>183</v>
      </c>
      <c r="BS914" s="11" t="s">
        <v>183</v>
      </c>
      <c r="BT914" s="11" t="s">
        <v>183</v>
      </c>
      <c r="BU914" s="11"/>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c r="CW914" s="15"/>
      <c r="CX914" s="15"/>
      <c r="CY914" s="15"/>
      <c r="CZ914" s="15"/>
      <c r="DA914" s="15"/>
      <c r="DB914" s="16">
        <f t="shared" si="438"/>
        <v>0</v>
      </c>
      <c r="DC914" s="16">
        <f t="shared" si="439"/>
        <v>4884</v>
      </c>
      <c r="DD914" s="16"/>
      <c r="DE914" s="16"/>
      <c r="DF914" s="17"/>
      <c r="DG914" s="16">
        <v>262</v>
      </c>
      <c r="DH914" s="16">
        <f t="shared" si="440"/>
        <v>1326</v>
      </c>
      <c r="DI914" s="16">
        <f t="shared" si="440"/>
        <v>11</v>
      </c>
      <c r="DJ914" s="16">
        <f t="shared" si="441"/>
        <v>4884</v>
      </c>
      <c r="DK914" s="16">
        <f t="shared" si="442"/>
        <v>0</v>
      </c>
      <c r="DL914" s="16">
        <f t="shared" si="442"/>
        <v>772</v>
      </c>
      <c r="DM914" s="13">
        <v>0</v>
      </c>
      <c r="DN914" s="16">
        <v>195</v>
      </c>
      <c r="DO914" s="16"/>
      <c r="DP914" s="16"/>
      <c r="DQ914" s="16"/>
      <c r="DR914" s="16"/>
      <c r="DS914" s="16"/>
      <c r="DT914" s="16"/>
      <c r="DU914" s="16"/>
      <c r="DV914" s="16"/>
      <c r="DW914" s="138"/>
      <c r="DX914" s="137"/>
      <c r="DY914" s="137"/>
      <c r="DZ914" s="17"/>
      <c r="EA914" s="15"/>
      <c r="EB914" s="15"/>
      <c r="EC914" s="15"/>
      <c r="ED914" s="15"/>
    </row>
    <row r="915" spans="1:134" ht="15" hidden="1" customHeight="1" x14ac:dyDescent="0.3">
      <c r="A915" s="123"/>
      <c r="B915" s="221"/>
      <c r="C915" s="561">
        <v>5</v>
      </c>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8">
        <f t="shared" si="436"/>
        <v>0</v>
      </c>
      <c r="AK915" s="135">
        <v>1327</v>
      </c>
      <c r="AL915" s="135">
        <v>11</v>
      </c>
      <c r="AM915" s="194" t="s">
        <v>165</v>
      </c>
      <c r="AN915" s="195" t="s">
        <v>1374</v>
      </c>
      <c r="AO915" s="195" t="s">
        <v>167</v>
      </c>
      <c r="AP915" s="195" t="s">
        <v>1375</v>
      </c>
      <c r="AQ915" s="132"/>
      <c r="AR915" s="13"/>
      <c r="AS915" s="12"/>
      <c r="AT915" s="12"/>
      <c r="AU915" s="12"/>
      <c r="AV915" s="12"/>
      <c r="AW915" s="12"/>
      <c r="AX915" s="12"/>
      <c r="AY915" s="12"/>
      <c r="AZ915" s="12"/>
      <c r="BA915" s="12"/>
      <c r="BB915" s="14"/>
      <c r="BC915" s="14"/>
      <c r="BD915" s="15"/>
      <c r="BE915" s="137" t="s">
        <v>1376</v>
      </c>
      <c r="BF915" s="146"/>
      <c r="BG915" s="146"/>
      <c r="BH915" s="146"/>
      <c r="BI915" s="11" t="s">
        <v>183</v>
      </c>
      <c r="BJ915" s="11" t="s">
        <v>183</v>
      </c>
      <c r="BK915" s="11" t="s">
        <v>183</v>
      </c>
      <c r="BL915" s="11" t="s">
        <v>183</v>
      </c>
      <c r="BM915" s="11" t="s">
        <v>183</v>
      </c>
      <c r="BN915" s="11" t="s">
        <v>183</v>
      </c>
      <c r="BO915" s="11" t="s">
        <v>183</v>
      </c>
      <c r="BP915" s="11" t="s">
        <v>183</v>
      </c>
      <c r="BQ915" s="11" t="s">
        <v>183</v>
      </c>
      <c r="BR915" s="11" t="s">
        <v>183</v>
      </c>
      <c r="BS915" s="11" t="s">
        <v>183</v>
      </c>
      <c r="BT915" s="11" t="s">
        <v>183</v>
      </c>
      <c r="BU915" s="11"/>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c r="CW915" s="15"/>
      <c r="CX915" s="15"/>
      <c r="CY915" s="15"/>
      <c r="CZ915" s="15"/>
      <c r="DA915" s="15"/>
      <c r="DB915" s="16">
        <f t="shared" si="438"/>
        <v>0</v>
      </c>
      <c r="DC915" s="16">
        <f t="shared" si="439"/>
        <v>4885</v>
      </c>
      <c r="DD915" s="16"/>
      <c r="DE915" s="16"/>
      <c r="DF915" s="17"/>
      <c r="DG915" s="16">
        <v>263</v>
      </c>
      <c r="DH915" s="16">
        <f t="shared" si="440"/>
        <v>1327</v>
      </c>
      <c r="DI915" s="16">
        <f t="shared" si="440"/>
        <v>11</v>
      </c>
      <c r="DJ915" s="16">
        <f t="shared" si="441"/>
        <v>4885</v>
      </c>
      <c r="DK915" s="16">
        <f t="shared" si="442"/>
        <v>0</v>
      </c>
      <c r="DL915" s="16">
        <f t="shared" si="442"/>
        <v>773</v>
      </c>
      <c r="DM915" s="13">
        <v>0</v>
      </c>
      <c r="DN915" s="16">
        <v>195</v>
      </c>
      <c r="DO915" s="16"/>
      <c r="DP915" s="16"/>
      <c r="DQ915" s="16"/>
      <c r="DR915" s="16"/>
      <c r="DS915" s="16"/>
      <c r="DT915" s="16"/>
      <c r="DU915" s="16"/>
      <c r="DV915" s="16"/>
      <c r="DW915" s="138"/>
      <c r="DX915" s="137"/>
      <c r="DY915" s="137"/>
      <c r="DZ915" s="17"/>
      <c r="EA915" s="15"/>
      <c r="EB915" s="15"/>
      <c r="EC915" s="15"/>
      <c r="ED915" s="15"/>
    </row>
    <row r="916" spans="1:134" ht="15" hidden="1" customHeight="1" x14ac:dyDescent="0.3">
      <c r="A916" s="123"/>
      <c r="B916" s="221"/>
      <c r="C916" s="561">
        <v>6</v>
      </c>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8">
        <f t="shared" si="436"/>
        <v>0</v>
      </c>
      <c r="AK916" s="135">
        <v>1328</v>
      </c>
      <c r="AL916" s="135">
        <v>11</v>
      </c>
      <c r="AM916" s="194" t="s">
        <v>165</v>
      </c>
      <c r="AN916" s="195" t="s">
        <v>1377</v>
      </c>
      <c r="AO916" s="195" t="s">
        <v>167</v>
      </c>
      <c r="AP916" s="195" t="s">
        <v>1378</v>
      </c>
      <c r="AQ916" s="132"/>
      <c r="AR916" s="13"/>
      <c r="AS916" s="12"/>
      <c r="AT916" s="12"/>
      <c r="AU916" s="12"/>
      <c r="AV916" s="12"/>
      <c r="AW916" s="12"/>
      <c r="AX916" s="12"/>
      <c r="AY916" s="12"/>
      <c r="AZ916" s="12"/>
      <c r="BA916" s="12"/>
      <c r="BB916" s="14"/>
      <c r="BC916" s="14"/>
      <c r="BD916" s="15"/>
      <c r="BE916" s="137" t="s">
        <v>1379</v>
      </c>
      <c r="BF916" s="146"/>
      <c r="BG916" s="146"/>
      <c r="BH916" s="146"/>
      <c r="BI916" s="11" t="s">
        <v>183</v>
      </c>
      <c r="BJ916" s="11" t="s">
        <v>183</v>
      </c>
      <c r="BK916" s="11" t="s">
        <v>183</v>
      </c>
      <c r="BL916" s="11" t="s">
        <v>183</v>
      </c>
      <c r="BM916" s="11" t="s">
        <v>183</v>
      </c>
      <c r="BN916" s="11" t="s">
        <v>183</v>
      </c>
      <c r="BO916" s="11" t="s">
        <v>183</v>
      </c>
      <c r="BP916" s="11" t="s">
        <v>183</v>
      </c>
      <c r="BQ916" s="11" t="s">
        <v>183</v>
      </c>
      <c r="BR916" s="11" t="s">
        <v>183</v>
      </c>
      <c r="BS916" s="11" t="s">
        <v>183</v>
      </c>
      <c r="BT916" s="11" t="s">
        <v>183</v>
      </c>
      <c r="BU916" s="11"/>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c r="CW916" s="15"/>
      <c r="CX916" s="15"/>
      <c r="CY916" s="15"/>
      <c r="CZ916" s="15"/>
      <c r="DA916" s="15"/>
      <c r="DB916" s="16">
        <f t="shared" si="438"/>
        <v>0</v>
      </c>
      <c r="DC916" s="16">
        <f t="shared" si="439"/>
        <v>4886</v>
      </c>
      <c r="DD916" s="16"/>
      <c r="DE916" s="16"/>
      <c r="DF916" s="17"/>
      <c r="DG916" s="16">
        <v>264</v>
      </c>
      <c r="DH916" s="16">
        <f t="shared" si="440"/>
        <v>1328</v>
      </c>
      <c r="DI916" s="16">
        <f t="shared" si="440"/>
        <v>11</v>
      </c>
      <c r="DJ916" s="16">
        <f t="shared" si="441"/>
        <v>4886</v>
      </c>
      <c r="DK916" s="16">
        <f t="shared" si="442"/>
        <v>0</v>
      </c>
      <c r="DL916" s="16">
        <f t="shared" si="442"/>
        <v>774</v>
      </c>
      <c r="DM916" s="13">
        <v>0</v>
      </c>
      <c r="DN916" s="16">
        <v>195</v>
      </c>
      <c r="DO916" s="16"/>
      <c r="DP916" s="16"/>
      <c r="DQ916" s="16"/>
      <c r="DR916" s="16"/>
      <c r="DS916" s="16"/>
      <c r="DT916" s="16"/>
      <c r="DU916" s="16"/>
      <c r="DV916" s="16"/>
      <c r="DW916" s="138"/>
      <c r="DX916" s="137"/>
      <c r="DY916" s="137"/>
      <c r="DZ916" s="17"/>
      <c r="EA916" s="15"/>
      <c r="EB916" s="15"/>
      <c r="EC916" s="15"/>
      <c r="ED916" s="15"/>
    </row>
    <row r="917" spans="1:134" ht="15" hidden="1" customHeight="1" x14ac:dyDescent="0.3">
      <c r="A917" s="123"/>
      <c r="B917" s="221"/>
      <c r="C917" s="561">
        <v>7</v>
      </c>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8">
        <f t="shared" si="436"/>
        <v>0</v>
      </c>
      <c r="AK917" s="135">
        <v>1329</v>
      </c>
      <c r="AL917" s="135">
        <v>11</v>
      </c>
      <c r="AM917" s="194" t="s">
        <v>165</v>
      </c>
      <c r="AN917" s="195" t="s">
        <v>1380</v>
      </c>
      <c r="AO917" s="195" t="s">
        <v>167</v>
      </c>
      <c r="AP917" s="195" t="s">
        <v>1381</v>
      </c>
      <c r="AQ917" s="132"/>
      <c r="AR917" s="13"/>
      <c r="AS917" s="12"/>
      <c r="AT917" s="12"/>
      <c r="AU917" s="12"/>
      <c r="AV917" s="12"/>
      <c r="AW917" s="12"/>
      <c r="AX917" s="12"/>
      <c r="AY917" s="12"/>
      <c r="AZ917" s="12"/>
      <c r="BA917" s="12"/>
      <c r="BB917" s="14"/>
      <c r="BC917" s="14"/>
      <c r="BD917" s="15"/>
      <c r="BE917" s="137" t="s">
        <v>1382</v>
      </c>
      <c r="BF917" s="146"/>
      <c r="BG917" s="146"/>
      <c r="BH917" s="146"/>
      <c r="BI917" s="11" t="s">
        <v>183</v>
      </c>
      <c r="BJ917" s="11" t="s">
        <v>183</v>
      </c>
      <c r="BK917" s="11" t="s">
        <v>183</v>
      </c>
      <c r="BL917" s="11" t="s">
        <v>183</v>
      </c>
      <c r="BM917" s="11" t="s">
        <v>183</v>
      </c>
      <c r="BN917" s="11" t="s">
        <v>183</v>
      </c>
      <c r="BO917" s="11" t="s">
        <v>183</v>
      </c>
      <c r="BP917" s="11" t="s">
        <v>183</v>
      </c>
      <c r="BQ917" s="11" t="s">
        <v>183</v>
      </c>
      <c r="BR917" s="11" t="s">
        <v>183</v>
      </c>
      <c r="BS917" s="11" t="s">
        <v>183</v>
      </c>
      <c r="BT917" s="11" t="s">
        <v>183</v>
      </c>
      <c r="BU917" s="11"/>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c r="CW917" s="15"/>
      <c r="CX917" s="15"/>
      <c r="CY917" s="15"/>
      <c r="CZ917" s="15"/>
      <c r="DA917" s="15"/>
      <c r="DB917" s="16">
        <f t="shared" si="438"/>
        <v>0</v>
      </c>
      <c r="DC917" s="16">
        <f t="shared" si="439"/>
        <v>4887</v>
      </c>
      <c r="DD917" s="16"/>
      <c r="DE917" s="16"/>
      <c r="DF917" s="17"/>
      <c r="DG917" s="16">
        <v>265</v>
      </c>
      <c r="DH917" s="16">
        <f t="shared" si="440"/>
        <v>1329</v>
      </c>
      <c r="DI917" s="16">
        <f t="shared" si="440"/>
        <v>11</v>
      </c>
      <c r="DJ917" s="16">
        <f t="shared" si="441"/>
        <v>4887</v>
      </c>
      <c r="DK917" s="16">
        <f t="shared" si="442"/>
        <v>0</v>
      </c>
      <c r="DL917" s="16">
        <f t="shared" si="442"/>
        <v>775</v>
      </c>
      <c r="DM917" s="13">
        <v>0</v>
      </c>
      <c r="DN917" s="16">
        <v>195</v>
      </c>
      <c r="DO917" s="16"/>
      <c r="DP917" s="16"/>
      <c r="DQ917" s="16"/>
      <c r="DR917" s="16"/>
      <c r="DS917" s="16"/>
      <c r="DT917" s="16"/>
      <c r="DU917" s="16"/>
      <c r="DV917" s="16"/>
      <c r="DW917" s="138"/>
      <c r="DX917" s="137"/>
      <c r="DY917" s="137"/>
      <c r="DZ917" s="17"/>
      <c r="EA917" s="15"/>
      <c r="EB917" s="15"/>
      <c r="EC917" s="15"/>
      <c r="ED917" s="15"/>
    </row>
    <row r="918" spans="1:134" ht="15" hidden="1" customHeight="1" x14ac:dyDescent="0.3">
      <c r="A918" s="123"/>
      <c r="B918" s="221"/>
      <c r="C918" s="561">
        <v>8</v>
      </c>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8">
        <f t="shared" si="436"/>
        <v>0</v>
      </c>
      <c r="AK918" s="135">
        <v>1330</v>
      </c>
      <c r="AL918" s="135">
        <v>11</v>
      </c>
      <c r="AM918" s="194" t="s">
        <v>165</v>
      </c>
      <c r="AN918" s="195" t="s">
        <v>1383</v>
      </c>
      <c r="AO918" s="195" t="s">
        <v>167</v>
      </c>
      <c r="AP918" s="195" t="s">
        <v>1384</v>
      </c>
      <c r="AQ918" s="132"/>
      <c r="AR918" s="13"/>
      <c r="AS918" s="12"/>
      <c r="AT918" s="12"/>
      <c r="AU918" s="12"/>
      <c r="AV918" s="12"/>
      <c r="AW918" s="12"/>
      <c r="AX918" s="12"/>
      <c r="AY918" s="12"/>
      <c r="AZ918" s="12"/>
      <c r="BA918" s="12"/>
      <c r="BB918" s="14"/>
      <c r="BC918" s="14"/>
      <c r="BD918" s="15"/>
      <c r="BE918" s="137" t="s">
        <v>1385</v>
      </c>
      <c r="BF918" s="146"/>
      <c r="BG918" s="146"/>
      <c r="BH918" s="146"/>
      <c r="BI918" s="11" t="s">
        <v>183</v>
      </c>
      <c r="BJ918" s="11" t="s">
        <v>183</v>
      </c>
      <c r="BK918" s="11" t="s">
        <v>183</v>
      </c>
      <c r="BL918" s="11" t="s">
        <v>183</v>
      </c>
      <c r="BM918" s="11" t="s">
        <v>183</v>
      </c>
      <c r="BN918" s="11" t="s">
        <v>183</v>
      </c>
      <c r="BO918" s="11" t="s">
        <v>183</v>
      </c>
      <c r="BP918" s="11" t="s">
        <v>183</v>
      </c>
      <c r="BQ918" s="11" t="s">
        <v>183</v>
      </c>
      <c r="BR918" s="11" t="s">
        <v>183</v>
      </c>
      <c r="BS918" s="11" t="s">
        <v>183</v>
      </c>
      <c r="BT918" s="11" t="s">
        <v>183</v>
      </c>
      <c r="BU918" s="11"/>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c r="CW918" s="15"/>
      <c r="CX918" s="15"/>
      <c r="CY918" s="15"/>
      <c r="CZ918" s="15"/>
      <c r="DA918" s="15"/>
      <c r="DB918" s="16">
        <f t="shared" si="438"/>
        <v>0</v>
      </c>
      <c r="DC918" s="16">
        <f t="shared" si="439"/>
        <v>4888</v>
      </c>
      <c r="DD918" s="16"/>
      <c r="DE918" s="16"/>
      <c r="DF918" s="17"/>
      <c r="DG918" s="16">
        <v>266</v>
      </c>
      <c r="DH918" s="16">
        <f t="shared" si="440"/>
        <v>1330</v>
      </c>
      <c r="DI918" s="16">
        <f t="shared" si="440"/>
        <v>11</v>
      </c>
      <c r="DJ918" s="16">
        <f t="shared" si="441"/>
        <v>4888</v>
      </c>
      <c r="DK918" s="16">
        <f t="shared" si="442"/>
        <v>0</v>
      </c>
      <c r="DL918" s="16">
        <f t="shared" si="442"/>
        <v>776</v>
      </c>
      <c r="DM918" s="13">
        <v>0</v>
      </c>
      <c r="DN918" s="16">
        <v>195</v>
      </c>
      <c r="DO918" s="16"/>
      <c r="DP918" s="16"/>
      <c r="DQ918" s="16"/>
      <c r="DR918" s="16"/>
      <c r="DS918" s="16"/>
      <c r="DT918" s="16"/>
      <c r="DU918" s="16"/>
      <c r="DV918" s="16"/>
      <c r="DW918" s="138"/>
      <c r="DX918" s="137"/>
      <c r="DY918" s="137"/>
      <c r="DZ918" s="17"/>
      <c r="EA918" s="15"/>
      <c r="EB918" s="15"/>
      <c r="EC918" s="15"/>
      <c r="ED918" s="15"/>
    </row>
    <row r="919" spans="1:134" ht="15" hidden="1" customHeight="1" x14ac:dyDescent="0.3">
      <c r="A919" s="123"/>
      <c r="B919" s="221"/>
      <c r="C919" s="561">
        <v>9</v>
      </c>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8">
        <f t="shared" si="436"/>
        <v>0</v>
      </c>
      <c r="AK919" s="135">
        <v>1331</v>
      </c>
      <c r="AL919" s="135">
        <v>11</v>
      </c>
      <c r="AM919" s="194" t="s">
        <v>165</v>
      </c>
      <c r="AN919" s="195" t="s">
        <v>1386</v>
      </c>
      <c r="AO919" s="195" t="s">
        <v>167</v>
      </c>
      <c r="AP919" s="195" t="s">
        <v>1386</v>
      </c>
      <c r="AQ919" s="132"/>
      <c r="AR919" s="13"/>
      <c r="AS919" s="12"/>
      <c r="AT919" s="12"/>
      <c r="AU919" s="12"/>
      <c r="AV919" s="12"/>
      <c r="AW919" s="12"/>
      <c r="AX919" s="12"/>
      <c r="AY919" s="12"/>
      <c r="AZ919" s="12"/>
      <c r="BA919" s="12"/>
      <c r="BB919" s="14"/>
      <c r="BC919" s="14"/>
      <c r="BD919" s="15"/>
      <c r="BE919" s="137" t="s">
        <v>1387</v>
      </c>
      <c r="BF919" s="146"/>
      <c r="BG919" s="146"/>
      <c r="BH919" s="146"/>
      <c r="BI919" s="11" t="s">
        <v>183</v>
      </c>
      <c r="BJ919" s="11" t="s">
        <v>183</v>
      </c>
      <c r="BK919" s="11" t="s">
        <v>183</v>
      </c>
      <c r="BL919" s="11" t="s">
        <v>183</v>
      </c>
      <c r="BM919" s="11" t="s">
        <v>183</v>
      </c>
      <c r="BN919" s="11" t="s">
        <v>183</v>
      </c>
      <c r="BO919" s="11" t="s">
        <v>183</v>
      </c>
      <c r="BP919" s="11" t="s">
        <v>183</v>
      </c>
      <c r="BQ919" s="11" t="s">
        <v>183</v>
      </c>
      <c r="BR919" s="11" t="s">
        <v>183</v>
      </c>
      <c r="BS919" s="11" t="s">
        <v>183</v>
      </c>
      <c r="BT919" s="11" t="s">
        <v>183</v>
      </c>
      <c r="BU919" s="11"/>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c r="CW919" s="15"/>
      <c r="CX919" s="15"/>
      <c r="CY919" s="15"/>
      <c r="CZ919" s="15"/>
      <c r="DA919" s="15"/>
      <c r="DB919" s="16">
        <f t="shared" si="438"/>
        <v>0</v>
      </c>
      <c r="DC919" s="16">
        <f t="shared" si="439"/>
        <v>4889</v>
      </c>
      <c r="DD919" s="16"/>
      <c r="DE919" s="16"/>
      <c r="DF919" s="17"/>
      <c r="DG919" s="16">
        <v>314</v>
      </c>
      <c r="DH919" s="16">
        <f t="shared" si="440"/>
        <v>1331</v>
      </c>
      <c r="DI919" s="16">
        <f t="shared" si="440"/>
        <v>11</v>
      </c>
      <c r="DJ919" s="16">
        <f t="shared" si="441"/>
        <v>4889</v>
      </c>
      <c r="DK919" s="16">
        <f t="shared" si="442"/>
        <v>0</v>
      </c>
      <c r="DL919" s="16">
        <f t="shared" si="442"/>
        <v>4889</v>
      </c>
      <c r="DM919" s="13">
        <v>0</v>
      </c>
      <c r="DN919" s="16">
        <v>195</v>
      </c>
      <c r="DO919" s="16"/>
      <c r="DP919" s="16"/>
      <c r="DQ919" s="16"/>
      <c r="DR919" s="16"/>
      <c r="DS919" s="16"/>
      <c r="DT919" s="16"/>
      <c r="DU919" s="16"/>
      <c r="DV919" s="16"/>
      <c r="DW919" s="138"/>
      <c r="DX919" s="137"/>
      <c r="DY919" s="137"/>
      <c r="DZ919" s="17"/>
      <c r="EA919" s="15"/>
      <c r="EB919" s="15"/>
      <c r="EC919" s="15"/>
      <c r="ED919" s="15"/>
    </row>
    <row r="920" spans="1:134" ht="15" hidden="1" customHeight="1" x14ac:dyDescent="0.3">
      <c r="A920" s="123"/>
      <c r="B920" s="229"/>
      <c r="C920" s="561">
        <v>10</v>
      </c>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8">
        <f t="shared" si="436"/>
        <v>0</v>
      </c>
      <c r="AK920" s="135">
        <v>1332</v>
      </c>
      <c r="AL920" s="135">
        <v>11</v>
      </c>
      <c r="AM920" s="194" t="s">
        <v>165</v>
      </c>
      <c r="AN920" s="195" t="s">
        <v>1388</v>
      </c>
      <c r="AO920" s="195" t="s">
        <v>167</v>
      </c>
      <c r="AP920" s="195" t="s">
        <v>1388</v>
      </c>
      <c r="AQ920" s="132"/>
      <c r="AR920" s="13"/>
      <c r="AS920" s="12"/>
      <c r="AT920" s="12"/>
      <c r="AU920" s="12"/>
      <c r="AV920" s="12"/>
      <c r="AW920" s="12"/>
      <c r="AX920" s="12"/>
      <c r="AY920" s="12"/>
      <c r="AZ920" s="12"/>
      <c r="BA920" s="12"/>
      <c r="BB920" s="14"/>
      <c r="BC920" s="14"/>
      <c r="BD920" s="15"/>
      <c r="BE920" s="137" t="s">
        <v>1389</v>
      </c>
      <c r="BF920" s="146"/>
      <c r="BG920" s="146"/>
      <c r="BH920" s="146"/>
      <c r="BI920" s="11" t="s">
        <v>183</v>
      </c>
      <c r="BJ920" s="11" t="s">
        <v>183</v>
      </c>
      <c r="BK920" s="11" t="s">
        <v>183</v>
      </c>
      <c r="BL920" s="11" t="s">
        <v>183</v>
      </c>
      <c r="BM920" s="11" t="s">
        <v>183</v>
      </c>
      <c r="BN920" s="11" t="s">
        <v>183</v>
      </c>
      <c r="BO920" s="11" t="s">
        <v>183</v>
      </c>
      <c r="BP920" s="11" t="s">
        <v>183</v>
      </c>
      <c r="BQ920" s="11" t="s">
        <v>183</v>
      </c>
      <c r="BR920" s="11" t="s">
        <v>183</v>
      </c>
      <c r="BS920" s="11" t="s">
        <v>183</v>
      </c>
      <c r="BT920" s="11" t="s">
        <v>183</v>
      </c>
      <c r="BU920" s="11"/>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c r="CW920" s="15"/>
      <c r="CX920" s="15"/>
      <c r="CY920" s="15"/>
      <c r="CZ920" s="15"/>
      <c r="DA920" s="15"/>
      <c r="DB920" s="16">
        <f t="shared" si="438"/>
        <v>0</v>
      </c>
      <c r="DC920" s="16">
        <f t="shared" si="439"/>
        <v>4896</v>
      </c>
      <c r="DD920" s="16"/>
      <c r="DE920" s="16"/>
      <c r="DF920" s="17"/>
      <c r="DG920" s="16">
        <v>315</v>
      </c>
      <c r="DH920" s="16">
        <f t="shared" si="440"/>
        <v>1332</v>
      </c>
      <c r="DI920" s="16">
        <f t="shared" si="440"/>
        <v>11</v>
      </c>
      <c r="DJ920" s="16">
        <f t="shared" si="441"/>
        <v>4896</v>
      </c>
      <c r="DK920" s="16">
        <f t="shared" si="442"/>
        <v>0</v>
      </c>
      <c r="DL920" s="16">
        <f t="shared" si="442"/>
        <v>4896</v>
      </c>
      <c r="DM920" s="13">
        <v>0</v>
      </c>
      <c r="DN920" s="16">
        <v>195</v>
      </c>
      <c r="DO920" s="16"/>
      <c r="DP920" s="16"/>
      <c r="DQ920" s="16"/>
      <c r="DR920" s="16"/>
      <c r="DS920" s="16"/>
      <c r="DT920" s="16"/>
      <c r="DU920" s="16"/>
      <c r="DV920" s="16"/>
      <c r="DW920" s="138"/>
      <c r="DX920" s="137"/>
      <c r="DY920" s="137"/>
      <c r="DZ920" s="17"/>
      <c r="EA920" s="15"/>
      <c r="EB920" s="15"/>
      <c r="EC920" s="15"/>
      <c r="ED920" s="15"/>
    </row>
    <row r="921" spans="1:134" ht="15" hidden="1" customHeight="1" x14ac:dyDescent="0.3">
      <c r="A921" s="230"/>
      <c r="B921" s="229"/>
      <c r="C921" s="561">
        <v>11</v>
      </c>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8">
        <f t="shared" si="436"/>
        <v>0</v>
      </c>
      <c r="AK921" s="135">
        <v>1333</v>
      </c>
      <c r="AL921" s="135">
        <v>11</v>
      </c>
      <c r="AM921" s="194" t="s">
        <v>165</v>
      </c>
      <c r="AN921" s="195" t="s">
        <v>1390</v>
      </c>
      <c r="AO921" s="195" t="s">
        <v>167</v>
      </c>
      <c r="AP921" s="195" t="s">
        <v>1390</v>
      </c>
      <c r="AQ921" s="132"/>
      <c r="AR921" s="13"/>
      <c r="AS921" s="12"/>
      <c r="AT921" s="12"/>
      <c r="AU921" s="12"/>
      <c r="AV921" s="12"/>
      <c r="AW921" s="12"/>
      <c r="AX921" s="12"/>
      <c r="AY921" s="12"/>
      <c r="AZ921" s="12"/>
      <c r="BA921" s="12"/>
      <c r="BB921" s="14"/>
      <c r="BC921" s="14"/>
      <c r="BD921" s="15"/>
      <c r="BE921" s="137" t="s">
        <v>1391</v>
      </c>
      <c r="BF921" s="146"/>
      <c r="BG921" s="146"/>
      <c r="BH921" s="146"/>
      <c r="BI921" s="11" t="s">
        <v>183</v>
      </c>
      <c r="BJ921" s="11" t="s">
        <v>183</v>
      </c>
      <c r="BK921" s="11" t="s">
        <v>183</v>
      </c>
      <c r="BL921" s="11" t="s">
        <v>183</v>
      </c>
      <c r="BM921" s="11" t="s">
        <v>183</v>
      </c>
      <c r="BN921" s="11" t="s">
        <v>183</v>
      </c>
      <c r="BO921" s="11" t="s">
        <v>183</v>
      </c>
      <c r="BP921" s="11" t="s">
        <v>183</v>
      </c>
      <c r="BQ921" s="11" t="s">
        <v>183</v>
      </c>
      <c r="BR921" s="11" t="s">
        <v>183</v>
      </c>
      <c r="BS921" s="11" t="s">
        <v>183</v>
      </c>
      <c r="BT921" s="11" t="s">
        <v>183</v>
      </c>
      <c r="BU921" s="11"/>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c r="CW921" s="15"/>
      <c r="CX921" s="15"/>
      <c r="CY921" s="15"/>
      <c r="CZ921" s="15"/>
      <c r="DA921" s="15"/>
      <c r="DB921" s="16">
        <f>IF(UPPER(TRIM(AM921))="P", 0, IF(UPPER(TRIM(AM921))="C", 16384, IF(UPPER(TRIM(AM921))="B", 32768, IF(UPPER(TRIM(AM921))="U", 49152, -1))))</f>
        <v>0</v>
      </c>
      <c r="DC921" s="16">
        <f>HEX2DEC(AN921)</f>
        <v>4897</v>
      </c>
      <c r="DD921" s="16"/>
      <c r="DE921" s="16"/>
      <c r="DF921" s="17"/>
      <c r="DG921" s="16">
        <v>1029</v>
      </c>
      <c r="DH921" s="16">
        <f>AK921</f>
        <v>1333</v>
      </c>
      <c r="DI921" s="16">
        <f>AL921</f>
        <v>11</v>
      </c>
      <c r="DJ921" s="16">
        <f>DB921 + DC921</f>
        <v>4897</v>
      </c>
      <c r="DK921" s="16">
        <f>HEX2DEC(AO921)</f>
        <v>0</v>
      </c>
      <c r="DL921" s="16">
        <f>HEX2DEC(AP921)</f>
        <v>4897</v>
      </c>
      <c r="DM921" s="13">
        <v>0</v>
      </c>
      <c r="DN921" s="16">
        <v>195</v>
      </c>
      <c r="DO921" s="16"/>
      <c r="DP921" s="16"/>
      <c r="DQ921" s="16"/>
      <c r="DR921" s="16"/>
      <c r="DS921" s="16"/>
      <c r="DT921" s="16"/>
      <c r="DU921" s="16"/>
      <c r="DV921" s="16"/>
      <c r="DW921" s="138"/>
      <c r="DX921" s="137"/>
      <c r="DY921" s="137"/>
      <c r="DZ921" s="17"/>
      <c r="EA921" s="15"/>
      <c r="EB921" s="15"/>
      <c r="EC921" s="15"/>
      <c r="ED921" s="15"/>
    </row>
    <row r="922" spans="1:134" ht="15" hidden="1" customHeight="1" x14ac:dyDescent="0.3">
      <c r="A922" s="230" t="s">
        <v>1392</v>
      </c>
      <c r="B922" s="229"/>
      <c r="C922" s="561">
        <v>12</v>
      </c>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8">
        <f t="shared" si="436"/>
        <v>0</v>
      </c>
      <c r="AK922" s="135">
        <v>1334</v>
      </c>
      <c r="AL922" s="135">
        <v>11</v>
      </c>
      <c r="AM922" s="194" t="s">
        <v>165</v>
      </c>
      <c r="AN922" s="195" t="s">
        <v>1393</v>
      </c>
      <c r="AO922" s="195" t="s">
        <v>167</v>
      </c>
      <c r="AP922" s="195" t="s">
        <v>1393</v>
      </c>
      <c r="AQ922" s="132"/>
      <c r="AR922" s="13"/>
      <c r="AS922" s="12"/>
      <c r="AT922" s="12"/>
      <c r="AU922" s="12"/>
      <c r="AV922" s="12"/>
      <c r="AW922" s="12"/>
      <c r="AX922" s="12"/>
      <c r="AY922" s="12"/>
      <c r="AZ922" s="12"/>
      <c r="BA922" s="12"/>
      <c r="BB922" s="14"/>
      <c r="BC922" s="14"/>
      <c r="BD922" s="15"/>
      <c r="BE922" s="137" t="s">
        <v>1394</v>
      </c>
      <c r="BF922" s="146"/>
      <c r="BG922" s="146"/>
      <c r="BH922" s="146"/>
      <c r="BI922" s="11" t="s">
        <v>183</v>
      </c>
      <c r="BJ922" s="11" t="s">
        <v>183</v>
      </c>
      <c r="BK922" s="11" t="s">
        <v>183</v>
      </c>
      <c r="BL922" s="11" t="s">
        <v>183</v>
      </c>
      <c r="BM922" s="11" t="s">
        <v>183</v>
      </c>
      <c r="BN922" s="11" t="s">
        <v>183</v>
      </c>
      <c r="BO922" s="11" t="s">
        <v>183</v>
      </c>
      <c r="BP922" s="11" t="s">
        <v>183</v>
      </c>
      <c r="BQ922" s="11" t="s">
        <v>183</v>
      </c>
      <c r="BR922" s="11" t="s">
        <v>183</v>
      </c>
      <c r="BS922" s="11" t="s">
        <v>183</v>
      </c>
      <c r="BT922" s="11" t="s">
        <v>183</v>
      </c>
      <c r="BU922" s="11"/>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c r="CW922" s="15"/>
      <c r="CX922" s="15"/>
      <c r="CY922" s="15"/>
      <c r="CZ922" s="15"/>
      <c r="DA922" s="15"/>
      <c r="DB922" s="16">
        <f>IF(UPPER(TRIM(AM922))="P", 0, IF(UPPER(TRIM(AM922))="C", 16384, IF(UPPER(TRIM(AM922))="B", 32768, IF(UPPER(TRIM(AM922))="U", 49152, -1))))</f>
        <v>0</v>
      </c>
      <c r="DC922" s="16">
        <f>HEX2DEC(AN922)</f>
        <v>4898</v>
      </c>
      <c r="DD922" s="16"/>
      <c r="DE922" s="16"/>
      <c r="DF922" s="17"/>
      <c r="DG922" s="16">
        <v>1030</v>
      </c>
      <c r="DH922" s="16">
        <f>AK922</f>
        <v>1334</v>
      </c>
      <c r="DI922" s="16">
        <f>AL922</f>
        <v>11</v>
      </c>
      <c r="DJ922" s="16">
        <f>DB922 + DC922</f>
        <v>4898</v>
      </c>
      <c r="DK922" s="16">
        <f>HEX2DEC(AO922)</f>
        <v>0</v>
      </c>
      <c r="DL922" s="16">
        <f>HEX2DEC(AP922)</f>
        <v>4898</v>
      </c>
      <c r="DM922" s="13">
        <v>0</v>
      </c>
      <c r="DN922" s="16">
        <v>195</v>
      </c>
      <c r="DO922" s="16"/>
      <c r="DP922" s="16"/>
      <c r="DQ922" s="16"/>
      <c r="DR922" s="16"/>
      <c r="DS922" s="16"/>
      <c r="DT922" s="16"/>
      <c r="DU922" s="16"/>
      <c r="DV922" s="16"/>
      <c r="DW922" s="138"/>
      <c r="DX922" s="137"/>
      <c r="DY922" s="137"/>
      <c r="DZ922" s="17"/>
      <c r="EA922" s="15"/>
      <c r="EB922" s="15"/>
      <c r="EC922" s="15"/>
      <c r="ED922" s="15"/>
    </row>
    <row r="923" spans="1:134" ht="15" hidden="1" customHeight="1" x14ac:dyDescent="0.3">
      <c r="A923" s="230" t="s">
        <v>274</v>
      </c>
      <c r="B923" s="229"/>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48"/>
      <c r="AK923" s="12"/>
      <c r="AL923" s="12"/>
      <c r="AM923" s="149"/>
      <c r="AN923" s="150"/>
      <c r="AO923" s="150"/>
      <c r="AP923" s="150"/>
      <c r="AQ923" s="132"/>
      <c r="AR923" s="13"/>
      <c r="AS923" s="12"/>
      <c r="AT923" s="12"/>
      <c r="AU923" s="12"/>
      <c r="AV923" s="12"/>
      <c r="AW923" s="12"/>
      <c r="AX923" s="12"/>
      <c r="AY923" s="12"/>
      <c r="AZ923" s="12"/>
      <c r="BA923" s="12"/>
      <c r="BB923" s="14"/>
      <c r="BC923" s="14"/>
      <c r="BD923" s="15"/>
      <c r="BE923" s="137" t="s">
        <v>183</v>
      </c>
      <c r="BF923" s="146"/>
      <c r="BG923" s="146"/>
      <c r="BH923" s="146"/>
      <c r="BI923" s="11" t="s">
        <v>183</v>
      </c>
      <c r="BJ923" s="11" t="s">
        <v>183</v>
      </c>
      <c r="BK923" s="11" t="s">
        <v>183</v>
      </c>
      <c r="BL923" s="11" t="s">
        <v>183</v>
      </c>
      <c r="BM923" s="11" t="s">
        <v>183</v>
      </c>
      <c r="BN923" s="11" t="s">
        <v>183</v>
      </c>
      <c r="BO923" s="11" t="s">
        <v>183</v>
      </c>
      <c r="BP923" s="11" t="s">
        <v>183</v>
      </c>
      <c r="BQ923" s="11" t="s">
        <v>183</v>
      </c>
      <c r="BR923" s="11" t="s">
        <v>183</v>
      </c>
      <c r="BS923" s="11" t="s">
        <v>183</v>
      </c>
      <c r="BT923" s="11" t="s">
        <v>183</v>
      </c>
      <c r="BU923" s="11"/>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c r="CW923" s="15"/>
      <c r="CX923" s="15"/>
      <c r="CY923" s="15"/>
      <c r="CZ923" s="15"/>
      <c r="DA923" s="15"/>
      <c r="DB923" s="16"/>
      <c r="DC923" s="16"/>
      <c r="DD923" s="16"/>
      <c r="DE923" s="16"/>
      <c r="DF923" s="17"/>
      <c r="DG923" s="16"/>
      <c r="DH923" s="16"/>
      <c r="DI923" s="16"/>
      <c r="DJ923" s="16"/>
      <c r="DK923" s="16"/>
      <c r="DL923" s="16"/>
      <c r="DM923" s="13"/>
      <c r="DN923" s="16"/>
      <c r="DO923" s="16"/>
      <c r="DP923" s="16"/>
      <c r="DQ923" s="16"/>
      <c r="DR923" s="16"/>
      <c r="DS923" s="16"/>
      <c r="DT923" s="16"/>
      <c r="DU923" s="16"/>
      <c r="DV923" s="16"/>
      <c r="DW923" s="138"/>
      <c r="DX923" s="137"/>
      <c r="DY923" s="137"/>
      <c r="DZ923" s="17"/>
      <c r="EA923" s="15"/>
      <c r="EB923" s="15"/>
      <c r="EC923" s="15"/>
      <c r="ED923" s="15"/>
    </row>
    <row r="924" spans="1:134" ht="15" hidden="1" customHeight="1" x14ac:dyDescent="0.3">
      <c r="A924" s="123"/>
      <c r="B924" s="221"/>
      <c r="C924" s="561" t="s">
        <v>1395</v>
      </c>
      <c r="D924" s="151"/>
      <c r="E924" s="200"/>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c r="AC924" s="151"/>
      <c r="AD924" s="151"/>
      <c r="AE924" s="151"/>
      <c r="AF924" s="151"/>
      <c r="AG924" s="151"/>
      <c r="AH924" s="151"/>
      <c r="AI924" s="151"/>
      <c r="AJ924" s="148">
        <f t="shared" ref="AJ924:AJ935" si="443">IF($DM924=0,0,(IF(_xlfn.BITAND($DM924, 128),"8,", "") &amp; IF(_xlfn.BITAND($DM924,64),"7,", "") &amp; IF(_xlfn.BITAND($DM924,7), _xlfn.BITAND($DM924,7) &amp; ",", "") &amp; IF(_xlfn.BITAND($DM924, 56), _xlfn.BITAND($DM924, 56)/8, "")))</f>
        <v>0</v>
      </c>
      <c r="AK924" s="135">
        <v>1323</v>
      </c>
      <c r="AL924" s="135">
        <v>31</v>
      </c>
      <c r="AM924" s="194" t="s">
        <v>165</v>
      </c>
      <c r="AN924" s="195" t="s">
        <v>1396</v>
      </c>
      <c r="AO924" s="195" t="s">
        <v>167</v>
      </c>
      <c r="AP924" s="195" t="s">
        <v>1396</v>
      </c>
      <c r="AQ924" s="140" t="s">
        <v>1362</v>
      </c>
      <c r="AR924" s="133">
        <v>25</v>
      </c>
      <c r="AS924" s="12" t="s">
        <v>1363</v>
      </c>
      <c r="AT924" s="198">
        <v>10</v>
      </c>
      <c r="AU924" s="198">
        <v>1</v>
      </c>
      <c r="AV924" s="12" t="s">
        <v>259</v>
      </c>
      <c r="AW924" s="135">
        <v>0</v>
      </c>
      <c r="AX924" s="135">
        <v>0</v>
      </c>
      <c r="AY924" s="135">
        <v>0</v>
      </c>
      <c r="AZ924" s="135">
        <v>0</v>
      </c>
      <c r="BA924" s="135">
        <v>0</v>
      </c>
      <c r="BB924" s="136"/>
      <c r="BC924" s="136"/>
      <c r="BD924" s="15"/>
      <c r="BE924" s="137" t="s">
        <v>1397</v>
      </c>
      <c r="BF924" s="11" t="s">
        <v>1398</v>
      </c>
      <c r="BG924" s="11" t="s">
        <v>1399</v>
      </c>
      <c r="BH924" s="11" t="s">
        <v>174</v>
      </c>
      <c r="BI924" s="11" t="s">
        <v>1400</v>
      </c>
      <c r="BJ924" s="11" t="s">
        <v>1399</v>
      </c>
      <c r="BK924" s="11" t="s">
        <v>1392</v>
      </c>
      <c r="BL924" s="11" t="s">
        <v>1401</v>
      </c>
      <c r="BM924" s="11" t="s">
        <v>179</v>
      </c>
      <c r="BN924" s="11" t="s">
        <v>180</v>
      </c>
      <c r="BO924" s="11" t="s">
        <v>181</v>
      </c>
      <c r="BP924" s="11" t="s">
        <v>1392</v>
      </c>
      <c r="BQ924" s="11" t="s">
        <v>182</v>
      </c>
      <c r="BR924" s="11" t="s">
        <v>182</v>
      </c>
      <c r="BS924" s="11" t="s">
        <v>183</v>
      </c>
      <c r="BT924" s="11" t="s">
        <v>180</v>
      </c>
      <c r="BU924" s="11"/>
      <c r="BV924" s="15">
        <f>IF(UPPER(TRIM(D924))="X",1,0)</f>
        <v>0</v>
      </c>
      <c r="BW924" s="15">
        <f>IF(UPPER(TRIM(E924))="X",1,0)</f>
        <v>0</v>
      </c>
      <c r="BX924" s="15">
        <f>IF(UPPER(TRIM(F924))="X",1,0)</f>
        <v>0</v>
      </c>
      <c r="BY924" s="15">
        <f>IF(UPPER(TRIM(G924))="X",1,0)</f>
        <v>0</v>
      </c>
      <c r="BZ924" s="15">
        <f>IF(UPPER(TRIM(H924))="X",1,0)</f>
        <v>0</v>
      </c>
      <c r="CA924" s="15">
        <f>IF(UPPER(TRIM(J924))="X",1,0)</f>
        <v>0</v>
      </c>
      <c r="CB924" s="15">
        <f>IF(UPPER(TRIM(L924))="X",1,0)</f>
        <v>0</v>
      </c>
      <c r="CC924" s="15">
        <f>IF(UPPER(TRIM(M924))="X",1,0)</f>
        <v>0</v>
      </c>
      <c r="CD924" s="15">
        <f>IF(UPPER(TRIM(I924))="X",1,0)</f>
        <v>0</v>
      </c>
      <c r="CE924" s="15">
        <f>IF(UPPER(TRIM(K924))="X",1,0)</f>
        <v>0</v>
      </c>
      <c r="CF924" s="15">
        <f t="shared" ref="CF924:DA924" si="444">IF(UPPER(TRIM(N924))="X",1,0)</f>
        <v>0</v>
      </c>
      <c r="CG924" s="15">
        <f t="shared" si="444"/>
        <v>0</v>
      </c>
      <c r="CH924" s="15">
        <f t="shared" si="444"/>
        <v>0</v>
      </c>
      <c r="CI924" s="15">
        <f t="shared" si="444"/>
        <v>0</v>
      </c>
      <c r="CJ924" s="15">
        <f t="shared" si="444"/>
        <v>0</v>
      </c>
      <c r="CK924" s="15">
        <f t="shared" si="444"/>
        <v>0</v>
      </c>
      <c r="CL924" s="15">
        <f t="shared" si="444"/>
        <v>0</v>
      </c>
      <c r="CM924" s="15">
        <f t="shared" si="444"/>
        <v>0</v>
      </c>
      <c r="CN924" s="15">
        <f t="shared" si="444"/>
        <v>0</v>
      </c>
      <c r="CO924" s="15">
        <f t="shared" si="444"/>
        <v>0</v>
      </c>
      <c r="CP924" s="15">
        <f t="shared" si="444"/>
        <v>0</v>
      </c>
      <c r="CQ924" s="15">
        <f t="shared" si="444"/>
        <v>0</v>
      </c>
      <c r="CR924" s="15">
        <f t="shared" si="444"/>
        <v>0</v>
      </c>
      <c r="CS924" s="15">
        <f t="shared" si="444"/>
        <v>0</v>
      </c>
      <c r="CT924" s="15">
        <f t="shared" si="444"/>
        <v>0</v>
      </c>
      <c r="CU924" s="15">
        <f t="shared" si="444"/>
        <v>0</v>
      </c>
      <c r="CV924" s="15">
        <f t="shared" si="444"/>
        <v>0</v>
      </c>
      <c r="CW924" s="15">
        <f t="shared" si="444"/>
        <v>0</v>
      </c>
      <c r="CX924" s="15">
        <f t="shared" si="444"/>
        <v>0</v>
      </c>
      <c r="CY924" s="15">
        <f t="shared" si="444"/>
        <v>0</v>
      </c>
      <c r="CZ924" s="15">
        <f t="shared" si="444"/>
        <v>0</v>
      </c>
      <c r="DA924" s="15">
        <f t="shared" si="444"/>
        <v>0</v>
      </c>
      <c r="DB924" s="16">
        <f t="shared" ref="DB924:DB933" si="445">IF(UPPER(TRIM(AM924))="P", 0, IF(UPPER(TRIM(AM924))="C", 16384, IF(UPPER(TRIM(AM924))="B", 32768, IF(UPPER(TRIM(AM924))="U", 49152, -1))))</f>
        <v>0</v>
      </c>
      <c r="DC924" s="16">
        <f t="shared" ref="DC924:DC933" si="446">HEX2DEC(AN924)</f>
        <v>769</v>
      </c>
      <c r="DD924" s="16">
        <f>IF(UPPER(TRIM(BB924))="",0,IF(UPPER(TRIM(BB924))="M",32,IF(UPPER(TRIM(BB924))="H",64,IF(UPPER(TRIM(BB924))="I",128,-1))))</f>
        <v>0</v>
      </c>
      <c r="DE924" s="16">
        <f>IF(UPPER(TRIM(BC924))="",0, IF(UPPER(TRIM(BC924))="U",1,IF(UPPER(TRIM(BC924))="A",2,IF(UPPER(TRIM(BC924))="B1",4,IF(UPPER(TRIM(BC924))="B2",8,IF(UPPER(TRIM(BC924))="C",16,-1))))))</f>
        <v>0</v>
      </c>
      <c r="DF924" s="17"/>
      <c r="DG924" s="16">
        <v>267</v>
      </c>
      <c r="DH924" s="16">
        <f t="shared" ref="DH924:DI933" si="447">AK924</f>
        <v>1323</v>
      </c>
      <c r="DI924" s="16">
        <f t="shared" si="447"/>
        <v>31</v>
      </c>
      <c r="DJ924" s="16">
        <f t="shared" ref="DJ924:DJ933" si="448">DB924 + DC924</f>
        <v>769</v>
      </c>
      <c r="DK924" s="16">
        <f t="shared" ref="DK924:DL933" si="449">HEX2DEC(AO924)</f>
        <v>0</v>
      </c>
      <c r="DL924" s="16">
        <f t="shared" si="449"/>
        <v>769</v>
      </c>
      <c r="DM924" s="13">
        <v>0</v>
      </c>
      <c r="DN924" s="16">
        <v>196</v>
      </c>
      <c r="DO924" s="16">
        <f>BV924*2^15+BW924*2^14+BX924*2^13+BY924*2^12+BZ924*2^11+CA924*2^10+CB924*2^9+CC924*2^8+CD924*2^7+CE924*2^6+CF924*2^5+CG924*2^4+CH924*2^3+CI924*2^2+CJ924*2^1+CK924*2^0</f>
        <v>0</v>
      </c>
      <c r="DP924" s="16">
        <f>CL924*2^15+CM924*2^14+CN924*2^13+CO924*2^12+CP924*2^11+CQ924*2^10+CR924*2^9+CS924*2^8+CT924*2^7+CU924*2^6+CV924*2^5+CW924*2^4+CX924*2^3+CY924*2^2+CZ924*2^1+DA924*2^0</f>
        <v>0</v>
      </c>
      <c r="DQ924" s="16">
        <f>IF(DS924=2,AT924*1000,IF(DS924&gt;2,AT924,HEX2DEC("40000000")))</f>
        <v>10000</v>
      </c>
      <c r="DR924" s="16">
        <f>IF(DT924=2,AU924*1000,IF(DT924&gt;2,AU924,HEX2DEC("40000000")))</f>
        <v>1000</v>
      </c>
      <c r="DS924" s="16">
        <v>2</v>
      </c>
      <c r="DT924" s="16">
        <v>2</v>
      </c>
      <c r="DU924" s="16">
        <f>MAX(0,MIN(AX924,3))*2^14+MAX(0,MIN(AY924,3))*2^12+MAX(0,MIN(AZ924,3))*2^10+MAX(0,MIN(BA924,3))*2^8+IF(AW924&lt;0,31,IF(AW924&gt;30,30,AW924))</f>
        <v>0</v>
      </c>
      <c r="DV924" s="16">
        <f>DD924 + DE924</f>
        <v>0</v>
      </c>
      <c r="DW924" s="138" t="s">
        <v>184</v>
      </c>
      <c r="DX924" s="137" t="s">
        <v>1402</v>
      </c>
      <c r="DY924" s="137" t="s">
        <v>186</v>
      </c>
      <c r="DZ924" s="17"/>
      <c r="EA924" s="15"/>
      <c r="EB924" s="15"/>
      <c r="EC924" s="15"/>
      <c r="ED924" s="15"/>
    </row>
    <row r="925" spans="1:134" ht="15" hidden="1" customHeight="1" x14ac:dyDescent="0.3">
      <c r="A925" s="123"/>
      <c r="B925" s="221"/>
      <c r="C925" s="561">
        <v>2</v>
      </c>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8">
        <f t="shared" si="443"/>
        <v>0</v>
      </c>
      <c r="AK925" s="135">
        <v>1324</v>
      </c>
      <c r="AL925" s="135">
        <v>31</v>
      </c>
      <c r="AM925" s="194" t="s">
        <v>165</v>
      </c>
      <c r="AN925" s="195" t="s">
        <v>1366</v>
      </c>
      <c r="AO925" s="195" t="s">
        <v>167</v>
      </c>
      <c r="AP925" s="195" t="s">
        <v>1403</v>
      </c>
      <c r="AQ925" s="132"/>
      <c r="AR925" s="13"/>
      <c r="AS925" s="12"/>
      <c r="AT925" s="12"/>
      <c r="AU925" s="12"/>
      <c r="AV925" s="12"/>
      <c r="AW925" s="12"/>
      <c r="AX925" s="12"/>
      <c r="AY925" s="12"/>
      <c r="AZ925" s="12"/>
      <c r="BA925" s="12"/>
      <c r="BB925" s="14"/>
      <c r="BC925" s="14"/>
      <c r="BD925" s="15"/>
      <c r="BE925" s="137" t="s">
        <v>1404</v>
      </c>
      <c r="BF925" s="11" t="s">
        <v>1398</v>
      </c>
      <c r="BG925" s="11" t="s">
        <v>1399</v>
      </c>
      <c r="BH925" s="11" t="s">
        <v>174</v>
      </c>
      <c r="BI925" s="11" t="s">
        <v>1400</v>
      </c>
      <c r="BJ925" s="11" t="s">
        <v>1399</v>
      </c>
      <c r="BK925" s="11" t="s">
        <v>1392</v>
      </c>
      <c r="BL925" s="11" t="s">
        <v>1401</v>
      </c>
      <c r="BM925" s="11" t="s">
        <v>179</v>
      </c>
      <c r="BN925" s="11" t="s">
        <v>180</v>
      </c>
      <c r="BO925" s="11" t="s">
        <v>181</v>
      </c>
      <c r="BP925" s="11" t="s">
        <v>1392</v>
      </c>
      <c r="BQ925" s="11" t="s">
        <v>182</v>
      </c>
      <c r="BR925" s="11" t="s">
        <v>182</v>
      </c>
      <c r="BS925" s="11" t="s">
        <v>183</v>
      </c>
      <c r="BT925" s="11" t="s">
        <v>180</v>
      </c>
      <c r="BU925" s="11"/>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c r="CW925" s="15"/>
      <c r="CX925" s="15"/>
      <c r="CY925" s="15"/>
      <c r="CZ925" s="15"/>
      <c r="DA925" s="15"/>
      <c r="DB925" s="16">
        <f t="shared" si="445"/>
        <v>0</v>
      </c>
      <c r="DC925" s="16">
        <f t="shared" si="446"/>
        <v>770</v>
      </c>
      <c r="DD925" s="16"/>
      <c r="DE925" s="16"/>
      <c r="DF925" s="17"/>
      <c r="DG925" s="16">
        <v>268</v>
      </c>
      <c r="DH925" s="16">
        <f t="shared" si="447"/>
        <v>1324</v>
      </c>
      <c r="DI925" s="16">
        <f t="shared" si="447"/>
        <v>31</v>
      </c>
      <c r="DJ925" s="16">
        <f t="shared" si="448"/>
        <v>770</v>
      </c>
      <c r="DK925" s="16">
        <f t="shared" si="449"/>
        <v>0</v>
      </c>
      <c r="DL925" s="16">
        <f t="shared" si="449"/>
        <v>784</v>
      </c>
      <c r="DM925" s="13">
        <v>0</v>
      </c>
      <c r="DN925" s="16">
        <v>196</v>
      </c>
      <c r="DO925" s="16"/>
      <c r="DP925" s="16"/>
      <c r="DQ925" s="16"/>
      <c r="DR925" s="16"/>
      <c r="DS925" s="16"/>
      <c r="DT925" s="16"/>
      <c r="DU925" s="16"/>
      <c r="DV925" s="16"/>
      <c r="DW925" s="138" t="s">
        <v>184</v>
      </c>
      <c r="DX925" s="137" t="s">
        <v>1402</v>
      </c>
      <c r="DY925" s="137" t="s">
        <v>186</v>
      </c>
      <c r="DZ925" s="17"/>
      <c r="EA925" s="15"/>
      <c r="EB925" s="15"/>
      <c r="EC925" s="15"/>
      <c r="ED925" s="15"/>
    </row>
    <row r="926" spans="1:134" ht="15" hidden="1" customHeight="1" x14ac:dyDescent="0.3">
      <c r="A926" s="123"/>
      <c r="B926" s="221"/>
      <c r="C926" s="561">
        <v>3</v>
      </c>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8">
        <f t="shared" si="443"/>
        <v>0</v>
      </c>
      <c r="AK926" s="135">
        <v>1325</v>
      </c>
      <c r="AL926" s="135">
        <v>31</v>
      </c>
      <c r="AM926" s="194" t="s">
        <v>165</v>
      </c>
      <c r="AN926" s="195" t="s">
        <v>1369</v>
      </c>
      <c r="AO926" s="195" t="s">
        <v>167</v>
      </c>
      <c r="AP926" s="195" t="s">
        <v>1405</v>
      </c>
      <c r="AQ926" s="132"/>
      <c r="AR926" s="13"/>
      <c r="AS926" s="12"/>
      <c r="AT926" s="12"/>
      <c r="AU926" s="12"/>
      <c r="AV926" s="12"/>
      <c r="AW926" s="12"/>
      <c r="AX926" s="12"/>
      <c r="AY926" s="12"/>
      <c r="AZ926" s="12"/>
      <c r="BA926" s="12"/>
      <c r="BB926" s="14"/>
      <c r="BC926" s="14"/>
      <c r="BD926" s="15"/>
      <c r="BE926" s="137" t="s">
        <v>1406</v>
      </c>
      <c r="BF926" s="11" t="s">
        <v>1398</v>
      </c>
      <c r="BG926" s="11" t="s">
        <v>1399</v>
      </c>
      <c r="BH926" s="11" t="s">
        <v>174</v>
      </c>
      <c r="BI926" s="11" t="s">
        <v>1400</v>
      </c>
      <c r="BJ926" s="11" t="s">
        <v>1399</v>
      </c>
      <c r="BK926" s="11" t="s">
        <v>1392</v>
      </c>
      <c r="BL926" s="11" t="s">
        <v>1401</v>
      </c>
      <c r="BM926" s="11" t="s">
        <v>179</v>
      </c>
      <c r="BN926" s="11" t="s">
        <v>180</v>
      </c>
      <c r="BO926" s="11" t="s">
        <v>181</v>
      </c>
      <c r="BP926" s="11" t="s">
        <v>1392</v>
      </c>
      <c r="BQ926" s="11" t="s">
        <v>182</v>
      </c>
      <c r="BR926" s="11" t="s">
        <v>182</v>
      </c>
      <c r="BS926" s="11" t="s">
        <v>183</v>
      </c>
      <c r="BT926" s="11" t="s">
        <v>180</v>
      </c>
      <c r="BU926" s="11"/>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c r="CW926" s="15"/>
      <c r="CX926" s="15"/>
      <c r="CY926" s="15"/>
      <c r="CZ926" s="15"/>
      <c r="DA926" s="15"/>
      <c r="DB926" s="16">
        <f t="shared" si="445"/>
        <v>0</v>
      </c>
      <c r="DC926" s="16">
        <f t="shared" si="446"/>
        <v>771</v>
      </c>
      <c r="DD926" s="16"/>
      <c r="DE926" s="16"/>
      <c r="DF926" s="17"/>
      <c r="DG926" s="16">
        <v>269</v>
      </c>
      <c r="DH926" s="16">
        <f t="shared" si="447"/>
        <v>1325</v>
      </c>
      <c r="DI926" s="16">
        <f t="shared" si="447"/>
        <v>31</v>
      </c>
      <c r="DJ926" s="16">
        <f t="shared" si="448"/>
        <v>771</v>
      </c>
      <c r="DK926" s="16">
        <f t="shared" si="449"/>
        <v>0</v>
      </c>
      <c r="DL926" s="16">
        <f t="shared" si="449"/>
        <v>785</v>
      </c>
      <c r="DM926" s="13">
        <v>0</v>
      </c>
      <c r="DN926" s="16">
        <v>196</v>
      </c>
      <c r="DO926" s="16"/>
      <c r="DP926" s="16"/>
      <c r="DQ926" s="16"/>
      <c r="DR926" s="16"/>
      <c r="DS926" s="16"/>
      <c r="DT926" s="16"/>
      <c r="DU926" s="16"/>
      <c r="DV926" s="16"/>
      <c r="DW926" s="138" t="s">
        <v>184</v>
      </c>
      <c r="DX926" s="137" t="s">
        <v>1402</v>
      </c>
      <c r="DY926" s="137" t="s">
        <v>186</v>
      </c>
      <c r="DZ926" s="17"/>
      <c r="EA926" s="15"/>
      <c r="EB926" s="15"/>
      <c r="EC926" s="15"/>
      <c r="ED926" s="15"/>
    </row>
    <row r="927" spans="1:134" ht="15" hidden="1" customHeight="1" x14ac:dyDescent="0.3">
      <c r="A927" s="123"/>
      <c r="B927" s="221"/>
      <c r="C927" s="561">
        <v>4</v>
      </c>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8">
        <f t="shared" si="443"/>
        <v>0</v>
      </c>
      <c r="AK927" s="135">
        <v>1326</v>
      </c>
      <c r="AL927" s="135">
        <v>31</v>
      </c>
      <c r="AM927" s="194" t="s">
        <v>165</v>
      </c>
      <c r="AN927" s="195" t="s">
        <v>1372</v>
      </c>
      <c r="AO927" s="195" t="s">
        <v>167</v>
      </c>
      <c r="AP927" s="195" t="s">
        <v>1407</v>
      </c>
      <c r="AQ927" s="132"/>
      <c r="AR927" s="13"/>
      <c r="AS927" s="12"/>
      <c r="AT927" s="12"/>
      <c r="AU927" s="12"/>
      <c r="AV927" s="12"/>
      <c r="AW927" s="12"/>
      <c r="AX927" s="12"/>
      <c r="AY927" s="12"/>
      <c r="AZ927" s="12"/>
      <c r="BA927" s="12"/>
      <c r="BB927" s="14"/>
      <c r="BC927" s="14"/>
      <c r="BD927" s="15"/>
      <c r="BE927" s="137" t="s">
        <v>1408</v>
      </c>
      <c r="BF927" s="11" t="s">
        <v>1398</v>
      </c>
      <c r="BG927" s="11" t="s">
        <v>1399</v>
      </c>
      <c r="BH927" s="11" t="s">
        <v>174</v>
      </c>
      <c r="BI927" s="11" t="s">
        <v>1400</v>
      </c>
      <c r="BJ927" s="11" t="s">
        <v>1399</v>
      </c>
      <c r="BK927" s="11" t="s">
        <v>1392</v>
      </c>
      <c r="BL927" s="11" t="s">
        <v>1401</v>
      </c>
      <c r="BM927" s="11" t="s">
        <v>179</v>
      </c>
      <c r="BN927" s="11" t="s">
        <v>180</v>
      </c>
      <c r="BO927" s="11" t="s">
        <v>181</v>
      </c>
      <c r="BP927" s="11" t="s">
        <v>1392</v>
      </c>
      <c r="BQ927" s="11" t="s">
        <v>182</v>
      </c>
      <c r="BR927" s="11" t="s">
        <v>182</v>
      </c>
      <c r="BS927" s="11" t="s">
        <v>183</v>
      </c>
      <c r="BT927" s="11" t="s">
        <v>180</v>
      </c>
      <c r="BU927" s="11"/>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c r="CW927" s="15"/>
      <c r="CX927" s="15"/>
      <c r="CY927" s="15"/>
      <c r="CZ927" s="15"/>
      <c r="DA927" s="15"/>
      <c r="DB927" s="16">
        <f t="shared" si="445"/>
        <v>0</v>
      </c>
      <c r="DC927" s="16">
        <f t="shared" si="446"/>
        <v>772</v>
      </c>
      <c r="DD927" s="16"/>
      <c r="DE927" s="16"/>
      <c r="DF927" s="17"/>
      <c r="DG927" s="16">
        <v>270</v>
      </c>
      <c r="DH927" s="16">
        <f t="shared" si="447"/>
        <v>1326</v>
      </c>
      <c r="DI927" s="16">
        <f t="shared" si="447"/>
        <v>31</v>
      </c>
      <c r="DJ927" s="16">
        <f t="shared" si="448"/>
        <v>772</v>
      </c>
      <c r="DK927" s="16">
        <f t="shared" si="449"/>
        <v>0</v>
      </c>
      <c r="DL927" s="16">
        <f t="shared" si="449"/>
        <v>786</v>
      </c>
      <c r="DM927" s="13">
        <v>0</v>
      </c>
      <c r="DN927" s="16">
        <v>196</v>
      </c>
      <c r="DO927" s="16"/>
      <c r="DP927" s="16"/>
      <c r="DQ927" s="16"/>
      <c r="DR927" s="16"/>
      <c r="DS927" s="16"/>
      <c r="DT927" s="16"/>
      <c r="DU927" s="16"/>
      <c r="DV927" s="16"/>
      <c r="DW927" s="138" t="s">
        <v>184</v>
      </c>
      <c r="DX927" s="137" t="s">
        <v>1402</v>
      </c>
      <c r="DY927" s="137" t="s">
        <v>186</v>
      </c>
      <c r="DZ927" s="17"/>
      <c r="EA927" s="15"/>
      <c r="EB927" s="15"/>
      <c r="EC927" s="15"/>
      <c r="ED927" s="15"/>
    </row>
    <row r="928" spans="1:134" ht="15" hidden="1" customHeight="1" x14ac:dyDescent="0.3">
      <c r="A928" s="123"/>
      <c r="B928" s="221"/>
      <c r="C928" s="561">
        <v>5</v>
      </c>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8">
        <f t="shared" si="443"/>
        <v>0</v>
      </c>
      <c r="AK928" s="135">
        <v>1327</v>
      </c>
      <c r="AL928" s="135">
        <v>31</v>
      </c>
      <c r="AM928" s="194" t="s">
        <v>165</v>
      </c>
      <c r="AN928" s="195" t="s">
        <v>1375</v>
      </c>
      <c r="AO928" s="195" t="s">
        <v>167</v>
      </c>
      <c r="AP928" s="195" t="s">
        <v>1409</v>
      </c>
      <c r="AQ928" s="132"/>
      <c r="AR928" s="13"/>
      <c r="AS928" s="12"/>
      <c r="AT928" s="12"/>
      <c r="AU928" s="12"/>
      <c r="AV928" s="12"/>
      <c r="AW928" s="12"/>
      <c r="AX928" s="12"/>
      <c r="AY928" s="12"/>
      <c r="AZ928" s="12"/>
      <c r="BA928" s="12"/>
      <c r="BB928" s="14"/>
      <c r="BC928" s="14"/>
      <c r="BD928" s="15"/>
      <c r="BE928" s="137" t="s">
        <v>1410</v>
      </c>
      <c r="BF928" s="11" t="s">
        <v>1398</v>
      </c>
      <c r="BG928" s="11" t="s">
        <v>1399</v>
      </c>
      <c r="BH928" s="11" t="s">
        <v>174</v>
      </c>
      <c r="BI928" s="11" t="s">
        <v>1400</v>
      </c>
      <c r="BJ928" s="11" t="s">
        <v>1399</v>
      </c>
      <c r="BK928" s="11" t="s">
        <v>1392</v>
      </c>
      <c r="BL928" s="11" t="s">
        <v>1401</v>
      </c>
      <c r="BM928" s="11" t="s">
        <v>179</v>
      </c>
      <c r="BN928" s="11" t="s">
        <v>180</v>
      </c>
      <c r="BO928" s="11" t="s">
        <v>181</v>
      </c>
      <c r="BP928" s="11" t="s">
        <v>1392</v>
      </c>
      <c r="BQ928" s="11" t="s">
        <v>182</v>
      </c>
      <c r="BR928" s="11" t="s">
        <v>182</v>
      </c>
      <c r="BS928" s="11" t="s">
        <v>183</v>
      </c>
      <c r="BT928" s="11" t="s">
        <v>180</v>
      </c>
      <c r="BU928" s="11"/>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c r="CW928" s="15"/>
      <c r="CX928" s="15"/>
      <c r="CY928" s="15"/>
      <c r="CZ928" s="15"/>
      <c r="DA928" s="15"/>
      <c r="DB928" s="16">
        <f t="shared" si="445"/>
        <v>0</v>
      </c>
      <c r="DC928" s="16">
        <f t="shared" si="446"/>
        <v>773</v>
      </c>
      <c r="DD928" s="16"/>
      <c r="DE928" s="16"/>
      <c r="DF928" s="17"/>
      <c r="DG928" s="16">
        <v>271</v>
      </c>
      <c r="DH928" s="16">
        <f t="shared" si="447"/>
        <v>1327</v>
      </c>
      <c r="DI928" s="16">
        <f t="shared" si="447"/>
        <v>31</v>
      </c>
      <c r="DJ928" s="16">
        <f t="shared" si="448"/>
        <v>773</v>
      </c>
      <c r="DK928" s="16">
        <f t="shared" si="449"/>
        <v>0</v>
      </c>
      <c r="DL928" s="16">
        <f t="shared" si="449"/>
        <v>787</v>
      </c>
      <c r="DM928" s="13">
        <v>0</v>
      </c>
      <c r="DN928" s="16">
        <v>196</v>
      </c>
      <c r="DO928" s="16"/>
      <c r="DP928" s="16"/>
      <c r="DQ928" s="16"/>
      <c r="DR928" s="16"/>
      <c r="DS928" s="16"/>
      <c r="DT928" s="16"/>
      <c r="DU928" s="16"/>
      <c r="DV928" s="16"/>
      <c r="DW928" s="138" t="s">
        <v>184</v>
      </c>
      <c r="DX928" s="137" t="s">
        <v>1402</v>
      </c>
      <c r="DY928" s="137" t="s">
        <v>186</v>
      </c>
      <c r="DZ928" s="17"/>
      <c r="EA928" s="15"/>
      <c r="EB928" s="15"/>
      <c r="EC928" s="15"/>
      <c r="ED928" s="15"/>
    </row>
    <row r="929" spans="1:134" ht="15" hidden="1" customHeight="1" x14ac:dyDescent="0.3">
      <c r="A929" s="123"/>
      <c r="B929" s="221"/>
      <c r="C929" s="561">
        <v>6</v>
      </c>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8">
        <f t="shared" si="443"/>
        <v>0</v>
      </c>
      <c r="AK929" s="135">
        <v>1328</v>
      </c>
      <c r="AL929" s="135">
        <v>31</v>
      </c>
      <c r="AM929" s="194" t="s">
        <v>165</v>
      </c>
      <c r="AN929" s="195" t="s">
        <v>1378</v>
      </c>
      <c r="AO929" s="195" t="s">
        <v>167</v>
      </c>
      <c r="AP929" s="195" t="s">
        <v>1411</v>
      </c>
      <c r="AQ929" s="132"/>
      <c r="AR929" s="13"/>
      <c r="AS929" s="12"/>
      <c r="AT929" s="12"/>
      <c r="AU929" s="12"/>
      <c r="AV929" s="12"/>
      <c r="AW929" s="12"/>
      <c r="AX929" s="12"/>
      <c r="AY929" s="12"/>
      <c r="AZ929" s="12"/>
      <c r="BA929" s="12"/>
      <c r="BB929" s="14"/>
      <c r="BC929" s="14"/>
      <c r="BD929" s="15"/>
      <c r="BE929" s="137" t="s">
        <v>1412</v>
      </c>
      <c r="BF929" s="11" t="s">
        <v>1398</v>
      </c>
      <c r="BG929" s="11" t="s">
        <v>1399</v>
      </c>
      <c r="BH929" s="11" t="s">
        <v>174</v>
      </c>
      <c r="BI929" s="11" t="s">
        <v>1400</v>
      </c>
      <c r="BJ929" s="11" t="s">
        <v>1399</v>
      </c>
      <c r="BK929" s="11" t="s">
        <v>1392</v>
      </c>
      <c r="BL929" s="11" t="s">
        <v>1401</v>
      </c>
      <c r="BM929" s="11" t="s">
        <v>179</v>
      </c>
      <c r="BN929" s="11" t="s">
        <v>180</v>
      </c>
      <c r="BO929" s="11" t="s">
        <v>181</v>
      </c>
      <c r="BP929" s="11" t="s">
        <v>1392</v>
      </c>
      <c r="BQ929" s="11" t="s">
        <v>182</v>
      </c>
      <c r="BR929" s="11" t="s">
        <v>182</v>
      </c>
      <c r="BS929" s="11" t="s">
        <v>183</v>
      </c>
      <c r="BT929" s="11" t="s">
        <v>180</v>
      </c>
      <c r="BU929" s="11"/>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c r="CW929" s="15"/>
      <c r="CX929" s="15"/>
      <c r="CY929" s="15"/>
      <c r="CZ929" s="15"/>
      <c r="DA929" s="15"/>
      <c r="DB929" s="16">
        <f t="shared" si="445"/>
        <v>0</v>
      </c>
      <c r="DC929" s="16">
        <f t="shared" si="446"/>
        <v>774</v>
      </c>
      <c r="DD929" s="16"/>
      <c r="DE929" s="16"/>
      <c r="DF929" s="17"/>
      <c r="DG929" s="16">
        <v>272</v>
      </c>
      <c r="DH929" s="16">
        <f t="shared" si="447"/>
        <v>1328</v>
      </c>
      <c r="DI929" s="16">
        <f t="shared" si="447"/>
        <v>31</v>
      </c>
      <c r="DJ929" s="16">
        <f t="shared" si="448"/>
        <v>774</v>
      </c>
      <c r="DK929" s="16">
        <f t="shared" si="449"/>
        <v>0</v>
      </c>
      <c r="DL929" s="16">
        <f t="shared" si="449"/>
        <v>788</v>
      </c>
      <c r="DM929" s="13">
        <v>0</v>
      </c>
      <c r="DN929" s="16">
        <v>196</v>
      </c>
      <c r="DO929" s="16"/>
      <c r="DP929" s="16"/>
      <c r="DQ929" s="16"/>
      <c r="DR929" s="16"/>
      <c r="DS929" s="16"/>
      <c r="DT929" s="16"/>
      <c r="DU929" s="16"/>
      <c r="DV929" s="16"/>
      <c r="DW929" s="138" t="s">
        <v>184</v>
      </c>
      <c r="DX929" s="137" t="s">
        <v>1402</v>
      </c>
      <c r="DY929" s="137" t="s">
        <v>186</v>
      </c>
      <c r="DZ929" s="17"/>
      <c r="EA929" s="15"/>
      <c r="EB929" s="15"/>
      <c r="EC929" s="15"/>
      <c r="ED929" s="15"/>
    </row>
    <row r="930" spans="1:134" ht="15" hidden="1" customHeight="1" x14ac:dyDescent="0.3">
      <c r="A930" s="123"/>
      <c r="B930" s="221"/>
      <c r="C930" s="561">
        <v>7</v>
      </c>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8">
        <f t="shared" si="443"/>
        <v>0</v>
      </c>
      <c r="AK930" s="135">
        <v>1329</v>
      </c>
      <c r="AL930" s="135">
        <v>31</v>
      </c>
      <c r="AM930" s="194" t="s">
        <v>165</v>
      </c>
      <c r="AN930" s="195" t="s">
        <v>1381</v>
      </c>
      <c r="AO930" s="195" t="s">
        <v>167</v>
      </c>
      <c r="AP930" s="195" t="s">
        <v>1413</v>
      </c>
      <c r="AQ930" s="132"/>
      <c r="AR930" s="13"/>
      <c r="AS930" s="12"/>
      <c r="AT930" s="12"/>
      <c r="AU930" s="12"/>
      <c r="AV930" s="12"/>
      <c r="AW930" s="12"/>
      <c r="AX930" s="12"/>
      <c r="AY930" s="12"/>
      <c r="AZ930" s="12"/>
      <c r="BA930" s="12"/>
      <c r="BB930" s="14"/>
      <c r="BC930" s="14"/>
      <c r="BD930" s="15"/>
      <c r="BE930" s="137" t="s">
        <v>1414</v>
      </c>
      <c r="BF930" s="11" t="s">
        <v>1398</v>
      </c>
      <c r="BG930" s="11" t="s">
        <v>1399</v>
      </c>
      <c r="BH930" s="11" t="s">
        <v>174</v>
      </c>
      <c r="BI930" s="11" t="s">
        <v>1400</v>
      </c>
      <c r="BJ930" s="11" t="s">
        <v>1399</v>
      </c>
      <c r="BK930" s="11" t="s">
        <v>1392</v>
      </c>
      <c r="BL930" s="11" t="s">
        <v>1401</v>
      </c>
      <c r="BM930" s="11" t="s">
        <v>179</v>
      </c>
      <c r="BN930" s="11" t="s">
        <v>180</v>
      </c>
      <c r="BO930" s="11" t="s">
        <v>181</v>
      </c>
      <c r="BP930" s="11" t="s">
        <v>1392</v>
      </c>
      <c r="BQ930" s="11" t="s">
        <v>182</v>
      </c>
      <c r="BR930" s="11" t="s">
        <v>182</v>
      </c>
      <c r="BS930" s="11" t="s">
        <v>183</v>
      </c>
      <c r="BT930" s="11" t="s">
        <v>180</v>
      </c>
      <c r="BU930" s="11"/>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c r="CW930" s="15"/>
      <c r="CX930" s="15"/>
      <c r="CY930" s="15"/>
      <c r="CZ930" s="15"/>
      <c r="DA930" s="15"/>
      <c r="DB930" s="16">
        <f t="shared" si="445"/>
        <v>0</v>
      </c>
      <c r="DC930" s="16">
        <f t="shared" si="446"/>
        <v>775</v>
      </c>
      <c r="DD930" s="16"/>
      <c r="DE930" s="16"/>
      <c r="DF930" s="17"/>
      <c r="DG930" s="16">
        <v>273</v>
      </c>
      <c r="DH930" s="16">
        <f t="shared" si="447"/>
        <v>1329</v>
      </c>
      <c r="DI930" s="16">
        <f t="shared" si="447"/>
        <v>31</v>
      </c>
      <c r="DJ930" s="16">
        <f t="shared" si="448"/>
        <v>775</v>
      </c>
      <c r="DK930" s="16">
        <f t="shared" si="449"/>
        <v>0</v>
      </c>
      <c r="DL930" s="16">
        <f t="shared" si="449"/>
        <v>789</v>
      </c>
      <c r="DM930" s="13">
        <v>0</v>
      </c>
      <c r="DN930" s="16">
        <v>196</v>
      </c>
      <c r="DO930" s="16"/>
      <c r="DP930" s="16"/>
      <c r="DQ930" s="16"/>
      <c r="DR930" s="16"/>
      <c r="DS930" s="16"/>
      <c r="DT930" s="16"/>
      <c r="DU930" s="16"/>
      <c r="DV930" s="16"/>
      <c r="DW930" s="138" t="s">
        <v>184</v>
      </c>
      <c r="DX930" s="137" t="s">
        <v>1402</v>
      </c>
      <c r="DY930" s="137" t="s">
        <v>186</v>
      </c>
      <c r="DZ930" s="17"/>
      <c r="EA930" s="15"/>
      <c r="EB930" s="15"/>
      <c r="EC930" s="15"/>
      <c r="ED930" s="15"/>
    </row>
    <row r="931" spans="1:134" ht="15" hidden="1" customHeight="1" x14ac:dyDescent="0.3">
      <c r="A931" s="123"/>
      <c r="B931" s="221"/>
      <c r="C931" s="561">
        <v>8</v>
      </c>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8">
        <f t="shared" si="443"/>
        <v>0</v>
      </c>
      <c r="AK931" s="135">
        <v>1330</v>
      </c>
      <c r="AL931" s="135">
        <v>31</v>
      </c>
      <c r="AM931" s="194" t="s">
        <v>165</v>
      </c>
      <c r="AN931" s="195" t="s">
        <v>1384</v>
      </c>
      <c r="AO931" s="195" t="s">
        <v>167</v>
      </c>
      <c r="AP931" s="195" t="s">
        <v>1415</v>
      </c>
      <c r="AQ931" s="132"/>
      <c r="AR931" s="13"/>
      <c r="AS931" s="12"/>
      <c r="AT931" s="12"/>
      <c r="AU931" s="12"/>
      <c r="AV931" s="12"/>
      <c r="AW931" s="12"/>
      <c r="AX931" s="12"/>
      <c r="AY931" s="12"/>
      <c r="AZ931" s="12"/>
      <c r="BA931" s="12"/>
      <c r="BB931" s="14"/>
      <c r="BC931" s="14"/>
      <c r="BD931" s="15"/>
      <c r="BE931" s="137" t="s">
        <v>1416</v>
      </c>
      <c r="BF931" s="11" t="s">
        <v>1398</v>
      </c>
      <c r="BG931" s="11" t="s">
        <v>1399</v>
      </c>
      <c r="BH931" s="11" t="s">
        <v>174</v>
      </c>
      <c r="BI931" s="11" t="s">
        <v>1400</v>
      </c>
      <c r="BJ931" s="11" t="s">
        <v>1399</v>
      </c>
      <c r="BK931" s="11" t="s">
        <v>1392</v>
      </c>
      <c r="BL931" s="11" t="s">
        <v>1401</v>
      </c>
      <c r="BM931" s="11" t="s">
        <v>179</v>
      </c>
      <c r="BN931" s="11" t="s">
        <v>180</v>
      </c>
      <c r="BO931" s="11" t="s">
        <v>181</v>
      </c>
      <c r="BP931" s="11" t="s">
        <v>1392</v>
      </c>
      <c r="BQ931" s="11" t="s">
        <v>182</v>
      </c>
      <c r="BR931" s="11" t="s">
        <v>182</v>
      </c>
      <c r="BS931" s="11" t="s">
        <v>183</v>
      </c>
      <c r="BT931" s="11" t="s">
        <v>180</v>
      </c>
      <c r="BU931" s="11"/>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c r="CW931" s="15"/>
      <c r="CX931" s="15"/>
      <c r="CY931" s="15"/>
      <c r="CZ931" s="15"/>
      <c r="DA931" s="15"/>
      <c r="DB931" s="16">
        <f t="shared" si="445"/>
        <v>0</v>
      </c>
      <c r="DC931" s="16">
        <f t="shared" si="446"/>
        <v>776</v>
      </c>
      <c r="DD931" s="16"/>
      <c r="DE931" s="16"/>
      <c r="DF931" s="17"/>
      <c r="DG931" s="16">
        <v>274</v>
      </c>
      <c r="DH931" s="16">
        <f t="shared" si="447"/>
        <v>1330</v>
      </c>
      <c r="DI931" s="16">
        <f t="shared" si="447"/>
        <v>31</v>
      </c>
      <c r="DJ931" s="16">
        <f t="shared" si="448"/>
        <v>776</v>
      </c>
      <c r="DK931" s="16">
        <f t="shared" si="449"/>
        <v>0</v>
      </c>
      <c r="DL931" s="16">
        <f t="shared" si="449"/>
        <v>790</v>
      </c>
      <c r="DM931" s="13">
        <v>0</v>
      </c>
      <c r="DN931" s="16">
        <v>196</v>
      </c>
      <c r="DO931" s="16"/>
      <c r="DP931" s="16"/>
      <c r="DQ931" s="16"/>
      <c r="DR931" s="16"/>
      <c r="DS931" s="16"/>
      <c r="DT931" s="16"/>
      <c r="DU931" s="16"/>
      <c r="DV931" s="16"/>
      <c r="DW931" s="138" t="s">
        <v>184</v>
      </c>
      <c r="DX931" s="137" t="s">
        <v>1402</v>
      </c>
      <c r="DY931" s="137" t="s">
        <v>186</v>
      </c>
      <c r="DZ931" s="17"/>
      <c r="EA931" s="15"/>
      <c r="EB931" s="15"/>
      <c r="EC931" s="15"/>
      <c r="ED931" s="15"/>
    </row>
    <row r="932" spans="1:134" ht="15" hidden="1" customHeight="1" x14ac:dyDescent="0.3">
      <c r="A932" s="123"/>
      <c r="B932" s="221"/>
      <c r="C932" s="561">
        <v>9</v>
      </c>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8">
        <f t="shared" si="443"/>
        <v>0</v>
      </c>
      <c r="AK932" s="135">
        <v>1331</v>
      </c>
      <c r="AL932" s="135">
        <v>31</v>
      </c>
      <c r="AM932" s="194" t="s">
        <v>165</v>
      </c>
      <c r="AN932" s="195" t="s">
        <v>1417</v>
      </c>
      <c r="AO932" s="195" t="s">
        <v>167</v>
      </c>
      <c r="AP932" s="195" t="s">
        <v>1417</v>
      </c>
      <c r="AQ932" s="132"/>
      <c r="AR932" s="13"/>
      <c r="AS932" s="12"/>
      <c r="AT932" s="12"/>
      <c r="AU932" s="12"/>
      <c r="AV932" s="12"/>
      <c r="AW932" s="12"/>
      <c r="AX932" s="12"/>
      <c r="AY932" s="12"/>
      <c r="AZ932" s="12"/>
      <c r="BA932" s="12"/>
      <c r="BB932" s="14"/>
      <c r="BC932" s="14"/>
      <c r="BD932" s="15"/>
      <c r="BE932" s="137" t="s">
        <v>1418</v>
      </c>
      <c r="BF932" s="11" t="s">
        <v>1398</v>
      </c>
      <c r="BG932" s="11" t="s">
        <v>1399</v>
      </c>
      <c r="BH932" s="11" t="s">
        <v>174</v>
      </c>
      <c r="BI932" s="11" t="s">
        <v>1400</v>
      </c>
      <c r="BJ932" s="11" t="s">
        <v>1399</v>
      </c>
      <c r="BK932" s="11" t="s">
        <v>1392</v>
      </c>
      <c r="BL932" s="11" t="s">
        <v>1401</v>
      </c>
      <c r="BM932" s="11" t="s">
        <v>179</v>
      </c>
      <c r="BN932" s="11" t="s">
        <v>180</v>
      </c>
      <c r="BO932" s="11" t="s">
        <v>181</v>
      </c>
      <c r="BP932" s="11" t="s">
        <v>1392</v>
      </c>
      <c r="BQ932" s="11" t="s">
        <v>182</v>
      </c>
      <c r="BR932" s="11" t="s">
        <v>182</v>
      </c>
      <c r="BS932" s="11" t="s">
        <v>183</v>
      </c>
      <c r="BT932" s="11" t="s">
        <v>180</v>
      </c>
      <c r="BU932" s="11"/>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c r="CW932" s="15"/>
      <c r="CX932" s="15"/>
      <c r="CY932" s="15"/>
      <c r="CZ932" s="15"/>
      <c r="DA932" s="15"/>
      <c r="DB932" s="16">
        <f t="shared" si="445"/>
        <v>0</v>
      </c>
      <c r="DC932" s="16">
        <f t="shared" si="446"/>
        <v>777</v>
      </c>
      <c r="DD932" s="16"/>
      <c r="DE932" s="16"/>
      <c r="DF932" s="17"/>
      <c r="DG932" s="16">
        <v>316</v>
      </c>
      <c r="DH932" s="16">
        <f t="shared" si="447"/>
        <v>1331</v>
      </c>
      <c r="DI932" s="16">
        <f t="shared" si="447"/>
        <v>31</v>
      </c>
      <c r="DJ932" s="16">
        <f t="shared" si="448"/>
        <v>777</v>
      </c>
      <c r="DK932" s="16">
        <f t="shared" si="449"/>
        <v>0</v>
      </c>
      <c r="DL932" s="16">
        <f t="shared" si="449"/>
        <v>777</v>
      </c>
      <c r="DM932" s="13">
        <v>0</v>
      </c>
      <c r="DN932" s="16">
        <v>196</v>
      </c>
      <c r="DO932" s="16"/>
      <c r="DP932" s="16"/>
      <c r="DQ932" s="16"/>
      <c r="DR932" s="16"/>
      <c r="DS932" s="16"/>
      <c r="DT932" s="16"/>
      <c r="DU932" s="16"/>
      <c r="DV932" s="16"/>
      <c r="DW932" s="138" t="s">
        <v>184</v>
      </c>
      <c r="DX932" s="137" t="s">
        <v>1402</v>
      </c>
      <c r="DY932" s="137" t="s">
        <v>186</v>
      </c>
      <c r="DZ932" s="17"/>
      <c r="EA932" s="15"/>
      <c r="EB932" s="15"/>
      <c r="EC932" s="15"/>
      <c r="ED932" s="15"/>
    </row>
    <row r="933" spans="1:134" ht="15" hidden="1" customHeight="1" x14ac:dyDescent="0.3">
      <c r="A933" s="123"/>
      <c r="B933" s="221"/>
      <c r="C933" s="561">
        <v>10</v>
      </c>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8">
        <f t="shared" si="443"/>
        <v>0</v>
      </c>
      <c r="AK933" s="135">
        <v>1332</v>
      </c>
      <c r="AL933" s="135">
        <v>31</v>
      </c>
      <c r="AM933" s="194" t="s">
        <v>165</v>
      </c>
      <c r="AN933" s="195" t="s">
        <v>1403</v>
      </c>
      <c r="AO933" s="195" t="s">
        <v>167</v>
      </c>
      <c r="AP933" s="195" t="s">
        <v>1403</v>
      </c>
      <c r="AQ933" s="132"/>
      <c r="AR933" s="13"/>
      <c r="AS933" s="12"/>
      <c r="AT933" s="12"/>
      <c r="AU933" s="12"/>
      <c r="AV933" s="12"/>
      <c r="AW933" s="12"/>
      <c r="AX933" s="12"/>
      <c r="AY933" s="12"/>
      <c r="AZ933" s="12"/>
      <c r="BA933" s="12"/>
      <c r="BB933" s="14"/>
      <c r="BC933" s="14"/>
      <c r="BD933" s="15"/>
      <c r="BE933" s="137" t="s">
        <v>1419</v>
      </c>
      <c r="BF933" s="11" t="s">
        <v>1398</v>
      </c>
      <c r="BG933" s="11" t="s">
        <v>1399</v>
      </c>
      <c r="BH933" s="11" t="s">
        <v>174</v>
      </c>
      <c r="BI933" s="11" t="s">
        <v>1400</v>
      </c>
      <c r="BJ933" s="11" t="s">
        <v>1399</v>
      </c>
      <c r="BK933" s="11" t="s">
        <v>1392</v>
      </c>
      <c r="BL933" s="11" t="s">
        <v>1401</v>
      </c>
      <c r="BM933" s="11" t="s">
        <v>179</v>
      </c>
      <c r="BN933" s="11" t="s">
        <v>180</v>
      </c>
      <c r="BO933" s="11" t="s">
        <v>181</v>
      </c>
      <c r="BP933" s="11" t="s">
        <v>1392</v>
      </c>
      <c r="BQ933" s="11" t="s">
        <v>182</v>
      </c>
      <c r="BR933" s="11" t="s">
        <v>182</v>
      </c>
      <c r="BS933" s="11" t="s">
        <v>183</v>
      </c>
      <c r="BT933" s="11" t="s">
        <v>180</v>
      </c>
      <c r="BU933" s="11"/>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c r="CW933" s="15"/>
      <c r="CX933" s="15"/>
      <c r="CY933" s="15"/>
      <c r="CZ933" s="15"/>
      <c r="DA933" s="15"/>
      <c r="DB933" s="16">
        <f t="shared" si="445"/>
        <v>0</v>
      </c>
      <c r="DC933" s="16">
        <f t="shared" si="446"/>
        <v>784</v>
      </c>
      <c r="DD933" s="16"/>
      <c r="DE933" s="16"/>
      <c r="DF933" s="17"/>
      <c r="DG933" s="16">
        <v>317</v>
      </c>
      <c r="DH933" s="16">
        <f t="shared" si="447"/>
        <v>1332</v>
      </c>
      <c r="DI933" s="16">
        <f t="shared" si="447"/>
        <v>31</v>
      </c>
      <c r="DJ933" s="16">
        <f t="shared" si="448"/>
        <v>784</v>
      </c>
      <c r="DK933" s="16">
        <f t="shared" si="449"/>
        <v>0</v>
      </c>
      <c r="DL933" s="16">
        <f t="shared" si="449"/>
        <v>784</v>
      </c>
      <c r="DM933" s="13">
        <v>0</v>
      </c>
      <c r="DN933" s="16">
        <v>196</v>
      </c>
      <c r="DO933" s="16"/>
      <c r="DP933" s="16"/>
      <c r="DQ933" s="16"/>
      <c r="DR933" s="16"/>
      <c r="DS933" s="16"/>
      <c r="DT933" s="16"/>
      <c r="DU933" s="16"/>
      <c r="DV933" s="16"/>
      <c r="DW933" s="138" t="s">
        <v>184</v>
      </c>
      <c r="DX933" s="137" t="s">
        <v>1402</v>
      </c>
      <c r="DY933" s="137" t="s">
        <v>186</v>
      </c>
      <c r="DZ933" s="17"/>
      <c r="EA933" s="15"/>
      <c r="EB933" s="15"/>
      <c r="EC933" s="15"/>
      <c r="ED933" s="15"/>
    </row>
    <row r="934" spans="1:134" ht="15" hidden="1" customHeight="1" x14ac:dyDescent="0.3">
      <c r="A934" s="123"/>
      <c r="B934" s="221"/>
      <c r="C934" s="561">
        <v>11</v>
      </c>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8">
        <f t="shared" si="443"/>
        <v>0</v>
      </c>
      <c r="AK934" s="135">
        <v>1333</v>
      </c>
      <c r="AL934" s="135">
        <v>31</v>
      </c>
      <c r="AM934" s="194" t="s">
        <v>165</v>
      </c>
      <c r="AN934" s="195" t="s">
        <v>1405</v>
      </c>
      <c r="AO934" s="195" t="s">
        <v>167</v>
      </c>
      <c r="AP934" s="195" t="s">
        <v>1405</v>
      </c>
      <c r="AQ934" s="132"/>
      <c r="AR934" s="13"/>
      <c r="AS934" s="12"/>
      <c r="AT934" s="12"/>
      <c r="AU934" s="12"/>
      <c r="AV934" s="12"/>
      <c r="AW934" s="12"/>
      <c r="AX934" s="12"/>
      <c r="AY934" s="12"/>
      <c r="AZ934" s="12"/>
      <c r="BA934" s="12"/>
      <c r="BB934" s="14"/>
      <c r="BC934" s="14"/>
      <c r="BD934" s="15"/>
      <c r="BE934" s="137" t="s">
        <v>1420</v>
      </c>
      <c r="BF934" s="11" t="s">
        <v>1398</v>
      </c>
      <c r="BG934" s="11" t="s">
        <v>1399</v>
      </c>
      <c r="BH934" s="11" t="s">
        <v>174</v>
      </c>
      <c r="BI934" s="11" t="s">
        <v>1400</v>
      </c>
      <c r="BJ934" s="11" t="s">
        <v>1399</v>
      </c>
      <c r="BK934" s="11" t="s">
        <v>1392</v>
      </c>
      <c r="BL934" s="11" t="s">
        <v>1401</v>
      </c>
      <c r="BM934" s="11" t="s">
        <v>179</v>
      </c>
      <c r="BN934" s="11" t="s">
        <v>180</v>
      </c>
      <c r="BO934" s="11" t="s">
        <v>181</v>
      </c>
      <c r="BP934" s="11" t="s">
        <v>1392</v>
      </c>
      <c r="BQ934" s="11" t="s">
        <v>182</v>
      </c>
      <c r="BR934" s="11" t="s">
        <v>182</v>
      </c>
      <c r="BS934" s="11" t="s">
        <v>183</v>
      </c>
      <c r="BT934" s="11" t="s">
        <v>180</v>
      </c>
      <c r="BU934" s="11"/>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c r="CW934" s="15"/>
      <c r="CX934" s="15"/>
      <c r="CY934" s="15"/>
      <c r="CZ934" s="15"/>
      <c r="DA934" s="15"/>
      <c r="DB934" s="16">
        <f>IF(UPPER(TRIM(AM934))="P", 0, IF(UPPER(TRIM(AM934))="C", 16384, IF(UPPER(TRIM(AM934))="B", 32768, IF(UPPER(TRIM(AM934))="U", 49152, -1))))</f>
        <v>0</v>
      </c>
      <c r="DC934" s="16">
        <f>HEX2DEC(AN934)</f>
        <v>785</v>
      </c>
      <c r="DD934" s="16"/>
      <c r="DE934" s="16"/>
      <c r="DF934" s="17"/>
      <c r="DG934" s="16">
        <v>1031</v>
      </c>
      <c r="DH934" s="16">
        <f>AK934</f>
        <v>1333</v>
      </c>
      <c r="DI934" s="16">
        <f>AL934</f>
        <v>31</v>
      </c>
      <c r="DJ934" s="16">
        <f>DB934 + DC934</f>
        <v>785</v>
      </c>
      <c r="DK934" s="16">
        <f>HEX2DEC(AO934)</f>
        <v>0</v>
      </c>
      <c r="DL934" s="16">
        <f>HEX2DEC(AP934)</f>
        <v>785</v>
      </c>
      <c r="DM934" s="13">
        <v>0</v>
      </c>
      <c r="DN934" s="16">
        <v>196</v>
      </c>
      <c r="DO934" s="16"/>
      <c r="DP934" s="16"/>
      <c r="DQ934" s="16"/>
      <c r="DR934" s="16"/>
      <c r="DS934" s="16"/>
      <c r="DT934" s="16"/>
      <c r="DU934" s="16"/>
      <c r="DV934" s="16"/>
      <c r="DW934" s="138" t="s">
        <v>184</v>
      </c>
      <c r="DX934" s="137" t="s">
        <v>1402</v>
      </c>
      <c r="DY934" s="137" t="s">
        <v>186</v>
      </c>
      <c r="DZ934" s="17"/>
      <c r="EA934" s="15"/>
      <c r="EB934" s="15"/>
      <c r="EC934" s="15"/>
      <c r="ED934" s="15"/>
    </row>
    <row r="935" spans="1:134" ht="15" hidden="1" customHeight="1" x14ac:dyDescent="0.3">
      <c r="A935" s="123"/>
      <c r="B935" s="221"/>
      <c r="C935" s="561">
        <v>12</v>
      </c>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8">
        <f t="shared" si="443"/>
        <v>0</v>
      </c>
      <c r="AK935" s="135">
        <v>1334</v>
      </c>
      <c r="AL935" s="135">
        <v>31</v>
      </c>
      <c r="AM935" s="194" t="s">
        <v>165</v>
      </c>
      <c r="AN935" s="195" t="s">
        <v>1407</v>
      </c>
      <c r="AO935" s="195" t="s">
        <v>167</v>
      </c>
      <c r="AP935" s="195" t="s">
        <v>1407</v>
      </c>
      <c r="AQ935" s="132"/>
      <c r="AR935" s="13"/>
      <c r="AS935" s="12"/>
      <c r="AT935" s="12"/>
      <c r="AU935" s="12"/>
      <c r="AV935" s="12"/>
      <c r="AW935" s="12"/>
      <c r="AX935" s="12"/>
      <c r="AY935" s="12"/>
      <c r="AZ935" s="12"/>
      <c r="BA935" s="12"/>
      <c r="BB935" s="14"/>
      <c r="BC935" s="14"/>
      <c r="BD935" s="15"/>
      <c r="BE935" s="137" t="s">
        <v>1421</v>
      </c>
      <c r="BF935" s="11" t="s">
        <v>1398</v>
      </c>
      <c r="BG935" s="11" t="s">
        <v>1399</v>
      </c>
      <c r="BH935" s="11" t="s">
        <v>174</v>
      </c>
      <c r="BI935" s="11" t="s">
        <v>1400</v>
      </c>
      <c r="BJ935" s="11" t="s">
        <v>1399</v>
      </c>
      <c r="BK935" s="11" t="s">
        <v>1392</v>
      </c>
      <c r="BL935" s="11" t="s">
        <v>1401</v>
      </c>
      <c r="BM935" s="11" t="s">
        <v>179</v>
      </c>
      <c r="BN935" s="11" t="s">
        <v>180</v>
      </c>
      <c r="BO935" s="11" t="s">
        <v>181</v>
      </c>
      <c r="BP935" s="11" t="s">
        <v>1392</v>
      </c>
      <c r="BQ935" s="11" t="s">
        <v>182</v>
      </c>
      <c r="BR935" s="11" t="s">
        <v>182</v>
      </c>
      <c r="BS935" s="11" t="s">
        <v>183</v>
      </c>
      <c r="BT935" s="11" t="s">
        <v>180</v>
      </c>
      <c r="BU935" s="11"/>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c r="CW935" s="15"/>
      <c r="CX935" s="15"/>
      <c r="CY935" s="15"/>
      <c r="CZ935" s="15"/>
      <c r="DA935" s="15"/>
      <c r="DB935" s="16">
        <f>IF(UPPER(TRIM(AM935))="P", 0, IF(UPPER(TRIM(AM935))="C", 16384, IF(UPPER(TRIM(AM935))="B", 32768, IF(UPPER(TRIM(AM935))="U", 49152, -1))))</f>
        <v>0</v>
      </c>
      <c r="DC935" s="16">
        <f>HEX2DEC(AN935)</f>
        <v>786</v>
      </c>
      <c r="DD935" s="16"/>
      <c r="DE935" s="16"/>
      <c r="DF935" s="17"/>
      <c r="DG935" s="16">
        <v>1032</v>
      </c>
      <c r="DH935" s="16">
        <f>AK935</f>
        <v>1334</v>
      </c>
      <c r="DI935" s="16">
        <f>AL935</f>
        <v>31</v>
      </c>
      <c r="DJ935" s="16">
        <f>DB935 + DC935</f>
        <v>786</v>
      </c>
      <c r="DK935" s="16">
        <f>HEX2DEC(AO935)</f>
        <v>0</v>
      </c>
      <c r="DL935" s="16">
        <f>HEX2DEC(AP935)</f>
        <v>786</v>
      </c>
      <c r="DM935" s="13">
        <v>0</v>
      </c>
      <c r="DN935" s="16">
        <v>196</v>
      </c>
      <c r="DO935" s="16"/>
      <c r="DP935" s="16"/>
      <c r="DQ935" s="16"/>
      <c r="DR935" s="16"/>
      <c r="DS935" s="16"/>
      <c r="DT935" s="16"/>
      <c r="DU935" s="16"/>
      <c r="DV935" s="16"/>
      <c r="DW935" s="138" t="s">
        <v>184</v>
      </c>
      <c r="DX935" s="137" t="s">
        <v>1402</v>
      </c>
      <c r="DY935" s="137" t="s">
        <v>186</v>
      </c>
      <c r="DZ935" s="17"/>
      <c r="EA935" s="15"/>
      <c r="EB935" s="15"/>
      <c r="EC935" s="15"/>
      <c r="ED935" s="15"/>
    </row>
    <row r="936" spans="1:134" ht="15" hidden="1" customHeight="1" x14ac:dyDescent="0.3">
      <c r="A936" s="212"/>
      <c r="B936" s="213"/>
      <c r="C936" s="214"/>
      <c r="D936" s="260"/>
      <c r="E936" s="260"/>
      <c r="F936" s="260"/>
      <c r="G936" s="260"/>
      <c r="H936" s="260"/>
      <c r="I936" s="260"/>
      <c r="J936" s="260"/>
      <c r="K936" s="260"/>
      <c r="L936" s="260"/>
      <c r="M936" s="260"/>
      <c r="N936" s="260"/>
      <c r="O936" s="260"/>
      <c r="P936" s="260"/>
      <c r="Q936" s="260"/>
      <c r="R936" s="260"/>
      <c r="S936" s="260"/>
      <c r="T936" s="260"/>
      <c r="U936" s="260"/>
      <c r="V936" s="260"/>
      <c r="W936" s="260"/>
      <c r="X936" s="260"/>
      <c r="Y936" s="260"/>
      <c r="Z936" s="260"/>
      <c r="AA936" s="260"/>
      <c r="AB936" s="260"/>
      <c r="AC936" s="260"/>
      <c r="AD936" s="260"/>
      <c r="AE936" s="260"/>
      <c r="AF936" s="260"/>
      <c r="AG936" s="260"/>
      <c r="AH936" s="260"/>
      <c r="AI936" s="260"/>
      <c r="AJ936" s="215"/>
      <c r="AK936" s="214"/>
      <c r="AL936" s="214"/>
      <c r="AM936" s="216"/>
      <c r="AN936" s="217"/>
      <c r="AO936" s="217"/>
      <c r="AP936" s="217"/>
      <c r="AQ936" s="214"/>
      <c r="AR936" s="214"/>
      <c r="AS936" s="214"/>
      <c r="AT936" s="214"/>
      <c r="AU936" s="214"/>
      <c r="AV936" s="214"/>
      <c r="AW936" s="214"/>
      <c r="AX936" s="214"/>
      <c r="AY936" s="214"/>
      <c r="AZ936" s="214"/>
      <c r="BA936" s="214"/>
      <c r="BB936" s="218"/>
      <c r="BC936" s="218"/>
      <c r="BD936" s="15"/>
      <c r="BE936" s="137" t="s">
        <v>183</v>
      </c>
      <c r="BF936" s="11"/>
      <c r="BG936" s="11"/>
      <c r="BH936" s="11"/>
      <c r="BI936" s="11" t="s">
        <v>183</v>
      </c>
      <c r="BJ936" s="11" t="s">
        <v>183</v>
      </c>
      <c r="BK936" s="11" t="s">
        <v>183</v>
      </c>
      <c r="BL936" s="11" t="s">
        <v>183</v>
      </c>
      <c r="BM936" s="11" t="s">
        <v>183</v>
      </c>
      <c r="BN936" s="11" t="s">
        <v>183</v>
      </c>
      <c r="BO936" s="11" t="s">
        <v>183</v>
      </c>
      <c r="BP936" s="11" t="s">
        <v>183</v>
      </c>
      <c r="BQ936" s="11" t="s">
        <v>183</v>
      </c>
      <c r="BR936" s="11" t="s">
        <v>183</v>
      </c>
      <c r="BS936" s="11" t="s">
        <v>183</v>
      </c>
      <c r="BT936" s="11" t="s">
        <v>183</v>
      </c>
      <c r="BU936" s="11"/>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c r="CW936" s="15"/>
      <c r="CX936" s="15"/>
      <c r="CY936" s="15"/>
      <c r="CZ936" s="15"/>
      <c r="DA936" s="15"/>
      <c r="DB936" s="16"/>
      <c r="DC936" s="16"/>
      <c r="DD936" s="16"/>
      <c r="DE936" s="16"/>
      <c r="DF936" s="17"/>
      <c r="DG936" s="16"/>
      <c r="DH936" s="16"/>
      <c r="DI936" s="16"/>
      <c r="DJ936" s="16"/>
      <c r="DK936" s="16"/>
      <c r="DL936" s="16"/>
      <c r="DM936" s="13"/>
      <c r="DN936" s="16"/>
      <c r="DO936" s="16"/>
      <c r="DP936" s="16"/>
      <c r="DQ936" s="16"/>
      <c r="DR936" s="16"/>
      <c r="DS936" s="16"/>
      <c r="DT936" s="16"/>
      <c r="DU936" s="16"/>
      <c r="DV936" s="16"/>
      <c r="DW936" s="138"/>
      <c r="DX936" s="137"/>
      <c r="DY936" s="137"/>
      <c r="DZ936" s="17"/>
      <c r="EA936" s="15"/>
      <c r="EB936" s="15"/>
      <c r="EC936" s="15"/>
      <c r="ED936" s="15"/>
    </row>
    <row r="937" spans="1:134" ht="15" hidden="1" customHeight="1" x14ac:dyDescent="0.3">
      <c r="A937" s="220"/>
      <c r="B937" s="335" t="s">
        <v>1422</v>
      </c>
      <c r="C937" s="482" t="s">
        <v>1423</v>
      </c>
      <c r="D937" s="223"/>
      <c r="E937" s="222"/>
      <c r="F937" s="222"/>
      <c r="G937" s="223"/>
      <c r="H937" s="222"/>
      <c r="I937" s="223"/>
      <c r="J937" s="223"/>
      <c r="K937" s="223"/>
      <c r="L937" s="222"/>
      <c r="M937" s="223"/>
      <c r="N937" s="222"/>
      <c r="O937" s="222"/>
      <c r="P937" s="222"/>
      <c r="Q937" s="222"/>
      <c r="R937" s="222"/>
      <c r="S937" s="222"/>
      <c r="T937" s="222"/>
      <c r="U937" s="222"/>
      <c r="V937" s="222"/>
      <c r="W937" s="222"/>
      <c r="X937" s="222"/>
      <c r="Y937" s="222"/>
      <c r="Z937" s="222"/>
      <c r="AA937" s="222"/>
      <c r="AB937" s="222"/>
      <c r="AC937" s="222"/>
      <c r="AD937" s="222"/>
      <c r="AE937" s="222"/>
      <c r="AF937" s="222"/>
      <c r="AG937" s="222"/>
      <c r="AH937" s="222"/>
      <c r="AI937" s="222"/>
      <c r="AJ937" s="128">
        <f>IF($DM937=0,0,(IF(_xlfn.BITAND($DM937, 128),"8,", "") &amp; IF(_xlfn.BITAND($DM937,64),"7,", "") &amp; IF(_xlfn.BITAND($DM937,7), _xlfn.BITAND($DM937,7) &amp; ",", "") &amp; IF(_xlfn.BITAND($DM937, 56), _xlfn.BITAND($DM937, 56)/8, "")))</f>
        <v>0</v>
      </c>
      <c r="AK937" s="129">
        <v>107</v>
      </c>
      <c r="AL937" s="129">
        <v>0</v>
      </c>
      <c r="AM937" s="130" t="s">
        <v>165</v>
      </c>
      <c r="AN937" s="131" t="s">
        <v>1424</v>
      </c>
      <c r="AO937" s="131" t="s">
        <v>167</v>
      </c>
      <c r="AP937" s="131" t="s">
        <v>1424</v>
      </c>
      <c r="AQ937" s="132"/>
      <c r="AR937" s="336"/>
      <c r="AS937" s="12"/>
      <c r="AT937" s="198">
        <v>5</v>
      </c>
      <c r="AU937" s="198">
        <v>5</v>
      </c>
      <c r="AV937" s="12" t="s">
        <v>259</v>
      </c>
      <c r="AW937" s="135">
        <v>0</v>
      </c>
      <c r="AX937" s="135">
        <v>0</v>
      </c>
      <c r="AY937" s="135">
        <v>0</v>
      </c>
      <c r="AZ937" s="135">
        <v>0</v>
      </c>
      <c r="BA937" s="135">
        <v>0</v>
      </c>
      <c r="BB937" s="136"/>
      <c r="BC937" s="136"/>
      <c r="BD937" s="15"/>
      <c r="BE937" s="137" t="str">
        <f>IF(C937="","",C937)</f>
        <v>Air filter differential pressure high</v>
      </c>
      <c r="BF937" s="11"/>
      <c r="BG937" s="11"/>
      <c r="BH937" s="11"/>
      <c r="BI937" s="11"/>
      <c r="BJ937" s="11"/>
      <c r="BK937" s="11"/>
      <c r="BL937" s="11"/>
      <c r="BM937" s="11"/>
      <c r="BN937" s="11"/>
      <c r="BO937" s="11"/>
      <c r="BP937" s="11"/>
      <c r="BQ937" s="11"/>
      <c r="BR937" s="11"/>
      <c r="BS937" s="11"/>
      <c r="BT937" s="11"/>
      <c r="BU937" s="11"/>
      <c r="BV937" s="15">
        <f>IF(UPPER(TRIM(D937))="X",1,0)</f>
        <v>0</v>
      </c>
      <c r="BW937" s="15">
        <f>IF(UPPER(TRIM(E937))="X",1,0)</f>
        <v>0</v>
      </c>
      <c r="BX937" s="15">
        <f>IF(UPPER(TRIM(F937))="X",1,0)</f>
        <v>0</v>
      </c>
      <c r="BY937" s="15">
        <f>IF(UPPER(TRIM(G937))="X",1,0)</f>
        <v>0</v>
      </c>
      <c r="BZ937" s="15">
        <f>IF(UPPER(TRIM(H937))="X",1,0)</f>
        <v>0</v>
      </c>
      <c r="CA937" s="15">
        <f>IF(UPPER(TRIM(J937))="X",1,0)</f>
        <v>0</v>
      </c>
      <c r="CB937" s="15">
        <f>IF(UPPER(TRIM(L937))="X",1,0)</f>
        <v>0</v>
      </c>
      <c r="CC937" s="15">
        <f>IF(UPPER(TRIM(M937))="X",1,0)</f>
        <v>0</v>
      </c>
      <c r="CD937" s="15">
        <f>IF(UPPER(TRIM(I937))="X",1,0)</f>
        <v>0</v>
      </c>
      <c r="CE937" s="15">
        <f>IF(UPPER(TRIM(K937))="X",1,0)</f>
        <v>0</v>
      </c>
      <c r="CF937" s="15">
        <f t="shared" ref="CF937:CX937" si="450">IF(UPPER(TRIM(N937))="X",1,0)</f>
        <v>0</v>
      </c>
      <c r="CG937" s="15">
        <f t="shared" si="450"/>
        <v>0</v>
      </c>
      <c r="CH937" s="15">
        <f t="shared" si="450"/>
        <v>0</v>
      </c>
      <c r="CI937" s="15">
        <f t="shared" si="450"/>
        <v>0</v>
      </c>
      <c r="CJ937" s="15">
        <f t="shared" si="450"/>
        <v>0</v>
      </c>
      <c r="CK937" s="15">
        <f t="shared" si="450"/>
        <v>0</v>
      </c>
      <c r="CL937" s="15">
        <f t="shared" si="450"/>
        <v>0</v>
      </c>
      <c r="CM937" s="15">
        <f t="shared" si="450"/>
        <v>0</v>
      </c>
      <c r="CN937" s="15">
        <f t="shared" si="450"/>
        <v>0</v>
      </c>
      <c r="CO937" s="15">
        <f t="shared" si="450"/>
        <v>0</v>
      </c>
      <c r="CP937" s="15">
        <f t="shared" si="450"/>
        <v>0</v>
      </c>
      <c r="CQ937" s="15">
        <f t="shared" si="450"/>
        <v>0</v>
      </c>
      <c r="CR937" s="15">
        <f t="shared" si="450"/>
        <v>0</v>
      </c>
      <c r="CS937" s="15">
        <f t="shared" si="450"/>
        <v>0</v>
      </c>
      <c r="CT937" s="15">
        <f t="shared" si="450"/>
        <v>0</v>
      </c>
      <c r="CU937" s="15">
        <f t="shared" si="450"/>
        <v>0</v>
      </c>
      <c r="CV937" s="15">
        <f t="shared" si="450"/>
        <v>0</v>
      </c>
      <c r="CW937" s="15">
        <f t="shared" si="450"/>
        <v>0</v>
      </c>
      <c r="CX937" s="15">
        <f t="shared" si="450"/>
        <v>0</v>
      </c>
      <c r="CY937" s="15">
        <v>0</v>
      </c>
      <c r="CZ937" s="15">
        <f>IF(UPPER(TRIM(AH937))="X",1,0)</f>
        <v>0</v>
      </c>
      <c r="DA937" s="15">
        <v>0</v>
      </c>
      <c r="DB937" s="16">
        <f>IF(UPPER(TRIM(AM937))="P", 0, IF(UPPER(TRIM(AM937))="C", 16384, IF(UPPER(TRIM(AM937))="B", 32768, IF(UPPER(TRIM(AM937))="U", 49152, -1))))</f>
        <v>0</v>
      </c>
      <c r="DC937" s="16">
        <f>HEX2DEC(AN937)</f>
        <v>12379</v>
      </c>
      <c r="DD937" s="16">
        <f>IF(UPPER(TRIM(BB937))="",0,IF(UPPER(TRIM(BB937))="M",32,IF(UPPER(TRIM(BB937))="H",64,IF(UPPER(TRIM(BB937))="I",128,-1))))</f>
        <v>0</v>
      </c>
      <c r="DE937" s="16">
        <f>IF(UPPER(TRIM(BC937))="",0, IF(UPPER(TRIM(BC937))="U",1,IF(UPPER(TRIM(BC937))="A",2,IF(UPPER(TRIM(BC937))="B1",4,IF(UPPER(TRIM(BC937))="B2",8,IF(UPPER(TRIM(BC937))="C",16,-1))))))</f>
        <v>0</v>
      </c>
      <c r="DF937" s="17"/>
      <c r="DG937" s="16">
        <v>732</v>
      </c>
      <c r="DH937" s="16">
        <f>AK937</f>
        <v>107</v>
      </c>
      <c r="DI937" s="16">
        <f>AL937</f>
        <v>0</v>
      </c>
      <c r="DJ937" s="16">
        <f>DB937 + DC937</f>
        <v>12379</v>
      </c>
      <c r="DK937" s="16">
        <f>HEX2DEC(AO937)</f>
        <v>0</v>
      </c>
      <c r="DL937" s="16">
        <f>HEX2DEC(AP937)</f>
        <v>12379</v>
      </c>
      <c r="DM937" s="128">
        <v>0</v>
      </c>
      <c r="DN937" s="16">
        <v>562</v>
      </c>
      <c r="DO937" s="16">
        <f>BV937*2^15+BW937*2^14+BX937*2^13+BY937*2^12+BZ937*2^11+CA937*2^10+CB937*2^9+CC937*2^8+CD937*2^7+CE937*2^6+CF937*2^5+CG937*2^4+CH937*2^3+CI937*2^2+CJ937*2^1+CK937*2^0</f>
        <v>0</v>
      </c>
      <c r="DP937" s="16">
        <f>CL937*2^15+CM937*2^14+CN937*2^13+CO937*2^12+CP937*2^11+CQ937*2^10+CR937*2^9+CS937*2^8+CT937*2^7+CU937*2^6+CV937*2^5+CW937*2^4+CX937*2^3+CY937*2^2+CZ937*2^1+DA937*2^0</f>
        <v>0</v>
      </c>
      <c r="DQ937" s="16">
        <f>IF(DS937=2,AT937*1000,AT937)</f>
        <v>5000</v>
      </c>
      <c r="DR937" s="16">
        <f>IF(DT937=2,AU937*1000,AU937)</f>
        <v>5000</v>
      </c>
      <c r="DS937" s="16">
        <v>2</v>
      </c>
      <c r="DT937" s="16">
        <v>2</v>
      </c>
      <c r="DU937" s="16">
        <f>MAX(0,MIN(AX937,3))*2^14+MAX(0,MIN(AY937,3))*2^12+MAX(0,MIN(AZ937,3))*2^10+MAX(0,MIN(BA937,3))*2^8+IF(AW937&lt;0,31,IF(AW937&gt;30,30,AW937))</f>
        <v>0</v>
      </c>
      <c r="DV937" s="16">
        <f>DD937 + DE937</f>
        <v>0</v>
      </c>
      <c r="DW937" s="138"/>
      <c r="DX937" s="137"/>
      <c r="DY937" s="137"/>
      <c r="DZ937" s="17"/>
      <c r="EA937" s="15"/>
      <c r="EB937" s="15"/>
      <c r="EC937" s="15"/>
      <c r="ED937" s="15"/>
    </row>
    <row r="938" spans="1:134" ht="15" hidden="1" customHeight="1" x14ac:dyDescent="0.3">
      <c r="A938" s="220"/>
      <c r="B938" s="337"/>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48"/>
      <c r="AK938" s="12"/>
      <c r="AL938" s="12"/>
      <c r="AM938" s="149"/>
      <c r="AN938" s="150"/>
      <c r="AO938" s="150"/>
      <c r="AP938" s="150"/>
      <c r="AQ938" s="12"/>
      <c r="AR938" s="12"/>
      <c r="AS938" s="12"/>
      <c r="AT938" s="12"/>
      <c r="AU938" s="12"/>
      <c r="AV938" s="12"/>
      <c r="AW938" s="12"/>
      <c r="AX938" s="12"/>
      <c r="AY938" s="12"/>
      <c r="AZ938" s="12"/>
      <c r="BA938" s="12"/>
      <c r="BB938" s="14"/>
      <c r="BC938" s="14"/>
      <c r="BD938" s="15"/>
      <c r="BE938" s="137"/>
      <c r="BF938" s="11"/>
      <c r="BG938" s="11"/>
      <c r="BH938" s="11"/>
      <c r="BI938" s="11"/>
      <c r="BJ938" s="11"/>
      <c r="BK938" s="11"/>
      <c r="BL938" s="11"/>
      <c r="BM938" s="11"/>
      <c r="BN938" s="11"/>
      <c r="BO938" s="11"/>
      <c r="BP938" s="11"/>
      <c r="BQ938" s="11"/>
      <c r="BR938" s="11"/>
      <c r="BS938" s="11"/>
      <c r="BT938" s="11"/>
      <c r="BU938" s="11"/>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c r="CW938" s="15"/>
      <c r="CX938" s="15"/>
      <c r="CY938" s="15"/>
      <c r="CZ938" s="15"/>
      <c r="DA938" s="15"/>
      <c r="DB938" s="16"/>
      <c r="DC938" s="16"/>
      <c r="DD938" s="16"/>
      <c r="DE938" s="16"/>
      <c r="DF938" s="17"/>
      <c r="DG938" s="16"/>
      <c r="DH938" s="16"/>
      <c r="DI938" s="16"/>
      <c r="DJ938" s="16"/>
      <c r="DK938" s="16"/>
      <c r="DL938" s="16"/>
      <c r="DM938" s="13"/>
      <c r="DN938" s="16"/>
      <c r="DO938" s="16"/>
      <c r="DP938" s="16"/>
      <c r="DQ938" s="16"/>
      <c r="DR938" s="16"/>
      <c r="DS938" s="16"/>
      <c r="DT938" s="16"/>
      <c r="DU938" s="16"/>
      <c r="DV938" s="16"/>
      <c r="DW938" s="138"/>
      <c r="DX938" s="137"/>
      <c r="DY938" s="137"/>
      <c r="DZ938" s="17"/>
      <c r="EA938" s="15"/>
      <c r="EB938" s="15"/>
      <c r="EC938" s="15"/>
      <c r="ED938" s="15"/>
    </row>
    <row r="939" spans="1:134" ht="15" hidden="1" customHeight="1" x14ac:dyDescent="0.3">
      <c r="A939" s="220"/>
      <c r="B939" s="338"/>
      <c r="C939" s="567"/>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48"/>
      <c r="AK939" s="12"/>
      <c r="AL939" s="12"/>
      <c r="AM939" s="149"/>
      <c r="AN939" s="150"/>
      <c r="AO939" s="150"/>
      <c r="AP939" s="150"/>
      <c r="AQ939" s="12"/>
      <c r="AR939" s="12"/>
      <c r="AS939" s="12"/>
      <c r="AT939" s="12"/>
      <c r="AU939" s="12"/>
      <c r="AV939" s="12"/>
      <c r="AW939" s="12"/>
      <c r="AX939" s="12"/>
      <c r="AY939" s="12"/>
      <c r="AZ939" s="12"/>
      <c r="BA939" s="12"/>
      <c r="BB939" s="14"/>
      <c r="BC939" s="14"/>
      <c r="BD939" s="15"/>
      <c r="BE939" s="137"/>
      <c r="BF939" s="11"/>
      <c r="BG939" s="11"/>
      <c r="BH939" s="11"/>
      <c r="BI939" s="11"/>
      <c r="BJ939" s="11"/>
      <c r="BK939" s="11"/>
      <c r="BL939" s="11"/>
      <c r="BM939" s="11"/>
      <c r="BN939" s="11"/>
      <c r="BO939" s="11"/>
      <c r="BP939" s="11"/>
      <c r="BQ939" s="11"/>
      <c r="BR939" s="11"/>
      <c r="BS939" s="11"/>
      <c r="BT939" s="11"/>
      <c r="BU939" s="11"/>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c r="CW939" s="15"/>
      <c r="CX939" s="15"/>
      <c r="CY939" s="15"/>
      <c r="CZ939" s="15"/>
      <c r="DA939" s="15"/>
      <c r="DB939" s="16"/>
      <c r="DC939" s="16"/>
      <c r="DD939" s="16"/>
      <c r="DE939" s="16"/>
      <c r="DF939" s="17"/>
      <c r="DG939" s="16"/>
      <c r="DH939" s="16"/>
      <c r="DI939" s="16"/>
      <c r="DJ939" s="16"/>
      <c r="DK939" s="16"/>
      <c r="DL939" s="16"/>
      <c r="DM939" s="13"/>
      <c r="DN939" s="16"/>
      <c r="DO939" s="16"/>
      <c r="DP939" s="16"/>
      <c r="DQ939" s="16"/>
      <c r="DR939" s="16"/>
      <c r="DS939" s="16"/>
      <c r="DT939" s="16"/>
      <c r="DU939" s="16"/>
      <c r="DV939" s="16"/>
      <c r="DW939" s="138"/>
      <c r="DX939" s="137"/>
      <c r="DY939" s="137"/>
      <c r="DZ939" s="17"/>
      <c r="EA939" s="15"/>
      <c r="EB939" s="15"/>
      <c r="EC939" s="15"/>
      <c r="ED939" s="15"/>
    </row>
    <row r="940" spans="1:134" ht="15" hidden="1" customHeight="1" x14ac:dyDescent="0.3">
      <c r="A940" s="220"/>
      <c r="B940" s="337" t="s">
        <v>562</v>
      </c>
      <c r="C940" s="553" t="s">
        <v>1425</v>
      </c>
      <c r="D940" s="151"/>
      <c r="E940" s="152"/>
      <c r="F940" s="152"/>
      <c r="G940" s="151"/>
      <c r="H940" s="152"/>
      <c r="I940" s="151"/>
      <c r="J940" s="151"/>
      <c r="K940" s="151"/>
      <c r="L940" s="152"/>
      <c r="M940" s="151"/>
      <c r="N940" s="152"/>
      <c r="O940" s="152"/>
      <c r="P940" s="152"/>
      <c r="Q940" s="152"/>
      <c r="R940" s="152"/>
      <c r="S940" s="152"/>
      <c r="T940" s="152"/>
      <c r="U940" s="152"/>
      <c r="V940" s="152"/>
      <c r="W940" s="238"/>
      <c r="X940" s="152"/>
      <c r="Y940" s="152"/>
      <c r="Z940" s="238"/>
      <c r="AA940" s="238"/>
      <c r="AB940" s="238"/>
      <c r="AC940" s="238"/>
      <c r="AD940" s="238"/>
      <c r="AE940" s="238"/>
      <c r="AF940" s="238"/>
      <c r="AG940" s="238"/>
      <c r="AH940" s="238"/>
      <c r="AI940" s="238"/>
      <c r="AJ940" s="128">
        <f>IF($DM940=0,0,(IF(_xlfn.BITAND($DM940, 128),"8,", "") &amp; IF(_xlfn.BITAND($DM940,64),"7,", "") &amp; IF(_xlfn.BITAND($DM940,7), _xlfn.BITAND($DM940,7) &amp; ",", "") &amp; IF(_xlfn.BITAND($DM940, 56), _xlfn.BITAND($DM940, 56)/8, "")))</f>
        <v>0</v>
      </c>
      <c r="AK940" s="129">
        <v>516151</v>
      </c>
      <c r="AL940" s="129">
        <v>0</v>
      </c>
      <c r="AM940" s="130" t="s">
        <v>165</v>
      </c>
      <c r="AN940" s="131" t="s">
        <v>1426</v>
      </c>
      <c r="AO940" s="131" t="s">
        <v>167</v>
      </c>
      <c r="AP940" s="131" t="s">
        <v>1426</v>
      </c>
      <c r="AQ940" s="132" t="s">
        <v>1427</v>
      </c>
      <c r="AR940" s="135">
        <v>150</v>
      </c>
      <c r="AS940" s="12" t="s">
        <v>311</v>
      </c>
      <c r="AT940" s="198">
        <v>20</v>
      </c>
      <c r="AU940" s="198">
        <v>2</v>
      </c>
      <c r="AV940" s="12" t="s">
        <v>259</v>
      </c>
      <c r="AW940" s="135">
        <v>0</v>
      </c>
      <c r="AX940" s="135">
        <v>0</v>
      </c>
      <c r="AY940" s="135">
        <v>0</v>
      </c>
      <c r="AZ940" s="135">
        <v>0</v>
      </c>
      <c r="BA940" s="135">
        <v>0</v>
      </c>
      <c r="BB940" s="136"/>
      <c r="BC940" s="136"/>
      <c r="BD940" s="15"/>
      <c r="BE940" s="137" t="str">
        <f>IF(C940="","",C940)</f>
        <v>ACT temperature high</v>
      </c>
      <c r="BF940" s="11"/>
      <c r="BG940" s="11"/>
      <c r="BH940" s="11"/>
      <c r="BI940" s="11"/>
      <c r="BJ940" s="11"/>
      <c r="BK940" s="11"/>
      <c r="BL940" s="11"/>
      <c r="BM940" s="11"/>
      <c r="BN940" s="11"/>
      <c r="BO940" s="11"/>
      <c r="BP940" s="11"/>
      <c r="BQ940" s="11"/>
      <c r="BR940" s="11"/>
      <c r="BS940" s="11"/>
      <c r="BT940" s="11"/>
      <c r="BU940" s="11"/>
      <c r="BV940" s="15">
        <f>IF(UPPER(TRIM(D940))="X",1,0)</f>
        <v>0</v>
      </c>
      <c r="BW940" s="15">
        <f>IF(UPPER(TRIM(E940))="X",1,0)</f>
        <v>0</v>
      </c>
      <c r="BX940" s="15">
        <f>IF(UPPER(TRIM(F940))="X",1,0)</f>
        <v>0</v>
      </c>
      <c r="BY940" s="15">
        <f>IF(UPPER(TRIM(G940))="X",1,0)</f>
        <v>0</v>
      </c>
      <c r="BZ940" s="15">
        <f>IF(UPPER(TRIM(H940))="X",1,0)</f>
        <v>0</v>
      </c>
      <c r="CA940" s="15">
        <f>IF(UPPER(TRIM(J940))="X",1,0)</f>
        <v>0</v>
      </c>
      <c r="CB940" s="15">
        <f>IF(UPPER(TRIM(L940))="X",1,0)</f>
        <v>0</v>
      </c>
      <c r="CC940" s="15">
        <f>IF(UPPER(TRIM(M940))="X",1,0)</f>
        <v>0</v>
      </c>
      <c r="CD940" s="15">
        <f>IF(UPPER(TRIM(I940))="X",1,0)</f>
        <v>0</v>
      </c>
      <c r="CE940" s="15">
        <f>IF(UPPER(TRIM(K940))="X",1,0)</f>
        <v>0</v>
      </c>
      <c r="CF940" s="15">
        <f t="shared" ref="CF940:CX940" si="451">IF(UPPER(TRIM(N940))="X",1,0)</f>
        <v>0</v>
      </c>
      <c r="CG940" s="15">
        <f t="shared" si="451"/>
        <v>0</v>
      </c>
      <c r="CH940" s="15">
        <f t="shared" si="451"/>
        <v>0</v>
      </c>
      <c r="CI940" s="15">
        <f t="shared" si="451"/>
        <v>0</v>
      </c>
      <c r="CJ940" s="15">
        <f t="shared" si="451"/>
        <v>0</v>
      </c>
      <c r="CK940" s="15">
        <f t="shared" si="451"/>
        <v>0</v>
      </c>
      <c r="CL940" s="15">
        <f t="shared" si="451"/>
        <v>0</v>
      </c>
      <c r="CM940" s="15">
        <f t="shared" si="451"/>
        <v>0</v>
      </c>
      <c r="CN940" s="15">
        <f t="shared" si="451"/>
        <v>0</v>
      </c>
      <c r="CO940" s="15">
        <f t="shared" si="451"/>
        <v>0</v>
      </c>
      <c r="CP940" s="15">
        <f t="shared" si="451"/>
        <v>0</v>
      </c>
      <c r="CQ940" s="15">
        <f t="shared" si="451"/>
        <v>0</v>
      </c>
      <c r="CR940" s="15">
        <f t="shared" si="451"/>
        <v>0</v>
      </c>
      <c r="CS940" s="15">
        <f t="shared" si="451"/>
        <v>0</v>
      </c>
      <c r="CT940" s="15">
        <f t="shared" si="451"/>
        <v>0</v>
      </c>
      <c r="CU940" s="15">
        <f t="shared" si="451"/>
        <v>0</v>
      </c>
      <c r="CV940" s="15">
        <f t="shared" si="451"/>
        <v>0</v>
      </c>
      <c r="CW940" s="15">
        <f t="shared" si="451"/>
        <v>0</v>
      </c>
      <c r="CX940" s="15">
        <f t="shared" si="451"/>
        <v>0</v>
      </c>
      <c r="CY940" s="15">
        <v>0</v>
      </c>
      <c r="CZ940" s="15">
        <f>IF(UPPER(TRIM(AH940))="X",1,0)</f>
        <v>0</v>
      </c>
      <c r="DA940" s="15">
        <v>0</v>
      </c>
      <c r="DB940" s="16">
        <f>IF(UPPER(TRIM(AM940))="P", 0, IF(UPPER(TRIM(AM940))="C", 16384, IF(UPPER(TRIM(AM940))="B", 32768, IF(UPPER(TRIM(AM940))="U", 49152, -1))))</f>
        <v>0</v>
      </c>
      <c r="DC940" s="16">
        <f>HEX2DEC(AN940)</f>
        <v>5392</v>
      </c>
      <c r="DD940" s="16">
        <f>IF(UPPER(TRIM(BB940))="",0,IF(UPPER(TRIM(BB940))="M",32,IF(UPPER(TRIM(BB940))="H",64,IF(UPPER(TRIM(BB940))="I",128,-1))))</f>
        <v>0</v>
      </c>
      <c r="DE940" s="16">
        <f>IF(UPPER(TRIM(BC940))="",0, IF(UPPER(TRIM(BC940))="U",1,IF(UPPER(TRIM(BC940))="A",2,IF(UPPER(TRIM(BC940))="B1",4,IF(UPPER(TRIM(BC940))="B2",8,IF(UPPER(TRIM(BC940))="C",16,-1))))))</f>
        <v>0</v>
      </c>
      <c r="DF940" s="17"/>
      <c r="DG940" s="16">
        <v>862</v>
      </c>
      <c r="DH940" s="16">
        <f>AK940</f>
        <v>516151</v>
      </c>
      <c r="DI940" s="16">
        <f>AL940</f>
        <v>0</v>
      </c>
      <c r="DJ940" s="16">
        <f>DB940 + DC940</f>
        <v>5392</v>
      </c>
      <c r="DK940" s="16">
        <f>HEX2DEC(AO940)</f>
        <v>0</v>
      </c>
      <c r="DL940" s="16">
        <f>HEX2DEC(AP940)</f>
        <v>5392</v>
      </c>
      <c r="DM940" s="13">
        <v>0</v>
      </c>
      <c r="DN940" s="16">
        <v>689</v>
      </c>
      <c r="DO940" s="16">
        <f>BV940*2^15+BW940*2^14+BX940*2^13+BY940*2^12+BZ940*2^11+CA940*2^10+CB940*2^9+CC940*2^8+CD940*2^7+CE940*2^6+CF940*2^5+CG940*2^4+CH940*2^3+CI940*2^2+CJ940*2^1+CK940*2^0</f>
        <v>0</v>
      </c>
      <c r="DP940" s="16">
        <f>CL940*2^15+CM940*2^14+CN940*2^13+CO940*2^12+CP940*2^11+CQ940*2^10+CR940*2^9+CS940*2^8+CT940*2^7+CU940*2^6+CV940*2^5+CW940*2^4+CX940*2^3+CY940*2^2+CZ940*2^1+DA940*2^0</f>
        <v>0</v>
      </c>
      <c r="DQ940" s="16">
        <f>IF(DS940=2,AT940*1000,AT940)</f>
        <v>20000</v>
      </c>
      <c r="DR940" s="16">
        <f>IF(DT940=2,AU940*1000,AU940)</f>
        <v>2000</v>
      </c>
      <c r="DS940" s="16">
        <v>2</v>
      </c>
      <c r="DT940" s="16">
        <v>2</v>
      </c>
      <c r="DU940" s="16">
        <f>MAX(0,MIN(AX940,3))*2^14+MAX(0,MIN(AY940,3))*2^12+MAX(0,MIN(AZ940,3))*2^10+MAX(0,MIN(BA940,3))*2^8+IF(AW940&lt;0,31,IF(AW940&gt;30,30,AW940))</f>
        <v>0</v>
      </c>
      <c r="DV940" s="16">
        <f>DD940 + DE940</f>
        <v>0</v>
      </c>
      <c r="DW940" s="138"/>
      <c r="DX940" s="137"/>
      <c r="DY940" s="137"/>
      <c r="DZ940" s="17"/>
      <c r="EA940" s="15"/>
      <c r="EB940" s="15"/>
      <c r="EC940" s="15"/>
      <c r="ED940" s="15"/>
    </row>
    <row r="941" spans="1:134" ht="15" hidden="1" customHeight="1" x14ac:dyDescent="0.3">
      <c r="A941" s="220"/>
      <c r="B941" s="337" t="s">
        <v>1428</v>
      </c>
      <c r="C941" s="561"/>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48"/>
      <c r="AK941" s="12"/>
      <c r="AL941" s="12"/>
      <c r="AM941" s="149"/>
      <c r="AN941" s="150"/>
      <c r="AO941" s="150"/>
      <c r="AP941" s="150"/>
      <c r="AQ941" s="132" t="s">
        <v>1429</v>
      </c>
      <c r="AR941" s="134">
        <v>650</v>
      </c>
      <c r="AS941" s="12" t="s">
        <v>191</v>
      </c>
      <c r="AT941" s="12"/>
      <c r="AU941" s="12"/>
      <c r="AV941" s="12"/>
      <c r="AW941" s="12"/>
      <c r="AX941" s="12"/>
      <c r="AY941" s="12"/>
      <c r="AZ941" s="12"/>
      <c r="BA941" s="12"/>
      <c r="BB941" s="14"/>
      <c r="BC941" s="14"/>
      <c r="BD941" s="15"/>
      <c r="BE941" s="137"/>
      <c r="BF941" s="11"/>
      <c r="BG941" s="11"/>
      <c r="BH941" s="11"/>
      <c r="BI941" s="11"/>
      <c r="BJ941" s="11"/>
      <c r="BK941" s="11"/>
      <c r="BL941" s="11"/>
      <c r="BM941" s="11"/>
      <c r="BN941" s="11"/>
      <c r="BO941" s="11"/>
      <c r="BP941" s="11"/>
      <c r="BQ941" s="11"/>
      <c r="BR941" s="11"/>
      <c r="BS941" s="11"/>
      <c r="BT941" s="11"/>
      <c r="BU941" s="11"/>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c r="CW941" s="15"/>
      <c r="CX941" s="15"/>
      <c r="CY941" s="15"/>
      <c r="CZ941" s="15"/>
      <c r="DA941" s="15"/>
      <c r="DB941" s="16"/>
      <c r="DC941" s="16"/>
      <c r="DD941" s="16"/>
      <c r="DE941" s="16"/>
      <c r="DF941" s="17"/>
      <c r="DG941" s="16"/>
      <c r="DH941" s="16"/>
      <c r="DI941" s="16"/>
      <c r="DJ941" s="16"/>
      <c r="DK941" s="16"/>
      <c r="DL941" s="16"/>
      <c r="DM941" s="13"/>
      <c r="DN941" s="16"/>
      <c r="DO941" s="16"/>
      <c r="DP941" s="16"/>
      <c r="DQ941" s="16"/>
      <c r="DR941" s="16"/>
      <c r="DS941" s="16"/>
      <c r="DT941" s="16"/>
      <c r="DU941" s="16"/>
      <c r="DV941" s="16"/>
      <c r="DW941" s="138"/>
      <c r="DX941" s="137"/>
      <c r="DY941" s="137"/>
      <c r="DZ941" s="17"/>
      <c r="EA941" s="15"/>
      <c r="EB941" s="15"/>
      <c r="EC941" s="15"/>
      <c r="ED941" s="15"/>
    </row>
    <row r="942" spans="1:134" ht="15" hidden="1" customHeight="1" x14ac:dyDescent="0.3">
      <c r="A942" s="220"/>
      <c r="B942" s="337" t="s">
        <v>869</v>
      </c>
      <c r="C942" s="561"/>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48"/>
      <c r="AK942" s="12"/>
      <c r="AL942" s="12"/>
      <c r="AM942" s="149"/>
      <c r="AN942" s="150"/>
      <c r="AO942" s="150"/>
      <c r="AP942" s="150"/>
      <c r="AQ942" s="132" t="s">
        <v>360</v>
      </c>
      <c r="AR942" s="133">
        <v>60</v>
      </c>
      <c r="AS942" s="12" t="s">
        <v>259</v>
      </c>
      <c r="AT942" s="12"/>
      <c r="AU942" s="12"/>
      <c r="AV942" s="12"/>
      <c r="AW942" s="12"/>
      <c r="AX942" s="12"/>
      <c r="AY942" s="12"/>
      <c r="AZ942" s="12"/>
      <c r="BA942" s="12"/>
      <c r="BB942" s="14"/>
      <c r="BC942" s="14"/>
      <c r="BD942" s="15"/>
      <c r="BE942" s="137"/>
      <c r="BF942" s="11"/>
      <c r="BG942" s="11"/>
      <c r="BH942" s="11"/>
      <c r="BI942" s="11"/>
      <c r="BJ942" s="11"/>
      <c r="BK942" s="11"/>
      <c r="BL942" s="11"/>
      <c r="BM942" s="11"/>
      <c r="BN942" s="11"/>
      <c r="BO942" s="11"/>
      <c r="BP942" s="11"/>
      <c r="BQ942" s="11"/>
      <c r="BR942" s="11"/>
      <c r="BS942" s="11"/>
      <c r="BT942" s="11"/>
      <c r="BU942" s="11"/>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c r="CW942" s="15"/>
      <c r="CX942" s="15"/>
      <c r="CY942" s="15"/>
      <c r="CZ942" s="15"/>
      <c r="DA942" s="15"/>
      <c r="DB942" s="16"/>
      <c r="DC942" s="16"/>
      <c r="DD942" s="16"/>
      <c r="DE942" s="16"/>
      <c r="DF942" s="17"/>
      <c r="DG942" s="16"/>
      <c r="DH942" s="16"/>
      <c r="DI942" s="16"/>
      <c r="DJ942" s="16"/>
      <c r="DK942" s="16"/>
      <c r="DL942" s="16"/>
      <c r="DM942" s="13"/>
      <c r="DN942" s="16"/>
      <c r="DO942" s="16"/>
      <c r="DP942" s="16"/>
      <c r="DQ942" s="16"/>
      <c r="DR942" s="16"/>
      <c r="DS942" s="16"/>
      <c r="DT942" s="16"/>
      <c r="DU942" s="16"/>
      <c r="DV942" s="16"/>
      <c r="DW942" s="138"/>
      <c r="DX942" s="137"/>
      <c r="DY942" s="137"/>
      <c r="DZ942" s="17"/>
      <c r="EA942" s="15"/>
      <c r="EB942" s="15"/>
      <c r="EC942" s="15"/>
      <c r="ED942" s="15"/>
    </row>
    <row r="943" spans="1:134" ht="15" hidden="1" customHeight="1" x14ac:dyDescent="0.3">
      <c r="A943" s="220"/>
      <c r="B943" s="338"/>
      <c r="C943" s="567"/>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48"/>
      <c r="AK943" s="12"/>
      <c r="AL943" s="12"/>
      <c r="AM943" s="149"/>
      <c r="AN943" s="150"/>
      <c r="AO943" s="150"/>
      <c r="AP943" s="150"/>
      <c r="AQ943" s="12"/>
      <c r="AR943" s="12"/>
      <c r="AS943" s="12"/>
      <c r="AT943" s="12"/>
      <c r="AU943" s="12"/>
      <c r="AV943" s="12"/>
      <c r="AW943" s="12"/>
      <c r="AX943" s="12"/>
      <c r="AY943" s="12"/>
      <c r="AZ943" s="12"/>
      <c r="BA943" s="12"/>
      <c r="BB943" s="14"/>
      <c r="BC943" s="14"/>
      <c r="BD943" s="15"/>
      <c r="BE943" s="137"/>
      <c r="BF943" s="11"/>
      <c r="BG943" s="11"/>
      <c r="BH943" s="11"/>
      <c r="BI943" s="11"/>
      <c r="BJ943" s="11"/>
      <c r="BK943" s="11"/>
      <c r="BL943" s="11"/>
      <c r="BM943" s="11"/>
      <c r="BN943" s="11"/>
      <c r="BO943" s="11"/>
      <c r="BP943" s="11"/>
      <c r="BQ943" s="11"/>
      <c r="BR943" s="11"/>
      <c r="BS943" s="11"/>
      <c r="BT943" s="11"/>
      <c r="BU943" s="11"/>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c r="CW943" s="15"/>
      <c r="CX943" s="15"/>
      <c r="CY943" s="15"/>
      <c r="CZ943" s="15"/>
      <c r="DA943" s="15"/>
      <c r="DB943" s="16"/>
      <c r="DC943" s="16"/>
      <c r="DD943" s="16"/>
      <c r="DE943" s="16"/>
      <c r="DF943" s="17"/>
      <c r="DG943" s="16"/>
      <c r="DH943" s="16"/>
      <c r="DI943" s="16"/>
      <c r="DJ943" s="16"/>
      <c r="DK943" s="16"/>
      <c r="DL943" s="16"/>
      <c r="DM943" s="13"/>
      <c r="DN943" s="16"/>
      <c r="DO943" s="16"/>
      <c r="DP943" s="16"/>
      <c r="DQ943" s="16"/>
      <c r="DR943" s="16"/>
      <c r="DS943" s="16"/>
      <c r="DT943" s="16"/>
      <c r="DU943" s="16"/>
      <c r="DV943" s="16"/>
      <c r="DW943" s="138"/>
      <c r="DX943" s="137"/>
      <c r="DY943" s="137"/>
      <c r="DZ943" s="17"/>
      <c r="EA943" s="15"/>
      <c r="EB943" s="15"/>
      <c r="EC943" s="15"/>
      <c r="ED943" s="15"/>
    </row>
    <row r="944" spans="1:134" ht="15" hidden="1" customHeight="1" x14ac:dyDescent="0.3">
      <c r="A944" s="154"/>
      <c r="B944" s="337" t="s">
        <v>562</v>
      </c>
      <c r="C944" s="553" t="s">
        <v>1430</v>
      </c>
      <c r="D944" s="151"/>
      <c r="E944" s="152"/>
      <c r="F944" s="152"/>
      <c r="G944" s="151"/>
      <c r="H944" s="152"/>
      <c r="I944" s="151"/>
      <c r="J944" s="151"/>
      <c r="K944" s="151"/>
      <c r="L944" s="152"/>
      <c r="M944" s="151"/>
      <c r="N944" s="152"/>
      <c r="O944" s="152"/>
      <c r="P944" s="152"/>
      <c r="Q944" s="152"/>
      <c r="R944" s="152"/>
      <c r="S944" s="152"/>
      <c r="T944" s="152"/>
      <c r="U944" s="152"/>
      <c r="V944" s="152"/>
      <c r="W944" s="238"/>
      <c r="X944" s="152"/>
      <c r="Y944" s="152"/>
      <c r="Z944" s="238"/>
      <c r="AA944" s="238"/>
      <c r="AB944" s="238"/>
      <c r="AC944" s="238"/>
      <c r="AD944" s="238"/>
      <c r="AE944" s="238"/>
      <c r="AF944" s="238"/>
      <c r="AG944" s="238"/>
      <c r="AH944" s="238"/>
      <c r="AI944" s="238"/>
      <c r="AJ944" s="128">
        <f>IF($DM944=0,0,(IF(_xlfn.BITAND($DM944, 128),"8,", "") &amp; IF(_xlfn.BITAND($DM944,64),"7,", "") &amp; IF(_xlfn.BITAND($DM944,7), _xlfn.BITAND($DM944,7) &amp; ",", "") &amp; IF(_xlfn.BITAND($DM944, 56), _xlfn.BITAND($DM944, 56)/8, "")))</f>
        <v>0</v>
      </c>
      <c r="AK944" s="129">
        <v>7984</v>
      </c>
      <c r="AL944" s="129">
        <v>12</v>
      </c>
      <c r="AM944" s="130" t="s">
        <v>165</v>
      </c>
      <c r="AN944" s="131" t="s">
        <v>1431</v>
      </c>
      <c r="AO944" s="131" t="s">
        <v>167</v>
      </c>
      <c r="AP944" s="131" t="s">
        <v>1431</v>
      </c>
      <c r="AQ944" s="12"/>
      <c r="AR944" s="12"/>
      <c r="AS944" s="12"/>
      <c r="AT944" s="198">
        <v>2</v>
      </c>
      <c r="AU944" s="198">
        <v>5</v>
      </c>
      <c r="AV944" s="12" t="s">
        <v>259</v>
      </c>
      <c r="AW944" s="135">
        <v>0</v>
      </c>
      <c r="AX944" s="135">
        <v>0</v>
      </c>
      <c r="AY944" s="135">
        <v>0</v>
      </c>
      <c r="AZ944" s="135">
        <v>0</v>
      </c>
      <c r="BA944" s="135">
        <v>0</v>
      </c>
      <c r="BB944" s="136"/>
      <c r="BC944" s="136"/>
      <c r="BD944" s="15"/>
      <c r="BE944" s="137" t="str">
        <f>IF(C944="","",C944)</f>
        <v>Auxiliary water pump internal fault detection</v>
      </c>
      <c r="BF944" s="11"/>
      <c r="BG944" s="11"/>
      <c r="BH944" s="11"/>
      <c r="BI944" s="11"/>
      <c r="BJ944" s="11"/>
      <c r="BK944" s="11"/>
      <c r="BL944" s="11"/>
      <c r="BM944" s="11"/>
      <c r="BN944" s="11"/>
      <c r="BO944" s="11"/>
      <c r="BP944" s="11"/>
      <c r="BQ944" s="11"/>
      <c r="BR944" s="11"/>
      <c r="BS944" s="11"/>
      <c r="BT944" s="11"/>
      <c r="BU944" s="11"/>
      <c r="BV944" s="15">
        <f>IF(UPPER(TRIM(D944))="X",1,0)</f>
        <v>0</v>
      </c>
      <c r="BW944" s="15">
        <f>IF(UPPER(TRIM(E944))="X",1,0)</f>
        <v>0</v>
      </c>
      <c r="BX944" s="15">
        <f>IF(UPPER(TRIM(F944))="X",1,0)</f>
        <v>0</v>
      </c>
      <c r="BY944" s="15">
        <f>IF(UPPER(TRIM(G944))="X",1,0)</f>
        <v>0</v>
      </c>
      <c r="BZ944" s="15">
        <f>IF(UPPER(TRIM(H944))="X",1,0)</f>
        <v>0</v>
      </c>
      <c r="CA944" s="15">
        <f>IF(UPPER(TRIM(J944))="X",1,0)</f>
        <v>0</v>
      </c>
      <c r="CB944" s="15">
        <f>IF(UPPER(TRIM(L944))="X",1,0)</f>
        <v>0</v>
      </c>
      <c r="CC944" s="15">
        <f>IF(UPPER(TRIM(M944))="X",1,0)</f>
        <v>0</v>
      </c>
      <c r="CD944" s="15">
        <f>IF(UPPER(TRIM(I944))="X",1,0)</f>
        <v>0</v>
      </c>
      <c r="CE944" s="15">
        <f>IF(UPPER(TRIM(K944))="X",1,0)</f>
        <v>0</v>
      </c>
      <c r="CF944" s="15">
        <f t="shared" ref="CF944:CX944" si="452">IF(UPPER(TRIM(N944))="X",1,0)</f>
        <v>0</v>
      </c>
      <c r="CG944" s="15">
        <f t="shared" si="452"/>
        <v>0</v>
      </c>
      <c r="CH944" s="15">
        <f t="shared" si="452"/>
        <v>0</v>
      </c>
      <c r="CI944" s="15">
        <f t="shared" si="452"/>
        <v>0</v>
      </c>
      <c r="CJ944" s="15">
        <f t="shared" si="452"/>
        <v>0</v>
      </c>
      <c r="CK944" s="15">
        <f t="shared" si="452"/>
        <v>0</v>
      </c>
      <c r="CL944" s="15">
        <f t="shared" si="452"/>
        <v>0</v>
      </c>
      <c r="CM944" s="15">
        <f t="shared" si="452"/>
        <v>0</v>
      </c>
      <c r="CN944" s="15">
        <f t="shared" si="452"/>
        <v>0</v>
      </c>
      <c r="CO944" s="15">
        <f t="shared" si="452"/>
        <v>0</v>
      </c>
      <c r="CP944" s="15">
        <f t="shared" si="452"/>
        <v>0</v>
      </c>
      <c r="CQ944" s="15">
        <f t="shared" si="452"/>
        <v>0</v>
      </c>
      <c r="CR944" s="15">
        <f t="shared" si="452"/>
        <v>0</v>
      </c>
      <c r="CS944" s="15">
        <f t="shared" si="452"/>
        <v>0</v>
      </c>
      <c r="CT944" s="15">
        <f t="shared" si="452"/>
        <v>0</v>
      </c>
      <c r="CU944" s="15">
        <f t="shared" si="452"/>
        <v>0</v>
      </c>
      <c r="CV944" s="15">
        <f t="shared" si="452"/>
        <v>0</v>
      </c>
      <c r="CW944" s="15">
        <f t="shared" si="452"/>
        <v>0</v>
      </c>
      <c r="CX944" s="15">
        <f t="shared" si="452"/>
        <v>0</v>
      </c>
      <c r="CY944" s="15">
        <v>0</v>
      </c>
      <c r="CZ944" s="15">
        <f>IF(UPPER(TRIM(AH944))="X",1,0)</f>
        <v>0</v>
      </c>
      <c r="DA944" s="15">
        <v>0</v>
      </c>
      <c r="DB944" s="16">
        <f>IF(UPPER(TRIM(AM944))="P", 0, IF(UPPER(TRIM(AM944))="C", 16384, IF(UPPER(TRIM(AM944))="B", 32768, IF(UPPER(TRIM(AM944))="U", 49152, -1))))</f>
        <v>0</v>
      </c>
      <c r="DC944" s="16">
        <f>HEX2DEC(AN944)</f>
        <v>5655</v>
      </c>
      <c r="DD944" s="16">
        <f>IF(UPPER(TRIM(BB944))="",0,IF(UPPER(TRIM(BB944))="M",32,IF(UPPER(TRIM(BB944))="H",64,IF(UPPER(TRIM(BB944))="I",128,-1))))</f>
        <v>0</v>
      </c>
      <c r="DE944" s="16">
        <f>IF(UPPER(TRIM(BC944))="",0, IF(UPPER(TRIM(BC944))="U",1,IF(UPPER(TRIM(BC944))="A",2,IF(UPPER(TRIM(BC944))="B1",4,IF(UPPER(TRIM(BC944))="B2",8,IF(UPPER(TRIM(BC944))="C",16,-1))))))</f>
        <v>0</v>
      </c>
      <c r="DF944" s="17"/>
      <c r="DG944" s="16">
        <v>832</v>
      </c>
      <c r="DH944" s="16">
        <f>AK944</f>
        <v>7984</v>
      </c>
      <c r="DI944" s="16">
        <f>AL944</f>
        <v>12</v>
      </c>
      <c r="DJ944" s="16">
        <f>DB944 + DC944</f>
        <v>5655</v>
      </c>
      <c r="DK944" s="16">
        <f>HEX2DEC(AO944)</f>
        <v>0</v>
      </c>
      <c r="DL944" s="16">
        <f>HEX2DEC(AP944)</f>
        <v>5655</v>
      </c>
      <c r="DM944" s="128">
        <v>0</v>
      </c>
      <c r="DN944" s="16">
        <v>659</v>
      </c>
      <c r="DO944" s="16">
        <f>BV944*2^15+BW944*2^14+BX944*2^13+BY944*2^12+BZ944*2^11+CA944*2^10+CB944*2^9+CC944*2^8+CD944*2^7+CE944*2^6+CF944*2^5+CG944*2^4+CH944*2^3+CI944*2^2+CJ944*2^1+CK944*2^0</f>
        <v>0</v>
      </c>
      <c r="DP944" s="16">
        <f>CL944*2^15+CM944*2^14+CN944*2^13+CO944*2^12+CP944*2^11+CQ944*2^10+CR944*2^9+CS944*2^8+CT944*2^7+CU944*2^6+CV944*2^5+CW944*2^4+CX944*2^3+CY944*2^2+CZ944*2^1+DA944*2^0</f>
        <v>0</v>
      </c>
      <c r="DQ944" s="16">
        <f>IF(DS944=2,AT944*1000,AT944)</f>
        <v>2000</v>
      </c>
      <c r="DR944" s="16">
        <f>IF(DT944=2,AU944*1000,AU944)</f>
        <v>5000</v>
      </c>
      <c r="DS944" s="16">
        <v>2</v>
      </c>
      <c r="DT944" s="16">
        <v>2</v>
      </c>
      <c r="DU944" s="16">
        <f>MAX(0,MIN(AX944,3))*2^14+MAX(0,MIN(AY944,3))*2^12+MAX(0,MIN(AZ944,3))*2^10+MAX(0,MIN(BA944,3))*2^8+IF(AW944&lt;0,31,IF(AW944&gt;30,30,AW944))</f>
        <v>0</v>
      </c>
      <c r="DV944" s="16">
        <f>DD944 + DE944</f>
        <v>0</v>
      </c>
      <c r="DW944" s="138"/>
      <c r="DX944" s="137"/>
      <c r="DY944" s="137"/>
      <c r="DZ944" s="17"/>
      <c r="EA944" s="15"/>
      <c r="EB944" s="15"/>
      <c r="EC944" s="15"/>
      <c r="ED944" s="15"/>
    </row>
    <row r="945" spans="1:134" ht="15" hidden="1" customHeight="1" x14ac:dyDescent="0.3">
      <c r="A945" s="153"/>
      <c r="B945" s="337" t="s">
        <v>1432</v>
      </c>
      <c r="C945" s="561"/>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48"/>
      <c r="AK945" s="12"/>
      <c r="AL945" s="12"/>
      <c r="AM945" s="149"/>
      <c r="AN945" s="150"/>
      <c r="AO945" s="150"/>
      <c r="AP945" s="150"/>
      <c r="AQ945" s="12"/>
      <c r="AR945" s="12"/>
      <c r="AS945" s="12"/>
      <c r="AT945" s="12"/>
      <c r="AU945" s="12"/>
      <c r="AV945" s="12"/>
      <c r="AW945" s="12"/>
      <c r="AX945" s="12"/>
      <c r="AY945" s="12"/>
      <c r="AZ945" s="12"/>
      <c r="BA945" s="12"/>
      <c r="BB945" s="14"/>
      <c r="BC945" s="14"/>
      <c r="BD945" s="15"/>
      <c r="BE945" s="137"/>
      <c r="BF945" s="11"/>
      <c r="BG945" s="11"/>
      <c r="BH945" s="11"/>
      <c r="BI945" s="11"/>
      <c r="BJ945" s="11"/>
      <c r="BK945" s="11"/>
      <c r="BL945" s="11"/>
      <c r="BM945" s="11"/>
      <c r="BN945" s="11"/>
      <c r="BO945" s="11"/>
      <c r="BP945" s="11"/>
      <c r="BQ945" s="11"/>
      <c r="BR945" s="11"/>
      <c r="BS945" s="11"/>
      <c r="BT945" s="11"/>
      <c r="BU945" s="11"/>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c r="CW945" s="15"/>
      <c r="CX945" s="15"/>
      <c r="CY945" s="15"/>
      <c r="CZ945" s="15"/>
      <c r="DA945" s="15"/>
      <c r="DB945" s="16"/>
      <c r="DC945" s="16"/>
      <c r="DD945" s="16"/>
      <c r="DE945" s="16"/>
      <c r="DF945" s="17"/>
      <c r="DG945" s="16"/>
      <c r="DH945" s="16"/>
      <c r="DI945" s="16"/>
      <c r="DJ945" s="16"/>
      <c r="DK945" s="16"/>
      <c r="DL945" s="16"/>
      <c r="DM945" s="13"/>
      <c r="DN945" s="16"/>
      <c r="DO945" s="16"/>
      <c r="DP945" s="16"/>
      <c r="DQ945" s="16"/>
      <c r="DR945" s="16"/>
      <c r="DS945" s="16"/>
      <c r="DT945" s="16"/>
      <c r="DU945" s="16"/>
      <c r="DV945" s="16"/>
      <c r="DW945" s="138"/>
      <c r="DX945" s="137"/>
      <c r="DY945" s="137"/>
      <c r="DZ945" s="17"/>
      <c r="EA945" s="15"/>
      <c r="EB945" s="15"/>
      <c r="EC945" s="15"/>
      <c r="ED945" s="15"/>
    </row>
    <row r="946" spans="1:134" ht="15" hidden="1" customHeight="1" x14ac:dyDescent="0.3">
      <c r="A946" s="153"/>
      <c r="B946" s="339"/>
      <c r="C946" s="568"/>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48"/>
      <c r="AK946" s="12"/>
      <c r="AL946" s="12"/>
      <c r="AM946" s="149"/>
      <c r="AN946" s="150"/>
      <c r="AO946" s="150"/>
      <c r="AP946" s="150"/>
      <c r="AQ946" s="12"/>
      <c r="AR946" s="12"/>
      <c r="AS946" s="12"/>
      <c r="AT946" s="12"/>
      <c r="AU946" s="12"/>
      <c r="AV946" s="12"/>
      <c r="AW946" s="12"/>
      <c r="AX946" s="12"/>
      <c r="AY946" s="12"/>
      <c r="AZ946" s="12"/>
      <c r="BA946" s="12"/>
      <c r="BB946" s="14"/>
      <c r="BC946" s="14"/>
      <c r="BD946" s="15"/>
      <c r="BE946" s="137"/>
      <c r="BF946" s="11"/>
      <c r="BG946" s="11"/>
      <c r="BH946" s="11"/>
      <c r="BI946" s="11"/>
      <c r="BJ946" s="11"/>
      <c r="BK946" s="11"/>
      <c r="BL946" s="11"/>
      <c r="BM946" s="11"/>
      <c r="BN946" s="11"/>
      <c r="BO946" s="11"/>
      <c r="BP946" s="11"/>
      <c r="BQ946" s="11"/>
      <c r="BR946" s="11"/>
      <c r="BS946" s="11"/>
      <c r="BT946" s="11"/>
      <c r="BU946" s="11"/>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c r="CW946" s="15"/>
      <c r="CX946" s="15"/>
      <c r="CY946" s="15"/>
      <c r="CZ946" s="15"/>
      <c r="DA946" s="15"/>
      <c r="DB946" s="16"/>
      <c r="DC946" s="16"/>
      <c r="DD946" s="16"/>
      <c r="DE946" s="16"/>
      <c r="DF946" s="17"/>
      <c r="DG946" s="16"/>
      <c r="DH946" s="16"/>
      <c r="DI946" s="16"/>
      <c r="DJ946" s="16"/>
      <c r="DK946" s="16"/>
      <c r="DL946" s="16"/>
      <c r="DM946" s="13"/>
      <c r="DN946" s="16"/>
      <c r="DO946" s="16"/>
      <c r="DP946" s="16"/>
      <c r="DQ946" s="16"/>
      <c r="DR946" s="16"/>
      <c r="DS946" s="16"/>
      <c r="DT946" s="16"/>
      <c r="DU946" s="16"/>
      <c r="DV946" s="16"/>
      <c r="DW946" s="138"/>
      <c r="DX946" s="137"/>
      <c r="DY946" s="137"/>
      <c r="DZ946" s="17"/>
      <c r="EA946" s="15"/>
      <c r="EB946" s="15"/>
      <c r="EC946" s="15"/>
      <c r="ED946" s="15"/>
    </row>
    <row r="947" spans="1:134" ht="15" customHeight="1" x14ac:dyDescent="0.3">
      <c r="A947" s="340"/>
      <c r="B947" s="124"/>
      <c r="C947" s="553" t="s">
        <v>1433</v>
      </c>
      <c r="D947" s="151" t="s">
        <v>184</v>
      </c>
      <c r="E947" s="228"/>
      <c r="F947" s="152"/>
      <c r="G947" s="151" t="s">
        <v>184</v>
      </c>
      <c r="H947" s="152"/>
      <c r="I947" s="151"/>
      <c r="J947" s="151" t="s">
        <v>184</v>
      </c>
      <c r="K947" s="151" t="s">
        <v>184</v>
      </c>
      <c r="L947" s="152"/>
      <c r="M947" s="151"/>
      <c r="N947" s="152"/>
      <c r="O947" s="152"/>
      <c r="P947" s="152"/>
      <c r="Q947" s="152"/>
      <c r="R947" s="152"/>
      <c r="S947" s="152"/>
      <c r="T947" s="152"/>
      <c r="U947" s="152"/>
      <c r="V947" s="152"/>
      <c r="W947" s="238"/>
      <c r="X947" s="152"/>
      <c r="Y947" s="152"/>
      <c r="Z947" s="238"/>
      <c r="AA947" s="238"/>
      <c r="AB947" s="238"/>
      <c r="AC947" s="238"/>
      <c r="AD947" s="238"/>
      <c r="AE947" s="238"/>
      <c r="AF947" s="238"/>
      <c r="AG947" s="238"/>
      <c r="AH947" s="238"/>
      <c r="AI947" s="238"/>
      <c r="AJ947" s="128">
        <f>IF($DM947=0,0,(IF(_xlfn.BITAND($DM947, 128),"8,", "") &amp; IF(_xlfn.BITAND($DM947,64),"7,", "") &amp; IF(_xlfn.BITAND($DM947,7), _xlfn.BITAND($DM947,7) &amp; ",", "") &amp; IF(_xlfn.BITAND($DM947, 56), _xlfn.BITAND($DM947, 56)/8, "")))</f>
        <v>0</v>
      </c>
      <c r="AK947" s="129">
        <v>168</v>
      </c>
      <c r="AL947" s="129">
        <v>15</v>
      </c>
      <c r="AM947" s="130" t="s">
        <v>165</v>
      </c>
      <c r="AN947" s="131" t="s">
        <v>1434</v>
      </c>
      <c r="AO947" s="131" t="s">
        <v>1435</v>
      </c>
      <c r="AP947" s="131" t="s">
        <v>1436</v>
      </c>
      <c r="AQ947" s="132" t="s">
        <v>1437</v>
      </c>
      <c r="AR947" s="261">
        <v>18</v>
      </c>
      <c r="AS947" s="12" t="s">
        <v>346</v>
      </c>
      <c r="AT947" s="198">
        <v>3</v>
      </c>
      <c r="AU947" s="198">
        <v>5</v>
      </c>
      <c r="AV947" s="12" t="s">
        <v>259</v>
      </c>
      <c r="AW947" s="135">
        <v>0</v>
      </c>
      <c r="AX947" s="135">
        <v>0</v>
      </c>
      <c r="AY947" s="135">
        <v>0</v>
      </c>
      <c r="AZ947" s="135">
        <v>0</v>
      </c>
      <c r="BA947" s="135">
        <v>0</v>
      </c>
      <c r="BB947" s="136"/>
      <c r="BC947" s="136"/>
      <c r="BD947" s="15"/>
      <c r="BE947" s="137" t="str">
        <f>IF(C947="","",C947)</f>
        <v>Voltage high</v>
      </c>
      <c r="BF947" s="11" t="s">
        <v>264</v>
      </c>
      <c r="BG947" s="11" t="s">
        <v>265</v>
      </c>
      <c r="BH947" s="11" t="s">
        <v>266</v>
      </c>
      <c r="BI947" s="11" t="s">
        <v>525</v>
      </c>
      <c r="BJ947" s="11" t="s">
        <v>268</v>
      </c>
      <c r="BK947" s="11" t="s">
        <v>485</v>
      </c>
      <c r="BL947" s="11" t="s">
        <v>350</v>
      </c>
      <c r="BM947" s="11" t="s">
        <v>179</v>
      </c>
      <c r="BN947" s="11" t="s">
        <v>182</v>
      </c>
      <c r="BO947" s="11" t="s">
        <v>181</v>
      </c>
      <c r="BP947" s="11" t="s">
        <v>272</v>
      </c>
      <c r="BQ947" s="11" t="s">
        <v>182</v>
      </c>
      <c r="BR947" s="11" t="s">
        <v>182</v>
      </c>
      <c r="BS947" s="11" t="s">
        <v>183</v>
      </c>
      <c r="BT947" s="11" t="s">
        <v>182</v>
      </c>
      <c r="BU947" s="11"/>
      <c r="BV947" s="15">
        <f>IF(UPPER(TRIM(D947))="X",1,0)</f>
        <v>1</v>
      </c>
      <c r="BW947" s="15">
        <f>IF(UPPER(TRIM(E947))="X",1,0)</f>
        <v>0</v>
      </c>
      <c r="BX947" s="15">
        <f>IF(UPPER(TRIM(F947))="X",1,0)</f>
        <v>0</v>
      </c>
      <c r="BY947" s="15">
        <f>IF(UPPER(TRIM(G947))="X",1,0)</f>
        <v>1</v>
      </c>
      <c r="BZ947" s="15">
        <f>IF(UPPER(TRIM(H947))="X",1,0)</f>
        <v>0</v>
      </c>
      <c r="CA947" s="15">
        <f>IF(UPPER(TRIM(J947))="X",1,0)</f>
        <v>1</v>
      </c>
      <c r="CB947" s="15">
        <f>IF(UPPER(TRIM(L947))="X",1,0)</f>
        <v>0</v>
      </c>
      <c r="CC947" s="15">
        <f>IF(UPPER(TRIM(M947))="X",1,0)</f>
        <v>0</v>
      </c>
      <c r="CD947" s="15">
        <f>IF(UPPER(TRIM(I947))="X",1,0)</f>
        <v>0</v>
      </c>
      <c r="CE947" s="15">
        <f>IF(UPPER(TRIM(K947))="X",1,0)</f>
        <v>1</v>
      </c>
      <c r="CF947" s="15">
        <f t="shared" ref="CF947:DA947" si="453">IF(UPPER(TRIM(N947))="X",1,0)</f>
        <v>0</v>
      </c>
      <c r="CG947" s="15">
        <f t="shared" si="453"/>
        <v>0</v>
      </c>
      <c r="CH947" s="15">
        <f t="shared" si="453"/>
        <v>0</v>
      </c>
      <c r="CI947" s="15">
        <f t="shared" si="453"/>
        <v>0</v>
      </c>
      <c r="CJ947" s="15">
        <f t="shared" si="453"/>
        <v>0</v>
      </c>
      <c r="CK947" s="15">
        <f t="shared" si="453"/>
        <v>0</v>
      </c>
      <c r="CL947" s="15">
        <f t="shared" si="453"/>
        <v>0</v>
      </c>
      <c r="CM947" s="15">
        <f t="shared" si="453"/>
        <v>0</v>
      </c>
      <c r="CN947" s="15">
        <f t="shared" si="453"/>
        <v>0</v>
      </c>
      <c r="CO947" s="15">
        <f t="shared" si="453"/>
        <v>0</v>
      </c>
      <c r="CP947" s="15">
        <f t="shared" si="453"/>
        <v>0</v>
      </c>
      <c r="CQ947" s="15">
        <f t="shared" si="453"/>
        <v>0</v>
      </c>
      <c r="CR947" s="15">
        <f t="shared" si="453"/>
        <v>0</v>
      </c>
      <c r="CS947" s="15">
        <f t="shared" si="453"/>
        <v>0</v>
      </c>
      <c r="CT947" s="15">
        <f t="shared" si="453"/>
        <v>0</v>
      </c>
      <c r="CU947" s="15">
        <f t="shared" si="453"/>
        <v>0</v>
      </c>
      <c r="CV947" s="15">
        <f t="shared" si="453"/>
        <v>0</v>
      </c>
      <c r="CW947" s="15">
        <f t="shared" si="453"/>
        <v>0</v>
      </c>
      <c r="CX947" s="15">
        <f t="shared" si="453"/>
        <v>0</v>
      </c>
      <c r="CY947" s="15">
        <f t="shared" si="453"/>
        <v>0</v>
      </c>
      <c r="CZ947" s="15">
        <f t="shared" si="453"/>
        <v>0</v>
      </c>
      <c r="DA947" s="15">
        <f t="shared" si="453"/>
        <v>0</v>
      </c>
      <c r="DB947" s="16">
        <f>IF(UPPER(TRIM(AM947))="P", 0, IF(UPPER(TRIM(AM947))="C", 16384, IF(UPPER(TRIM(AM947))="B", 32768, IF(UPPER(TRIM(AM947))="U", 49152, -1))))</f>
        <v>0</v>
      </c>
      <c r="DC947" s="16">
        <f>HEX2DEC(AN947)</f>
        <v>1376</v>
      </c>
      <c r="DD947" s="16">
        <f>IF(UPPER(TRIM(BB947))="",0,IF(UPPER(TRIM(BB947))="M",32,IF(UPPER(TRIM(BB947))="H",64,IF(UPPER(TRIM(BB947))="I",128,-1))))</f>
        <v>0</v>
      </c>
      <c r="DE947" s="16">
        <f>IF(UPPER(TRIM(BC947))="",0, IF(UPPER(TRIM(BC947))="U",1,IF(UPPER(TRIM(BC947))="A",2,IF(UPPER(TRIM(BC947))="B1",4,IF(UPPER(TRIM(BC947))="B2",8,IF(UPPER(TRIM(BC947))="C",16,-1))))))</f>
        <v>0</v>
      </c>
      <c r="DF947" s="17"/>
      <c r="DG947" s="16">
        <v>9</v>
      </c>
      <c r="DH947" s="16">
        <f>AK947</f>
        <v>168</v>
      </c>
      <c r="DI947" s="16">
        <f>AL947</f>
        <v>15</v>
      </c>
      <c r="DJ947" s="16">
        <f>DB947 + DC947</f>
        <v>1376</v>
      </c>
      <c r="DK947" s="16">
        <f>HEX2DEC(AO947)</f>
        <v>163</v>
      </c>
      <c r="DL947" s="16">
        <f>HEX2DEC(AP947)</f>
        <v>609</v>
      </c>
      <c r="DM947" s="128">
        <v>0</v>
      </c>
      <c r="DN947" s="16">
        <v>14</v>
      </c>
      <c r="DO947" s="16">
        <f>BV947*2^15+BW947*2^14+BX947*2^13+BY947*2^12+BZ947*2^11+CA947*2^10+CB947*2^9+CC947*2^8+CD947*2^7+CE947*2^6+CF947*2^5+CG947*2^4+CH947*2^3+CI947*2^2+CJ947*2^1+CK947*2^0</f>
        <v>37952</v>
      </c>
      <c r="DP947" s="16">
        <f>CL947*2^15+CM947*2^14+CN947*2^13+CO947*2^12+CP947*2^11+CQ947*2^10+CR947*2^9+CS947*2^8+CT947*2^7+CU947*2^6+CV947*2^5+CW947*2^4+CX947*2^3+CY947*2^2+CZ947*2^1+DA947*2^0</f>
        <v>0</v>
      </c>
      <c r="DQ947" s="16">
        <f>IF(DS947=2,AT947*1000,IF(DS947&gt;2,AT947,HEX2DEC("40000000")))</f>
        <v>3000</v>
      </c>
      <c r="DR947" s="16">
        <f>IF(DT947=2,AU947*1000,IF(DT947&gt;2,AU947,HEX2DEC("40000000")))</f>
        <v>5000</v>
      </c>
      <c r="DS947" s="16">
        <v>2</v>
      </c>
      <c r="DT947" s="16">
        <v>2</v>
      </c>
      <c r="DU947" s="16">
        <f>MAX(0,MIN(AX947,3))*2^14+MAX(0,MIN(AY947,3))*2^12+MAX(0,MIN(AZ947,3))*2^10+MAX(0,MIN(BA947,3))*2^8+IF(AW947&lt;0,31,IF(AW947&gt;30,30,AW947))</f>
        <v>0</v>
      </c>
      <c r="DV947" s="16">
        <f>DD947 + DE947</f>
        <v>0</v>
      </c>
      <c r="DW947" s="138" t="s">
        <v>184</v>
      </c>
      <c r="DX947" s="137" t="s">
        <v>273</v>
      </c>
      <c r="DY947" s="137" t="s">
        <v>186</v>
      </c>
      <c r="DZ947" s="17"/>
      <c r="EA947" s="15"/>
      <c r="EB947" s="15"/>
      <c r="EC947" s="15"/>
      <c r="ED947" s="15"/>
    </row>
    <row r="948" spans="1:134" ht="15" hidden="1" customHeight="1" x14ac:dyDescent="0.3">
      <c r="A948" s="220"/>
      <c r="B948" s="337" t="s">
        <v>1438</v>
      </c>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48"/>
      <c r="AK948" s="12"/>
      <c r="AL948" s="12"/>
      <c r="AM948" s="149"/>
      <c r="AN948" s="150"/>
      <c r="AO948" s="150"/>
      <c r="AP948" s="150"/>
      <c r="AQ948" s="12"/>
      <c r="AR948" s="12"/>
      <c r="AS948" s="12"/>
      <c r="AT948" s="12"/>
      <c r="AU948" s="12"/>
      <c r="AV948" s="12"/>
      <c r="AW948" s="12"/>
      <c r="AX948" s="12"/>
      <c r="AY948" s="12"/>
      <c r="AZ948" s="12"/>
      <c r="BA948" s="12"/>
      <c r="BB948" s="14"/>
      <c r="BC948" s="14"/>
      <c r="BD948" s="15"/>
      <c r="BE948" s="137" t="s">
        <v>183</v>
      </c>
      <c r="BF948" s="146"/>
      <c r="BG948" s="146"/>
      <c r="BH948" s="146"/>
      <c r="BI948" s="11" t="s">
        <v>183</v>
      </c>
      <c r="BJ948" s="11" t="s">
        <v>183</v>
      </c>
      <c r="BK948" s="11" t="s">
        <v>183</v>
      </c>
      <c r="BL948" s="11" t="s">
        <v>183</v>
      </c>
      <c r="BM948" s="11" t="s">
        <v>183</v>
      </c>
      <c r="BN948" s="11" t="s">
        <v>183</v>
      </c>
      <c r="BO948" s="11" t="s">
        <v>183</v>
      </c>
      <c r="BP948" s="11" t="s">
        <v>183</v>
      </c>
      <c r="BQ948" s="11" t="s">
        <v>183</v>
      </c>
      <c r="BR948" s="11" t="s">
        <v>183</v>
      </c>
      <c r="BS948" s="11" t="s">
        <v>183</v>
      </c>
      <c r="BT948" s="11" t="s">
        <v>183</v>
      </c>
      <c r="BU948" s="11"/>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c r="CW948" s="15"/>
      <c r="CX948" s="15"/>
      <c r="CY948" s="15"/>
      <c r="CZ948" s="15"/>
      <c r="DA948" s="15"/>
      <c r="DB948" s="16"/>
      <c r="DC948" s="16"/>
      <c r="DD948" s="16"/>
      <c r="DE948" s="16"/>
      <c r="DF948" s="17"/>
      <c r="DG948" s="16"/>
      <c r="DH948" s="16"/>
      <c r="DI948" s="16"/>
      <c r="DJ948" s="16"/>
      <c r="DK948" s="16"/>
      <c r="DL948" s="16"/>
      <c r="DM948" s="13"/>
      <c r="DN948" s="16"/>
      <c r="DO948" s="16"/>
      <c r="DP948" s="16"/>
      <c r="DQ948" s="16"/>
      <c r="DR948" s="16"/>
      <c r="DS948" s="16"/>
      <c r="DT948" s="16"/>
      <c r="DU948" s="16"/>
      <c r="DV948" s="16"/>
      <c r="DW948" s="138"/>
      <c r="DX948" s="137"/>
      <c r="DY948" s="137"/>
      <c r="DZ948" s="17"/>
      <c r="EA948" s="15"/>
      <c r="EB948" s="15"/>
      <c r="EC948" s="15"/>
      <c r="ED948" s="15"/>
    </row>
    <row r="949" spans="1:134" ht="15" customHeight="1" x14ac:dyDescent="0.3">
      <c r="A949" s="154"/>
      <c r="B949" s="337" t="s">
        <v>1439</v>
      </c>
      <c r="C949" s="561" t="s">
        <v>1440</v>
      </c>
      <c r="D949" s="151" t="s">
        <v>184</v>
      </c>
      <c r="E949" s="228"/>
      <c r="F949" s="152"/>
      <c r="G949" s="151" t="s">
        <v>184</v>
      </c>
      <c r="H949" s="152"/>
      <c r="I949" s="151"/>
      <c r="J949" s="151" t="s">
        <v>184</v>
      </c>
      <c r="K949" s="151" t="s">
        <v>184</v>
      </c>
      <c r="L949" s="152"/>
      <c r="M949" s="151"/>
      <c r="N949" s="152"/>
      <c r="O949" s="152"/>
      <c r="P949" s="152"/>
      <c r="Q949" s="152"/>
      <c r="R949" s="152"/>
      <c r="S949" s="152"/>
      <c r="T949" s="152"/>
      <c r="U949" s="152"/>
      <c r="V949" s="152"/>
      <c r="W949" s="152"/>
      <c r="X949" s="152"/>
      <c r="Y949" s="152"/>
      <c r="Z949" s="152"/>
      <c r="AA949" s="152"/>
      <c r="AB949" s="152"/>
      <c r="AC949" s="152"/>
      <c r="AD949" s="152"/>
      <c r="AE949" s="152"/>
      <c r="AF949" s="152"/>
      <c r="AG949" s="152"/>
      <c r="AH949" s="152"/>
      <c r="AI949" s="152"/>
      <c r="AJ949" s="128">
        <f>IF($DM949=0,0,(IF(_xlfn.BITAND($DM949, 128),"8,", "") &amp; IF(_xlfn.BITAND($DM949,64),"7,", "") &amp; IF(_xlfn.BITAND($DM949,7), _xlfn.BITAND($DM949,7) &amp; ",", "") &amp; IF(_xlfn.BITAND($DM949, 56), _xlfn.BITAND($DM949, 56)/8, "")))</f>
        <v>0</v>
      </c>
      <c r="AK949" s="129">
        <v>168</v>
      </c>
      <c r="AL949" s="129">
        <v>17</v>
      </c>
      <c r="AM949" s="130" t="s">
        <v>165</v>
      </c>
      <c r="AN949" s="131" t="s">
        <v>1434</v>
      </c>
      <c r="AO949" s="131" t="s">
        <v>1441</v>
      </c>
      <c r="AP949" s="131" t="s">
        <v>1442</v>
      </c>
      <c r="AQ949" s="132" t="s">
        <v>1443</v>
      </c>
      <c r="AR949" s="261">
        <v>9</v>
      </c>
      <c r="AS949" s="12" t="s">
        <v>346</v>
      </c>
      <c r="AT949" s="198">
        <v>5</v>
      </c>
      <c r="AU949" s="198">
        <v>10</v>
      </c>
      <c r="AV949" s="12" t="s">
        <v>259</v>
      </c>
      <c r="AW949" s="135">
        <v>0</v>
      </c>
      <c r="AX949" s="135">
        <v>0</v>
      </c>
      <c r="AY949" s="135">
        <v>0</v>
      </c>
      <c r="AZ949" s="135">
        <v>0</v>
      </c>
      <c r="BA949" s="135">
        <v>0</v>
      </c>
      <c r="BB949" s="136"/>
      <c r="BC949" s="136"/>
      <c r="BD949" s="15"/>
      <c r="BE949" s="137" t="str">
        <f>IF(C949="","",C949)</f>
        <v>Voltage low</v>
      </c>
      <c r="BF949" s="11" t="s">
        <v>264</v>
      </c>
      <c r="BG949" s="11" t="s">
        <v>265</v>
      </c>
      <c r="BH949" s="11" t="s">
        <v>266</v>
      </c>
      <c r="BI949" s="11" t="s">
        <v>525</v>
      </c>
      <c r="BJ949" s="11" t="s">
        <v>268</v>
      </c>
      <c r="BK949" s="11" t="s">
        <v>485</v>
      </c>
      <c r="BL949" s="11" t="s">
        <v>350</v>
      </c>
      <c r="BM949" s="11" t="s">
        <v>179</v>
      </c>
      <c r="BN949" s="11" t="s">
        <v>182</v>
      </c>
      <c r="BO949" s="11" t="s">
        <v>181</v>
      </c>
      <c r="BP949" s="11" t="s">
        <v>272</v>
      </c>
      <c r="BQ949" s="11" t="s">
        <v>182</v>
      </c>
      <c r="BR949" s="11" t="s">
        <v>182</v>
      </c>
      <c r="BS949" s="11" t="s">
        <v>183</v>
      </c>
      <c r="BT949" s="11" t="s">
        <v>182</v>
      </c>
      <c r="BU949" s="11"/>
      <c r="BV949" s="15">
        <f>IF(UPPER(TRIM(D949))="X",1,0)</f>
        <v>1</v>
      </c>
      <c r="BW949" s="15">
        <f>IF(UPPER(TRIM(E949))="X",1,0)</f>
        <v>0</v>
      </c>
      <c r="BX949" s="15">
        <f>IF(UPPER(TRIM(F949))="X",1,0)</f>
        <v>0</v>
      </c>
      <c r="BY949" s="15">
        <f>IF(UPPER(TRIM(G949))="X",1,0)</f>
        <v>1</v>
      </c>
      <c r="BZ949" s="15">
        <f>IF(UPPER(TRIM(H949))="X",1,0)</f>
        <v>0</v>
      </c>
      <c r="CA949" s="15">
        <f>IF(UPPER(TRIM(J949))="X",1,0)</f>
        <v>1</v>
      </c>
      <c r="CB949" s="15">
        <f>IF(UPPER(TRIM(L949))="X",1,0)</f>
        <v>0</v>
      </c>
      <c r="CC949" s="15">
        <f>IF(UPPER(TRIM(M949))="X",1,0)</f>
        <v>0</v>
      </c>
      <c r="CD949" s="15">
        <f>IF(UPPER(TRIM(I949))="X",1,0)</f>
        <v>0</v>
      </c>
      <c r="CE949" s="15">
        <f>IF(UPPER(TRIM(K949))="X",1,0)</f>
        <v>1</v>
      </c>
      <c r="CF949" s="15">
        <f t="shared" ref="CF949:DA949" si="454">IF(UPPER(TRIM(N949))="X",1,0)</f>
        <v>0</v>
      </c>
      <c r="CG949" s="15">
        <f t="shared" si="454"/>
        <v>0</v>
      </c>
      <c r="CH949" s="15">
        <f t="shared" si="454"/>
        <v>0</v>
      </c>
      <c r="CI949" s="15">
        <f t="shared" si="454"/>
        <v>0</v>
      </c>
      <c r="CJ949" s="15">
        <f t="shared" si="454"/>
        <v>0</v>
      </c>
      <c r="CK949" s="15">
        <f t="shared" si="454"/>
        <v>0</v>
      </c>
      <c r="CL949" s="15">
        <f t="shared" si="454"/>
        <v>0</v>
      </c>
      <c r="CM949" s="15">
        <f t="shared" si="454"/>
        <v>0</v>
      </c>
      <c r="CN949" s="15">
        <f t="shared" si="454"/>
        <v>0</v>
      </c>
      <c r="CO949" s="15">
        <f t="shared" si="454"/>
        <v>0</v>
      </c>
      <c r="CP949" s="15">
        <f t="shared" si="454"/>
        <v>0</v>
      </c>
      <c r="CQ949" s="15">
        <f t="shared" si="454"/>
        <v>0</v>
      </c>
      <c r="CR949" s="15">
        <f t="shared" si="454"/>
        <v>0</v>
      </c>
      <c r="CS949" s="15">
        <f t="shared" si="454"/>
        <v>0</v>
      </c>
      <c r="CT949" s="15">
        <f t="shared" si="454"/>
        <v>0</v>
      </c>
      <c r="CU949" s="15">
        <f t="shared" si="454"/>
        <v>0</v>
      </c>
      <c r="CV949" s="15">
        <f t="shared" si="454"/>
        <v>0</v>
      </c>
      <c r="CW949" s="15">
        <f t="shared" si="454"/>
        <v>0</v>
      </c>
      <c r="CX949" s="15">
        <f t="shared" si="454"/>
        <v>0</v>
      </c>
      <c r="CY949" s="15">
        <f t="shared" si="454"/>
        <v>0</v>
      </c>
      <c r="CZ949" s="15">
        <f t="shared" si="454"/>
        <v>0</v>
      </c>
      <c r="DA949" s="15">
        <f t="shared" si="454"/>
        <v>0</v>
      </c>
      <c r="DB949" s="16">
        <f>IF(UPPER(TRIM(AM949))="P", 0, IF(UPPER(TRIM(AM949))="C", 16384, IF(UPPER(TRIM(AM949))="B", 32768, IF(UPPER(TRIM(AM949))="U", 49152, -1))))</f>
        <v>0</v>
      </c>
      <c r="DC949" s="16">
        <f>HEX2DEC(AN949)</f>
        <v>1376</v>
      </c>
      <c r="DD949" s="16">
        <f>IF(UPPER(TRIM(BB949))="",0,IF(UPPER(TRIM(BB949))="M",32,IF(UPPER(TRIM(BB949))="H",64,IF(UPPER(TRIM(BB949))="I",128,-1))))</f>
        <v>0</v>
      </c>
      <c r="DE949" s="16">
        <f>IF(UPPER(TRIM(BC949))="",0, IF(UPPER(TRIM(BC949))="U",1,IF(UPPER(TRIM(BC949))="A",2,IF(UPPER(TRIM(BC949))="B1",4,IF(UPPER(TRIM(BC949))="B2",8,IF(UPPER(TRIM(BC949))="C",16,-1))))))</f>
        <v>0</v>
      </c>
      <c r="DF949" s="17"/>
      <c r="DG949" s="16">
        <v>10</v>
      </c>
      <c r="DH949" s="16">
        <f>AK949</f>
        <v>168</v>
      </c>
      <c r="DI949" s="16">
        <f>AL949</f>
        <v>17</v>
      </c>
      <c r="DJ949" s="16">
        <f>DB949 + DC949</f>
        <v>1376</v>
      </c>
      <c r="DK949" s="16">
        <f>HEX2DEC(AO949)</f>
        <v>162</v>
      </c>
      <c r="DL949" s="16">
        <f>HEX2DEC(AP949)</f>
        <v>610</v>
      </c>
      <c r="DM949" s="128">
        <v>0</v>
      </c>
      <c r="DN949" s="16">
        <v>15</v>
      </c>
      <c r="DO949" s="16">
        <f>BV949*2^15+BW949*2^14+BX949*2^13+BY949*2^12+BZ949*2^11+CA949*2^10+CB949*2^9+CC949*2^8+CD949*2^7+CE949*2^6+CF949*2^5+CG949*2^4+CH949*2^3+CI949*2^2+CJ949*2^1+CK949*2^0</f>
        <v>37952</v>
      </c>
      <c r="DP949" s="16">
        <f>CL949*2^15+CM949*2^14+CN949*2^13+CO949*2^12+CP949*2^11+CQ949*2^10+CR949*2^9+CS949*2^8+CT949*2^7+CU949*2^6+CV949*2^5+CW949*2^4+CX949*2^3+CY949*2^2+CZ949*2^1+DA949*2^0</f>
        <v>0</v>
      </c>
      <c r="DQ949" s="16">
        <f>IF(DS949=2,AT949*1000,IF(DS949&gt;2,AT949,HEX2DEC("40000000")))</f>
        <v>5000</v>
      </c>
      <c r="DR949" s="16">
        <f>IF(DT949=2,AU949*1000,IF(DT949&gt;2,AU949,HEX2DEC("40000000")))</f>
        <v>10000</v>
      </c>
      <c r="DS949" s="16">
        <v>2</v>
      </c>
      <c r="DT949" s="16">
        <v>2</v>
      </c>
      <c r="DU949" s="16">
        <f>MAX(0,MIN(AX949,3))*2^14+MAX(0,MIN(AY949,3))*2^12+MAX(0,MIN(AZ949,3))*2^10+MAX(0,MIN(BA949,3))*2^8+IF(AW949&lt;0,31,IF(AW949&gt;30,30,AW949))</f>
        <v>0</v>
      </c>
      <c r="DV949" s="16">
        <f>DD949 + DE949</f>
        <v>0</v>
      </c>
      <c r="DW949" s="138" t="s">
        <v>184</v>
      </c>
      <c r="DX949" s="137" t="s">
        <v>273</v>
      </c>
      <c r="DY949" s="137" t="s">
        <v>186</v>
      </c>
      <c r="DZ949" s="17"/>
      <c r="EA949" s="15"/>
      <c r="EB949" s="15"/>
      <c r="EC949" s="15"/>
      <c r="ED949" s="15"/>
    </row>
    <row r="950" spans="1:134" ht="15" hidden="1" customHeight="1" x14ac:dyDescent="0.3">
      <c r="A950" s="123"/>
      <c r="B950" s="139"/>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48"/>
      <c r="AK950" s="12"/>
      <c r="AL950" s="12"/>
      <c r="AM950" s="149"/>
      <c r="AN950" s="150"/>
      <c r="AO950" s="150"/>
      <c r="AP950" s="150"/>
      <c r="AQ950" s="132" t="s">
        <v>308</v>
      </c>
      <c r="AR950" s="134">
        <v>1500</v>
      </c>
      <c r="AS950" s="12" t="s">
        <v>191</v>
      </c>
      <c r="AT950" s="12"/>
      <c r="AU950" s="12"/>
      <c r="AV950" s="12"/>
      <c r="AW950" s="12"/>
      <c r="AX950" s="12"/>
      <c r="AY950" s="12"/>
      <c r="AZ950" s="12"/>
      <c r="BA950" s="12"/>
      <c r="BB950" s="14"/>
      <c r="BC950" s="14"/>
      <c r="BD950" s="15"/>
      <c r="BE950" s="137" t="s">
        <v>183</v>
      </c>
      <c r="BF950" s="11"/>
      <c r="BG950" s="11"/>
      <c r="BH950" s="11"/>
      <c r="BI950" s="11" t="s">
        <v>183</v>
      </c>
      <c r="BJ950" s="11" t="s">
        <v>183</v>
      </c>
      <c r="BK950" s="11" t="s">
        <v>183</v>
      </c>
      <c r="BL950" s="11" t="s">
        <v>183</v>
      </c>
      <c r="BM950" s="11" t="s">
        <v>183</v>
      </c>
      <c r="BN950" s="11" t="s">
        <v>183</v>
      </c>
      <c r="BO950" s="11" t="s">
        <v>183</v>
      </c>
      <c r="BP950" s="11" t="s">
        <v>183</v>
      </c>
      <c r="BQ950" s="11" t="s">
        <v>183</v>
      </c>
      <c r="BR950" s="11" t="s">
        <v>183</v>
      </c>
      <c r="BS950" s="11" t="s">
        <v>183</v>
      </c>
      <c r="BT950" s="11" t="s">
        <v>183</v>
      </c>
      <c r="BU950" s="11"/>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c r="CW950" s="15"/>
      <c r="CX950" s="15"/>
      <c r="CY950" s="15"/>
      <c r="CZ950" s="15"/>
      <c r="DA950" s="15"/>
      <c r="DB950" s="16"/>
      <c r="DC950" s="16"/>
      <c r="DD950" s="16"/>
      <c r="DE950" s="16"/>
      <c r="DF950" s="17"/>
      <c r="DG950" s="16"/>
      <c r="DH950" s="16"/>
      <c r="DI950" s="16"/>
      <c r="DJ950" s="16"/>
      <c r="DK950" s="16"/>
      <c r="DL950" s="16"/>
      <c r="DM950" s="13"/>
      <c r="DN950" s="16"/>
      <c r="DO950" s="16"/>
      <c r="DP950" s="16"/>
      <c r="DQ950" s="16"/>
      <c r="DR950" s="16"/>
      <c r="DS950" s="16"/>
      <c r="DT950" s="16"/>
      <c r="DU950" s="16"/>
      <c r="DV950" s="16"/>
      <c r="DW950" s="138"/>
      <c r="DX950" s="137"/>
      <c r="DY950" s="137"/>
      <c r="DZ950" s="17"/>
      <c r="EA950" s="15"/>
      <c r="EB950" s="15"/>
      <c r="EC950" s="15"/>
      <c r="ED950" s="15"/>
    </row>
    <row r="951" spans="1:134" ht="15" hidden="1" customHeight="1" x14ac:dyDescent="0.3">
      <c r="A951" s="123"/>
      <c r="B951" s="176"/>
      <c r="C951" s="567"/>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c r="AA951" s="184"/>
      <c r="AB951" s="184"/>
      <c r="AC951" s="184"/>
      <c r="AD951" s="184"/>
      <c r="AE951" s="184"/>
      <c r="AF951" s="184"/>
      <c r="AG951" s="184"/>
      <c r="AH951" s="184"/>
      <c r="AI951" s="184"/>
      <c r="AJ951" s="285"/>
      <c r="AK951" s="184"/>
      <c r="AL951" s="184"/>
      <c r="AM951" s="286"/>
      <c r="AN951" s="287"/>
      <c r="AO951" s="287"/>
      <c r="AP951" s="287"/>
      <c r="AQ951" s="295"/>
      <c r="AR951" s="189"/>
      <c r="AS951" s="184"/>
      <c r="AT951" s="190"/>
      <c r="AU951" s="341"/>
      <c r="AV951" s="184"/>
      <c r="AW951" s="184"/>
      <c r="AX951" s="184"/>
      <c r="AY951" s="184"/>
      <c r="AZ951" s="184"/>
      <c r="BA951" s="184"/>
      <c r="BB951" s="186"/>
      <c r="BC951" s="186"/>
      <c r="BD951" s="15"/>
      <c r="BE951" s="137" t="s">
        <v>183</v>
      </c>
      <c r="BF951" s="146"/>
      <c r="BG951" s="146"/>
      <c r="BH951" s="146"/>
      <c r="BI951" s="11" t="s">
        <v>183</v>
      </c>
      <c r="BJ951" s="11" t="s">
        <v>183</v>
      </c>
      <c r="BK951" s="11" t="s">
        <v>183</v>
      </c>
      <c r="BL951" s="11" t="s">
        <v>183</v>
      </c>
      <c r="BM951" s="11" t="s">
        <v>183</v>
      </c>
      <c r="BN951" s="11" t="s">
        <v>183</v>
      </c>
      <c r="BO951" s="11" t="s">
        <v>183</v>
      </c>
      <c r="BP951" s="11" t="s">
        <v>183</v>
      </c>
      <c r="BQ951" s="11" t="s">
        <v>183</v>
      </c>
      <c r="BR951" s="11" t="s">
        <v>183</v>
      </c>
      <c r="BS951" s="11" t="s">
        <v>183</v>
      </c>
      <c r="BT951" s="11" t="s">
        <v>183</v>
      </c>
      <c r="BU951" s="11"/>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c r="CW951" s="15"/>
      <c r="CX951" s="15"/>
      <c r="CY951" s="15"/>
      <c r="CZ951" s="15"/>
      <c r="DA951" s="15"/>
      <c r="DB951" s="16"/>
      <c r="DC951" s="16"/>
      <c r="DD951" s="16"/>
      <c r="DE951" s="16"/>
      <c r="DF951" s="17"/>
      <c r="DG951" s="16"/>
      <c r="DH951" s="16"/>
      <c r="DI951" s="16"/>
      <c r="DJ951" s="16"/>
      <c r="DK951" s="16"/>
      <c r="DL951" s="16"/>
      <c r="DM951" s="185"/>
      <c r="DN951" s="16"/>
      <c r="DO951" s="16"/>
      <c r="DP951" s="16"/>
      <c r="DQ951" s="16"/>
      <c r="DR951" s="16"/>
      <c r="DS951" s="16"/>
      <c r="DT951" s="16"/>
      <c r="DU951" s="16"/>
      <c r="DV951" s="16"/>
      <c r="DW951" s="138"/>
      <c r="DX951" s="137"/>
      <c r="DY951" s="137"/>
      <c r="DZ951" s="17"/>
      <c r="EA951" s="15"/>
      <c r="EB951" s="15"/>
      <c r="EC951" s="15"/>
      <c r="ED951" s="15"/>
    </row>
    <row r="952" spans="1:134" ht="15" customHeight="1" x14ac:dyDescent="0.3">
      <c r="A952" s="220"/>
      <c r="B952" s="139"/>
      <c r="C952" s="553" t="s">
        <v>1444</v>
      </c>
      <c r="D952" s="193" t="s">
        <v>184</v>
      </c>
      <c r="E952" s="237"/>
      <c r="F952" s="238"/>
      <c r="G952" s="193" t="s">
        <v>184</v>
      </c>
      <c r="H952" s="238"/>
      <c r="I952" s="193"/>
      <c r="J952" s="193" t="s">
        <v>184</v>
      </c>
      <c r="K952" s="193" t="s">
        <v>184</v>
      </c>
      <c r="L952" s="238"/>
      <c r="M952" s="193"/>
      <c r="N952" s="238"/>
      <c r="O952" s="238"/>
      <c r="P952" s="238"/>
      <c r="Q952" s="238"/>
      <c r="R952" s="238"/>
      <c r="S952" s="239"/>
      <c r="T952" s="239"/>
      <c r="U952" s="239"/>
      <c r="V952" s="239"/>
      <c r="W952" s="239"/>
      <c r="X952" s="239"/>
      <c r="Y952" s="239"/>
      <c r="Z952" s="239"/>
      <c r="AA952" s="239"/>
      <c r="AB952" s="239"/>
      <c r="AC952" s="239"/>
      <c r="AD952" s="239"/>
      <c r="AE952" s="239"/>
      <c r="AF952" s="239"/>
      <c r="AG952" s="239"/>
      <c r="AH952" s="239"/>
      <c r="AI952" s="239"/>
      <c r="AJ952" s="128">
        <f>IF($DM952=0,0,(IF(_xlfn.BITAND($DM952, 128),"8,", "") &amp; IF(_xlfn.BITAND($DM952,64),"7,", "") &amp; IF(_xlfn.BITAND($DM952,7), _xlfn.BITAND($DM952,7) &amp; ",", "") &amp; IF(_xlfn.BITAND($DM952, 56), _xlfn.BITAND($DM952, 56)/8, "")))</f>
        <v>0</v>
      </c>
      <c r="AK952" s="129">
        <v>108</v>
      </c>
      <c r="AL952" s="129">
        <v>0</v>
      </c>
      <c r="AM952" s="130" t="s">
        <v>165</v>
      </c>
      <c r="AN952" s="131" t="s">
        <v>1445</v>
      </c>
      <c r="AO952" s="131" t="s">
        <v>343</v>
      </c>
      <c r="AP952" s="302" t="s">
        <v>1446</v>
      </c>
      <c r="AQ952" s="132" t="s">
        <v>1447</v>
      </c>
      <c r="AR952" s="261">
        <v>16</v>
      </c>
      <c r="AS952" s="12" t="s">
        <v>194</v>
      </c>
      <c r="AT952" s="198">
        <v>1</v>
      </c>
      <c r="AU952" s="198">
        <v>2</v>
      </c>
      <c r="AV952" s="12" t="s">
        <v>259</v>
      </c>
      <c r="AW952" s="135">
        <v>0</v>
      </c>
      <c r="AX952" s="135">
        <v>0</v>
      </c>
      <c r="AY952" s="135">
        <v>0</v>
      </c>
      <c r="AZ952" s="135">
        <v>0</v>
      </c>
      <c r="BA952" s="135">
        <v>0</v>
      </c>
      <c r="BB952" s="136"/>
      <c r="BC952" s="136"/>
      <c r="BD952" s="15"/>
      <c r="BE952" s="137" t="str">
        <f>IF(C952="","",C952)</f>
        <v>BP high pressure</v>
      </c>
      <c r="BF952" s="11" t="s">
        <v>264</v>
      </c>
      <c r="BG952" s="11" t="s">
        <v>265</v>
      </c>
      <c r="BH952" s="11" t="s">
        <v>266</v>
      </c>
      <c r="BI952" s="11" t="s">
        <v>525</v>
      </c>
      <c r="BJ952" s="11" t="s">
        <v>268</v>
      </c>
      <c r="BK952" s="11" t="s">
        <v>485</v>
      </c>
      <c r="BL952" s="11" t="s">
        <v>350</v>
      </c>
      <c r="BM952" s="11" t="s">
        <v>179</v>
      </c>
      <c r="BN952" s="11" t="s">
        <v>182</v>
      </c>
      <c r="BO952" s="11" t="s">
        <v>181</v>
      </c>
      <c r="BP952" s="11" t="s">
        <v>272</v>
      </c>
      <c r="BQ952" s="11" t="s">
        <v>182</v>
      </c>
      <c r="BR952" s="11" t="s">
        <v>182</v>
      </c>
      <c r="BS952" s="11" t="s">
        <v>183</v>
      </c>
      <c r="BT952" s="11" t="s">
        <v>182</v>
      </c>
      <c r="BU952" s="11"/>
      <c r="BV952" s="15">
        <f>IF(UPPER(TRIM(D952))="X",1,0)</f>
        <v>1</v>
      </c>
      <c r="BW952" s="15">
        <f>IF(UPPER(TRIM(E952))="X",1,0)</f>
        <v>0</v>
      </c>
      <c r="BX952" s="15">
        <f>IF(UPPER(TRIM(F952))="X",1,0)</f>
        <v>0</v>
      </c>
      <c r="BY952" s="15">
        <f>IF(UPPER(TRIM(G952))="X",1,0)</f>
        <v>1</v>
      </c>
      <c r="BZ952" s="15">
        <f>IF(UPPER(TRIM(H952))="X",1,0)</f>
        <v>0</v>
      </c>
      <c r="CA952" s="15">
        <f>IF(UPPER(TRIM(J952))="X",1,0)</f>
        <v>1</v>
      </c>
      <c r="CB952" s="15">
        <f>IF(UPPER(TRIM(L952))="X",1,0)</f>
        <v>0</v>
      </c>
      <c r="CC952" s="15">
        <f>IF(UPPER(TRIM(M952))="X",1,0)</f>
        <v>0</v>
      </c>
      <c r="CD952" s="15">
        <f>IF(UPPER(TRIM(I952))="X",1,0)</f>
        <v>0</v>
      </c>
      <c r="CE952" s="15">
        <f>IF(UPPER(TRIM(K952))="X",1,0)</f>
        <v>1</v>
      </c>
      <c r="CF952" s="15">
        <f t="shared" ref="CF952:DA952" si="455">IF(UPPER(TRIM(N952))="X",1,0)</f>
        <v>0</v>
      </c>
      <c r="CG952" s="15">
        <f t="shared" si="455"/>
        <v>0</v>
      </c>
      <c r="CH952" s="15">
        <f t="shared" si="455"/>
        <v>0</v>
      </c>
      <c r="CI952" s="15">
        <f t="shared" si="455"/>
        <v>0</v>
      </c>
      <c r="CJ952" s="15">
        <f t="shared" si="455"/>
        <v>0</v>
      </c>
      <c r="CK952" s="15">
        <f t="shared" si="455"/>
        <v>0</v>
      </c>
      <c r="CL952" s="15">
        <f t="shared" si="455"/>
        <v>0</v>
      </c>
      <c r="CM952" s="15">
        <f t="shared" si="455"/>
        <v>0</v>
      </c>
      <c r="CN952" s="15">
        <f t="shared" si="455"/>
        <v>0</v>
      </c>
      <c r="CO952" s="15">
        <f t="shared" si="455"/>
        <v>0</v>
      </c>
      <c r="CP952" s="15">
        <f t="shared" si="455"/>
        <v>0</v>
      </c>
      <c r="CQ952" s="15">
        <f t="shared" si="455"/>
        <v>0</v>
      </c>
      <c r="CR952" s="15">
        <f t="shared" si="455"/>
        <v>0</v>
      </c>
      <c r="CS952" s="15">
        <f t="shared" si="455"/>
        <v>0</v>
      </c>
      <c r="CT952" s="15">
        <f t="shared" si="455"/>
        <v>0</v>
      </c>
      <c r="CU952" s="15">
        <f t="shared" si="455"/>
        <v>0</v>
      </c>
      <c r="CV952" s="15">
        <f t="shared" si="455"/>
        <v>0</v>
      </c>
      <c r="CW952" s="15">
        <f t="shared" si="455"/>
        <v>0</v>
      </c>
      <c r="CX952" s="15">
        <f t="shared" si="455"/>
        <v>0</v>
      </c>
      <c r="CY952" s="15">
        <f t="shared" si="455"/>
        <v>0</v>
      </c>
      <c r="CZ952" s="15">
        <f t="shared" si="455"/>
        <v>0</v>
      </c>
      <c r="DA952" s="15">
        <f t="shared" si="455"/>
        <v>0</v>
      </c>
      <c r="DB952" s="16">
        <f>IF(UPPER(TRIM(AM952))="P", 0, IF(UPPER(TRIM(AM952))="C", 16384, IF(UPPER(TRIM(AM952))="B", 32768, IF(UPPER(TRIM(AM952))="U", 49152, -1))))</f>
        <v>0</v>
      </c>
      <c r="DC952" s="16">
        <f>HEX2DEC(AN952)</f>
        <v>8742</v>
      </c>
      <c r="DD952" s="16">
        <f>IF(UPPER(TRIM(BB952))="",0,IF(UPPER(TRIM(BB952))="M",32,IF(UPPER(TRIM(BB952))="H",64,IF(UPPER(TRIM(BB952))="I",128,-1))))</f>
        <v>0</v>
      </c>
      <c r="DE952" s="16">
        <f>IF(UPPER(TRIM(BC952))="",0, IF(UPPER(TRIM(BC952))="U",1,IF(UPPER(TRIM(BC952))="A",2,IF(UPPER(TRIM(BC952))="B1",4,IF(UPPER(TRIM(BC952))="B2",8,IF(UPPER(TRIM(BC952))="C",16,-1))))))</f>
        <v>0</v>
      </c>
      <c r="DF952" s="17"/>
      <c r="DG952" s="16">
        <v>7</v>
      </c>
      <c r="DH952" s="16">
        <f>AK952</f>
        <v>108</v>
      </c>
      <c r="DI952" s="16">
        <f>AL952</f>
        <v>0</v>
      </c>
      <c r="DJ952" s="16">
        <f>DB952 + DC952</f>
        <v>8742</v>
      </c>
      <c r="DK952" s="16">
        <f>HEX2DEC(AO952)</f>
        <v>18</v>
      </c>
      <c r="DL952" s="16">
        <f>HEX2DEC(AP952)</f>
        <v>308</v>
      </c>
      <c r="DM952" s="128">
        <v>0</v>
      </c>
      <c r="DN952" s="16">
        <v>10</v>
      </c>
      <c r="DO952" s="16">
        <f>BV952*2^15+BW952*2^14+BX952*2^13+BY952*2^12+BZ952*2^11+CA952*2^10+CB952*2^9+CC952*2^8+CD952*2^7+CE952*2^6+CF952*2^5+CG952*2^4+CH952*2^3+CI952*2^2+CJ952*2^1+CK952*2^0</f>
        <v>37952</v>
      </c>
      <c r="DP952" s="16">
        <f>CL952*2^15+CM952*2^14+CN952*2^13+CO952*2^12+CP952*2^11+CQ952*2^10+CR952*2^9+CS952*2^8+CT952*2^7+CU952*2^6+CV952*2^5+CW952*2^4+CX952*2^3+CY952*2^2+CZ952*2^1+DA952*2^0</f>
        <v>0</v>
      </c>
      <c r="DQ952" s="16">
        <f>IF(DS952=2,AT952*1000,IF(DS952&gt;2,AT952,HEX2DEC("40000000")))</f>
        <v>1000</v>
      </c>
      <c r="DR952" s="16">
        <f>IF(DT952=2,AU952*1000,IF(DT952&gt;2,AU952,HEX2DEC("40000000")))</f>
        <v>2000</v>
      </c>
      <c r="DS952" s="16">
        <v>2</v>
      </c>
      <c r="DT952" s="16">
        <v>2</v>
      </c>
      <c r="DU952" s="16">
        <f>MAX(0,MIN(AX952,3))*2^14+MAX(0,MIN(AY952,3))*2^12+MAX(0,MIN(AZ952,3))*2^10+MAX(0,MIN(BA952,3))*2^8+IF(AW952&lt;0,31,IF(AW952&gt;30,30,AW952))</f>
        <v>0</v>
      </c>
      <c r="DV952" s="16">
        <f>DD952 + DE952</f>
        <v>0</v>
      </c>
      <c r="DW952" s="138" t="s">
        <v>184</v>
      </c>
      <c r="DX952" s="137" t="s">
        <v>273</v>
      </c>
      <c r="DY952" s="137" t="s">
        <v>186</v>
      </c>
      <c r="DZ952" s="17"/>
      <c r="EA952" s="15"/>
      <c r="EB952" s="15"/>
      <c r="EC952" s="15"/>
      <c r="ED952" s="15"/>
    </row>
    <row r="953" spans="1:134" ht="15" hidden="1" customHeight="1" x14ac:dyDescent="0.3">
      <c r="A953" s="154"/>
      <c r="B953" s="337" t="s">
        <v>1448</v>
      </c>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48"/>
      <c r="AK953" s="12"/>
      <c r="AL953" s="12"/>
      <c r="AM953" s="149"/>
      <c r="AN953" s="150"/>
      <c r="AO953" s="150"/>
      <c r="AP953" s="150"/>
      <c r="AQ953" s="12"/>
      <c r="AR953" s="12"/>
      <c r="AS953" s="12"/>
      <c r="AT953" s="12"/>
      <c r="AU953" s="12"/>
      <c r="AV953" s="12"/>
      <c r="AW953" s="12"/>
      <c r="AX953" s="12"/>
      <c r="AY953" s="12"/>
      <c r="AZ953" s="12"/>
      <c r="BA953" s="12"/>
      <c r="BB953" s="14"/>
      <c r="BC953" s="14"/>
      <c r="BD953" s="15"/>
      <c r="BE953" s="137" t="s">
        <v>183</v>
      </c>
      <c r="BF953" s="146"/>
      <c r="BG953" s="146"/>
      <c r="BH953" s="146"/>
      <c r="BI953" s="11" t="s">
        <v>183</v>
      </c>
      <c r="BJ953" s="11" t="s">
        <v>183</v>
      </c>
      <c r="BK953" s="11" t="s">
        <v>183</v>
      </c>
      <c r="BL953" s="11" t="s">
        <v>183</v>
      </c>
      <c r="BM953" s="11" t="s">
        <v>183</v>
      </c>
      <c r="BN953" s="11" t="s">
        <v>183</v>
      </c>
      <c r="BO953" s="11" t="s">
        <v>183</v>
      </c>
      <c r="BP953" s="11" t="s">
        <v>183</v>
      </c>
      <c r="BQ953" s="11" t="s">
        <v>183</v>
      </c>
      <c r="BR953" s="11" t="s">
        <v>183</v>
      </c>
      <c r="BS953" s="11" t="s">
        <v>183</v>
      </c>
      <c r="BT953" s="11" t="s">
        <v>183</v>
      </c>
      <c r="BU953" s="11"/>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c r="CW953" s="15"/>
      <c r="CX953" s="15"/>
      <c r="CY953" s="15"/>
      <c r="CZ953" s="15"/>
      <c r="DA953" s="15"/>
      <c r="DB953" s="16"/>
      <c r="DC953" s="16"/>
      <c r="DD953" s="16"/>
      <c r="DE953" s="16"/>
      <c r="DF953" s="17"/>
      <c r="DG953" s="16"/>
      <c r="DH953" s="16"/>
      <c r="DI953" s="16"/>
      <c r="DJ953" s="16"/>
      <c r="DK953" s="16"/>
      <c r="DL953" s="16"/>
      <c r="DM953" s="13"/>
      <c r="DN953" s="16"/>
      <c r="DO953" s="16"/>
      <c r="DP953" s="16"/>
      <c r="DQ953" s="16"/>
      <c r="DR953" s="16"/>
      <c r="DS953" s="16"/>
      <c r="DT953" s="16"/>
      <c r="DU953" s="16"/>
      <c r="DV953" s="16"/>
      <c r="DW953" s="138"/>
      <c r="DX953" s="137"/>
      <c r="DY953" s="137"/>
      <c r="DZ953" s="17"/>
      <c r="EA953" s="15"/>
      <c r="EB953" s="15"/>
      <c r="EC953" s="15"/>
      <c r="ED953" s="15"/>
    </row>
    <row r="954" spans="1:134" ht="15" customHeight="1" x14ac:dyDescent="0.3">
      <c r="A954" s="154"/>
      <c r="B954" s="139"/>
      <c r="C954" s="553" t="s">
        <v>1449</v>
      </c>
      <c r="D954" s="202" t="s">
        <v>184</v>
      </c>
      <c r="E954" s="281"/>
      <c r="F954" s="268"/>
      <c r="G954" s="202" t="s">
        <v>184</v>
      </c>
      <c r="H954" s="268"/>
      <c r="I954" s="202"/>
      <c r="J954" s="202" t="s">
        <v>184</v>
      </c>
      <c r="K954" s="202" t="s">
        <v>184</v>
      </c>
      <c r="L954" s="268"/>
      <c r="M954" s="202"/>
      <c r="N954" s="268"/>
      <c r="O954" s="268"/>
      <c r="P954" s="268"/>
      <c r="Q954" s="268"/>
      <c r="R954" s="268"/>
      <c r="S954" s="268"/>
      <c r="T954" s="268"/>
      <c r="U954" s="268"/>
      <c r="V954" s="268"/>
      <c r="W954" s="268"/>
      <c r="X954" s="268"/>
      <c r="Y954" s="268"/>
      <c r="Z954" s="268"/>
      <c r="AA954" s="268"/>
      <c r="AB954" s="268"/>
      <c r="AC954" s="268"/>
      <c r="AD954" s="268"/>
      <c r="AE954" s="268"/>
      <c r="AF954" s="268"/>
      <c r="AG954" s="268"/>
      <c r="AH954" s="268"/>
      <c r="AI954" s="268"/>
      <c r="AJ954" s="128">
        <f>IF($DM954=0,0,(IF(_xlfn.BITAND($DM954, 128),"8,", "") &amp; IF(_xlfn.BITAND($DM954,64),"7,", "") &amp; IF(_xlfn.BITAND($DM954,7), _xlfn.BITAND($DM954,7) &amp; ",", "") &amp; IF(_xlfn.BITAND($DM954, 56), _xlfn.BITAND($DM954, 56)/8, "")))</f>
        <v>0</v>
      </c>
      <c r="AK954" s="129">
        <v>108</v>
      </c>
      <c r="AL954" s="129">
        <v>1</v>
      </c>
      <c r="AM954" s="130" t="s">
        <v>165</v>
      </c>
      <c r="AN954" s="131" t="s">
        <v>1445</v>
      </c>
      <c r="AO954" s="131" t="s">
        <v>352</v>
      </c>
      <c r="AP954" s="131" t="s">
        <v>1450</v>
      </c>
      <c r="AQ954" s="132" t="s">
        <v>1451</v>
      </c>
      <c r="AR954" s="261">
        <v>8.30078125</v>
      </c>
      <c r="AS954" s="12" t="s">
        <v>194</v>
      </c>
      <c r="AT954" s="198">
        <v>1</v>
      </c>
      <c r="AU954" s="198">
        <v>2</v>
      </c>
      <c r="AV954" s="12" t="s">
        <v>259</v>
      </c>
      <c r="AW954" s="135">
        <v>0</v>
      </c>
      <c r="AX954" s="135">
        <v>0</v>
      </c>
      <c r="AY954" s="135">
        <v>0</v>
      </c>
      <c r="AZ954" s="135">
        <v>0</v>
      </c>
      <c r="BA954" s="135">
        <v>0</v>
      </c>
      <c r="BB954" s="136"/>
      <c r="BC954" s="136"/>
      <c r="BD954" s="15"/>
      <c r="BE954" s="137" t="str">
        <f>IF(C954="","",C954)</f>
        <v>BP low pressure</v>
      </c>
      <c r="BF954" s="11" t="s">
        <v>264</v>
      </c>
      <c r="BG954" s="11" t="s">
        <v>265</v>
      </c>
      <c r="BH954" s="11" t="s">
        <v>266</v>
      </c>
      <c r="BI954" s="11" t="s">
        <v>525</v>
      </c>
      <c r="BJ954" s="11" t="s">
        <v>268</v>
      </c>
      <c r="BK954" s="11" t="s">
        <v>485</v>
      </c>
      <c r="BL954" s="11" t="s">
        <v>350</v>
      </c>
      <c r="BM954" s="11" t="s">
        <v>179</v>
      </c>
      <c r="BN954" s="11" t="s">
        <v>182</v>
      </c>
      <c r="BO954" s="11" t="s">
        <v>181</v>
      </c>
      <c r="BP954" s="11" t="s">
        <v>272</v>
      </c>
      <c r="BQ954" s="11" t="s">
        <v>182</v>
      </c>
      <c r="BR954" s="11" t="s">
        <v>182</v>
      </c>
      <c r="BS954" s="11" t="s">
        <v>183</v>
      </c>
      <c r="BT954" s="11" t="s">
        <v>182</v>
      </c>
      <c r="BU954" s="11"/>
      <c r="BV954" s="15">
        <f>IF(UPPER(TRIM(D954))="X",1,0)</f>
        <v>1</v>
      </c>
      <c r="BW954" s="15">
        <f>IF(UPPER(TRIM(E954))="X",1,0)</f>
        <v>0</v>
      </c>
      <c r="BX954" s="15">
        <f>IF(UPPER(TRIM(F954))="X",1,0)</f>
        <v>0</v>
      </c>
      <c r="BY954" s="15">
        <f>IF(UPPER(TRIM(G954))="X",1,0)</f>
        <v>1</v>
      </c>
      <c r="BZ954" s="15">
        <f>IF(UPPER(TRIM(H954))="X",1,0)</f>
        <v>0</v>
      </c>
      <c r="CA954" s="15">
        <f>IF(UPPER(TRIM(J954))="X",1,0)</f>
        <v>1</v>
      </c>
      <c r="CB954" s="15">
        <f>IF(UPPER(TRIM(L954))="X",1,0)</f>
        <v>0</v>
      </c>
      <c r="CC954" s="15">
        <f>IF(UPPER(TRIM(M954))="X",1,0)</f>
        <v>0</v>
      </c>
      <c r="CD954" s="15">
        <f>IF(UPPER(TRIM(I954))="X",1,0)</f>
        <v>0</v>
      </c>
      <c r="CE954" s="15">
        <f>IF(UPPER(TRIM(K954))="X",1,0)</f>
        <v>1</v>
      </c>
      <c r="CF954" s="15">
        <f t="shared" ref="CF954:DA954" si="456">IF(UPPER(TRIM(N954))="X",1,0)</f>
        <v>0</v>
      </c>
      <c r="CG954" s="15">
        <f t="shared" si="456"/>
        <v>0</v>
      </c>
      <c r="CH954" s="15">
        <f t="shared" si="456"/>
        <v>0</v>
      </c>
      <c r="CI954" s="15">
        <f t="shared" si="456"/>
        <v>0</v>
      </c>
      <c r="CJ954" s="15">
        <f t="shared" si="456"/>
        <v>0</v>
      </c>
      <c r="CK954" s="15">
        <f t="shared" si="456"/>
        <v>0</v>
      </c>
      <c r="CL954" s="15">
        <f t="shared" si="456"/>
        <v>0</v>
      </c>
      <c r="CM954" s="15">
        <f t="shared" si="456"/>
        <v>0</v>
      </c>
      <c r="CN954" s="15">
        <f t="shared" si="456"/>
        <v>0</v>
      </c>
      <c r="CO954" s="15">
        <f t="shared" si="456"/>
        <v>0</v>
      </c>
      <c r="CP954" s="15">
        <f t="shared" si="456"/>
        <v>0</v>
      </c>
      <c r="CQ954" s="15">
        <f t="shared" si="456"/>
        <v>0</v>
      </c>
      <c r="CR954" s="15">
        <f t="shared" si="456"/>
        <v>0</v>
      </c>
      <c r="CS954" s="15">
        <f t="shared" si="456"/>
        <v>0</v>
      </c>
      <c r="CT954" s="15">
        <f t="shared" si="456"/>
        <v>0</v>
      </c>
      <c r="CU954" s="15">
        <f t="shared" si="456"/>
        <v>0</v>
      </c>
      <c r="CV954" s="15">
        <f t="shared" si="456"/>
        <v>0</v>
      </c>
      <c r="CW954" s="15">
        <f t="shared" si="456"/>
        <v>0</v>
      </c>
      <c r="CX954" s="15">
        <f t="shared" si="456"/>
        <v>0</v>
      </c>
      <c r="CY954" s="15">
        <f t="shared" si="456"/>
        <v>0</v>
      </c>
      <c r="CZ954" s="15">
        <f t="shared" si="456"/>
        <v>0</v>
      </c>
      <c r="DA954" s="15">
        <f t="shared" si="456"/>
        <v>0</v>
      </c>
      <c r="DB954" s="16">
        <f>IF(UPPER(TRIM(AM954))="P", 0, IF(UPPER(TRIM(AM954))="C", 16384, IF(UPPER(TRIM(AM954))="B", 32768, IF(UPPER(TRIM(AM954))="U", 49152, -1))))</f>
        <v>0</v>
      </c>
      <c r="DC954" s="16">
        <f>HEX2DEC(AN954)</f>
        <v>8742</v>
      </c>
      <c r="DD954" s="16">
        <f>IF(UPPER(TRIM(BB954))="",0,IF(UPPER(TRIM(BB954))="M",32,IF(UPPER(TRIM(BB954))="H",64,IF(UPPER(TRIM(BB954))="I",128,-1))))</f>
        <v>0</v>
      </c>
      <c r="DE954" s="16">
        <f>IF(UPPER(TRIM(BC954))="",0, IF(UPPER(TRIM(BC954))="U",1,IF(UPPER(TRIM(BC954))="A",2,IF(UPPER(TRIM(BC954))="B1",4,IF(UPPER(TRIM(BC954))="B2",8,IF(UPPER(TRIM(BC954))="C",16,-1))))))</f>
        <v>0</v>
      </c>
      <c r="DF954" s="17"/>
      <c r="DG954" s="16">
        <v>8</v>
      </c>
      <c r="DH954" s="16">
        <f>AK954</f>
        <v>108</v>
      </c>
      <c r="DI954" s="16">
        <f>AL954</f>
        <v>1</v>
      </c>
      <c r="DJ954" s="16">
        <f>DB954 + DC954</f>
        <v>8742</v>
      </c>
      <c r="DK954" s="16">
        <f>HEX2DEC(AO954)</f>
        <v>17</v>
      </c>
      <c r="DL954" s="16">
        <f>HEX2DEC(AP954)</f>
        <v>309</v>
      </c>
      <c r="DM954" s="128">
        <v>0</v>
      </c>
      <c r="DN954" s="16">
        <v>11</v>
      </c>
      <c r="DO954" s="16">
        <f>BV954*2^15+BW954*2^14+BX954*2^13+BY954*2^12+BZ954*2^11+CA954*2^10+CB954*2^9+CC954*2^8+CD954*2^7+CE954*2^6+CF954*2^5+CG954*2^4+CH954*2^3+CI954*2^2+CJ954*2^1+CK954*2^0</f>
        <v>37952</v>
      </c>
      <c r="DP954" s="16">
        <f>CL954*2^15+CM954*2^14+CN954*2^13+CO954*2^12+CP954*2^11+CQ954*2^10+CR954*2^9+CS954*2^8+CT954*2^7+CU954*2^6+CV954*2^5+CW954*2^4+CX954*2^3+CY954*2^2+CZ954*2^1+DA954*2^0</f>
        <v>0</v>
      </c>
      <c r="DQ954" s="16">
        <f>IF(DS954=2,AT954*1000,IF(DS954&gt;2,AT954,HEX2DEC("40000000")))</f>
        <v>1000</v>
      </c>
      <c r="DR954" s="16">
        <f>IF(DT954=2,AU954*1000,IF(DT954&gt;2,AU954,HEX2DEC("40000000")))</f>
        <v>2000</v>
      </c>
      <c r="DS954" s="16">
        <v>2</v>
      </c>
      <c r="DT954" s="16">
        <v>2</v>
      </c>
      <c r="DU954" s="16">
        <f>MAX(0,MIN(AX954,3))*2^14+MAX(0,MIN(AY954,3))*2^12+MAX(0,MIN(AZ954,3))*2^10+MAX(0,MIN(BA954,3))*2^8+IF(AW954&lt;0,31,IF(AW954&gt;30,30,AW954))</f>
        <v>0</v>
      </c>
      <c r="DV954" s="16">
        <f>DD954 + DE954</f>
        <v>0</v>
      </c>
      <c r="DW954" s="138" t="s">
        <v>184</v>
      </c>
      <c r="DX954" s="137" t="s">
        <v>273</v>
      </c>
      <c r="DY954" s="137" t="s">
        <v>186</v>
      </c>
      <c r="DZ954" s="17"/>
      <c r="EA954" s="15"/>
      <c r="EB954" s="15"/>
      <c r="EC954" s="15"/>
      <c r="ED954" s="15"/>
    </row>
    <row r="955" spans="1:134" ht="15" hidden="1" customHeight="1" x14ac:dyDescent="0.3">
      <c r="A955" s="123"/>
      <c r="B955" s="176"/>
      <c r="C955" s="567"/>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c r="AA955" s="184"/>
      <c r="AB955" s="184"/>
      <c r="AC955" s="184"/>
      <c r="AD955" s="184"/>
      <c r="AE955" s="184"/>
      <c r="AF955" s="184"/>
      <c r="AG955" s="184"/>
      <c r="AH955" s="184"/>
      <c r="AI955" s="184"/>
      <c r="AJ955" s="285"/>
      <c r="AK955" s="184"/>
      <c r="AL955" s="184"/>
      <c r="AM955" s="286"/>
      <c r="AN955" s="287"/>
      <c r="AO955" s="287"/>
      <c r="AP955" s="287"/>
      <c r="AQ955" s="295"/>
      <c r="AR955" s="189"/>
      <c r="AS955" s="184"/>
      <c r="AT955" s="190"/>
      <c r="AU955" s="341"/>
      <c r="AV955" s="184"/>
      <c r="AW955" s="184"/>
      <c r="AX955" s="184"/>
      <c r="AY955" s="184"/>
      <c r="AZ955" s="184"/>
      <c r="BA955" s="184"/>
      <c r="BB955" s="186"/>
      <c r="BC955" s="186"/>
      <c r="BD955" s="15"/>
      <c r="BE955" s="137" t="s">
        <v>183</v>
      </c>
      <c r="BF955" s="146"/>
      <c r="BG955" s="146"/>
      <c r="BH955" s="146"/>
      <c r="BI955" s="11" t="s">
        <v>183</v>
      </c>
      <c r="BJ955" s="11" t="s">
        <v>183</v>
      </c>
      <c r="BK955" s="11" t="s">
        <v>183</v>
      </c>
      <c r="BL955" s="11" t="s">
        <v>183</v>
      </c>
      <c r="BM955" s="11" t="s">
        <v>183</v>
      </c>
      <c r="BN955" s="11" t="s">
        <v>183</v>
      </c>
      <c r="BO955" s="11" t="s">
        <v>183</v>
      </c>
      <c r="BP955" s="11" t="s">
        <v>183</v>
      </c>
      <c r="BQ955" s="11" t="s">
        <v>183</v>
      </c>
      <c r="BR955" s="11" t="s">
        <v>183</v>
      </c>
      <c r="BS955" s="11" t="s">
        <v>183</v>
      </c>
      <c r="BT955" s="11" t="s">
        <v>183</v>
      </c>
      <c r="BU955" s="11"/>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c r="CW955" s="15"/>
      <c r="CX955" s="15"/>
      <c r="CY955" s="15"/>
      <c r="CZ955" s="15"/>
      <c r="DA955" s="15"/>
      <c r="DB955" s="16"/>
      <c r="DC955" s="16"/>
      <c r="DD955" s="16"/>
      <c r="DE955" s="16"/>
      <c r="DF955" s="17"/>
      <c r="DG955" s="16"/>
      <c r="DH955" s="16"/>
      <c r="DI955" s="16"/>
      <c r="DJ955" s="16"/>
      <c r="DK955" s="16"/>
      <c r="DL955" s="16"/>
      <c r="DM955" s="185"/>
      <c r="DN955" s="16"/>
      <c r="DO955" s="16"/>
      <c r="DP955" s="16"/>
      <c r="DQ955" s="16"/>
      <c r="DR955" s="16"/>
      <c r="DS955" s="16"/>
      <c r="DT955" s="16"/>
      <c r="DU955" s="16"/>
      <c r="DV955" s="16"/>
      <c r="DW955" s="138"/>
      <c r="DX955" s="137"/>
      <c r="DY955" s="137"/>
      <c r="DZ955" s="17"/>
      <c r="EA955" s="15"/>
      <c r="EB955" s="15"/>
      <c r="EC955" s="15"/>
      <c r="ED955" s="15"/>
    </row>
    <row r="956" spans="1:134" ht="15" hidden="1" customHeight="1" x14ac:dyDescent="0.3">
      <c r="A956" s="123"/>
      <c r="B956" s="139"/>
      <c r="C956" s="569" t="s">
        <v>1452</v>
      </c>
      <c r="D956" s="193"/>
      <c r="E956" s="193"/>
      <c r="F956" s="193"/>
      <c r="G956" s="193"/>
      <c r="H956" s="193"/>
      <c r="I956" s="193"/>
      <c r="J956" s="193"/>
      <c r="K956" s="193"/>
      <c r="L956" s="193"/>
      <c r="M956" s="193"/>
      <c r="N956" s="193"/>
      <c r="O956" s="193"/>
      <c r="P956" s="193"/>
      <c r="Q956" s="193"/>
      <c r="R956" s="193"/>
      <c r="S956" s="292"/>
      <c r="T956" s="292"/>
      <c r="U956" s="292"/>
      <c r="V956" s="292"/>
      <c r="W956" s="292"/>
      <c r="X956" s="292"/>
      <c r="Y956" s="292"/>
      <c r="Z956" s="292"/>
      <c r="AA956" s="292"/>
      <c r="AB956" s="292"/>
      <c r="AC956" s="292"/>
      <c r="AD956" s="292"/>
      <c r="AE956" s="292"/>
      <c r="AF956" s="292"/>
      <c r="AG956" s="292"/>
      <c r="AH956" s="292"/>
      <c r="AI956" s="292"/>
      <c r="AJ956" s="148">
        <f>IF($DM956=0,0,(IF(_xlfn.BITAND($DM956, 128),"8,", "") &amp; IF(_xlfn.BITAND($DM956,64),"7,", "") &amp; IF(_xlfn.BITAND($DM956,7), _xlfn.BITAND($DM956,7) &amp; ",", "") &amp; IF(_xlfn.BITAND($DM956, 56), _xlfn.BITAND($DM956, 56)/8, "")))</f>
        <v>0</v>
      </c>
      <c r="AK956" s="135">
        <v>920</v>
      </c>
      <c r="AL956" s="135">
        <v>4</v>
      </c>
      <c r="AM956" s="194" t="s">
        <v>165</v>
      </c>
      <c r="AN956" s="195" t="s">
        <v>1453</v>
      </c>
      <c r="AO956" s="195" t="s">
        <v>352</v>
      </c>
      <c r="AP956" s="196" t="s">
        <v>1453</v>
      </c>
      <c r="AQ956" s="132"/>
      <c r="AR956" s="197"/>
      <c r="AS956" s="12"/>
      <c r="AT956" s="134">
        <v>10</v>
      </c>
      <c r="AU956" s="134">
        <v>5</v>
      </c>
      <c r="AV956" s="12" t="s">
        <v>954</v>
      </c>
      <c r="AW956" s="135">
        <v>0</v>
      </c>
      <c r="AX956" s="135">
        <v>0</v>
      </c>
      <c r="AY956" s="135">
        <v>0</v>
      </c>
      <c r="AZ956" s="135">
        <v>0</v>
      </c>
      <c r="BA956" s="135">
        <v>0</v>
      </c>
      <c r="BB956" s="136"/>
      <c r="BC956" s="136"/>
      <c r="BD956" s="15"/>
      <c r="BE956" s="137" t="str">
        <f>IF(C956="","",C956)</f>
        <v>Buzzer control ground short</v>
      </c>
      <c r="BF956" s="146"/>
      <c r="BG956" s="146"/>
      <c r="BH956" s="146"/>
      <c r="BI956" s="11" t="s">
        <v>183</v>
      </c>
      <c r="BJ956" s="11" t="s">
        <v>183</v>
      </c>
      <c r="BK956" s="11" t="s">
        <v>183</v>
      </c>
      <c r="BL956" s="11" t="s">
        <v>183</v>
      </c>
      <c r="BM956" s="11" t="s">
        <v>183</v>
      </c>
      <c r="BN956" s="11" t="s">
        <v>183</v>
      </c>
      <c r="BO956" s="11" t="s">
        <v>183</v>
      </c>
      <c r="BP956" s="11" t="s">
        <v>183</v>
      </c>
      <c r="BQ956" s="11" t="s">
        <v>183</v>
      </c>
      <c r="BR956" s="11" t="s">
        <v>183</v>
      </c>
      <c r="BS956" s="11" t="s">
        <v>183</v>
      </c>
      <c r="BT956" s="11" t="s">
        <v>183</v>
      </c>
      <c r="BU956" s="11"/>
      <c r="BV956" s="15">
        <f>IF(UPPER(TRIM(D956))="X",1,0)</f>
        <v>0</v>
      </c>
      <c r="BW956" s="15">
        <f>IF(UPPER(TRIM(E956))="X",1,0)</f>
        <v>0</v>
      </c>
      <c r="BX956" s="15">
        <f>IF(UPPER(TRIM(F956))="X",1,0)</f>
        <v>0</v>
      </c>
      <c r="BY956" s="15">
        <f>IF(UPPER(TRIM(G956))="X",1,0)</f>
        <v>0</v>
      </c>
      <c r="BZ956" s="15">
        <f>IF(UPPER(TRIM(H956))="X",1,0)</f>
        <v>0</v>
      </c>
      <c r="CA956" s="15">
        <f>IF(UPPER(TRIM(J956))="X",1,0)</f>
        <v>0</v>
      </c>
      <c r="CB956" s="15">
        <f>IF(UPPER(TRIM(L956))="X",1,0)</f>
        <v>0</v>
      </c>
      <c r="CC956" s="15">
        <f>IF(UPPER(TRIM(M956))="X",1,0)</f>
        <v>0</v>
      </c>
      <c r="CD956" s="15">
        <f>IF(UPPER(TRIM(I956))="X",1,0)</f>
        <v>0</v>
      </c>
      <c r="CE956" s="15">
        <f>IF(UPPER(TRIM(K956))="X",1,0)</f>
        <v>0</v>
      </c>
      <c r="CF956" s="15">
        <f t="shared" ref="CF956:DA956" si="457">IF(UPPER(TRIM(N956))="X",1,0)</f>
        <v>0</v>
      </c>
      <c r="CG956" s="15">
        <f t="shared" si="457"/>
        <v>0</v>
      </c>
      <c r="CH956" s="15">
        <f t="shared" si="457"/>
        <v>0</v>
      </c>
      <c r="CI956" s="15">
        <f t="shared" si="457"/>
        <v>0</v>
      </c>
      <c r="CJ956" s="15">
        <f t="shared" si="457"/>
        <v>0</v>
      </c>
      <c r="CK956" s="15">
        <f t="shared" si="457"/>
        <v>0</v>
      </c>
      <c r="CL956" s="15">
        <f t="shared" si="457"/>
        <v>0</v>
      </c>
      <c r="CM956" s="15">
        <f t="shared" si="457"/>
        <v>0</v>
      </c>
      <c r="CN956" s="15">
        <f t="shared" si="457"/>
        <v>0</v>
      </c>
      <c r="CO956" s="15">
        <f t="shared" si="457"/>
        <v>0</v>
      </c>
      <c r="CP956" s="15">
        <f t="shared" si="457"/>
        <v>0</v>
      </c>
      <c r="CQ956" s="15">
        <f t="shared" si="457"/>
        <v>0</v>
      </c>
      <c r="CR956" s="15">
        <f t="shared" si="457"/>
        <v>0</v>
      </c>
      <c r="CS956" s="15">
        <f t="shared" si="457"/>
        <v>0</v>
      </c>
      <c r="CT956" s="15">
        <f t="shared" si="457"/>
        <v>0</v>
      </c>
      <c r="CU956" s="15">
        <f t="shared" si="457"/>
        <v>0</v>
      </c>
      <c r="CV956" s="15">
        <f t="shared" si="457"/>
        <v>0</v>
      </c>
      <c r="CW956" s="15">
        <f t="shared" si="457"/>
        <v>0</v>
      </c>
      <c r="CX956" s="15">
        <f t="shared" si="457"/>
        <v>0</v>
      </c>
      <c r="CY956" s="15">
        <f t="shared" si="457"/>
        <v>0</v>
      </c>
      <c r="CZ956" s="15">
        <f t="shared" si="457"/>
        <v>0</v>
      </c>
      <c r="DA956" s="15">
        <f t="shared" si="457"/>
        <v>0</v>
      </c>
      <c r="DB956" s="16">
        <f>IF(UPPER(TRIM(AM956))="P", 0, IF(UPPER(TRIM(AM956))="C", 16384, IF(UPPER(TRIM(AM956))="B", 32768, IF(UPPER(TRIM(AM956))="U", 49152, -1))))</f>
        <v>0</v>
      </c>
      <c r="DC956" s="16">
        <f>HEX2DEC(AN956)</f>
        <v>5697</v>
      </c>
      <c r="DD956" s="16">
        <f>IF(UPPER(TRIM(BB956))="",0,IF(UPPER(TRIM(BB956))="M",32,IF(UPPER(TRIM(BB956))="H",64,IF(UPPER(TRIM(BB956))="I",128,-1))))</f>
        <v>0</v>
      </c>
      <c r="DE956" s="16">
        <f>IF(UPPER(TRIM(BC956))="",0, IF(UPPER(TRIM(BC956))="U",1,IF(UPPER(TRIM(BC956))="A",2,IF(UPPER(TRIM(BC956))="B1",4,IF(UPPER(TRIM(BC956))="B2",8,IF(UPPER(TRIM(BC956))="C",16,-1))))))</f>
        <v>0</v>
      </c>
      <c r="DF956" s="17"/>
      <c r="DG956" s="16">
        <v>164</v>
      </c>
      <c r="DH956" s="16">
        <f>AK956</f>
        <v>920</v>
      </c>
      <c r="DI956" s="16">
        <f>AL956</f>
        <v>4</v>
      </c>
      <c r="DJ956" s="16">
        <f>DB956 + DC956</f>
        <v>5697</v>
      </c>
      <c r="DK956" s="16">
        <f>HEX2DEC(AO956)</f>
        <v>17</v>
      </c>
      <c r="DL956" s="16">
        <f>HEX2DEC(AP956)</f>
        <v>5697</v>
      </c>
      <c r="DM956" s="13">
        <v>0</v>
      </c>
      <c r="DN956" s="16">
        <v>124</v>
      </c>
      <c r="DO956" s="16">
        <f>BV956*2^15+BW956*2^14+BX956*2^13+BY956*2^12+BZ956*2^11+CA956*2^10+CB956*2^9+CC956*2^8+CD956*2^7+CE956*2^6+CF956*2^5+CG956*2^4+CH956*2^3+CI956*2^2+CJ956*2^1+CK956*2^0</f>
        <v>0</v>
      </c>
      <c r="DP956" s="16">
        <f>CL956*2^15+CM956*2^14+CN956*2^13+CO956*2^12+CP956*2^11+CQ956*2^10+CR956*2^9+CS956*2^8+CT956*2^7+CU956*2^6+CV956*2^5+CW956*2^4+CX956*2^3+CY956*2^2+CZ956*2^1+DA956*2^0</f>
        <v>0</v>
      </c>
      <c r="DQ956" s="16">
        <f>IF(DS956=2,AT956*1000,IF(DS956&gt;2,AT956,HEX2DEC("40000000")))</f>
        <v>10</v>
      </c>
      <c r="DR956" s="16">
        <f>IF(DT956=2,AU956*1000,IF(DT956&gt;2,AU956,HEX2DEC("40000000")))</f>
        <v>5</v>
      </c>
      <c r="DS956" s="16">
        <v>5</v>
      </c>
      <c r="DT956" s="16">
        <v>5</v>
      </c>
      <c r="DU956" s="16">
        <f>MAX(0,MIN(AX956,3))*2^14+MAX(0,MIN(AY956,3))*2^12+MAX(0,MIN(AZ956,3))*2^10+MAX(0,MIN(BA956,3))*2^8+IF(AW956&lt;0,31,IF(AW956&gt;30,30,AW956))</f>
        <v>0</v>
      </c>
      <c r="DV956" s="16">
        <f>DD956 + DE956</f>
        <v>0</v>
      </c>
      <c r="DW956" s="138"/>
      <c r="DX956" s="137"/>
      <c r="DY956" s="137"/>
      <c r="DZ956" s="17"/>
      <c r="EA956" s="15"/>
      <c r="EB956" s="15"/>
      <c r="EC956" s="15"/>
      <c r="ED956" s="15"/>
    </row>
    <row r="957" spans="1:134" ht="15" hidden="1" customHeight="1" x14ac:dyDescent="0.3">
      <c r="A957" s="342" t="s">
        <v>1454</v>
      </c>
      <c r="B957" s="337" t="s">
        <v>1455</v>
      </c>
      <c r="C957" s="569"/>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48"/>
      <c r="AK957" s="12"/>
      <c r="AL957" s="12"/>
      <c r="AM957" s="149"/>
      <c r="AN957" s="150"/>
      <c r="AO957" s="150"/>
      <c r="AP957" s="150"/>
      <c r="AQ957" s="132"/>
      <c r="AR957" s="12"/>
      <c r="AS957" s="12"/>
      <c r="AT957" s="12"/>
      <c r="AU957" s="12"/>
      <c r="AV957" s="12"/>
      <c r="AW957" s="12"/>
      <c r="AX957" s="12"/>
      <c r="AY957" s="12"/>
      <c r="AZ957" s="12"/>
      <c r="BA957" s="12"/>
      <c r="BB957" s="14"/>
      <c r="BC957" s="14"/>
      <c r="BD957" s="15"/>
      <c r="BE957" s="137" t="s">
        <v>183</v>
      </c>
      <c r="BF957" s="146"/>
      <c r="BG957" s="146"/>
      <c r="BH957" s="146"/>
      <c r="BI957" s="11" t="s">
        <v>183</v>
      </c>
      <c r="BJ957" s="11" t="s">
        <v>183</v>
      </c>
      <c r="BK957" s="11" t="s">
        <v>183</v>
      </c>
      <c r="BL957" s="11" t="s">
        <v>183</v>
      </c>
      <c r="BM957" s="11" t="s">
        <v>183</v>
      </c>
      <c r="BN957" s="11" t="s">
        <v>183</v>
      </c>
      <c r="BO957" s="11" t="s">
        <v>183</v>
      </c>
      <c r="BP957" s="11" t="s">
        <v>183</v>
      </c>
      <c r="BQ957" s="11" t="s">
        <v>183</v>
      </c>
      <c r="BR957" s="11" t="s">
        <v>183</v>
      </c>
      <c r="BS957" s="11" t="s">
        <v>183</v>
      </c>
      <c r="BT957" s="11" t="s">
        <v>183</v>
      </c>
      <c r="BU957" s="11"/>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c r="CW957" s="15"/>
      <c r="CX957" s="15"/>
      <c r="CY957" s="15"/>
      <c r="CZ957" s="15"/>
      <c r="DA957" s="15"/>
      <c r="DB957" s="16"/>
      <c r="DC957" s="16"/>
      <c r="DD957" s="16"/>
      <c r="DE957" s="16"/>
      <c r="DF957" s="17"/>
      <c r="DG957" s="16"/>
      <c r="DH957" s="16"/>
      <c r="DI957" s="16"/>
      <c r="DJ957" s="16"/>
      <c r="DK957" s="16"/>
      <c r="DL957" s="16"/>
      <c r="DM957" s="13"/>
      <c r="DN957" s="16"/>
      <c r="DO957" s="16"/>
      <c r="DP957" s="16"/>
      <c r="DQ957" s="16"/>
      <c r="DR957" s="16"/>
      <c r="DS957" s="16"/>
      <c r="DT957" s="16"/>
      <c r="DU957" s="16"/>
      <c r="DV957" s="16"/>
      <c r="DW957" s="138"/>
      <c r="DX957" s="137"/>
      <c r="DY957" s="137"/>
      <c r="DZ957" s="17"/>
      <c r="EA957" s="15"/>
      <c r="EB957" s="15"/>
      <c r="EC957" s="15"/>
      <c r="ED957" s="15"/>
    </row>
    <row r="958" spans="1:134" ht="15" hidden="1" customHeight="1" x14ac:dyDescent="0.3">
      <c r="A958" s="342" t="s">
        <v>1456</v>
      </c>
      <c r="B958" s="337" t="s">
        <v>316</v>
      </c>
      <c r="C958" s="569" t="s">
        <v>1457</v>
      </c>
      <c r="D958" s="151"/>
      <c r="E958" s="151"/>
      <c r="F958" s="151"/>
      <c r="G958" s="151"/>
      <c r="H958" s="151"/>
      <c r="I958" s="151"/>
      <c r="J958" s="151"/>
      <c r="K958" s="151"/>
      <c r="L958" s="151"/>
      <c r="M958" s="151"/>
      <c r="N958" s="151"/>
      <c r="O958" s="151"/>
      <c r="P958" s="151"/>
      <c r="Q958" s="151"/>
      <c r="R958" s="151"/>
      <c r="S958" s="243"/>
      <c r="T958" s="243"/>
      <c r="U958" s="243"/>
      <c r="V958" s="243"/>
      <c r="W958" s="243"/>
      <c r="X958" s="243"/>
      <c r="Y958" s="243"/>
      <c r="Z958" s="243"/>
      <c r="AA958" s="243"/>
      <c r="AB958" s="243"/>
      <c r="AC958" s="243"/>
      <c r="AD958" s="243"/>
      <c r="AE958" s="243"/>
      <c r="AF958" s="243"/>
      <c r="AG958" s="243"/>
      <c r="AH958" s="243"/>
      <c r="AI958" s="243"/>
      <c r="AJ958" s="148">
        <f>IF($DM958=0,0,(IF(_xlfn.BITAND($DM958, 128),"8,", "") &amp; IF(_xlfn.BITAND($DM958,64),"7,", "") &amp; IF(_xlfn.BITAND($DM958,7), _xlfn.BITAND($DM958,7) &amp; ",", "") &amp; IF(_xlfn.BITAND($DM958, 56), _xlfn.BITAND($DM958, 56)/8, "")))</f>
        <v>0</v>
      </c>
      <c r="AK958" s="135">
        <v>920</v>
      </c>
      <c r="AL958" s="135">
        <v>5</v>
      </c>
      <c r="AM958" s="194" t="s">
        <v>165</v>
      </c>
      <c r="AN958" s="195" t="s">
        <v>1453</v>
      </c>
      <c r="AO958" s="195" t="s">
        <v>1458</v>
      </c>
      <c r="AP958" s="196" t="s">
        <v>1459</v>
      </c>
      <c r="AQ958" s="140" t="s">
        <v>1460</v>
      </c>
      <c r="AR958" s="133">
        <v>10</v>
      </c>
      <c r="AS958" s="12" t="s">
        <v>1033</v>
      </c>
      <c r="AT958" s="134">
        <v>10</v>
      </c>
      <c r="AU958" s="134">
        <v>5</v>
      </c>
      <c r="AV958" s="12" t="s">
        <v>954</v>
      </c>
      <c r="AW958" s="135">
        <v>0</v>
      </c>
      <c r="AX958" s="135">
        <v>0</v>
      </c>
      <c r="AY958" s="135">
        <v>0</v>
      </c>
      <c r="AZ958" s="135">
        <v>0</v>
      </c>
      <c r="BA958" s="135">
        <v>0</v>
      </c>
      <c r="BB958" s="136"/>
      <c r="BC958" s="136"/>
      <c r="BD958" s="15"/>
      <c r="BE958" s="137" t="str">
        <f>IF(C958="","",C958)</f>
        <v>Buzzer open</v>
      </c>
      <c r="BF958" s="146"/>
      <c r="BG958" s="146"/>
      <c r="BH958" s="146"/>
      <c r="BI958" s="11" t="s">
        <v>183</v>
      </c>
      <c r="BJ958" s="11" t="s">
        <v>183</v>
      </c>
      <c r="BK958" s="11" t="s">
        <v>183</v>
      </c>
      <c r="BL958" s="11" t="s">
        <v>183</v>
      </c>
      <c r="BM958" s="11" t="s">
        <v>183</v>
      </c>
      <c r="BN958" s="11" t="s">
        <v>183</v>
      </c>
      <c r="BO958" s="11" t="s">
        <v>183</v>
      </c>
      <c r="BP958" s="11" t="s">
        <v>183</v>
      </c>
      <c r="BQ958" s="11" t="s">
        <v>183</v>
      </c>
      <c r="BR958" s="11" t="s">
        <v>183</v>
      </c>
      <c r="BS958" s="11" t="s">
        <v>183</v>
      </c>
      <c r="BT958" s="11" t="s">
        <v>183</v>
      </c>
      <c r="BU958" s="11"/>
      <c r="BV958" s="15">
        <f>IF(UPPER(TRIM(D958))="X",1,0)</f>
        <v>0</v>
      </c>
      <c r="BW958" s="15">
        <f>IF(UPPER(TRIM(E958))="X",1,0)</f>
        <v>0</v>
      </c>
      <c r="BX958" s="15">
        <f>IF(UPPER(TRIM(F958))="X",1,0)</f>
        <v>0</v>
      </c>
      <c r="BY958" s="15">
        <f>IF(UPPER(TRIM(G958))="X",1,0)</f>
        <v>0</v>
      </c>
      <c r="BZ958" s="15">
        <f>IF(UPPER(TRIM(H958))="X",1,0)</f>
        <v>0</v>
      </c>
      <c r="CA958" s="15">
        <f>IF(UPPER(TRIM(J958))="X",1,0)</f>
        <v>0</v>
      </c>
      <c r="CB958" s="15">
        <f>IF(UPPER(TRIM(L958))="X",1,0)</f>
        <v>0</v>
      </c>
      <c r="CC958" s="15">
        <f>IF(UPPER(TRIM(M958))="X",1,0)</f>
        <v>0</v>
      </c>
      <c r="CD958" s="15">
        <f>IF(UPPER(TRIM(I958))="X",1,0)</f>
        <v>0</v>
      </c>
      <c r="CE958" s="15">
        <f>IF(UPPER(TRIM(K958))="X",1,0)</f>
        <v>0</v>
      </c>
      <c r="CF958" s="15">
        <f t="shared" ref="CF958:DA958" si="458">IF(UPPER(TRIM(N958))="X",1,0)</f>
        <v>0</v>
      </c>
      <c r="CG958" s="15">
        <f t="shared" si="458"/>
        <v>0</v>
      </c>
      <c r="CH958" s="15">
        <f t="shared" si="458"/>
        <v>0</v>
      </c>
      <c r="CI958" s="15">
        <f t="shared" si="458"/>
        <v>0</v>
      </c>
      <c r="CJ958" s="15">
        <f t="shared" si="458"/>
        <v>0</v>
      </c>
      <c r="CK958" s="15">
        <f t="shared" si="458"/>
        <v>0</v>
      </c>
      <c r="CL958" s="15">
        <f t="shared" si="458"/>
        <v>0</v>
      </c>
      <c r="CM958" s="15">
        <f t="shared" si="458"/>
        <v>0</v>
      </c>
      <c r="CN958" s="15">
        <f t="shared" si="458"/>
        <v>0</v>
      </c>
      <c r="CO958" s="15">
        <f t="shared" si="458"/>
        <v>0</v>
      </c>
      <c r="CP958" s="15">
        <f t="shared" si="458"/>
        <v>0</v>
      </c>
      <c r="CQ958" s="15">
        <f t="shared" si="458"/>
        <v>0</v>
      </c>
      <c r="CR958" s="15">
        <f t="shared" si="458"/>
        <v>0</v>
      </c>
      <c r="CS958" s="15">
        <f t="shared" si="458"/>
        <v>0</v>
      </c>
      <c r="CT958" s="15">
        <f t="shared" si="458"/>
        <v>0</v>
      </c>
      <c r="CU958" s="15">
        <f t="shared" si="458"/>
        <v>0</v>
      </c>
      <c r="CV958" s="15">
        <f t="shared" si="458"/>
        <v>0</v>
      </c>
      <c r="CW958" s="15">
        <f t="shared" si="458"/>
        <v>0</v>
      </c>
      <c r="CX958" s="15">
        <f t="shared" si="458"/>
        <v>0</v>
      </c>
      <c r="CY958" s="15">
        <f t="shared" si="458"/>
        <v>0</v>
      </c>
      <c r="CZ958" s="15">
        <f t="shared" si="458"/>
        <v>0</v>
      </c>
      <c r="DA958" s="15">
        <f t="shared" si="458"/>
        <v>0</v>
      </c>
      <c r="DB958" s="16">
        <f>IF(UPPER(TRIM(AM958))="P", 0, IF(UPPER(TRIM(AM958))="C", 16384, IF(UPPER(TRIM(AM958))="B", 32768, IF(UPPER(TRIM(AM958))="U", 49152, -1))))</f>
        <v>0</v>
      </c>
      <c r="DC958" s="16">
        <f>HEX2DEC(AN958)</f>
        <v>5697</v>
      </c>
      <c r="DD958" s="16">
        <f>IF(UPPER(TRIM(BB958))="",0,IF(UPPER(TRIM(BB958))="M",32,IF(UPPER(TRIM(BB958))="H",64,IF(UPPER(TRIM(BB958))="I",128,-1))))</f>
        <v>0</v>
      </c>
      <c r="DE958" s="16">
        <f>IF(UPPER(TRIM(BC958))="",0, IF(UPPER(TRIM(BC958))="U",1,IF(UPPER(TRIM(BC958))="A",2,IF(UPPER(TRIM(BC958))="B1",4,IF(UPPER(TRIM(BC958))="B2",8,IF(UPPER(TRIM(BC958))="C",16,-1))))))</f>
        <v>0</v>
      </c>
      <c r="DF958" s="17"/>
      <c r="DG958" s="16">
        <v>165</v>
      </c>
      <c r="DH958" s="16">
        <f>AK958</f>
        <v>920</v>
      </c>
      <c r="DI958" s="16">
        <f>AL958</f>
        <v>5</v>
      </c>
      <c r="DJ958" s="16">
        <f>DB958 + DC958</f>
        <v>5697</v>
      </c>
      <c r="DK958" s="16">
        <f>HEX2DEC(AO958)</f>
        <v>19</v>
      </c>
      <c r="DL958" s="16">
        <f>HEX2DEC(AP958)</f>
        <v>5698</v>
      </c>
      <c r="DM958" s="13">
        <v>0</v>
      </c>
      <c r="DN958" s="16">
        <v>125</v>
      </c>
      <c r="DO958" s="16">
        <f>BV958*2^15+BW958*2^14+BX958*2^13+BY958*2^12+BZ958*2^11+CA958*2^10+CB958*2^9+CC958*2^8+CD958*2^7+CE958*2^6+CF958*2^5+CG958*2^4+CH958*2^3+CI958*2^2+CJ958*2^1+CK958*2^0</f>
        <v>0</v>
      </c>
      <c r="DP958" s="16">
        <f>CL958*2^15+CM958*2^14+CN958*2^13+CO958*2^12+CP958*2^11+CQ958*2^10+CR958*2^9+CS958*2^8+CT958*2^7+CU958*2^6+CV958*2^5+CW958*2^4+CX958*2^3+CY958*2^2+CZ958*2^1+DA958*2^0</f>
        <v>0</v>
      </c>
      <c r="DQ958" s="16">
        <f>IF(DS958=2,AT958*1000,IF(DS958&gt;2,AT958,HEX2DEC("40000000")))</f>
        <v>10</v>
      </c>
      <c r="DR958" s="16">
        <f>IF(DT958=2,AU958*1000,IF(DT958&gt;2,AU958,HEX2DEC("40000000")))</f>
        <v>5</v>
      </c>
      <c r="DS958" s="16">
        <v>5</v>
      </c>
      <c r="DT958" s="16">
        <v>5</v>
      </c>
      <c r="DU958" s="16">
        <f>MAX(0,MIN(AX958,3))*2^14+MAX(0,MIN(AY958,3))*2^12+MAX(0,MIN(AZ958,3))*2^10+MAX(0,MIN(BA958,3))*2^8+IF(AW958&lt;0,31,IF(AW958&gt;30,30,AW958))</f>
        <v>0</v>
      </c>
      <c r="DV958" s="16">
        <f>DD958 + DE958</f>
        <v>0</v>
      </c>
      <c r="DW958" s="138"/>
      <c r="DX958" s="137"/>
      <c r="DY958" s="137"/>
      <c r="DZ958" s="17"/>
      <c r="EA958" s="15"/>
      <c r="EB958" s="15"/>
      <c r="EC958" s="15"/>
      <c r="ED958" s="15"/>
    </row>
    <row r="959" spans="1:134" ht="15" hidden="1" customHeight="1" x14ac:dyDescent="0.3">
      <c r="A959" s="342" t="s">
        <v>229</v>
      </c>
      <c r="B959" s="139"/>
      <c r="C959" s="561"/>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48"/>
      <c r="AK959" s="12"/>
      <c r="AL959" s="12"/>
      <c r="AM959" s="149"/>
      <c r="AN959" s="150"/>
      <c r="AO959" s="150"/>
      <c r="AP959" s="150"/>
      <c r="AQ959" s="132"/>
      <c r="AR959" s="197"/>
      <c r="AS959" s="12"/>
      <c r="AT959" s="12"/>
      <c r="AU959" s="12"/>
      <c r="AV959" s="12"/>
      <c r="AW959" s="12"/>
      <c r="AX959" s="12"/>
      <c r="AY959" s="12"/>
      <c r="AZ959" s="12"/>
      <c r="BA959" s="12"/>
      <c r="BB959" s="14"/>
      <c r="BC959" s="14"/>
      <c r="BD959" s="15"/>
      <c r="BE959" s="137" t="s">
        <v>183</v>
      </c>
      <c r="BF959" s="146"/>
      <c r="BG959" s="146"/>
      <c r="BH959" s="146"/>
      <c r="BI959" s="11" t="s">
        <v>183</v>
      </c>
      <c r="BJ959" s="11" t="s">
        <v>183</v>
      </c>
      <c r="BK959" s="11" t="s">
        <v>183</v>
      </c>
      <c r="BL959" s="11" t="s">
        <v>183</v>
      </c>
      <c r="BM959" s="11" t="s">
        <v>183</v>
      </c>
      <c r="BN959" s="11" t="s">
        <v>183</v>
      </c>
      <c r="BO959" s="11" t="s">
        <v>183</v>
      </c>
      <c r="BP959" s="11" t="s">
        <v>183</v>
      </c>
      <c r="BQ959" s="11" t="s">
        <v>183</v>
      </c>
      <c r="BR959" s="11" t="s">
        <v>183</v>
      </c>
      <c r="BS959" s="11" t="s">
        <v>183</v>
      </c>
      <c r="BT959" s="11" t="s">
        <v>183</v>
      </c>
      <c r="BU959" s="11"/>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c r="CW959" s="15"/>
      <c r="CX959" s="15"/>
      <c r="CY959" s="15"/>
      <c r="CZ959" s="15"/>
      <c r="DA959" s="15"/>
      <c r="DB959" s="16"/>
      <c r="DC959" s="16"/>
      <c r="DD959" s="16"/>
      <c r="DE959" s="16"/>
      <c r="DF959" s="17"/>
      <c r="DG959" s="16"/>
      <c r="DH959" s="16"/>
      <c r="DI959" s="16"/>
      <c r="DJ959" s="16"/>
      <c r="DK959" s="16"/>
      <c r="DL959" s="16"/>
      <c r="DM959" s="13"/>
      <c r="DN959" s="16"/>
      <c r="DO959" s="16"/>
      <c r="DP959" s="16"/>
      <c r="DQ959" s="16"/>
      <c r="DR959" s="16"/>
      <c r="DS959" s="16"/>
      <c r="DT959" s="16"/>
      <c r="DU959" s="16"/>
      <c r="DV959" s="16"/>
      <c r="DW959" s="138"/>
      <c r="DX959" s="137"/>
      <c r="DY959" s="137"/>
      <c r="DZ959" s="17"/>
      <c r="EA959" s="15"/>
      <c r="EB959" s="15"/>
      <c r="EC959" s="15"/>
      <c r="ED959" s="15"/>
    </row>
    <row r="960" spans="1:134" ht="15" hidden="1" customHeight="1" x14ac:dyDescent="0.3">
      <c r="A960" s="220"/>
      <c r="B960" s="139"/>
      <c r="C960" s="569" t="s">
        <v>1461</v>
      </c>
      <c r="D960" s="202"/>
      <c r="E960" s="202"/>
      <c r="F960" s="202"/>
      <c r="G960" s="202"/>
      <c r="H960" s="202"/>
      <c r="I960" s="202"/>
      <c r="J960" s="202"/>
      <c r="K960" s="202"/>
      <c r="L960" s="202"/>
      <c r="M960" s="202"/>
      <c r="N960" s="202"/>
      <c r="O960" s="202"/>
      <c r="P960" s="202"/>
      <c r="Q960" s="202"/>
      <c r="R960" s="202"/>
      <c r="S960" s="294"/>
      <c r="T960" s="294"/>
      <c r="U960" s="294"/>
      <c r="V960" s="294"/>
      <c r="W960" s="294"/>
      <c r="X960" s="294"/>
      <c r="Y960" s="294"/>
      <c r="Z960" s="294"/>
      <c r="AA960" s="294"/>
      <c r="AB960" s="294"/>
      <c r="AC960" s="294"/>
      <c r="AD960" s="294"/>
      <c r="AE960" s="294"/>
      <c r="AF960" s="294"/>
      <c r="AG960" s="294"/>
      <c r="AH960" s="294"/>
      <c r="AI960" s="294"/>
      <c r="AJ960" s="148">
        <f>IF($DM960=0,0,(IF(_xlfn.BITAND($DM960, 128),"8,", "") &amp; IF(_xlfn.BITAND($DM960,64),"7,", "") &amp; IF(_xlfn.BITAND($DM960,7), _xlfn.BITAND($DM960,7) &amp; ",", "") &amp; IF(_xlfn.BITAND($DM960, 56), _xlfn.BITAND($DM960, 56)/8, "")))</f>
        <v>0</v>
      </c>
      <c r="AK960" s="135">
        <v>920</v>
      </c>
      <c r="AL960" s="135">
        <v>3</v>
      </c>
      <c r="AM960" s="194" t="s">
        <v>165</v>
      </c>
      <c r="AN960" s="195" t="s">
        <v>1453</v>
      </c>
      <c r="AO960" s="195" t="s">
        <v>343</v>
      </c>
      <c r="AP960" s="196" t="s">
        <v>1462</v>
      </c>
      <c r="AQ960" s="140" t="s">
        <v>1463</v>
      </c>
      <c r="AR960" s="133">
        <v>90</v>
      </c>
      <c r="AS960" s="12" t="s">
        <v>1033</v>
      </c>
      <c r="AT960" s="134">
        <v>10</v>
      </c>
      <c r="AU960" s="134">
        <v>5</v>
      </c>
      <c r="AV960" s="12" t="s">
        <v>954</v>
      </c>
      <c r="AW960" s="135">
        <v>0</v>
      </c>
      <c r="AX960" s="135">
        <v>0</v>
      </c>
      <c r="AY960" s="135">
        <v>0</v>
      </c>
      <c r="AZ960" s="135">
        <v>0</v>
      </c>
      <c r="BA960" s="135">
        <v>0</v>
      </c>
      <c r="BB960" s="136"/>
      <c r="BC960" s="136"/>
      <c r="BD960" s="15"/>
      <c r="BE960" s="137" t="str">
        <f>IF(C960="","",C960)</f>
        <v>Buzzer control short to power</v>
      </c>
      <c r="BF960" s="11"/>
      <c r="BG960" s="11"/>
      <c r="BH960" s="11"/>
      <c r="BI960" s="11" t="s">
        <v>183</v>
      </c>
      <c r="BJ960" s="11" t="s">
        <v>183</v>
      </c>
      <c r="BK960" s="11" t="s">
        <v>183</v>
      </c>
      <c r="BL960" s="11" t="s">
        <v>183</v>
      </c>
      <c r="BM960" s="11" t="s">
        <v>183</v>
      </c>
      <c r="BN960" s="11" t="s">
        <v>183</v>
      </c>
      <c r="BO960" s="11" t="s">
        <v>183</v>
      </c>
      <c r="BP960" s="11" t="s">
        <v>183</v>
      </c>
      <c r="BQ960" s="11" t="s">
        <v>183</v>
      </c>
      <c r="BR960" s="11" t="s">
        <v>183</v>
      </c>
      <c r="BS960" s="11" t="s">
        <v>183</v>
      </c>
      <c r="BT960" s="11" t="s">
        <v>183</v>
      </c>
      <c r="BU960" s="11"/>
      <c r="BV960" s="15">
        <f>IF(UPPER(TRIM(D960))="X",1,0)</f>
        <v>0</v>
      </c>
      <c r="BW960" s="15">
        <f>IF(UPPER(TRIM(E960))="X",1,0)</f>
        <v>0</v>
      </c>
      <c r="BX960" s="15">
        <f>IF(UPPER(TRIM(F960))="X",1,0)</f>
        <v>0</v>
      </c>
      <c r="BY960" s="15">
        <f>IF(UPPER(TRIM(G960))="X",1,0)</f>
        <v>0</v>
      </c>
      <c r="BZ960" s="15">
        <f>IF(UPPER(TRIM(H960))="X",1,0)</f>
        <v>0</v>
      </c>
      <c r="CA960" s="15">
        <f>IF(UPPER(TRIM(J960))="X",1,0)</f>
        <v>0</v>
      </c>
      <c r="CB960" s="15">
        <f>IF(UPPER(TRIM(L960))="X",1,0)</f>
        <v>0</v>
      </c>
      <c r="CC960" s="15">
        <f>IF(UPPER(TRIM(M960))="X",1,0)</f>
        <v>0</v>
      </c>
      <c r="CD960" s="15">
        <f>IF(UPPER(TRIM(I960))="X",1,0)</f>
        <v>0</v>
      </c>
      <c r="CE960" s="15">
        <f>IF(UPPER(TRIM(K960))="X",1,0)</f>
        <v>0</v>
      </c>
      <c r="CF960" s="15">
        <f t="shared" ref="CF960:DA960" si="459">IF(UPPER(TRIM(N960))="X",1,0)</f>
        <v>0</v>
      </c>
      <c r="CG960" s="15">
        <f t="shared" si="459"/>
        <v>0</v>
      </c>
      <c r="CH960" s="15">
        <f t="shared" si="459"/>
        <v>0</v>
      </c>
      <c r="CI960" s="15">
        <f t="shared" si="459"/>
        <v>0</v>
      </c>
      <c r="CJ960" s="15">
        <f t="shared" si="459"/>
        <v>0</v>
      </c>
      <c r="CK960" s="15">
        <f t="shared" si="459"/>
        <v>0</v>
      </c>
      <c r="CL960" s="15">
        <f t="shared" si="459"/>
        <v>0</v>
      </c>
      <c r="CM960" s="15">
        <f t="shared" si="459"/>
        <v>0</v>
      </c>
      <c r="CN960" s="15">
        <f t="shared" si="459"/>
        <v>0</v>
      </c>
      <c r="CO960" s="15">
        <f t="shared" si="459"/>
        <v>0</v>
      </c>
      <c r="CP960" s="15">
        <f t="shared" si="459"/>
        <v>0</v>
      </c>
      <c r="CQ960" s="15">
        <f t="shared" si="459"/>
        <v>0</v>
      </c>
      <c r="CR960" s="15">
        <f t="shared" si="459"/>
        <v>0</v>
      </c>
      <c r="CS960" s="15">
        <f t="shared" si="459"/>
        <v>0</v>
      </c>
      <c r="CT960" s="15">
        <f t="shared" si="459"/>
        <v>0</v>
      </c>
      <c r="CU960" s="15">
        <f t="shared" si="459"/>
        <v>0</v>
      </c>
      <c r="CV960" s="15">
        <f t="shared" si="459"/>
        <v>0</v>
      </c>
      <c r="CW960" s="15">
        <f t="shared" si="459"/>
        <v>0</v>
      </c>
      <c r="CX960" s="15">
        <f t="shared" si="459"/>
        <v>0</v>
      </c>
      <c r="CY960" s="15">
        <f t="shared" si="459"/>
        <v>0</v>
      </c>
      <c r="CZ960" s="15">
        <f t="shared" si="459"/>
        <v>0</v>
      </c>
      <c r="DA960" s="15">
        <f t="shared" si="459"/>
        <v>0</v>
      </c>
      <c r="DB960" s="16">
        <f>IF(UPPER(TRIM(AM960))="P", 0, IF(UPPER(TRIM(AM960))="C", 16384, IF(UPPER(TRIM(AM960))="B", 32768, IF(UPPER(TRIM(AM960))="U", 49152, -1))))</f>
        <v>0</v>
      </c>
      <c r="DC960" s="16">
        <f>HEX2DEC(AN960)</f>
        <v>5697</v>
      </c>
      <c r="DD960" s="16">
        <f>IF(UPPER(TRIM(BB960))="",0,IF(UPPER(TRIM(BB960))="M",32,IF(UPPER(TRIM(BB960))="H",64,IF(UPPER(TRIM(BB960))="I",128,-1))))</f>
        <v>0</v>
      </c>
      <c r="DE960" s="16">
        <f>IF(UPPER(TRIM(BC960))="",0, IF(UPPER(TRIM(BC960))="U",1,IF(UPPER(TRIM(BC960))="A",2,IF(UPPER(TRIM(BC960))="B1",4,IF(UPPER(TRIM(BC960))="B2",8,IF(UPPER(TRIM(BC960))="C",16,-1))))))</f>
        <v>0</v>
      </c>
      <c r="DF960" s="17"/>
      <c r="DG960" s="16">
        <v>166</v>
      </c>
      <c r="DH960" s="16">
        <f>AK960</f>
        <v>920</v>
      </c>
      <c r="DI960" s="16">
        <f>AL960</f>
        <v>3</v>
      </c>
      <c r="DJ960" s="16">
        <f>DB960 + DC960</f>
        <v>5697</v>
      </c>
      <c r="DK960" s="16">
        <f>HEX2DEC(AO960)</f>
        <v>18</v>
      </c>
      <c r="DL960" s="16">
        <f>HEX2DEC(AP960)</f>
        <v>5699</v>
      </c>
      <c r="DM960" s="13">
        <v>0</v>
      </c>
      <c r="DN960" s="16">
        <v>126</v>
      </c>
      <c r="DO960" s="16">
        <f>BV960*2^15+BW960*2^14+BX960*2^13+BY960*2^12+BZ960*2^11+CA960*2^10+CB960*2^9+CC960*2^8+CD960*2^7+CE960*2^6+CF960*2^5+CG960*2^4+CH960*2^3+CI960*2^2+CJ960*2^1+CK960*2^0</f>
        <v>0</v>
      </c>
      <c r="DP960" s="16">
        <f>CL960*2^15+CM960*2^14+CN960*2^13+CO960*2^12+CP960*2^11+CQ960*2^10+CR960*2^9+CS960*2^8+CT960*2^7+CU960*2^6+CV960*2^5+CW960*2^4+CX960*2^3+CY960*2^2+CZ960*2^1+DA960*2^0</f>
        <v>0</v>
      </c>
      <c r="DQ960" s="16">
        <f>IF(DS960=2,AT960*1000,IF(DS960&gt;2,AT960,HEX2DEC("40000000")))</f>
        <v>10</v>
      </c>
      <c r="DR960" s="16">
        <f>IF(DT960=2,AU960*1000,IF(DT960&gt;2,AU960,HEX2DEC("40000000")))</f>
        <v>5</v>
      </c>
      <c r="DS960" s="16">
        <v>5</v>
      </c>
      <c r="DT960" s="16">
        <v>5</v>
      </c>
      <c r="DU960" s="16">
        <f>MAX(0,MIN(AX960,3))*2^14+MAX(0,MIN(AY960,3))*2^12+MAX(0,MIN(AZ960,3))*2^10+MAX(0,MIN(BA960,3))*2^8+IF(AW960&lt;0,31,IF(AW960&gt;30,30,AW960))</f>
        <v>0</v>
      </c>
      <c r="DV960" s="16">
        <f>DD960 + DE960</f>
        <v>0</v>
      </c>
      <c r="DW960" s="138"/>
      <c r="DX960" s="137"/>
      <c r="DY960" s="137"/>
      <c r="DZ960" s="17"/>
      <c r="EA960" s="15"/>
      <c r="EB960" s="15"/>
      <c r="EC960" s="15"/>
      <c r="ED960" s="15"/>
    </row>
    <row r="961" spans="1:134" ht="15" hidden="1" customHeight="1" x14ac:dyDescent="0.3">
      <c r="A961" s="220"/>
      <c r="B961" s="176"/>
      <c r="C961" s="567"/>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85"/>
      <c r="AK961" s="184"/>
      <c r="AL961" s="184"/>
      <c r="AM961" s="286"/>
      <c r="AN961" s="287"/>
      <c r="AO961" s="287"/>
      <c r="AP961" s="287"/>
      <c r="AQ961" s="295"/>
      <c r="AR961" s="189"/>
      <c r="AS961" s="184"/>
      <c r="AT961" s="190"/>
      <c r="AU961" s="341"/>
      <c r="AV961" s="184"/>
      <c r="AW961" s="184"/>
      <c r="AX961" s="184"/>
      <c r="AY961" s="184"/>
      <c r="AZ961" s="184"/>
      <c r="BA961" s="184"/>
      <c r="BB961" s="186"/>
      <c r="BC961" s="186"/>
      <c r="BD961" s="15"/>
      <c r="BE961" s="137" t="s">
        <v>183</v>
      </c>
      <c r="BF961" s="146"/>
      <c r="BG961" s="146"/>
      <c r="BH961" s="146"/>
      <c r="BI961" s="11" t="s">
        <v>183</v>
      </c>
      <c r="BJ961" s="11" t="s">
        <v>183</v>
      </c>
      <c r="BK961" s="11" t="s">
        <v>183</v>
      </c>
      <c r="BL961" s="11" t="s">
        <v>183</v>
      </c>
      <c r="BM961" s="11" t="s">
        <v>183</v>
      </c>
      <c r="BN961" s="11" t="s">
        <v>183</v>
      </c>
      <c r="BO961" s="11" t="s">
        <v>183</v>
      </c>
      <c r="BP961" s="11" t="s">
        <v>183</v>
      </c>
      <c r="BQ961" s="11" t="s">
        <v>183</v>
      </c>
      <c r="BR961" s="11" t="s">
        <v>183</v>
      </c>
      <c r="BS961" s="11" t="s">
        <v>183</v>
      </c>
      <c r="BT961" s="11" t="s">
        <v>183</v>
      </c>
      <c r="BU961" s="11"/>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c r="CW961" s="15"/>
      <c r="CX961" s="15"/>
      <c r="CY961" s="15"/>
      <c r="CZ961" s="15"/>
      <c r="DA961" s="15"/>
      <c r="DB961" s="16"/>
      <c r="DC961" s="16"/>
      <c r="DD961" s="16"/>
      <c r="DE961" s="16"/>
      <c r="DF961" s="17"/>
      <c r="DG961" s="16"/>
      <c r="DH961" s="16"/>
      <c r="DI961" s="16"/>
      <c r="DJ961" s="16"/>
      <c r="DK961" s="16"/>
      <c r="DL961" s="16"/>
      <c r="DM961" s="185"/>
      <c r="DN961" s="16"/>
      <c r="DO961" s="16"/>
      <c r="DP961" s="16"/>
      <c r="DQ961" s="16"/>
      <c r="DR961" s="16"/>
      <c r="DS961" s="16"/>
      <c r="DT961" s="16"/>
      <c r="DU961" s="16"/>
      <c r="DV961" s="16"/>
      <c r="DW961" s="138"/>
      <c r="DX961" s="137"/>
      <c r="DY961" s="137"/>
      <c r="DZ961" s="17"/>
      <c r="EA961" s="15"/>
      <c r="EB961" s="15"/>
      <c r="EC961" s="15"/>
      <c r="ED961" s="15"/>
    </row>
    <row r="962" spans="1:134" ht="15" hidden="1" customHeight="1" x14ac:dyDescent="0.3">
      <c r="A962" s="220"/>
      <c r="B962" s="139"/>
      <c r="C962" s="561" t="s">
        <v>1464</v>
      </c>
      <c r="D962" s="343"/>
      <c r="E962" s="343"/>
      <c r="F962" s="343"/>
      <c r="G962" s="343"/>
      <c r="H962" s="343"/>
      <c r="I962" s="343"/>
      <c r="J962" s="343"/>
      <c r="K962" s="343"/>
      <c r="L962" s="343"/>
      <c r="M962" s="343"/>
      <c r="N962" s="343"/>
      <c r="O962" s="343"/>
      <c r="P962" s="343"/>
      <c r="Q962" s="343"/>
      <c r="R962" s="343"/>
      <c r="S962" s="343"/>
      <c r="T962" s="343"/>
      <c r="U962" s="343"/>
      <c r="V962" s="343"/>
      <c r="W962" s="343"/>
      <c r="X962" s="343"/>
      <c r="Y962" s="343"/>
      <c r="Z962" s="343"/>
      <c r="AA962" s="343"/>
      <c r="AB962" s="343"/>
      <c r="AC962" s="343"/>
      <c r="AD962" s="343"/>
      <c r="AE962" s="343"/>
      <c r="AF962" s="343"/>
      <c r="AG962" s="343"/>
      <c r="AH962" s="343"/>
      <c r="AI962" s="343"/>
      <c r="AJ962" s="148">
        <f>IF($DM962=0,0,(IF(_xlfn.BITAND($DM962, 128),"8,", "") &amp; IF(_xlfn.BITAND($DM962,64),"7,", "") &amp; IF(_xlfn.BITAND($DM962,7), _xlfn.BITAND($DM962,7) &amp; ",", "") &amp; IF(_xlfn.BITAND($DM962, 56), _xlfn.BITAND($DM962, 56)/8, "")))</f>
        <v>0</v>
      </c>
      <c r="AK962" s="135">
        <v>4290</v>
      </c>
      <c r="AL962" s="135">
        <v>2</v>
      </c>
      <c r="AM962" s="194" t="s">
        <v>165</v>
      </c>
      <c r="AN962" s="195" t="s">
        <v>1465</v>
      </c>
      <c r="AO962" s="195" t="s">
        <v>1466</v>
      </c>
      <c r="AP962" s="196" t="s">
        <v>1467</v>
      </c>
      <c r="AQ962" s="140" t="s">
        <v>1468</v>
      </c>
      <c r="AR962" s="225">
        <v>300</v>
      </c>
      <c r="AS962" s="142" t="s">
        <v>311</v>
      </c>
      <c r="AT962" s="133">
        <v>10</v>
      </c>
      <c r="AU962" s="133">
        <v>3</v>
      </c>
      <c r="AV962" s="12" t="s">
        <v>259</v>
      </c>
      <c r="AW962" s="135">
        <v>0</v>
      </c>
      <c r="AX962" s="135">
        <v>0</v>
      </c>
      <c r="AY962" s="135">
        <v>0</v>
      </c>
      <c r="AZ962" s="135">
        <v>0</v>
      </c>
      <c r="BA962" s="135">
        <v>0</v>
      </c>
      <c r="BB962" s="136"/>
      <c r="BC962" s="136"/>
      <c r="BD962" s="15"/>
      <c r="BE962" s="137" t="str">
        <f>IF(C962="","",C962)</f>
        <v>Catalyst outlet temperature out of range</v>
      </c>
      <c r="BF962" s="146"/>
      <c r="BG962" s="146"/>
      <c r="BH962" s="146"/>
      <c r="BI962" s="11"/>
      <c r="BJ962" s="11"/>
      <c r="BK962" s="11"/>
      <c r="BL962" s="11"/>
      <c r="BM962" s="11"/>
      <c r="BN962" s="11"/>
      <c r="BO962" s="11"/>
      <c r="BP962" s="11"/>
      <c r="BQ962" s="11"/>
      <c r="BR962" s="11"/>
      <c r="BS962" s="11"/>
      <c r="BT962" s="11"/>
      <c r="BU962" s="11"/>
      <c r="BV962" s="15">
        <f>IF(UPPER(TRIM(D962))="X",1,0)</f>
        <v>0</v>
      </c>
      <c r="BW962" s="15">
        <f>IF(UPPER(TRIM(E962))="X",1,0)</f>
        <v>0</v>
      </c>
      <c r="BX962" s="15">
        <f>IF(UPPER(TRIM(F962))="X",1,0)</f>
        <v>0</v>
      </c>
      <c r="BY962" s="15">
        <f>IF(UPPER(TRIM(G962))="X",1,0)</f>
        <v>0</v>
      </c>
      <c r="BZ962" s="15">
        <f>IF(UPPER(TRIM(H962))="X",1,0)</f>
        <v>0</v>
      </c>
      <c r="CA962" s="15">
        <f>IF(UPPER(TRIM(J962))="X",1,0)</f>
        <v>0</v>
      </c>
      <c r="CB962" s="15">
        <f>IF(UPPER(TRIM(L962))="X",1,0)</f>
        <v>0</v>
      </c>
      <c r="CC962" s="15">
        <f>IF(UPPER(TRIM(M962))="X",1,0)</f>
        <v>0</v>
      </c>
      <c r="CD962" s="15">
        <f>IF(UPPER(TRIM(I962))="X",1,0)</f>
        <v>0</v>
      </c>
      <c r="CE962" s="15">
        <f>IF(UPPER(TRIM(K962))="X",1,0)</f>
        <v>0</v>
      </c>
      <c r="CF962" s="15">
        <f t="shared" ref="CF962:CX962" si="460">IF(UPPER(TRIM(N962))="X",1,0)</f>
        <v>0</v>
      </c>
      <c r="CG962" s="15">
        <f t="shared" si="460"/>
        <v>0</v>
      </c>
      <c r="CH962" s="15">
        <f t="shared" si="460"/>
        <v>0</v>
      </c>
      <c r="CI962" s="15">
        <f t="shared" si="460"/>
        <v>0</v>
      </c>
      <c r="CJ962" s="15">
        <f t="shared" si="460"/>
        <v>0</v>
      </c>
      <c r="CK962" s="15">
        <f t="shared" si="460"/>
        <v>0</v>
      </c>
      <c r="CL962" s="15">
        <f t="shared" si="460"/>
        <v>0</v>
      </c>
      <c r="CM962" s="15">
        <f t="shared" si="460"/>
        <v>0</v>
      </c>
      <c r="CN962" s="15">
        <f t="shared" si="460"/>
        <v>0</v>
      </c>
      <c r="CO962" s="15">
        <f t="shared" si="460"/>
        <v>0</v>
      </c>
      <c r="CP962" s="15">
        <f t="shared" si="460"/>
        <v>0</v>
      </c>
      <c r="CQ962" s="15">
        <f t="shared" si="460"/>
        <v>0</v>
      </c>
      <c r="CR962" s="15">
        <f t="shared" si="460"/>
        <v>0</v>
      </c>
      <c r="CS962" s="15">
        <f t="shared" si="460"/>
        <v>0</v>
      </c>
      <c r="CT962" s="15">
        <f t="shared" si="460"/>
        <v>0</v>
      </c>
      <c r="CU962" s="15">
        <f t="shared" si="460"/>
        <v>0</v>
      </c>
      <c r="CV962" s="15">
        <f t="shared" si="460"/>
        <v>0</v>
      </c>
      <c r="CW962" s="15">
        <f t="shared" si="460"/>
        <v>0</v>
      </c>
      <c r="CX962" s="15">
        <f t="shared" si="460"/>
        <v>0</v>
      </c>
      <c r="CY962" s="15">
        <v>0</v>
      </c>
      <c r="CZ962" s="15">
        <f>IF(UPPER(TRIM(AH962))="X",1,0)</f>
        <v>0</v>
      </c>
      <c r="DA962" s="15">
        <v>0</v>
      </c>
      <c r="DB962" s="16">
        <f>IF(UPPER(TRIM(AM962))="P", 0, IF(UPPER(TRIM(AM962))="C", 16384, IF(UPPER(TRIM(AM962))="B", 32768, IF(UPPER(TRIM(AM962))="U", 49152, -1))))</f>
        <v>0</v>
      </c>
      <c r="DC962" s="16">
        <f>HEX2DEC(AN962)</f>
        <v>1066</v>
      </c>
      <c r="DD962" s="16">
        <f>IF(UPPER(TRIM(BB962))="",0,IF(UPPER(TRIM(BB962))="M",32,IF(UPPER(TRIM(BB962))="H",64,IF(UPPER(TRIM(BB962))="I",128,-1))))</f>
        <v>0</v>
      </c>
      <c r="DE962" s="16">
        <f>IF(UPPER(TRIM(BC962))="",0, IF(UPPER(TRIM(BC962))="U",1,IF(UPPER(TRIM(BC962))="A",2,IF(UPPER(TRIM(BC962))="B1",4,IF(UPPER(TRIM(BC962))="B2",8,IF(UPPER(TRIM(BC962))="C",16,-1))))))</f>
        <v>0</v>
      </c>
      <c r="DF962" s="17"/>
      <c r="DG962" s="16">
        <v>831</v>
      </c>
      <c r="DH962" s="16">
        <f>AK962</f>
        <v>4290</v>
      </c>
      <c r="DI962" s="16">
        <f>AL962</f>
        <v>2</v>
      </c>
      <c r="DJ962" s="16">
        <f>DB962 + DC962</f>
        <v>1066</v>
      </c>
      <c r="DK962" s="16">
        <f>HEX2DEC(AO962)</f>
        <v>146</v>
      </c>
      <c r="DL962" s="16">
        <f>HEX2DEC(AP962)</f>
        <v>4462</v>
      </c>
      <c r="DM962" s="13">
        <v>0</v>
      </c>
      <c r="DN962" s="16">
        <v>658</v>
      </c>
      <c r="DO962" s="16">
        <f>BV962*2^15+BW962*2^14+BX962*2^13+BY962*2^12+BZ962*2^11+CA962*2^10+CB962*2^9+CC962*2^8+CD962*2^7+CE962*2^6+CF962*2^5+CG962*2^4+CH962*2^3+CI962*2^2+CJ962*2^1+CK962*2^0</f>
        <v>0</v>
      </c>
      <c r="DP962" s="16">
        <f>CL962*2^15+CM962*2^14+CN962*2^13+CO962*2^12+CP962*2^11+CQ962*2^10+CR962*2^9+CS962*2^8+CT962*2^7+CU962*2^6+CV962*2^5+CW962*2^4+CX962*2^3+CY962*2^2+CZ962*2^1+DA962*2^0</f>
        <v>0</v>
      </c>
      <c r="DQ962" s="16">
        <f>IF(DS962=2,AT962*1000,AT962)</f>
        <v>10000</v>
      </c>
      <c r="DR962" s="16">
        <f>IF(DT962=2,AU962*1000,AU962)</f>
        <v>3000</v>
      </c>
      <c r="DS962" s="16">
        <v>2</v>
      </c>
      <c r="DT962" s="16">
        <v>2</v>
      </c>
      <c r="DU962" s="16">
        <f>MAX(0,MIN(AX962,3))*2^14+MAX(0,MIN(AY962,3))*2^12+MAX(0,MIN(AZ962,3))*2^10+MAX(0,MIN(BA962,3))*2^8+IF(AW962&lt;0,31,IF(AW962&gt;30,30,AW962))</f>
        <v>0</v>
      </c>
      <c r="DV962" s="16">
        <f>DD962 + DE962</f>
        <v>0</v>
      </c>
      <c r="DW962" s="138"/>
      <c r="DX962" s="137"/>
      <c r="DY962" s="137"/>
      <c r="DZ962" s="17"/>
      <c r="EA962" s="15"/>
      <c r="EB962" s="15"/>
      <c r="EC962" s="15"/>
      <c r="ED962" s="15"/>
    </row>
    <row r="963" spans="1:134" ht="15" hidden="1" customHeight="1" x14ac:dyDescent="0.3">
      <c r="A963" s="220"/>
      <c r="B963" s="139"/>
      <c r="C963" s="561"/>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344"/>
      <c r="AK963" s="345"/>
      <c r="AL963" s="345"/>
      <c r="AM963" s="346"/>
      <c r="AN963" s="347"/>
      <c r="AO963" s="347"/>
      <c r="AP963" s="347"/>
      <c r="AQ963" s="140" t="s">
        <v>977</v>
      </c>
      <c r="AR963" s="225">
        <v>750</v>
      </c>
      <c r="AS963" s="142" t="s">
        <v>311</v>
      </c>
      <c r="AT963" s="224"/>
      <c r="AU963" s="266"/>
      <c r="AV963" s="12"/>
      <c r="AW963" s="12"/>
      <c r="AX963" s="12"/>
      <c r="AY963" s="12"/>
      <c r="AZ963" s="12"/>
      <c r="BA963" s="12"/>
      <c r="BB963" s="14"/>
      <c r="BC963" s="14"/>
      <c r="BD963" s="15"/>
      <c r="BE963" s="137"/>
      <c r="BF963" s="146"/>
      <c r="BG963" s="146"/>
      <c r="BH963" s="146"/>
      <c r="BI963" s="11"/>
      <c r="BJ963" s="11"/>
      <c r="BK963" s="11"/>
      <c r="BL963" s="11"/>
      <c r="BM963" s="11"/>
      <c r="BN963" s="11"/>
      <c r="BO963" s="11"/>
      <c r="BP963" s="11"/>
      <c r="BQ963" s="11"/>
      <c r="BR963" s="11"/>
      <c r="BS963" s="11"/>
      <c r="BT963" s="11"/>
      <c r="BU963" s="11"/>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c r="CW963" s="15"/>
      <c r="CX963" s="15"/>
      <c r="CY963" s="15"/>
      <c r="CZ963" s="15"/>
      <c r="DA963" s="15"/>
      <c r="DB963" s="16"/>
      <c r="DC963" s="16"/>
      <c r="DD963" s="16"/>
      <c r="DE963" s="16"/>
      <c r="DF963" s="17"/>
      <c r="DG963" s="16"/>
      <c r="DH963" s="16"/>
      <c r="DI963" s="16"/>
      <c r="DJ963" s="16"/>
      <c r="DK963" s="16"/>
      <c r="DL963" s="16"/>
      <c r="DM963" s="348"/>
      <c r="DN963" s="16"/>
      <c r="DO963" s="16"/>
      <c r="DP963" s="16"/>
      <c r="DQ963" s="16"/>
      <c r="DR963" s="16"/>
      <c r="DS963" s="16"/>
      <c r="DT963" s="16"/>
      <c r="DU963" s="16"/>
      <c r="DV963" s="16"/>
      <c r="DW963" s="138"/>
      <c r="DX963" s="137"/>
      <c r="DY963" s="137"/>
      <c r="DZ963" s="17"/>
      <c r="EA963" s="15"/>
      <c r="EB963" s="15"/>
      <c r="EC963" s="15"/>
      <c r="ED963" s="15"/>
    </row>
    <row r="964" spans="1:134" ht="15" hidden="1" customHeight="1" x14ac:dyDescent="0.3">
      <c r="A964" s="220"/>
      <c r="B964" s="337" t="s">
        <v>925</v>
      </c>
      <c r="C964" s="561"/>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48"/>
      <c r="AK964" s="12"/>
      <c r="AL964" s="12"/>
      <c r="AM964" s="149"/>
      <c r="AN964" s="150"/>
      <c r="AO964" s="150"/>
      <c r="AP964" s="150"/>
      <c r="AQ964" s="140" t="s">
        <v>308</v>
      </c>
      <c r="AR964" s="134">
        <v>1000</v>
      </c>
      <c r="AS964" s="12" t="s">
        <v>191</v>
      </c>
      <c r="AT964" s="224"/>
      <c r="AU964" s="266"/>
      <c r="AV964" s="12"/>
      <c r="AW964" s="12"/>
      <c r="AX964" s="12"/>
      <c r="AY964" s="12"/>
      <c r="AZ964" s="12"/>
      <c r="BA964" s="12"/>
      <c r="BB964" s="14"/>
      <c r="BC964" s="14"/>
      <c r="BD964" s="15"/>
      <c r="BE964" s="137"/>
      <c r="BF964" s="146"/>
      <c r="BG964" s="146"/>
      <c r="BH964" s="146"/>
      <c r="BI964" s="11"/>
      <c r="BJ964" s="11"/>
      <c r="BK964" s="11"/>
      <c r="BL964" s="11"/>
      <c r="BM964" s="11"/>
      <c r="BN964" s="11"/>
      <c r="BO964" s="11"/>
      <c r="BP964" s="11"/>
      <c r="BQ964" s="11"/>
      <c r="BR964" s="11"/>
      <c r="BS964" s="11"/>
      <c r="BT964" s="11"/>
      <c r="BU964" s="11"/>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c r="CW964" s="15"/>
      <c r="CX964" s="15"/>
      <c r="CY964" s="15"/>
      <c r="CZ964" s="15"/>
      <c r="DA964" s="15"/>
      <c r="DB964" s="16"/>
      <c r="DC964" s="16"/>
      <c r="DD964" s="16"/>
      <c r="DE964" s="16"/>
      <c r="DF964" s="17"/>
      <c r="DG964" s="16"/>
      <c r="DH964" s="16"/>
      <c r="DI964" s="16"/>
      <c r="DJ964" s="16"/>
      <c r="DK964" s="16"/>
      <c r="DL964" s="16"/>
      <c r="DM964" s="13"/>
      <c r="DN964" s="16"/>
      <c r="DO964" s="16"/>
      <c r="DP964" s="16"/>
      <c r="DQ964" s="16"/>
      <c r="DR964" s="16"/>
      <c r="DS964" s="16"/>
      <c r="DT964" s="16"/>
      <c r="DU964" s="16"/>
      <c r="DV964" s="16"/>
      <c r="DW964" s="138"/>
      <c r="DX964" s="137"/>
      <c r="DY964" s="137"/>
      <c r="DZ964" s="17"/>
      <c r="EA964" s="15"/>
      <c r="EB964" s="15"/>
      <c r="EC964" s="15"/>
      <c r="ED964" s="15"/>
    </row>
    <row r="965" spans="1:134" ht="15" hidden="1" customHeight="1" x14ac:dyDescent="0.3">
      <c r="A965" s="220"/>
      <c r="B965" s="337" t="s">
        <v>869</v>
      </c>
      <c r="C965" s="561"/>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48"/>
      <c r="AK965" s="12"/>
      <c r="AL965" s="12"/>
      <c r="AM965" s="149"/>
      <c r="AN965" s="150"/>
      <c r="AO965" s="150"/>
      <c r="AP965" s="150"/>
      <c r="AQ965" s="140" t="s">
        <v>1469</v>
      </c>
      <c r="AR965" s="261">
        <v>15</v>
      </c>
      <c r="AS965" s="12" t="s">
        <v>194</v>
      </c>
      <c r="AT965" s="224"/>
      <c r="AU965" s="266"/>
      <c r="AV965" s="12"/>
      <c r="AW965" s="12"/>
      <c r="AX965" s="12"/>
      <c r="AY965" s="12"/>
      <c r="AZ965" s="12"/>
      <c r="BA965" s="12"/>
      <c r="BB965" s="14"/>
      <c r="BC965" s="14"/>
      <c r="BD965" s="15"/>
      <c r="BE965" s="137"/>
      <c r="BF965" s="146"/>
      <c r="BG965" s="146"/>
      <c r="BH965" s="146"/>
      <c r="BI965" s="11"/>
      <c r="BJ965" s="11"/>
      <c r="BK965" s="11"/>
      <c r="BL965" s="11"/>
      <c r="BM965" s="11"/>
      <c r="BN965" s="11"/>
      <c r="BO965" s="11"/>
      <c r="BP965" s="11"/>
      <c r="BQ965" s="11"/>
      <c r="BR965" s="11"/>
      <c r="BS965" s="11"/>
      <c r="BT965" s="11"/>
      <c r="BU965" s="11"/>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c r="CW965" s="15"/>
      <c r="CX965" s="15"/>
      <c r="CY965" s="15"/>
      <c r="CZ965" s="15"/>
      <c r="DA965" s="15"/>
      <c r="DB965" s="16"/>
      <c r="DC965" s="16"/>
      <c r="DD965" s="16"/>
      <c r="DE965" s="16"/>
      <c r="DF965" s="17"/>
      <c r="DG965" s="16"/>
      <c r="DH965" s="16"/>
      <c r="DI965" s="16"/>
      <c r="DJ965" s="16"/>
      <c r="DK965" s="16"/>
      <c r="DL965" s="16"/>
      <c r="DM965" s="13"/>
      <c r="DN965" s="16"/>
      <c r="DO965" s="16"/>
      <c r="DP965" s="16"/>
      <c r="DQ965" s="16"/>
      <c r="DR965" s="16"/>
      <c r="DS965" s="16"/>
      <c r="DT965" s="16"/>
      <c r="DU965" s="16"/>
      <c r="DV965" s="16"/>
      <c r="DW965" s="138"/>
      <c r="DX965" s="137"/>
      <c r="DY965" s="137"/>
      <c r="DZ965" s="17"/>
      <c r="EA965" s="15"/>
      <c r="EB965" s="15"/>
      <c r="EC965" s="15"/>
      <c r="ED965" s="15"/>
    </row>
    <row r="966" spans="1:134" ht="15" hidden="1" customHeight="1" x14ac:dyDescent="0.3">
      <c r="A966" s="220"/>
      <c r="B966" s="337"/>
      <c r="C966" s="561"/>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48"/>
      <c r="AK966" s="12"/>
      <c r="AL966" s="12"/>
      <c r="AM966" s="149"/>
      <c r="AN966" s="150"/>
      <c r="AO966" s="150"/>
      <c r="AP966" s="150"/>
      <c r="AQ966" s="132" t="s">
        <v>1470</v>
      </c>
      <c r="AR966" s="133">
        <v>15</v>
      </c>
      <c r="AS966" s="12" t="s">
        <v>259</v>
      </c>
      <c r="AT966" s="224"/>
      <c r="AU966" s="266"/>
      <c r="AV966" s="12"/>
      <c r="AW966" s="12"/>
      <c r="AX966" s="12"/>
      <c r="AY966" s="12"/>
      <c r="AZ966" s="12"/>
      <c r="BA966" s="12"/>
      <c r="BB966" s="14"/>
      <c r="BC966" s="14"/>
      <c r="BD966" s="15"/>
      <c r="BE966" s="137"/>
      <c r="BF966" s="146"/>
      <c r="BG966" s="146"/>
      <c r="BH966" s="146"/>
      <c r="BI966" s="11"/>
      <c r="BJ966" s="11"/>
      <c r="BK966" s="11"/>
      <c r="BL966" s="11"/>
      <c r="BM966" s="11"/>
      <c r="BN966" s="11"/>
      <c r="BO966" s="11"/>
      <c r="BP966" s="11"/>
      <c r="BQ966" s="11"/>
      <c r="BR966" s="11"/>
      <c r="BS966" s="11"/>
      <c r="BT966" s="11"/>
      <c r="BU966" s="11"/>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c r="CW966" s="15"/>
      <c r="CX966" s="15"/>
      <c r="CY966" s="15"/>
      <c r="CZ966" s="15"/>
      <c r="DA966" s="15"/>
      <c r="DB966" s="16"/>
      <c r="DC966" s="16"/>
      <c r="DD966" s="16"/>
      <c r="DE966" s="16"/>
      <c r="DF966" s="17"/>
      <c r="DG966" s="16"/>
      <c r="DH966" s="16"/>
      <c r="DI966" s="16"/>
      <c r="DJ966" s="16"/>
      <c r="DK966" s="16"/>
      <c r="DL966" s="16"/>
      <c r="DM966" s="13"/>
      <c r="DN966" s="16"/>
      <c r="DO966" s="16"/>
      <c r="DP966" s="16"/>
      <c r="DQ966" s="16"/>
      <c r="DR966" s="16"/>
      <c r="DS966" s="16"/>
      <c r="DT966" s="16"/>
      <c r="DU966" s="16"/>
      <c r="DV966" s="16"/>
      <c r="DW966" s="138"/>
      <c r="DX966" s="137"/>
      <c r="DY966" s="137"/>
      <c r="DZ966" s="17"/>
      <c r="EA966" s="15"/>
      <c r="EB966" s="15"/>
      <c r="EC966" s="15"/>
      <c r="ED966" s="15"/>
    </row>
    <row r="967" spans="1:134" ht="15" hidden="1" customHeight="1" x14ac:dyDescent="0.3">
      <c r="A967" s="154"/>
      <c r="B967" s="139"/>
      <c r="C967" s="561"/>
      <c r="D967" s="349"/>
      <c r="E967" s="349"/>
      <c r="F967" s="349"/>
      <c r="G967" s="349"/>
      <c r="H967" s="349"/>
      <c r="I967" s="349"/>
      <c r="J967" s="349"/>
      <c r="K967" s="349"/>
      <c r="L967" s="349"/>
      <c r="M967" s="349"/>
      <c r="N967" s="349"/>
      <c r="O967" s="349"/>
      <c r="P967" s="349"/>
      <c r="Q967" s="349"/>
      <c r="R967" s="349"/>
      <c r="S967" s="349"/>
      <c r="T967" s="349"/>
      <c r="U967" s="349"/>
      <c r="V967" s="349"/>
      <c r="W967" s="349"/>
      <c r="X967" s="349"/>
      <c r="Y967" s="349"/>
      <c r="Z967" s="349"/>
      <c r="AA967" s="349"/>
      <c r="AB967" s="349"/>
      <c r="AC967" s="349"/>
      <c r="AD967" s="349"/>
      <c r="AE967" s="349"/>
      <c r="AF967" s="349"/>
      <c r="AG967" s="349"/>
      <c r="AH967" s="349"/>
      <c r="AI967" s="349"/>
      <c r="AJ967" s="148"/>
      <c r="AK967" s="12"/>
      <c r="AL967" s="12"/>
      <c r="AM967" s="149"/>
      <c r="AN967" s="150"/>
      <c r="AO967" s="150"/>
      <c r="AP967" s="150"/>
      <c r="AQ967" s="132" t="s">
        <v>1471</v>
      </c>
      <c r="AR967" s="133">
        <v>5</v>
      </c>
      <c r="AS967" s="12" t="s">
        <v>259</v>
      </c>
      <c r="AT967" s="224"/>
      <c r="AU967" s="266"/>
      <c r="AV967" s="12"/>
      <c r="AW967" s="12"/>
      <c r="AX967" s="12"/>
      <c r="AY967" s="12"/>
      <c r="AZ967" s="12"/>
      <c r="BA967" s="12"/>
      <c r="BB967" s="14"/>
      <c r="BC967" s="14"/>
      <c r="BD967" s="15"/>
      <c r="BE967" s="137"/>
      <c r="BF967" s="146"/>
      <c r="BG967" s="146"/>
      <c r="BH967" s="146"/>
      <c r="BI967" s="11"/>
      <c r="BJ967" s="11"/>
      <c r="BK967" s="11"/>
      <c r="BL967" s="11"/>
      <c r="BM967" s="11"/>
      <c r="BN967" s="11"/>
      <c r="BO967" s="11"/>
      <c r="BP967" s="11"/>
      <c r="BQ967" s="11"/>
      <c r="BR967" s="11"/>
      <c r="BS967" s="11"/>
      <c r="BT967" s="11"/>
      <c r="BU967" s="11"/>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c r="CW967" s="15"/>
      <c r="CX967" s="15"/>
      <c r="CY967" s="15"/>
      <c r="CZ967" s="15"/>
      <c r="DA967" s="15"/>
      <c r="DB967" s="16"/>
      <c r="DC967" s="16"/>
      <c r="DD967" s="16"/>
      <c r="DE967" s="16"/>
      <c r="DF967" s="17"/>
      <c r="DG967" s="16"/>
      <c r="DH967" s="16"/>
      <c r="DI967" s="16"/>
      <c r="DJ967" s="16"/>
      <c r="DK967" s="16"/>
      <c r="DL967" s="16"/>
      <c r="DM967" s="13"/>
      <c r="DN967" s="16"/>
      <c r="DO967" s="16"/>
      <c r="DP967" s="16"/>
      <c r="DQ967" s="16"/>
      <c r="DR967" s="16"/>
      <c r="DS967" s="16"/>
      <c r="DT967" s="16"/>
      <c r="DU967" s="16"/>
      <c r="DV967" s="16"/>
      <c r="DW967" s="138"/>
      <c r="DX967" s="137"/>
      <c r="DY967" s="137"/>
      <c r="DZ967" s="17"/>
      <c r="EA967" s="15"/>
      <c r="EB967" s="15"/>
      <c r="EC967" s="15"/>
      <c r="ED967" s="15"/>
    </row>
    <row r="968" spans="1:134" ht="15" hidden="1" customHeight="1" x14ac:dyDescent="0.3">
      <c r="A968" s="153"/>
      <c r="B968" s="350"/>
      <c r="C968" s="570"/>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c r="AA968" s="351"/>
      <c r="AB968" s="351"/>
      <c r="AC968" s="351"/>
      <c r="AD968" s="351"/>
      <c r="AE968" s="351"/>
      <c r="AF968" s="351"/>
      <c r="AG968" s="351"/>
      <c r="AH968" s="351"/>
      <c r="AI968" s="351"/>
      <c r="AJ968" s="352"/>
      <c r="AK968" s="351"/>
      <c r="AL968" s="351"/>
      <c r="AM968" s="353"/>
      <c r="AN968" s="354"/>
      <c r="AO968" s="354"/>
      <c r="AP968" s="354"/>
      <c r="AQ968" s="355"/>
      <c r="AR968" s="356"/>
      <c r="AS968" s="351"/>
      <c r="AT968" s="357"/>
      <c r="AU968" s="358"/>
      <c r="AV968" s="351"/>
      <c r="AW968" s="351"/>
      <c r="AX968" s="351"/>
      <c r="AY968" s="351"/>
      <c r="AZ968" s="351"/>
      <c r="BA968" s="351"/>
      <c r="BB968" s="359"/>
      <c r="BC968" s="359"/>
      <c r="BD968" s="15"/>
      <c r="BE968" s="137"/>
      <c r="BF968" s="146"/>
      <c r="BG968" s="146"/>
      <c r="BH968" s="146"/>
      <c r="BI968" s="11"/>
      <c r="BJ968" s="11"/>
      <c r="BK968" s="11"/>
      <c r="BL968" s="11"/>
      <c r="BM968" s="11"/>
      <c r="BN968" s="11"/>
      <c r="BO968" s="11"/>
      <c r="BP968" s="11"/>
      <c r="BQ968" s="11"/>
      <c r="BR968" s="11"/>
      <c r="BS968" s="11"/>
      <c r="BT968" s="11"/>
      <c r="BU968" s="11"/>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c r="CW968" s="15"/>
      <c r="CX968" s="15"/>
      <c r="CY968" s="15"/>
      <c r="CZ968" s="15"/>
      <c r="DA968" s="15"/>
      <c r="DB968" s="16"/>
      <c r="DC968" s="16"/>
      <c r="DD968" s="16"/>
      <c r="DE968" s="16"/>
      <c r="DF968" s="17"/>
      <c r="DG968" s="16"/>
      <c r="DH968" s="16"/>
      <c r="DI968" s="16"/>
      <c r="DJ968" s="16"/>
      <c r="DK968" s="16"/>
      <c r="DL968" s="16"/>
      <c r="DM968" s="360"/>
      <c r="DN968" s="16"/>
      <c r="DO968" s="16"/>
      <c r="DP968" s="16"/>
      <c r="DQ968" s="16"/>
      <c r="DR968" s="16"/>
      <c r="DS968" s="16"/>
      <c r="DT968" s="16"/>
      <c r="DU968" s="16"/>
      <c r="DV968" s="16"/>
      <c r="DW968" s="138"/>
      <c r="DX968" s="137"/>
      <c r="DY968" s="137"/>
      <c r="DZ968" s="17"/>
      <c r="EA968" s="15"/>
      <c r="EB968" s="15"/>
      <c r="EC968" s="15"/>
      <c r="ED968" s="15"/>
    </row>
    <row r="969" spans="1:134" ht="15" hidden="1" customHeight="1" x14ac:dyDescent="0.3">
      <c r="A969" s="153"/>
      <c r="B969" s="337" t="s">
        <v>1472</v>
      </c>
      <c r="C969" s="553" t="s">
        <v>1473</v>
      </c>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c r="AA969" s="193"/>
      <c r="AB969" s="193"/>
      <c r="AC969" s="193"/>
      <c r="AD969" s="193"/>
      <c r="AE969" s="193"/>
      <c r="AF969" s="193"/>
      <c r="AG969" s="193"/>
      <c r="AH969" s="193"/>
      <c r="AI969" s="193"/>
      <c r="AJ969" s="148">
        <f>IF($DM969=0,0,(IF(_xlfn.BITAND($DM969, 128),"8,", "") &amp; IF(_xlfn.BITAND($DM969,64),"7,", "") &amp; IF(_xlfn.BITAND($DM969,7), _xlfn.BITAND($DM969,7) &amp; ",", "") &amp; IF(_xlfn.BITAND($DM969, 56), _xlfn.BITAND($DM969, 56)/8, "")))</f>
        <v>0</v>
      </c>
      <c r="AK969" s="135">
        <v>110</v>
      </c>
      <c r="AL969" s="135">
        <v>1</v>
      </c>
      <c r="AM969" s="194" t="s">
        <v>165</v>
      </c>
      <c r="AN969" s="195" t="s">
        <v>1474</v>
      </c>
      <c r="AO969" s="195" t="s">
        <v>167</v>
      </c>
      <c r="AP969" s="195" t="s">
        <v>1474</v>
      </c>
      <c r="AQ969" s="132" t="s">
        <v>1475</v>
      </c>
      <c r="AR969" s="141">
        <v>10</v>
      </c>
      <c r="AS969" s="142" t="s">
        <v>170</v>
      </c>
      <c r="AT969" s="133">
        <v>5</v>
      </c>
      <c r="AU969" s="133">
        <v>3</v>
      </c>
      <c r="AV969" s="12" t="s">
        <v>259</v>
      </c>
      <c r="AW969" s="135">
        <v>0</v>
      </c>
      <c r="AX969" s="135">
        <v>0</v>
      </c>
      <c r="AY969" s="135">
        <v>0</v>
      </c>
      <c r="AZ969" s="135">
        <v>0</v>
      </c>
      <c r="BA969" s="135">
        <v>0</v>
      </c>
      <c r="BB969" s="136"/>
      <c r="BC969" s="136"/>
      <c r="BD969" s="15"/>
      <c r="BE969" s="137" t="s">
        <v>1476</v>
      </c>
      <c r="BF969" s="11"/>
      <c r="BG969" s="11"/>
      <c r="BH969" s="11"/>
      <c r="BI969" s="11" t="s">
        <v>183</v>
      </c>
      <c r="BJ969" s="11" t="s">
        <v>183</v>
      </c>
      <c r="BK969" s="11" t="s">
        <v>183</v>
      </c>
      <c r="BL969" s="11" t="s">
        <v>183</v>
      </c>
      <c r="BM969" s="11" t="s">
        <v>183</v>
      </c>
      <c r="BN969" s="11" t="s">
        <v>183</v>
      </c>
      <c r="BO969" s="11" t="s">
        <v>183</v>
      </c>
      <c r="BP969" s="11" t="s">
        <v>183</v>
      </c>
      <c r="BQ969" s="11" t="s">
        <v>183</v>
      </c>
      <c r="BR969" s="11" t="s">
        <v>183</v>
      </c>
      <c r="BS969" s="11" t="s">
        <v>183</v>
      </c>
      <c r="BT969" s="11" t="s">
        <v>183</v>
      </c>
      <c r="BU969" s="11"/>
      <c r="BV969" s="15">
        <f>IF(UPPER(TRIM(D969))="X",1,0)</f>
        <v>0</v>
      </c>
      <c r="BW969" s="15">
        <f>IF(UPPER(TRIM(E969))="X",1,0)</f>
        <v>0</v>
      </c>
      <c r="BX969" s="15">
        <f>IF(UPPER(TRIM(F969))="X",1,0)</f>
        <v>0</v>
      </c>
      <c r="BY969" s="15">
        <f>IF(UPPER(TRIM(G969))="X",1,0)</f>
        <v>0</v>
      </c>
      <c r="BZ969" s="15">
        <f>IF(UPPER(TRIM(H969))="X",1,0)</f>
        <v>0</v>
      </c>
      <c r="CA969" s="15">
        <f>IF(UPPER(TRIM(J969))="X",1,0)</f>
        <v>0</v>
      </c>
      <c r="CB969" s="15">
        <f>IF(UPPER(TRIM(L969))="X",1,0)</f>
        <v>0</v>
      </c>
      <c r="CC969" s="15">
        <f>IF(UPPER(TRIM(M969))="X",1,0)</f>
        <v>0</v>
      </c>
      <c r="CD969" s="15">
        <f>IF(UPPER(TRIM(I969))="X",1,0)</f>
        <v>0</v>
      </c>
      <c r="CE969" s="15">
        <f>IF(UPPER(TRIM(K969))="X",1,0)</f>
        <v>0</v>
      </c>
      <c r="CF969" s="15">
        <f t="shared" ref="CF969:DA969" si="461">IF(UPPER(TRIM(N969))="X",1,0)</f>
        <v>0</v>
      </c>
      <c r="CG969" s="15">
        <f t="shared" si="461"/>
        <v>0</v>
      </c>
      <c r="CH969" s="15">
        <f t="shared" si="461"/>
        <v>0</v>
      </c>
      <c r="CI969" s="15">
        <f t="shared" si="461"/>
        <v>0</v>
      </c>
      <c r="CJ969" s="15">
        <f t="shared" si="461"/>
        <v>0</v>
      </c>
      <c r="CK969" s="15">
        <f t="shared" si="461"/>
        <v>0</v>
      </c>
      <c r="CL969" s="15">
        <f t="shared" si="461"/>
        <v>0</v>
      </c>
      <c r="CM969" s="15">
        <f t="shared" si="461"/>
        <v>0</v>
      </c>
      <c r="CN969" s="15">
        <f t="shared" si="461"/>
        <v>0</v>
      </c>
      <c r="CO969" s="15">
        <f t="shared" si="461"/>
        <v>0</v>
      </c>
      <c r="CP969" s="15">
        <f t="shared" si="461"/>
        <v>0</v>
      </c>
      <c r="CQ969" s="15">
        <f t="shared" si="461"/>
        <v>0</v>
      </c>
      <c r="CR969" s="15">
        <f t="shared" si="461"/>
        <v>0</v>
      </c>
      <c r="CS969" s="15">
        <f t="shared" si="461"/>
        <v>0</v>
      </c>
      <c r="CT969" s="15">
        <f t="shared" si="461"/>
        <v>0</v>
      </c>
      <c r="CU969" s="15">
        <f t="shared" si="461"/>
        <v>0</v>
      </c>
      <c r="CV969" s="15">
        <f t="shared" si="461"/>
        <v>0</v>
      </c>
      <c r="CW969" s="15">
        <f t="shared" si="461"/>
        <v>0</v>
      </c>
      <c r="CX969" s="15">
        <f t="shared" si="461"/>
        <v>0</v>
      </c>
      <c r="CY969" s="15">
        <f t="shared" si="461"/>
        <v>0</v>
      </c>
      <c r="CZ969" s="15">
        <f t="shared" si="461"/>
        <v>0</v>
      </c>
      <c r="DA969" s="15">
        <f t="shared" si="461"/>
        <v>0</v>
      </c>
      <c r="DB969" s="16">
        <f>IF(UPPER(TRIM(AM969))="P", 0, IF(UPPER(TRIM(AM969))="C", 16384, IF(UPPER(TRIM(AM969))="B", 32768, IF(UPPER(TRIM(AM969))="U", 49152, -1))))</f>
        <v>0</v>
      </c>
      <c r="DC969" s="16">
        <f>HEX2DEC(AN969)</f>
        <v>5377</v>
      </c>
      <c r="DD969" s="16">
        <f>IF(UPPER(TRIM(BB969))="",0,IF(UPPER(TRIM(BB969))="M",32,IF(UPPER(TRIM(BB969))="H",64,IF(UPPER(TRIM(BB969))="I",128,-1))))</f>
        <v>0</v>
      </c>
      <c r="DE969" s="16">
        <f>IF(UPPER(TRIM(BC969))="",0, IF(UPPER(TRIM(BC969))="U",1,IF(UPPER(TRIM(BC969))="A",2,IF(UPPER(TRIM(BC969))="B1",4,IF(UPPER(TRIM(BC969))="B2",8,IF(UPPER(TRIM(BC969))="C",16,-1))))))</f>
        <v>0</v>
      </c>
      <c r="DF969" s="17"/>
      <c r="DG969" s="16">
        <v>532</v>
      </c>
      <c r="DH969" s="16">
        <f>AK969</f>
        <v>110</v>
      </c>
      <c r="DI969" s="16">
        <f>AL969</f>
        <v>1</v>
      </c>
      <c r="DJ969" s="16">
        <f>DB969 + DC969</f>
        <v>5377</v>
      </c>
      <c r="DK969" s="16">
        <f>HEX2DEC(AO969)</f>
        <v>0</v>
      </c>
      <c r="DL969" s="16">
        <f>HEX2DEC(AP969)</f>
        <v>5377</v>
      </c>
      <c r="DM969" s="13">
        <v>0</v>
      </c>
      <c r="DN969" s="16">
        <v>402</v>
      </c>
      <c r="DO969" s="16">
        <f>BV969*2^15+BW969*2^14+BX969*2^13+BY969*2^12+BZ969*2^11+CA969*2^10+CB969*2^9+CC969*2^8+CD969*2^7+CE969*2^6+CF969*2^5+CG969*2^4+CH969*2^3+CI969*2^2+CJ969*2^1+CK969*2^0</f>
        <v>0</v>
      </c>
      <c r="DP969" s="16">
        <f>CL969*2^15+CM969*2^14+CN969*2^13+CO969*2^12+CP969*2^11+CQ969*2^10+CR969*2^9+CS969*2^8+CT969*2^7+CU969*2^6+CV969*2^5+CW969*2^4+CX969*2^3+CY969*2^2+CZ969*2^1+DA969*2^0</f>
        <v>0</v>
      </c>
      <c r="DQ969" s="16">
        <f>IF(DS969=2,AT969*1000,AT969)</f>
        <v>5000</v>
      </c>
      <c r="DR969" s="16">
        <f>IF(DT969=2,AU969*1000,AU969)</f>
        <v>3000</v>
      </c>
      <c r="DS969" s="16">
        <v>2</v>
      </c>
      <c r="DT969" s="16">
        <v>2</v>
      </c>
      <c r="DU969" s="16">
        <f>MAX(0,MIN(AX969,3))*2^14+MAX(0,MIN(AY969,3))*2^12+MAX(0,MIN(AZ969,3))*2^10+MAX(0,MIN(BA969,3))*2^8+IF(AW969&lt;0,31,IF(AW969&gt;30,30,AW969))</f>
        <v>0</v>
      </c>
      <c r="DV969" s="16">
        <f>DD969 + DE969</f>
        <v>0</v>
      </c>
      <c r="DW969" s="138"/>
      <c r="DX969" s="137"/>
      <c r="DY969" s="137"/>
      <c r="DZ969" s="17"/>
      <c r="EA969" s="15"/>
      <c r="EB969" s="15"/>
      <c r="EC969" s="15"/>
      <c r="ED969" s="15"/>
    </row>
    <row r="970" spans="1:134" ht="15" hidden="1" customHeight="1" x14ac:dyDescent="0.3">
      <c r="A970" s="340"/>
      <c r="B970" s="337" t="s">
        <v>1477</v>
      </c>
      <c r="C970" s="553" t="s">
        <v>1478</v>
      </c>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48"/>
      <c r="AK970" s="12"/>
      <c r="AL970" s="12"/>
      <c r="AM970" s="149"/>
      <c r="AN970" s="150"/>
      <c r="AO970" s="150"/>
      <c r="AP970" s="150"/>
      <c r="AQ970" s="132" t="s">
        <v>1479</v>
      </c>
      <c r="AR970" s="12"/>
      <c r="AS970" s="12"/>
      <c r="AT970" s="13"/>
      <c r="AU970" s="13"/>
      <c r="AV970" s="12"/>
      <c r="AW970" s="12"/>
      <c r="AX970" s="12"/>
      <c r="AY970" s="12"/>
      <c r="AZ970" s="12"/>
      <c r="BA970" s="12"/>
      <c r="BB970" s="14"/>
      <c r="BC970" s="14"/>
      <c r="BD970" s="15"/>
      <c r="BE970" s="137" t="s">
        <v>183</v>
      </c>
      <c r="BF970" s="11"/>
      <c r="BG970" s="11"/>
      <c r="BH970" s="11"/>
      <c r="BI970" s="11" t="s">
        <v>183</v>
      </c>
      <c r="BJ970" s="11" t="s">
        <v>183</v>
      </c>
      <c r="BK970" s="11" t="s">
        <v>183</v>
      </c>
      <c r="BL970" s="11" t="s">
        <v>183</v>
      </c>
      <c r="BM970" s="11" t="s">
        <v>183</v>
      </c>
      <c r="BN970" s="11" t="s">
        <v>183</v>
      </c>
      <c r="BO970" s="11" t="s">
        <v>183</v>
      </c>
      <c r="BP970" s="11" t="s">
        <v>183</v>
      </c>
      <c r="BQ970" s="11" t="s">
        <v>183</v>
      </c>
      <c r="BR970" s="11" t="s">
        <v>183</v>
      </c>
      <c r="BS970" s="11" t="s">
        <v>183</v>
      </c>
      <c r="BT970" s="11" t="s">
        <v>183</v>
      </c>
      <c r="BU970" s="11"/>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c r="CW970" s="15"/>
      <c r="CX970" s="15"/>
      <c r="CY970" s="15"/>
      <c r="CZ970" s="15"/>
      <c r="DA970" s="15"/>
      <c r="DB970" s="16"/>
      <c r="DC970" s="16"/>
      <c r="DD970" s="16"/>
      <c r="DE970" s="16"/>
      <c r="DF970" s="17"/>
      <c r="DG970" s="16"/>
      <c r="DH970" s="16"/>
      <c r="DI970" s="16"/>
      <c r="DJ970" s="16"/>
      <c r="DK970" s="16"/>
      <c r="DL970" s="16"/>
      <c r="DM970" s="13"/>
      <c r="DN970" s="16"/>
      <c r="DO970" s="16"/>
      <c r="DP970" s="16"/>
      <c r="DQ970" s="16"/>
      <c r="DR970" s="16"/>
      <c r="DS970" s="16"/>
      <c r="DT970" s="16"/>
      <c r="DU970" s="16"/>
      <c r="DV970" s="16"/>
      <c r="DW970" s="138"/>
      <c r="DX970" s="137"/>
      <c r="DY970" s="137"/>
      <c r="DZ970" s="17"/>
      <c r="EA970" s="15"/>
      <c r="EB970" s="15"/>
      <c r="EC970" s="15"/>
      <c r="ED970" s="15"/>
    </row>
    <row r="971" spans="1:134" ht="15" hidden="1" customHeight="1" x14ac:dyDescent="0.3">
      <c r="A971" s="220"/>
      <c r="B971" s="361"/>
      <c r="C971" s="571"/>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362"/>
      <c r="AK971" s="203"/>
      <c r="AL971" s="203"/>
      <c r="AM971" s="363"/>
      <c r="AN971" s="364"/>
      <c r="AO971" s="364"/>
      <c r="AP971" s="364"/>
      <c r="AQ971" s="365"/>
      <c r="AR971" s="366"/>
      <c r="AS971" s="203"/>
      <c r="AT971" s="367"/>
      <c r="AU971" s="368"/>
      <c r="AV971" s="203"/>
      <c r="AW971" s="203"/>
      <c r="AX971" s="203"/>
      <c r="AY971" s="203"/>
      <c r="AZ971" s="203"/>
      <c r="BA971" s="203"/>
      <c r="BB971" s="369"/>
      <c r="BC971" s="369"/>
      <c r="BD971" s="15"/>
      <c r="BE971" s="137" t="s">
        <v>183</v>
      </c>
      <c r="BF971" s="146"/>
      <c r="BG971" s="146"/>
      <c r="BH971" s="146"/>
      <c r="BI971" s="11" t="s">
        <v>183</v>
      </c>
      <c r="BJ971" s="11" t="s">
        <v>183</v>
      </c>
      <c r="BK971" s="11" t="s">
        <v>183</v>
      </c>
      <c r="BL971" s="11" t="s">
        <v>183</v>
      </c>
      <c r="BM971" s="11" t="s">
        <v>183</v>
      </c>
      <c r="BN971" s="11" t="s">
        <v>183</v>
      </c>
      <c r="BO971" s="11" t="s">
        <v>183</v>
      </c>
      <c r="BP971" s="11" t="s">
        <v>183</v>
      </c>
      <c r="BQ971" s="11" t="s">
        <v>183</v>
      </c>
      <c r="BR971" s="11" t="s">
        <v>183</v>
      </c>
      <c r="BS971" s="11" t="s">
        <v>183</v>
      </c>
      <c r="BT971" s="11" t="s">
        <v>183</v>
      </c>
      <c r="BU971" s="11"/>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c r="CW971" s="15"/>
      <c r="CX971" s="15"/>
      <c r="CY971" s="15"/>
      <c r="CZ971" s="15"/>
      <c r="DA971" s="15"/>
      <c r="DB971" s="16"/>
      <c r="DC971" s="16"/>
      <c r="DD971" s="16"/>
      <c r="DE971" s="16"/>
      <c r="DF971" s="17"/>
      <c r="DG971" s="16"/>
      <c r="DH971" s="16"/>
      <c r="DI971" s="16"/>
      <c r="DJ971" s="16"/>
      <c r="DK971" s="16"/>
      <c r="DL971" s="16"/>
      <c r="DM971" s="370"/>
      <c r="DN971" s="16"/>
      <c r="DO971" s="16"/>
      <c r="DP971" s="16"/>
      <c r="DQ971" s="16"/>
      <c r="DR971" s="16"/>
      <c r="DS971" s="16"/>
      <c r="DT971" s="16"/>
      <c r="DU971" s="16"/>
      <c r="DV971" s="16"/>
      <c r="DW971" s="138"/>
      <c r="DX971" s="137"/>
      <c r="DY971" s="137"/>
      <c r="DZ971" s="17"/>
      <c r="EA971" s="15"/>
      <c r="EB971" s="15"/>
      <c r="EC971" s="15"/>
      <c r="ED971" s="15"/>
    </row>
    <row r="972" spans="1:134" ht="15" hidden="1" customHeight="1" x14ac:dyDescent="0.3">
      <c r="A972" s="154"/>
      <c r="B972" s="371" t="s">
        <v>1480</v>
      </c>
      <c r="C972" s="572" t="s">
        <v>1481</v>
      </c>
      <c r="D972" s="372"/>
      <c r="E972" s="372"/>
      <c r="F972" s="372"/>
      <c r="G972" s="373"/>
      <c r="H972" s="372"/>
      <c r="I972" s="373"/>
      <c r="J972" s="373"/>
      <c r="K972" s="372"/>
      <c r="L972" s="372"/>
      <c r="M972" s="372"/>
      <c r="N972" s="372"/>
      <c r="O972" s="372"/>
      <c r="P972" s="372"/>
      <c r="Q972" s="372"/>
      <c r="R972" s="372"/>
      <c r="S972" s="372"/>
      <c r="T972" s="372"/>
      <c r="U972" s="372"/>
      <c r="V972" s="372"/>
      <c r="W972" s="372"/>
      <c r="X972" s="372"/>
      <c r="Y972" s="372"/>
      <c r="Z972" s="372"/>
      <c r="AA972" s="372"/>
      <c r="AB972" s="372"/>
      <c r="AC972" s="372"/>
      <c r="AD972" s="372"/>
      <c r="AE972" s="372"/>
      <c r="AF972" s="372"/>
      <c r="AG972" s="372"/>
      <c r="AH972" s="372"/>
      <c r="AI972" s="372"/>
      <c r="AJ972" s="374">
        <f>IF($DM972=0,0,(IF(_xlfn.BITAND($DM972, 128),"8,", "") &amp; IF(_xlfn.BITAND($DM972,64),"7,", "") &amp; IF(_xlfn.BITAND($DM972,7), _xlfn.BITAND($DM972,7) &amp; ",", "") &amp; IF(_xlfn.BITAND($DM972, 56), _xlfn.BITAND($DM972, 56)/8, "")))</f>
        <v>0</v>
      </c>
      <c r="AK972" s="375">
        <v>2629</v>
      </c>
      <c r="AL972" s="375">
        <v>15</v>
      </c>
      <c r="AM972" s="376" t="s">
        <v>165</v>
      </c>
      <c r="AN972" s="377" t="s">
        <v>1482</v>
      </c>
      <c r="AO972" s="377" t="s">
        <v>167</v>
      </c>
      <c r="AP972" s="377" t="s">
        <v>1482</v>
      </c>
      <c r="AQ972" s="378"/>
      <c r="AR972" s="378"/>
      <c r="AS972" s="378" t="s">
        <v>1483</v>
      </c>
      <c r="AT972" s="379">
        <v>20</v>
      </c>
      <c r="AU972" s="379">
        <v>5</v>
      </c>
      <c r="AV972" s="380" t="s">
        <v>259</v>
      </c>
      <c r="AW972" s="381">
        <v>0</v>
      </c>
      <c r="AX972" s="381">
        <v>0</v>
      </c>
      <c r="AY972" s="381">
        <v>0</v>
      </c>
      <c r="AZ972" s="381">
        <v>0</v>
      </c>
      <c r="BA972" s="381">
        <v>0</v>
      </c>
      <c r="BB972" s="382"/>
      <c r="BC972" s="382"/>
      <c r="BD972" s="15"/>
      <c r="BE972" s="137" t="str">
        <f>IF(C972="","",C972)</f>
        <v>COT higher than expected</v>
      </c>
      <c r="BF972" s="11" t="s">
        <v>264</v>
      </c>
      <c r="BG972" s="11" t="s">
        <v>265</v>
      </c>
      <c r="BH972" s="11" t="s">
        <v>266</v>
      </c>
      <c r="BI972" s="11" t="s">
        <v>484</v>
      </c>
      <c r="BJ972" s="11" t="s">
        <v>268</v>
      </c>
      <c r="BK972" s="11" t="s">
        <v>485</v>
      </c>
      <c r="BL972" s="11" t="s">
        <v>486</v>
      </c>
      <c r="BM972" s="11" t="s">
        <v>323</v>
      </c>
      <c r="BN972" s="11" t="s">
        <v>182</v>
      </c>
      <c r="BO972" s="11" t="s">
        <v>181</v>
      </c>
      <c r="BP972" s="11" t="s">
        <v>272</v>
      </c>
      <c r="BQ972" s="11" t="s">
        <v>180</v>
      </c>
      <c r="BR972" s="11" t="s">
        <v>182</v>
      </c>
      <c r="BS972" s="11" t="s">
        <v>183</v>
      </c>
      <c r="BT972" s="11" t="s">
        <v>182</v>
      </c>
      <c r="BU972" s="11"/>
      <c r="BV972" s="15">
        <f>IF(UPPER(TRIM(D972))="X",1,0)</f>
        <v>0</v>
      </c>
      <c r="BW972" s="15">
        <f>IF(UPPER(TRIM(E972))="X",1,0)</f>
        <v>0</v>
      </c>
      <c r="BX972" s="15">
        <f>IF(UPPER(TRIM(F972))="X",1,0)</f>
        <v>0</v>
      </c>
      <c r="BY972" s="15">
        <f>IF(UPPER(TRIM(G972))="X",1,0)</f>
        <v>0</v>
      </c>
      <c r="BZ972" s="15">
        <f>IF(UPPER(TRIM(H972))="X",1,0)</f>
        <v>0</v>
      </c>
      <c r="CA972" s="15">
        <f>IF(UPPER(TRIM(J972))="X",1,0)</f>
        <v>0</v>
      </c>
      <c r="CB972" s="15">
        <f>IF(UPPER(TRIM(L972))="X",1,0)</f>
        <v>0</v>
      </c>
      <c r="CC972" s="15">
        <f>IF(UPPER(TRIM(M972))="X",1,0)</f>
        <v>0</v>
      </c>
      <c r="CD972" s="15">
        <f>IF(UPPER(TRIM(I972))="X",1,0)</f>
        <v>0</v>
      </c>
      <c r="CE972" s="15">
        <f>IF(UPPER(TRIM(K972))="X",1,0)</f>
        <v>0</v>
      </c>
      <c r="CF972" s="15">
        <f t="shared" ref="CF972:CX972" si="462">IF(UPPER(TRIM(N972))="X",1,0)</f>
        <v>0</v>
      </c>
      <c r="CG972" s="15">
        <f t="shared" si="462"/>
        <v>0</v>
      </c>
      <c r="CH972" s="15">
        <f t="shared" si="462"/>
        <v>0</v>
      </c>
      <c r="CI972" s="15">
        <f t="shared" si="462"/>
        <v>0</v>
      </c>
      <c r="CJ972" s="15">
        <f t="shared" si="462"/>
        <v>0</v>
      </c>
      <c r="CK972" s="15">
        <f t="shared" si="462"/>
        <v>0</v>
      </c>
      <c r="CL972" s="15">
        <f t="shared" si="462"/>
        <v>0</v>
      </c>
      <c r="CM972" s="15">
        <f t="shared" si="462"/>
        <v>0</v>
      </c>
      <c r="CN972" s="15">
        <f t="shared" si="462"/>
        <v>0</v>
      </c>
      <c r="CO972" s="15">
        <f t="shared" si="462"/>
        <v>0</v>
      </c>
      <c r="CP972" s="15">
        <f t="shared" si="462"/>
        <v>0</v>
      </c>
      <c r="CQ972" s="15">
        <f t="shared" si="462"/>
        <v>0</v>
      </c>
      <c r="CR972" s="15">
        <f t="shared" si="462"/>
        <v>0</v>
      </c>
      <c r="CS972" s="15">
        <f t="shared" si="462"/>
        <v>0</v>
      </c>
      <c r="CT972" s="15">
        <f t="shared" si="462"/>
        <v>0</v>
      </c>
      <c r="CU972" s="15">
        <f t="shared" si="462"/>
        <v>0</v>
      </c>
      <c r="CV972" s="15">
        <f t="shared" si="462"/>
        <v>0</v>
      </c>
      <c r="CW972" s="15">
        <f t="shared" si="462"/>
        <v>0</v>
      </c>
      <c r="CX972" s="15">
        <f t="shared" si="462"/>
        <v>0</v>
      </c>
      <c r="CY972" s="15">
        <v>0</v>
      </c>
      <c r="CZ972" s="15">
        <f>IF(UPPER(TRIM(AH972))="X",1,0)</f>
        <v>0</v>
      </c>
      <c r="DA972" s="15">
        <v>0</v>
      </c>
      <c r="DB972" s="16">
        <f>IF(UPPER(TRIM(AM972))="P", 0, IF(UPPER(TRIM(AM972))="C", 16384, IF(UPPER(TRIM(AM972))="B", 32768, IF(UPPER(TRIM(AM972))="U", 49152, -1))))</f>
        <v>0</v>
      </c>
      <c r="DC972" s="16">
        <f>HEX2DEC(AN972)</f>
        <v>6147</v>
      </c>
      <c r="DD972" s="16">
        <f>IF(UPPER(TRIM(BB972))="",0,IF(UPPER(TRIM(BB972))="M",32,IF(UPPER(TRIM(BB972))="H",64,IF(UPPER(TRIM(BB972))="I",128,-1))))</f>
        <v>0</v>
      </c>
      <c r="DE972" s="16">
        <f>IF(UPPER(TRIM(BC972))="",0, IF(UPPER(TRIM(BC972))="U",1,IF(UPPER(TRIM(BC972))="A",2,IF(UPPER(TRIM(BC972))="B1",4,IF(UPPER(TRIM(BC972))="B2",8,IF(UPPER(TRIM(BC972))="C",16,-1))))))</f>
        <v>0</v>
      </c>
      <c r="DF972" s="17"/>
      <c r="DG972" s="16">
        <v>657</v>
      </c>
      <c r="DH972" s="16">
        <f>AK972</f>
        <v>2629</v>
      </c>
      <c r="DI972" s="16">
        <f>AL972</f>
        <v>15</v>
      </c>
      <c r="DJ972" s="16">
        <f>DB972 + DC972</f>
        <v>6147</v>
      </c>
      <c r="DK972" s="16">
        <f>HEX2DEC(AO972)</f>
        <v>0</v>
      </c>
      <c r="DL972" s="16">
        <f>HEX2DEC(AP972)</f>
        <v>6147</v>
      </c>
      <c r="DM972" s="374">
        <v>0</v>
      </c>
      <c r="DN972" s="16">
        <v>487</v>
      </c>
      <c r="DO972" s="16">
        <f>BV972*2^15+BW972*2^14+BX972*2^13+BY972*2^12+BZ972*2^11+CA972*2^10+CB972*2^9+CC972*2^8+CD972*2^7+CE972*2^6+CF972*2^5+CG972*2^4+CH972*2^3+CI972*2^2+CJ972*2^1+CK972*2^0</f>
        <v>0</v>
      </c>
      <c r="DP972" s="16">
        <f>CL972*2^15+CM972*2^14+CN972*2^13+CO972*2^12+CP972*2^11+CQ972*2^10+CR972*2^9+CS972*2^8+CT972*2^7+CU972*2^6+CV972*2^5+CW972*2^4+CX972*2^3+CY972*2^2+CZ972*2^1+DA972*2^0</f>
        <v>0</v>
      </c>
      <c r="DQ972" s="16">
        <f>IF(DS972=2,AT972*1000,AT972)</f>
        <v>20000</v>
      </c>
      <c r="DR972" s="16">
        <f>IF(DT972=2,AU972*1000,AU972)</f>
        <v>5000</v>
      </c>
      <c r="DS972" s="16">
        <v>2</v>
      </c>
      <c r="DT972" s="16">
        <v>2</v>
      </c>
      <c r="DU972" s="16">
        <f>MAX(0,MIN(AX972,3))*2^14+MAX(0,MIN(AY972,3))*2^12+MAX(0,MIN(AZ972,3))*2^10+MAX(0,MIN(BA972,3))*2^8+IF(AW972&lt;0,31,IF(AW972&gt;30,30,AW972))</f>
        <v>0</v>
      </c>
      <c r="DV972" s="16">
        <f>DD972 + DE972</f>
        <v>0</v>
      </c>
      <c r="DW972" s="138" t="s">
        <v>184</v>
      </c>
      <c r="DX972" s="137" t="s">
        <v>273</v>
      </c>
      <c r="DY972" s="137" t="s">
        <v>186</v>
      </c>
      <c r="DZ972" s="17"/>
      <c r="EA972" s="15"/>
      <c r="EB972" s="15"/>
      <c r="EC972" s="15"/>
      <c r="ED972" s="15"/>
    </row>
    <row r="973" spans="1:134" ht="15" hidden="1" customHeight="1" x14ac:dyDescent="0.3">
      <c r="A973" s="123"/>
      <c r="B973" s="383"/>
      <c r="C973" s="573"/>
      <c r="D973" s="384"/>
      <c r="E973" s="384"/>
      <c r="F973" s="384"/>
      <c r="G973" s="385"/>
      <c r="H973" s="384"/>
      <c r="I973" s="385"/>
      <c r="J973" s="385"/>
      <c r="K973" s="384"/>
      <c r="L973" s="384"/>
      <c r="M973" s="384"/>
      <c r="N973" s="384"/>
      <c r="O973" s="384"/>
      <c r="P973" s="384"/>
      <c r="Q973" s="384"/>
      <c r="R973" s="384"/>
      <c r="S973" s="384"/>
      <c r="T973" s="384"/>
      <c r="U973" s="384"/>
      <c r="V973" s="384"/>
      <c r="W973" s="384"/>
      <c r="X973" s="384"/>
      <c r="Y973" s="384"/>
      <c r="Z973" s="384"/>
      <c r="AA973" s="384"/>
      <c r="AB973" s="384"/>
      <c r="AC973" s="384"/>
      <c r="AD973" s="384"/>
      <c r="AE973" s="384"/>
      <c r="AF973" s="384"/>
      <c r="AG973" s="384"/>
      <c r="AH973" s="384"/>
      <c r="AI973" s="384"/>
      <c r="AJ973" s="386"/>
      <c r="AK973" s="387"/>
      <c r="AL973" s="387"/>
      <c r="AM973" s="388"/>
      <c r="AN973" s="389"/>
      <c r="AO973" s="389"/>
      <c r="AP973" s="389"/>
      <c r="AQ973" s="390"/>
      <c r="AR973" s="390"/>
      <c r="AS973" s="390"/>
      <c r="AT973" s="391"/>
      <c r="AU973" s="391"/>
      <c r="AV973" s="392"/>
      <c r="AW973" s="392"/>
      <c r="AX973" s="392"/>
      <c r="AY973" s="392"/>
      <c r="AZ973" s="392"/>
      <c r="BA973" s="392"/>
      <c r="BB973" s="186"/>
      <c r="BC973" s="186"/>
      <c r="BD973" s="15"/>
      <c r="BE973" s="137" t="s">
        <v>183</v>
      </c>
      <c r="BF973" s="11"/>
      <c r="BG973" s="11"/>
      <c r="BH973" s="11"/>
      <c r="BI973" s="11" t="s">
        <v>183</v>
      </c>
      <c r="BJ973" s="11" t="s">
        <v>183</v>
      </c>
      <c r="BK973" s="11" t="s">
        <v>183</v>
      </c>
      <c r="BL973" s="11" t="s">
        <v>183</v>
      </c>
      <c r="BM973" s="11" t="s">
        <v>183</v>
      </c>
      <c r="BN973" s="11" t="s">
        <v>183</v>
      </c>
      <c r="BO973" s="11" t="s">
        <v>183</v>
      </c>
      <c r="BP973" s="11" t="s">
        <v>183</v>
      </c>
      <c r="BQ973" s="11" t="s">
        <v>183</v>
      </c>
      <c r="BR973" s="11" t="s">
        <v>183</v>
      </c>
      <c r="BS973" s="11" t="s">
        <v>183</v>
      </c>
      <c r="BT973" s="11" t="s">
        <v>183</v>
      </c>
      <c r="BU973" s="11"/>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c r="CW973" s="15"/>
      <c r="CX973" s="15"/>
      <c r="CY973" s="15"/>
      <c r="CZ973" s="15"/>
      <c r="DA973" s="15"/>
      <c r="DB973" s="16"/>
      <c r="DC973" s="16"/>
      <c r="DD973" s="16"/>
      <c r="DE973" s="16"/>
      <c r="DF973" s="17"/>
      <c r="DG973" s="16"/>
      <c r="DH973" s="16"/>
      <c r="DI973" s="16"/>
      <c r="DJ973" s="16"/>
      <c r="DK973" s="16"/>
      <c r="DL973" s="16"/>
      <c r="DM973" s="386"/>
      <c r="DN973" s="16"/>
      <c r="DO973" s="16"/>
      <c r="DP973" s="16"/>
      <c r="DQ973" s="16"/>
      <c r="DR973" s="16"/>
      <c r="DS973" s="16"/>
      <c r="DT973" s="16"/>
      <c r="DU973" s="16"/>
      <c r="DV973" s="16"/>
      <c r="DW973" s="138"/>
      <c r="DX973" s="137"/>
      <c r="DY973" s="137"/>
      <c r="DZ973" s="17"/>
      <c r="EA973" s="15"/>
      <c r="EB973" s="15"/>
      <c r="EC973" s="15"/>
      <c r="ED973" s="15"/>
    </row>
    <row r="974" spans="1:134" ht="15" customHeight="1" x14ac:dyDescent="0.3">
      <c r="A974" s="123"/>
      <c r="B974" s="139"/>
      <c r="C974" s="561" t="s">
        <v>1484</v>
      </c>
      <c r="D974" s="193" t="s">
        <v>184</v>
      </c>
      <c r="E974" s="237" t="s">
        <v>184</v>
      </c>
      <c r="F974" s="238"/>
      <c r="G974" s="193" t="s">
        <v>184</v>
      </c>
      <c r="H974" s="238"/>
      <c r="I974" s="193"/>
      <c r="J974" s="193"/>
      <c r="K974" s="193"/>
      <c r="L974" s="238"/>
      <c r="M974" s="193"/>
      <c r="N974" s="238"/>
      <c r="O974" s="238"/>
      <c r="P974" s="238"/>
      <c r="Q974" s="238"/>
      <c r="R974" s="238"/>
      <c r="S974" s="238"/>
      <c r="T974" s="238"/>
      <c r="U974" s="238"/>
      <c r="V974" s="238"/>
      <c r="W974" s="238"/>
      <c r="X974" s="238"/>
      <c r="Y974" s="238"/>
      <c r="Z974" s="238"/>
      <c r="AA974" s="238"/>
      <c r="AB974" s="238"/>
      <c r="AC974" s="238"/>
      <c r="AD974" s="238"/>
      <c r="AE974" s="238"/>
      <c r="AF974" s="238"/>
      <c r="AG974" s="238"/>
      <c r="AH974" s="238"/>
      <c r="AI974" s="238"/>
      <c r="AJ974" s="128">
        <f>IF($DM974=0,0,(IF(_xlfn.BITAND($DM974, 128),"8,", "") &amp; IF(_xlfn.BITAND($DM974,64),"7,", "") &amp; IF(_xlfn.BITAND($DM974,7), _xlfn.BITAND($DM974,7) &amp; ",", "") &amp; IF(_xlfn.BITAND($DM974, 56), _xlfn.BITAND($DM974, 56)/8, "")))</f>
        <v>0</v>
      </c>
      <c r="AK974" s="129">
        <v>723</v>
      </c>
      <c r="AL974" s="129">
        <v>4</v>
      </c>
      <c r="AM974" s="130" t="s">
        <v>165</v>
      </c>
      <c r="AN974" s="131" t="s">
        <v>1485</v>
      </c>
      <c r="AO974" s="131" t="s">
        <v>352</v>
      </c>
      <c r="AP974" s="131" t="s">
        <v>1486</v>
      </c>
      <c r="AQ974" s="140" t="s">
        <v>1487</v>
      </c>
      <c r="AR974" s="133">
        <v>2.5</v>
      </c>
      <c r="AS974" s="12" t="s">
        <v>1488</v>
      </c>
      <c r="AT974" s="198">
        <v>1</v>
      </c>
      <c r="AU974" s="198">
        <v>10</v>
      </c>
      <c r="AV974" s="12" t="s">
        <v>259</v>
      </c>
      <c r="AW974" s="135">
        <v>0</v>
      </c>
      <c r="AX974" s="135">
        <v>0</v>
      </c>
      <c r="AY974" s="135">
        <v>0</v>
      </c>
      <c r="AZ974" s="135">
        <v>0</v>
      </c>
      <c r="BA974" s="135">
        <v>0</v>
      </c>
      <c r="BB974" s="136"/>
      <c r="BC974" s="136"/>
      <c r="BD974" s="15"/>
      <c r="BE974" s="137" t="str">
        <f>IF(C974="","",C974)</f>
        <v>Cam1 loss (intake)</v>
      </c>
      <c r="BF974" s="11" t="s">
        <v>264</v>
      </c>
      <c r="BG974" s="11" t="s">
        <v>265</v>
      </c>
      <c r="BH974" s="11" t="s">
        <v>266</v>
      </c>
      <c r="BI974" s="11" t="s">
        <v>525</v>
      </c>
      <c r="BJ974" s="11" t="s">
        <v>268</v>
      </c>
      <c r="BK974" s="11" t="s">
        <v>485</v>
      </c>
      <c r="BL974" s="11" t="s">
        <v>350</v>
      </c>
      <c r="BM974" s="11" t="s">
        <v>179</v>
      </c>
      <c r="BN974" s="11" t="s">
        <v>182</v>
      </c>
      <c r="BO974" s="11" t="s">
        <v>181</v>
      </c>
      <c r="BP974" s="11" t="s">
        <v>272</v>
      </c>
      <c r="BQ974" s="11" t="s">
        <v>182</v>
      </c>
      <c r="BR974" s="11" t="s">
        <v>182</v>
      </c>
      <c r="BS974" s="11" t="s">
        <v>183</v>
      </c>
      <c r="BT974" s="11" t="s">
        <v>182</v>
      </c>
      <c r="BU974" s="11"/>
      <c r="BV974" s="15">
        <f>IF(UPPER(TRIM(D974))="X",1,0)</f>
        <v>1</v>
      </c>
      <c r="BW974" s="15">
        <f>IF(UPPER(TRIM(E974))="X",1,0)</f>
        <v>1</v>
      </c>
      <c r="BX974" s="15">
        <f>IF(UPPER(TRIM(F974))="X",1,0)</f>
        <v>0</v>
      </c>
      <c r="BY974" s="15">
        <f>IF(UPPER(TRIM(G974))="X",1,0)</f>
        <v>1</v>
      </c>
      <c r="BZ974" s="15">
        <f>IF(UPPER(TRIM(H974))="X",1,0)</f>
        <v>0</v>
      </c>
      <c r="CA974" s="15">
        <f>IF(UPPER(TRIM(J974))="X",1,0)</f>
        <v>0</v>
      </c>
      <c r="CB974" s="15">
        <f>IF(UPPER(TRIM(L974))="X",1,0)</f>
        <v>0</v>
      </c>
      <c r="CC974" s="15">
        <f>IF(UPPER(TRIM(M974))="X",1,0)</f>
        <v>0</v>
      </c>
      <c r="CD974" s="15">
        <f>IF(UPPER(TRIM(I974))="X",1,0)</f>
        <v>0</v>
      </c>
      <c r="CE974" s="15">
        <f>IF(UPPER(TRIM(K974))="X",1,0)</f>
        <v>0</v>
      </c>
      <c r="CF974" s="15">
        <f t="shared" ref="CF974:DA974" si="463">IF(UPPER(TRIM(N974))="X",1,0)</f>
        <v>0</v>
      </c>
      <c r="CG974" s="15">
        <f t="shared" si="463"/>
        <v>0</v>
      </c>
      <c r="CH974" s="15">
        <f t="shared" si="463"/>
        <v>0</v>
      </c>
      <c r="CI974" s="15">
        <f t="shared" si="463"/>
        <v>0</v>
      </c>
      <c r="CJ974" s="15">
        <f t="shared" si="463"/>
        <v>0</v>
      </c>
      <c r="CK974" s="15">
        <f t="shared" si="463"/>
        <v>0</v>
      </c>
      <c r="CL974" s="15">
        <f t="shared" si="463"/>
        <v>0</v>
      </c>
      <c r="CM974" s="15">
        <f t="shared" si="463"/>
        <v>0</v>
      </c>
      <c r="CN974" s="15">
        <f t="shared" si="463"/>
        <v>0</v>
      </c>
      <c r="CO974" s="15">
        <f t="shared" si="463"/>
        <v>0</v>
      </c>
      <c r="CP974" s="15">
        <f t="shared" si="463"/>
        <v>0</v>
      </c>
      <c r="CQ974" s="15">
        <f t="shared" si="463"/>
        <v>0</v>
      </c>
      <c r="CR974" s="15">
        <f t="shared" si="463"/>
        <v>0</v>
      </c>
      <c r="CS974" s="15">
        <f t="shared" si="463"/>
        <v>0</v>
      </c>
      <c r="CT974" s="15">
        <f t="shared" si="463"/>
        <v>0</v>
      </c>
      <c r="CU974" s="15">
        <f t="shared" si="463"/>
        <v>0</v>
      </c>
      <c r="CV974" s="15">
        <f t="shared" si="463"/>
        <v>0</v>
      </c>
      <c r="CW974" s="15">
        <f t="shared" si="463"/>
        <v>0</v>
      </c>
      <c r="CX974" s="15">
        <f t="shared" si="463"/>
        <v>0</v>
      </c>
      <c r="CY974" s="15">
        <f t="shared" si="463"/>
        <v>0</v>
      </c>
      <c r="CZ974" s="15">
        <f t="shared" si="463"/>
        <v>0</v>
      </c>
      <c r="DA974" s="15">
        <f t="shared" si="463"/>
        <v>0</v>
      </c>
      <c r="DB974" s="16">
        <f>IF(UPPER(TRIM(AM974))="P", 0, IF(UPPER(TRIM(AM974))="C", 16384, IF(UPPER(TRIM(AM974))="B", 32768, IF(UPPER(TRIM(AM974))="U", 49152, -1))))</f>
        <v>0</v>
      </c>
      <c r="DC974" s="16">
        <f>HEX2DEC(AN974)</f>
        <v>832</v>
      </c>
      <c r="DD974" s="16">
        <f>IF(UPPER(TRIM(BB974))="",0,IF(UPPER(TRIM(BB974))="M",32,IF(UPPER(TRIM(BB974))="H",64,IF(UPPER(TRIM(BB974))="I",128,-1))))</f>
        <v>0</v>
      </c>
      <c r="DE974" s="16">
        <f>IF(UPPER(TRIM(BC974))="",0, IF(UPPER(TRIM(BC974))="U",1,IF(UPPER(TRIM(BC974))="A",2,IF(UPPER(TRIM(BC974))="B1",4,IF(UPPER(TRIM(BC974))="B2",8,IF(UPPER(TRIM(BC974))="C",16,-1))))))</f>
        <v>0</v>
      </c>
      <c r="DF974" s="17"/>
      <c r="DG974" s="16">
        <v>95</v>
      </c>
      <c r="DH974" s="16">
        <f>AK974</f>
        <v>723</v>
      </c>
      <c r="DI974" s="16">
        <f>AL974</f>
        <v>4</v>
      </c>
      <c r="DJ974" s="16">
        <f>DB974 + DC974</f>
        <v>832</v>
      </c>
      <c r="DK974" s="16">
        <f>HEX2DEC(AO974)</f>
        <v>17</v>
      </c>
      <c r="DL974" s="16">
        <f>HEX2DEC(AP974)</f>
        <v>324</v>
      </c>
      <c r="DM974" s="128">
        <v>0</v>
      </c>
      <c r="DN974" s="16">
        <v>59</v>
      </c>
      <c r="DO974" s="16">
        <f>BV974*2^15+BW974*2^14+BX974*2^13+BY974*2^12+BZ974*2^11+CA974*2^10+CB974*2^9+CC974*2^8+CD974*2^7+CE974*2^6+CF974*2^5+CG974*2^4+CH974*2^3+CI974*2^2+CJ974*2^1+CK974*2^0</f>
        <v>53248</v>
      </c>
      <c r="DP974" s="16">
        <f>CL974*2^15+CM974*2^14+CN974*2^13+CO974*2^12+CP974*2^11+CQ974*2^10+CR974*2^9+CS974*2^8+CT974*2^7+CU974*2^6+CV974*2^5+CW974*2^4+CX974*2^3+CY974*2^2+CZ974*2^1+DA974*2^0</f>
        <v>0</v>
      </c>
      <c r="DQ974" s="16">
        <f>IF(DS974=2,AT974*1000,IF(DS974&gt;2,AT974,HEX2DEC("40000000")))</f>
        <v>1000</v>
      </c>
      <c r="DR974" s="16">
        <f>IF(DT974=2,AU974*1000,IF(DT974&gt;2,AU974,HEX2DEC("40000000")))</f>
        <v>10000</v>
      </c>
      <c r="DS974" s="16">
        <v>2</v>
      </c>
      <c r="DT974" s="16">
        <v>2</v>
      </c>
      <c r="DU974" s="16">
        <f>MAX(0,MIN(AX974,3))*2^14+MAX(0,MIN(AY974,3))*2^12+MAX(0,MIN(AZ974,3))*2^10+MAX(0,MIN(BA974,3))*2^8+IF(AW974&lt;0,31,IF(AW974&gt;30,30,AW974))</f>
        <v>0</v>
      </c>
      <c r="DV974" s="16">
        <f>DD974 + DE974</f>
        <v>0</v>
      </c>
      <c r="DW974" s="138" t="s">
        <v>184</v>
      </c>
      <c r="DX974" s="137" t="s">
        <v>273</v>
      </c>
      <c r="DY974" s="137" t="s">
        <v>186</v>
      </c>
      <c r="DZ974" s="17"/>
      <c r="EA974" s="15"/>
      <c r="EB974" s="15"/>
      <c r="EC974" s="15"/>
      <c r="ED974" s="15"/>
    </row>
    <row r="975" spans="1:134" ht="15" hidden="1" customHeight="1" x14ac:dyDescent="0.3">
      <c r="A975" s="220"/>
      <c r="B975" s="139"/>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48"/>
      <c r="AK975" s="12"/>
      <c r="AL975" s="12"/>
      <c r="AM975" s="149"/>
      <c r="AN975" s="150"/>
      <c r="AO975" s="150"/>
      <c r="AP975" s="150"/>
      <c r="AQ975" s="132" t="s">
        <v>308</v>
      </c>
      <c r="AR975" s="134">
        <v>1000</v>
      </c>
      <c r="AS975" s="12" t="s">
        <v>191</v>
      </c>
      <c r="AT975" s="12"/>
      <c r="AU975" s="12"/>
      <c r="AV975" s="12"/>
      <c r="AW975" s="12"/>
      <c r="AX975" s="12"/>
      <c r="AY975" s="12"/>
      <c r="AZ975" s="12"/>
      <c r="BA975" s="12"/>
      <c r="BB975" s="14"/>
      <c r="BC975" s="14"/>
      <c r="BD975" s="15"/>
      <c r="BE975" s="137" t="s">
        <v>183</v>
      </c>
      <c r="BF975" s="146"/>
      <c r="BG975" s="146"/>
      <c r="BH975" s="146"/>
      <c r="BI975" s="11" t="s">
        <v>183</v>
      </c>
      <c r="BJ975" s="11" t="s">
        <v>183</v>
      </c>
      <c r="BK975" s="11" t="s">
        <v>183</v>
      </c>
      <c r="BL975" s="11" t="s">
        <v>183</v>
      </c>
      <c r="BM975" s="11" t="s">
        <v>183</v>
      </c>
      <c r="BN975" s="11" t="s">
        <v>183</v>
      </c>
      <c r="BO975" s="11" t="s">
        <v>183</v>
      </c>
      <c r="BP975" s="11" t="s">
        <v>183</v>
      </c>
      <c r="BQ975" s="11" t="s">
        <v>183</v>
      </c>
      <c r="BR975" s="11" t="s">
        <v>183</v>
      </c>
      <c r="BS975" s="11" t="s">
        <v>183</v>
      </c>
      <c r="BT975" s="11" t="s">
        <v>183</v>
      </c>
      <c r="BU975" s="11"/>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c r="CW975" s="15"/>
      <c r="CX975" s="15"/>
      <c r="CY975" s="15"/>
      <c r="CZ975" s="15"/>
      <c r="DA975" s="15"/>
      <c r="DB975" s="16"/>
      <c r="DC975" s="16"/>
      <c r="DD975" s="16"/>
      <c r="DE975" s="16"/>
      <c r="DF975" s="17"/>
      <c r="DG975" s="16"/>
      <c r="DH975" s="16"/>
      <c r="DI975" s="16"/>
      <c r="DJ975" s="16"/>
      <c r="DK975" s="16"/>
      <c r="DL975" s="16"/>
      <c r="DM975" s="13"/>
      <c r="DN975" s="16"/>
      <c r="DO975" s="16"/>
      <c r="DP975" s="16"/>
      <c r="DQ975" s="16"/>
      <c r="DR975" s="16"/>
      <c r="DS975" s="16"/>
      <c r="DT975" s="16"/>
      <c r="DU975" s="16"/>
      <c r="DV975" s="16"/>
      <c r="DW975" s="138"/>
      <c r="DX975" s="137"/>
      <c r="DY975" s="137"/>
      <c r="DZ975" s="17"/>
      <c r="EA975" s="15"/>
      <c r="EB975" s="15"/>
      <c r="EC975" s="15"/>
      <c r="ED975" s="15"/>
    </row>
    <row r="976" spans="1:134" ht="15" hidden="1" customHeight="1" x14ac:dyDescent="0.3">
      <c r="A976" s="220"/>
      <c r="B976" s="139"/>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48"/>
      <c r="AK976" s="12"/>
      <c r="AL976" s="12"/>
      <c r="AM976" s="149"/>
      <c r="AN976" s="150"/>
      <c r="AO976" s="150"/>
      <c r="AP976" s="150"/>
      <c r="AQ976" s="132" t="s">
        <v>1489</v>
      </c>
      <c r="AR976" s="134">
        <v>1</v>
      </c>
      <c r="AS976" s="12"/>
      <c r="AT976" s="12"/>
      <c r="AU976" s="12"/>
      <c r="AV976" s="12"/>
      <c r="AW976" s="12"/>
      <c r="AX976" s="12"/>
      <c r="AY976" s="12"/>
      <c r="AZ976" s="12"/>
      <c r="BA976" s="12"/>
      <c r="BB976" s="14"/>
      <c r="BC976" s="14"/>
      <c r="BD976" s="15"/>
      <c r="BE976" s="137"/>
      <c r="BF976" s="146"/>
      <c r="BG976" s="146"/>
      <c r="BH976" s="146"/>
      <c r="BI976" s="11"/>
      <c r="BJ976" s="11"/>
      <c r="BK976" s="11"/>
      <c r="BL976" s="11"/>
      <c r="BM976" s="11"/>
      <c r="BN976" s="11"/>
      <c r="BO976" s="11"/>
      <c r="BP976" s="11"/>
      <c r="BQ976" s="11"/>
      <c r="BR976" s="11"/>
      <c r="BS976" s="11"/>
      <c r="BT976" s="11"/>
      <c r="BU976" s="11"/>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c r="CW976" s="15"/>
      <c r="CX976" s="15"/>
      <c r="CY976" s="15"/>
      <c r="CZ976" s="15"/>
      <c r="DA976" s="15"/>
      <c r="DB976" s="16"/>
      <c r="DC976" s="16"/>
      <c r="DD976" s="16"/>
      <c r="DE976" s="16"/>
      <c r="DF976" s="17"/>
      <c r="DG976" s="16"/>
      <c r="DH976" s="16"/>
      <c r="DI976" s="16"/>
      <c r="DJ976" s="16"/>
      <c r="DK976" s="16"/>
      <c r="DL976" s="16"/>
      <c r="DM976" s="13"/>
      <c r="DN976" s="16"/>
      <c r="DO976" s="16"/>
      <c r="DP976" s="16"/>
      <c r="DQ976" s="16"/>
      <c r="DR976" s="16"/>
      <c r="DS976" s="16"/>
      <c r="DT976" s="16"/>
      <c r="DU976" s="16"/>
      <c r="DV976" s="16"/>
      <c r="DW976" s="138"/>
      <c r="DX976" s="137"/>
      <c r="DY976" s="137"/>
      <c r="DZ976" s="17"/>
      <c r="EA976" s="15"/>
      <c r="EB976" s="15"/>
      <c r="EC976" s="15"/>
      <c r="ED976" s="15"/>
    </row>
    <row r="977" spans="1:134" ht="15" hidden="1" customHeight="1" x14ac:dyDescent="0.3">
      <c r="A977" s="154"/>
      <c r="B977" s="139"/>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48"/>
      <c r="AK977" s="12"/>
      <c r="AL977" s="12"/>
      <c r="AM977" s="149"/>
      <c r="AN977" s="150"/>
      <c r="AO977" s="150"/>
      <c r="AP977" s="150"/>
      <c r="AQ977" s="132" t="s">
        <v>1490</v>
      </c>
      <c r="AR977" s="134">
        <v>1</v>
      </c>
      <c r="AS977" s="12"/>
      <c r="AT977" s="12"/>
      <c r="AU977" s="12"/>
      <c r="AV977" s="12"/>
      <c r="AW977" s="12"/>
      <c r="AX977" s="12"/>
      <c r="AY977" s="12"/>
      <c r="AZ977" s="12"/>
      <c r="BA977" s="12"/>
      <c r="BB977" s="14"/>
      <c r="BC977" s="14"/>
      <c r="BD977" s="15"/>
      <c r="BE977" s="137"/>
      <c r="BF977" s="146"/>
      <c r="BG977" s="146"/>
      <c r="BH977" s="146"/>
      <c r="BI977" s="11"/>
      <c r="BJ977" s="11"/>
      <c r="BK977" s="11"/>
      <c r="BL977" s="11"/>
      <c r="BM977" s="11"/>
      <c r="BN977" s="11"/>
      <c r="BO977" s="11"/>
      <c r="BP977" s="11"/>
      <c r="BQ977" s="11"/>
      <c r="BR977" s="11"/>
      <c r="BS977" s="11"/>
      <c r="BT977" s="11"/>
      <c r="BU977" s="11"/>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c r="CW977" s="15"/>
      <c r="CX977" s="15"/>
      <c r="CY977" s="15"/>
      <c r="CZ977" s="15"/>
      <c r="DA977" s="15"/>
      <c r="DB977" s="16"/>
      <c r="DC977" s="16"/>
      <c r="DD977" s="16"/>
      <c r="DE977" s="16"/>
      <c r="DF977" s="17"/>
      <c r="DG977" s="16"/>
      <c r="DH977" s="16"/>
      <c r="DI977" s="16"/>
      <c r="DJ977" s="16"/>
      <c r="DK977" s="16"/>
      <c r="DL977" s="16"/>
      <c r="DM977" s="13"/>
      <c r="DN977" s="16"/>
      <c r="DO977" s="16"/>
      <c r="DP977" s="16"/>
      <c r="DQ977" s="16"/>
      <c r="DR977" s="16"/>
      <c r="DS977" s="16"/>
      <c r="DT977" s="16"/>
      <c r="DU977" s="16"/>
      <c r="DV977" s="16"/>
      <c r="DW977" s="138"/>
      <c r="DX977" s="137"/>
      <c r="DY977" s="137"/>
      <c r="DZ977" s="17"/>
      <c r="EA977" s="15"/>
      <c r="EB977" s="15"/>
      <c r="EC977" s="15"/>
      <c r="ED977" s="15"/>
    </row>
    <row r="978" spans="1:134" ht="15" hidden="1" customHeight="1" x14ac:dyDescent="0.3">
      <c r="A978" s="154"/>
      <c r="B978" s="139"/>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48"/>
      <c r="AK978" s="12"/>
      <c r="AL978" s="12"/>
      <c r="AM978" s="149"/>
      <c r="AN978" s="150"/>
      <c r="AO978" s="150"/>
      <c r="AP978" s="150"/>
      <c r="AQ978" s="140" t="s">
        <v>1491</v>
      </c>
      <c r="AR978" s="133">
        <v>0.5</v>
      </c>
      <c r="AS978" s="12" t="s">
        <v>1488</v>
      </c>
      <c r="AT978" s="12"/>
      <c r="AU978" s="12"/>
      <c r="AV978" s="12"/>
      <c r="AW978" s="12"/>
      <c r="AX978" s="12"/>
      <c r="AY978" s="12"/>
      <c r="AZ978" s="12"/>
      <c r="BA978" s="12"/>
      <c r="BB978" s="14"/>
      <c r="BC978" s="14"/>
      <c r="BD978" s="15"/>
      <c r="BE978" s="137"/>
      <c r="BF978" s="146"/>
      <c r="BG978" s="146"/>
      <c r="BH978" s="146"/>
      <c r="BI978" s="11"/>
      <c r="BJ978" s="11"/>
      <c r="BK978" s="11"/>
      <c r="BL978" s="11"/>
      <c r="BM978" s="11"/>
      <c r="BN978" s="11"/>
      <c r="BO978" s="11"/>
      <c r="BP978" s="11"/>
      <c r="BQ978" s="11"/>
      <c r="BR978" s="11"/>
      <c r="BS978" s="11"/>
      <c r="BT978" s="11"/>
      <c r="BU978" s="11"/>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c r="CW978" s="15"/>
      <c r="CX978" s="15"/>
      <c r="CY978" s="15"/>
      <c r="CZ978" s="15"/>
      <c r="DA978" s="15"/>
      <c r="DB978" s="16"/>
      <c r="DC978" s="16"/>
      <c r="DD978" s="16"/>
      <c r="DE978" s="16"/>
      <c r="DF978" s="17"/>
      <c r="DG978" s="16"/>
      <c r="DH978" s="16"/>
      <c r="DI978" s="16"/>
      <c r="DJ978" s="16"/>
      <c r="DK978" s="16"/>
      <c r="DL978" s="16"/>
      <c r="DM978" s="13"/>
      <c r="DN978" s="16"/>
      <c r="DO978" s="16"/>
      <c r="DP978" s="16"/>
      <c r="DQ978" s="16"/>
      <c r="DR978" s="16"/>
      <c r="DS978" s="16"/>
      <c r="DT978" s="16"/>
      <c r="DU978" s="16"/>
      <c r="DV978" s="16"/>
      <c r="DW978" s="138"/>
      <c r="DX978" s="137"/>
      <c r="DY978" s="137"/>
      <c r="DZ978" s="17"/>
      <c r="EA978" s="15"/>
      <c r="EB978" s="15"/>
      <c r="EC978" s="15"/>
      <c r="ED978" s="15"/>
    </row>
    <row r="979" spans="1:134" ht="15" hidden="1" customHeight="1" x14ac:dyDescent="0.3">
      <c r="A979" s="123"/>
      <c r="B979" s="139"/>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48"/>
      <c r="AK979" s="12"/>
      <c r="AL979" s="12"/>
      <c r="AM979" s="149"/>
      <c r="AN979" s="150"/>
      <c r="AO979" s="150"/>
      <c r="AP979" s="150"/>
      <c r="AQ979" s="132"/>
      <c r="AR979" s="13"/>
      <c r="AS979" s="12"/>
      <c r="AT979" s="12"/>
      <c r="AU979" s="12"/>
      <c r="AV979" s="12"/>
      <c r="AW979" s="12"/>
      <c r="AX979" s="12"/>
      <c r="AY979" s="12"/>
      <c r="AZ979" s="12"/>
      <c r="BA979" s="12"/>
      <c r="BB979" s="14"/>
      <c r="BC979" s="14"/>
      <c r="BD979" s="15"/>
      <c r="BE979" s="137" t="s">
        <v>183</v>
      </c>
      <c r="BF979" s="146"/>
      <c r="BG979" s="146"/>
      <c r="BH979" s="146"/>
      <c r="BI979" s="11" t="s">
        <v>183</v>
      </c>
      <c r="BJ979" s="11" t="s">
        <v>183</v>
      </c>
      <c r="BK979" s="11" t="s">
        <v>183</v>
      </c>
      <c r="BL979" s="11" t="s">
        <v>183</v>
      </c>
      <c r="BM979" s="11" t="s">
        <v>183</v>
      </c>
      <c r="BN979" s="11" t="s">
        <v>183</v>
      </c>
      <c r="BO979" s="11" t="s">
        <v>183</v>
      </c>
      <c r="BP979" s="11" t="s">
        <v>183</v>
      </c>
      <c r="BQ979" s="11" t="s">
        <v>183</v>
      </c>
      <c r="BR979" s="11" t="s">
        <v>183</v>
      </c>
      <c r="BS979" s="11" t="s">
        <v>183</v>
      </c>
      <c r="BT979" s="11" t="s">
        <v>183</v>
      </c>
      <c r="BU979" s="11"/>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c r="CW979" s="15"/>
      <c r="CX979" s="15"/>
      <c r="CY979" s="15"/>
      <c r="CZ979" s="15"/>
      <c r="DA979" s="15"/>
      <c r="DB979" s="16"/>
      <c r="DC979" s="16"/>
      <c r="DD979" s="16"/>
      <c r="DE979" s="16"/>
      <c r="DF979" s="17"/>
      <c r="DG979" s="16"/>
      <c r="DH979" s="16"/>
      <c r="DI979" s="16"/>
      <c r="DJ979" s="16"/>
      <c r="DK979" s="16"/>
      <c r="DL979" s="16"/>
      <c r="DM979" s="13"/>
      <c r="DN979" s="16"/>
      <c r="DO979" s="16"/>
      <c r="DP979" s="16"/>
      <c r="DQ979" s="16"/>
      <c r="DR979" s="16"/>
      <c r="DS979" s="16"/>
      <c r="DT979" s="16"/>
      <c r="DU979" s="16"/>
      <c r="DV979" s="16"/>
      <c r="DW979" s="138"/>
      <c r="DX979" s="137"/>
      <c r="DY979" s="137"/>
      <c r="DZ979" s="17"/>
      <c r="EA979" s="15"/>
      <c r="EB979" s="15"/>
      <c r="EC979" s="15"/>
      <c r="ED979" s="15"/>
    </row>
    <row r="980" spans="1:134" ht="15" hidden="1" customHeight="1" x14ac:dyDescent="0.3">
      <c r="A980" s="123"/>
      <c r="B980" s="139"/>
      <c r="C980" s="561" t="s">
        <v>1492</v>
      </c>
      <c r="D980" s="151"/>
      <c r="E980" s="152"/>
      <c r="F980" s="152"/>
      <c r="G980" s="151"/>
      <c r="H980" s="152"/>
      <c r="I980" s="151"/>
      <c r="J980" s="151"/>
      <c r="K980" s="151"/>
      <c r="L980" s="152"/>
      <c r="M980" s="151"/>
      <c r="N980" s="152"/>
      <c r="O980" s="152"/>
      <c r="P980" s="152"/>
      <c r="Q980" s="152"/>
      <c r="R980" s="152"/>
      <c r="S980" s="152"/>
      <c r="T980" s="152"/>
      <c r="U980" s="152"/>
      <c r="V980" s="152"/>
      <c r="W980" s="152"/>
      <c r="X980" s="152"/>
      <c r="Y980" s="152"/>
      <c r="Z980" s="152"/>
      <c r="AA980" s="152"/>
      <c r="AB980" s="152"/>
      <c r="AC980" s="152"/>
      <c r="AD980" s="152"/>
      <c r="AE980" s="152"/>
      <c r="AF980" s="152"/>
      <c r="AG980" s="152"/>
      <c r="AH980" s="152"/>
      <c r="AI980" s="152"/>
      <c r="AJ980" s="128">
        <f>IF($DM980=0,0,(IF(_xlfn.BITAND($DM980, 128),"8,", "") &amp; IF(_xlfn.BITAND($DM980,64),"7,", "") &amp; IF(_xlfn.BITAND($DM980,7), _xlfn.BITAND($DM980,7) &amp; ",", "") &amp; IF(_xlfn.BITAND($DM980, 56), _xlfn.BITAND($DM980, 56)/8, "")))</f>
        <v>0</v>
      </c>
      <c r="AK980" s="129">
        <v>723</v>
      </c>
      <c r="AL980" s="129">
        <v>4</v>
      </c>
      <c r="AM980" s="130" t="s">
        <v>165</v>
      </c>
      <c r="AN980" s="131" t="s">
        <v>1493</v>
      </c>
      <c r="AO980" s="131" t="s">
        <v>352</v>
      </c>
      <c r="AP980" s="131" t="s">
        <v>1494</v>
      </c>
      <c r="AQ980" s="140" t="s">
        <v>1487</v>
      </c>
      <c r="AR980" s="133">
        <v>2.5</v>
      </c>
      <c r="AS980" s="12" t="s">
        <v>1488</v>
      </c>
      <c r="AT980" s="198">
        <v>1</v>
      </c>
      <c r="AU980" s="198">
        <v>10</v>
      </c>
      <c r="AV980" s="12" t="s">
        <v>259</v>
      </c>
      <c r="AW980" s="135">
        <v>0</v>
      </c>
      <c r="AX980" s="135">
        <v>0</v>
      </c>
      <c r="AY980" s="135">
        <v>0</v>
      </c>
      <c r="AZ980" s="135">
        <v>0</v>
      </c>
      <c r="BA980" s="135">
        <v>0</v>
      </c>
      <c r="BB980" s="136"/>
      <c r="BC980" s="136"/>
      <c r="BD980" s="15"/>
      <c r="BE980" s="137" t="str">
        <f>IF(C980="","",C980)</f>
        <v>Cam2 loss (exhaust)</v>
      </c>
      <c r="BF980" s="11" t="s">
        <v>264</v>
      </c>
      <c r="BG980" s="11" t="s">
        <v>265</v>
      </c>
      <c r="BH980" s="11" t="s">
        <v>266</v>
      </c>
      <c r="BI980" s="11" t="s">
        <v>525</v>
      </c>
      <c r="BJ980" s="11" t="s">
        <v>268</v>
      </c>
      <c r="BK980" s="11" t="s">
        <v>485</v>
      </c>
      <c r="BL980" s="11" t="s">
        <v>350</v>
      </c>
      <c r="BM980" s="11" t="s">
        <v>179</v>
      </c>
      <c r="BN980" s="11" t="s">
        <v>182</v>
      </c>
      <c r="BO980" s="11" t="s">
        <v>181</v>
      </c>
      <c r="BP980" s="11" t="s">
        <v>272</v>
      </c>
      <c r="BQ980" s="11" t="s">
        <v>182</v>
      </c>
      <c r="BR980" s="11" t="s">
        <v>182</v>
      </c>
      <c r="BS980" s="11" t="s">
        <v>183</v>
      </c>
      <c r="BT980" s="11" t="s">
        <v>182</v>
      </c>
      <c r="BU980" s="11"/>
      <c r="BV980" s="15">
        <f>IF(UPPER(TRIM(D980))="X",1,0)</f>
        <v>0</v>
      </c>
      <c r="BW980" s="15">
        <f>IF(UPPER(TRIM(E980))="X",1,0)</f>
        <v>0</v>
      </c>
      <c r="BX980" s="15">
        <f>IF(UPPER(TRIM(F980))="X",1,0)</f>
        <v>0</v>
      </c>
      <c r="BY980" s="15">
        <f>IF(UPPER(TRIM(G980))="X",1,0)</f>
        <v>0</v>
      </c>
      <c r="BZ980" s="15">
        <f>IF(UPPER(TRIM(H980))="X",1,0)</f>
        <v>0</v>
      </c>
      <c r="CA980" s="15">
        <f>IF(UPPER(TRIM(J980))="X",1,0)</f>
        <v>0</v>
      </c>
      <c r="CB980" s="15">
        <f>IF(UPPER(TRIM(L980))="X",1,0)</f>
        <v>0</v>
      </c>
      <c r="CC980" s="15">
        <f>IF(UPPER(TRIM(M980))="X",1,0)</f>
        <v>0</v>
      </c>
      <c r="CD980" s="15">
        <f>IF(UPPER(TRIM(I980))="X",1,0)</f>
        <v>0</v>
      </c>
      <c r="CE980" s="15">
        <f>IF(UPPER(TRIM(K980))="X",1,0)</f>
        <v>0</v>
      </c>
      <c r="CF980" s="15">
        <f t="shared" ref="CF980:CX980" si="464">IF(UPPER(TRIM(N980))="X",1,0)</f>
        <v>0</v>
      </c>
      <c r="CG980" s="15">
        <f t="shared" si="464"/>
        <v>0</v>
      </c>
      <c r="CH980" s="15">
        <f t="shared" si="464"/>
        <v>0</v>
      </c>
      <c r="CI980" s="15">
        <f t="shared" si="464"/>
        <v>0</v>
      </c>
      <c r="CJ980" s="15">
        <f t="shared" si="464"/>
        <v>0</v>
      </c>
      <c r="CK980" s="15">
        <f t="shared" si="464"/>
        <v>0</v>
      </c>
      <c r="CL980" s="15">
        <f t="shared" si="464"/>
        <v>0</v>
      </c>
      <c r="CM980" s="15">
        <f t="shared" si="464"/>
        <v>0</v>
      </c>
      <c r="CN980" s="15">
        <f t="shared" si="464"/>
        <v>0</v>
      </c>
      <c r="CO980" s="15">
        <f t="shared" si="464"/>
        <v>0</v>
      </c>
      <c r="CP980" s="15">
        <f t="shared" si="464"/>
        <v>0</v>
      </c>
      <c r="CQ980" s="15">
        <f t="shared" si="464"/>
        <v>0</v>
      </c>
      <c r="CR980" s="15">
        <f t="shared" si="464"/>
        <v>0</v>
      </c>
      <c r="CS980" s="15">
        <f t="shared" si="464"/>
        <v>0</v>
      </c>
      <c r="CT980" s="15">
        <f t="shared" si="464"/>
        <v>0</v>
      </c>
      <c r="CU980" s="15">
        <f t="shared" si="464"/>
        <v>0</v>
      </c>
      <c r="CV980" s="15">
        <f t="shared" si="464"/>
        <v>0</v>
      </c>
      <c r="CW980" s="15">
        <f t="shared" si="464"/>
        <v>0</v>
      </c>
      <c r="CX980" s="15">
        <f t="shared" si="464"/>
        <v>0</v>
      </c>
      <c r="CY980" s="15">
        <v>0</v>
      </c>
      <c r="CZ980" s="15">
        <f>IF(UPPER(TRIM(AH980))="X",1,0)</f>
        <v>0</v>
      </c>
      <c r="DA980" s="15">
        <v>0</v>
      </c>
      <c r="DB980" s="16">
        <f>IF(UPPER(TRIM(AM980))="P", 0, IF(UPPER(TRIM(AM980))="C", 16384, IF(UPPER(TRIM(AM980))="B", 32768, IF(UPPER(TRIM(AM980))="U", 49152, -1))))</f>
        <v>0</v>
      </c>
      <c r="DC980" s="16">
        <f>HEX2DEC(AN980)</f>
        <v>869</v>
      </c>
      <c r="DD980" s="16">
        <f>IF(UPPER(TRIM(BB980))="",0,IF(UPPER(TRIM(BB980))="M",32,IF(UPPER(TRIM(BB980))="H",64,IF(UPPER(TRIM(BB980))="I",128,-1))))</f>
        <v>0</v>
      </c>
      <c r="DE980" s="16">
        <f>IF(UPPER(TRIM(BC980))="",0, IF(UPPER(TRIM(BC980))="U",1,IF(UPPER(TRIM(BC980))="A",2,IF(UPPER(TRIM(BC980))="B1",4,IF(UPPER(TRIM(BC980))="B2",8,IF(UPPER(TRIM(BC980))="C",16,-1))))))</f>
        <v>0</v>
      </c>
      <c r="DF980" s="17"/>
      <c r="DG980" s="16">
        <v>690</v>
      </c>
      <c r="DH980" s="16">
        <f>AK980</f>
        <v>723</v>
      </c>
      <c r="DI980" s="16">
        <f>AL980</f>
        <v>4</v>
      </c>
      <c r="DJ980" s="16">
        <f>DB980 + DC980</f>
        <v>869</v>
      </c>
      <c r="DK980" s="16">
        <f>HEX2DEC(AO980)</f>
        <v>17</v>
      </c>
      <c r="DL980" s="16">
        <f>HEX2DEC(AP980)</f>
        <v>871</v>
      </c>
      <c r="DM980" s="128">
        <v>0</v>
      </c>
      <c r="DN980" s="16">
        <v>520</v>
      </c>
      <c r="DO980" s="16">
        <f>BV980*2^15+BW980*2^14+BX980*2^13+BY980*2^12+BZ980*2^11+CA980*2^10+CB980*2^9+CC980*2^8+CD980*2^7+CE980*2^6+CF980*2^5+CG980*2^4+CH980*2^3+CI980*2^2+CJ980*2^1+CK980*2^0</f>
        <v>0</v>
      </c>
      <c r="DP980" s="16">
        <f>CL980*2^15+CM980*2^14+CN980*2^13+CO980*2^12+CP980*2^11+CQ980*2^10+CR980*2^9+CS980*2^8+CT980*2^7+CU980*2^6+CV980*2^5+CW980*2^4+CX980*2^3+CY980*2^2+CZ980*2^1+DA980*2^0</f>
        <v>0</v>
      </c>
      <c r="DQ980" s="16">
        <f>IF(DS980=2,AT980*1000,AT980)</f>
        <v>1000</v>
      </c>
      <c r="DR980" s="16">
        <f>IF(DT980=2,AU980*1000,AU980)</f>
        <v>10000</v>
      </c>
      <c r="DS980" s="16">
        <v>2</v>
      </c>
      <c r="DT980" s="16">
        <v>2</v>
      </c>
      <c r="DU980" s="16">
        <f>MAX(0,MIN(AX980,3))*2^14+MAX(0,MIN(AY980,3))*2^12+MAX(0,MIN(AZ980,3))*2^10+MAX(0,MIN(BA980,3))*2^8+IF(AW980&lt;0,31,IF(AW980&gt;30,30,AW980))</f>
        <v>0</v>
      </c>
      <c r="DV980" s="16">
        <f>DD980 + DE980</f>
        <v>0</v>
      </c>
      <c r="DW980" s="138" t="s">
        <v>184</v>
      </c>
      <c r="DX980" s="137" t="s">
        <v>273</v>
      </c>
      <c r="DY980" s="137" t="s">
        <v>186</v>
      </c>
      <c r="DZ980" s="17"/>
      <c r="EA980" s="15"/>
      <c r="EB980" s="15"/>
      <c r="EC980" s="15"/>
      <c r="ED980" s="15"/>
    </row>
    <row r="981" spans="1:134" ht="15" hidden="1" customHeight="1" x14ac:dyDescent="0.3">
      <c r="A981" s="342" t="s">
        <v>1454</v>
      </c>
      <c r="B981" s="139"/>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48"/>
      <c r="AK981" s="12"/>
      <c r="AL981" s="12"/>
      <c r="AM981" s="149"/>
      <c r="AN981" s="150"/>
      <c r="AO981" s="150"/>
      <c r="AP981" s="150"/>
      <c r="AQ981" s="132" t="s">
        <v>308</v>
      </c>
      <c r="AR981" s="134">
        <v>1000</v>
      </c>
      <c r="AS981" s="12" t="s">
        <v>191</v>
      </c>
      <c r="AT981" s="12"/>
      <c r="AU981" s="12"/>
      <c r="AV981" s="12"/>
      <c r="AW981" s="12"/>
      <c r="AX981" s="12"/>
      <c r="AY981" s="12"/>
      <c r="AZ981" s="12"/>
      <c r="BA981" s="12"/>
      <c r="BB981" s="14"/>
      <c r="BC981" s="14"/>
      <c r="BD981" s="15"/>
      <c r="BE981" s="137" t="s">
        <v>183</v>
      </c>
      <c r="BF981" s="146"/>
      <c r="BG981" s="146"/>
      <c r="BH981" s="146"/>
      <c r="BI981" s="11" t="s">
        <v>183</v>
      </c>
      <c r="BJ981" s="11" t="s">
        <v>183</v>
      </c>
      <c r="BK981" s="11" t="s">
        <v>183</v>
      </c>
      <c r="BL981" s="11" t="s">
        <v>183</v>
      </c>
      <c r="BM981" s="11" t="s">
        <v>183</v>
      </c>
      <c r="BN981" s="11" t="s">
        <v>183</v>
      </c>
      <c r="BO981" s="11" t="s">
        <v>183</v>
      </c>
      <c r="BP981" s="11" t="s">
        <v>183</v>
      </c>
      <c r="BQ981" s="11" t="s">
        <v>183</v>
      </c>
      <c r="BR981" s="11" t="s">
        <v>183</v>
      </c>
      <c r="BS981" s="11" t="s">
        <v>183</v>
      </c>
      <c r="BT981" s="11" t="s">
        <v>183</v>
      </c>
      <c r="BU981" s="11"/>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c r="CW981" s="15"/>
      <c r="CX981" s="15"/>
      <c r="CY981" s="15"/>
      <c r="CZ981" s="15"/>
      <c r="DA981" s="15"/>
      <c r="DB981" s="16"/>
      <c r="DC981" s="16"/>
      <c r="DD981" s="16"/>
      <c r="DE981" s="16"/>
      <c r="DF981" s="17"/>
      <c r="DG981" s="16"/>
      <c r="DH981" s="16"/>
      <c r="DI981" s="16"/>
      <c r="DJ981" s="16"/>
      <c r="DK981" s="16"/>
      <c r="DL981" s="16"/>
      <c r="DM981" s="13"/>
      <c r="DN981" s="16"/>
      <c r="DO981" s="16"/>
      <c r="DP981" s="16"/>
      <c r="DQ981" s="16"/>
      <c r="DR981" s="16"/>
      <c r="DS981" s="16"/>
      <c r="DT981" s="16"/>
      <c r="DU981" s="16"/>
      <c r="DV981" s="16"/>
      <c r="DW981" s="138"/>
      <c r="DX981" s="137"/>
      <c r="DY981" s="137"/>
      <c r="DZ981" s="17"/>
      <c r="EA981" s="15"/>
      <c r="EB981" s="15"/>
      <c r="EC981" s="15"/>
      <c r="ED981" s="15"/>
    </row>
    <row r="982" spans="1:134" ht="15" hidden="1" customHeight="1" x14ac:dyDescent="0.3">
      <c r="A982" s="342" t="s">
        <v>1456</v>
      </c>
      <c r="B982" s="139"/>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48"/>
      <c r="AK982" s="12"/>
      <c r="AL982" s="12"/>
      <c r="AM982" s="149"/>
      <c r="AN982" s="150"/>
      <c r="AO982" s="150"/>
      <c r="AP982" s="150"/>
      <c r="AQ982" s="132" t="s">
        <v>1495</v>
      </c>
      <c r="AR982" s="134">
        <v>1</v>
      </c>
      <c r="AS982" s="12"/>
      <c r="AT982" s="12"/>
      <c r="AU982" s="12"/>
      <c r="AV982" s="12"/>
      <c r="AW982" s="12"/>
      <c r="AX982" s="12"/>
      <c r="AY982" s="12"/>
      <c r="AZ982" s="12"/>
      <c r="BA982" s="12"/>
      <c r="BB982" s="14"/>
      <c r="BC982" s="14"/>
      <c r="BD982" s="15"/>
      <c r="BE982" s="137"/>
      <c r="BF982" s="146"/>
      <c r="BG982" s="146"/>
      <c r="BH982" s="146"/>
      <c r="BI982" s="11"/>
      <c r="BJ982" s="11"/>
      <c r="BK982" s="11"/>
      <c r="BL982" s="11"/>
      <c r="BM982" s="11"/>
      <c r="BN982" s="11"/>
      <c r="BO982" s="11"/>
      <c r="BP982" s="11"/>
      <c r="BQ982" s="11"/>
      <c r="BR982" s="11"/>
      <c r="BS982" s="11"/>
      <c r="BT982" s="11"/>
      <c r="BU982" s="11"/>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c r="CW982" s="15"/>
      <c r="CX982" s="15"/>
      <c r="CY982" s="15"/>
      <c r="CZ982" s="15"/>
      <c r="DA982" s="15"/>
      <c r="DB982" s="16"/>
      <c r="DC982" s="16"/>
      <c r="DD982" s="16"/>
      <c r="DE982" s="16"/>
      <c r="DF982" s="17"/>
      <c r="DG982" s="16"/>
      <c r="DH982" s="16"/>
      <c r="DI982" s="16"/>
      <c r="DJ982" s="16"/>
      <c r="DK982" s="16"/>
      <c r="DL982" s="16"/>
      <c r="DM982" s="13"/>
      <c r="DN982" s="16"/>
      <c r="DO982" s="16"/>
      <c r="DP982" s="16"/>
      <c r="DQ982" s="16"/>
      <c r="DR982" s="16"/>
      <c r="DS982" s="16"/>
      <c r="DT982" s="16"/>
      <c r="DU982" s="16"/>
      <c r="DV982" s="16"/>
      <c r="DW982" s="138"/>
      <c r="DX982" s="137"/>
      <c r="DY982" s="137"/>
      <c r="DZ982" s="17"/>
      <c r="EA982" s="15"/>
      <c r="EB982" s="15"/>
      <c r="EC982" s="15"/>
      <c r="ED982" s="15"/>
    </row>
    <row r="983" spans="1:134" ht="15" hidden="1" customHeight="1" x14ac:dyDescent="0.3">
      <c r="A983" s="342" t="s">
        <v>229</v>
      </c>
      <c r="B983" s="139"/>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48"/>
      <c r="AK983" s="12"/>
      <c r="AL983" s="12"/>
      <c r="AM983" s="149"/>
      <c r="AN983" s="150"/>
      <c r="AO983" s="150"/>
      <c r="AP983" s="150"/>
      <c r="AQ983" s="140" t="s">
        <v>1491</v>
      </c>
      <c r="AR983" s="133">
        <v>0.5</v>
      </c>
      <c r="AS983" s="12" t="s">
        <v>1488</v>
      </c>
      <c r="AT983" s="12"/>
      <c r="AU983" s="12"/>
      <c r="AV983" s="12"/>
      <c r="AW983" s="12"/>
      <c r="AX983" s="12"/>
      <c r="AY983" s="12"/>
      <c r="AZ983" s="12"/>
      <c r="BA983" s="12"/>
      <c r="BB983" s="14"/>
      <c r="BC983" s="14"/>
      <c r="BD983" s="15"/>
      <c r="BE983" s="137"/>
      <c r="BF983" s="146"/>
      <c r="BG983" s="146"/>
      <c r="BH983" s="146"/>
      <c r="BI983" s="11"/>
      <c r="BJ983" s="11"/>
      <c r="BK983" s="11"/>
      <c r="BL983" s="11"/>
      <c r="BM983" s="11"/>
      <c r="BN983" s="11"/>
      <c r="BO983" s="11"/>
      <c r="BP983" s="11"/>
      <c r="BQ983" s="11"/>
      <c r="BR983" s="11"/>
      <c r="BS983" s="11"/>
      <c r="BT983" s="11"/>
      <c r="BU983" s="11"/>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c r="CW983" s="15"/>
      <c r="CX983" s="15"/>
      <c r="CY983" s="15"/>
      <c r="CZ983" s="15"/>
      <c r="DA983" s="15"/>
      <c r="DB983" s="16"/>
      <c r="DC983" s="16"/>
      <c r="DD983" s="16"/>
      <c r="DE983" s="16"/>
      <c r="DF983" s="17"/>
      <c r="DG983" s="16"/>
      <c r="DH983" s="16"/>
      <c r="DI983" s="16"/>
      <c r="DJ983" s="16"/>
      <c r="DK983" s="16"/>
      <c r="DL983" s="16"/>
      <c r="DM983" s="13"/>
      <c r="DN983" s="16"/>
      <c r="DO983" s="16"/>
      <c r="DP983" s="16"/>
      <c r="DQ983" s="16"/>
      <c r="DR983" s="16"/>
      <c r="DS983" s="16"/>
      <c r="DT983" s="16"/>
      <c r="DU983" s="16"/>
      <c r="DV983" s="16"/>
      <c r="DW983" s="138"/>
      <c r="DX983" s="137"/>
      <c r="DY983" s="137"/>
      <c r="DZ983" s="17"/>
      <c r="EA983" s="15"/>
      <c r="EB983" s="15"/>
      <c r="EC983" s="15"/>
      <c r="ED983" s="15"/>
    </row>
    <row r="984" spans="1:134" ht="15" hidden="1" customHeight="1" x14ac:dyDescent="0.3">
      <c r="A984" s="220"/>
      <c r="B984" s="139"/>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48"/>
      <c r="AK984" s="12"/>
      <c r="AL984" s="12"/>
      <c r="AM984" s="149"/>
      <c r="AN984" s="150"/>
      <c r="AO984" s="150"/>
      <c r="AP984" s="150"/>
      <c r="AQ984" s="132"/>
      <c r="AR984" s="13"/>
      <c r="AS984" s="12"/>
      <c r="AT984" s="12"/>
      <c r="AU984" s="12"/>
      <c r="AV984" s="12"/>
      <c r="AW984" s="12"/>
      <c r="AX984" s="12"/>
      <c r="AY984" s="12"/>
      <c r="AZ984" s="12"/>
      <c r="BA984" s="12"/>
      <c r="BB984" s="14"/>
      <c r="BC984" s="14"/>
      <c r="BD984" s="15"/>
      <c r="BE984" s="137"/>
      <c r="BF984" s="146"/>
      <c r="BG984" s="146"/>
      <c r="BH984" s="146"/>
      <c r="BI984" s="11"/>
      <c r="BJ984" s="11"/>
      <c r="BK984" s="11"/>
      <c r="BL984" s="11"/>
      <c r="BM984" s="11"/>
      <c r="BN984" s="11"/>
      <c r="BO984" s="11"/>
      <c r="BP984" s="11"/>
      <c r="BQ984" s="11"/>
      <c r="BR984" s="11"/>
      <c r="BS984" s="11"/>
      <c r="BT984" s="11"/>
      <c r="BU984" s="11"/>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c r="CW984" s="15"/>
      <c r="CX984" s="15"/>
      <c r="CY984" s="15"/>
      <c r="CZ984" s="15"/>
      <c r="DA984" s="15"/>
      <c r="DB984" s="16"/>
      <c r="DC984" s="16"/>
      <c r="DD984" s="16"/>
      <c r="DE984" s="16"/>
      <c r="DF984" s="17"/>
      <c r="DG984" s="16"/>
      <c r="DH984" s="16"/>
      <c r="DI984" s="16"/>
      <c r="DJ984" s="16"/>
      <c r="DK984" s="16"/>
      <c r="DL984" s="16"/>
      <c r="DM984" s="13"/>
      <c r="DN984" s="16"/>
      <c r="DO984" s="16"/>
      <c r="DP984" s="16"/>
      <c r="DQ984" s="16"/>
      <c r="DR984" s="16"/>
      <c r="DS984" s="16"/>
      <c r="DT984" s="16"/>
      <c r="DU984" s="16"/>
      <c r="DV984" s="16"/>
      <c r="DW984" s="138"/>
      <c r="DX984" s="137"/>
      <c r="DY984" s="137"/>
      <c r="DZ984" s="17"/>
      <c r="EA984" s="15"/>
      <c r="EB984" s="15"/>
      <c r="EC984" s="15"/>
      <c r="ED984" s="15"/>
    </row>
    <row r="985" spans="1:134" ht="15" customHeight="1" x14ac:dyDescent="0.3">
      <c r="A985" s="220"/>
      <c r="B985" s="139"/>
      <c r="C985" s="553" t="s">
        <v>1496</v>
      </c>
      <c r="D985" s="151" t="s">
        <v>184</v>
      </c>
      <c r="E985" s="200" t="s">
        <v>184</v>
      </c>
      <c r="F985" s="151"/>
      <c r="G985" s="151" t="s">
        <v>184</v>
      </c>
      <c r="H985" s="151"/>
      <c r="I985" s="151"/>
      <c r="J985" s="151"/>
      <c r="K985" s="151"/>
      <c r="L985" s="151"/>
      <c r="M985" s="151"/>
      <c r="N985" s="151"/>
      <c r="O985" s="151"/>
      <c r="P985" s="151"/>
      <c r="Q985" s="151"/>
      <c r="R985" s="151"/>
      <c r="S985" s="151"/>
      <c r="T985" s="151"/>
      <c r="U985" s="151"/>
      <c r="V985" s="151"/>
      <c r="W985" s="151"/>
      <c r="X985" s="151"/>
      <c r="Y985" s="151"/>
      <c r="Z985" s="151"/>
      <c r="AA985" s="151"/>
      <c r="AB985" s="151"/>
      <c r="AC985" s="151"/>
      <c r="AD985" s="151"/>
      <c r="AE985" s="151"/>
      <c r="AF985" s="151"/>
      <c r="AG985" s="151"/>
      <c r="AH985" s="151"/>
      <c r="AI985" s="151"/>
      <c r="AJ985" s="148">
        <f>IF($DM985=0,0,(IF(_xlfn.BITAND($DM985, 128),"8,", "") &amp; IF(_xlfn.BITAND($DM985,64),"7,", "") &amp; IF(_xlfn.BITAND($DM985,7), _xlfn.BITAND($DM985,7) &amp; ",", "") &amp; IF(_xlfn.BITAND($DM985, 56), _xlfn.BITAND($DM985, 56)/8, "")))</f>
        <v>0</v>
      </c>
      <c r="AK985" s="135">
        <v>636</v>
      </c>
      <c r="AL985" s="135">
        <v>4</v>
      </c>
      <c r="AM985" s="194" t="s">
        <v>165</v>
      </c>
      <c r="AN985" s="195" t="s">
        <v>1497</v>
      </c>
      <c r="AO985" s="195" t="s">
        <v>352</v>
      </c>
      <c r="AP985" s="195" t="s">
        <v>255</v>
      </c>
      <c r="AQ985" s="132" t="s">
        <v>1498</v>
      </c>
      <c r="AR985" s="134">
        <v>6</v>
      </c>
      <c r="AS985" s="12" t="s">
        <v>1499</v>
      </c>
      <c r="AT985" s="198">
        <v>1</v>
      </c>
      <c r="AU985" s="393" t="s">
        <v>1217</v>
      </c>
      <c r="AV985" s="12" t="s">
        <v>259</v>
      </c>
      <c r="AW985" s="135">
        <v>0</v>
      </c>
      <c r="AX985" s="135">
        <v>0</v>
      </c>
      <c r="AY985" s="135">
        <v>0</v>
      </c>
      <c r="AZ985" s="135">
        <v>0</v>
      </c>
      <c r="BA985" s="135">
        <v>0</v>
      </c>
      <c r="BB985" s="136"/>
      <c r="BC985" s="136"/>
      <c r="BD985" s="15"/>
      <c r="BE985" s="137" t="str">
        <f>IF(C985="","",C985)</f>
        <v>Crank loss</v>
      </c>
      <c r="BF985" s="11" t="s">
        <v>264</v>
      </c>
      <c r="BG985" s="11" t="s">
        <v>265</v>
      </c>
      <c r="BH985" s="11" t="s">
        <v>266</v>
      </c>
      <c r="BI985" s="11" t="s">
        <v>525</v>
      </c>
      <c r="BJ985" s="11" t="s">
        <v>268</v>
      </c>
      <c r="BK985" s="11" t="s">
        <v>485</v>
      </c>
      <c r="BL985" s="11" t="s">
        <v>350</v>
      </c>
      <c r="BM985" s="11" t="s">
        <v>179</v>
      </c>
      <c r="BN985" s="11" t="s">
        <v>182</v>
      </c>
      <c r="BO985" s="11" t="s">
        <v>181</v>
      </c>
      <c r="BP985" s="11" t="s">
        <v>272</v>
      </c>
      <c r="BQ985" s="11" t="s">
        <v>182</v>
      </c>
      <c r="BR985" s="11" t="s">
        <v>182</v>
      </c>
      <c r="BS985" s="11" t="s">
        <v>183</v>
      </c>
      <c r="BT985" s="11" t="s">
        <v>182</v>
      </c>
      <c r="BU985" s="11"/>
      <c r="BV985" s="15">
        <f>IF(UPPER(TRIM(D985))="X",1,0)</f>
        <v>1</v>
      </c>
      <c r="BW985" s="15">
        <f>IF(UPPER(TRIM(E985))="X",1,0)</f>
        <v>1</v>
      </c>
      <c r="BX985" s="15">
        <f>IF(UPPER(TRIM(F985))="X",1,0)</f>
        <v>0</v>
      </c>
      <c r="BY985" s="15">
        <f>IF(UPPER(TRIM(G985))="X",1,0)</f>
        <v>1</v>
      </c>
      <c r="BZ985" s="15">
        <f>IF(UPPER(TRIM(H985))="X",1,0)</f>
        <v>0</v>
      </c>
      <c r="CA985" s="15">
        <f>IF(UPPER(TRIM(J985))="X",1,0)</f>
        <v>0</v>
      </c>
      <c r="CB985" s="15">
        <f>IF(UPPER(TRIM(L985))="X",1,0)</f>
        <v>0</v>
      </c>
      <c r="CC985" s="15">
        <f>IF(UPPER(TRIM(M985))="X",1,0)</f>
        <v>0</v>
      </c>
      <c r="CD985" s="15">
        <f>IF(UPPER(TRIM(I985))="X",1,0)</f>
        <v>0</v>
      </c>
      <c r="CE985" s="15">
        <f>IF(UPPER(TRIM(K985))="X",1,0)</f>
        <v>0</v>
      </c>
      <c r="CF985" s="15">
        <f t="shared" ref="CF985:DA985" si="465">IF(UPPER(TRIM(N985))="X",1,0)</f>
        <v>0</v>
      </c>
      <c r="CG985" s="15">
        <f t="shared" si="465"/>
        <v>0</v>
      </c>
      <c r="CH985" s="15">
        <f t="shared" si="465"/>
        <v>0</v>
      </c>
      <c r="CI985" s="15">
        <f t="shared" si="465"/>
        <v>0</v>
      </c>
      <c r="CJ985" s="15">
        <f t="shared" si="465"/>
        <v>0</v>
      </c>
      <c r="CK985" s="15">
        <f t="shared" si="465"/>
        <v>0</v>
      </c>
      <c r="CL985" s="15">
        <f t="shared" si="465"/>
        <v>0</v>
      </c>
      <c r="CM985" s="15">
        <f t="shared" si="465"/>
        <v>0</v>
      </c>
      <c r="CN985" s="15">
        <f t="shared" si="465"/>
        <v>0</v>
      </c>
      <c r="CO985" s="15">
        <f t="shared" si="465"/>
        <v>0</v>
      </c>
      <c r="CP985" s="15">
        <f t="shared" si="465"/>
        <v>0</v>
      </c>
      <c r="CQ985" s="15">
        <f t="shared" si="465"/>
        <v>0</v>
      </c>
      <c r="CR985" s="15">
        <f t="shared" si="465"/>
        <v>0</v>
      </c>
      <c r="CS985" s="15">
        <f t="shared" si="465"/>
        <v>0</v>
      </c>
      <c r="CT985" s="15">
        <f t="shared" si="465"/>
        <v>0</v>
      </c>
      <c r="CU985" s="15">
        <f t="shared" si="465"/>
        <v>0</v>
      </c>
      <c r="CV985" s="15">
        <f t="shared" si="465"/>
        <v>0</v>
      </c>
      <c r="CW985" s="15">
        <f t="shared" si="465"/>
        <v>0</v>
      </c>
      <c r="CX985" s="15">
        <f t="shared" si="465"/>
        <v>0</v>
      </c>
      <c r="CY985" s="15">
        <f t="shared" si="465"/>
        <v>0</v>
      </c>
      <c r="CZ985" s="15">
        <f t="shared" si="465"/>
        <v>0</v>
      </c>
      <c r="DA985" s="15">
        <f t="shared" si="465"/>
        <v>0</v>
      </c>
      <c r="DB985" s="16">
        <f>IF(UPPER(TRIM(AM985))="P", 0, IF(UPPER(TRIM(AM985))="C", 16384, IF(UPPER(TRIM(AM985))="B", 32768, IF(UPPER(TRIM(AM985))="U", 49152, -1))))</f>
        <v>0</v>
      </c>
      <c r="DC985" s="16">
        <f>HEX2DEC(AN985)</f>
        <v>821</v>
      </c>
      <c r="DD985" s="16">
        <f>IF(UPPER(TRIM(BB985))="",0,IF(UPPER(TRIM(BB985))="M",32,IF(UPPER(TRIM(BB985))="H",64,IF(UPPER(TRIM(BB985))="I",128,-1))))</f>
        <v>0</v>
      </c>
      <c r="DE985" s="16">
        <f>IF(UPPER(TRIM(BC985))="",0, IF(UPPER(TRIM(BC985))="U",1,IF(UPPER(TRIM(BC985))="A",2,IF(UPPER(TRIM(BC985))="B1",4,IF(UPPER(TRIM(BC985))="B2",8,IF(UPPER(TRIM(BC985))="C",16,-1))))))</f>
        <v>0</v>
      </c>
      <c r="DF985" s="17"/>
      <c r="DG985" s="16">
        <v>152</v>
      </c>
      <c r="DH985" s="16">
        <f>AK985</f>
        <v>636</v>
      </c>
      <c r="DI985" s="16">
        <f>AL985</f>
        <v>4</v>
      </c>
      <c r="DJ985" s="16">
        <f>DB985 + DC985</f>
        <v>821</v>
      </c>
      <c r="DK985" s="16">
        <f>HEX2DEC(AO985)</f>
        <v>17</v>
      </c>
      <c r="DL985" s="16">
        <f>HEX2DEC(AP985)</f>
        <v>582</v>
      </c>
      <c r="DM985" s="13">
        <v>0</v>
      </c>
      <c r="DN985" s="16">
        <v>112</v>
      </c>
      <c r="DO985" s="16">
        <f>BV985*2^15+BW985*2^14+BX985*2^13+BY985*2^12+BZ985*2^11+CA985*2^10+CB985*2^9+CC985*2^8+CD985*2^7+CE985*2^6+CF985*2^5+CG985*2^4+CH985*2^3+CI985*2^2+CJ985*2^1+CK985*2^0</f>
        <v>53248</v>
      </c>
      <c r="DP985" s="16">
        <f>CL985*2^15+CM985*2^14+CN985*2^13+CO985*2^12+CP985*2^11+CQ985*2^10+CR985*2^9+CS985*2^8+CT985*2^7+CU985*2^6+CV985*2^5+CW985*2^4+CX985*2^3+CY985*2^2+CZ985*2^1+DA985*2^0</f>
        <v>0</v>
      </c>
      <c r="DQ985" s="16">
        <f>IF(DS985=2,AT985*1000,IF(DS985&gt;2,AT985,HEX2DEC("40000000")))</f>
        <v>1000</v>
      </c>
      <c r="DR985" s="16">
        <v>0</v>
      </c>
      <c r="DS985" s="16">
        <v>2</v>
      </c>
      <c r="DT985" s="16">
        <v>1</v>
      </c>
      <c r="DU985" s="16">
        <f>MAX(0,MIN(AX985,3))*2^14+MAX(0,MIN(AY985,3))*2^12+MAX(0,MIN(AZ985,3))*2^10+MAX(0,MIN(BA985,3))*2^8+IF(AW985&lt;0,31,IF(AW985&gt;30,30,AW985))</f>
        <v>0</v>
      </c>
      <c r="DV985" s="16">
        <f>DD985 + DE985</f>
        <v>0</v>
      </c>
      <c r="DW985" s="138" t="s">
        <v>184</v>
      </c>
      <c r="DX985" s="137" t="s">
        <v>273</v>
      </c>
      <c r="DY985" s="137" t="s">
        <v>186</v>
      </c>
      <c r="DZ985" s="17"/>
      <c r="EA985" s="15"/>
      <c r="EB985" s="15"/>
      <c r="EC985" s="15"/>
      <c r="ED985" s="15"/>
    </row>
    <row r="986" spans="1:134" ht="15" hidden="1" customHeight="1" x14ac:dyDescent="0.3">
      <c r="A986" s="220"/>
      <c r="B986" s="139"/>
      <c r="C986" s="553"/>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48"/>
      <c r="AK986" s="12"/>
      <c r="AL986" s="12"/>
      <c r="AM986" s="149"/>
      <c r="AN986" s="150"/>
      <c r="AO986" s="150"/>
      <c r="AP986" s="150"/>
      <c r="AQ986" s="140" t="s">
        <v>1500</v>
      </c>
      <c r="AR986" s="394" t="s">
        <v>224</v>
      </c>
      <c r="AS986" s="12"/>
      <c r="AT986" s="224"/>
      <c r="AU986" s="224"/>
      <c r="AV986" s="12"/>
      <c r="AW986" s="12"/>
      <c r="AX986" s="12"/>
      <c r="AY986" s="12"/>
      <c r="AZ986" s="12"/>
      <c r="BA986" s="12"/>
      <c r="BB986" s="14"/>
      <c r="BC986" s="14"/>
      <c r="BD986" s="15"/>
      <c r="BE986" s="137"/>
      <c r="BF986" s="11"/>
      <c r="BG986" s="11"/>
      <c r="BH986" s="11"/>
      <c r="BI986" s="11"/>
      <c r="BJ986" s="11"/>
      <c r="BK986" s="11"/>
      <c r="BL986" s="11"/>
      <c r="BM986" s="11"/>
      <c r="BN986" s="11"/>
      <c r="BO986" s="11"/>
      <c r="BP986" s="11"/>
      <c r="BQ986" s="11"/>
      <c r="BR986" s="11"/>
      <c r="BS986" s="11"/>
      <c r="BT986" s="11"/>
      <c r="BU986" s="11"/>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c r="CW986" s="15"/>
      <c r="CX986" s="15"/>
      <c r="CY986" s="15"/>
      <c r="CZ986" s="15"/>
      <c r="DA986" s="15"/>
      <c r="DB986" s="16"/>
      <c r="DC986" s="16"/>
      <c r="DD986" s="16"/>
      <c r="DE986" s="16"/>
      <c r="DF986" s="17"/>
      <c r="DG986" s="16"/>
      <c r="DH986" s="16"/>
      <c r="DI986" s="16"/>
      <c r="DJ986" s="16"/>
      <c r="DK986" s="16"/>
      <c r="DL986" s="16"/>
      <c r="DM986" s="13"/>
      <c r="DN986" s="16"/>
      <c r="DO986" s="16"/>
      <c r="DP986" s="16"/>
      <c r="DQ986" s="16"/>
      <c r="DR986" s="16"/>
      <c r="DS986" s="16"/>
      <c r="DT986" s="16"/>
      <c r="DU986" s="16"/>
      <c r="DV986" s="16"/>
      <c r="DW986" s="138"/>
      <c r="DX986" s="137"/>
      <c r="DY986" s="137"/>
      <c r="DZ986" s="17"/>
      <c r="EA986" s="15"/>
      <c r="EB986" s="15"/>
      <c r="EC986" s="15"/>
      <c r="ED986" s="15"/>
    </row>
    <row r="987" spans="1:134" ht="15" hidden="1" customHeight="1" x14ac:dyDescent="0.3">
      <c r="A987" s="220"/>
      <c r="B987" s="139"/>
      <c r="C987" s="553"/>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48"/>
      <c r="AK987" s="12"/>
      <c r="AL987" s="12"/>
      <c r="AM987" s="149"/>
      <c r="AN987" s="150"/>
      <c r="AO987" s="150"/>
      <c r="AP987" s="150"/>
      <c r="AQ987" s="140"/>
      <c r="AR987" s="13"/>
      <c r="AS987" s="12"/>
      <c r="AT987" s="224"/>
      <c r="AU987" s="224"/>
      <c r="AV987" s="12"/>
      <c r="AW987" s="12"/>
      <c r="AX987" s="12"/>
      <c r="AY987" s="12"/>
      <c r="AZ987" s="12"/>
      <c r="BA987" s="12"/>
      <c r="BB987" s="14"/>
      <c r="BC987" s="14"/>
      <c r="BD987" s="15"/>
      <c r="BE987" s="137" t="s">
        <v>183</v>
      </c>
      <c r="BF987" s="11"/>
      <c r="BG987" s="11"/>
      <c r="BH987" s="11"/>
      <c r="BI987" s="11" t="s">
        <v>183</v>
      </c>
      <c r="BJ987" s="11" t="s">
        <v>183</v>
      </c>
      <c r="BK987" s="11" t="s">
        <v>183</v>
      </c>
      <c r="BL987" s="11" t="s">
        <v>183</v>
      </c>
      <c r="BM987" s="11" t="s">
        <v>183</v>
      </c>
      <c r="BN987" s="11" t="s">
        <v>183</v>
      </c>
      <c r="BO987" s="11" t="s">
        <v>183</v>
      </c>
      <c r="BP987" s="11" t="s">
        <v>183</v>
      </c>
      <c r="BQ987" s="11" t="s">
        <v>183</v>
      </c>
      <c r="BR987" s="11" t="s">
        <v>183</v>
      </c>
      <c r="BS987" s="11" t="s">
        <v>183</v>
      </c>
      <c r="BT987" s="11" t="s">
        <v>183</v>
      </c>
      <c r="BU987" s="11"/>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c r="CW987" s="15"/>
      <c r="CX987" s="15"/>
      <c r="CY987" s="15"/>
      <c r="CZ987" s="15"/>
      <c r="DA987" s="15"/>
      <c r="DB987" s="16"/>
      <c r="DC987" s="16"/>
      <c r="DD987" s="16"/>
      <c r="DE987" s="16"/>
      <c r="DF987" s="17"/>
      <c r="DG987" s="16"/>
      <c r="DH987" s="16"/>
      <c r="DI987" s="16"/>
      <c r="DJ987" s="16"/>
      <c r="DK987" s="16"/>
      <c r="DL987" s="16"/>
      <c r="DM987" s="13"/>
      <c r="DN987" s="16"/>
      <c r="DO987" s="16"/>
      <c r="DP987" s="16"/>
      <c r="DQ987" s="16"/>
      <c r="DR987" s="16"/>
      <c r="DS987" s="16"/>
      <c r="DT987" s="16"/>
      <c r="DU987" s="16"/>
      <c r="DV987" s="16"/>
      <c r="DW987" s="138"/>
      <c r="DX987" s="137"/>
      <c r="DY987" s="137"/>
      <c r="DZ987" s="17"/>
      <c r="EA987" s="15"/>
      <c r="EB987" s="15"/>
      <c r="EC987" s="15"/>
      <c r="ED987" s="15"/>
    </row>
    <row r="988" spans="1:134" ht="15" customHeight="1" x14ac:dyDescent="0.3">
      <c r="A988" s="220"/>
      <c r="B988" s="139"/>
      <c r="C988" s="553" t="s">
        <v>1501</v>
      </c>
      <c r="D988" s="151" t="s">
        <v>184</v>
      </c>
      <c r="E988" s="200"/>
      <c r="F988" s="151"/>
      <c r="G988" s="151" t="s">
        <v>184</v>
      </c>
      <c r="H988" s="151"/>
      <c r="I988" s="243"/>
      <c r="J988" s="151" t="s">
        <v>184</v>
      </c>
      <c r="K988" s="151" t="s">
        <v>184</v>
      </c>
      <c r="L988" s="200"/>
      <c r="M988" s="151"/>
      <c r="N988" s="151"/>
      <c r="O988" s="151"/>
      <c r="P988" s="151"/>
      <c r="Q988" s="151"/>
      <c r="R988" s="151"/>
      <c r="S988" s="151"/>
      <c r="T988" s="151"/>
      <c r="U988" s="151"/>
      <c r="V988" s="151"/>
      <c r="W988" s="151"/>
      <c r="X988" s="151"/>
      <c r="Y988" s="151"/>
      <c r="Z988" s="151"/>
      <c r="AA988" s="151"/>
      <c r="AB988" s="151"/>
      <c r="AC988" s="151"/>
      <c r="AD988" s="151"/>
      <c r="AE988" s="151"/>
      <c r="AF988" s="151"/>
      <c r="AG988" s="151"/>
      <c r="AH988" s="151"/>
      <c r="AI988" s="151"/>
      <c r="AJ988" s="148">
        <f>IF($DM988=0,0,(IF(_xlfn.BITAND($DM988, 128),"8,", "") &amp; IF(_xlfn.BITAND($DM988,64),"7,", "") &amp; IF(_xlfn.BITAND($DM988,7), _xlfn.BITAND($DM988,7) &amp; ",", "") &amp; IF(_xlfn.BITAND($DM988, 56), _xlfn.BITAND($DM988, 56)/8, "")))</f>
        <v>0</v>
      </c>
      <c r="AK988" s="135">
        <v>723</v>
      </c>
      <c r="AL988" s="135">
        <v>2</v>
      </c>
      <c r="AM988" s="194" t="s">
        <v>165</v>
      </c>
      <c r="AN988" s="195" t="s">
        <v>1485</v>
      </c>
      <c r="AO988" s="195" t="s">
        <v>356</v>
      </c>
      <c r="AP988" s="195" t="s">
        <v>1502</v>
      </c>
      <c r="AQ988" s="140" t="s">
        <v>1503</v>
      </c>
      <c r="AR988" s="134">
        <v>1</v>
      </c>
      <c r="AS988" s="12" t="s">
        <v>1504</v>
      </c>
      <c r="AT988" s="198">
        <v>1</v>
      </c>
      <c r="AU988" s="198">
        <v>10</v>
      </c>
      <c r="AV988" s="12" t="s">
        <v>259</v>
      </c>
      <c r="AW988" s="135">
        <v>0</v>
      </c>
      <c r="AX988" s="135">
        <v>0</v>
      </c>
      <c r="AY988" s="135">
        <v>0</v>
      </c>
      <c r="AZ988" s="135">
        <v>0</v>
      </c>
      <c r="BA988" s="135">
        <v>0</v>
      </c>
      <c r="BB988" s="136"/>
      <c r="BC988" s="136"/>
      <c r="BD988" s="15"/>
      <c r="BE988" s="137" t="str">
        <f>IF(C988="","",C988)</f>
        <v>Cam sync noise</v>
      </c>
      <c r="BF988" s="11" t="s">
        <v>264</v>
      </c>
      <c r="BG988" s="11" t="s">
        <v>265</v>
      </c>
      <c r="BH988" s="11" t="s">
        <v>266</v>
      </c>
      <c r="BI988" s="11" t="s">
        <v>484</v>
      </c>
      <c r="BJ988" s="11" t="s">
        <v>268</v>
      </c>
      <c r="BK988" s="11" t="s">
        <v>485</v>
      </c>
      <c r="BL988" s="11" t="s">
        <v>486</v>
      </c>
      <c r="BM988" s="11" t="s">
        <v>323</v>
      </c>
      <c r="BN988" s="11" t="s">
        <v>182</v>
      </c>
      <c r="BO988" s="11" t="s">
        <v>181</v>
      </c>
      <c r="BP988" s="11" t="s">
        <v>272</v>
      </c>
      <c r="BQ988" s="11" t="s">
        <v>180</v>
      </c>
      <c r="BR988" s="11" t="s">
        <v>182</v>
      </c>
      <c r="BS988" s="11" t="s">
        <v>183</v>
      </c>
      <c r="BT988" s="11" t="s">
        <v>182</v>
      </c>
      <c r="BU988" s="11"/>
      <c r="BV988" s="15">
        <f>IF(UPPER(TRIM(D988))="X",1,0)</f>
        <v>1</v>
      </c>
      <c r="BW988" s="15">
        <f>IF(UPPER(TRIM(E988))="X",1,0)</f>
        <v>0</v>
      </c>
      <c r="BX988" s="15">
        <f>IF(UPPER(TRIM(F988))="X",1,0)</f>
        <v>0</v>
      </c>
      <c r="BY988" s="15">
        <f>IF(UPPER(TRIM(G988))="X",1,0)</f>
        <v>1</v>
      </c>
      <c r="BZ988" s="15">
        <f>IF(UPPER(TRIM(H988))="X",1,0)</f>
        <v>0</v>
      </c>
      <c r="CA988" s="15">
        <f>IF(UPPER(TRIM(J988))="X",1,0)</f>
        <v>1</v>
      </c>
      <c r="CB988" s="15">
        <f>IF(UPPER(TRIM(L988))="X",1,0)</f>
        <v>0</v>
      </c>
      <c r="CC988" s="15">
        <f>IF(UPPER(TRIM(M988))="X",1,0)</f>
        <v>0</v>
      </c>
      <c r="CD988" s="15">
        <f>IF(UPPER(TRIM(I988))="X",1,0)</f>
        <v>0</v>
      </c>
      <c r="CE988" s="15">
        <f>IF(UPPER(TRIM(K988))="X",1,0)</f>
        <v>1</v>
      </c>
      <c r="CF988" s="15">
        <f t="shared" ref="CF988:DA988" si="466">IF(UPPER(TRIM(N988))="X",1,0)</f>
        <v>0</v>
      </c>
      <c r="CG988" s="15">
        <f t="shared" si="466"/>
        <v>0</v>
      </c>
      <c r="CH988" s="15">
        <f t="shared" si="466"/>
        <v>0</v>
      </c>
      <c r="CI988" s="15">
        <f t="shared" si="466"/>
        <v>0</v>
      </c>
      <c r="CJ988" s="15">
        <f t="shared" si="466"/>
        <v>0</v>
      </c>
      <c r="CK988" s="15">
        <f t="shared" si="466"/>
        <v>0</v>
      </c>
      <c r="CL988" s="15">
        <f t="shared" si="466"/>
        <v>0</v>
      </c>
      <c r="CM988" s="15">
        <f t="shared" si="466"/>
        <v>0</v>
      </c>
      <c r="CN988" s="15">
        <f t="shared" si="466"/>
        <v>0</v>
      </c>
      <c r="CO988" s="15">
        <f t="shared" si="466"/>
        <v>0</v>
      </c>
      <c r="CP988" s="15">
        <f t="shared" si="466"/>
        <v>0</v>
      </c>
      <c r="CQ988" s="15">
        <f t="shared" si="466"/>
        <v>0</v>
      </c>
      <c r="CR988" s="15">
        <f t="shared" si="466"/>
        <v>0</v>
      </c>
      <c r="CS988" s="15">
        <f t="shared" si="466"/>
        <v>0</v>
      </c>
      <c r="CT988" s="15">
        <f t="shared" si="466"/>
        <v>0</v>
      </c>
      <c r="CU988" s="15">
        <f t="shared" si="466"/>
        <v>0</v>
      </c>
      <c r="CV988" s="15">
        <f t="shared" si="466"/>
        <v>0</v>
      </c>
      <c r="CW988" s="15">
        <f t="shared" si="466"/>
        <v>0</v>
      </c>
      <c r="CX988" s="15">
        <f t="shared" si="466"/>
        <v>0</v>
      </c>
      <c r="CY988" s="15">
        <f t="shared" si="466"/>
        <v>0</v>
      </c>
      <c r="CZ988" s="15">
        <f t="shared" si="466"/>
        <v>0</v>
      </c>
      <c r="DA988" s="15">
        <f t="shared" si="466"/>
        <v>0</v>
      </c>
      <c r="DB988" s="16">
        <f>IF(UPPER(TRIM(AM988))="P", 0, IF(UPPER(TRIM(AM988))="C", 16384, IF(UPPER(TRIM(AM988))="B", 32768, IF(UPPER(TRIM(AM988))="U", 49152, -1))))</f>
        <v>0</v>
      </c>
      <c r="DC988" s="16">
        <f>HEX2DEC(AN988)</f>
        <v>832</v>
      </c>
      <c r="DD988" s="16">
        <f>IF(UPPER(TRIM(BB988))="",0,IF(UPPER(TRIM(BB988))="M",32,IF(UPPER(TRIM(BB988))="H",64,IF(UPPER(TRIM(BB988))="I",128,-1))))</f>
        <v>0</v>
      </c>
      <c r="DE988" s="16">
        <f>IF(UPPER(TRIM(BC988))="",0, IF(UPPER(TRIM(BC988))="U",1,IF(UPPER(TRIM(BC988))="A",2,IF(UPPER(TRIM(BC988))="B1",4,IF(UPPER(TRIM(BC988))="B2",8,IF(UPPER(TRIM(BC988))="C",16,-1))))))</f>
        <v>0</v>
      </c>
      <c r="DF988" s="17"/>
      <c r="DG988" s="16">
        <v>96</v>
      </c>
      <c r="DH988" s="16">
        <f>AK988</f>
        <v>723</v>
      </c>
      <c r="DI988" s="16">
        <f>AL988</f>
        <v>2</v>
      </c>
      <c r="DJ988" s="16">
        <f>DB988 + DC988</f>
        <v>832</v>
      </c>
      <c r="DK988" s="16">
        <f>HEX2DEC(AO988)</f>
        <v>28</v>
      </c>
      <c r="DL988" s="16">
        <f>HEX2DEC(AP988)</f>
        <v>325</v>
      </c>
      <c r="DM988" s="13">
        <v>0</v>
      </c>
      <c r="DN988" s="16">
        <v>60</v>
      </c>
      <c r="DO988" s="16">
        <f>BV988*2^15+BW988*2^14+BX988*2^13+BY988*2^12+BZ988*2^11+CA988*2^10+CB988*2^9+CC988*2^8+CD988*2^7+CE988*2^6+CF988*2^5+CG988*2^4+CH988*2^3+CI988*2^2+CJ988*2^1+CK988*2^0</f>
        <v>37952</v>
      </c>
      <c r="DP988" s="16">
        <f>CL988*2^15+CM988*2^14+CN988*2^13+CO988*2^12+CP988*2^11+CQ988*2^10+CR988*2^9+CS988*2^8+CT988*2^7+CU988*2^6+CV988*2^5+CW988*2^4+CX988*2^3+CY988*2^2+CZ988*2^1+DA988*2^0</f>
        <v>0</v>
      </c>
      <c r="DQ988" s="16">
        <f>IF(DS988=2,AT988*1000,IF(DS988&gt;2,AT988,HEX2DEC("40000000")))</f>
        <v>1000</v>
      </c>
      <c r="DR988" s="16">
        <f>IF(DT988=2,AU988*1000,IF(DT988&gt;2,AU988,HEX2DEC("40000000")))</f>
        <v>10000</v>
      </c>
      <c r="DS988" s="16">
        <v>2</v>
      </c>
      <c r="DT988" s="16">
        <v>2</v>
      </c>
      <c r="DU988" s="16">
        <f>MAX(0,MIN(AX988,3))*2^14+MAX(0,MIN(AY988,3))*2^12+MAX(0,MIN(AZ988,3))*2^10+MAX(0,MIN(BA988,3))*2^8+IF(AW988&lt;0,31,IF(AW988&gt;30,30,AW988))</f>
        <v>0</v>
      </c>
      <c r="DV988" s="16">
        <f>DD988 + DE988</f>
        <v>0</v>
      </c>
      <c r="DW988" s="138" t="s">
        <v>184</v>
      </c>
      <c r="DX988" s="137" t="s">
        <v>273</v>
      </c>
      <c r="DY988" s="137" t="s">
        <v>186</v>
      </c>
      <c r="DZ988" s="17"/>
      <c r="EA988" s="15"/>
      <c r="EB988" s="15"/>
      <c r="EC988" s="15"/>
      <c r="ED988" s="15"/>
    </row>
    <row r="989" spans="1:134" ht="15" hidden="1" customHeight="1" x14ac:dyDescent="0.3">
      <c r="A989" s="220"/>
      <c r="B989" s="139"/>
      <c r="C989" s="553"/>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48"/>
      <c r="AK989" s="12"/>
      <c r="AL989" s="12"/>
      <c r="AM989" s="149"/>
      <c r="AN989" s="150"/>
      <c r="AO989" s="150"/>
      <c r="AP989" s="150"/>
      <c r="AQ989" s="140" t="s">
        <v>1505</v>
      </c>
      <c r="AR989" s="134">
        <v>700</v>
      </c>
      <c r="AS989" s="12" t="s">
        <v>1220</v>
      </c>
      <c r="AT989" s="224"/>
      <c r="AU989" s="224"/>
      <c r="AV989" s="12"/>
      <c r="AW989" s="12"/>
      <c r="AX989" s="12"/>
      <c r="AY989" s="12"/>
      <c r="AZ989" s="12"/>
      <c r="BA989" s="12"/>
      <c r="BB989" s="14"/>
      <c r="BC989" s="14"/>
      <c r="BD989" s="15"/>
      <c r="BE989" s="137" t="s">
        <v>183</v>
      </c>
      <c r="BF989" s="11"/>
      <c r="BG989" s="11"/>
      <c r="BH989" s="11"/>
      <c r="BI989" s="11" t="s">
        <v>183</v>
      </c>
      <c r="BJ989" s="11" t="s">
        <v>183</v>
      </c>
      <c r="BK989" s="11" t="s">
        <v>183</v>
      </c>
      <c r="BL989" s="11" t="s">
        <v>183</v>
      </c>
      <c r="BM989" s="11" t="s">
        <v>183</v>
      </c>
      <c r="BN989" s="11" t="s">
        <v>183</v>
      </c>
      <c r="BO989" s="11" t="s">
        <v>183</v>
      </c>
      <c r="BP989" s="11" t="s">
        <v>183</v>
      </c>
      <c r="BQ989" s="11" t="s">
        <v>183</v>
      </c>
      <c r="BR989" s="11" t="s">
        <v>183</v>
      </c>
      <c r="BS989" s="11" t="s">
        <v>183</v>
      </c>
      <c r="BT989" s="11" t="s">
        <v>183</v>
      </c>
      <c r="BU989" s="11"/>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c r="CU989" s="15"/>
      <c r="CV989" s="15"/>
      <c r="CW989" s="15"/>
      <c r="CX989" s="15"/>
      <c r="CY989" s="15"/>
      <c r="CZ989" s="15"/>
      <c r="DA989" s="15"/>
      <c r="DB989" s="16"/>
      <c r="DC989" s="16"/>
      <c r="DD989" s="16"/>
      <c r="DE989" s="16"/>
      <c r="DF989" s="17"/>
      <c r="DG989" s="16"/>
      <c r="DH989" s="16"/>
      <c r="DI989" s="16"/>
      <c r="DJ989" s="16"/>
      <c r="DK989" s="16"/>
      <c r="DL989" s="16"/>
      <c r="DM989" s="13"/>
      <c r="DN989" s="16"/>
      <c r="DO989" s="16"/>
      <c r="DP989" s="16"/>
      <c r="DQ989" s="16"/>
      <c r="DR989" s="16"/>
      <c r="DS989" s="16"/>
      <c r="DT989" s="16"/>
      <c r="DU989" s="16"/>
      <c r="DV989" s="16"/>
      <c r="DW989" s="138"/>
      <c r="DX989" s="137"/>
      <c r="DY989" s="137"/>
      <c r="DZ989" s="17"/>
      <c r="EA989" s="15"/>
      <c r="EB989" s="15"/>
      <c r="EC989" s="15"/>
      <c r="ED989" s="15"/>
    </row>
    <row r="990" spans="1:134" ht="15" hidden="1" customHeight="1" x14ac:dyDescent="0.3">
      <c r="A990" s="220"/>
      <c r="B990" s="139"/>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48"/>
      <c r="AK990" s="12"/>
      <c r="AL990" s="12"/>
      <c r="AM990" s="149"/>
      <c r="AN990" s="150"/>
      <c r="AO990" s="150"/>
      <c r="AP990" s="150"/>
      <c r="AQ990" s="12"/>
      <c r="AR990" s="12"/>
      <c r="AS990" s="12"/>
      <c r="AT990" s="12"/>
      <c r="AU990" s="12"/>
      <c r="AV990" s="12"/>
      <c r="AW990" s="12"/>
      <c r="AX990" s="12"/>
      <c r="AY990" s="12"/>
      <c r="AZ990" s="12"/>
      <c r="BA990" s="12"/>
      <c r="BB990" s="14"/>
      <c r="BC990" s="14"/>
      <c r="BD990" s="15"/>
      <c r="BE990" s="137" t="s">
        <v>183</v>
      </c>
      <c r="BF990" s="146"/>
      <c r="BG990" s="146"/>
      <c r="BH990" s="146"/>
      <c r="BI990" s="11" t="s">
        <v>183</v>
      </c>
      <c r="BJ990" s="11" t="s">
        <v>183</v>
      </c>
      <c r="BK990" s="11" t="s">
        <v>183</v>
      </c>
      <c r="BL990" s="11" t="s">
        <v>183</v>
      </c>
      <c r="BM990" s="11" t="s">
        <v>183</v>
      </c>
      <c r="BN990" s="11" t="s">
        <v>183</v>
      </c>
      <c r="BO990" s="11" t="s">
        <v>183</v>
      </c>
      <c r="BP990" s="11" t="s">
        <v>183</v>
      </c>
      <c r="BQ990" s="11" t="s">
        <v>183</v>
      </c>
      <c r="BR990" s="11" t="s">
        <v>183</v>
      </c>
      <c r="BS990" s="11" t="s">
        <v>183</v>
      </c>
      <c r="BT990" s="11" t="s">
        <v>183</v>
      </c>
      <c r="BU990" s="11"/>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c r="CW990" s="15"/>
      <c r="CX990" s="15"/>
      <c r="CY990" s="15"/>
      <c r="CZ990" s="15"/>
      <c r="DA990" s="15"/>
      <c r="DB990" s="16"/>
      <c r="DC990" s="16"/>
      <c r="DD990" s="16"/>
      <c r="DE990" s="16"/>
      <c r="DF990" s="17"/>
      <c r="DG990" s="16"/>
      <c r="DH990" s="16"/>
      <c r="DI990" s="16"/>
      <c r="DJ990" s="16"/>
      <c r="DK990" s="16"/>
      <c r="DL990" s="16"/>
      <c r="DM990" s="13"/>
      <c r="DN990" s="16"/>
      <c r="DO990" s="16"/>
      <c r="DP990" s="16"/>
      <c r="DQ990" s="16"/>
      <c r="DR990" s="16"/>
      <c r="DS990" s="16"/>
      <c r="DT990" s="16"/>
      <c r="DU990" s="16"/>
      <c r="DV990" s="16"/>
      <c r="DW990" s="138"/>
      <c r="DX990" s="137"/>
      <c r="DY990" s="137"/>
      <c r="DZ990" s="17"/>
      <c r="EA990" s="15"/>
      <c r="EB990" s="15"/>
      <c r="EC990" s="15"/>
      <c r="ED990" s="15"/>
    </row>
    <row r="991" spans="1:134" ht="15" customHeight="1" x14ac:dyDescent="0.3">
      <c r="A991" s="220"/>
      <c r="B991" s="337" t="s">
        <v>1506</v>
      </c>
      <c r="C991" s="553" t="s">
        <v>1507</v>
      </c>
      <c r="D991" s="151" t="s">
        <v>184</v>
      </c>
      <c r="E991" s="200"/>
      <c r="F991" s="151"/>
      <c r="G991" s="151" t="s">
        <v>184</v>
      </c>
      <c r="H991" s="151"/>
      <c r="I991" s="151"/>
      <c r="J991" s="151" t="s">
        <v>184</v>
      </c>
      <c r="K991" s="151" t="s">
        <v>184</v>
      </c>
      <c r="L991" s="151"/>
      <c r="M991" s="151"/>
      <c r="N991" s="151"/>
      <c r="O991" s="151"/>
      <c r="P991" s="151"/>
      <c r="Q991" s="151"/>
      <c r="R991" s="151"/>
      <c r="S991" s="151"/>
      <c r="T991" s="151"/>
      <c r="U991" s="151"/>
      <c r="V991" s="151"/>
      <c r="W991" s="151"/>
      <c r="X991" s="151"/>
      <c r="Y991" s="151"/>
      <c r="Z991" s="151"/>
      <c r="AA991" s="151"/>
      <c r="AB991" s="151"/>
      <c r="AC991" s="151"/>
      <c r="AD991" s="151"/>
      <c r="AE991" s="151"/>
      <c r="AF991" s="151"/>
      <c r="AG991" s="151"/>
      <c r="AH991" s="151"/>
      <c r="AI991" s="151"/>
      <c r="AJ991" s="148">
        <f>IF($DM991=0,0,(IF(_xlfn.BITAND($DM991, 128),"8,", "") &amp; IF(_xlfn.BITAND($DM991,64),"7,", "") &amp; IF(_xlfn.BITAND($DM991,7), _xlfn.BITAND($DM991,7) &amp; ",", "") &amp; IF(_xlfn.BITAND($DM991, 56), _xlfn.BITAND($DM991, 56)/8, "")))</f>
        <v>0</v>
      </c>
      <c r="AK991" s="135">
        <v>636</v>
      </c>
      <c r="AL991" s="135">
        <v>2</v>
      </c>
      <c r="AM991" s="194" t="s">
        <v>165</v>
      </c>
      <c r="AN991" s="195" t="s">
        <v>1497</v>
      </c>
      <c r="AO991" s="195" t="s">
        <v>356</v>
      </c>
      <c r="AP991" s="195" t="s">
        <v>1508</v>
      </c>
      <c r="AQ991" s="132" t="s">
        <v>1509</v>
      </c>
      <c r="AR991" s="134">
        <v>1</v>
      </c>
      <c r="AS991" s="12" t="s">
        <v>1504</v>
      </c>
      <c r="AT991" s="198">
        <v>1</v>
      </c>
      <c r="AU991" s="198">
        <v>10</v>
      </c>
      <c r="AV991" s="12" t="s">
        <v>259</v>
      </c>
      <c r="AW991" s="135">
        <v>0</v>
      </c>
      <c r="AX991" s="135">
        <v>0</v>
      </c>
      <c r="AY991" s="135">
        <v>0</v>
      </c>
      <c r="AZ991" s="135">
        <v>0</v>
      </c>
      <c r="BA991" s="135">
        <v>0</v>
      </c>
      <c r="BB991" s="136"/>
      <c r="BC991" s="136"/>
      <c r="BD991" s="15"/>
      <c r="BE991" s="137" t="str">
        <f>IF(C991="","",C991)</f>
        <v>Crank sync noise</v>
      </c>
      <c r="BF991" s="11" t="s">
        <v>264</v>
      </c>
      <c r="BG991" s="11" t="s">
        <v>265</v>
      </c>
      <c r="BH991" s="11" t="s">
        <v>266</v>
      </c>
      <c r="BI991" s="11" t="s">
        <v>484</v>
      </c>
      <c r="BJ991" s="11" t="s">
        <v>268</v>
      </c>
      <c r="BK991" s="11" t="s">
        <v>485</v>
      </c>
      <c r="BL991" s="11" t="s">
        <v>486</v>
      </c>
      <c r="BM991" s="11" t="s">
        <v>323</v>
      </c>
      <c r="BN991" s="11" t="s">
        <v>182</v>
      </c>
      <c r="BO991" s="11" t="s">
        <v>181</v>
      </c>
      <c r="BP991" s="11" t="s">
        <v>272</v>
      </c>
      <c r="BQ991" s="11" t="s">
        <v>180</v>
      </c>
      <c r="BR991" s="11" t="s">
        <v>182</v>
      </c>
      <c r="BS991" s="11" t="s">
        <v>183</v>
      </c>
      <c r="BT991" s="11" t="s">
        <v>182</v>
      </c>
      <c r="BU991" s="11"/>
      <c r="BV991" s="15">
        <f>IF(UPPER(TRIM(D991))="X",1,0)</f>
        <v>1</v>
      </c>
      <c r="BW991" s="15">
        <f>IF(UPPER(TRIM(E991))="X",1,0)</f>
        <v>0</v>
      </c>
      <c r="BX991" s="15">
        <f>IF(UPPER(TRIM(F991))="X",1,0)</f>
        <v>0</v>
      </c>
      <c r="BY991" s="15">
        <f>IF(UPPER(TRIM(G991))="X",1,0)</f>
        <v>1</v>
      </c>
      <c r="BZ991" s="15">
        <f>IF(UPPER(TRIM(H991))="X",1,0)</f>
        <v>0</v>
      </c>
      <c r="CA991" s="15">
        <f>IF(UPPER(TRIM(J991))="X",1,0)</f>
        <v>1</v>
      </c>
      <c r="CB991" s="15">
        <f>IF(UPPER(TRIM(L991))="X",1,0)</f>
        <v>0</v>
      </c>
      <c r="CC991" s="15">
        <f>IF(UPPER(TRIM(M991))="X",1,0)</f>
        <v>0</v>
      </c>
      <c r="CD991" s="15">
        <f>IF(UPPER(TRIM(I991))="X",1,0)</f>
        <v>0</v>
      </c>
      <c r="CE991" s="15">
        <f>IF(UPPER(TRIM(K991))="X",1,0)</f>
        <v>1</v>
      </c>
      <c r="CF991" s="15">
        <f t="shared" ref="CF991:DA991" si="467">IF(UPPER(TRIM(N991))="X",1,0)</f>
        <v>0</v>
      </c>
      <c r="CG991" s="15">
        <f t="shared" si="467"/>
        <v>0</v>
      </c>
      <c r="CH991" s="15">
        <f t="shared" si="467"/>
        <v>0</v>
      </c>
      <c r="CI991" s="15">
        <f t="shared" si="467"/>
        <v>0</v>
      </c>
      <c r="CJ991" s="15">
        <f t="shared" si="467"/>
        <v>0</v>
      </c>
      <c r="CK991" s="15">
        <f t="shared" si="467"/>
        <v>0</v>
      </c>
      <c r="CL991" s="15">
        <f t="shared" si="467"/>
        <v>0</v>
      </c>
      <c r="CM991" s="15">
        <f t="shared" si="467"/>
        <v>0</v>
      </c>
      <c r="CN991" s="15">
        <f t="shared" si="467"/>
        <v>0</v>
      </c>
      <c r="CO991" s="15">
        <f t="shared" si="467"/>
        <v>0</v>
      </c>
      <c r="CP991" s="15">
        <f t="shared" si="467"/>
        <v>0</v>
      </c>
      <c r="CQ991" s="15">
        <f t="shared" si="467"/>
        <v>0</v>
      </c>
      <c r="CR991" s="15">
        <f t="shared" si="467"/>
        <v>0</v>
      </c>
      <c r="CS991" s="15">
        <f t="shared" si="467"/>
        <v>0</v>
      </c>
      <c r="CT991" s="15">
        <f t="shared" si="467"/>
        <v>0</v>
      </c>
      <c r="CU991" s="15">
        <f t="shared" si="467"/>
        <v>0</v>
      </c>
      <c r="CV991" s="15">
        <f t="shared" si="467"/>
        <v>0</v>
      </c>
      <c r="CW991" s="15">
        <f t="shared" si="467"/>
        <v>0</v>
      </c>
      <c r="CX991" s="15">
        <f t="shared" si="467"/>
        <v>0</v>
      </c>
      <c r="CY991" s="15">
        <f t="shared" si="467"/>
        <v>0</v>
      </c>
      <c r="CZ991" s="15">
        <f t="shared" si="467"/>
        <v>0</v>
      </c>
      <c r="DA991" s="15">
        <f t="shared" si="467"/>
        <v>0</v>
      </c>
      <c r="DB991" s="16">
        <f>IF(UPPER(TRIM(AM991))="P", 0, IF(UPPER(TRIM(AM991))="C", 16384, IF(UPPER(TRIM(AM991))="B", 32768, IF(UPPER(TRIM(AM991))="U", 49152, -1))))</f>
        <v>0</v>
      </c>
      <c r="DC991" s="16">
        <f>HEX2DEC(AN991)</f>
        <v>821</v>
      </c>
      <c r="DD991" s="16">
        <f>IF(UPPER(TRIM(BB991))="",0,IF(UPPER(TRIM(BB991))="M",32,IF(UPPER(TRIM(BB991))="H",64,IF(UPPER(TRIM(BB991))="I",128,-1))))</f>
        <v>0</v>
      </c>
      <c r="DE991" s="16">
        <f>IF(UPPER(TRIM(BC991))="",0, IF(UPPER(TRIM(BC991))="U",1,IF(UPPER(TRIM(BC991))="A",2,IF(UPPER(TRIM(BC991))="B1",4,IF(UPPER(TRIM(BC991))="B2",8,IF(UPPER(TRIM(BC991))="C",16,-1))))))</f>
        <v>0</v>
      </c>
      <c r="DF991" s="17"/>
      <c r="DG991" s="16">
        <v>97</v>
      </c>
      <c r="DH991" s="16">
        <f>AK991</f>
        <v>636</v>
      </c>
      <c r="DI991" s="16">
        <f>AL991</f>
        <v>2</v>
      </c>
      <c r="DJ991" s="16">
        <f>DB991 + DC991</f>
        <v>821</v>
      </c>
      <c r="DK991" s="16">
        <f>HEX2DEC(AO991)</f>
        <v>28</v>
      </c>
      <c r="DL991" s="16">
        <f>HEX2DEC(AP991)</f>
        <v>322</v>
      </c>
      <c r="DM991" s="13">
        <v>0</v>
      </c>
      <c r="DN991" s="16">
        <v>61</v>
      </c>
      <c r="DO991" s="16">
        <f>BV991*2^15+BW991*2^14+BX991*2^13+BY991*2^12+BZ991*2^11+CA991*2^10+CB991*2^9+CC991*2^8+CD991*2^7+CE991*2^6+CF991*2^5+CG991*2^4+CH991*2^3+CI991*2^2+CJ991*2^1+CK991*2^0</f>
        <v>37952</v>
      </c>
      <c r="DP991" s="16">
        <f>CL991*2^15+CM991*2^14+CN991*2^13+CO991*2^12+CP991*2^11+CQ991*2^10+CR991*2^9+CS991*2^8+CT991*2^7+CU991*2^6+CV991*2^5+CW991*2^4+CX991*2^3+CY991*2^2+CZ991*2^1+DA991*2^0</f>
        <v>0</v>
      </c>
      <c r="DQ991" s="16">
        <f>IF(DS991=2,AT991*1000,IF(DS991&gt;2,AT991,HEX2DEC("40000000")))</f>
        <v>1000</v>
      </c>
      <c r="DR991" s="16">
        <f>IF(DT991=2,AU991*1000,IF(DT991&gt;2,AU991,HEX2DEC("40000000")))</f>
        <v>10000</v>
      </c>
      <c r="DS991" s="16">
        <v>2</v>
      </c>
      <c r="DT991" s="16">
        <v>2</v>
      </c>
      <c r="DU991" s="16">
        <f>MAX(0,MIN(AX991,3))*2^14+MAX(0,MIN(AY991,3))*2^12+MAX(0,MIN(AZ991,3))*2^10+MAX(0,MIN(BA991,3))*2^8+IF(AW991&lt;0,31,IF(AW991&gt;30,30,AW991))</f>
        <v>0</v>
      </c>
      <c r="DV991" s="16">
        <f>DD991 + DE991</f>
        <v>0</v>
      </c>
      <c r="DW991" s="138" t="s">
        <v>184</v>
      </c>
      <c r="DX991" s="137" t="s">
        <v>273</v>
      </c>
      <c r="DY991" s="137" t="s">
        <v>186</v>
      </c>
      <c r="DZ991" s="17"/>
      <c r="EA991" s="15"/>
      <c r="EB991" s="15"/>
      <c r="EC991" s="15"/>
      <c r="ED991" s="15"/>
    </row>
    <row r="992" spans="1:134" ht="15" hidden="1" customHeight="1" x14ac:dyDescent="0.3">
      <c r="A992" s="154"/>
      <c r="B992" s="337" t="s">
        <v>1044</v>
      </c>
      <c r="C992" s="553"/>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48"/>
      <c r="AK992" s="12"/>
      <c r="AL992" s="12"/>
      <c r="AM992" s="149"/>
      <c r="AN992" s="150"/>
      <c r="AO992" s="150"/>
      <c r="AP992" s="150"/>
      <c r="AQ992" s="140" t="s">
        <v>1505</v>
      </c>
      <c r="AR992" s="134">
        <v>800</v>
      </c>
      <c r="AS992" s="12" t="s">
        <v>1220</v>
      </c>
      <c r="AT992" s="224"/>
      <c r="AU992" s="224"/>
      <c r="AV992" s="12"/>
      <c r="AW992" s="12"/>
      <c r="AX992" s="12"/>
      <c r="AY992" s="12"/>
      <c r="AZ992" s="12"/>
      <c r="BA992" s="12"/>
      <c r="BB992" s="14"/>
      <c r="BC992" s="14"/>
      <c r="BD992" s="15"/>
      <c r="BE992" s="137" t="s">
        <v>183</v>
      </c>
      <c r="BF992" s="11"/>
      <c r="BG992" s="11"/>
      <c r="BH992" s="11"/>
      <c r="BI992" s="11" t="s">
        <v>183</v>
      </c>
      <c r="BJ992" s="11" t="s">
        <v>183</v>
      </c>
      <c r="BK992" s="11" t="s">
        <v>183</v>
      </c>
      <c r="BL992" s="11" t="s">
        <v>183</v>
      </c>
      <c r="BM992" s="11" t="s">
        <v>183</v>
      </c>
      <c r="BN992" s="11" t="s">
        <v>183</v>
      </c>
      <c r="BO992" s="11" t="s">
        <v>183</v>
      </c>
      <c r="BP992" s="11" t="s">
        <v>183</v>
      </c>
      <c r="BQ992" s="11" t="s">
        <v>183</v>
      </c>
      <c r="BR992" s="11" t="s">
        <v>183</v>
      </c>
      <c r="BS992" s="11" t="s">
        <v>183</v>
      </c>
      <c r="BT992" s="11" t="s">
        <v>183</v>
      </c>
      <c r="BU992" s="11"/>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c r="CW992" s="15"/>
      <c r="CX992" s="15"/>
      <c r="CY992" s="15"/>
      <c r="CZ992" s="15"/>
      <c r="DA992" s="15"/>
      <c r="DB992" s="16"/>
      <c r="DC992" s="16"/>
      <c r="DD992" s="16"/>
      <c r="DE992" s="16"/>
      <c r="DF992" s="17"/>
      <c r="DG992" s="16"/>
      <c r="DH992" s="16"/>
      <c r="DI992" s="16"/>
      <c r="DJ992" s="16"/>
      <c r="DK992" s="16"/>
      <c r="DL992" s="16"/>
      <c r="DM992" s="13"/>
      <c r="DN992" s="16"/>
      <c r="DO992" s="16"/>
      <c r="DP992" s="16"/>
      <c r="DQ992" s="16"/>
      <c r="DR992" s="16"/>
      <c r="DS992" s="16"/>
      <c r="DT992" s="16"/>
      <c r="DU992" s="16"/>
      <c r="DV992" s="16"/>
      <c r="DW992" s="138"/>
      <c r="DX992" s="137"/>
      <c r="DY992" s="137"/>
      <c r="DZ992" s="17"/>
      <c r="EA992" s="15"/>
      <c r="EB992" s="15"/>
      <c r="EC992" s="15"/>
      <c r="ED992" s="15"/>
    </row>
    <row r="993" spans="1:134" ht="15" hidden="1" customHeight="1" x14ac:dyDescent="0.3">
      <c r="A993" s="153"/>
      <c r="B993" s="139"/>
      <c r="C993" s="553"/>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48"/>
      <c r="AK993" s="12"/>
      <c r="AL993" s="12"/>
      <c r="AM993" s="149"/>
      <c r="AN993" s="150"/>
      <c r="AO993" s="150"/>
      <c r="AP993" s="150"/>
      <c r="AQ993" s="140"/>
      <c r="AR993" s="13"/>
      <c r="AS993" s="12"/>
      <c r="AT993" s="224"/>
      <c r="AU993" s="224"/>
      <c r="AV993" s="12"/>
      <c r="AW993" s="12"/>
      <c r="AX993" s="12"/>
      <c r="AY993" s="12"/>
      <c r="AZ993" s="12"/>
      <c r="BA993" s="12"/>
      <c r="BB993" s="14"/>
      <c r="BC993" s="14"/>
      <c r="BD993" s="15"/>
      <c r="BE993" s="137" t="s">
        <v>183</v>
      </c>
      <c r="BF993" s="11"/>
      <c r="BG993" s="11"/>
      <c r="BH993" s="11"/>
      <c r="BI993" s="11" t="s">
        <v>183</v>
      </c>
      <c r="BJ993" s="11" t="s">
        <v>183</v>
      </c>
      <c r="BK993" s="11" t="s">
        <v>183</v>
      </c>
      <c r="BL993" s="11" t="s">
        <v>183</v>
      </c>
      <c r="BM993" s="11" t="s">
        <v>183</v>
      </c>
      <c r="BN993" s="11" t="s">
        <v>183</v>
      </c>
      <c r="BO993" s="11" t="s">
        <v>183</v>
      </c>
      <c r="BP993" s="11" t="s">
        <v>183</v>
      </c>
      <c r="BQ993" s="11" t="s">
        <v>183</v>
      </c>
      <c r="BR993" s="11" t="s">
        <v>183</v>
      </c>
      <c r="BS993" s="11" t="s">
        <v>183</v>
      </c>
      <c r="BT993" s="11" t="s">
        <v>183</v>
      </c>
      <c r="BU993" s="11"/>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c r="CW993" s="15"/>
      <c r="CX993" s="15"/>
      <c r="CY993" s="15"/>
      <c r="CZ993" s="15"/>
      <c r="DA993" s="15"/>
      <c r="DB993" s="16"/>
      <c r="DC993" s="16"/>
      <c r="DD993" s="16"/>
      <c r="DE993" s="16"/>
      <c r="DF993" s="17"/>
      <c r="DG993" s="16"/>
      <c r="DH993" s="16"/>
      <c r="DI993" s="16"/>
      <c r="DJ993" s="16"/>
      <c r="DK993" s="16"/>
      <c r="DL993" s="16"/>
      <c r="DM993" s="13"/>
      <c r="DN993" s="16"/>
      <c r="DO993" s="16"/>
      <c r="DP993" s="16"/>
      <c r="DQ993" s="16"/>
      <c r="DR993" s="16"/>
      <c r="DS993" s="16"/>
      <c r="DT993" s="16"/>
      <c r="DU993" s="16"/>
      <c r="DV993" s="16"/>
      <c r="DW993" s="138"/>
      <c r="DX993" s="137"/>
      <c r="DY993" s="137"/>
      <c r="DZ993" s="17"/>
      <c r="EA993" s="15"/>
      <c r="EB993" s="15"/>
      <c r="EC993" s="15"/>
      <c r="ED993" s="15"/>
    </row>
    <row r="994" spans="1:134" ht="15" customHeight="1" x14ac:dyDescent="0.3">
      <c r="A994" s="153"/>
      <c r="B994" s="139"/>
      <c r="C994" s="553" t="s">
        <v>1510</v>
      </c>
      <c r="D994" s="151" t="s">
        <v>184</v>
      </c>
      <c r="E994" s="200"/>
      <c r="F994" s="151"/>
      <c r="G994" s="151" t="s">
        <v>184</v>
      </c>
      <c r="H994" s="151"/>
      <c r="I994" s="151"/>
      <c r="J994" s="151"/>
      <c r="K994" s="151"/>
      <c r="L994" s="151"/>
      <c r="M994" s="151"/>
      <c r="N994" s="151"/>
      <c r="O994" s="151"/>
      <c r="P994" s="151"/>
      <c r="Q994" s="151"/>
      <c r="R994" s="151"/>
      <c r="S994" s="151"/>
      <c r="T994" s="151"/>
      <c r="U994" s="151"/>
      <c r="V994" s="151"/>
      <c r="W994" s="151"/>
      <c r="X994" s="151"/>
      <c r="Y994" s="151"/>
      <c r="Z994" s="151"/>
      <c r="AA994" s="151"/>
      <c r="AB994" s="151"/>
      <c r="AC994" s="151"/>
      <c r="AD994" s="151"/>
      <c r="AE994" s="151"/>
      <c r="AF994" s="151"/>
      <c r="AG994" s="151"/>
      <c r="AH994" s="151"/>
      <c r="AI994" s="151"/>
      <c r="AJ994" s="148">
        <f>IF($DM994=0,0,(IF(_xlfn.BITAND($DM994, 128),"8,", "") &amp; IF(_xlfn.BITAND($DM994,64),"7,", "") &amp; IF(_xlfn.BITAND($DM994,7), _xlfn.BITAND($DM994,7) &amp; ",", "") &amp; IF(_xlfn.BITAND($DM994, 56), _xlfn.BITAND($DM994, 56)/8, "")))</f>
        <v>0</v>
      </c>
      <c r="AK994" s="135">
        <v>636</v>
      </c>
      <c r="AL994" s="135">
        <v>8</v>
      </c>
      <c r="AM994" s="194" t="s">
        <v>165</v>
      </c>
      <c r="AN994" s="195" t="s">
        <v>1511</v>
      </c>
      <c r="AO994" s="195" t="s">
        <v>167</v>
      </c>
      <c r="AP994" s="195" t="s">
        <v>1512</v>
      </c>
      <c r="AQ994" s="132" t="s">
        <v>1513</v>
      </c>
      <c r="AR994" s="133">
        <v>4</v>
      </c>
      <c r="AS994" s="12" t="s">
        <v>1514</v>
      </c>
      <c r="AT994" s="198">
        <v>2</v>
      </c>
      <c r="AU994" s="393" t="s">
        <v>1217</v>
      </c>
      <c r="AV994" s="12" t="s">
        <v>259</v>
      </c>
      <c r="AW994" s="135">
        <v>0</v>
      </c>
      <c r="AX994" s="135">
        <v>0</v>
      </c>
      <c r="AY994" s="135">
        <v>0</v>
      </c>
      <c r="AZ994" s="135">
        <v>0</v>
      </c>
      <c r="BA994" s="135">
        <v>0</v>
      </c>
      <c r="BB994" s="136"/>
      <c r="BC994" s="136"/>
      <c r="BD994" s="15"/>
      <c r="BE994" s="137" t="str">
        <f>IF(C994="","",C994)</f>
        <v>Never crank synced at start</v>
      </c>
      <c r="BF994" s="11" t="s">
        <v>264</v>
      </c>
      <c r="BG994" s="11" t="s">
        <v>265</v>
      </c>
      <c r="BH994" s="11" t="s">
        <v>266</v>
      </c>
      <c r="BI994" s="11" t="s">
        <v>484</v>
      </c>
      <c r="BJ994" s="11" t="s">
        <v>268</v>
      </c>
      <c r="BK994" s="11" t="s">
        <v>485</v>
      </c>
      <c r="BL994" s="11" t="s">
        <v>486</v>
      </c>
      <c r="BM994" s="11" t="s">
        <v>323</v>
      </c>
      <c r="BN994" s="11" t="s">
        <v>182</v>
      </c>
      <c r="BO994" s="11" t="s">
        <v>181</v>
      </c>
      <c r="BP994" s="11" t="s">
        <v>272</v>
      </c>
      <c r="BQ994" s="11" t="s">
        <v>180</v>
      </c>
      <c r="BR994" s="11" t="s">
        <v>182</v>
      </c>
      <c r="BS994" s="11" t="s">
        <v>183</v>
      </c>
      <c r="BT994" s="11" t="s">
        <v>182</v>
      </c>
      <c r="BU994" s="11"/>
      <c r="BV994" s="15">
        <f>IF(UPPER(TRIM(D994))="X",1,0)</f>
        <v>1</v>
      </c>
      <c r="BW994" s="15">
        <f>IF(UPPER(TRIM(E994))="X",1,0)</f>
        <v>0</v>
      </c>
      <c r="BX994" s="15">
        <f>IF(UPPER(TRIM(F994))="X",1,0)</f>
        <v>0</v>
      </c>
      <c r="BY994" s="15">
        <f>IF(UPPER(TRIM(G994))="X",1,0)</f>
        <v>1</v>
      </c>
      <c r="BZ994" s="15">
        <f>IF(UPPER(TRIM(H994))="X",1,0)</f>
        <v>0</v>
      </c>
      <c r="CA994" s="15">
        <f>IF(UPPER(TRIM(J994))="X",1,0)</f>
        <v>0</v>
      </c>
      <c r="CB994" s="15">
        <f>IF(UPPER(TRIM(L994))="X",1,0)</f>
        <v>0</v>
      </c>
      <c r="CC994" s="15">
        <f>IF(UPPER(TRIM(M994))="X",1,0)</f>
        <v>0</v>
      </c>
      <c r="CD994" s="15">
        <f>IF(UPPER(TRIM(I994))="X",1,0)</f>
        <v>0</v>
      </c>
      <c r="CE994" s="15">
        <f>IF(UPPER(TRIM(K994))="X",1,0)</f>
        <v>0</v>
      </c>
      <c r="CF994" s="15">
        <f t="shared" ref="CF994:DA994" si="468">IF(UPPER(TRIM(N994))="X",1,0)</f>
        <v>0</v>
      </c>
      <c r="CG994" s="15">
        <f t="shared" si="468"/>
        <v>0</v>
      </c>
      <c r="CH994" s="15">
        <f t="shared" si="468"/>
        <v>0</v>
      </c>
      <c r="CI994" s="15">
        <f t="shared" si="468"/>
        <v>0</v>
      </c>
      <c r="CJ994" s="15">
        <f t="shared" si="468"/>
        <v>0</v>
      </c>
      <c r="CK994" s="15">
        <f t="shared" si="468"/>
        <v>0</v>
      </c>
      <c r="CL994" s="15">
        <f t="shared" si="468"/>
        <v>0</v>
      </c>
      <c r="CM994" s="15">
        <f t="shared" si="468"/>
        <v>0</v>
      </c>
      <c r="CN994" s="15">
        <f t="shared" si="468"/>
        <v>0</v>
      </c>
      <c r="CO994" s="15">
        <f t="shared" si="468"/>
        <v>0</v>
      </c>
      <c r="CP994" s="15">
        <f t="shared" si="468"/>
        <v>0</v>
      </c>
      <c r="CQ994" s="15">
        <f t="shared" si="468"/>
        <v>0</v>
      </c>
      <c r="CR994" s="15">
        <f t="shared" si="468"/>
        <v>0</v>
      </c>
      <c r="CS994" s="15">
        <f t="shared" si="468"/>
        <v>0</v>
      </c>
      <c r="CT994" s="15">
        <f t="shared" si="468"/>
        <v>0</v>
      </c>
      <c r="CU994" s="15">
        <f t="shared" si="468"/>
        <v>0</v>
      </c>
      <c r="CV994" s="15">
        <f t="shared" si="468"/>
        <v>0</v>
      </c>
      <c r="CW994" s="15">
        <f t="shared" si="468"/>
        <v>0</v>
      </c>
      <c r="CX994" s="15">
        <f t="shared" si="468"/>
        <v>0</v>
      </c>
      <c r="CY994" s="15">
        <f t="shared" si="468"/>
        <v>0</v>
      </c>
      <c r="CZ994" s="15">
        <f t="shared" si="468"/>
        <v>0</v>
      </c>
      <c r="DA994" s="15">
        <f t="shared" si="468"/>
        <v>0</v>
      </c>
      <c r="DB994" s="16">
        <f>IF(UPPER(TRIM(AM994))="P", 0, IF(UPPER(TRIM(AM994))="C", 16384, IF(UPPER(TRIM(AM994))="B", 32768, IF(UPPER(TRIM(AM994))="U", 49152, -1))))</f>
        <v>0</v>
      </c>
      <c r="DC994" s="16">
        <f>HEX2DEC(AN994)</f>
        <v>22</v>
      </c>
      <c r="DD994" s="16">
        <f>IF(UPPER(TRIM(BB994))="",0,IF(UPPER(TRIM(BB994))="M",32,IF(UPPER(TRIM(BB994))="H",64,IF(UPPER(TRIM(BB994))="I",128,-1))))</f>
        <v>0</v>
      </c>
      <c r="DE994" s="16">
        <f>IF(UPPER(TRIM(BC994))="",0, IF(UPPER(TRIM(BC994))="U",1,IF(UPPER(TRIM(BC994))="A",2,IF(UPPER(TRIM(BC994))="B1",4,IF(UPPER(TRIM(BC994))="B2",8,IF(UPPER(TRIM(BC994))="C",16,-1))))))</f>
        <v>0</v>
      </c>
      <c r="DF994" s="17"/>
      <c r="DG994" s="16">
        <v>98</v>
      </c>
      <c r="DH994" s="16">
        <f>AK994</f>
        <v>636</v>
      </c>
      <c r="DI994" s="16">
        <f>AL994</f>
        <v>8</v>
      </c>
      <c r="DJ994" s="16">
        <f>DB994 + DC994</f>
        <v>22</v>
      </c>
      <c r="DK994" s="16">
        <f>HEX2DEC(AO994)</f>
        <v>0</v>
      </c>
      <c r="DL994" s="16">
        <f>HEX2DEC(AP994)</f>
        <v>323</v>
      </c>
      <c r="DM994" s="13">
        <v>0</v>
      </c>
      <c r="DN994" s="16">
        <v>62</v>
      </c>
      <c r="DO994" s="16">
        <f>BV994*2^15+BW994*2^14+BX994*2^13+BY994*2^12+BZ994*2^11+CA994*2^10+CB994*2^9+CC994*2^8+CD994*2^7+CE994*2^6+CF994*2^5+CG994*2^4+CH994*2^3+CI994*2^2+CJ994*2^1+CK994*2^0</f>
        <v>36864</v>
      </c>
      <c r="DP994" s="16">
        <f>CL994*2^15+CM994*2^14+CN994*2^13+CO994*2^12+CP994*2^11+CQ994*2^10+CR994*2^9+CS994*2^8+CT994*2^7+CU994*2^6+CV994*2^5+CW994*2^4+CX994*2^3+CY994*2^2+CZ994*2^1+DA994*2^0</f>
        <v>0</v>
      </c>
      <c r="DQ994" s="16">
        <f>IF(DS994=2,AT994*1000,IF(DS994&gt;2,AT994,HEX2DEC("40000000")))</f>
        <v>2000</v>
      </c>
      <c r="DR994" s="16">
        <v>0</v>
      </c>
      <c r="DS994" s="16">
        <v>2</v>
      </c>
      <c r="DT994" s="16">
        <v>1</v>
      </c>
      <c r="DU994" s="16">
        <f>MAX(0,MIN(AX994,3))*2^14+MAX(0,MIN(AY994,3))*2^12+MAX(0,MIN(AZ994,3))*2^10+MAX(0,MIN(BA994,3))*2^8+IF(AW994&lt;0,31,IF(AW994&gt;30,30,AW994))</f>
        <v>0</v>
      </c>
      <c r="DV994" s="16">
        <f>DD994 + DE994</f>
        <v>0</v>
      </c>
      <c r="DW994" s="138" t="s">
        <v>184</v>
      </c>
      <c r="DX994" s="137" t="s">
        <v>273</v>
      </c>
      <c r="DY994" s="137" t="s">
        <v>186</v>
      </c>
      <c r="DZ994" s="17"/>
      <c r="EA994" s="15"/>
      <c r="EB994" s="15"/>
      <c r="EC994" s="15"/>
      <c r="ED994" s="15"/>
    </row>
    <row r="995" spans="1:134" ht="15" hidden="1" customHeight="1" x14ac:dyDescent="0.3">
      <c r="A995" s="340"/>
      <c r="B995" s="139"/>
      <c r="C995" s="553"/>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48"/>
      <c r="AK995" s="12"/>
      <c r="AL995" s="12"/>
      <c r="AM995" s="149"/>
      <c r="AN995" s="150"/>
      <c r="AO995" s="150"/>
      <c r="AP995" s="150"/>
      <c r="AQ995" s="132" t="s">
        <v>308</v>
      </c>
      <c r="AR995" s="134">
        <v>90</v>
      </c>
      <c r="AS995" s="12" t="s">
        <v>191</v>
      </c>
      <c r="AT995" s="224"/>
      <c r="AU995" s="395"/>
      <c r="AV995" s="12"/>
      <c r="AW995" s="12"/>
      <c r="AX995" s="12"/>
      <c r="AY995" s="12"/>
      <c r="AZ995" s="12"/>
      <c r="BA995" s="12"/>
      <c r="BB995" s="14"/>
      <c r="BC995" s="14"/>
      <c r="BD995" s="15"/>
      <c r="BE995" s="137" t="s">
        <v>183</v>
      </c>
      <c r="BF995" s="146"/>
      <c r="BG995" s="146"/>
      <c r="BH995" s="146"/>
      <c r="BI995" s="11" t="s">
        <v>183</v>
      </c>
      <c r="BJ995" s="11" t="s">
        <v>183</v>
      </c>
      <c r="BK995" s="11" t="s">
        <v>183</v>
      </c>
      <c r="BL995" s="11" t="s">
        <v>183</v>
      </c>
      <c r="BM995" s="11" t="s">
        <v>183</v>
      </c>
      <c r="BN995" s="11" t="s">
        <v>183</v>
      </c>
      <c r="BO995" s="11" t="s">
        <v>183</v>
      </c>
      <c r="BP995" s="11" t="s">
        <v>183</v>
      </c>
      <c r="BQ995" s="11" t="s">
        <v>183</v>
      </c>
      <c r="BR995" s="11" t="s">
        <v>183</v>
      </c>
      <c r="BS995" s="11" t="s">
        <v>183</v>
      </c>
      <c r="BT995" s="11" t="s">
        <v>183</v>
      </c>
      <c r="BU995" s="11"/>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c r="CW995" s="15"/>
      <c r="CX995" s="15"/>
      <c r="CY995" s="15"/>
      <c r="CZ995" s="15"/>
      <c r="DA995" s="15"/>
      <c r="DB995" s="16"/>
      <c r="DC995" s="16"/>
      <c r="DD995" s="16"/>
      <c r="DE995" s="16"/>
      <c r="DF995" s="17"/>
      <c r="DG995" s="16"/>
      <c r="DH995" s="16"/>
      <c r="DI995" s="16"/>
      <c r="DJ995" s="16"/>
      <c r="DK995" s="16"/>
      <c r="DL995" s="16"/>
      <c r="DM995" s="13"/>
      <c r="DN995" s="16"/>
      <c r="DO995" s="16"/>
      <c r="DP995" s="16"/>
      <c r="DQ995" s="16"/>
      <c r="DR995" s="16"/>
      <c r="DS995" s="16"/>
      <c r="DT995" s="16"/>
      <c r="DU995" s="16"/>
      <c r="DV995" s="16"/>
      <c r="DW995" s="138"/>
      <c r="DX995" s="137"/>
      <c r="DY995" s="137"/>
      <c r="DZ995" s="17"/>
      <c r="EA995" s="15"/>
      <c r="EB995" s="15"/>
      <c r="EC995" s="15"/>
      <c r="ED995" s="15"/>
    </row>
    <row r="996" spans="1:134" ht="15" hidden="1" customHeight="1" x14ac:dyDescent="0.3">
      <c r="A996" s="220"/>
      <c r="B996" s="139"/>
      <c r="C996" s="553"/>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48"/>
      <c r="AK996" s="12"/>
      <c r="AL996" s="12"/>
      <c r="AM996" s="149"/>
      <c r="AN996" s="150"/>
      <c r="AO996" s="150"/>
      <c r="AP996" s="150"/>
      <c r="AQ996" s="132"/>
      <c r="AR996" s="13"/>
      <c r="AS996" s="12"/>
      <c r="AT996" s="224"/>
      <c r="AU996" s="395"/>
      <c r="AV996" s="12"/>
      <c r="AW996" s="12"/>
      <c r="AX996" s="12"/>
      <c r="AY996" s="12"/>
      <c r="AZ996" s="12"/>
      <c r="BA996" s="12"/>
      <c r="BB996" s="14"/>
      <c r="BC996" s="14"/>
      <c r="BD996" s="15"/>
      <c r="BE996" s="137" t="s">
        <v>183</v>
      </c>
      <c r="BF996" s="146"/>
      <c r="BG996" s="146"/>
      <c r="BH996" s="146"/>
      <c r="BI996" s="11" t="s">
        <v>183</v>
      </c>
      <c r="BJ996" s="11" t="s">
        <v>183</v>
      </c>
      <c r="BK996" s="11" t="s">
        <v>183</v>
      </c>
      <c r="BL996" s="11" t="s">
        <v>183</v>
      </c>
      <c r="BM996" s="11" t="s">
        <v>183</v>
      </c>
      <c r="BN996" s="11" t="s">
        <v>183</v>
      </c>
      <c r="BO996" s="11" t="s">
        <v>183</v>
      </c>
      <c r="BP996" s="11" t="s">
        <v>183</v>
      </c>
      <c r="BQ996" s="11" t="s">
        <v>183</v>
      </c>
      <c r="BR996" s="11" t="s">
        <v>183</v>
      </c>
      <c r="BS996" s="11" t="s">
        <v>183</v>
      </c>
      <c r="BT996" s="11" t="s">
        <v>183</v>
      </c>
      <c r="BU996" s="11"/>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c r="CW996" s="15"/>
      <c r="CX996" s="15"/>
      <c r="CY996" s="15"/>
      <c r="CZ996" s="15"/>
      <c r="DA996" s="15"/>
      <c r="DB996" s="16"/>
      <c r="DC996" s="16"/>
      <c r="DD996" s="16"/>
      <c r="DE996" s="16"/>
      <c r="DF996" s="17"/>
      <c r="DG996" s="16"/>
      <c r="DH996" s="16"/>
      <c r="DI996" s="16"/>
      <c r="DJ996" s="16"/>
      <c r="DK996" s="16"/>
      <c r="DL996" s="16"/>
      <c r="DM996" s="13"/>
      <c r="DN996" s="16"/>
      <c r="DO996" s="16"/>
      <c r="DP996" s="16"/>
      <c r="DQ996" s="16"/>
      <c r="DR996" s="16"/>
      <c r="DS996" s="16"/>
      <c r="DT996" s="16"/>
      <c r="DU996" s="16"/>
      <c r="DV996" s="16"/>
      <c r="DW996" s="138"/>
      <c r="DX996" s="137"/>
      <c r="DY996" s="137"/>
      <c r="DZ996" s="17"/>
      <c r="EA996" s="15"/>
      <c r="EB996" s="15"/>
      <c r="EC996" s="15"/>
      <c r="ED996" s="15"/>
    </row>
    <row r="997" spans="1:134" ht="15" customHeight="1" x14ac:dyDescent="0.3">
      <c r="A997" s="154"/>
      <c r="B997" s="139"/>
      <c r="C997" s="561" t="s">
        <v>1515</v>
      </c>
      <c r="D997" s="151" t="s">
        <v>184</v>
      </c>
      <c r="E997" s="151"/>
      <c r="F997" s="151"/>
      <c r="G997" s="151" t="s">
        <v>184</v>
      </c>
      <c r="H997" s="151"/>
      <c r="I997" s="151"/>
      <c r="J997" s="151"/>
      <c r="K997" s="151"/>
      <c r="L997" s="151"/>
      <c r="M997" s="151"/>
      <c r="N997" s="151"/>
      <c r="O997" s="151"/>
      <c r="P997" s="151"/>
      <c r="Q997" s="151"/>
      <c r="R997" s="151"/>
      <c r="S997" s="151"/>
      <c r="T997" s="151"/>
      <c r="U997" s="151"/>
      <c r="V997" s="151"/>
      <c r="W997" s="151"/>
      <c r="X997" s="151"/>
      <c r="Y997" s="151"/>
      <c r="Z997" s="151"/>
      <c r="AA997" s="151"/>
      <c r="AB997" s="151"/>
      <c r="AC997" s="151"/>
      <c r="AD997" s="151"/>
      <c r="AE997" s="151"/>
      <c r="AF997" s="151"/>
      <c r="AG997" s="151"/>
      <c r="AH997" s="151"/>
      <c r="AI997" s="151"/>
      <c r="AJ997" s="148">
        <f>IF($DM997=0,0,(IF(_xlfn.BITAND($DM997, 128),"8,", "") &amp; IF(_xlfn.BITAND($DM997,64),"7,", "") &amp; IF(_xlfn.BITAND($DM997,7), _xlfn.BITAND($DM997,7) &amp; ",", "") &amp; IF(_xlfn.BITAND($DM997, 56), _xlfn.BITAND($DM997, 56)/8, "")))</f>
        <v>0</v>
      </c>
      <c r="AK997" s="135">
        <v>520800</v>
      </c>
      <c r="AL997" s="135">
        <v>7</v>
      </c>
      <c r="AM997" s="194" t="s">
        <v>165</v>
      </c>
      <c r="AN997" s="195" t="s">
        <v>352</v>
      </c>
      <c r="AO997" s="195" t="s">
        <v>167</v>
      </c>
      <c r="AP997" s="195" t="s">
        <v>258</v>
      </c>
      <c r="AQ997" s="140" t="s">
        <v>1516</v>
      </c>
      <c r="AR997" s="133">
        <v>6</v>
      </c>
      <c r="AS997" s="12" t="s">
        <v>1517</v>
      </c>
      <c r="AT997" s="198">
        <v>5</v>
      </c>
      <c r="AU997" s="263">
        <v>2</v>
      </c>
      <c r="AV997" s="12" t="s">
        <v>259</v>
      </c>
      <c r="AW997" s="135">
        <v>0</v>
      </c>
      <c r="AX997" s="135">
        <v>0</v>
      </c>
      <c r="AY997" s="135">
        <v>0</v>
      </c>
      <c r="AZ997" s="135">
        <v>0</v>
      </c>
      <c r="BA997" s="135">
        <v>0</v>
      </c>
      <c r="BB997" s="136"/>
      <c r="BC997" s="136"/>
      <c r="BD997" s="15"/>
      <c r="BE997" s="137" t="str">
        <f>IF(C997="","",C997)</f>
        <v>Intake cam / distributor position</v>
      </c>
      <c r="BF997" s="11" t="s">
        <v>264</v>
      </c>
      <c r="BG997" s="11" t="s">
        <v>265</v>
      </c>
      <c r="BH997" s="11" t="s">
        <v>266</v>
      </c>
      <c r="BI997" s="11" t="s">
        <v>484</v>
      </c>
      <c r="BJ997" s="11" t="s">
        <v>268</v>
      </c>
      <c r="BK997" s="11" t="s">
        <v>485</v>
      </c>
      <c r="BL997" s="11" t="s">
        <v>486</v>
      </c>
      <c r="BM997" s="11" t="s">
        <v>323</v>
      </c>
      <c r="BN997" s="11" t="s">
        <v>182</v>
      </c>
      <c r="BO997" s="11" t="s">
        <v>181</v>
      </c>
      <c r="BP997" s="11" t="s">
        <v>272</v>
      </c>
      <c r="BQ997" s="11" t="s">
        <v>180</v>
      </c>
      <c r="BR997" s="11" t="s">
        <v>182</v>
      </c>
      <c r="BS997" s="11" t="s">
        <v>183</v>
      </c>
      <c r="BT997" s="11" t="s">
        <v>182</v>
      </c>
      <c r="BU997" s="11"/>
      <c r="BV997" s="15">
        <f>IF(UPPER(TRIM(D997))="X",1,0)</f>
        <v>1</v>
      </c>
      <c r="BW997" s="15">
        <f>IF(UPPER(TRIM(E997))="X",1,0)</f>
        <v>0</v>
      </c>
      <c r="BX997" s="15">
        <f>IF(UPPER(TRIM(F997))="X",1,0)</f>
        <v>0</v>
      </c>
      <c r="BY997" s="15">
        <f>IF(UPPER(TRIM(G997))="X",1,0)</f>
        <v>1</v>
      </c>
      <c r="BZ997" s="15">
        <f>IF(UPPER(TRIM(H997))="X",1,0)</f>
        <v>0</v>
      </c>
      <c r="CA997" s="15">
        <f>IF(UPPER(TRIM(J997))="X",1,0)</f>
        <v>0</v>
      </c>
      <c r="CB997" s="15">
        <f>IF(UPPER(TRIM(L997))="X",1,0)</f>
        <v>0</v>
      </c>
      <c r="CC997" s="15">
        <f>IF(UPPER(TRIM(M997))="X",1,0)</f>
        <v>0</v>
      </c>
      <c r="CD997" s="15">
        <f>IF(UPPER(TRIM(I997))="X",1,0)</f>
        <v>0</v>
      </c>
      <c r="CE997" s="15">
        <f>IF(UPPER(TRIM(K997))="X",1,0)</f>
        <v>0</v>
      </c>
      <c r="CF997" s="15">
        <f t="shared" ref="CF997:DA997" si="469">IF(UPPER(TRIM(N997))="X",1,0)</f>
        <v>0</v>
      </c>
      <c r="CG997" s="15">
        <f t="shared" si="469"/>
        <v>0</v>
      </c>
      <c r="CH997" s="15">
        <f t="shared" si="469"/>
        <v>0</v>
      </c>
      <c r="CI997" s="15">
        <f t="shared" si="469"/>
        <v>0</v>
      </c>
      <c r="CJ997" s="15">
        <f t="shared" si="469"/>
        <v>0</v>
      </c>
      <c r="CK997" s="15">
        <f t="shared" si="469"/>
        <v>0</v>
      </c>
      <c r="CL997" s="15">
        <f t="shared" si="469"/>
        <v>0</v>
      </c>
      <c r="CM997" s="15">
        <f t="shared" si="469"/>
        <v>0</v>
      </c>
      <c r="CN997" s="15">
        <f t="shared" si="469"/>
        <v>0</v>
      </c>
      <c r="CO997" s="15">
        <f t="shared" si="469"/>
        <v>0</v>
      </c>
      <c r="CP997" s="15">
        <f t="shared" si="469"/>
        <v>0</v>
      </c>
      <c r="CQ997" s="15">
        <f t="shared" si="469"/>
        <v>0</v>
      </c>
      <c r="CR997" s="15">
        <f t="shared" si="469"/>
        <v>0</v>
      </c>
      <c r="CS997" s="15">
        <f t="shared" si="469"/>
        <v>0</v>
      </c>
      <c r="CT997" s="15">
        <f t="shared" si="469"/>
        <v>0</v>
      </c>
      <c r="CU997" s="15">
        <f t="shared" si="469"/>
        <v>0</v>
      </c>
      <c r="CV997" s="15">
        <f t="shared" si="469"/>
        <v>0</v>
      </c>
      <c r="CW997" s="15">
        <f t="shared" si="469"/>
        <v>0</v>
      </c>
      <c r="CX997" s="15">
        <f t="shared" si="469"/>
        <v>0</v>
      </c>
      <c r="CY997" s="15">
        <f t="shared" si="469"/>
        <v>0</v>
      </c>
      <c r="CZ997" s="15">
        <f t="shared" si="469"/>
        <v>0</v>
      </c>
      <c r="DA997" s="15">
        <f t="shared" si="469"/>
        <v>0</v>
      </c>
      <c r="DB997" s="16">
        <f>IF(UPPER(TRIM(AM997))="P", 0, IF(UPPER(TRIM(AM997))="C", 16384, IF(UPPER(TRIM(AM997))="B", 32768, IF(UPPER(TRIM(AM997))="U", 49152, -1))))</f>
        <v>0</v>
      </c>
      <c r="DC997" s="16">
        <f>HEX2DEC(AN997)</f>
        <v>17</v>
      </c>
      <c r="DD997" s="16">
        <f>IF(UPPER(TRIM(BB997))="",0,IF(UPPER(TRIM(BB997))="M",32,IF(UPPER(TRIM(BB997))="H",64,IF(UPPER(TRIM(BB997))="I",128,-1))))</f>
        <v>0</v>
      </c>
      <c r="DE997" s="16">
        <f>IF(UPPER(TRIM(BC997))="",0, IF(UPPER(TRIM(BC997))="U",1,IF(UPPER(TRIM(BC997))="A",2,IF(UPPER(TRIM(BC997))="B1",4,IF(UPPER(TRIM(BC997))="B2",8,IF(UPPER(TRIM(BC997))="C",16,-1))))))</f>
        <v>0</v>
      </c>
      <c r="DF997" s="17"/>
      <c r="DG997" s="16">
        <v>288</v>
      </c>
      <c r="DH997" s="16">
        <f>AK997</f>
        <v>520800</v>
      </c>
      <c r="DI997" s="16">
        <f>AL997</f>
        <v>7</v>
      </c>
      <c r="DJ997" s="16">
        <f>DB997 + DC997</f>
        <v>17</v>
      </c>
      <c r="DK997" s="16">
        <f>HEX2DEC(AO997)</f>
        <v>0</v>
      </c>
      <c r="DL997" s="16">
        <f>HEX2DEC(AP997)</f>
        <v>39321</v>
      </c>
      <c r="DM997" s="13">
        <v>0</v>
      </c>
      <c r="DN997" s="16">
        <v>210</v>
      </c>
      <c r="DO997" s="16">
        <f>BV997*2^15+BW997*2^14+BX997*2^13+BY997*2^12+BZ997*2^11+CA997*2^10+CB997*2^9+CC997*2^8+CD997*2^7+CE997*2^6+CF997*2^5+CG997*2^4+CH997*2^3+CI997*2^2+CJ997*2^1+CK997*2^0</f>
        <v>36864</v>
      </c>
      <c r="DP997" s="16">
        <f>CL997*2^15+CM997*2^14+CN997*2^13+CO997*2^12+CP997*2^11+CQ997*2^10+CR997*2^9+CS997*2^8+CT997*2^7+CU997*2^6+CV997*2^5+CW997*2^4+CX997*2^3+CY997*2^2+CZ997*2^1+DA997*2^0</f>
        <v>0</v>
      </c>
      <c r="DQ997" s="16">
        <f>IF(DS997=2,AT997*1000,IF(DS997&gt;2,AT997,HEX2DEC("40000000")))</f>
        <v>5000</v>
      </c>
      <c r="DR997" s="16">
        <f>IF(DT997=2,AU997*1000,IF(DT997&gt;2,AU997,HEX2DEC("40000000")))</f>
        <v>2000</v>
      </c>
      <c r="DS997" s="16">
        <v>2</v>
      </c>
      <c r="DT997" s="16">
        <v>2</v>
      </c>
      <c r="DU997" s="16">
        <f>MAX(0,MIN(AX997,3))*2^14+MAX(0,MIN(AY997,3))*2^12+MAX(0,MIN(AZ997,3))*2^10+MAX(0,MIN(BA997,3))*2^8+IF(AW997&lt;0,31,IF(AW997&gt;30,30,AW997))</f>
        <v>0</v>
      </c>
      <c r="DV997" s="16">
        <f>DD997 + DE997</f>
        <v>0</v>
      </c>
      <c r="DW997" s="138" t="s">
        <v>184</v>
      </c>
      <c r="DX997" s="137" t="s">
        <v>273</v>
      </c>
      <c r="DY997" s="137" t="s">
        <v>186</v>
      </c>
      <c r="DZ997" s="17"/>
      <c r="EA997" s="15"/>
      <c r="EB997" s="15"/>
      <c r="EC997" s="15"/>
      <c r="ED997" s="15"/>
    </row>
    <row r="998" spans="1:134" ht="15" hidden="1" customHeight="1" x14ac:dyDescent="0.3">
      <c r="A998" s="123"/>
      <c r="B998" s="139"/>
      <c r="C998" s="561"/>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48"/>
      <c r="AK998" s="12"/>
      <c r="AL998" s="12"/>
      <c r="AM998" s="149"/>
      <c r="AN998" s="150"/>
      <c r="AO998" s="150"/>
      <c r="AP998" s="150"/>
      <c r="AQ998" s="132" t="s">
        <v>308</v>
      </c>
      <c r="AR998" s="134">
        <v>1200</v>
      </c>
      <c r="AS998" s="12"/>
      <c r="AT998" s="224"/>
      <c r="AU998" s="266"/>
      <c r="AV998" s="12"/>
      <c r="AW998" s="12"/>
      <c r="AX998" s="12"/>
      <c r="AY998" s="12"/>
      <c r="AZ998" s="12"/>
      <c r="BA998" s="12"/>
      <c r="BB998" s="14"/>
      <c r="BC998" s="14"/>
      <c r="BD998" s="15"/>
      <c r="BE998" s="137" t="s">
        <v>183</v>
      </c>
      <c r="BF998" s="146"/>
      <c r="BG998" s="146"/>
      <c r="BH998" s="146"/>
      <c r="BI998" s="11" t="s">
        <v>183</v>
      </c>
      <c r="BJ998" s="11" t="s">
        <v>183</v>
      </c>
      <c r="BK998" s="11" t="s">
        <v>183</v>
      </c>
      <c r="BL998" s="11" t="s">
        <v>183</v>
      </c>
      <c r="BM998" s="11" t="s">
        <v>183</v>
      </c>
      <c r="BN998" s="11" t="s">
        <v>183</v>
      </c>
      <c r="BO998" s="11" t="s">
        <v>183</v>
      </c>
      <c r="BP998" s="11" t="s">
        <v>183</v>
      </c>
      <c r="BQ998" s="11" t="s">
        <v>183</v>
      </c>
      <c r="BR998" s="11" t="s">
        <v>183</v>
      </c>
      <c r="BS998" s="11" t="s">
        <v>183</v>
      </c>
      <c r="BT998" s="11" t="s">
        <v>183</v>
      </c>
      <c r="BU998" s="11"/>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c r="CW998" s="15"/>
      <c r="CX998" s="15"/>
      <c r="CY998" s="15"/>
      <c r="CZ998" s="15"/>
      <c r="DA998" s="15"/>
      <c r="DB998" s="16"/>
      <c r="DC998" s="16"/>
      <c r="DD998" s="16"/>
      <c r="DE998" s="16"/>
      <c r="DF998" s="17"/>
      <c r="DG998" s="16"/>
      <c r="DH998" s="16"/>
      <c r="DI998" s="16"/>
      <c r="DJ998" s="16"/>
      <c r="DK998" s="16"/>
      <c r="DL998" s="16"/>
      <c r="DM998" s="13"/>
      <c r="DN998" s="16"/>
      <c r="DO998" s="16"/>
      <c r="DP998" s="16"/>
      <c r="DQ998" s="16"/>
      <c r="DR998" s="16"/>
      <c r="DS998" s="16"/>
      <c r="DT998" s="16"/>
      <c r="DU998" s="16"/>
      <c r="DV998" s="16"/>
      <c r="DW998" s="138"/>
      <c r="DX998" s="137"/>
      <c r="DY998" s="137"/>
      <c r="DZ998" s="17"/>
      <c r="EA998" s="15"/>
      <c r="EB998" s="15"/>
      <c r="EC998" s="15"/>
      <c r="ED998" s="15"/>
    </row>
    <row r="999" spans="1:134" ht="15" hidden="1" customHeight="1" x14ac:dyDescent="0.3">
      <c r="A999" s="123"/>
      <c r="B999" s="139"/>
      <c r="C999" s="553"/>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48"/>
      <c r="AK999" s="12"/>
      <c r="AL999" s="12"/>
      <c r="AM999" s="149"/>
      <c r="AN999" s="150"/>
      <c r="AO999" s="150"/>
      <c r="AP999" s="150"/>
      <c r="AQ999" s="132"/>
      <c r="AR999" s="197"/>
      <c r="AS999" s="12"/>
      <c r="AT999" s="224"/>
      <c r="AU999" s="266"/>
      <c r="AV999" s="12"/>
      <c r="AW999" s="12"/>
      <c r="AX999" s="12"/>
      <c r="AY999" s="12"/>
      <c r="AZ999" s="12"/>
      <c r="BA999" s="12"/>
      <c r="BB999" s="14"/>
      <c r="BC999" s="14"/>
      <c r="BD999" s="15"/>
      <c r="BE999" s="137" t="s">
        <v>183</v>
      </c>
      <c r="BF999" s="146"/>
      <c r="BG999" s="146"/>
      <c r="BH999" s="146"/>
      <c r="BI999" s="11" t="s">
        <v>183</v>
      </c>
      <c r="BJ999" s="11" t="s">
        <v>183</v>
      </c>
      <c r="BK999" s="11" t="s">
        <v>183</v>
      </c>
      <c r="BL999" s="11" t="s">
        <v>183</v>
      </c>
      <c r="BM999" s="11" t="s">
        <v>183</v>
      </c>
      <c r="BN999" s="11" t="s">
        <v>183</v>
      </c>
      <c r="BO999" s="11" t="s">
        <v>183</v>
      </c>
      <c r="BP999" s="11" t="s">
        <v>183</v>
      </c>
      <c r="BQ999" s="11" t="s">
        <v>183</v>
      </c>
      <c r="BR999" s="11" t="s">
        <v>183</v>
      </c>
      <c r="BS999" s="11" t="s">
        <v>183</v>
      </c>
      <c r="BT999" s="11" t="s">
        <v>183</v>
      </c>
      <c r="BU999" s="11"/>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c r="CW999" s="15"/>
      <c r="CX999" s="15"/>
      <c r="CY999" s="15"/>
      <c r="CZ999" s="15"/>
      <c r="DA999" s="15"/>
      <c r="DB999" s="16"/>
      <c r="DC999" s="16"/>
      <c r="DD999" s="16"/>
      <c r="DE999" s="16"/>
      <c r="DF999" s="17"/>
      <c r="DG999" s="16"/>
      <c r="DH999" s="16"/>
      <c r="DI999" s="16"/>
      <c r="DJ999" s="16"/>
      <c r="DK999" s="16"/>
      <c r="DL999" s="16"/>
      <c r="DM999" s="13"/>
      <c r="DN999" s="16"/>
      <c r="DO999" s="16"/>
      <c r="DP999" s="16"/>
      <c r="DQ999" s="16"/>
      <c r="DR999" s="16"/>
      <c r="DS999" s="16"/>
      <c r="DT999" s="16"/>
      <c r="DU999" s="16"/>
      <c r="DV999" s="16"/>
      <c r="DW999" s="138"/>
      <c r="DX999" s="137"/>
      <c r="DY999" s="137"/>
      <c r="DZ999" s="17"/>
      <c r="EA999" s="15"/>
      <c r="EB999" s="15"/>
      <c r="EC999" s="15"/>
      <c r="ED999" s="15"/>
    </row>
    <row r="1000" spans="1:134" ht="15" hidden="1" customHeight="1" x14ac:dyDescent="0.3">
      <c r="A1000" s="220"/>
      <c r="B1000" s="139"/>
      <c r="C1000" s="561" t="s">
        <v>1518</v>
      </c>
      <c r="D1000" s="151"/>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c r="AA1000" s="151"/>
      <c r="AB1000" s="151"/>
      <c r="AC1000" s="151"/>
      <c r="AD1000" s="151"/>
      <c r="AE1000" s="151"/>
      <c r="AF1000" s="151"/>
      <c r="AG1000" s="151"/>
      <c r="AH1000" s="151"/>
      <c r="AI1000" s="151"/>
      <c r="AJ1000" s="148">
        <f>IF($DM1000=0,0,(IF(_xlfn.BITAND($DM1000, 128),"8,", "") &amp; IF(_xlfn.BITAND($DM1000,64),"7,", "") &amp; IF(_xlfn.BITAND($DM1000,7), _xlfn.BITAND($DM1000,7) &amp; ",", "") &amp; IF(_xlfn.BITAND($DM1000, 56), _xlfn.BITAND($DM1000, 56)/8, "")))</f>
        <v>0</v>
      </c>
      <c r="AK1000" s="135">
        <v>520801</v>
      </c>
      <c r="AL1000" s="135">
        <v>7</v>
      </c>
      <c r="AM1000" s="194" t="s">
        <v>165</v>
      </c>
      <c r="AN1000" s="195" t="s">
        <v>1519</v>
      </c>
      <c r="AO1000" s="195" t="s">
        <v>167</v>
      </c>
      <c r="AP1000" s="195" t="s">
        <v>258</v>
      </c>
      <c r="AQ1000" s="140" t="s">
        <v>1520</v>
      </c>
      <c r="AR1000" s="133">
        <v>30</v>
      </c>
      <c r="AS1000" s="12" t="s">
        <v>1517</v>
      </c>
      <c r="AT1000" s="198">
        <v>10</v>
      </c>
      <c r="AU1000" s="263">
        <v>5</v>
      </c>
      <c r="AV1000" s="12" t="s">
        <v>259</v>
      </c>
      <c r="AW1000" s="135">
        <v>0</v>
      </c>
      <c r="AX1000" s="135">
        <v>0</v>
      </c>
      <c r="AY1000" s="135">
        <v>0</v>
      </c>
      <c r="AZ1000" s="135">
        <v>0</v>
      </c>
      <c r="BA1000" s="135">
        <v>0</v>
      </c>
      <c r="BB1000" s="136"/>
      <c r="BC1000" s="136"/>
      <c r="BD1000" s="15"/>
      <c r="BE1000" s="137" t="str">
        <f>IF(C1000="","",C1000)</f>
        <v>Exhaust cam position</v>
      </c>
      <c r="BF1000" s="11" t="s">
        <v>264</v>
      </c>
      <c r="BG1000" s="11" t="s">
        <v>265</v>
      </c>
      <c r="BH1000" s="11" t="s">
        <v>266</v>
      </c>
      <c r="BI1000" s="11" t="s">
        <v>484</v>
      </c>
      <c r="BJ1000" s="11" t="s">
        <v>268</v>
      </c>
      <c r="BK1000" s="11" t="s">
        <v>485</v>
      </c>
      <c r="BL1000" s="11" t="s">
        <v>486</v>
      </c>
      <c r="BM1000" s="11" t="s">
        <v>323</v>
      </c>
      <c r="BN1000" s="11" t="s">
        <v>182</v>
      </c>
      <c r="BO1000" s="11" t="s">
        <v>181</v>
      </c>
      <c r="BP1000" s="11" t="s">
        <v>272</v>
      </c>
      <c r="BQ1000" s="11" t="s">
        <v>180</v>
      </c>
      <c r="BR1000" s="11" t="s">
        <v>182</v>
      </c>
      <c r="BS1000" s="11" t="s">
        <v>183</v>
      </c>
      <c r="BT1000" s="11" t="s">
        <v>182</v>
      </c>
      <c r="BU1000" s="11"/>
      <c r="BV1000" s="15">
        <f>IF(UPPER(TRIM(D1000))="X",1,0)</f>
        <v>0</v>
      </c>
      <c r="BW1000" s="15">
        <f>IF(UPPER(TRIM(E1000))="X",1,0)</f>
        <v>0</v>
      </c>
      <c r="BX1000" s="15">
        <f>IF(UPPER(TRIM(F1000))="X",1,0)</f>
        <v>0</v>
      </c>
      <c r="BY1000" s="15">
        <f>IF(UPPER(TRIM(G1000))="X",1,0)</f>
        <v>0</v>
      </c>
      <c r="BZ1000" s="15">
        <f>IF(UPPER(TRIM(H1000))="X",1,0)</f>
        <v>0</v>
      </c>
      <c r="CA1000" s="15">
        <f>IF(UPPER(TRIM(J1000))="X",1,0)</f>
        <v>0</v>
      </c>
      <c r="CB1000" s="15">
        <f>IF(UPPER(TRIM(L1000))="X",1,0)</f>
        <v>0</v>
      </c>
      <c r="CC1000" s="15">
        <f>IF(UPPER(TRIM(M1000))="X",1,0)</f>
        <v>0</v>
      </c>
      <c r="CD1000" s="15">
        <f>IF(UPPER(TRIM(I1000))="X",1,0)</f>
        <v>0</v>
      </c>
      <c r="CE1000" s="15">
        <f>IF(UPPER(TRIM(K1000))="X",1,0)</f>
        <v>0</v>
      </c>
      <c r="CF1000" s="15">
        <f t="shared" ref="CF1000:DA1000" si="470">IF(UPPER(TRIM(N1000))="X",1,0)</f>
        <v>0</v>
      </c>
      <c r="CG1000" s="15">
        <f t="shared" si="470"/>
        <v>0</v>
      </c>
      <c r="CH1000" s="15">
        <f t="shared" si="470"/>
        <v>0</v>
      </c>
      <c r="CI1000" s="15">
        <f t="shared" si="470"/>
        <v>0</v>
      </c>
      <c r="CJ1000" s="15">
        <f t="shared" si="470"/>
        <v>0</v>
      </c>
      <c r="CK1000" s="15">
        <f t="shared" si="470"/>
        <v>0</v>
      </c>
      <c r="CL1000" s="15">
        <f t="shared" si="470"/>
        <v>0</v>
      </c>
      <c r="CM1000" s="15">
        <f t="shared" si="470"/>
        <v>0</v>
      </c>
      <c r="CN1000" s="15">
        <f t="shared" si="470"/>
        <v>0</v>
      </c>
      <c r="CO1000" s="15">
        <f t="shared" si="470"/>
        <v>0</v>
      </c>
      <c r="CP1000" s="15">
        <f t="shared" si="470"/>
        <v>0</v>
      </c>
      <c r="CQ1000" s="15">
        <f t="shared" si="470"/>
        <v>0</v>
      </c>
      <c r="CR1000" s="15">
        <f t="shared" si="470"/>
        <v>0</v>
      </c>
      <c r="CS1000" s="15">
        <f t="shared" si="470"/>
        <v>0</v>
      </c>
      <c r="CT1000" s="15">
        <f t="shared" si="470"/>
        <v>0</v>
      </c>
      <c r="CU1000" s="15">
        <f t="shared" si="470"/>
        <v>0</v>
      </c>
      <c r="CV1000" s="15">
        <f t="shared" si="470"/>
        <v>0</v>
      </c>
      <c r="CW1000" s="15">
        <f t="shared" si="470"/>
        <v>0</v>
      </c>
      <c r="CX1000" s="15">
        <f t="shared" si="470"/>
        <v>0</v>
      </c>
      <c r="CY1000" s="15">
        <f t="shared" si="470"/>
        <v>0</v>
      </c>
      <c r="CZ1000" s="15">
        <f t="shared" si="470"/>
        <v>0</v>
      </c>
      <c r="DA1000" s="15">
        <f t="shared" si="470"/>
        <v>0</v>
      </c>
      <c r="DB1000" s="16">
        <f>IF(UPPER(TRIM(AM1000))="P", 0, IF(UPPER(TRIM(AM1000))="C", 16384, IF(UPPER(TRIM(AM1000))="B", 32768, IF(UPPER(TRIM(AM1000))="U", 49152, -1))))</f>
        <v>0</v>
      </c>
      <c r="DC1000" s="16">
        <f>HEX2DEC(AN1000)</f>
        <v>36</v>
      </c>
      <c r="DD1000" s="16">
        <f>IF(UPPER(TRIM(BB1000))="",0,IF(UPPER(TRIM(BB1000))="M",32,IF(UPPER(TRIM(BB1000))="H",64,IF(UPPER(TRIM(BB1000))="I",128,-1))))</f>
        <v>0</v>
      </c>
      <c r="DE1000" s="16">
        <f>IF(UPPER(TRIM(BC1000))="",0, IF(UPPER(TRIM(BC1000))="U",1,IF(UPPER(TRIM(BC1000))="A",2,IF(UPPER(TRIM(BC1000))="B1",4,IF(UPPER(TRIM(BC1000))="B2",8,IF(UPPER(TRIM(BC1000))="C",16,-1))))))</f>
        <v>0</v>
      </c>
      <c r="DF1000" s="17"/>
      <c r="DG1000" s="16">
        <v>289</v>
      </c>
      <c r="DH1000" s="16">
        <f>AK1000</f>
        <v>520801</v>
      </c>
      <c r="DI1000" s="16">
        <f>AL1000</f>
        <v>7</v>
      </c>
      <c r="DJ1000" s="16">
        <f>DB1000 + DC1000</f>
        <v>36</v>
      </c>
      <c r="DK1000" s="16">
        <f>HEX2DEC(AO1000)</f>
        <v>0</v>
      </c>
      <c r="DL1000" s="16">
        <f>HEX2DEC(AP1000)</f>
        <v>39321</v>
      </c>
      <c r="DM1000" s="13">
        <v>0</v>
      </c>
      <c r="DN1000" s="16">
        <v>211</v>
      </c>
      <c r="DO1000" s="16">
        <f>BV1000*2^15+BW1000*2^14+BX1000*2^13+BY1000*2^12+BZ1000*2^11+CA1000*2^10+CB1000*2^9+CC1000*2^8+CD1000*2^7+CE1000*2^6+CF1000*2^5+CG1000*2^4+CH1000*2^3+CI1000*2^2+CJ1000*2^1+CK1000*2^0</f>
        <v>0</v>
      </c>
      <c r="DP1000" s="16">
        <f>CL1000*2^15+CM1000*2^14+CN1000*2^13+CO1000*2^12+CP1000*2^11+CQ1000*2^10+CR1000*2^9+CS1000*2^8+CT1000*2^7+CU1000*2^6+CV1000*2^5+CW1000*2^4+CX1000*2^3+CY1000*2^2+CZ1000*2^1+DA1000*2^0</f>
        <v>0</v>
      </c>
      <c r="DQ1000" s="16">
        <f>IF(DS1000=2,AT1000*1000,IF(DS1000&gt;2,AT1000,HEX2DEC("40000000")))</f>
        <v>10000</v>
      </c>
      <c r="DR1000" s="16">
        <f>IF(DT1000=2,AU1000*1000,IF(DT1000&gt;2,AU1000,HEX2DEC("40000000")))</f>
        <v>5000</v>
      </c>
      <c r="DS1000" s="16">
        <v>2</v>
      </c>
      <c r="DT1000" s="16">
        <v>2</v>
      </c>
      <c r="DU1000" s="16">
        <f>MAX(0,MIN(AX1000,3))*2^14+MAX(0,MIN(AY1000,3))*2^12+MAX(0,MIN(AZ1000,3))*2^10+MAX(0,MIN(BA1000,3))*2^8+IF(AW1000&lt;0,31,IF(AW1000&gt;30,30,AW1000))</f>
        <v>0</v>
      </c>
      <c r="DV1000" s="16">
        <f>DD1000 + DE1000</f>
        <v>0</v>
      </c>
      <c r="DW1000" s="138" t="s">
        <v>184</v>
      </c>
      <c r="DX1000" s="137" t="s">
        <v>273</v>
      </c>
      <c r="DY1000" s="137" t="s">
        <v>186</v>
      </c>
      <c r="DZ1000" s="17"/>
      <c r="EA1000" s="15"/>
      <c r="EB1000" s="15"/>
      <c r="EC1000" s="15"/>
      <c r="ED1000" s="15"/>
    </row>
    <row r="1001" spans="1:134" ht="15" hidden="1" customHeight="1" x14ac:dyDescent="0.3">
      <c r="A1001" s="154"/>
      <c r="B1001" s="139"/>
      <c r="C1001" s="561"/>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48"/>
      <c r="AK1001" s="12"/>
      <c r="AL1001" s="12"/>
      <c r="AM1001" s="149"/>
      <c r="AN1001" s="150"/>
      <c r="AO1001" s="150"/>
      <c r="AP1001" s="150"/>
      <c r="AQ1001" s="140" t="s">
        <v>1521</v>
      </c>
      <c r="AR1001" s="133"/>
      <c r="AS1001" s="12"/>
      <c r="AT1001" s="224"/>
      <c r="AU1001" s="266"/>
      <c r="AV1001" s="12"/>
      <c r="AW1001" s="12"/>
      <c r="AX1001" s="12"/>
      <c r="AY1001" s="12"/>
      <c r="AZ1001" s="12"/>
      <c r="BA1001" s="12"/>
      <c r="BB1001" s="14"/>
      <c r="BC1001" s="14"/>
      <c r="BD1001" s="15"/>
      <c r="BE1001" s="137" t="s">
        <v>183</v>
      </c>
      <c r="BF1001" s="146"/>
      <c r="BG1001" s="146"/>
      <c r="BH1001" s="146"/>
      <c r="BI1001" s="11" t="s">
        <v>183</v>
      </c>
      <c r="BJ1001" s="11" t="s">
        <v>183</v>
      </c>
      <c r="BK1001" s="11" t="s">
        <v>183</v>
      </c>
      <c r="BL1001" s="11" t="s">
        <v>183</v>
      </c>
      <c r="BM1001" s="11" t="s">
        <v>183</v>
      </c>
      <c r="BN1001" s="11" t="s">
        <v>183</v>
      </c>
      <c r="BO1001" s="11" t="s">
        <v>183</v>
      </c>
      <c r="BP1001" s="11" t="s">
        <v>183</v>
      </c>
      <c r="BQ1001" s="11" t="s">
        <v>183</v>
      </c>
      <c r="BR1001" s="11" t="s">
        <v>183</v>
      </c>
      <c r="BS1001" s="11" t="s">
        <v>183</v>
      </c>
      <c r="BT1001" s="11" t="s">
        <v>183</v>
      </c>
      <c r="BU1001" s="11"/>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c r="CW1001" s="15"/>
      <c r="CX1001" s="15"/>
      <c r="CY1001" s="15"/>
      <c r="CZ1001" s="15"/>
      <c r="DA1001" s="15"/>
      <c r="DB1001" s="16"/>
      <c r="DC1001" s="16"/>
      <c r="DD1001" s="16"/>
      <c r="DE1001" s="16"/>
      <c r="DF1001" s="17"/>
      <c r="DG1001" s="16"/>
      <c r="DH1001" s="16"/>
      <c r="DI1001" s="16"/>
      <c r="DJ1001" s="16"/>
      <c r="DK1001" s="16"/>
      <c r="DL1001" s="16"/>
      <c r="DM1001" s="13"/>
      <c r="DN1001" s="16"/>
      <c r="DO1001" s="16"/>
      <c r="DP1001" s="16"/>
      <c r="DQ1001" s="16"/>
      <c r="DR1001" s="16"/>
      <c r="DS1001" s="16"/>
      <c r="DT1001" s="16"/>
      <c r="DU1001" s="16"/>
      <c r="DV1001" s="16"/>
      <c r="DW1001" s="138"/>
      <c r="DX1001" s="137"/>
      <c r="DY1001" s="137"/>
      <c r="DZ1001" s="17"/>
      <c r="EA1001" s="15"/>
      <c r="EB1001" s="15"/>
      <c r="EC1001" s="15"/>
      <c r="ED1001" s="15"/>
    </row>
    <row r="1002" spans="1:134" ht="15" hidden="1" customHeight="1" x14ac:dyDescent="0.3">
      <c r="A1002" s="154"/>
      <c r="B1002" s="383"/>
      <c r="C1002" s="574"/>
      <c r="D1002" s="396"/>
      <c r="E1002" s="396"/>
      <c r="F1002" s="396"/>
      <c r="G1002" s="397"/>
      <c r="H1002" s="396"/>
      <c r="I1002" s="397"/>
      <c r="J1002" s="397"/>
      <c r="K1002" s="396"/>
      <c r="L1002" s="396"/>
      <c r="M1002" s="396"/>
      <c r="N1002" s="396"/>
      <c r="O1002" s="396"/>
      <c r="P1002" s="396"/>
      <c r="Q1002" s="396"/>
      <c r="R1002" s="396"/>
      <c r="S1002" s="396"/>
      <c r="T1002" s="396"/>
      <c r="U1002" s="396"/>
      <c r="V1002" s="396"/>
      <c r="W1002" s="396"/>
      <c r="X1002" s="396"/>
      <c r="Y1002" s="396"/>
      <c r="Z1002" s="396"/>
      <c r="AA1002" s="396"/>
      <c r="AB1002" s="396"/>
      <c r="AC1002" s="396"/>
      <c r="AD1002" s="396"/>
      <c r="AE1002" s="396"/>
      <c r="AF1002" s="396"/>
      <c r="AG1002" s="396"/>
      <c r="AH1002" s="396"/>
      <c r="AI1002" s="396"/>
      <c r="AJ1002" s="386"/>
      <c r="AK1002" s="387"/>
      <c r="AL1002" s="387"/>
      <c r="AM1002" s="388"/>
      <c r="AN1002" s="389"/>
      <c r="AO1002" s="389"/>
      <c r="AP1002" s="389"/>
      <c r="AQ1002" s="390"/>
      <c r="AR1002" s="390"/>
      <c r="AS1002" s="390"/>
      <c r="AT1002" s="391"/>
      <c r="AU1002" s="391"/>
      <c r="AV1002" s="392"/>
      <c r="AW1002" s="392"/>
      <c r="AX1002" s="392"/>
      <c r="AY1002" s="392"/>
      <c r="AZ1002" s="392"/>
      <c r="BA1002" s="392"/>
      <c r="BB1002" s="186"/>
      <c r="BC1002" s="186"/>
      <c r="BD1002" s="15"/>
      <c r="BE1002" s="137" t="s">
        <v>183</v>
      </c>
      <c r="BF1002" s="11"/>
      <c r="BG1002" s="11"/>
      <c r="BH1002" s="11"/>
      <c r="BI1002" s="11" t="s">
        <v>183</v>
      </c>
      <c r="BJ1002" s="11" t="s">
        <v>183</v>
      </c>
      <c r="BK1002" s="11" t="s">
        <v>183</v>
      </c>
      <c r="BL1002" s="11" t="s">
        <v>183</v>
      </c>
      <c r="BM1002" s="11" t="s">
        <v>183</v>
      </c>
      <c r="BN1002" s="11" t="s">
        <v>183</v>
      </c>
      <c r="BO1002" s="11" t="s">
        <v>183</v>
      </c>
      <c r="BP1002" s="11" t="s">
        <v>183</v>
      </c>
      <c r="BQ1002" s="11" t="s">
        <v>183</v>
      </c>
      <c r="BR1002" s="11" t="s">
        <v>183</v>
      </c>
      <c r="BS1002" s="11" t="s">
        <v>183</v>
      </c>
      <c r="BT1002" s="11" t="s">
        <v>183</v>
      </c>
      <c r="BU1002" s="11"/>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c r="CW1002" s="15"/>
      <c r="CX1002" s="15"/>
      <c r="CY1002" s="15"/>
      <c r="CZ1002" s="15"/>
      <c r="DA1002" s="15"/>
      <c r="DB1002" s="16"/>
      <c r="DC1002" s="16"/>
      <c r="DD1002" s="16"/>
      <c r="DE1002" s="16"/>
      <c r="DF1002" s="17"/>
      <c r="DG1002" s="16"/>
      <c r="DH1002" s="16"/>
      <c r="DI1002" s="16"/>
      <c r="DJ1002" s="16"/>
      <c r="DK1002" s="16"/>
      <c r="DL1002" s="16"/>
      <c r="DM1002" s="386"/>
      <c r="DN1002" s="16"/>
      <c r="DO1002" s="16"/>
      <c r="DP1002" s="16"/>
      <c r="DQ1002" s="16"/>
      <c r="DR1002" s="16"/>
      <c r="DS1002" s="16"/>
      <c r="DT1002" s="16"/>
      <c r="DU1002" s="16"/>
      <c r="DV1002" s="16"/>
      <c r="DW1002" s="138"/>
      <c r="DX1002" s="137"/>
      <c r="DY1002" s="137"/>
      <c r="DZ1002" s="17"/>
      <c r="EA1002" s="15"/>
      <c r="EB1002" s="15"/>
      <c r="EC1002" s="15"/>
      <c r="ED1002" s="15"/>
    </row>
    <row r="1003" spans="1:134" ht="15" hidden="1" customHeight="1" x14ac:dyDescent="0.3">
      <c r="A1003" s="123"/>
      <c r="B1003" s="153"/>
      <c r="C1003" s="561" t="s">
        <v>1522</v>
      </c>
      <c r="D1003" s="151"/>
      <c r="E1003" s="151"/>
      <c r="F1003" s="151"/>
      <c r="G1003" s="151"/>
      <c r="H1003" s="151"/>
      <c r="I1003" s="151"/>
      <c r="J1003" s="151"/>
      <c r="K1003" s="151"/>
      <c r="L1003" s="151"/>
      <c r="M1003" s="151"/>
      <c r="N1003" s="151"/>
      <c r="O1003" s="151"/>
      <c r="P1003" s="151"/>
      <c r="Q1003" s="151"/>
      <c r="R1003" s="151"/>
      <c r="S1003" s="151"/>
      <c r="T1003" s="151"/>
      <c r="U1003" s="151"/>
      <c r="V1003" s="151"/>
      <c r="W1003" s="151"/>
      <c r="X1003" s="151"/>
      <c r="Y1003" s="151"/>
      <c r="Z1003" s="151"/>
      <c r="AA1003" s="151"/>
      <c r="AB1003" s="151"/>
      <c r="AC1003" s="151"/>
      <c r="AD1003" s="151"/>
      <c r="AE1003" s="151"/>
      <c r="AF1003" s="151"/>
      <c r="AG1003" s="151"/>
      <c r="AH1003" s="151"/>
      <c r="AI1003" s="151"/>
      <c r="AJ1003" s="148">
        <f>IF($DM1003=0,0,(IF(_xlfn.BITAND($DM1003, 128),"8,", "") &amp; IF(_xlfn.BITAND($DM1003,64),"7,", "") &amp; IF(_xlfn.BITAND($DM1003,7), _xlfn.BITAND($DM1003,7) &amp; ",", "") &amp; IF(_xlfn.BITAND($DM1003, 56), _xlfn.BITAND($DM1003, 56)/8, "")))</f>
        <v>0</v>
      </c>
      <c r="AK1003" s="135">
        <v>101</v>
      </c>
      <c r="AL1003" s="135">
        <v>0</v>
      </c>
      <c r="AM1003" s="194" t="s">
        <v>165</v>
      </c>
      <c r="AN1003" s="195" t="s">
        <v>1523</v>
      </c>
      <c r="AO1003" s="195" t="s">
        <v>167</v>
      </c>
      <c r="AP1003" s="195" t="s">
        <v>1523</v>
      </c>
      <c r="AQ1003" s="132" t="s">
        <v>970</v>
      </c>
      <c r="AR1003" s="261">
        <v>8</v>
      </c>
      <c r="AS1003" s="12" t="s">
        <v>194</v>
      </c>
      <c r="AT1003" s="198">
        <v>1</v>
      </c>
      <c r="AU1003" s="198">
        <v>2</v>
      </c>
      <c r="AV1003" s="12" t="s">
        <v>259</v>
      </c>
      <c r="AW1003" s="135">
        <v>0</v>
      </c>
      <c r="AX1003" s="135">
        <v>0</v>
      </c>
      <c r="AY1003" s="135">
        <v>0</v>
      </c>
      <c r="AZ1003" s="135">
        <v>0</v>
      </c>
      <c r="BA1003" s="135">
        <v>0</v>
      </c>
      <c r="BB1003" s="136"/>
      <c r="BC1003" s="136"/>
      <c r="BD1003" s="15"/>
      <c r="BE1003" s="137" t="s">
        <v>1522</v>
      </c>
      <c r="BF1003" s="11"/>
      <c r="BG1003" s="11"/>
      <c r="BH1003" s="11"/>
      <c r="BI1003" s="11"/>
      <c r="BJ1003" s="11"/>
      <c r="BK1003" s="11"/>
      <c r="BL1003" s="11"/>
      <c r="BM1003" s="11"/>
      <c r="BN1003" s="11"/>
      <c r="BO1003" s="11"/>
      <c r="BP1003" s="11"/>
      <c r="BQ1003" s="11"/>
      <c r="BR1003" s="11"/>
      <c r="BS1003" s="11"/>
      <c r="BT1003" s="11"/>
      <c r="BU1003" s="11"/>
      <c r="BV1003" s="15">
        <f>IF(UPPER(TRIM(D1003))="X",1,0)</f>
        <v>0</v>
      </c>
      <c r="BW1003" s="15">
        <f>IF(UPPER(TRIM(E1003))="X",1,0)</f>
        <v>0</v>
      </c>
      <c r="BX1003" s="15">
        <f>IF(UPPER(TRIM(F1003))="X",1,0)</f>
        <v>0</v>
      </c>
      <c r="BY1003" s="15">
        <f>IF(UPPER(TRIM(G1003))="X",1,0)</f>
        <v>0</v>
      </c>
      <c r="BZ1003" s="15">
        <f>IF(UPPER(TRIM(H1003))="X",1,0)</f>
        <v>0</v>
      </c>
      <c r="CA1003" s="15">
        <f>IF(UPPER(TRIM(J1003))="X",1,0)</f>
        <v>0</v>
      </c>
      <c r="CB1003" s="15">
        <f>IF(UPPER(TRIM(L1003))="X",1,0)</f>
        <v>0</v>
      </c>
      <c r="CC1003" s="15">
        <f>IF(UPPER(TRIM(M1003))="X",1,0)</f>
        <v>0</v>
      </c>
      <c r="CD1003" s="15">
        <f>IF(UPPER(TRIM(I1003))="X",1,0)</f>
        <v>0</v>
      </c>
      <c r="CE1003" s="15">
        <f>IF(UPPER(TRIM(K1003))="X",1,0)</f>
        <v>0</v>
      </c>
      <c r="CF1003" s="15">
        <f t="shared" ref="CF1003:CX1003" si="471">IF(UPPER(TRIM(N1003))="X",1,0)</f>
        <v>0</v>
      </c>
      <c r="CG1003" s="15">
        <f t="shared" si="471"/>
        <v>0</v>
      </c>
      <c r="CH1003" s="15">
        <f t="shared" si="471"/>
        <v>0</v>
      </c>
      <c r="CI1003" s="15">
        <f t="shared" si="471"/>
        <v>0</v>
      </c>
      <c r="CJ1003" s="15">
        <f t="shared" si="471"/>
        <v>0</v>
      </c>
      <c r="CK1003" s="15">
        <f t="shared" si="471"/>
        <v>0</v>
      </c>
      <c r="CL1003" s="15">
        <f t="shared" si="471"/>
        <v>0</v>
      </c>
      <c r="CM1003" s="15">
        <f t="shared" si="471"/>
        <v>0</v>
      </c>
      <c r="CN1003" s="15">
        <f t="shared" si="471"/>
        <v>0</v>
      </c>
      <c r="CO1003" s="15">
        <f t="shared" si="471"/>
        <v>0</v>
      </c>
      <c r="CP1003" s="15">
        <f t="shared" si="471"/>
        <v>0</v>
      </c>
      <c r="CQ1003" s="15">
        <f t="shared" si="471"/>
        <v>0</v>
      </c>
      <c r="CR1003" s="15">
        <f t="shared" si="471"/>
        <v>0</v>
      </c>
      <c r="CS1003" s="15">
        <f t="shared" si="471"/>
        <v>0</v>
      </c>
      <c r="CT1003" s="15">
        <f t="shared" si="471"/>
        <v>0</v>
      </c>
      <c r="CU1003" s="15">
        <f t="shared" si="471"/>
        <v>0</v>
      </c>
      <c r="CV1003" s="15">
        <f t="shared" si="471"/>
        <v>0</v>
      </c>
      <c r="CW1003" s="15">
        <f t="shared" si="471"/>
        <v>0</v>
      </c>
      <c r="CX1003" s="15">
        <f t="shared" si="471"/>
        <v>0</v>
      </c>
      <c r="CY1003" s="15">
        <v>0</v>
      </c>
      <c r="CZ1003" s="15">
        <f>IF(UPPER(TRIM(AH1003))="X",1,0)</f>
        <v>0</v>
      </c>
      <c r="DA1003" s="15">
        <v>0</v>
      </c>
      <c r="DB1003" s="16">
        <f>IF(UPPER(TRIM(AM1003))="P", 0, IF(UPPER(TRIM(AM1003))="C", 16384, IF(UPPER(TRIM(AM1003))="B", 32768, IF(UPPER(TRIM(AM1003))="U", 49152, -1))))</f>
        <v>0</v>
      </c>
      <c r="DC1003" s="16">
        <f>HEX2DEC(AN1003)</f>
        <v>12552</v>
      </c>
      <c r="DD1003" s="16">
        <f>IF(UPPER(TRIM(BB1003))="",0,IF(UPPER(TRIM(BB1003))="M",32,IF(UPPER(TRIM(BB1003))="H",64,IF(UPPER(TRIM(BB1003))="I",128,-1))))</f>
        <v>0</v>
      </c>
      <c r="DE1003" s="16">
        <f>IF(UPPER(TRIM(BC1003))="",0, IF(UPPER(TRIM(BC1003))="U",1,IF(UPPER(TRIM(BC1003))="A",2,IF(UPPER(TRIM(BC1003))="B1",4,IF(UPPER(TRIM(BC1003))="B2",8,IF(UPPER(TRIM(BC1003))="C",16,-1))))))</f>
        <v>0</v>
      </c>
      <c r="DF1003" s="17"/>
      <c r="DG1003" s="16">
        <v>794</v>
      </c>
      <c r="DH1003" s="16">
        <f>AK1003</f>
        <v>101</v>
      </c>
      <c r="DI1003" s="16">
        <f>AL1003</f>
        <v>0</v>
      </c>
      <c r="DJ1003" s="16">
        <f>DB1003 + DC1003</f>
        <v>12552</v>
      </c>
      <c r="DK1003" s="16">
        <f>HEX2DEC(AO1003)</f>
        <v>0</v>
      </c>
      <c r="DL1003" s="16">
        <f>HEX2DEC(AP1003)</f>
        <v>12552</v>
      </c>
      <c r="DM1003" s="13">
        <v>0</v>
      </c>
      <c r="DN1003" s="16">
        <v>624</v>
      </c>
      <c r="DO1003" s="16">
        <f>BV1003*2^15+BW1003*2^14+BX1003*2^13+BY1003*2^12+BZ1003*2^11+CA1003*2^10+CB1003*2^9+CC1003*2^8+CD1003*2^7+CE1003*2^6+CF1003*2^5+CG1003*2^4+CH1003*2^3+CI1003*2^2+CJ1003*2^1+CK1003*2^0</f>
        <v>0</v>
      </c>
      <c r="DP1003" s="16">
        <f>CL1003*2^15+CM1003*2^14+CN1003*2^13+CO1003*2^12+CP1003*2^11+CQ1003*2^10+CR1003*2^9+CS1003*2^8+CT1003*2^7+CU1003*2^6+CV1003*2^5+CW1003*2^4+CX1003*2^3+CY1003*2^2+CZ1003*2^1+DA1003*2^0</f>
        <v>0</v>
      </c>
      <c r="DQ1003" s="16">
        <f>IF(DS1003=2,AT1003*1000,AT1003)</f>
        <v>1000</v>
      </c>
      <c r="DR1003" s="16">
        <f>IF(DT1003=2,AU1003*1000,AU1003)</f>
        <v>2000</v>
      </c>
      <c r="DS1003" s="16">
        <v>2</v>
      </c>
      <c r="DT1003" s="16">
        <v>2</v>
      </c>
      <c r="DU1003" s="16">
        <f>MAX(0,MIN(AX1003,3))*2^14+MAX(0,MIN(AY1003,3))*2^12+MAX(0,MIN(AZ1003,3))*2^10+MAX(0,MIN(BA1003,3))*2^8+IF(AW1003&lt;0,31,IF(AW1003&gt;30,30,AW1003))</f>
        <v>0</v>
      </c>
      <c r="DV1003" s="16">
        <f>DD1003 + DE1003</f>
        <v>0</v>
      </c>
      <c r="DW1003" s="138"/>
      <c r="DX1003" s="137"/>
      <c r="DY1003" s="137"/>
      <c r="DZ1003" s="17"/>
      <c r="EA1003" s="15"/>
      <c r="EB1003" s="15"/>
      <c r="EC1003" s="15"/>
      <c r="ED1003" s="15"/>
    </row>
    <row r="1004" spans="1:134" ht="15" hidden="1" customHeight="1" x14ac:dyDescent="0.3">
      <c r="A1004" s="123"/>
      <c r="B1004" s="153"/>
      <c r="C1004" s="554"/>
      <c r="D1004" s="398"/>
      <c r="E1004" s="398"/>
      <c r="F1004" s="398"/>
      <c r="G1004" s="399"/>
      <c r="H1004" s="398"/>
      <c r="I1004" s="399"/>
      <c r="J1004" s="399"/>
      <c r="K1004" s="398"/>
      <c r="L1004" s="398"/>
      <c r="M1004" s="398"/>
      <c r="N1004" s="398"/>
      <c r="O1004" s="398"/>
      <c r="P1004" s="398"/>
      <c r="Q1004" s="398"/>
      <c r="R1004" s="398"/>
      <c r="S1004" s="398"/>
      <c r="T1004" s="398"/>
      <c r="U1004" s="398"/>
      <c r="V1004" s="398"/>
      <c r="W1004" s="398"/>
      <c r="X1004" s="398"/>
      <c r="Y1004" s="398"/>
      <c r="Z1004" s="398"/>
      <c r="AA1004" s="398"/>
      <c r="AB1004" s="398"/>
      <c r="AC1004" s="398"/>
      <c r="AD1004" s="398"/>
      <c r="AE1004" s="398"/>
      <c r="AF1004" s="398"/>
      <c r="AG1004" s="398"/>
      <c r="AH1004" s="398"/>
      <c r="AI1004" s="398"/>
      <c r="AJ1004" s="158"/>
      <c r="AK1004" s="173"/>
      <c r="AL1004" s="173"/>
      <c r="AM1004" s="174"/>
      <c r="AN1004" s="175"/>
      <c r="AO1004" s="175"/>
      <c r="AP1004" s="175"/>
      <c r="AQ1004" s="132" t="s">
        <v>1524</v>
      </c>
      <c r="AR1004" s="400">
        <v>0.14499999999999999</v>
      </c>
      <c r="AS1004" s="12" t="s">
        <v>1525</v>
      </c>
      <c r="AT1004" s="253"/>
      <c r="AU1004" s="253"/>
      <c r="AV1004" s="11"/>
      <c r="AW1004" s="11"/>
      <c r="AX1004" s="11"/>
      <c r="AY1004" s="11"/>
      <c r="AZ1004" s="11"/>
      <c r="BA1004" s="11"/>
      <c r="BB1004" s="14"/>
      <c r="BC1004" s="14"/>
      <c r="BD1004" s="15"/>
      <c r="BE1004" s="137"/>
      <c r="BF1004" s="11"/>
      <c r="BG1004" s="11"/>
      <c r="BH1004" s="11"/>
      <c r="BI1004" s="11"/>
      <c r="BJ1004" s="11"/>
      <c r="BK1004" s="11"/>
      <c r="BL1004" s="11"/>
      <c r="BM1004" s="11"/>
      <c r="BN1004" s="11"/>
      <c r="BO1004" s="11"/>
      <c r="BP1004" s="11"/>
      <c r="BQ1004" s="11"/>
      <c r="BR1004" s="11"/>
      <c r="BS1004" s="11"/>
      <c r="BT1004" s="11"/>
      <c r="BU1004" s="11"/>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c r="CW1004" s="15"/>
      <c r="CX1004" s="15"/>
      <c r="CY1004" s="15"/>
      <c r="CZ1004" s="15"/>
      <c r="DA1004" s="15"/>
      <c r="DB1004" s="16"/>
      <c r="DC1004" s="16"/>
      <c r="DD1004" s="16"/>
      <c r="DE1004" s="16"/>
      <c r="DF1004" s="17"/>
      <c r="DG1004" s="16"/>
      <c r="DH1004" s="16"/>
      <c r="DI1004" s="16"/>
      <c r="DJ1004" s="16"/>
      <c r="DK1004" s="16"/>
      <c r="DL1004" s="16"/>
      <c r="DM1004" s="158"/>
      <c r="DN1004" s="16"/>
      <c r="DO1004" s="16"/>
      <c r="DP1004" s="16"/>
      <c r="DQ1004" s="16"/>
      <c r="DR1004" s="16"/>
      <c r="DS1004" s="16"/>
      <c r="DT1004" s="16"/>
      <c r="DU1004" s="16"/>
      <c r="DV1004" s="16"/>
      <c r="DW1004" s="138"/>
      <c r="DX1004" s="137"/>
      <c r="DY1004" s="137"/>
      <c r="DZ1004" s="17"/>
      <c r="EA1004" s="15"/>
      <c r="EB1004" s="15"/>
      <c r="EC1004" s="15"/>
      <c r="ED1004" s="15"/>
    </row>
    <row r="1005" spans="1:134" ht="15" hidden="1" customHeight="1" x14ac:dyDescent="0.3">
      <c r="A1005" s="342" t="s">
        <v>1454</v>
      </c>
      <c r="B1005" s="153"/>
      <c r="C1005" s="554"/>
      <c r="D1005" s="306"/>
      <c r="E1005" s="306"/>
      <c r="F1005" s="306"/>
      <c r="G1005" s="252"/>
      <c r="H1005" s="306"/>
      <c r="I1005" s="252"/>
      <c r="J1005" s="252"/>
      <c r="K1005" s="306"/>
      <c r="L1005" s="306"/>
      <c r="M1005" s="306"/>
      <c r="N1005" s="306"/>
      <c r="O1005" s="306"/>
      <c r="P1005" s="306"/>
      <c r="Q1005" s="306"/>
      <c r="R1005" s="306"/>
      <c r="S1005" s="306"/>
      <c r="T1005" s="306"/>
      <c r="U1005" s="306"/>
      <c r="V1005" s="306"/>
      <c r="W1005" s="306"/>
      <c r="X1005" s="306"/>
      <c r="Y1005" s="306"/>
      <c r="Z1005" s="306"/>
      <c r="AA1005" s="306"/>
      <c r="AB1005" s="306"/>
      <c r="AC1005" s="306"/>
      <c r="AD1005" s="306"/>
      <c r="AE1005" s="306"/>
      <c r="AF1005" s="306"/>
      <c r="AG1005" s="306"/>
      <c r="AH1005" s="306"/>
      <c r="AI1005" s="306"/>
      <c r="AJ1005" s="158"/>
      <c r="AK1005" s="173"/>
      <c r="AL1005" s="173"/>
      <c r="AM1005" s="174"/>
      <c r="AN1005" s="175"/>
      <c r="AO1005" s="175"/>
      <c r="AP1005" s="175"/>
      <c r="AQ1005" s="132" t="s">
        <v>994</v>
      </c>
      <c r="AR1005" s="307">
        <f>CVdP_min_AAT</f>
        <v>-460</v>
      </c>
      <c r="AS1005" s="12" t="s">
        <v>311</v>
      </c>
      <c r="AT1005" s="253"/>
      <c r="AU1005" s="253"/>
      <c r="AV1005" s="11"/>
      <c r="AW1005" s="11"/>
      <c r="AX1005" s="11"/>
      <c r="AY1005" s="11"/>
      <c r="AZ1005" s="11"/>
      <c r="BA1005" s="11"/>
      <c r="BB1005" s="14"/>
      <c r="BC1005" s="14"/>
      <c r="BD1005" s="15"/>
      <c r="BE1005" s="137"/>
      <c r="BF1005" s="11"/>
      <c r="BG1005" s="11"/>
      <c r="BH1005" s="11"/>
      <c r="BI1005" s="11"/>
      <c r="BJ1005" s="11"/>
      <c r="BK1005" s="11"/>
      <c r="BL1005" s="11"/>
      <c r="BM1005" s="11"/>
      <c r="BN1005" s="11"/>
      <c r="BO1005" s="11"/>
      <c r="BP1005" s="11"/>
      <c r="BQ1005" s="11"/>
      <c r="BR1005" s="11"/>
      <c r="BS1005" s="11"/>
      <c r="BT1005" s="11"/>
      <c r="BU1005" s="11"/>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c r="CW1005" s="15"/>
      <c r="CX1005" s="15"/>
      <c r="CY1005" s="15"/>
      <c r="CZ1005" s="15"/>
      <c r="DA1005" s="15"/>
      <c r="DB1005" s="16"/>
      <c r="DC1005" s="16"/>
      <c r="DD1005" s="16"/>
      <c r="DE1005" s="16"/>
      <c r="DF1005" s="17"/>
      <c r="DG1005" s="16"/>
      <c r="DH1005" s="16"/>
      <c r="DI1005" s="16"/>
      <c r="DJ1005" s="16"/>
      <c r="DK1005" s="16"/>
      <c r="DL1005" s="16"/>
      <c r="DM1005" s="158"/>
      <c r="DN1005" s="16"/>
      <c r="DO1005" s="16"/>
      <c r="DP1005" s="16"/>
      <c r="DQ1005" s="16"/>
      <c r="DR1005" s="16"/>
      <c r="DS1005" s="16"/>
      <c r="DT1005" s="16"/>
      <c r="DU1005" s="16"/>
      <c r="DV1005" s="16"/>
      <c r="DW1005" s="138"/>
      <c r="DX1005" s="137"/>
      <c r="DY1005" s="137"/>
      <c r="DZ1005" s="17"/>
      <c r="EA1005" s="15"/>
      <c r="EB1005" s="15"/>
      <c r="EC1005" s="15"/>
      <c r="ED1005" s="15"/>
    </row>
    <row r="1006" spans="1:134" ht="15" hidden="1" customHeight="1" x14ac:dyDescent="0.3">
      <c r="A1006" s="342" t="s">
        <v>1456</v>
      </c>
      <c r="B1006" s="153"/>
      <c r="C1006" s="554"/>
      <c r="D1006" s="306"/>
      <c r="E1006" s="306"/>
      <c r="F1006" s="306"/>
      <c r="G1006" s="252"/>
      <c r="H1006" s="306"/>
      <c r="I1006" s="252"/>
      <c r="J1006" s="252"/>
      <c r="K1006" s="306"/>
      <c r="L1006" s="306"/>
      <c r="M1006" s="306"/>
      <c r="N1006" s="306"/>
      <c r="O1006" s="306"/>
      <c r="P1006" s="306"/>
      <c r="Q1006" s="306"/>
      <c r="R1006" s="306"/>
      <c r="S1006" s="306"/>
      <c r="T1006" s="306"/>
      <c r="U1006" s="306"/>
      <c r="V1006" s="306"/>
      <c r="W1006" s="306"/>
      <c r="X1006" s="306"/>
      <c r="Y1006" s="306"/>
      <c r="Z1006" s="306"/>
      <c r="AA1006" s="306"/>
      <c r="AB1006" s="306"/>
      <c r="AC1006" s="306"/>
      <c r="AD1006" s="306"/>
      <c r="AE1006" s="306"/>
      <c r="AF1006" s="306"/>
      <c r="AG1006" s="306"/>
      <c r="AH1006" s="306"/>
      <c r="AI1006" s="306"/>
      <c r="AJ1006" s="158"/>
      <c r="AK1006" s="173"/>
      <c r="AL1006" s="173"/>
      <c r="AM1006" s="174"/>
      <c r="AN1006" s="175"/>
      <c r="AO1006" s="175"/>
      <c r="AP1006" s="175"/>
      <c r="AQ1006" s="132" t="s">
        <v>360</v>
      </c>
      <c r="AR1006" s="248" t="s">
        <v>385</v>
      </c>
      <c r="AS1006" s="12"/>
      <c r="AT1006" s="253"/>
      <c r="AU1006" s="253"/>
      <c r="AV1006" s="11"/>
      <c r="AW1006" s="11"/>
      <c r="AX1006" s="11"/>
      <c r="AY1006" s="11"/>
      <c r="AZ1006" s="11"/>
      <c r="BA1006" s="11"/>
      <c r="BB1006" s="14"/>
      <c r="BC1006" s="14"/>
      <c r="BD1006" s="15"/>
      <c r="BE1006" s="137"/>
      <c r="BF1006" s="11"/>
      <c r="BG1006" s="11"/>
      <c r="BH1006" s="11"/>
      <c r="BI1006" s="11"/>
      <c r="BJ1006" s="11"/>
      <c r="BK1006" s="11"/>
      <c r="BL1006" s="11"/>
      <c r="BM1006" s="11"/>
      <c r="BN1006" s="11"/>
      <c r="BO1006" s="11"/>
      <c r="BP1006" s="11"/>
      <c r="BQ1006" s="11"/>
      <c r="BR1006" s="11"/>
      <c r="BS1006" s="11"/>
      <c r="BT1006" s="11"/>
      <c r="BU1006" s="11"/>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c r="CW1006" s="15"/>
      <c r="CX1006" s="15"/>
      <c r="CY1006" s="15"/>
      <c r="CZ1006" s="15"/>
      <c r="DA1006" s="15"/>
      <c r="DB1006" s="16"/>
      <c r="DC1006" s="16"/>
      <c r="DD1006" s="16"/>
      <c r="DE1006" s="16"/>
      <c r="DF1006" s="17"/>
      <c r="DG1006" s="16"/>
      <c r="DH1006" s="16"/>
      <c r="DI1006" s="16"/>
      <c r="DJ1006" s="16"/>
      <c r="DK1006" s="16"/>
      <c r="DL1006" s="16"/>
      <c r="DM1006" s="158"/>
      <c r="DN1006" s="16"/>
      <c r="DO1006" s="16"/>
      <c r="DP1006" s="16"/>
      <c r="DQ1006" s="16"/>
      <c r="DR1006" s="16"/>
      <c r="DS1006" s="16"/>
      <c r="DT1006" s="16"/>
      <c r="DU1006" s="16"/>
      <c r="DV1006" s="16"/>
      <c r="DW1006" s="138"/>
      <c r="DX1006" s="137"/>
      <c r="DY1006" s="137"/>
      <c r="DZ1006" s="17"/>
      <c r="EA1006" s="15"/>
      <c r="EB1006" s="15"/>
      <c r="EC1006" s="15"/>
      <c r="ED1006" s="15"/>
    </row>
    <row r="1007" spans="1:134" ht="15" hidden="1" customHeight="1" x14ac:dyDescent="0.3">
      <c r="A1007" s="342" t="s">
        <v>229</v>
      </c>
      <c r="B1007" s="153"/>
      <c r="C1007" s="554"/>
      <c r="D1007" s="306"/>
      <c r="E1007" s="306"/>
      <c r="F1007" s="306"/>
      <c r="G1007" s="252"/>
      <c r="H1007" s="306"/>
      <c r="I1007" s="252"/>
      <c r="J1007" s="252"/>
      <c r="K1007" s="306"/>
      <c r="L1007" s="306"/>
      <c r="M1007" s="306"/>
      <c r="N1007" s="306"/>
      <c r="O1007" s="306"/>
      <c r="P1007" s="306"/>
      <c r="Q1007" s="306"/>
      <c r="R1007" s="306"/>
      <c r="S1007" s="306"/>
      <c r="T1007" s="306"/>
      <c r="U1007" s="306"/>
      <c r="V1007" s="306"/>
      <c r="W1007" s="306"/>
      <c r="X1007" s="306"/>
      <c r="Y1007" s="306"/>
      <c r="Z1007" s="306"/>
      <c r="AA1007" s="306"/>
      <c r="AB1007" s="306"/>
      <c r="AC1007" s="306"/>
      <c r="AD1007" s="306"/>
      <c r="AE1007" s="306"/>
      <c r="AF1007" s="306"/>
      <c r="AG1007" s="306"/>
      <c r="AH1007" s="306"/>
      <c r="AI1007" s="306"/>
      <c r="AJ1007" s="158"/>
      <c r="AK1007" s="173"/>
      <c r="AL1007" s="173"/>
      <c r="AM1007" s="174"/>
      <c r="AN1007" s="175"/>
      <c r="AO1007" s="175"/>
      <c r="AP1007" s="175"/>
      <c r="AQ1007" s="132"/>
      <c r="AR1007" s="248"/>
      <c r="AS1007" s="12"/>
      <c r="AT1007" s="253"/>
      <c r="AU1007" s="253"/>
      <c r="AV1007" s="11"/>
      <c r="AW1007" s="11"/>
      <c r="AX1007" s="11"/>
      <c r="AY1007" s="11"/>
      <c r="AZ1007" s="11"/>
      <c r="BA1007" s="11"/>
      <c r="BB1007" s="14"/>
      <c r="BC1007" s="14"/>
      <c r="BD1007" s="15"/>
      <c r="BE1007" s="137"/>
      <c r="BF1007" s="11"/>
      <c r="BG1007" s="11"/>
      <c r="BH1007" s="11"/>
      <c r="BI1007" s="11"/>
      <c r="BJ1007" s="11"/>
      <c r="BK1007" s="11"/>
      <c r="BL1007" s="11"/>
      <c r="BM1007" s="11"/>
      <c r="BN1007" s="11"/>
      <c r="BO1007" s="11"/>
      <c r="BP1007" s="11"/>
      <c r="BQ1007" s="11"/>
      <c r="BR1007" s="11"/>
      <c r="BS1007" s="11"/>
      <c r="BT1007" s="11"/>
      <c r="BU1007" s="11"/>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c r="CW1007" s="15"/>
      <c r="CX1007" s="15"/>
      <c r="CY1007" s="15"/>
      <c r="CZ1007" s="15"/>
      <c r="DA1007" s="15"/>
      <c r="DB1007" s="16"/>
      <c r="DC1007" s="16"/>
      <c r="DD1007" s="16"/>
      <c r="DE1007" s="16"/>
      <c r="DF1007" s="17"/>
      <c r="DG1007" s="16"/>
      <c r="DH1007" s="16"/>
      <c r="DI1007" s="16"/>
      <c r="DJ1007" s="16"/>
      <c r="DK1007" s="16"/>
      <c r="DL1007" s="16"/>
      <c r="DM1007" s="158"/>
      <c r="DN1007" s="16"/>
      <c r="DO1007" s="16"/>
      <c r="DP1007" s="16"/>
      <c r="DQ1007" s="16"/>
      <c r="DR1007" s="16"/>
      <c r="DS1007" s="16"/>
      <c r="DT1007" s="16"/>
      <c r="DU1007" s="16"/>
      <c r="DV1007" s="16"/>
      <c r="DW1007" s="138"/>
      <c r="DX1007" s="137"/>
      <c r="DY1007" s="137"/>
      <c r="DZ1007" s="17"/>
      <c r="EA1007" s="15"/>
      <c r="EB1007" s="15"/>
      <c r="EC1007" s="15"/>
      <c r="ED1007" s="15"/>
    </row>
    <row r="1008" spans="1:134" ht="15" hidden="1" customHeight="1" x14ac:dyDescent="0.3">
      <c r="A1008" s="220"/>
      <c r="B1008" s="153"/>
      <c r="C1008" s="561" t="s">
        <v>1526</v>
      </c>
      <c r="D1008" s="151"/>
      <c r="E1008" s="151"/>
      <c r="F1008" s="151"/>
      <c r="G1008" s="151"/>
      <c r="H1008" s="151"/>
      <c r="I1008" s="151"/>
      <c r="J1008" s="151"/>
      <c r="K1008" s="151"/>
      <c r="L1008" s="151"/>
      <c r="M1008" s="151"/>
      <c r="N1008" s="151"/>
      <c r="O1008" s="151"/>
      <c r="P1008" s="151"/>
      <c r="Q1008" s="151"/>
      <c r="R1008" s="151"/>
      <c r="S1008" s="151"/>
      <c r="T1008" s="151"/>
      <c r="U1008" s="151"/>
      <c r="V1008" s="151"/>
      <c r="W1008" s="151"/>
      <c r="X1008" s="151"/>
      <c r="Y1008" s="151"/>
      <c r="Z1008" s="151"/>
      <c r="AA1008" s="151"/>
      <c r="AB1008" s="151"/>
      <c r="AC1008" s="151"/>
      <c r="AD1008" s="151"/>
      <c r="AE1008" s="151"/>
      <c r="AF1008" s="151"/>
      <c r="AG1008" s="151"/>
      <c r="AH1008" s="151"/>
      <c r="AI1008" s="151"/>
      <c r="AJ1008" s="148">
        <f>IF($DM1008=0,0,(IF(_xlfn.BITAND($DM1008, 128),"8,", "") &amp; IF(_xlfn.BITAND($DM1008,64),"7,", "") &amp; IF(_xlfn.BITAND($DM1008,7), _xlfn.BITAND($DM1008,7) &amp; ",", "") &amp; IF(_xlfn.BITAND($DM1008, 56), _xlfn.BITAND($DM1008, 56)/8, "")))</f>
        <v>0</v>
      </c>
      <c r="AK1008" s="135">
        <v>101</v>
      </c>
      <c r="AL1008" s="135">
        <v>1</v>
      </c>
      <c r="AM1008" s="194" t="s">
        <v>165</v>
      </c>
      <c r="AN1008" s="195" t="s">
        <v>1527</v>
      </c>
      <c r="AO1008" s="195" t="s">
        <v>167</v>
      </c>
      <c r="AP1008" s="195" t="s">
        <v>1527</v>
      </c>
      <c r="AQ1008" s="132" t="s">
        <v>970</v>
      </c>
      <c r="AR1008" s="261">
        <v>8</v>
      </c>
      <c r="AS1008" s="12" t="s">
        <v>194</v>
      </c>
      <c r="AT1008" s="198">
        <v>1</v>
      </c>
      <c r="AU1008" s="198">
        <v>2</v>
      </c>
      <c r="AV1008" s="12" t="s">
        <v>259</v>
      </c>
      <c r="AW1008" s="135">
        <v>0</v>
      </c>
      <c r="AX1008" s="135">
        <v>0</v>
      </c>
      <c r="AY1008" s="135">
        <v>0</v>
      </c>
      <c r="AZ1008" s="135">
        <v>0</v>
      </c>
      <c r="BA1008" s="135">
        <v>0</v>
      </c>
      <c r="BB1008" s="136"/>
      <c r="BC1008" s="136"/>
      <c r="BD1008" s="15"/>
      <c r="BE1008" s="137" t="s">
        <v>1526</v>
      </c>
      <c r="BF1008" s="11"/>
      <c r="BG1008" s="11"/>
      <c r="BH1008" s="11"/>
      <c r="BI1008" s="11"/>
      <c r="BJ1008" s="11"/>
      <c r="BK1008" s="11"/>
      <c r="BL1008" s="11"/>
      <c r="BM1008" s="11"/>
      <c r="BN1008" s="11"/>
      <c r="BO1008" s="11"/>
      <c r="BP1008" s="11"/>
      <c r="BQ1008" s="11"/>
      <c r="BR1008" s="11"/>
      <c r="BS1008" s="11"/>
      <c r="BT1008" s="11"/>
      <c r="BU1008" s="11"/>
      <c r="BV1008" s="15">
        <f>IF(UPPER(TRIM(D1008))="X",1,0)</f>
        <v>0</v>
      </c>
      <c r="BW1008" s="15">
        <f>IF(UPPER(TRIM(E1008))="X",1,0)</f>
        <v>0</v>
      </c>
      <c r="BX1008" s="15">
        <f>IF(UPPER(TRIM(F1008))="X",1,0)</f>
        <v>0</v>
      </c>
      <c r="BY1008" s="15">
        <f>IF(UPPER(TRIM(G1008))="X",1,0)</f>
        <v>0</v>
      </c>
      <c r="BZ1008" s="15">
        <f>IF(UPPER(TRIM(H1008))="X",1,0)</f>
        <v>0</v>
      </c>
      <c r="CA1008" s="15">
        <f>IF(UPPER(TRIM(J1008))="X",1,0)</f>
        <v>0</v>
      </c>
      <c r="CB1008" s="15">
        <f>IF(UPPER(TRIM(L1008))="X",1,0)</f>
        <v>0</v>
      </c>
      <c r="CC1008" s="15">
        <f>IF(UPPER(TRIM(M1008))="X",1,0)</f>
        <v>0</v>
      </c>
      <c r="CD1008" s="15">
        <f>IF(UPPER(TRIM(I1008))="X",1,0)</f>
        <v>0</v>
      </c>
      <c r="CE1008" s="15">
        <f>IF(UPPER(TRIM(K1008))="X",1,0)</f>
        <v>0</v>
      </c>
      <c r="CF1008" s="15">
        <f t="shared" ref="CF1008:CX1008" si="472">IF(UPPER(TRIM(N1008))="X",1,0)</f>
        <v>0</v>
      </c>
      <c r="CG1008" s="15">
        <f t="shared" si="472"/>
        <v>0</v>
      </c>
      <c r="CH1008" s="15">
        <f t="shared" si="472"/>
        <v>0</v>
      </c>
      <c r="CI1008" s="15">
        <f t="shared" si="472"/>
        <v>0</v>
      </c>
      <c r="CJ1008" s="15">
        <f t="shared" si="472"/>
        <v>0</v>
      </c>
      <c r="CK1008" s="15">
        <f t="shared" si="472"/>
        <v>0</v>
      </c>
      <c r="CL1008" s="15">
        <f t="shared" si="472"/>
        <v>0</v>
      </c>
      <c r="CM1008" s="15">
        <f t="shared" si="472"/>
        <v>0</v>
      </c>
      <c r="CN1008" s="15">
        <f t="shared" si="472"/>
        <v>0</v>
      </c>
      <c r="CO1008" s="15">
        <f t="shared" si="472"/>
        <v>0</v>
      </c>
      <c r="CP1008" s="15">
        <f t="shared" si="472"/>
        <v>0</v>
      </c>
      <c r="CQ1008" s="15">
        <f t="shared" si="472"/>
        <v>0</v>
      </c>
      <c r="CR1008" s="15">
        <f t="shared" si="472"/>
        <v>0</v>
      </c>
      <c r="CS1008" s="15">
        <f t="shared" si="472"/>
        <v>0</v>
      </c>
      <c r="CT1008" s="15">
        <f t="shared" si="472"/>
        <v>0</v>
      </c>
      <c r="CU1008" s="15">
        <f t="shared" si="472"/>
        <v>0</v>
      </c>
      <c r="CV1008" s="15">
        <f t="shared" si="472"/>
        <v>0</v>
      </c>
      <c r="CW1008" s="15">
        <f t="shared" si="472"/>
        <v>0</v>
      </c>
      <c r="CX1008" s="15">
        <f t="shared" si="472"/>
        <v>0</v>
      </c>
      <c r="CY1008" s="15">
        <v>0</v>
      </c>
      <c r="CZ1008" s="15">
        <f>IF(UPPER(TRIM(AH1008))="X",1,0)</f>
        <v>0</v>
      </c>
      <c r="DA1008" s="15">
        <v>0</v>
      </c>
      <c r="DB1008" s="16">
        <f>IF(UPPER(TRIM(AM1008))="P", 0, IF(UPPER(TRIM(AM1008))="C", 16384, IF(UPPER(TRIM(AM1008))="B", 32768, IF(UPPER(TRIM(AM1008))="U", 49152, -1))))</f>
        <v>0</v>
      </c>
      <c r="DC1008" s="16">
        <f>HEX2DEC(AN1008)</f>
        <v>12553</v>
      </c>
      <c r="DD1008" s="16">
        <f>IF(UPPER(TRIM(BB1008))="",0,IF(UPPER(TRIM(BB1008))="M",32,IF(UPPER(TRIM(BB1008))="H",64,IF(UPPER(TRIM(BB1008))="I",128,-1))))</f>
        <v>0</v>
      </c>
      <c r="DE1008" s="16">
        <f>IF(UPPER(TRIM(BC1008))="",0, IF(UPPER(TRIM(BC1008))="U",1,IF(UPPER(TRIM(BC1008))="A",2,IF(UPPER(TRIM(BC1008))="B1",4,IF(UPPER(TRIM(BC1008))="B2",8,IF(UPPER(TRIM(BC1008))="C",16,-1))))))</f>
        <v>0</v>
      </c>
      <c r="DF1008" s="17"/>
      <c r="DG1008" s="16">
        <v>795</v>
      </c>
      <c r="DH1008" s="16">
        <f>AK1008</f>
        <v>101</v>
      </c>
      <c r="DI1008" s="16">
        <f>AL1008</f>
        <v>1</v>
      </c>
      <c r="DJ1008" s="16">
        <f>DB1008 + DC1008</f>
        <v>12553</v>
      </c>
      <c r="DK1008" s="16">
        <f>HEX2DEC(AO1008)</f>
        <v>0</v>
      </c>
      <c r="DL1008" s="16">
        <f>HEX2DEC(AP1008)</f>
        <v>12553</v>
      </c>
      <c r="DM1008" s="13">
        <v>0</v>
      </c>
      <c r="DN1008" s="16">
        <v>625</v>
      </c>
      <c r="DO1008" s="16">
        <f>BV1008*2^15+BW1008*2^14+BX1008*2^13+BY1008*2^12+BZ1008*2^11+CA1008*2^10+CB1008*2^9+CC1008*2^8+CD1008*2^7+CE1008*2^6+CF1008*2^5+CG1008*2^4+CH1008*2^3+CI1008*2^2+CJ1008*2^1+CK1008*2^0</f>
        <v>0</v>
      </c>
      <c r="DP1008" s="16">
        <f>CL1008*2^15+CM1008*2^14+CN1008*2^13+CO1008*2^12+CP1008*2^11+CQ1008*2^10+CR1008*2^9+CS1008*2^8+CT1008*2^7+CU1008*2^6+CV1008*2^5+CW1008*2^4+CX1008*2^3+CY1008*2^2+CZ1008*2^1+DA1008*2^0</f>
        <v>0</v>
      </c>
      <c r="DQ1008" s="16">
        <f>IF(DS1008=2,AT1008*1000,AT1008)</f>
        <v>1000</v>
      </c>
      <c r="DR1008" s="16">
        <f>IF(DT1008=2,AU1008*1000,AU1008)</f>
        <v>2000</v>
      </c>
      <c r="DS1008" s="16">
        <v>2</v>
      </c>
      <c r="DT1008" s="16">
        <v>2</v>
      </c>
      <c r="DU1008" s="16">
        <f>MAX(0,MIN(AX1008,3))*2^14+MAX(0,MIN(AY1008,3))*2^12+MAX(0,MIN(AZ1008,3))*2^10+MAX(0,MIN(BA1008,3))*2^8+IF(AW1008&lt;0,31,IF(AW1008&gt;30,30,AW1008))</f>
        <v>0</v>
      </c>
      <c r="DV1008" s="16">
        <f>DD1008 + DE1008</f>
        <v>0</v>
      </c>
      <c r="DW1008" s="138"/>
      <c r="DX1008" s="137"/>
      <c r="DY1008" s="137"/>
      <c r="DZ1008" s="17"/>
      <c r="EA1008" s="15"/>
      <c r="EB1008" s="15"/>
      <c r="EC1008" s="15"/>
      <c r="ED1008" s="15"/>
    </row>
    <row r="1009" spans="1:134" ht="15" hidden="1" customHeight="1" x14ac:dyDescent="0.3">
      <c r="A1009" s="220"/>
      <c r="B1009" s="153"/>
      <c r="C1009" s="554"/>
      <c r="D1009" s="398"/>
      <c r="E1009" s="398"/>
      <c r="F1009" s="398"/>
      <c r="G1009" s="399"/>
      <c r="H1009" s="398"/>
      <c r="I1009" s="399"/>
      <c r="J1009" s="399"/>
      <c r="K1009" s="398"/>
      <c r="L1009" s="398"/>
      <c r="M1009" s="398"/>
      <c r="N1009" s="398"/>
      <c r="O1009" s="398"/>
      <c r="P1009" s="398"/>
      <c r="Q1009" s="398"/>
      <c r="R1009" s="398"/>
      <c r="S1009" s="398"/>
      <c r="T1009" s="398"/>
      <c r="U1009" s="398"/>
      <c r="V1009" s="398"/>
      <c r="W1009" s="398"/>
      <c r="X1009" s="398"/>
      <c r="Y1009" s="398"/>
      <c r="Z1009" s="398"/>
      <c r="AA1009" s="398"/>
      <c r="AB1009" s="398"/>
      <c r="AC1009" s="398"/>
      <c r="AD1009" s="398"/>
      <c r="AE1009" s="398"/>
      <c r="AF1009" s="398"/>
      <c r="AG1009" s="398"/>
      <c r="AH1009" s="398"/>
      <c r="AI1009" s="398"/>
      <c r="AJ1009" s="158"/>
      <c r="AK1009" s="173"/>
      <c r="AL1009" s="173"/>
      <c r="AM1009" s="174"/>
      <c r="AN1009" s="175"/>
      <c r="AO1009" s="175"/>
      <c r="AP1009" s="175"/>
      <c r="AQ1009" s="132" t="s">
        <v>1528</v>
      </c>
      <c r="AR1009" s="400">
        <v>3.0000000000000001E-3</v>
      </c>
      <c r="AS1009" s="12" t="s">
        <v>1525</v>
      </c>
      <c r="AT1009" s="253"/>
      <c r="AU1009" s="253"/>
      <c r="AV1009" s="11"/>
      <c r="AW1009" s="11"/>
      <c r="AX1009" s="11"/>
      <c r="AY1009" s="11"/>
      <c r="AZ1009" s="11"/>
      <c r="BA1009" s="11"/>
      <c r="BB1009" s="14"/>
      <c r="BC1009" s="14"/>
      <c r="BD1009" s="15"/>
      <c r="BE1009" s="137"/>
      <c r="BF1009" s="11"/>
      <c r="BG1009" s="11"/>
      <c r="BH1009" s="11"/>
      <c r="BI1009" s="11"/>
      <c r="BJ1009" s="11"/>
      <c r="BK1009" s="11"/>
      <c r="BL1009" s="11"/>
      <c r="BM1009" s="11"/>
      <c r="BN1009" s="11"/>
      <c r="BO1009" s="11"/>
      <c r="BP1009" s="11"/>
      <c r="BQ1009" s="11"/>
      <c r="BR1009" s="11"/>
      <c r="BS1009" s="11"/>
      <c r="BT1009" s="11"/>
      <c r="BU1009" s="11"/>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c r="CW1009" s="15"/>
      <c r="CX1009" s="15"/>
      <c r="CY1009" s="15"/>
      <c r="CZ1009" s="15"/>
      <c r="DA1009" s="15"/>
      <c r="DB1009" s="16"/>
      <c r="DC1009" s="16"/>
      <c r="DD1009" s="16"/>
      <c r="DE1009" s="16"/>
      <c r="DF1009" s="17"/>
      <c r="DG1009" s="16"/>
      <c r="DH1009" s="16"/>
      <c r="DI1009" s="16"/>
      <c r="DJ1009" s="16"/>
      <c r="DK1009" s="16"/>
      <c r="DL1009" s="16"/>
      <c r="DM1009" s="158"/>
      <c r="DN1009" s="16"/>
      <c r="DO1009" s="16"/>
      <c r="DP1009" s="16"/>
      <c r="DQ1009" s="16"/>
      <c r="DR1009" s="16"/>
      <c r="DS1009" s="16"/>
      <c r="DT1009" s="16"/>
      <c r="DU1009" s="16"/>
      <c r="DV1009" s="16"/>
      <c r="DW1009" s="138"/>
      <c r="DX1009" s="137"/>
      <c r="DY1009" s="137"/>
      <c r="DZ1009" s="17"/>
      <c r="EA1009" s="15"/>
      <c r="EB1009" s="15"/>
      <c r="EC1009" s="15"/>
      <c r="ED1009" s="15"/>
    </row>
    <row r="1010" spans="1:134" ht="15" hidden="1" customHeight="1" x14ac:dyDescent="0.3">
      <c r="A1010" s="220"/>
      <c r="B1010" s="153"/>
      <c r="C1010" s="554"/>
      <c r="D1010" s="306"/>
      <c r="E1010" s="306"/>
      <c r="F1010" s="306"/>
      <c r="G1010" s="252"/>
      <c r="H1010" s="306"/>
      <c r="I1010" s="252"/>
      <c r="J1010" s="252"/>
      <c r="K1010" s="306"/>
      <c r="L1010" s="306"/>
      <c r="M1010" s="306"/>
      <c r="N1010" s="306"/>
      <c r="O1010" s="306"/>
      <c r="P1010" s="306"/>
      <c r="Q1010" s="306"/>
      <c r="R1010" s="306"/>
      <c r="S1010" s="306"/>
      <c r="T1010" s="306"/>
      <c r="U1010" s="306"/>
      <c r="V1010" s="306"/>
      <c r="W1010" s="306"/>
      <c r="X1010" s="306"/>
      <c r="Y1010" s="306"/>
      <c r="Z1010" s="306"/>
      <c r="AA1010" s="306"/>
      <c r="AB1010" s="306"/>
      <c r="AC1010" s="306"/>
      <c r="AD1010" s="306"/>
      <c r="AE1010" s="306"/>
      <c r="AF1010" s="306"/>
      <c r="AG1010" s="306"/>
      <c r="AH1010" s="306"/>
      <c r="AI1010" s="306"/>
      <c r="AJ1010" s="158"/>
      <c r="AK1010" s="173"/>
      <c r="AL1010" s="173"/>
      <c r="AM1010" s="174"/>
      <c r="AN1010" s="175"/>
      <c r="AO1010" s="175"/>
      <c r="AP1010" s="175"/>
      <c r="AQ1010" s="132" t="s">
        <v>994</v>
      </c>
      <c r="AR1010" s="307">
        <f>CVdP_min_AAT</f>
        <v>-460</v>
      </c>
      <c r="AS1010" s="12" t="s">
        <v>311</v>
      </c>
      <c r="AT1010" s="253"/>
      <c r="AU1010" s="253"/>
      <c r="AV1010" s="11"/>
      <c r="AW1010" s="11"/>
      <c r="AX1010" s="11"/>
      <c r="AY1010" s="11"/>
      <c r="AZ1010" s="11"/>
      <c r="BA1010" s="11"/>
      <c r="BB1010" s="14"/>
      <c r="BC1010" s="14"/>
      <c r="BD1010" s="15"/>
      <c r="BE1010" s="137"/>
      <c r="BF1010" s="11"/>
      <c r="BG1010" s="11"/>
      <c r="BH1010" s="11"/>
      <c r="BI1010" s="11"/>
      <c r="BJ1010" s="11"/>
      <c r="BK1010" s="11"/>
      <c r="BL1010" s="11"/>
      <c r="BM1010" s="11"/>
      <c r="BN1010" s="11"/>
      <c r="BO1010" s="11"/>
      <c r="BP1010" s="11"/>
      <c r="BQ1010" s="11"/>
      <c r="BR1010" s="11"/>
      <c r="BS1010" s="11"/>
      <c r="BT1010" s="11"/>
      <c r="BU1010" s="11"/>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c r="CW1010" s="15"/>
      <c r="CX1010" s="15"/>
      <c r="CY1010" s="15"/>
      <c r="CZ1010" s="15"/>
      <c r="DA1010" s="15"/>
      <c r="DB1010" s="16"/>
      <c r="DC1010" s="16"/>
      <c r="DD1010" s="16"/>
      <c r="DE1010" s="16"/>
      <c r="DF1010" s="17"/>
      <c r="DG1010" s="16"/>
      <c r="DH1010" s="16"/>
      <c r="DI1010" s="16"/>
      <c r="DJ1010" s="16"/>
      <c r="DK1010" s="16"/>
      <c r="DL1010" s="16"/>
      <c r="DM1010" s="158"/>
      <c r="DN1010" s="16"/>
      <c r="DO1010" s="16"/>
      <c r="DP1010" s="16"/>
      <c r="DQ1010" s="16"/>
      <c r="DR1010" s="16"/>
      <c r="DS1010" s="16"/>
      <c r="DT1010" s="16"/>
      <c r="DU1010" s="16"/>
      <c r="DV1010" s="16"/>
      <c r="DW1010" s="138"/>
      <c r="DX1010" s="137"/>
      <c r="DY1010" s="137"/>
      <c r="DZ1010" s="17"/>
      <c r="EA1010" s="15"/>
      <c r="EB1010" s="15"/>
      <c r="EC1010" s="15"/>
      <c r="ED1010" s="15"/>
    </row>
    <row r="1011" spans="1:134" ht="15" hidden="1" customHeight="1" x14ac:dyDescent="0.3">
      <c r="A1011" s="220"/>
      <c r="B1011" s="337" t="s">
        <v>997</v>
      </c>
      <c r="C1011" s="554"/>
      <c r="D1011" s="306"/>
      <c r="E1011" s="306"/>
      <c r="F1011" s="306"/>
      <c r="G1011" s="252"/>
      <c r="H1011" s="306"/>
      <c r="I1011" s="252"/>
      <c r="J1011" s="252"/>
      <c r="K1011" s="306"/>
      <c r="L1011" s="306"/>
      <c r="M1011" s="306"/>
      <c r="N1011" s="306"/>
      <c r="O1011" s="306"/>
      <c r="P1011" s="306"/>
      <c r="Q1011" s="306"/>
      <c r="R1011" s="306"/>
      <c r="S1011" s="306"/>
      <c r="T1011" s="306"/>
      <c r="U1011" s="306"/>
      <c r="V1011" s="306"/>
      <c r="W1011" s="306"/>
      <c r="X1011" s="306"/>
      <c r="Y1011" s="306"/>
      <c r="Z1011" s="306"/>
      <c r="AA1011" s="306"/>
      <c r="AB1011" s="306"/>
      <c r="AC1011" s="306"/>
      <c r="AD1011" s="306"/>
      <c r="AE1011" s="306"/>
      <c r="AF1011" s="306"/>
      <c r="AG1011" s="306"/>
      <c r="AH1011" s="306"/>
      <c r="AI1011" s="306"/>
      <c r="AJ1011" s="158"/>
      <c r="AK1011" s="173"/>
      <c r="AL1011" s="173"/>
      <c r="AM1011" s="174"/>
      <c r="AN1011" s="175"/>
      <c r="AO1011" s="175"/>
      <c r="AP1011" s="175"/>
      <c r="AQ1011" s="132" t="s">
        <v>360</v>
      </c>
      <c r="AR1011" s="248" t="s">
        <v>385</v>
      </c>
      <c r="AS1011" s="12"/>
      <c r="AT1011" s="253"/>
      <c r="AU1011" s="253"/>
      <c r="AV1011" s="11"/>
      <c r="AW1011" s="11"/>
      <c r="AX1011" s="11"/>
      <c r="AY1011" s="11"/>
      <c r="AZ1011" s="11"/>
      <c r="BA1011" s="11"/>
      <c r="BB1011" s="14"/>
      <c r="BC1011" s="14"/>
      <c r="BD1011" s="15"/>
      <c r="BE1011" s="137"/>
      <c r="BF1011" s="11"/>
      <c r="BG1011" s="11"/>
      <c r="BH1011" s="11"/>
      <c r="BI1011" s="11"/>
      <c r="BJ1011" s="11"/>
      <c r="BK1011" s="11"/>
      <c r="BL1011" s="11"/>
      <c r="BM1011" s="11"/>
      <c r="BN1011" s="11"/>
      <c r="BO1011" s="11"/>
      <c r="BP1011" s="11"/>
      <c r="BQ1011" s="11"/>
      <c r="BR1011" s="11"/>
      <c r="BS1011" s="11"/>
      <c r="BT1011" s="11"/>
      <c r="BU1011" s="11"/>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c r="CW1011" s="15"/>
      <c r="CX1011" s="15"/>
      <c r="CY1011" s="15"/>
      <c r="CZ1011" s="15"/>
      <c r="DA1011" s="15"/>
      <c r="DB1011" s="16"/>
      <c r="DC1011" s="16"/>
      <c r="DD1011" s="16"/>
      <c r="DE1011" s="16"/>
      <c r="DF1011" s="17"/>
      <c r="DG1011" s="16"/>
      <c r="DH1011" s="16"/>
      <c r="DI1011" s="16"/>
      <c r="DJ1011" s="16"/>
      <c r="DK1011" s="16"/>
      <c r="DL1011" s="16"/>
      <c r="DM1011" s="158"/>
      <c r="DN1011" s="16"/>
      <c r="DO1011" s="16"/>
      <c r="DP1011" s="16"/>
      <c r="DQ1011" s="16"/>
      <c r="DR1011" s="16"/>
      <c r="DS1011" s="16"/>
      <c r="DT1011" s="16"/>
      <c r="DU1011" s="16"/>
      <c r="DV1011" s="16"/>
      <c r="DW1011" s="138"/>
      <c r="DX1011" s="137"/>
      <c r="DY1011" s="137"/>
      <c r="DZ1011" s="17"/>
      <c r="EA1011" s="15"/>
      <c r="EB1011" s="15"/>
      <c r="EC1011" s="15"/>
      <c r="ED1011" s="15"/>
    </row>
    <row r="1012" spans="1:134" ht="15" hidden="1" customHeight="1" x14ac:dyDescent="0.3">
      <c r="A1012" s="220"/>
      <c r="B1012" s="337" t="s">
        <v>902</v>
      </c>
      <c r="C1012" s="554"/>
      <c r="D1012" s="306"/>
      <c r="E1012" s="306"/>
      <c r="F1012" s="306"/>
      <c r="G1012" s="252"/>
      <c r="H1012" s="306"/>
      <c r="I1012" s="252"/>
      <c r="J1012" s="252"/>
      <c r="K1012" s="306"/>
      <c r="L1012" s="306"/>
      <c r="M1012" s="306"/>
      <c r="N1012" s="306"/>
      <c r="O1012" s="306"/>
      <c r="P1012" s="306"/>
      <c r="Q1012" s="306"/>
      <c r="R1012" s="306"/>
      <c r="S1012" s="306"/>
      <c r="T1012" s="306"/>
      <c r="U1012" s="306"/>
      <c r="V1012" s="306"/>
      <c r="W1012" s="306"/>
      <c r="X1012" s="306"/>
      <c r="Y1012" s="306"/>
      <c r="Z1012" s="306"/>
      <c r="AA1012" s="306"/>
      <c r="AB1012" s="306"/>
      <c r="AC1012" s="306"/>
      <c r="AD1012" s="306"/>
      <c r="AE1012" s="306"/>
      <c r="AF1012" s="306"/>
      <c r="AG1012" s="306"/>
      <c r="AH1012" s="306"/>
      <c r="AI1012" s="306"/>
      <c r="AJ1012" s="158"/>
      <c r="AK1012" s="173"/>
      <c r="AL1012" s="173"/>
      <c r="AM1012" s="174"/>
      <c r="AN1012" s="175"/>
      <c r="AO1012" s="175"/>
      <c r="AP1012" s="175"/>
      <c r="AQ1012" s="162"/>
      <c r="AR1012" s="162"/>
      <c r="AS1012" s="162"/>
      <c r="AT1012" s="253"/>
      <c r="AU1012" s="253"/>
      <c r="AV1012" s="11"/>
      <c r="AW1012" s="11"/>
      <c r="AX1012" s="11"/>
      <c r="AY1012" s="11"/>
      <c r="AZ1012" s="11"/>
      <c r="BA1012" s="11"/>
      <c r="BB1012" s="14"/>
      <c r="BC1012" s="14"/>
      <c r="BD1012" s="15"/>
      <c r="BE1012" s="137"/>
      <c r="BF1012" s="11"/>
      <c r="BG1012" s="11"/>
      <c r="BH1012" s="11"/>
      <c r="BI1012" s="11"/>
      <c r="BJ1012" s="11"/>
      <c r="BK1012" s="11"/>
      <c r="BL1012" s="11"/>
      <c r="BM1012" s="11"/>
      <c r="BN1012" s="11"/>
      <c r="BO1012" s="11"/>
      <c r="BP1012" s="11"/>
      <c r="BQ1012" s="11"/>
      <c r="BR1012" s="11"/>
      <c r="BS1012" s="11"/>
      <c r="BT1012" s="11"/>
      <c r="BU1012" s="11"/>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c r="CW1012" s="15"/>
      <c r="CX1012" s="15"/>
      <c r="CY1012" s="15"/>
      <c r="CZ1012" s="15"/>
      <c r="DA1012" s="15"/>
      <c r="DB1012" s="16"/>
      <c r="DC1012" s="16"/>
      <c r="DD1012" s="16"/>
      <c r="DE1012" s="16"/>
      <c r="DF1012" s="17"/>
      <c r="DG1012" s="16"/>
      <c r="DH1012" s="16"/>
      <c r="DI1012" s="16"/>
      <c r="DJ1012" s="16"/>
      <c r="DK1012" s="16"/>
      <c r="DL1012" s="16"/>
      <c r="DM1012" s="158"/>
      <c r="DN1012" s="16"/>
      <c r="DO1012" s="16"/>
      <c r="DP1012" s="16"/>
      <c r="DQ1012" s="16"/>
      <c r="DR1012" s="16"/>
      <c r="DS1012" s="16"/>
      <c r="DT1012" s="16"/>
      <c r="DU1012" s="16"/>
      <c r="DV1012" s="16"/>
      <c r="DW1012" s="138"/>
      <c r="DX1012" s="137"/>
      <c r="DY1012" s="137"/>
      <c r="DZ1012" s="17"/>
      <c r="EA1012" s="15"/>
      <c r="EB1012" s="15"/>
      <c r="EC1012" s="15"/>
      <c r="ED1012" s="15"/>
    </row>
    <row r="1013" spans="1:134" ht="15" hidden="1" customHeight="1" x14ac:dyDescent="0.3">
      <c r="A1013" s="220"/>
      <c r="B1013" s="153" t="s">
        <v>1044</v>
      </c>
      <c r="C1013" s="561" t="s">
        <v>1529</v>
      </c>
      <c r="D1013" s="151"/>
      <c r="E1013" s="151"/>
      <c r="F1013" s="151"/>
      <c r="G1013" s="151"/>
      <c r="H1013" s="151"/>
      <c r="I1013" s="151"/>
      <c r="J1013" s="151"/>
      <c r="K1013" s="151"/>
      <c r="L1013" s="151"/>
      <c r="M1013" s="151"/>
      <c r="N1013" s="151"/>
      <c r="O1013" s="151"/>
      <c r="P1013" s="151"/>
      <c r="Q1013" s="151"/>
      <c r="R1013" s="151"/>
      <c r="S1013" s="151"/>
      <c r="T1013" s="151"/>
      <c r="U1013" s="151"/>
      <c r="V1013" s="151"/>
      <c r="W1013" s="151"/>
      <c r="X1013" s="151"/>
      <c r="Y1013" s="151"/>
      <c r="Z1013" s="151"/>
      <c r="AA1013" s="151"/>
      <c r="AB1013" s="151"/>
      <c r="AC1013" s="151"/>
      <c r="AD1013" s="151"/>
      <c r="AE1013" s="151"/>
      <c r="AF1013" s="151"/>
      <c r="AG1013" s="151"/>
      <c r="AH1013" s="151"/>
      <c r="AI1013" s="151"/>
      <c r="AJ1013" s="148">
        <f>IF($DM1013=0,0,(IF(_xlfn.BITAND($DM1013, 128),"8,", "") &amp; IF(_xlfn.BITAND($DM1013,64),"7,", "") &amp; IF(_xlfn.BITAND($DM1013,7), _xlfn.BITAND($DM1013,7) &amp; ",", "") &amp; IF(_xlfn.BITAND($DM1013, 56), _xlfn.BITAND($DM1013, 56)/8, "")))</f>
        <v>0</v>
      </c>
      <c r="AK1013" s="135">
        <v>6302</v>
      </c>
      <c r="AL1013" s="135">
        <v>0</v>
      </c>
      <c r="AM1013" s="194" t="s">
        <v>165</v>
      </c>
      <c r="AN1013" s="195" t="s">
        <v>1530</v>
      </c>
      <c r="AO1013" s="195" t="s">
        <v>167</v>
      </c>
      <c r="AP1013" s="195" t="s">
        <v>1530</v>
      </c>
      <c r="AQ1013" s="132" t="s">
        <v>970</v>
      </c>
      <c r="AR1013" s="261">
        <v>8</v>
      </c>
      <c r="AS1013" s="12" t="s">
        <v>194</v>
      </c>
      <c r="AT1013" s="198">
        <v>1</v>
      </c>
      <c r="AU1013" s="198">
        <v>2</v>
      </c>
      <c r="AV1013" s="12" t="s">
        <v>259</v>
      </c>
      <c r="AW1013" s="135">
        <v>0</v>
      </c>
      <c r="AX1013" s="135">
        <v>0</v>
      </c>
      <c r="AY1013" s="135">
        <v>0</v>
      </c>
      <c r="AZ1013" s="135">
        <v>0</v>
      </c>
      <c r="BA1013" s="135">
        <v>0</v>
      </c>
      <c r="BB1013" s="136"/>
      <c r="BC1013" s="136"/>
      <c r="BD1013" s="15"/>
      <c r="BE1013" s="137" t="s">
        <v>1529</v>
      </c>
      <c r="BF1013" s="11"/>
      <c r="BG1013" s="11"/>
      <c r="BH1013" s="11"/>
      <c r="BI1013" s="11"/>
      <c r="BJ1013" s="11"/>
      <c r="BK1013" s="11"/>
      <c r="BL1013" s="11"/>
      <c r="BM1013" s="11"/>
      <c r="BN1013" s="11"/>
      <c r="BO1013" s="11"/>
      <c r="BP1013" s="11"/>
      <c r="BQ1013" s="11"/>
      <c r="BR1013" s="11"/>
      <c r="BS1013" s="11"/>
      <c r="BT1013" s="11"/>
      <c r="BU1013" s="11"/>
      <c r="BV1013" s="15">
        <f>IF(UPPER(TRIM(D1013))="X",1,0)</f>
        <v>0</v>
      </c>
      <c r="BW1013" s="15">
        <f>IF(UPPER(TRIM(E1013))="X",1,0)</f>
        <v>0</v>
      </c>
      <c r="BX1013" s="15">
        <f>IF(UPPER(TRIM(F1013))="X",1,0)</f>
        <v>0</v>
      </c>
      <c r="BY1013" s="15">
        <f>IF(UPPER(TRIM(G1013))="X",1,0)</f>
        <v>0</v>
      </c>
      <c r="BZ1013" s="15">
        <f>IF(UPPER(TRIM(H1013))="X",1,0)</f>
        <v>0</v>
      </c>
      <c r="CA1013" s="15">
        <f>IF(UPPER(TRIM(J1013))="X",1,0)</f>
        <v>0</v>
      </c>
      <c r="CB1013" s="15">
        <f>IF(UPPER(TRIM(L1013))="X",1,0)</f>
        <v>0</v>
      </c>
      <c r="CC1013" s="15">
        <f>IF(UPPER(TRIM(M1013))="X",1,0)</f>
        <v>0</v>
      </c>
      <c r="CD1013" s="15">
        <f>IF(UPPER(TRIM(I1013))="X",1,0)</f>
        <v>0</v>
      </c>
      <c r="CE1013" s="15">
        <f>IF(UPPER(TRIM(K1013))="X",1,0)</f>
        <v>0</v>
      </c>
      <c r="CF1013" s="15">
        <f t="shared" ref="CF1013:CX1013" si="473">IF(UPPER(TRIM(N1013))="X",1,0)</f>
        <v>0</v>
      </c>
      <c r="CG1013" s="15">
        <f t="shared" si="473"/>
        <v>0</v>
      </c>
      <c r="CH1013" s="15">
        <f t="shared" si="473"/>
        <v>0</v>
      </c>
      <c r="CI1013" s="15">
        <f t="shared" si="473"/>
        <v>0</v>
      </c>
      <c r="CJ1013" s="15">
        <f t="shared" si="473"/>
        <v>0</v>
      </c>
      <c r="CK1013" s="15">
        <f t="shared" si="473"/>
        <v>0</v>
      </c>
      <c r="CL1013" s="15">
        <f t="shared" si="473"/>
        <v>0</v>
      </c>
      <c r="CM1013" s="15">
        <f t="shared" si="473"/>
        <v>0</v>
      </c>
      <c r="CN1013" s="15">
        <f t="shared" si="473"/>
        <v>0</v>
      </c>
      <c r="CO1013" s="15">
        <f t="shared" si="473"/>
        <v>0</v>
      </c>
      <c r="CP1013" s="15">
        <f t="shared" si="473"/>
        <v>0</v>
      </c>
      <c r="CQ1013" s="15">
        <f t="shared" si="473"/>
        <v>0</v>
      </c>
      <c r="CR1013" s="15">
        <f t="shared" si="473"/>
        <v>0</v>
      </c>
      <c r="CS1013" s="15">
        <f t="shared" si="473"/>
        <v>0</v>
      </c>
      <c r="CT1013" s="15">
        <f t="shared" si="473"/>
        <v>0</v>
      </c>
      <c r="CU1013" s="15">
        <f t="shared" si="473"/>
        <v>0</v>
      </c>
      <c r="CV1013" s="15">
        <f t="shared" si="473"/>
        <v>0</v>
      </c>
      <c r="CW1013" s="15">
        <f t="shared" si="473"/>
        <v>0</v>
      </c>
      <c r="CX1013" s="15">
        <f t="shared" si="473"/>
        <v>0</v>
      </c>
      <c r="CY1013" s="15">
        <v>0</v>
      </c>
      <c r="CZ1013" s="15">
        <f>IF(UPPER(TRIM(AH1013))="X",1,0)</f>
        <v>0</v>
      </c>
      <c r="DA1013" s="15">
        <v>0</v>
      </c>
      <c r="DB1013" s="16">
        <f>IF(UPPER(TRIM(AM1013))="P", 0, IF(UPPER(TRIM(AM1013))="C", 16384, IF(UPPER(TRIM(AM1013))="B", 32768, IF(UPPER(TRIM(AM1013))="U", 49152, -1))))</f>
        <v>0</v>
      </c>
      <c r="DC1013" s="16">
        <f>HEX2DEC(AN1013)</f>
        <v>12554</v>
      </c>
      <c r="DD1013" s="16">
        <f>IF(UPPER(TRIM(BB1013))="",0,IF(UPPER(TRIM(BB1013))="M",32,IF(UPPER(TRIM(BB1013))="H",64,IF(UPPER(TRIM(BB1013))="I",128,-1))))</f>
        <v>0</v>
      </c>
      <c r="DE1013" s="16">
        <f>IF(UPPER(TRIM(BC1013))="",0, IF(UPPER(TRIM(BC1013))="U",1,IF(UPPER(TRIM(BC1013))="A",2,IF(UPPER(TRIM(BC1013))="B1",4,IF(UPPER(TRIM(BC1013))="B2",8,IF(UPPER(TRIM(BC1013))="C",16,-1))))))</f>
        <v>0</v>
      </c>
      <c r="DF1013" s="17"/>
      <c r="DG1013" s="16">
        <v>796</v>
      </c>
      <c r="DH1013" s="16">
        <f>AK1013</f>
        <v>6302</v>
      </c>
      <c r="DI1013" s="16">
        <f>AL1013</f>
        <v>0</v>
      </c>
      <c r="DJ1013" s="16">
        <f>DB1013 + DC1013</f>
        <v>12554</v>
      </c>
      <c r="DK1013" s="16">
        <f>HEX2DEC(AO1013)</f>
        <v>0</v>
      </c>
      <c r="DL1013" s="16">
        <f>HEX2DEC(AP1013)</f>
        <v>12554</v>
      </c>
      <c r="DM1013" s="13">
        <v>0</v>
      </c>
      <c r="DN1013" s="16">
        <v>626</v>
      </c>
      <c r="DO1013" s="16">
        <f>BV1013*2^15+BW1013*2^14+BX1013*2^13+BY1013*2^12+BZ1013*2^11+CA1013*2^10+CB1013*2^9+CC1013*2^8+CD1013*2^7+CE1013*2^6+CF1013*2^5+CG1013*2^4+CH1013*2^3+CI1013*2^2+CJ1013*2^1+CK1013*2^0</f>
        <v>0</v>
      </c>
      <c r="DP1013" s="16">
        <f>CL1013*2^15+CM1013*2^14+CN1013*2^13+CO1013*2^12+CP1013*2^11+CQ1013*2^10+CR1013*2^9+CS1013*2^8+CT1013*2^7+CU1013*2^6+CV1013*2^5+CW1013*2^4+CX1013*2^3+CY1013*2^2+CZ1013*2^1+DA1013*2^0</f>
        <v>0</v>
      </c>
      <c r="DQ1013" s="16">
        <f>IF(DS1013=2,AT1013*1000,AT1013)</f>
        <v>1000</v>
      </c>
      <c r="DR1013" s="16">
        <f>IF(DT1013=2,AU1013*1000,AU1013)</f>
        <v>2000</v>
      </c>
      <c r="DS1013" s="16">
        <v>2</v>
      </c>
      <c r="DT1013" s="16">
        <v>2</v>
      </c>
      <c r="DU1013" s="16">
        <f>MAX(0,MIN(AX1013,3))*2^14+MAX(0,MIN(AY1013,3))*2^12+MAX(0,MIN(AZ1013,3))*2^10+MAX(0,MIN(BA1013,3))*2^8+IF(AW1013&lt;0,31,IF(AW1013&gt;30,30,AW1013))</f>
        <v>0</v>
      </c>
      <c r="DV1013" s="16">
        <f>DD1013 + DE1013</f>
        <v>0</v>
      </c>
      <c r="DW1013" s="138"/>
      <c r="DX1013" s="137"/>
      <c r="DY1013" s="137"/>
      <c r="DZ1013" s="17"/>
      <c r="EA1013" s="15"/>
      <c r="EB1013" s="15"/>
      <c r="EC1013" s="15"/>
      <c r="ED1013" s="15"/>
    </row>
    <row r="1014" spans="1:134" ht="15" hidden="1" customHeight="1" x14ac:dyDescent="0.3">
      <c r="A1014" s="220"/>
      <c r="B1014" s="153"/>
      <c r="C1014" s="554"/>
      <c r="D1014" s="398"/>
      <c r="E1014" s="398"/>
      <c r="F1014" s="398"/>
      <c r="G1014" s="399"/>
      <c r="H1014" s="398"/>
      <c r="I1014" s="399"/>
      <c r="J1014" s="399"/>
      <c r="K1014" s="398"/>
      <c r="L1014" s="398"/>
      <c r="M1014" s="398"/>
      <c r="N1014" s="398"/>
      <c r="O1014" s="398"/>
      <c r="P1014" s="398"/>
      <c r="Q1014" s="398"/>
      <c r="R1014" s="398"/>
      <c r="S1014" s="398"/>
      <c r="T1014" s="398"/>
      <c r="U1014" s="398"/>
      <c r="V1014" s="398"/>
      <c r="W1014" s="398"/>
      <c r="X1014" s="398"/>
      <c r="Y1014" s="398"/>
      <c r="Z1014" s="398"/>
      <c r="AA1014" s="398"/>
      <c r="AB1014" s="398"/>
      <c r="AC1014" s="398"/>
      <c r="AD1014" s="398"/>
      <c r="AE1014" s="398"/>
      <c r="AF1014" s="398"/>
      <c r="AG1014" s="398"/>
      <c r="AH1014" s="398"/>
      <c r="AI1014" s="398"/>
      <c r="AJ1014" s="158"/>
      <c r="AK1014" s="173"/>
      <c r="AL1014" s="173"/>
      <c r="AM1014" s="174"/>
      <c r="AN1014" s="175"/>
      <c r="AO1014" s="175"/>
      <c r="AP1014" s="175"/>
      <c r="AQ1014" s="132" t="s">
        <v>1531</v>
      </c>
      <c r="AR1014" s="400">
        <v>0.14499999999999999</v>
      </c>
      <c r="AS1014" s="12" t="s">
        <v>1525</v>
      </c>
      <c r="AT1014" s="253"/>
      <c r="AU1014" s="253"/>
      <c r="AV1014" s="11"/>
      <c r="AW1014" s="11"/>
      <c r="AX1014" s="11"/>
      <c r="AY1014" s="11"/>
      <c r="AZ1014" s="11"/>
      <c r="BA1014" s="11"/>
      <c r="BB1014" s="14"/>
      <c r="BC1014" s="14"/>
      <c r="BD1014" s="15"/>
      <c r="BE1014" s="137"/>
      <c r="BF1014" s="11"/>
      <c r="BG1014" s="11"/>
      <c r="BH1014" s="11"/>
      <c r="BI1014" s="11"/>
      <c r="BJ1014" s="11"/>
      <c r="BK1014" s="11"/>
      <c r="BL1014" s="11"/>
      <c r="BM1014" s="11"/>
      <c r="BN1014" s="11"/>
      <c r="BO1014" s="11"/>
      <c r="BP1014" s="11"/>
      <c r="BQ1014" s="11"/>
      <c r="BR1014" s="11"/>
      <c r="BS1014" s="11"/>
      <c r="BT1014" s="11"/>
      <c r="BU1014" s="11"/>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c r="CW1014" s="15"/>
      <c r="CX1014" s="15"/>
      <c r="CY1014" s="15"/>
      <c r="CZ1014" s="15"/>
      <c r="DA1014" s="15"/>
      <c r="DB1014" s="16"/>
      <c r="DC1014" s="16"/>
      <c r="DD1014" s="16"/>
      <c r="DE1014" s="16"/>
      <c r="DF1014" s="17"/>
      <c r="DG1014" s="16"/>
      <c r="DH1014" s="16"/>
      <c r="DI1014" s="16"/>
      <c r="DJ1014" s="16"/>
      <c r="DK1014" s="16"/>
      <c r="DL1014" s="16"/>
      <c r="DM1014" s="158"/>
      <c r="DN1014" s="16"/>
      <c r="DO1014" s="16"/>
      <c r="DP1014" s="16"/>
      <c r="DQ1014" s="16"/>
      <c r="DR1014" s="16"/>
      <c r="DS1014" s="16"/>
      <c r="DT1014" s="16"/>
      <c r="DU1014" s="16"/>
      <c r="DV1014" s="16"/>
      <c r="DW1014" s="138"/>
      <c r="DX1014" s="137"/>
      <c r="DY1014" s="137"/>
      <c r="DZ1014" s="17"/>
      <c r="EA1014" s="15"/>
      <c r="EB1014" s="15"/>
      <c r="EC1014" s="15"/>
      <c r="ED1014" s="15"/>
    </row>
    <row r="1015" spans="1:134" ht="15" hidden="1" customHeight="1" x14ac:dyDescent="0.3">
      <c r="A1015" s="154"/>
      <c r="B1015" s="153"/>
      <c r="C1015" s="554"/>
      <c r="D1015" s="306"/>
      <c r="E1015" s="306"/>
      <c r="F1015" s="306"/>
      <c r="G1015" s="252"/>
      <c r="H1015" s="306"/>
      <c r="I1015" s="252"/>
      <c r="J1015" s="252"/>
      <c r="K1015" s="306"/>
      <c r="L1015" s="306"/>
      <c r="M1015" s="306"/>
      <c r="N1015" s="306"/>
      <c r="O1015" s="306"/>
      <c r="P1015" s="306"/>
      <c r="Q1015" s="306"/>
      <c r="R1015" s="306"/>
      <c r="S1015" s="306"/>
      <c r="T1015" s="306"/>
      <c r="U1015" s="306"/>
      <c r="V1015" s="306"/>
      <c r="W1015" s="306"/>
      <c r="X1015" s="306"/>
      <c r="Y1015" s="306"/>
      <c r="Z1015" s="306"/>
      <c r="AA1015" s="306"/>
      <c r="AB1015" s="306"/>
      <c r="AC1015" s="306"/>
      <c r="AD1015" s="306"/>
      <c r="AE1015" s="306"/>
      <c r="AF1015" s="306"/>
      <c r="AG1015" s="306"/>
      <c r="AH1015" s="306"/>
      <c r="AI1015" s="306"/>
      <c r="AJ1015" s="158"/>
      <c r="AK1015" s="173"/>
      <c r="AL1015" s="173"/>
      <c r="AM1015" s="174"/>
      <c r="AN1015" s="175"/>
      <c r="AO1015" s="175"/>
      <c r="AP1015" s="175"/>
      <c r="AQ1015" s="132" t="s">
        <v>994</v>
      </c>
      <c r="AR1015" s="307">
        <f>CVdP_min_AAT</f>
        <v>-460</v>
      </c>
      <c r="AS1015" s="12" t="s">
        <v>311</v>
      </c>
      <c r="AT1015" s="253"/>
      <c r="AU1015" s="253"/>
      <c r="AV1015" s="11"/>
      <c r="AW1015" s="11"/>
      <c r="AX1015" s="11"/>
      <c r="AY1015" s="11"/>
      <c r="AZ1015" s="11"/>
      <c r="BA1015" s="11"/>
      <c r="BB1015" s="14"/>
      <c r="BC1015" s="14"/>
      <c r="BD1015" s="15"/>
      <c r="BE1015" s="137"/>
      <c r="BF1015" s="11"/>
      <c r="BG1015" s="11"/>
      <c r="BH1015" s="11"/>
      <c r="BI1015" s="11"/>
      <c r="BJ1015" s="11"/>
      <c r="BK1015" s="11"/>
      <c r="BL1015" s="11"/>
      <c r="BM1015" s="11"/>
      <c r="BN1015" s="11"/>
      <c r="BO1015" s="11"/>
      <c r="BP1015" s="11"/>
      <c r="BQ1015" s="11"/>
      <c r="BR1015" s="11"/>
      <c r="BS1015" s="11"/>
      <c r="BT1015" s="11"/>
      <c r="BU1015" s="11"/>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c r="CW1015" s="15"/>
      <c r="CX1015" s="15"/>
      <c r="CY1015" s="15"/>
      <c r="CZ1015" s="15"/>
      <c r="DA1015" s="15"/>
      <c r="DB1015" s="16"/>
      <c r="DC1015" s="16"/>
      <c r="DD1015" s="16"/>
      <c r="DE1015" s="16"/>
      <c r="DF1015" s="17"/>
      <c r="DG1015" s="16"/>
      <c r="DH1015" s="16"/>
      <c r="DI1015" s="16"/>
      <c r="DJ1015" s="16"/>
      <c r="DK1015" s="16"/>
      <c r="DL1015" s="16"/>
      <c r="DM1015" s="158"/>
      <c r="DN1015" s="16"/>
      <c r="DO1015" s="16"/>
      <c r="DP1015" s="16"/>
      <c r="DQ1015" s="16"/>
      <c r="DR1015" s="16"/>
      <c r="DS1015" s="16"/>
      <c r="DT1015" s="16"/>
      <c r="DU1015" s="16"/>
      <c r="DV1015" s="16"/>
      <c r="DW1015" s="138"/>
      <c r="DX1015" s="137"/>
      <c r="DY1015" s="137"/>
      <c r="DZ1015" s="17"/>
      <c r="EA1015" s="15"/>
      <c r="EB1015" s="15"/>
      <c r="EC1015" s="15"/>
      <c r="ED1015" s="15"/>
    </row>
    <row r="1016" spans="1:134" ht="15" hidden="1" customHeight="1" x14ac:dyDescent="0.3">
      <c r="A1016" s="153"/>
      <c r="B1016" s="153"/>
      <c r="C1016" s="554"/>
      <c r="D1016" s="306"/>
      <c r="E1016" s="306"/>
      <c r="F1016" s="306"/>
      <c r="G1016" s="252"/>
      <c r="H1016" s="306"/>
      <c r="I1016" s="252"/>
      <c r="J1016" s="252"/>
      <c r="K1016" s="306"/>
      <c r="L1016" s="306"/>
      <c r="M1016" s="306"/>
      <c r="N1016" s="306"/>
      <c r="O1016" s="306"/>
      <c r="P1016" s="306"/>
      <c r="Q1016" s="306"/>
      <c r="R1016" s="306"/>
      <c r="S1016" s="306"/>
      <c r="T1016" s="306"/>
      <c r="U1016" s="306"/>
      <c r="V1016" s="306"/>
      <c r="W1016" s="306"/>
      <c r="X1016" s="306"/>
      <c r="Y1016" s="306"/>
      <c r="Z1016" s="306"/>
      <c r="AA1016" s="306"/>
      <c r="AB1016" s="306"/>
      <c r="AC1016" s="306"/>
      <c r="AD1016" s="306"/>
      <c r="AE1016" s="306"/>
      <c r="AF1016" s="306"/>
      <c r="AG1016" s="306"/>
      <c r="AH1016" s="306"/>
      <c r="AI1016" s="306"/>
      <c r="AJ1016" s="158"/>
      <c r="AK1016" s="173"/>
      <c r="AL1016" s="173"/>
      <c r="AM1016" s="174"/>
      <c r="AN1016" s="175"/>
      <c r="AO1016" s="175"/>
      <c r="AP1016" s="175"/>
      <c r="AQ1016" s="132" t="s">
        <v>360</v>
      </c>
      <c r="AR1016" s="248" t="s">
        <v>385</v>
      </c>
      <c r="AS1016" s="12"/>
      <c r="AT1016" s="253"/>
      <c r="AU1016" s="253"/>
      <c r="AV1016" s="11"/>
      <c r="AW1016" s="11"/>
      <c r="AX1016" s="11"/>
      <c r="AY1016" s="11"/>
      <c r="AZ1016" s="11"/>
      <c r="BA1016" s="11"/>
      <c r="BB1016" s="14"/>
      <c r="BC1016" s="14"/>
      <c r="BD1016" s="15"/>
      <c r="BE1016" s="137"/>
      <c r="BF1016" s="11"/>
      <c r="BG1016" s="11"/>
      <c r="BH1016" s="11"/>
      <c r="BI1016" s="11"/>
      <c r="BJ1016" s="11"/>
      <c r="BK1016" s="11"/>
      <c r="BL1016" s="11"/>
      <c r="BM1016" s="11"/>
      <c r="BN1016" s="11"/>
      <c r="BO1016" s="11"/>
      <c r="BP1016" s="11"/>
      <c r="BQ1016" s="11"/>
      <c r="BR1016" s="11"/>
      <c r="BS1016" s="11"/>
      <c r="BT1016" s="11"/>
      <c r="BU1016" s="11"/>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c r="CW1016" s="15"/>
      <c r="CX1016" s="15"/>
      <c r="CY1016" s="15"/>
      <c r="CZ1016" s="15"/>
      <c r="DA1016" s="15"/>
      <c r="DB1016" s="16"/>
      <c r="DC1016" s="16"/>
      <c r="DD1016" s="16"/>
      <c r="DE1016" s="16"/>
      <c r="DF1016" s="17"/>
      <c r="DG1016" s="16"/>
      <c r="DH1016" s="16"/>
      <c r="DI1016" s="16"/>
      <c r="DJ1016" s="16"/>
      <c r="DK1016" s="16"/>
      <c r="DL1016" s="16"/>
      <c r="DM1016" s="158"/>
      <c r="DN1016" s="16"/>
      <c r="DO1016" s="16"/>
      <c r="DP1016" s="16"/>
      <c r="DQ1016" s="16"/>
      <c r="DR1016" s="16"/>
      <c r="DS1016" s="16"/>
      <c r="DT1016" s="16"/>
      <c r="DU1016" s="16"/>
      <c r="DV1016" s="16"/>
      <c r="DW1016" s="138"/>
      <c r="DX1016" s="137"/>
      <c r="DY1016" s="137"/>
      <c r="DZ1016" s="17"/>
      <c r="EA1016" s="15"/>
      <c r="EB1016" s="15"/>
      <c r="EC1016" s="15"/>
      <c r="ED1016" s="15"/>
    </row>
    <row r="1017" spans="1:134" ht="15" hidden="1" customHeight="1" x14ac:dyDescent="0.3">
      <c r="A1017" s="153"/>
      <c r="B1017" s="153"/>
      <c r="C1017" s="554"/>
      <c r="D1017" s="306"/>
      <c r="E1017" s="306"/>
      <c r="F1017" s="306"/>
      <c r="G1017" s="252"/>
      <c r="H1017" s="306"/>
      <c r="I1017" s="252"/>
      <c r="J1017" s="252"/>
      <c r="K1017" s="306"/>
      <c r="L1017" s="306"/>
      <c r="M1017" s="306"/>
      <c r="N1017" s="306"/>
      <c r="O1017" s="306"/>
      <c r="P1017" s="306"/>
      <c r="Q1017" s="306"/>
      <c r="R1017" s="306"/>
      <c r="S1017" s="306"/>
      <c r="T1017" s="306"/>
      <c r="U1017" s="306"/>
      <c r="V1017" s="306"/>
      <c r="W1017" s="306"/>
      <c r="X1017" s="306"/>
      <c r="Y1017" s="306"/>
      <c r="Z1017" s="306"/>
      <c r="AA1017" s="306"/>
      <c r="AB1017" s="306"/>
      <c r="AC1017" s="306"/>
      <c r="AD1017" s="306"/>
      <c r="AE1017" s="306"/>
      <c r="AF1017" s="306"/>
      <c r="AG1017" s="306"/>
      <c r="AH1017" s="306"/>
      <c r="AI1017" s="306"/>
      <c r="AJ1017" s="158"/>
      <c r="AK1017" s="173"/>
      <c r="AL1017" s="173"/>
      <c r="AM1017" s="174"/>
      <c r="AN1017" s="175"/>
      <c r="AO1017" s="175"/>
      <c r="AP1017" s="175"/>
      <c r="AQ1017" s="162"/>
      <c r="AR1017" s="162"/>
      <c r="AS1017" s="162"/>
      <c r="AT1017" s="253"/>
      <c r="AU1017" s="253"/>
      <c r="AV1017" s="11"/>
      <c r="AW1017" s="11"/>
      <c r="AX1017" s="11"/>
      <c r="AY1017" s="11"/>
      <c r="AZ1017" s="11"/>
      <c r="BA1017" s="11"/>
      <c r="BB1017" s="14"/>
      <c r="BC1017" s="14"/>
      <c r="BD1017" s="15"/>
      <c r="BE1017" s="137"/>
      <c r="BF1017" s="11"/>
      <c r="BG1017" s="11"/>
      <c r="BH1017" s="11"/>
      <c r="BI1017" s="11"/>
      <c r="BJ1017" s="11"/>
      <c r="BK1017" s="11"/>
      <c r="BL1017" s="11"/>
      <c r="BM1017" s="11"/>
      <c r="BN1017" s="11"/>
      <c r="BO1017" s="11"/>
      <c r="BP1017" s="11"/>
      <c r="BQ1017" s="11"/>
      <c r="BR1017" s="11"/>
      <c r="BS1017" s="11"/>
      <c r="BT1017" s="11"/>
      <c r="BU1017" s="11"/>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c r="CW1017" s="15"/>
      <c r="CX1017" s="15"/>
      <c r="CY1017" s="15"/>
      <c r="CZ1017" s="15"/>
      <c r="DA1017" s="15"/>
      <c r="DB1017" s="16"/>
      <c r="DC1017" s="16"/>
      <c r="DD1017" s="16"/>
      <c r="DE1017" s="16"/>
      <c r="DF1017" s="17"/>
      <c r="DG1017" s="16"/>
      <c r="DH1017" s="16"/>
      <c r="DI1017" s="16"/>
      <c r="DJ1017" s="16"/>
      <c r="DK1017" s="16"/>
      <c r="DL1017" s="16"/>
      <c r="DM1017" s="158"/>
      <c r="DN1017" s="16"/>
      <c r="DO1017" s="16"/>
      <c r="DP1017" s="16"/>
      <c r="DQ1017" s="16"/>
      <c r="DR1017" s="16"/>
      <c r="DS1017" s="16"/>
      <c r="DT1017" s="16"/>
      <c r="DU1017" s="16"/>
      <c r="DV1017" s="16"/>
      <c r="DW1017" s="138"/>
      <c r="DX1017" s="137"/>
      <c r="DY1017" s="137"/>
      <c r="DZ1017" s="17"/>
      <c r="EA1017" s="15"/>
      <c r="EB1017" s="15"/>
      <c r="EC1017" s="15"/>
      <c r="ED1017" s="15"/>
    </row>
    <row r="1018" spans="1:134" ht="15" hidden="1" customHeight="1" x14ac:dyDescent="0.3">
      <c r="A1018" s="340"/>
      <c r="B1018" s="153"/>
      <c r="C1018" s="561" t="s">
        <v>1532</v>
      </c>
      <c r="D1018" s="151"/>
      <c r="E1018" s="151"/>
      <c r="F1018" s="151"/>
      <c r="G1018" s="151"/>
      <c r="H1018" s="151"/>
      <c r="I1018" s="151"/>
      <c r="J1018" s="151"/>
      <c r="K1018" s="151"/>
      <c r="L1018" s="151"/>
      <c r="M1018" s="151"/>
      <c r="N1018" s="151"/>
      <c r="O1018" s="151"/>
      <c r="P1018" s="151"/>
      <c r="Q1018" s="151"/>
      <c r="R1018" s="151"/>
      <c r="S1018" s="151"/>
      <c r="T1018" s="151"/>
      <c r="U1018" s="151"/>
      <c r="V1018" s="151"/>
      <c r="W1018" s="151"/>
      <c r="X1018" s="151"/>
      <c r="Y1018" s="151"/>
      <c r="Z1018" s="151"/>
      <c r="AA1018" s="151"/>
      <c r="AB1018" s="151"/>
      <c r="AC1018" s="151"/>
      <c r="AD1018" s="151"/>
      <c r="AE1018" s="151"/>
      <c r="AF1018" s="151"/>
      <c r="AG1018" s="151"/>
      <c r="AH1018" s="151"/>
      <c r="AI1018" s="151"/>
      <c r="AJ1018" s="148">
        <f>IF($DM1018=0,0,(IF(_xlfn.BITAND($DM1018, 128),"8,", "") &amp; IF(_xlfn.BITAND($DM1018,64),"7,", "") &amp; IF(_xlfn.BITAND($DM1018,7), _xlfn.BITAND($DM1018,7) &amp; ",", "") &amp; IF(_xlfn.BITAND($DM1018, 56), _xlfn.BITAND($DM1018, 56)/8, "")))</f>
        <v>0</v>
      </c>
      <c r="AK1018" s="135">
        <v>6302</v>
      </c>
      <c r="AL1018" s="135">
        <v>1</v>
      </c>
      <c r="AM1018" s="194" t="s">
        <v>165</v>
      </c>
      <c r="AN1018" s="195" t="s">
        <v>1533</v>
      </c>
      <c r="AO1018" s="195" t="s">
        <v>167</v>
      </c>
      <c r="AP1018" s="195" t="s">
        <v>1533</v>
      </c>
      <c r="AQ1018" s="132" t="s">
        <v>970</v>
      </c>
      <c r="AR1018" s="261">
        <v>8</v>
      </c>
      <c r="AS1018" s="12" t="s">
        <v>194</v>
      </c>
      <c r="AT1018" s="198">
        <v>1</v>
      </c>
      <c r="AU1018" s="198">
        <v>2</v>
      </c>
      <c r="AV1018" s="12" t="s">
        <v>259</v>
      </c>
      <c r="AW1018" s="135">
        <v>0</v>
      </c>
      <c r="AX1018" s="135">
        <v>0</v>
      </c>
      <c r="AY1018" s="135">
        <v>0</v>
      </c>
      <c r="AZ1018" s="135">
        <v>0</v>
      </c>
      <c r="BA1018" s="135">
        <v>0</v>
      </c>
      <c r="BB1018" s="136"/>
      <c r="BC1018" s="136"/>
      <c r="BD1018" s="15"/>
      <c r="BE1018" s="137" t="s">
        <v>1532</v>
      </c>
      <c r="BF1018" s="11"/>
      <c r="BG1018" s="11"/>
      <c r="BH1018" s="11"/>
      <c r="BI1018" s="11"/>
      <c r="BJ1018" s="11"/>
      <c r="BK1018" s="11"/>
      <c r="BL1018" s="11"/>
      <c r="BM1018" s="11"/>
      <c r="BN1018" s="11"/>
      <c r="BO1018" s="11"/>
      <c r="BP1018" s="11"/>
      <c r="BQ1018" s="11"/>
      <c r="BR1018" s="11"/>
      <c r="BS1018" s="11"/>
      <c r="BT1018" s="11"/>
      <c r="BU1018" s="11"/>
      <c r="BV1018" s="15">
        <f>IF(UPPER(TRIM(D1018))="X",1,0)</f>
        <v>0</v>
      </c>
      <c r="BW1018" s="15">
        <f>IF(UPPER(TRIM(E1018))="X",1,0)</f>
        <v>0</v>
      </c>
      <c r="BX1018" s="15">
        <f>IF(UPPER(TRIM(F1018))="X",1,0)</f>
        <v>0</v>
      </c>
      <c r="BY1018" s="15">
        <f>IF(UPPER(TRIM(G1018))="X",1,0)</f>
        <v>0</v>
      </c>
      <c r="BZ1018" s="15">
        <f>IF(UPPER(TRIM(H1018))="X",1,0)</f>
        <v>0</v>
      </c>
      <c r="CA1018" s="15">
        <f>IF(UPPER(TRIM(J1018))="X",1,0)</f>
        <v>0</v>
      </c>
      <c r="CB1018" s="15">
        <f>IF(UPPER(TRIM(L1018))="X",1,0)</f>
        <v>0</v>
      </c>
      <c r="CC1018" s="15">
        <f>IF(UPPER(TRIM(M1018))="X",1,0)</f>
        <v>0</v>
      </c>
      <c r="CD1018" s="15">
        <f>IF(UPPER(TRIM(I1018))="X",1,0)</f>
        <v>0</v>
      </c>
      <c r="CE1018" s="15">
        <f>IF(UPPER(TRIM(K1018))="X",1,0)</f>
        <v>0</v>
      </c>
      <c r="CF1018" s="15">
        <f t="shared" ref="CF1018:CX1018" si="474">IF(UPPER(TRIM(N1018))="X",1,0)</f>
        <v>0</v>
      </c>
      <c r="CG1018" s="15">
        <f t="shared" si="474"/>
        <v>0</v>
      </c>
      <c r="CH1018" s="15">
        <f t="shared" si="474"/>
        <v>0</v>
      </c>
      <c r="CI1018" s="15">
        <f t="shared" si="474"/>
        <v>0</v>
      </c>
      <c r="CJ1018" s="15">
        <f t="shared" si="474"/>
        <v>0</v>
      </c>
      <c r="CK1018" s="15">
        <f t="shared" si="474"/>
        <v>0</v>
      </c>
      <c r="CL1018" s="15">
        <f t="shared" si="474"/>
        <v>0</v>
      </c>
      <c r="CM1018" s="15">
        <f t="shared" si="474"/>
        <v>0</v>
      </c>
      <c r="CN1018" s="15">
        <f t="shared" si="474"/>
        <v>0</v>
      </c>
      <c r="CO1018" s="15">
        <f t="shared" si="474"/>
        <v>0</v>
      </c>
      <c r="CP1018" s="15">
        <f t="shared" si="474"/>
        <v>0</v>
      </c>
      <c r="CQ1018" s="15">
        <f t="shared" si="474"/>
        <v>0</v>
      </c>
      <c r="CR1018" s="15">
        <f t="shared" si="474"/>
        <v>0</v>
      </c>
      <c r="CS1018" s="15">
        <f t="shared" si="474"/>
        <v>0</v>
      </c>
      <c r="CT1018" s="15">
        <f t="shared" si="474"/>
        <v>0</v>
      </c>
      <c r="CU1018" s="15">
        <f t="shared" si="474"/>
        <v>0</v>
      </c>
      <c r="CV1018" s="15">
        <f t="shared" si="474"/>
        <v>0</v>
      </c>
      <c r="CW1018" s="15">
        <f t="shared" si="474"/>
        <v>0</v>
      </c>
      <c r="CX1018" s="15">
        <f t="shared" si="474"/>
        <v>0</v>
      </c>
      <c r="CY1018" s="15">
        <v>0</v>
      </c>
      <c r="CZ1018" s="15">
        <f>IF(UPPER(TRIM(AH1018))="X",1,0)</f>
        <v>0</v>
      </c>
      <c r="DA1018" s="15">
        <v>0</v>
      </c>
      <c r="DB1018" s="16">
        <f>IF(UPPER(TRIM(AM1018))="P", 0, IF(UPPER(TRIM(AM1018))="C", 16384, IF(UPPER(TRIM(AM1018))="B", 32768, IF(UPPER(TRIM(AM1018))="U", 49152, -1))))</f>
        <v>0</v>
      </c>
      <c r="DC1018" s="16">
        <f>HEX2DEC(AN1018)</f>
        <v>12555</v>
      </c>
      <c r="DD1018" s="16">
        <f>IF(UPPER(TRIM(BB1018))="",0,IF(UPPER(TRIM(BB1018))="M",32,IF(UPPER(TRIM(BB1018))="H",64,IF(UPPER(TRIM(BB1018))="I",128,-1))))</f>
        <v>0</v>
      </c>
      <c r="DE1018" s="16">
        <f>IF(UPPER(TRIM(BC1018))="",0, IF(UPPER(TRIM(BC1018))="U",1,IF(UPPER(TRIM(BC1018))="A",2,IF(UPPER(TRIM(BC1018))="B1",4,IF(UPPER(TRIM(BC1018))="B2",8,IF(UPPER(TRIM(BC1018))="C",16,-1))))))</f>
        <v>0</v>
      </c>
      <c r="DF1018" s="17"/>
      <c r="DG1018" s="16">
        <v>797</v>
      </c>
      <c r="DH1018" s="16">
        <f>AK1018</f>
        <v>6302</v>
      </c>
      <c r="DI1018" s="16">
        <f>AL1018</f>
        <v>1</v>
      </c>
      <c r="DJ1018" s="16">
        <f>DB1018 + DC1018</f>
        <v>12555</v>
      </c>
      <c r="DK1018" s="16">
        <f>HEX2DEC(AO1018)</f>
        <v>0</v>
      </c>
      <c r="DL1018" s="16">
        <f>HEX2DEC(AP1018)</f>
        <v>12555</v>
      </c>
      <c r="DM1018" s="13">
        <v>0</v>
      </c>
      <c r="DN1018" s="16">
        <v>627</v>
      </c>
      <c r="DO1018" s="16">
        <f>BV1018*2^15+BW1018*2^14+BX1018*2^13+BY1018*2^12+BZ1018*2^11+CA1018*2^10+CB1018*2^9+CC1018*2^8+CD1018*2^7+CE1018*2^6+CF1018*2^5+CG1018*2^4+CH1018*2^3+CI1018*2^2+CJ1018*2^1+CK1018*2^0</f>
        <v>0</v>
      </c>
      <c r="DP1018" s="16">
        <f>CL1018*2^15+CM1018*2^14+CN1018*2^13+CO1018*2^12+CP1018*2^11+CQ1018*2^10+CR1018*2^9+CS1018*2^8+CT1018*2^7+CU1018*2^6+CV1018*2^5+CW1018*2^4+CX1018*2^3+CY1018*2^2+CZ1018*2^1+DA1018*2^0</f>
        <v>0</v>
      </c>
      <c r="DQ1018" s="16">
        <f>IF(DS1018=2,AT1018*1000,AT1018)</f>
        <v>1000</v>
      </c>
      <c r="DR1018" s="16">
        <f>IF(DT1018=2,AU1018*1000,AU1018)</f>
        <v>2000</v>
      </c>
      <c r="DS1018" s="16">
        <v>2</v>
      </c>
      <c r="DT1018" s="16">
        <v>2</v>
      </c>
      <c r="DU1018" s="16">
        <f>MAX(0,MIN(AX1018,3))*2^14+MAX(0,MIN(AY1018,3))*2^12+MAX(0,MIN(AZ1018,3))*2^10+MAX(0,MIN(BA1018,3))*2^8+IF(AW1018&lt;0,31,IF(AW1018&gt;30,30,AW1018))</f>
        <v>0</v>
      </c>
      <c r="DV1018" s="16">
        <f>DD1018 + DE1018</f>
        <v>0</v>
      </c>
      <c r="DW1018" s="138"/>
      <c r="DX1018" s="137"/>
      <c r="DY1018" s="137"/>
      <c r="DZ1018" s="17"/>
      <c r="EA1018" s="15"/>
      <c r="EB1018" s="15"/>
      <c r="EC1018" s="15"/>
      <c r="ED1018" s="15"/>
    </row>
    <row r="1019" spans="1:134" ht="15" hidden="1" customHeight="1" x14ac:dyDescent="0.3">
      <c r="A1019" s="220"/>
      <c r="B1019" s="153"/>
      <c r="C1019" s="554"/>
      <c r="D1019" s="398"/>
      <c r="E1019" s="398"/>
      <c r="F1019" s="398"/>
      <c r="G1019" s="399"/>
      <c r="H1019" s="398"/>
      <c r="I1019" s="399"/>
      <c r="J1019" s="399"/>
      <c r="K1019" s="398"/>
      <c r="L1019" s="398"/>
      <c r="M1019" s="398"/>
      <c r="N1019" s="398"/>
      <c r="O1019" s="398"/>
      <c r="P1019" s="398"/>
      <c r="Q1019" s="398"/>
      <c r="R1019" s="398"/>
      <c r="S1019" s="398"/>
      <c r="T1019" s="398"/>
      <c r="U1019" s="398"/>
      <c r="V1019" s="398"/>
      <c r="W1019" s="398"/>
      <c r="X1019" s="398"/>
      <c r="Y1019" s="398"/>
      <c r="Z1019" s="398"/>
      <c r="AA1019" s="398"/>
      <c r="AB1019" s="398"/>
      <c r="AC1019" s="398"/>
      <c r="AD1019" s="398"/>
      <c r="AE1019" s="398"/>
      <c r="AF1019" s="398"/>
      <c r="AG1019" s="398"/>
      <c r="AH1019" s="398"/>
      <c r="AI1019" s="398"/>
      <c r="AJ1019" s="158"/>
      <c r="AK1019" s="173"/>
      <c r="AL1019" s="173"/>
      <c r="AM1019" s="174"/>
      <c r="AN1019" s="175"/>
      <c r="AO1019" s="175"/>
      <c r="AP1019" s="175"/>
      <c r="AQ1019" s="132" t="s">
        <v>1534</v>
      </c>
      <c r="AR1019" s="400">
        <v>3.0000000000000001E-3</v>
      </c>
      <c r="AS1019" s="12" t="s">
        <v>1525</v>
      </c>
      <c r="AT1019" s="253"/>
      <c r="AU1019" s="253"/>
      <c r="AV1019" s="11"/>
      <c r="AW1019" s="11"/>
      <c r="AX1019" s="11"/>
      <c r="AY1019" s="11"/>
      <c r="AZ1019" s="11"/>
      <c r="BA1019" s="11"/>
      <c r="BB1019" s="14"/>
      <c r="BC1019" s="14"/>
      <c r="BD1019" s="15"/>
      <c r="BE1019" s="137"/>
      <c r="BF1019" s="11"/>
      <c r="BG1019" s="11"/>
      <c r="BH1019" s="11"/>
      <c r="BI1019" s="11"/>
      <c r="BJ1019" s="11"/>
      <c r="BK1019" s="11"/>
      <c r="BL1019" s="11"/>
      <c r="BM1019" s="11"/>
      <c r="BN1019" s="11"/>
      <c r="BO1019" s="11"/>
      <c r="BP1019" s="11"/>
      <c r="BQ1019" s="11"/>
      <c r="BR1019" s="11"/>
      <c r="BS1019" s="11"/>
      <c r="BT1019" s="11"/>
      <c r="BU1019" s="11"/>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c r="CW1019" s="15"/>
      <c r="CX1019" s="15"/>
      <c r="CY1019" s="15"/>
      <c r="CZ1019" s="15"/>
      <c r="DA1019" s="15"/>
      <c r="DB1019" s="16"/>
      <c r="DC1019" s="16"/>
      <c r="DD1019" s="16"/>
      <c r="DE1019" s="16"/>
      <c r="DF1019" s="17"/>
      <c r="DG1019" s="16"/>
      <c r="DH1019" s="16"/>
      <c r="DI1019" s="16"/>
      <c r="DJ1019" s="16"/>
      <c r="DK1019" s="16"/>
      <c r="DL1019" s="16"/>
      <c r="DM1019" s="158"/>
      <c r="DN1019" s="16"/>
      <c r="DO1019" s="16"/>
      <c r="DP1019" s="16"/>
      <c r="DQ1019" s="16"/>
      <c r="DR1019" s="16"/>
      <c r="DS1019" s="16"/>
      <c r="DT1019" s="16"/>
      <c r="DU1019" s="16"/>
      <c r="DV1019" s="16"/>
      <c r="DW1019" s="138"/>
      <c r="DX1019" s="137"/>
      <c r="DY1019" s="137"/>
      <c r="DZ1019" s="17"/>
      <c r="EA1019" s="15"/>
      <c r="EB1019" s="15"/>
      <c r="EC1019" s="15"/>
      <c r="ED1019" s="15"/>
    </row>
    <row r="1020" spans="1:134" ht="15" hidden="1" customHeight="1" x14ac:dyDescent="0.3">
      <c r="A1020" s="154"/>
      <c r="B1020" s="153"/>
      <c r="C1020" s="554"/>
      <c r="D1020" s="306"/>
      <c r="E1020" s="306"/>
      <c r="F1020" s="306"/>
      <c r="G1020" s="252"/>
      <c r="H1020" s="306"/>
      <c r="I1020" s="252"/>
      <c r="J1020" s="252"/>
      <c r="K1020" s="306"/>
      <c r="L1020" s="306"/>
      <c r="M1020" s="306"/>
      <c r="N1020" s="306"/>
      <c r="O1020" s="306"/>
      <c r="P1020" s="306"/>
      <c r="Q1020" s="306"/>
      <c r="R1020" s="306"/>
      <c r="S1020" s="306"/>
      <c r="T1020" s="306"/>
      <c r="U1020" s="306"/>
      <c r="V1020" s="306"/>
      <c r="W1020" s="306"/>
      <c r="X1020" s="306"/>
      <c r="Y1020" s="306"/>
      <c r="Z1020" s="306"/>
      <c r="AA1020" s="306"/>
      <c r="AB1020" s="306"/>
      <c r="AC1020" s="306"/>
      <c r="AD1020" s="306"/>
      <c r="AE1020" s="306"/>
      <c r="AF1020" s="306"/>
      <c r="AG1020" s="306"/>
      <c r="AH1020" s="306"/>
      <c r="AI1020" s="306"/>
      <c r="AJ1020" s="158"/>
      <c r="AK1020" s="173"/>
      <c r="AL1020" s="173"/>
      <c r="AM1020" s="174"/>
      <c r="AN1020" s="175"/>
      <c r="AO1020" s="175"/>
      <c r="AP1020" s="175"/>
      <c r="AQ1020" s="132" t="s">
        <v>994</v>
      </c>
      <c r="AR1020" s="307">
        <f>CVdP_min_AAT</f>
        <v>-460</v>
      </c>
      <c r="AS1020" s="12" t="s">
        <v>311</v>
      </c>
      <c r="AT1020" s="253"/>
      <c r="AU1020" s="253"/>
      <c r="AV1020" s="11"/>
      <c r="AW1020" s="11"/>
      <c r="AX1020" s="11"/>
      <c r="AY1020" s="11"/>
      <c r="AZ1020" s="11"/>
      <c r="BA1020" s="11"/>
      <c r="BB1020" s="14"/>
      <c r="BC1020" s="14"/>
      <c r="BD1020" s="15"/>
      <c r="BE1020" s="137"/>
      <c r="BF1020" s="11"/>
      <c r="BG1020" s="11"/>
      <c r="BH1020" s="11"/>
      <c r="BI1020" s="11"/>
      <c r="BJ1020" s="11"/>
      <c r="BK1020" s="11"/>
      <c r="BL1020" s="11"/>
      <c r="BM1020" s="11"/>
      <c r="BN1020" s="11"/>
      <c r="BO1020" s="11"/>
      <c r="BP1020" s="11"/>
      <c r="BQ1020" s="11"/>
      <c r="BR1020" s="11"/>
      <c r="BS1020" s="11"/>
      <c r="BT1020" s="11"/>
      <c r="BU1020" s="11"/>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c r="CW1020" s="15"/>
      <c r="CX1020" s="15"/>
      <c r="CY1020" s="15"/>
      <c r="CZ1020" s="15"/>
      <c r="DA1020" s="15"/>
      <c r="DB1020" s="16"/>
      <c r="DC1020" s="16"/>
      <c r="DD1020" s="16"/>
      <c r="DE1020" s="16"/>
      <c r="DF1020" s="17"/>
      <c r="DG1020" s="16"/>
      <c r="DH1020" s="16"/>
      <c r="DI1020" s="16"/>
      <c r="DJ1020" s="16"/>
      <c r="DK1020" s="16"/>
      <c r="DL1020" s="16"/>
      <c r="DM1020" s="158"/>
      <c r="DN1020" s="16"/>
      <c r="DO1020" s="16"/>
      <c r="DP1020" s="16"/>
      <c r="DQ1020" s="16"/>
      <c r="DR1020" s="16"/>
      <c r="DS1020" s="16"/>
      <c r="DT1020" s="16"/>
      <c r="DU1020" s="16"/>
      <c r="DV1020" s="16"/>
      <c r="DW1020" s="138"/>
      <c r="DX1020" s="137"/>
      <c r="DY1020" s="137"/>
      <c r="DZ1020" s="17"/>
      <c r="EA1020" s="15"/>
      <c r="EB1020" s="15"/>
      <c r="EC1020" s="15"/>
      <c r="ED1020" s="15"/>
    </row>
    <row r="1021" spans="1:134" ht="15" hidden="1" customHeight="1" x14ac:dyDescent="0.3">
      <c r="A1021" s="123"/>
      <c r="B1021" s="153"/>
      <c r="C1021" s="554"/>
      <c r="D1021" s="306"/>
      <c r="E1021" s="306"/>
      <c r="F1021" s="306"/>
      <c r="G1021" s="252"/>
      <c r="H1021" s="306"/>
      <c r="I1021" s="252"/>
      <c r="J1021" s="252"/>
      <c r="K1021" s="306"/>
      <c r="L1021" s="306"/>
      <c r="M1021" s="306"/>
      <c r="N1021" s="306"/>
      <c r="O1021" s="306"/>
      <c r="P1021" s="306"/>
      <c r="Q1021" s="306"/>
      <c r="R1021" s="306"/>
      <c r="S1021" s="306"/>
      <c r="T1021" s="306"/>
      <c r="U1021" s="306"/>
      <c r="V1021" s="306"/>
      <c r="W1021" s="306"/>
      <c r="X1021" s="306"/>
      <c r="Y1021" s="306"/>
      <c r="Z1021" s="306"/>
      <c r="AA1021" s="306"/>
      <c r="AB1021" s="306"/>
      <c r="AC1021" s="306"/>
      <c r="AD1021" s="306"/>
      <c r="AE1021" s="306"/>
      <c r="AF1021" s="306"/>
      <c r="AG1021" s="306"/>
      <c r="AH1021" s="306"/>
      <c r="AI1021" s="306"/>
      <c r="AJ1021" s="158"/>
      <c r="AK1021" s="173"/>
      <c r="AL1021" s="173"/>
      <c r="AM1021" s="174"/>
      <c r="AN1021" s="175"/>
      <c r="AO1021" s="175"/>
      <c r="AP1021" s="175"/>
      <c r="AQ1021" s="132" t="s">
        <v>360</v>
      </c>
      <c r="AR1021" s="248" t="s">
        <v>385</v>
      </c>
      <c r="AS1021" s="12"/>
      <c r="AT1021" s="253"/>
      <c r="AU1021" s="253"/>
      <c r="AV1021" s="11"/>
      <c r="AW1021" s="11"/>
      <c r="AX1021" s="11"/>
      <c r="AY1021" s="11"/>
      <c r="AZ1021" s="11"/>
      <c r="BA1021" s="11"/>
      <c r="BB1021" s="14"/>
      <c r="BC1021" s="14"/>
      <c r="BD1021" s="15"/>
      <c r="BE1021" s="137"/>
      <c r="BF1021" s="11"/>
      <c r="BG1021" s="11"/>
      <c r="BH1021" s="11"/>
      <c r="BI1021" s="11"/>
      <c r="BJ1021" s="11"/>
      <c r="BK1021" s="11"/>
      <c r="BL1021" s="11"/>
      <c r="BM1021" s="11"/>
      <c r="BN1021" s="11"/>
      <c r="BO1021" s="11"/>
      <c r="BP1021" s="11"/>
      <c r="BQ1021" s="11"/>
      <c r="BR1021" s="11"/>
      <c r="BS1021" s="11"/>
      <c r="BT1021" s="11"/>
      <c r="BU1021" s="11"/>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c r="CW1021" s="15"/>
      <c r="CX1021" s="15"/>
      <c r="CY1021" s="15"/>
      <c r="CZ1021" s="15"/>
      <c r="DA1021" s="15"/>
      <c r="DB1021" s="16"/>
      <c r="DC1021" s="16"/>
      <c r="DD1021" s="16"/>
      <c r="DE1021" s="16"/>
      <c r="DF1021" s="17"/>
      <c r="DG1021" s="16"/>
      <c r="DH1021" s="16"/>
      <c r="DI1021" s="16"/>
      <c r="DJ1021" s="16"/>
      <c r="DK1021" s="16"/>
      <c r="DL1021" s="16"/>
      <c r="DM1021" s="158"/>
      <c r="DN1021" s="16"/>
      <c r="DO1021" s="16"/>
      <c r="DP1021" s="16"/>
      <c r="DQ1021" s="16"/>
      <c r="DR1021" s="16"/>
      <c r="DS1021" s="16"/>
      <c r="DT1021" s="16"/>
      <c r="DU1021" s="16"/>
      <c r="DV1021" s="16"/>
      <c r="DW1021" s="138"/>
      <c r="DX1021" s="137"/>
      <c r="DY1021" s="137"/>
      <c r="DZ1021" s="17"/>
      <c r="EA1021" s="15"/>
      <c r="EB1021" s="15"/>
      <c r="EC1021" s="15"/>
      <c r="ED1021" s="15"/>
    </row>
    <row r="1022" spans="1:134" ht="15" hidden="1" customHeight="1" x14ac:dyDescent="0.3">
      <c r="A1022" s="123"/>
      <c r="B1022" s="383"/>
      <c r="C1022" s="574"/>
      <c r="D1022" s="384"/>
      <c r="E1022" s="384"/>
      <c r="F1022" s="384"/>
      <c r="G1022" s="385"/>
      <c r="H1022" s="384"/>
      <c r="I1022" s="385"/>
      <c r="J1022" s="385"/>
      <c r="K1022" s="384"/>
      <c r="L1022" s="384"/>
      <c r="M1022" s="384"/>
      <c r="N1022" s="384"/>
      <c r="O1022" s="384"/>
      <c r="P1022" s="384"/>
      <c r="Q1022" s="384"/>
      <c r="R1022" s="384"/>
      <c r="S1022" s="384"/>
      <c r="T1022" s="384"/>
      <c r="U1022" s="384"/>
      <c r="V1022" s="384"/>
      <c r="W1022" s="384"/>
      <c r="X1022" s="384"/>
      <c r="Y1022" s="384"/>
      <c r="Z1022" s="384"/>
      <c r="AA1022" s="384"/>
      <c r="AB1022" s="384"/>
      <c r="AC1022" s="384"/>
      <c r="AD1022" s="384"/>
      <c r="AE1022" s="384"/>
      <c r="AF1022" s="384"/>
      <c r="AG1022" s="384"/>
      <c r="AH1022" s="384"/>
      <c r="AI1022" s="384"/>
      <c r="AJ1022" s="386"/>
      <c r="AK1022" s="387"/>
      <c r="AL1022" s="387"/>
      <c r="AM1022" s="388"/>
      <c r="AN1022" s="389"/>
      <c r="AO1022" s="389"/>
      <c r="AP1022" s="389"/>
      <c r="AQ1022" s="390"/>
      <c r="AR1022" s="390"/>
      <c r="AS1022" s="390"/>
      <c r="AT1022" s="391"/>
      <c r="AU1022" s="391"/>
      <c r="AV1022" s="392"/>
      <c r="AW1022" s="392"/>
      <c r="AX1022" s="392"/>
      <c r="AY1022" s="392"/>
      <c r="AZ1022" s="392"/>
      <c r="BA1022" s="392"/>
      <c r="BB1022" s="186"/>
      <c r="BC1022" s="186"/>
      <c r="BD1022" s="15"/>
      <c r="BE1022" s="137"/>
      <c r="BF1022" s="11"/>
      <c r="BG1022" s="11"/>
      <c r="BH1022" s="11"/>
      <c r="BI1022" s="11"/>
      <c r="BJ1022" s="11"/>
      <c r="BK1022" s="11"/>
      <c r="BL1022" s="11"/>
      <c r="BM1022" s="11"/>
      <c r="BN1022" s="11"/>
      <c r="BO1022" s="11"/>
      <c r="BP1022" s="11"/>
      <c r="BQ1022" s="11"/>
      <c r="BR1022" s="11"/>
      <c r="BS1022" s="11"/>
      <c r="BT1022" s="11"/>
      <c r="BU1022" s="11"/>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c r="CW1022" s="15"/>
      <c r="CX1022" s="15"/>
      <c r="CY1022" s="15"/>
      <c r="CZ1022" s="15"/>
      <c r="DA1022" s="15"/>
      <c r="DB1022" s="16"/>
      <c r="DC1022" s="16"/>
      <c r="DD1022" s="16"/>
      <c r="DE1022" s="16"/>
      <c r="DF1022" s="17"/>
      <c r="DG1022" s="16"/>
      <c r="DH1022" s="16"/>
      <c r="DI1022" s="16"/>
      <c r="DJ1022" s="16"/>
      <c r="DK1022" s="16"/>
      <c r="DL1022" s="16"/>
      <c r="DM1022" s="386"/>
      <c r="DN1022" s="16"/>
      <c r="DO1022" s="16"/>
      <c r="DP1022" s="16"/>
      <c r="DQ1022" s="16"/>
      <c r="DR1022" s="16"/>
      <c r="DS1022" s="16"/>
      <c r="DT1022" s="16"/>
      <c r="DU1022" s="16"/>
      <c r="DV1022" s="16"/>
      <c r="DW1022" s="138"/>
      <c r="DX1022" s="137"/>
      <c r="DY1022" s="137"/>
      <c r="DZ1022" s="17"/>
      <c r="EA1022" s="15"/>
      <c r="EB1022" s="15"/>
      <c r="EC1022" s="15"/>
      <c r="ED1022" s="15"/>
    </row>
    <row r="1023" spans="1:134" ht="15" customHeight="1" x14ac:dyDescent="0.3">
      <c r="A1023" s="220"/>
      <c r="B1023" s="139"/>
      <c r="C1023" s="561" t="s">
        <v>1535</v>
      </c>
      <c r="D1023" s="193" t="s">
        <v>184</v>
      </c>
      <c r="E1023" s="192" t="s">
        <v>184</v>
      </c>
      <c r="F1023" s="238"/>
      <c r="G1023" s="193" t="s">
        <v>184</v>
      </c>
      <c r="H1023" s="238"/>
      <c r="I1023" s="238"/>
      <c r="J1023" s="238"/>
      <c r="K1023" s="238"/>
      <c r="L1023" s="239"/>
      <c r="M1023" s="238"/>
      <c r="N1023" s="237"/>
      <c r="O1023" s="238"/>
      <c r="P1023" s="238"/>
      <c r="Q1023" s="238"/>
      <c r="R1023" s="238"/>
      <c r="S1023" s="238"/>
      <c r="T1023" s="238"/>
      <c r="U1023" s="238"/>
      <c r="V1023" s="238"/>
      <c r="W1023" s="238"/>
      <c r="X1023" s="238"/>
      <c r="Y1023" s="238"/>
      <c r="Z1023" s="238"/>
      <c r="AA1023" s="238"/>
      <c r="AB1023" s="238"/>
      <c r="AC1023" s="238"/>
      <c r="AD1023" s="238"/>
      <c r="AE1023" s="238"/>
      <c r="AF1023" s="238"/>
      <c r="AG1023" s="238"/>
      <c r="AH1023" s="238"/>
      <c r="AI1023" s="238"/>
      <c r="AJ1023" s="128">
        <f>IF($DM1023=0,0,(IF(_xlfn.BITAND($DM1023, 128),"8,", "") &amp; IF(_xlfn.BITAND($DM1023,64),"7,", "") &amp; IF(_xlfn.BITAND($DM1023,7), _xlfn.BITAND($DM1023,7) &amp; ",", "") &amp; IF(_xlfn.BITAND($DM1023, 56), _xlfn.BITAND($DM1023, 56)/8, "")))</f>
        <v>0</v>
      </c>
      <c r="AK1023" s="129">
        <v>51</v>
      </c>
      <c r="AL1023" s="129">
        <v>3</v>
      </c>
      <c r="AM1023" s="130" t="s">
        <v>165</v>
      </c>
      <c r="AN1023" s="131" t="s">
        <v>1536</v>
      </c>
      <c r="AO1023" s="131" t="s">
        <v>343</v>
      </c>
      <c r="AP1023" s="131" t="s">
        <v>1537</v>
      </c>
      <c r="AQ1023" s="140" t="s">
        <v>1538</v>
      </c>
      <c r="AR1023" s="198">
        <v>4.7999908357771197</v>
      </c>
      <c r="AS1023" s="12" t="s">
        <v>346</v>
      </c>
      <c r="AT1023" s="198">
        <v>0.5</v>
      </c>
      <c r="AU1023" s="198">
        <v>3</v>
      </c>
      <c r="AV1023" s="12" t="s">
        <v>259</v>
      </c>
      <c r="AW1023" s="135">
        <v>0</v>
      </c>
      <c r="AX1023" s="135">
        <v>0</v>
      </c>
      <c r="AY1023" s="135">
        <v>0</v>
      </c>
      <c r="AZ1023" s="135">
        <v>0</v>
      </c>
      <c r="BA1023" s="135">
        <v>0</v>
      </c>
      <c r="BB1023" s="136"/>
      <c r="BC1023" s="136"/>
      <c r="BD1023" s="15"/>
      <c r="BE1023" s="137" t="str">
        <f>IF(C1023="","",C1023)</f>
        <v>TPS1 high voltage</v>
      </c>
      <c r="BF1023" s="11" t="s">
        <v>264</v>
      </c>
      <c r="BG1023" s="11" t="s">
        <v>265</v>
      </c>
      <c r="BH1023" s="11" t="s">
        <v>266</v>
      </c>
      <c r="BI1023" s="11" t="s">
        <v>525</v>
      </c>
      <c r="BJ1023" s="11" t="s">
        <v>268</v>
      </c>
      <c r="BK1023" s="11" t="s">
        <v>485</v>
      </c>
      <c r="BL1023" s="11" t="s">
        <v>350</v>
      </c>
      <c r="BM1023" s="11" t="s">
        <v>179</v>
      </c>
      <c r="BN1023" s="11" t="s">
        <v>182</v>
      </c>
      <c r="BO1023" s="11" t="s">
        <v>181</v>
      </c>
      <c r="BP1023" s="11" t="s">
        <v>272</v>
      </c>
      <c r="BQ1023" s="11" t="s">
        <v>182</v>
      </c>
      <c r="BR1023" s="11" t="s">
        <v>182</v>
      </c>
      <c r="BS1023" s="11" t="s">
        <v>183</v>
      </c>
      <c r="BT1023" s="11" t="s">
        <v>182</v>
      </c>
      <c r="BU1023" s="11"/>
      <c r="BV1023" s="15">
        <f t="shared" ref="BV1023:BZ1024" si="475">IF(UPPER(TRIM(D1023))="X",1,0)</f>
        <v>1</v>
      </c>
      <c r="BW1023" s="15">
        <f t="shared" si="475"/>
        <v>1</v>
      </c>
      <c r="BX1023" s="15">
        <f t="shared" si="475"/>
        <v>0</v>
      </c>
      <c r="BY1023" s="15">
        <f t="shared" si="475"/>
        <v>1</v>
      </c>
      <c r="BZ1023" s="15">
        <f t="shared" si="475"/>
        <v>0</v>
      </c>
      <c r="CA1023" s="15">
        <f>IF(UPPER(TRIM(J1023))="X",1,0)</f>
        <v>0</v>
      </c>
      <c r="CB1023" s="15">
        <f>IF(UPPER(TRIM(L1023))="X",1,0)</f>
        <v>0</v>
      </c>
      <c r="CC1023" s="15">
        <f>IF(UPPER(TRIM(M1023))="X",1,0)</f>
        <v>0</v>
      </c>
      <c r="CD1023" s="15">
        <f>IF(UPPER(TRIM(I1023))="X",1,0)</f>
        <v>0</v>
      </c>
      <c r="CE1023" s="15">
        <f>IF(UPPER(TRIM(K1023))="X",1,0)</f>
        <v>0</v>
      </c>
      <c r="CF1023" s="15">
        <f t="shared" ref="CF1023:CU1024" si="476">IF(UPPER(TRIM(N1023))="X",1,0)</f>
        <v>0</v>
      </c>
      <c r="CG1023" s="15">
        <f t="shared" si="476"/>
        <v>0</v>
      </c>
      <c r="CH1023" s="15">
        <f t="shared" si="476"/>
        <v>0</v>
      </c>
      <c r="CI1023" s="15">
        <f t="shared" si="476"/>
        <v>0</v>
      </c>
      <c r="CJ1023" s="15">
        <f t="shared" si="476"/>
        <v>0</v>
      </c>
      <c r="CK1023" s="15">
        <f t="shared" si="476"/>
        <v>0</v>
      </c>
      <c r="CL1023" s="15">
        <f t="shared" si="476"/>
        <v>0</v>
      </c>
      <c r="CM1023" s="15">
        <f t="shared" si="476"/>
        <v>0</v>
      </c>
      <c r="CN1023" s="15">
        <f t="shared" si="476"/>
        <v>0</v>
      </c>
      <c r="CO1023" s="15">
        <f t="shared" si="476"/>
        <v>0</v>
      </c>
      <c r="CP1023" s="15">
        <f t="shared" si="476"/>
        <v>0</v>
      </c>
      <c r="CQ1023" s="15">
        <f t="shared" si="476"/>
        <v>0</v>
      </c>
      <c r="CR1023" s="15">
        <f t="shared" si="476"/>
        <v>0</v>
      </c>
      <c r="CS1023" s="15">
        <f t="shared" si="476"/>
        <v>0</v>
      </c>
      <c r="CT1023" s="15">
        <f t="shared" si="476"/>
        <v>0</v>
      </c>
      <c r="CU1023" s="15">
        <f t="shared" si="476"/>
        <v>0</v>
      </c>
      <c r="CV1023" s="15">
        <f t="shared" ref="CP1023:DA1024" si="477">IF(UPPER(TRIM(AD1023))="X",1,0)</f>
        <v>0</v>
      </c>
      <c r="CW1023" s="15">
        <f t="shared" si="477"/>
        <v>0</v>
      </c>
      <c r="CX1023" s="15">
        <f t="shared" si="477"/>
        <v>0</v>
      </c>
      <c r="CY1023" s="15">
        <f t="shared" si="477"/>
        <v>0</v>
      </c>
      <c r="CZ1023" s="15">
        <f t="shared" si="477"/>
        <v>0</v>
      </c>
      <c r="DA1023" s="15">
        <f t="shared" si="477"/>
        <v>0</v>
      </c>
      <c r="DB1023" s="16">
        <f>IF(UPPER(TRIM(AM1023))="P", 0, IF(UPPER(TRIM(AM1023))="C", 16384, IF(UPPER(TRIM(AM1023))="B", 32768, IF(UPPER(TRIM(AM1023))="U", 49152, -1))))</f>
        <v>0</v>
      </c>
      <c r="DC1023" s="16">
        <f>HEX2DEC(AN1023)</f>
        <v>288</v>
      </c>
      <c r="DD1023" s="16">
        <f>IF(UPPER(TRIM(BB1023))="",0,IF(UPPER(TRIM(BB1023))="M",32,IF(UPPER(TRIM(BB1023))="H",64,IF(UPPER(TRIM(BB1023))="I",128,-1))))</f>
        <v>0</v>
      </c>
      <c r="DE1023" s="16">
        <f>IF(UPPER(TRIM(BC1023))="",0, IF(UPPER(TRIM(BC1023))="U",1,IF(UPPER(TRIM(BC1023))="A",2,IF(UPPER(TRIM(BC1023))="B1",4,IF(UPPER(TRIM(BC1023))="B2",8,IF(UPPER(TRIM(BC1023))="C",16,-1))))))</f>
        <v>0</v>
      </c>
      <c r="DF1023" s="17"/>
      <c r="DG1023" s="16">
        <v>13</v>
      </c>
      <c r="DH1023" s="16">
        <f>AK1023</f>
        <v>51</v>
      </c>
      <c r="DI1023" s="16">
        <f>AL1023</f>
        <v>3</v>
      </c>
      <c r="DJ1023" s="16">
        <f>DB1023 + DC1023</f>
        <v>288</v>
      </c>
      <c r="DK1023" s="16">
        <f>HEX2DEC(AO1023)</f>
        <v>18</v>
      </c>
      <c r="DL1023" s="16">
        <f>HEX2DEC(AP1023)</f>
        <v>1585</v>
      </c>
      <c r="DM1023" s="128">
        <v>0</v>
      </c>
      <c r="DN1023" s="16">
        <v>18</v>
      </c>
      <c r="DO1023" s="16">
        <f>BV1023*2^15+BW1023*2^14+BX1023*2^13+BY1023*2^12+BZ1023*2^11+CA1023*2^10+CB1023*2^9+CC1023*2^8+CD1023*2^7+CE1023*2^6+CF1023*2^5+CG1023*2^4+CH1023*2^3+CI1023*2^2+CJ1023*2^1+CK1023*2^0</f>
        <v>53248</v>
      </c>
      <c r="DP1023" s="16">
        <f>CL1023*2^15+CM1023*2^14+CN1023*2^13+CO1023*2^12+CP1023*2^11+CQ1023*2^10+CR1023*2^9+CS1023*2^8+CT1023*2^7+CU1023*2^6+CV1023*2^5+CW1023*2^4+CX1023*2^3+CY1023*2^2+CZ1023*2^1+DA1023*2^0</f>
        <v>0</v>
      </c>
      <c r="DQ1023" s="16">
        <f>IF(DS1023=2,AT1023*1000,IF(DS1023&gt;2,AT1023,HEX2DEC("40000000")))</f>
        <v>500</v>
      </c>
      <c r="DR1023" s="16">
        <f>IF(DT1023=2,AU1023*1000,IF(DT1023&gt;2,AU1023,HEX2DEC("40000000")))</f>
        <v>3000</v>
      </c>
      <c r="DS1023" s="16">
        <v>2</v>
      </c>
      <c r="DT1023" s="16">
        <v>2</v>
      </c>
      <c r="DU1023" s="16">
        <f>MAX(0,MIN(AX1023,3))*2^14+MAX(0,MIN(AY1023,3))*2^12+MAX(0,MIN(AZ1023,3))*2^10+MAX(0,MIN(BA1023,3))*2^8+IF(AW1023&lt;0,31,IF(AW1023&gt;30,30,AW1023))</f>
        <v>0</v>
      </c>
      <c r="DV1023" s="16">
        <f>DD1023 + DE1023</f>
        <v>0</v>
      </c>
      <c r="DW1023" s="138" t="s">
        <v>184</v>
      </c>
      <c r="DX1023" s="137" t="s">
        <v>273</v>
      </c>
      <c r="DY1023" s="137" t="s">
        <v>186</v>
      </c>
      <c r="DZ1023" s="17"/>
      <c r="EA1023" s="15"/>
      <c r="EB1023" s="15"/>
      <c r="EC1023" s="15"/>
      <c r="ED1023" s="15"/>
    </row>
    <row r="1024" spans="1:134" ht="15" customHeight="1" x14ac:dyDescent="0.3">
      <c r="A1024" s="154"/>
      <c r="B1024" s="139"/>
      <c r="C1024" s="561" t="s">
        <v>1539</v>
      </c>
      <c r="D1024" s="151" t="s">
        <v>184</v>
      </c>
      <c r="E1024" s="200" t="s">
        <v>184</v>
      </c>
      <c r="F1024" s="152"/>
      <c r="G1024" s="151" t="s">
        <v>184</v>
      </c>
      <c r="H1024" s="152"/>
      <c r="I1024" s="152"/>
      <c r="J1024" s="152"/>
      <c r="K1024" s="152"/>
      <c r="L1024" s="241"/>
      <c r="M1024" s="152"/>
      <c r="N1024" s="228"/>
      <c r="O1024" s="152"/>
      <c r="P1024" s="152"/>
      <c r="Q1024" s="152"/>
      <c r="R1024" s="152"/>
      <c r="S1024" s="152"/>
      <c r="T1024" s="152"/>
      <c r="U1024" s="152"/>
      <c r="V1024" s="152"/>
      <c r="W1024" s="152"/>
      <c r="X1024" s="152"/>
      <c r="Y1024" s="152"/>
      <c r="Z1024" s="152"/>
      <c r="AA1024" s="152"/>
      <c r="AB1024" s="152"/>
      <c r="AC1024" s="152"/>
      <c r="AD1024" s="152"/>
      <c r="AE1024" s="152"/>
      <c r="AF1024" s="152"/>
      <c r="AG1024" s="152"/>
      <c r="AH1024" s="152"/>
      <c r="AI1024" s="152"/>
      <c r="AJ1024" s="128">
        <f>IF($DM1024=0,0,(IF(_xlfn.BITAND($DM1024, 128),"8,", "") &amp; IF(_xlfn.BITAND($DM1024,64),"7,", "") &amp; IF(_xlfn.BITAND($DM1024,7), _xlfn.BITAND($DM1024,7) &amp; ",", "") &amp; IF(_xlfn.BITAND($DM1024, 56), _xlfn.BITAND($DM1024, 56)/8, "")))</f>
        <v>0</v>
      </c>
      <c r="AK1024" s="129">
        <v>51</v>
      </c>
      <c r="AL1024" s="129">
        <v>4</v>
      </c>
      <c r="AM1024" s="130" t="s">
        <v>165</v>
      </c>
      <c r="AN1024" s="131" t="s">
        <v>1536</v>
      </c>
      <c r="AO1024" s="131" t="s">
        <v>352</v>
      </c>
      <c r="AP1024" s="131" t="s">
        <v>1540</v>
      </c>
      <c r="AQ1024" s="132" t="s">
        <v>1541</v>
      </c>
      <c r="AR1024" s="198">
        <v>0.20000916422287299</v>
      </c>
      <c r="AS1024" s="12" t="s">
        <v>346</v>
      </c>
      <c r="AT1024" s="198">
        <v>0.5</v>
      </c>
      <c r="AU1024" s="198">
        <v>3</v>
      </c>
      <c r="AV1024" s="12" t="s">
        <v>259</v>
      </c>
      <c r="AW1024" s="135">
        <v>0</v>
      </c>
      <c r="AX1024" s="135">
        <v>0</v>
      </c>
      <c r="AY1024" s="135">
        <v>0</v>
      </c>
      <c r="AZ1024" s="135">
        <v>0</v>
      </c>
      <c r="BA1024" s="135">
        <v>0</v>
      </c>
      <c r="BB1024" s="136"/>
      <c r="BC1024" s="136"/>
      <c r="BD1024" s="15"/>
      <c r="BE1024" s="137" t="str">
        <f>IF(C1024="","",C1024)</f>
        <v>TPS1 low voltage</v>
      </c>
      <c r="BF1024" s="11" t="s">
        <v>264</v>
      </c>
      <c r="BG1024" s="11" t="s">
        <v>265</v>
      </c>
      <c r="BH1024" s="11" t="s">
        <v>266</v>
      </c>
      <c r="BI1024" s="11" t="s">
        <v>525</v>
      </c>
      <c r="BJ1024" s="11" t="s">
        <v>268</v>
      </c>
      <c r="BK1024" s="11" t="s">
        <v>485</v>
      </c>
      <c r="BL1024" s="11" t="s">
        <v>350</v>
      </c>
      <c r="BM1024" s="11" t="s">
        <v>179</v>
      </c>
      <c r="BN1024" s="11" t="s">
        <v>182</v>
      </c>
      <c r="BO1024" s="11" t="s">
        <v>181</v>
      </c>
      <c r="BP1024" s="11" t="s">
        <v>272</v>
      </c>
      <c r="BQ1024" s="11" t="s">
        <v>182</v>
      </c>
      <c r="BR1024" s="11" t="s">
        <v>182</v>
      </c>
      <c r="BS1024" s="11" t="s">
        <v>183</v>
      </c>
      <c r="BT1024" s="11" t="s">
        <v>182</v>
      </c>
      <c r="BU1024" s="11"/>
      <c r="BV1024" s="15">
        <f t="shared" si="475"/>
        <v>1</v>
      </c>
      <c r="BW1024" s="15">
        <f t="shared" si="475"/>
        <v>1</v>
      </c>
      <c r="BX1024" s="15">
        <f t="shared" si="475"/>
        <v>0</v>
      </c>
      <c r="BY1024" s="15">
        <f t="shared" si="475"/>
        <v>1</v>
      </c>
      <c r="BZ1024" s="15">
        <f t="shared" si="475"/>
        <v>0</v>
      </c>
      <c r="CA1024" s="15">
        <f>IF(UPPER(TRIM(J1024))="X",1,0)</f>
        <v>0</v>
      </c>
      <c r="CB1024" s="15">
        <f>IF(UPPER(TRIM(L1024))="X",1,0)</f>
        <v>0</v>
      </c>
      <c r="CC1024" s="15">
        <f>IF(UPPER(TRIM(M1024))="X",1,0)</f>
        <v>0</v>
      </c>
      <c r="CD1024" s="15">
        <f>IF(UPPER(TRIM(I1024))="X",1,0)</f>
        <v>0</v>
      </c>
      <c r="CE1024" s="15">
        <f>IF(UPPER(TRIM(K1024))="X",1,0)</f>
        <v>0</v>
      </c>
      <c r="CF1024" s="15">
        <f t="shared" si="476"/>
        <v>0</v>
      </c>
      <c r="CG1024" s="15">
        <f t="shared" si="476"/>
        <v>0</v>
      </c>
      <c r="CH1024" s="15">
        <f t="shared" si="476"/>
        <v>0</v>
      </c>
      <c r="CI1024" s="15">
        <f t="shared" si="476"/>
        <v>0</v>
      </c>
      <c r="CJ1024" s="15">
        <f t="shared" si="476"/>
        <v>0</v>
      </c>
      <c r="CK1024" s="15">
        <f t="shared" si="476"/>
        <v>0</v>
      </c>
      <c r="CL1024" s="15">
        <f t="shared" si="476"/>
        <v>0</v>
      </c>
      <c r="CM1024" s="15">
        <f t="shared" si="476"/>
        <v>0</v>
      </c>
      <c r="CN1024" s="15">
        <f t="shared" si="476"/>
        <v>0</v>
      </c>
      <c r="CO1024" s="15">
        <f t="shared" si="476"/>
        <v>0</v>
      </c>
      <c r="CP1024" s="15">
        <f t="shared" si="477"/>
        <v>0</v>
      </c>
      <c r="CQ1024" s="15">
        <f t="shared" si="477"/>
        <v>0</v>
      </c>
      <c r="CR1024" s="15">
        <f t="shared" si="477"/>
        <v>0</v>
      </c>
      <c r="CS1024" s="15">
        <f t="shared" si="477"/>
        <v>0</v>
      </c>
      <c r="CT1024" s="15">
        <f t="shared" si="477"/>
        <v>0</v>
      </c>
      <c r="CU1024" s="15">
        <f t="shared" si="477"/>
        <v>0</v>
      </c>
      <c r="CV1024" s="15">
        <f t="shared" si="477"/>
        <v>0</v>
      </c>
      <c r="CW1024" s="15">
        <f t="shared" si="477"/>
        <v>0</v>
      </c>
      <c r="CX1024" s="15">
        <f t="shared" si="477"/>
        <v>0</v>
      </c>
      <c r="CY1024" s="15">
        <f t="shared" si="477"/>
        <v>0</v>
      </c>
      <c r="CZ1024" s="15">
        <f t="shared" si="477"/>
        <v>0</v>
      </c>
      <c r="DA1024" s="15">
        <f t="shared" si="477"/>
        <v>0</v>
      </c>
      <c r="DB1024" s="16">
        <f>IF(UPPER(TRIM(AM1024))="P", 0, IF(UPPER(TRIM(AM1024))="C", 16384, IF(UPPER(TRIM(AM1024))="B", 32768, IF(UPPER(TRIM(AM1024))="U", 49152, -1))))</f>
        <v>0</v>
      </c>
      <c r="DC1024" s="16">
        <f>HEX2DEC(AN1024)</f>
        <v>288</v>
      </c>
      <c r="DD1024" s="16">
        <f>IF(UPPER(TRIM(BB1024))="",0,IF(UPPER(TRIM(BB1024))="M",32,IF(UPPER(TRIM(BB1024))="H",64,IF(UPPER(TRIM(BB1024))="I",128,-1))))</f>
        <v>0</v>
      </c>
      <c r="DE1024" s="16">
        <f>IF(UPPER(TRIM(BC1024))="",0, IF(UPPER(TRIM(BC1024))="U",1,IF(UPPER(TRIM(BC1024))="A",2,IF(UPPER(TRIM(BC1024))="B1",4,IF(UPPER(TRIM(BC1024))="B2",8,IF(UPPER(TRIM(BC1024))="C",16,-1))))))</f>
        <v>0</v>
      </c>
      <c r="DF1024" s="17"/>
      <c r="DG1024" s="16">
        <v>14</v>
      </c>
      <c r="DH1024" s="16">
        <f>AK1024</f>
        <v>51</v>
      </c>
      <c r="DI1024" s="16">
        <f>AL1024</f>
        <v>4</v>
      </c>
      <c r="DJ1024" s="16">
        <f>DB1024 + DC1024</f>
        <v>288</v>
      </c>
      <c r="DK1024" s="16">
        <f>HEX2DEC(AO1024)</f>
        <v>17</v>
      </c>
      <c r="DL1024" s="16">
        <f>HEX2DEC(AP1024)</f>
        <v>1586</v>
      </c>
      <c r="DM1024" s="128">
        <v>0</v>
      </c>
      <c r="DN1024" s="16">
        <v>19</v>
      </c>
      <c r="DO1024" s="16">
        <f>BV1024*2^15+BW1024*2^14+BX1024*2^13+BY1024*2^12+BZ1024*2^11+CA1024*2^10+CB1024*2^9+CC1024*2^8+CD1024*2^7+CE1024*2^6+CF1024*2^5+CG1024*2^4+CH1024*2^3+CI1024*2^2+CJ1024*2^1+CK1024*2^0</f>
        <v>53248</v>
      </c>
      <c r="DP1024" s="16">
        <f>CL1024*2^15+CM1024*2^14+CN1024*2^13+CO1024*2^12+CP1024*2^11+CQ1024*2^10+CR1024*2^9+CS1024*2^8+CT1024*2^7+CU1024*2^6+CV1024*2^5+CW1024*2^4+CX1024*2^3+CY1024*2^2+CZ1024*2^1+DA1024*2^0</f>
        <v>0</v>
      </c>
      <c r="DQ1024" s="16">
        <f>IF(DS1024=2,AT1024*1000,IF(DS1024&gt;2,AT1024,HEX2DEC("40000000")))</f>
        <v>500</v>
      </c>
      <c r="DR1024" s="16">
        <f>IF(DT1024=2,AU1024*1000,IF(DT1024&gt;2,AU1024,HEX2DEC("40000000")))</f>
        <v>3000</v>
      </c>
      <c r="DS1024" s="16">
        <v>2</v>
      </c>
      <c r="DT1024" s="16">
        <v>2</v>
      </c>
      <c r="DU1024" s="16">
        <f>MAX(0,MIN(AX1024,3))*2^14+MAX(0,MIN(AY1024,3))*2^12+MAX(0,MIN(AZ1024,3))*2^10+MAX(0,MIN(BA1024,3))*2^8+IF(AW1024&lt;0,31,IF(AW1024&gt;30,30,AW1024))</f>
        <v>0</v>
      </c>
      <c r="DV1024" s="16">
        <f>DD1024 + DE1024</f>
        <v>0</v>
      </c>
      <c r="DW1024" s="138" t="s">
        <v>184</v>
      </c>
      <c r="DX1024" s="137" t="s">
        <v>273</v>
      </c>
      <c r="DY1024" s="137" t="s">
        <v>186</v>
      </c>
      <c r="DZ1024" s="17"/>
      <c r="EA1024" s="15"/>
      <c r="EB1024" s="15"/>
      <c r="EC1024" s="15"/>
      <c r="ED1024" s="15"/>
    </row>
    <row r="1025" spans="1:134" ht="15" hidden="1" customHeight="1" x14ac:dyDescent="0.3">
      <c r="A1025" s="154"/>
      <c r="B1025" s="139"/>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48"/>
      <c r="AK1025" s="12"/>
      <c r="AL1025" s="12"/>
      <c r="AM1025" s="149"/>
      <c r="AN1025" s="150"/>
      <c r="AO1025" s="150"/>
      <c r="AP1025" s="150"/>
      <c r="AQ1025" s="12"/>
      <c r="AR1025" s="12"/>
      <c r="AS1025" s="12"/>
      <c r="AT1025" s="12"/>
      <c r="AU1025" s="12"/>
      <c r="AV1025" s="12"/>
      <c r="AW1025" s="12"/>
      <c r="AX1025" s="12"/>
      <c r="AY1025" s="12"/>
      <c r="AZ1025" s="12"/>
      <c r="BA1025" s="12"/>
      <c r="BB1025" s="14"/>
      <c r="BC1025" s="14"/>
      <c r="BD1025" s="15"/>
      <c r="BE1025" s="137" t="s">
        <v>183</v>
      </c>
      <c r="BF1025" s="146"/>
      <c r="BG1025" s="146"/>
      <c r="BH1025" s="146"/>
      <c r="BI1025" s="11" t="s">
        <v>183</v>
      </c>
      <c r="BJ1025" s="11" t="s">
        <v>183</v>
      </c>
      <c r="BK1025" s="11" t="s">
        <v>183</v>
      </c>
      <c r="BL1025" s="11" t="s">
        <v>183</v>
      </c>
      <c r="BM1025" s="11" t="s">
        <v>183</v>
      </c>
      <c r="BN1025" s="11" t="s">
        <v>183</v>
      </c>
      <c r="BO1025" s="11" t="s">
        <v>183</v>
      </c>
      <c r="BP1025" s="11" t="s">
        <v>183</v>
      </c>
      <c r="BQ1025" s="11" t="s">
        <v>183</v>
      </c>
      <c r="BR1025" s="11" t="s">
        <v>183</v>
      </c>
      <c r="BS1025" s="11" t="s">
        <v>183</v>
      </c>
      <c r="BT1025" s="11" t="s">
        <v>183</v>
      </c>
      <c r="BU1025" s="11"/>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c r="CW1025" s="15"/>
      <c r="CX1025" s="15"/>
      <c r="CY1025" s="15"/>
      <c r="CZ1025" s="15"/>
      <c r="DA1025" s="15"/>
      <c r="DB1025" s="16"/>
      <c r="DC1025" s="16"/>
      <c r="DD1025" s="16"/>
      <c r="DE1025" s="16"/>
      <c r="DF1025" s="17"/>
      <c r="DG1025" s="16"/>
      <c r="DH1025" s="16"/>
      <c r="DI1025" s="16"/>
      <c r="DJ1025" s="16"/>
      <c r="DK1025" s="16"/>
      <c r="DL1025" s="16"/>
      <c r="DM1025" s="13"/>
      <c r="DN1025" s="16"/>
      <c r="DO1025" s="16"/>
      <c r="DP1025" s="16"/>
      <c r="DQ1025" s="16"/>
      <c r="DR1025" s="16"/>
      <c r="DS1025" s="16"/>
      <c r="DT1025" s="16"/>
      <c r="DU1025" s="16"/>
      <c r="DV1025" s="16"/>
      <c r="DW1025" s="138"/>
      <c r="DX1025" s="137"/>
      <c r="DY1025" s="137"/>
      <c r="DZ1025" s="17"/>
      <c r="EA1025" s="15"/>
      <c r="EB1025" s="15"/>
      <c r="EC1025" s="15"/>
      <c r="ED1025" s="15"/>
    </row>
    <row r="1026" spans="1:134" ht="15" customHeight="1" x14ac:dyDescent="0.3">
      <c r="A1026" s="123"/>
      <c r="B1026" s="139"/>
      <c r="C1026" s="561" t="s">
        <v>1542</v>
      </c>
      <c r="D1026" s="243" t="s">
        <v>184</v>
      </c>
      <c r="E1026" s="151" t="s">
        <v>184</v>
      </c>
      <c r="F1026" s="228"/>
      <c r="G1026" s="151" t="s">
        <v>184</v>
      </c>
      <c r="H1026" s="152"/>
      <c r="I1026" s="152"/>
      <c r="J1026" s="152"/>
      <c r="K1026" s="152"/>
      <c r="L1026" s="241"/>
      <c r="M1026" s="152"/>
      <c r="N1026" s="228"/>
      <c r="O1026" s="152"/>
      <c r="P1026" s="152"/>
      <c r="Q1026" s="152"/>
      <c r="R1026" s="152"/>
      <c r="S1026" s="152"/>
      <c r="T1026" s="152"/>
      <c r="U1026" s="152"/>
      <c r="V1026" s="152"/>
      <c r="W1026" s="152"/>
      <c r="X1026" s="152"/>
      <c r="Y1026" s="152"/>
      <c r="Z1026" s="152"/>
      <c r="AA1026" s="152"/>
      <c r="AB1026" s="152"/>
      <c r="AC1026" s="152"/>
      <c r="AD1026" s="152"/>
      <c r="AE1026" s="152"/>
      <c r="AF1026" s="152"/>
      <c r="AG1026" s="152"/>
      <c r="AH1026" s="152"/>
      <c r="AI1026" s="152"/>
      <c r="AJ1026" s="128">
        <f>IF($DM1026=0,0,(IF(_xlfn.BITAND($DM1026, 128),"8,", "") &amp; IF(_xlfn.BITAND($DM1026,64),"7,", "") &amp; IF(_xlfn.BITAND($DM1026,7), _xlfn.BITAND($DM1026,7) &amp; ",", "") &amp; IF(_xlfn.BITAND($DM1026, 56), _xlfn.BITAND($DM1026, 56)/8, "")))</f>
        <v>0</v>
      </c>
      <c r="AK1026" s="129">
        <v>3673</v>
      </c>
      <c r="AL1026" s="129">
        <v>3</v>
      </c>
      <c r="AM1026" s="130" t="s">
        <v>165</v>
      </c>
      <c r="AN1026" s="131" t="s">
        <v>1543</v>
      </c>
      <c r="AO1026" s="131" t="s">
        <v>343</v>
      </c>
      <c r="AP1026" s="131" t="s">
        <v>1544</v>
      </c>
      <c r="AQ1026" s="132" t="s">
        <v>1545</v>
      </c>
      <c r="AR1026" s="198">
        <v>4.7999908357771197</v>
      </c>
      <c r="AS1026" s="12" t="s">
        <v>346</v>
      </c>
      <c r="AT1026" s="198">
        <v>0.5</v>
      </c>
      <c r="AU1026" s="198">
        <v>3</v>
      </c>
      <c r="AV1026" s="12" t="s">
        <v>259</v>
      </c>
      <c r="AW1026" s="135">
        <v>0</v>
      </c>
      <c r="AX1026" s="135">
        <v>0</v>
      </c>
      <c r="AY1026" s="135">
        <v>0</v>
      </c>
      <c r="AZ1026" s="135">
        <v>0</v>
      </c>
      <c r="BA1026" s="135">
        <v>0</v>
      </c>
      <c r="BB1026" s="136"/>
      <c r="BC1026" s="136"/>
      <c r="BD1026" s="15"/>
      <c r="BE1026" s="137" t="str">
        <f>IF(C1026="","",C1026)</f>
        <v>TPS2 high voltage</v>
      </c>
      <c r="BF1026" s="11" t="s">
        <v>264</v>
      </c>
      <c r="BG1026" s="11" t="s">
        <v>265</v>
      </c>
      <c r="BH1026" s="11" t="s">
        <v>266</v>
      </c>
      <c r="BI1026" s="11" t="s">
        <v>525</v>
      </c>
      <c r="BJ1026" s="11" t="s">
        <v>268</v>
      </c>
      <c r="BK1026" s="11" t="s">
        <v>485</v>
      </c>
      <c r="BL1026" s="11" t="s">
        <v>350</v>
      </c>
      <c r="BM1026" s="11" t="s">
        <v>179</v>
      </c>
      <c r="BN1026" s="11" t="s">
        <v>182</v>
      </c>
      <c r="BO1026" s="11" t="s">
        <v>181</v>
      </c>
      <c r="BP1026" s="11" t="s">
        <v>272</v>
      </c>
      <c r="BQ1026" s="11" t="s">
        <v>182</v>
      </c>
      <c r="BR1026" s="11" t="s">
        <v>182</v>
      </c>
      <c r="BS1026" s="11" t="s">
        <v>183</v>
      </c>
      <c r="BT1026" s="11" t="s">
        <v>182</v>
      </c>
      <c r="BU1026" s="11"/>
      <c r="BV1026" s="15">
        <f t="shared" ref="BV1026:BZ1027" si="478">IF(UPPER(TRIM(D1026))="X",1,0)</f>
        <v>1</v>
      </c>
      <c r="BW1026" s="15">
        <f t="shared" si="478"/>
        <v>1</v>
      </c>
      <c r="BX1026" s="15">
        <f t="shared" si="478"/>
        <v>0</v>
      </c>
      <c r="BY1026" s="15">
        <f t="shared" si="478"/>
        <v>1</v>
      </c>
      <c r="BZ1026" s="15">
        <f t="shared" si="478"/>
        <v>0</v>
      </c>
      <c r="CA1026" s="15">
        <f>IF(UPPER(TRIM(J1026))="X",1,0)</f>
        <v>0</v>
      </c>
      <c r="CB1026" s="15">
        <f>IF(UPPER(TRIM(L1026))="X",1,0)</f>
        <v>0</v>
      </c>
      <c r="CC1026" s="15">
        <f>IF(UPPER(TRIM(M1026))="X",1,0)</f>
        <v>0</v>
      </c>
      <c r="CD1026" s="15">
        <f>IF(UPPER(TRIM(I1026))="X",1,0)</f>
        <v>0</v>
      </c>
      <c r="CE1026" s="15">
        <f>IF(UPPER(TRIM(K1026))="X",1,0)</f>
        <v>0</v>
      </c>
      <c r="CF1026" s="15">
        <f t="shared" ref="CF1026:CU1027" si="479">IF(UPPER(TRIM(N1026))="X",1,0)</f>
        <v>0</v>
      </c>
      <c r="CG1026" s="15">
        <f t="shared" si="479"/>
        <v>0</v>
      </c>
      <c r="CH1026" s="15">
        <f t="shared" si="479"/>
        <v>0</v>
      </c>
      <c r="CI1026" s="15">
        <f t="shared" si="479"/>
        <v>0</v>
      </c>
      <c r="CJ1026" s="15">
        <f t="shared" si="479"/>
        <v>0</v>
      </c>
      <c r="CK1026" s="15">
        <f t="shared" si="479"/>
        <v>0</v>
      </c>
      <c r="CL1026" s="15">
        <f t="shared" si="479"/>
        <v>0</v>
      </c>
      <c r="CM1026" s="15">
        <f t="shared" si="479"/>
        <v>0</v>
      </c>
      <c r="CN1026" s="15">
        <f t="shared" si="479"/>
        <v>0</v>
      </c>
      <c r="CO1026" s="15">
        <f t="shared" si="479"/>
        <v>0</v>
      </c>
      <c r="CP1026" s="15">
        <f t="shared" si="479"/>
        <v>0</v>
      </c>
      <c r="CQ1026" s="15">
        <f t="shared" si="479"/>
        <v>0</v>
      </c>
      <c r="CR1026" s="15">
        <f t="shared" si="479"/>
        <v>0</v>
      </c>
      <c r="CS1026" s="15">
        <f t="shared" si="479"/>
        <v>0</v>
      </c>
      <c r="CT1026" s="15">
        <f t="shared" si="479"/>
        <v>0</v>
      </c>
      <c r="CU1026" s="15">
        <f t="shared" si="479"/>
        <v>0</v>
      </c>
      <c r="CV1026" s="15">
        <f t="shared" ref="CP1026:DA1027" si="480">IF(UPPER(TRIM(AD1026))="X",1,0)</f>
        <v>0</v>
      </c>
      <c r="CW1026" s="15">
        <f t="shared" si="480"/>
        <v>0</v>
      </c>
      <c r="CX1026" s="15">
        <f t="shared" si="480"/>
        <v>0</v>
      </c>
      <c r="CY1026" s="15">
        <f t="shared" si="480"/>
        <v>0</v>
      </c>
      <c r="CZ1026" s="15">
        <f t="shared" si="480"/>
        <v>0</v>
      </c>
      <c r="DA1026" s="15">
        <f t="shared" si="480"/>
        <v>0</v>
      </c>
      <c r="DB1026" s="16">
        <f>IF(UPPER(TRIM(AM1026))="P", 0, IF(UPPER(TRIM(AM1026))="C", 16384, IF(UPPER(TRIM(AM1026))="B", 32768, IF(UPPER(TRIM(AM1026))="U", 49152, -1))))</f>
        <v>0</v>
      </c>
      <c r="DC1026" s="16">
        <f>HEX2DEC(AN1026)</f>
        <v>544</v>
      </c>
      <c r="DD1026" s="16">
        <f>IF(UPPER(TRIM(BB1026))="",0,IF(UPPER(TRIM(BB1026))="M",32,IF(UPPER(TRIM(BB1026))="H",64,IF(UPPER(TRIM(BB1026))="I",128,-1))))</f>
        <v>0</v>
      </c>
      <c r="DE1026" s="16">
        <f>IF(UPPER(TRIM(BC1026))="",0, IF(UPPER(TRIM(BC1026))="U",1,IF(UPPER(TRIM(BC1026))="A",2,IF(UPPER(TRIM(BC1026))="B1",4,IF(UPPER(TRIM(BC1026))="B2",8,IF(UPPER(TRIM(BC1026))="C",16,-1))))))</f>
        <v>0</v>
      </c>
      <c r="DF1026" s="17"/>
      <c r="DG1026" s="16">
        <v>15</v>
      </c>
      <c r="DH1026" s="16">
        <f>AK1026</f>
        <v>3673</v>
      </c>
      <c r="DI1026" s="16">
        <f>AL1026</f>
        <v>3</v>
      </c>
      <c r="DJ1026" s="16">
        <f>DB1026 + DC1026</f>
        <v>544</v>
      </c>
      <c r="DK1026" s="16">
        <f>HEX2DEC(AO1026)</f>
        <v>18</v>
      </c>
      <c r="DL1026" s="16">
        <f>HEX2DEC(AP1026)</f>
        <v>1587</v>
      </c>
      <c r="DM1026" s="128">
        <v>0</v>
      </c>
      <c r="DN1026" s="16">
        <v>20</v>
      </c>
      <c r="DO1026" s="16">
        <f>BV1026*2^15+BW1026*2^14+BX1026*2^13+BY1026*2^12+BZ1026*2^11+CA1026*2^10+CB1026*2^9+CC1026*2^8+CD1026*2^7+CE1026*2^6+CF1026*2^5+CG1026*2^4+CH1026*2^3+CI1026*2^2+CJ1026*2^1+CK1026*2^0</f>
        <v>53248</v>
      </c>
      <c r="DP1026" s="16">
        <f>CL1026*2^15+CM1026*2^14+CN1026*2^13+CO1026*2^12+CP1026*2^11+CQ1026*2^10+CR1026*2^9+CS1026*2^8+CT1026*2^7+CU1026*2^6+CV1026*2^5+CW1026*2^4+CX1026*2^3+CY1026*2^2+CZ1026*2^1+DA1026*2^0</f>
        <v>0</v>
      </c>
      <c r="DQ1026" s="16">
        <f>IF(DS1026=2,AT1026*1000,IF(DS1026&gt;2,AT1026,HEX2DEC("40000000")))</f>
        <v>500</v>
      </c>
      <c r="DR1026" s="16">
        <f>IF(DT1026=2,AU1026*1000,IF(DT1026&gt;2,AU1026,HEX2DEC("40000000")))</f>
        <v>3000</v>
      </c>
      <c r="DS1026" s="16">
        <v>2</v>
      </c>
      <c r="DT1026" s="16">
        <v>2</v>
      </c>
      <c r="DU1026" s="16">
        <f>MAX(0,MIN(AX1026,3))*2^14+MAX(0,MIN(AY1026,3))*2^12+MAX(0,MIN(AZ1026,3))*2^10+MAX(0,MIN(BA1026,3))*2^8+IF(AW1026&lt;0,31,IF(AW1026&gt;30,30,AW1026))</f>
        <v>0</v>
      </c>
      <c r="DV1026" s="16">
        <f>DD1026 + DE1026</f>
        <v>0</v>
      </c>
      <c r="DW1026" s="138" t="s">
        <v>184</v>
      </c>
      <c r="DX1026" s="137" t="s">
        <v>273</v>
      </c>
      <c r="DY1026" s="137" t="s">
        <v>186</v>
      </c>
      <c r="DZ1026" s="17"/>
      <c r="EA1026" s="15"/>
      <c r="EB1026" s="15"/>
      <c r="EC1026" s="15"/>
      <c r="ED1026" s="15"/>
    </row>
    <row r="1027" spans="1:134" ht="15" customHeight="1" x14ac:dyDescent="0.3">
      <c r="A1027" s="123"/>
      <c r="B1027" s="139"/>
      <c r="C1027" s="553" t="s">
        <v>1546</v>
      </c>
      <c r="D1027" s="243" t="s">
        <v>184</v>
      </c>
      <c r="E1027" s="151" t="s">
        <v>184</v>
      </c>
      <c r="F1027" s="228"/>
      <c r="G1027" s="151" t="s">
        <v>184</v>
      </c>
      <c r="H1027" s="152"/>
      <c r="I1027" s="152"/>
      <c r="J1027" s="152"/>
      <c r="K1027" s="152"/>
      <c r="L1027" s="241"/>
      <c r="M1027" s="152"/>
      <c r="N1027" s="228"/>
      <c r="O1027" s="152"/>
      <c r="P1027" s="152"/>
      <c r="Q1027" s="152"/>
      <c r="R1027" s="152"/>
      <c r="S1027" s="152"/>
      <c r="T1027" s="152"/>
      <c r="U1027" s="152"/>
      <c r="V1027" s="152"/>
      <c r="W1027" s="152"/>
      <c r="X1027" s="152"/>
      <c r="Y1027" s="152"/>
      <c r="Z1027" s="152"/>
      <c r="AA1027" s="152"/>
      <c r="AB1027" s="152"/>
      <c r="AC1027" s="152"/>
      <c r="AD1027" s="152"/>
      <c r="AE1027" s="152"/>
      <c r="AF1027" s="152"/>
      <c r="AG1027" s="152"/>
      <c r="AH1027" s="152"/>
      <c r="AI1027" s="152"/>
      <c r="AJ1027" s="128">
        <f>IF($DM1027=0,0,(IF(_xlfn.BITAND($DM1027, 128),"8,", "") &amp; IF(_xlfn.BITAND($DM1027,64),"7,", "") &amp; IF(_xlfn.BITAND($DM1027,7), _xlfn.BITAND($DM1027,7) &amp; ",", "") &amp; IF(_xlfn.BITAND($DM1027, 56), _xlfn.BITAND($DM1027, 56)/8, "")))</f>
        <v>0</v>
      </c>
      <c r="AK1027" s="129">
        <v>3673</v>
      </c>
      <c r="AL1027" s="129">
        <v>4</v>
      </c>
      <c r="AM1027" s="130" t="s">
        <v>165</v>
      </c>
      <c r="AN1027" s="131" t="s">
        <v>1543</v>
      </c>
      <c r="AO1027" s="131" t="s">
        <v>352</v>
      </c>
      <c r="AP1027" s="131" t="s">
        <v>1547</v>
      </c>
      <c r="AQ1027" s="132" t="s">
        <v>1548</v>
      </c>
      <c r="AR1027" s="198">
        <v>0.20000916422287299</v>
      </c>
      <c r="AS1027" s="12" t="s">
        <v>346</v>
      </c>
      <c r="AT1027" s="198">
        <v>0.5</v>
      </c>
      <c r="AU1027" s="198">
        <v>3</v>
      </c>
      <c r="AV1027" s="12" t="s">
        <v>259</v>
      </c>
      <c r="AW1027" s="135">
        <v>0</v>
      </c>
      <c r="AX1027" s="135">
        <v>0</v>
      </c>
      <c r="AY1027" s="135">
        <v>0</v>
      </c>
      <c r="AZ1027" s="135">
        <v>0</v>
      </c>
      <c r="BA1027" s="135">
        <v>0</v>
      </c>
      <c r="BB1027" s="136"/>
      <c r="BC1027" s="136"/>
      <c r="BD1027" s="15"/>
      <c r="BE1027" s="137" t="str">
        <f>IF(C1027="","",C1027)</f>
        <v>TPS2 low voltage</v>
      </c>
      <c r="BF1027" s="11" t="s">
        <v>264</v>
      </c>
      <c r="BG1027" s="11" t="s">
        <v>265</v>
      </c>
      <c r="BH1027" s="11" t="s">
        <v>266</v>
      </c>
      <c r="BI1027" s="11" t="s">
        <v>525</v>
      </c>
      <c r="BJ1027" s="11" t="s">
        <v>268</v>
      </c>
      <c r="BK1027" s="11" t="s">
        <v>485</v>
      </c>
      <c r="BL1027" s="11" t="s">
        <v>350</v>
      </c>
      <c r="BM1027" s="11" t="s">
        <v>179</v>
      </c>
      <c r="BN1027" s="11" t="s">
        <v>182</v>
      </c>
      <c r="BO1027" s="11" t="s">
        <v>181</v>
      </c>
      <c r="BP1027" s="11" t="s">
        <v>272</v>
      </c>
      <c r="BQ1027" s="11" t="s">
        <v>182</v>
      </c>
      <c r="BR1027" s="11" t="s">
        <v>182</v>
      </c>
      <c r="BS1027" s="11" t="s">
        <v>183</v>
      </c>
      <c r="BT1027" s="11" t="s">
        <v>182</v>
      </c>
      <c r="BU1027" s="11"/>
      <c r="BV1027" s="15">
        <f t="shared" si="478"/>
        <v>1</v>
      </c>
      <c r="BW1027" s="15">
        <f t="shared" si="478"/>
        <v>1</v>
      </c>
      <c r="BX1027" s="15">
        <f t="shared" si="478"/>
        <v>0</v>
      </c>
      <c r="BY1027" s="15">
        <f t="shared" si="478"/>
        <v>1</v>
      </c>
      <c r="BZ1027" s="15">
        <f t="shared" si="478"/>
        <v>0</v>
      </c>
      <c r="CA1027" s="15">
        <f>IF(UPPER(TRIM(J1027))="X",1,0)</f>
        <v>0</v>
      </c>
      <c r="CB1027" s="15">
        <f>IF(UPPER(TRIM(L1027))="X",1,0)</f>
        <v>0</v>
      </c>
      <c r="CC1027" s="15">
        <f>IF(UPPER(TRIM(M1027))="X",1,0)</f>
        <v>0</v>
      </c>
      <c r="CD1027" s="15">
        <f>IF(UPPER(TRIM(I1027))="X",1,0)</f>
        <v>0</v>
      </c>
      <c r="CE1027" s="15">
        <f>IF(UPPER(TRIM(K1027))="X",1,0)</f>
        <v>0</v>
      </c>
      <c r="CF1027" s="15">
        <f t="shared" si="479"/>
        <v>0</v>
      </c>
      <c r="CG1027" s="15">
        <f t="shared" si="479"/>
        <v>0</v>
      </c>
      <c r="CH1027" s="15">
        <f t="shared" si="479"/>
        <v>0</v>
      </c>
      <c r="CI1027" s="15">
        <f t="shared" si="479"/>
        <v>0</v>
      </c>
      <c r="CJ1027" s="15">
        <f t="shared" si="479"/>
        <v>0</v>
      </c>
      <c r="CK1027" s="15">
        <f t="shared" si="479"/>
        <v>0</v>
      </c>
      <c r="CL1027" s="15">
        <f t="shared" si="479"/>
        <v>0</v>
      </c>
      <c r="CM1027" s="15">
        <f t="shared" si="479"/>
        <v>0</v>
      </c>
      <c r="CN1027" s="15">
        <f t="shared" si="479"/>
        <v>0</v>
      </c>
      <c r="CO1027" s="15">
        <f t="shared" si="479"/>
        <v>0</v>
      </c>
      <c r="CP1027" s="15">
        <f t="shared" si="480"/>
        <v>0</v>
      </c>
      <c r="CQ1027" s="15">
        <f t="shared" si="480"/>
        <v>0</v>
      </c>
      <c r="CR1027" s="15">
        <f t="shared" si="480"/>
        <v>0</v>
      </c>
      <c r="CS1027" s="15">
        <f t="shared" si="480"/>
        <v>0</v>
      </c>
      <c r="CT1027" s="15">
        <f t="shared" si="480"/>
        <v>0</v>
      </c>
      <c r="CU1027" s="15">
        <f t="shared" si="480"/>
        <v>0</v>
      </c>
      <c r="CV1027" s="15">
        <f t="shared" si="480"/>
        <v>0</v>
      </c>
      <c r="CW1027" s="15">
        <f t="shared" si="480"/>
        <v>0</v>
      </c>
      <c r="CX1027" s="15">
        <f t="shared" si="480"/>
        <v>0</v>
      </c>
      <c r="CY1027" s="15">
        <f t="shared" si="480"/>
        <v>0</v>
      </c>
      <c r="CZ1027" s="15">
        <f t="shared" si="480"/>
        <v>0</v>
      </c>
      <c r="DA1027" s="15">
        <f t="shared" si="480"/>
        <v>0</v>
      </c>
      <c r="DB1027" s="16">
        <f>IF(UPPER(TRIM(AM1027))="P", 0, IF(UPPER(TRIM(AM1027))="C", 16384, IF(UPPER(TRIM(AM1027))="B", 32768, IF(UPPER(TRIM(AM1027))="U", 49152, -1))))</f>
        <v>0</v>
      </c>
      <c r="DC1027" s="16">
        <f>HEX2DEC(AN1027)</f>
        <v>544</v>
      </c>
      <c r="DD1027" s="16">
        <f>IF(UPPER(TRIM(BB1027))="",0,IF(UPPER(TRIM(BB1027))="M",32,IF(UPPER(TRIM(BB1027))="H",64,IF(UPPER(TRIM(BB1027))="I",128,-1))))</f>
        <v>0</v>
      </c>
      <c r="DE1027" s="16">
        <f>IF(UPPER(TRIM(BC1027))="",0, IF(UPPER(TRIM(BC1027))="U",1,IF(UPPER(TRIM(BC1027))="A",2,IF(UPPER(TRIM(BC1027))="B1",4,IF(UPPER(TRIM(BC1027))="B2",8,IF(UPPER(TRIM(BC1027))="C",16,-1))))))</f>
        <v>0</v>
      </c>
      <c r="DF1027" s="17"/>
      <c r="DG1027" s="16">
        <v>16</v>
      </c>
      <c r="DH1027" s="16">
        <f>AK1027</f>
        <v>3673</v>
      </c>
      <c r="DI1027" s="16">
        <f>AL1027</f>
        <v>4</v>
      </c>
      <c r="DJ1027" s="16">
        <f>DB1027 + DC1027</f>
        <v>544</v>
      </c>
      <c r="DK1027" s="16">
        <f>HEX2DEC(AO1027)</f>
        <v>17</v>
      </c>
      <c r="DL1027" s="16">
        <f>HEX2DEC(AP1027)</f>
        <v>1588</v>
      </c>
      <c r="DM1027" s="128">
        <v>0</v>
      </c>
      <c r="DN1027" s="16">
        <v>21</v>
      </c>
      <c r="DO1027" s="16">
        <f>BV1027*2^15+BW1027*2^14+BX1027*2^13+BY1027*2^12+BZ1027*2^11+CA1027*2^10+CB1027*2^9+CC1027*2^8+CD1027*2^7+CE1027*2^6+CF1027*2^5+CG1027*2^4+CH1027*2^3+CI1027*2^2+CJ1027*2^1+CK1027*2^0</f>
        <v>53248</v>
      </c>
      <c r="DP1027" s="16">
        <f>CL1027*2^15+CM1027*2^14+CN1027*2^13+CO1027*2^12+CP1027*2^11+CQ1027*2^10+CR1027*2^9+CS1027*2^8+CT1027*2^7+CU1027*2^6+CV1027*2^5+CW1027*2^4+CX1027*2^3+CY1027*2^2+CZ1027*2^1+DA1027*2^0</f>
        <v>0</v>
      </c>
      <c r="DQ1027" s="16">
        <f>IF(DS1027=2,AT1027*1000,IF(DS1027&gt;2,AT1027,HEX2DEC("40000000")))</f>
        <v>500</v>
      </c>
      <c r="DR1027" s="16">
        <f>IF(DT1027=2,AU1027*1000,IF(DT1027&gt;2,AU1027,HEX2DEC("40000000")))</f>
        <v>3000</v>
      </c>
      <c r="DS1027" s="16">
        <v>2</v>
      </c>
      <c r="DT1027" s="16">
        <v>2</v>
      </c>
      <c r="DU1027" s="16">
        <f>MAX(0,MIN(AX1027,3))*2^14+MAX(0,MIN(AY1027,3))*2^12+MAX(0,MIN(AZ1027,3))*2^10+MAX(0,MIN(BA1027,3))*2^8+IF(AW1027&lt;0,31,IF(AW1027&gt;30,30,AW1027))</f>
        <v>0</v>
      </c>
      <c r="DV1027" s="16">
        <f>DD1027 + DE1027</f>
        <v>0</v>
      </c>
      <c r="DW1027" s="138" t="s">
        <v>184</v>
      </c>
      <c r="DX1027" s="137" t="s">
        <v>273</v>
      </c>
      <c r="DY1027" s="137" t="s">
        <v>186</v>
      </c>
      <c r="DZ1027" s="17"/>
      <c r="EA1027" s="15"/>
      <c r="EB1027" s="15"/>
      <c r="EC1027" s="15"/>
      <c r="ED1027" s="15"/>
    </row>
    <row r="1028" spans="1:134" ht="15" hidden="1" customHeight="1" x14ac:dyDescent="0.3">
      <c r="A1028" s="342" t="s">
        <v>1454</v>
      </c>
      <c r="B1028" s="139"/>
      <c r="C1028" s="553"/>
      <c r="D1028" s="125"/>
      <c r="E1028" s="125"/>
      <c r="F1028" s="125"/>
      <c r="G1028" s="125"/>
      <c r="H1028" s="125"/>
      <c r="I1028" s="125"/>
      <c r="J1028" s="125"/>
      <c r="K1028" s="125"/>
      <c r="L1028" s="125"/>
      <c r="M1028" s="125"/>
      <c r="N1028" s="125"/>
      <c r="O1028" s="125"/>
      <c r="P1028" s="125"/>
      <c r="Q1028" s="125"/>
      <c r="R1028" s="125"/>
      <c r="S1028" s="125"/>
      <c r="T1028" s="125"/>
      <c r="U1028" s="125"/>
      <c r="V1028" s="125"/>
      <c r="W1028" s="125"/>
      <c r="X1028" s="125"/>
      <c r="Y1028" s="125"/>
      <c r="Z1028" s="125"/>
      <c r="AA1028" s="125"/>
      <c r="AB1028" s="125"/>
      <c r="AC1028" s="125"/>
      <c r="AD1028" s="125"/>
      <c r="AE1028" s="125"/>
      <c r="AF1028" s="125"/>
      <c r="AG1028" s="125"/>
      <c r="AH1028" s="125"/>
      <c r="AI1028" s="125"/>
      <c r="AJ1028" s="148"/>
      <c r="AK1028" s="12"/>
      <c r="AL1028" s="12"/>
      <c r="AM1028" s="149"/>
      <c r="AN1028" s="150"/>
      <c r="AO1028" s="150"/>
      <c r="AP1028" s="150"/>
      <c r="AQ1028" s="132"/>
      <c r="AR1028" s="12"/>
      <c r="AS1028" s="12"/>
      <c r="AT1028" s="12"/>
      <c r="AU1028" s="12"/>
      <c r="AV1028" s="12"/>
      <c r="AW1028" s="12"/>
      <c r="AX1028" s="12"/>
      <c r="AY1028" s="12"/>
      <c r="AZ1028" s="12"/>
      <c r="BA1028" s="12"/>
      <c r="BB1028" s="14"/>
      <c r="BC1028" s="14"/>
      <c r="BD1028" s="15"/>
      <c r="BE1028" s="137" t="s">
        <v>183</v>
      </c>
      <c r="BF1028" s="146"/>
      <c r="BG1028" s="146"/>
      <c r="BH1028" s="146"/>
      <c r="BI1028" s="11" t="s">
        <v>183</v>
      </c>
      <c r="BJ1028" s="11" t="s">
        <v>183</v>
      </c>
      <c r="BK1028" s="11" t="s">
        <v>183</v>
      </c>
      <c r="BL1028" s="11" t="s">
        <v>183</v>
      </c>
      <c r="BM1028" s="11" t="s">
        <v>183</v>
      </c>
      <c r="BN1028" s="11" t="s">
        <v>183</v>
      </c>
      <c r="BO1028" s="11" t="s">
        <v>183</v>
      </c>
      <c r="BP1028" s="11" t="s">
        <v>183</v>
      </c>
      <c r="BQ1028" s="11" t="s">
        <v>183</v>
      </c>
      <c r="BR1028" s="11" t="s">
        <v>183</v>
      </c>
      <c r="BS1028" s="11" t="s">
        <v>183</v>
      </c>
      <c r="BT1028" s="11" t="s">
        <v>183</v>
      </c>
      <c r="BU1028" s="11"/>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c r="CW1028" s="15"/>
      <c r="CX1028" s="15"/>
      <c r="CY1028" s="15"/>
      <c r="CZ1028" s="15"/>
      <c r="DA1028" s="15"/>
      <c r="DB1028" s="16"/>
      <c r="DC1028" s="16"/>
      <c r="DD1028" s="16"/>
      <c r="DE1028" s="16"/>
      <c r="DF1028" s="17"/>
      <c r="DG1028" s="16"/>
      <c r="DH1028" s="16"/>
      <c r="DI1028" s="16"/>
      <c r="DJ1028" s="16"/>
      <c r="DK1028" s="16"/>
      <c r="DL1028" s="16"/>
      <c r="DM1028" s="13"/>
      <c r="DN1028" s="16"/>
      <c r="DO1028" s="16"/>
      <c r="DP1028" s="16"/>
      <c r="DQ1028" s="16"/>
      <c r="DR1028" s="16"/>
      <c r="DS1028" s="16"/>
      <c r="DT1028" s="16"/>
      <c r="DU1028" s="16"/>
      <c r="DV1028" s="16"/>
      <c r="DW1028" s="138"/>
      <c r="DX1028" s="137"/>
      <c r="DY1028" s="137"/>
      <c r="DZ1028" s="17"/>
      <c r="EA1028" s="15"/>
      <c r="EB1028" s="15"/>
      <c r="EC1028" s="15"/>
      <c r="ED1028" s="15"/>
    </row>
    <row r="1029" spans="1:134" ht="15" customHeight="1" x14ac:dyDescent="0.3">
      <c r="A1029" s="342" t="s">
        <v>1456</v>
      </c>
      <c r="B1029" s="139"/>
      <c r="C1029" s="561" t="s">
        <v>1549</v>
      </c>
      <c r="D1029" s="151" t="s">
        <v>184</v>
      </c>
      <c r="E1029" s="200" t="s">
        <v>184</v>
      </c>
      <c r="F1029" s="152"/>
      <c r="G1029" s="151" t="s">
        <v>184</v>
      </c>
      <c r="H1029" s="152"/>
      <c r="I1029" s="152"/>
      <c r="J1029" s="152"/>
      <c r="K1029" s="152"/>
      <c r="L1029" s="152"/>
      <c r="M1029" s="152"/>
      <c r="N1029" s="152"/>
      <c r="O1029" s="152"/>
      <c r="P1029" s="152"/>
      <c r="Q1029" s="152"/>
      <c r="R1029" s="152"/>
      <c r="S1029" s="152"/>
      <c r="T1029" s="152"/>
      <c r="U1029" s="152"/>
      <c r="V1029" s="152"/>
      <c r="W1029" s="152"/>
      <c r="X1029" s="152"/>
      <c r="Y1029" s="152"/>
      <c r="Z1029" s="152"/>
      <c r="AA1029" s="152"/>
      <c r="AB1029" s="152"/>
      <c r="AC1029" s="152"/>
      <c r="AD1029" s="152"/>
      <c r="AE1029" s="152"/>
      <c r="AF1029" s="152"/>
      <c r="AG1029" s="152"/>
      <c r="AH1029" s="152"/>
      <c r="AI1029" s="152"/>
      <c r="AJ1029" s="128">
        <f>IF($DM1029=0,0,(IF(_xlfn.BITAND($DM1029, 128),"8,", "") &amp; IF(_xlfn.BITAND($DM1029,64),"7,", "") &amp; IF(_xlfn.BITAND($DM1029,7), _xlfn.BITAND($DM1029,7) &amp; ",", "") &amp; IF(_xlfn.BITAND($DM1029, 56), _xlfn.BITAND($DM1029, 56)/8, "")))</f>
        <v>0</v>
      </c>
      <c r="AK1029" s="129">
        <v>51</v>
      </c>
      <c r="AL1029" s="129">
        <v>0</v>
      </c>
      <c r="AM1029" s="130" t="s">
        <v>165</v>
      </c>
      <c r="AN1029" s="131" t="s">
        <v>1543</v>
      </c>
      <c r="AO1029" s="131" t="s">
        <v>356</v>
      </c>
      <c r="AP1029" s="131" t="s">
        <v>1550</v>
      </c>
      <c r="AQ1029" s="132" t="s">
        <v>1551</v>
      </c>
      <c r="AR1029" s="133">
        <v>20.001220703125</v>
      </c>
      <c r="AS1029" s="12" t="s">
        <v>170</v>
      </c>
      <c r="AT1029" s="198">
        <v>1</v>
      </c>
      <c r="AU1029" s="198">
        <v>2</v>
      </c>
      <c r="AV1029" s="12" t="s">
        <v>259</v>
      </c>
      <c r="AW1029" s="135">
        <v>0</v>
      </c>
      <c r="AX1029" s="135">
        <v>0</v>
      </c>
      <c r="AY1029" s="135">
        <v>0</v>
      </c>
      <c r="AZ1029" s="135">
        <v>0</v>
      </c>
      <c r="BA1029" s="135">
        <v>0</v>
      </c>
      <c r="BB1029" s="136"/>
      <c r="BC1029" s="136"/>
      <c r="BD1029" s="15"/>
      <c r="BE1029" s="137" t="str">
        <f>IF(C1029="","",C1029)</f>
        <v>TPS1 higher than TPS2</v>
      </c>
      <c r="BF1029" s="11" t="s">
        <v>264</v>
      </c>
      <c r="BG1029" s="11" t="s">
        <v>265</v>
      </c>
      <c r="BH1029" s="11" t="s">
        <v>266</v>
      </c>
      <c r="BI1029" s="11" t="s">
        <v>484</v>
      </c>
      <c r="BJ1029" s="11" t="s">
        <v>268</v>
      </c>
      <c r="BK1029" s="11" t="s">
        <v>485</v>
      </c>
      <c r="BL1029" s="11" t="s">
        <v>486</v>
      </c>
      <c r="BM1029" s="11" t="s">
        <v>323</v>
      </c>
      <c r="BN1029" s="11" t="s">
        <v>182</v>
      </c>
      <c r="BO1029" s="11" t="s">
        <v>181</v>
      </c>
      <c r="BP1029" s="11" t="s">
        <v>272</v>
      </c>
      <c r="BQ1029" s="11" t="s">
        <v>180</v>
      </c>
      <c r="BR1029" s="11" t="s">
        <v>182</v>
      </c>
      <c r="BS1029" s="11" t="s">
        <v>183</v>
      </c>
      <c r="BT1029" s="11" t="s">
        <v>182</v>
      </c>
      <c r="BU1029" s="11"/>
      <c r="BV1029" s="15">
        <f t="shared" ref="BV1029:BZ1030" si="481">IF(UPPER(TRIM(D1029))="X",1,0)</f>
        <v>1</v>
      </c>
      <c r="BW1029" s="15">
        <f t="shared" si="481"/>
        <v>1</v>
      </c>
      <c r="BX1029" s="15">
        <f t="shared" si="481"/>
        <v>0</v>
      </c>
      <c r="BY1029" s="15">
        <f t="shared" si="481"/>
        <v>1</v>
      </c>
      <c r="BZ1029" s="15">
        <f t="shared" si="481"/>
        <v>0</v>
      </c>
      <c r="CA1029" s="15">
        <f>IF(UPPER(TRIM(J1029))="X",1,0)</f>
        <v>0</v>
      </c>
      <c r="CB1029" s="15">
        <f>IF(UPPER(TRIM(L1029))="X",1,0)</f>
        <v>0</v>
      </c>
      <c r="CC1029" s="15">
        <f>IF(UPPER(TRIM(M1029))="X",1,0)</f>
        <v>0</v>
      </c>
      <c r="CD1029" s="15">
        <f>IF(UPPER(TRIM(I1029))="X",1,0)</f>
        <v>0</v>
      </c>
      <c r="CE1029" s="15">
        <f>IF(UPPER(TRIM(K1029))="X",1,0)</f>
        <v>0</v>
      </c>
      <c r="CF1029" s="15">
        <f t="shared" ref="CF1029:CU1030" si="482">IF(UPPER(TRIM(N1029))="X",1,0)</f>
        <v>0</v>
      </c>
      <c r="CG1029" s="15">
        <f t="shared" si="482"/>
        <v>0</v>
      </c>
      <c r="CH1029" s="15">
        <f t="shared" si="482"/>
        <v>0</v>
      </c>
      <c r="CI1029" s="15">
        <f t="shared" si="482"/>
        <v>0</v>
      </c>
      <c r="CJ1029" s="15">
        <f t="shared" si="482"/>
        <v>0</v>
      </c>
      <c r="CK1029" s="15">
        <f t="shared" si="482"/>
        <v>0</v>
      </c>
      <c r="CL1029" s="15">
        <f t="shared" si="482"/>
        <v>0</v>
      </c>
      <c r="CM1029" s="15">
        <f t="shared" si="482"/>
        <v>0</v>
      </c>
      <c r="CN1029" s="15">
        <f t="shared" si="482"/>
        <v>0</v>
      </c>
      <c r="CO1029" s="15">
        <f t="shared" si="482"/>
        <v>0</v>
      </c>
      <c r="CP1029" s="15">
        <f t="shared" si="482"/>
        <v>0</v>
      </c>
      <c r="CQ1029" s="15">
        <f t="shared" si="482"/>
        <v>0</v>
      </c>
      <c r="CR1029" s="15">
        <f t="shared" si="482"/>
        <v>0</v>
      </c>
      <c r="CS1029" s="15">
        <f t="shared" si="482"/>
        <v>0</v>
      </c>
      <c r="CT1029" s="15">
        <f t="shared" si="482"/>
        <v>0</v>
      </c>
      <c r="CU1029" s="15">
        <f t="shared" si="482"/>
        <v>0</v>
      </c>
      <c r="CV1029" s="15">
        <f t="shared" ref="CP1029:DA1030" si="483">IF(UPPER(TRIM(AD1029))="X",1,0)</f>
        <v>0</v>
      </c>
      <c r="CW1029" s="15">
        <f t="shared" si="483"/>
        <v>0</v>
      </c>
      <c r="CX1029" s="15">
        <f t="shared" si="483"/>
        <v>0</v>
      </c>
      <c r="CY1029" s="15">
        <f t="shared" si="483"/>
        <v>0</v>
      </c>
      <c r="CZ1029" s="15">
        <f t="shared" si="483"/>
        <v>0</v>
      </c>
      <c r="DA1029" s="15">
        <f t="shared" si="483"/>
        <v>0</v>
      </c>
      <c r="DB1029" s="16">
        <f>IF(UPPER(TRIM(AM1029))="P", 0, IF(UPPER(TRIM(AM1029))="C", 16384, IF(UPPER(TRIM(AM1029))="B", 32768, IF(UPPER(TRIM(AM1029))="U", 49152, -1))))</f>
        <v>0</v>
      </c>
      <c r="DC1029" s="16">
        <f>HEX2DEC(AN1029)</f>
        <v>544</v>
      </c>
      <c r="DD1029" s="16">
        <f>IF(UPPER(TRIM(BB1029))="",0,IF(UPPER(TRIM(BB1029))="M",32,IF(UPPER(TRIM(BB1029))="H",64,IF(UPPER(TRIM(BB1029))="I",128,-1))))</f>
        <v>0</v>
      </c>
      <c r="DE1029" s="16">
        <f>IF(UPPER(TRIM(BC1029))="",0, IF(UPPER(TRIM(BC1029))="U",1,IF(UPPER(TRIM(BC1029))="A",2,IF(UPPER(TRIM(BC1029))="B1",4,IF(UPPER(TRIM(BC1029))="B2",8,IF(UPPER(TRIM(BC1029))="C",16,-1))))))</f>
        <v>0</v>
      </c>
      <c r="DF1029" s="17"/>
      <c r="DG1029" s="16">
        <v>17</v>
      </c>
      <c r="DH1029" s="16">
        <f>AK1029</f>
        <v>51</v>
      </c>
      <c r="DI1029" s="16">
        <f>AL1029</f>
        <v>0</v>
      </c>
      <c r="DJ1029" s="16">
        <f>DB1029 + DC1029</f>
        <v>544</v>
      </c>
      <c r="DK1029" s="16">
        <f>HEX2DEC(AO1029)</f>
        <v>28</v>
      </c>
      <c r="DL1029" s="16">
        <f>HEX2DEC(AP1029)</f>
        <v>1589</v>
      </c>
      <c r="DM1029" s="128">
        <v>0</v>
      </c>
      <c r="DN1029" s="16">
        <v>22</v>
      </c>
      <c r="DO1029" s="16">
        <f>BV1029*2^15+BW1029*2^14+BX1029*2^13+BY1029*2^12+BZ1029*2^11+CA1029*2^10+CB1029*2^9+CC1029*2^8+CD1029*2^7+CE1029*2^6+CF1029*2^5+CG1029*2^4+CH1029*2^3+CI1029*2^2+CJ1029*2^1+CK1029*2^0</f>
        <v>53248</v>
      </c>
      <c r="DP1029" s="16">
        <f>CL1029*2^15+CM1029*2^14+CN1029*2^13+CO1029*2^12+CP1029*2^11+CQ1029*2^10+CR1029*2^9+CS1029*2^8+CT1029*2^7+CU1029*2^6+CV1029*2^5+CW1029*2^4+CX1029*2^3+CY1029*2^2+CZ1029*2^1+DA1029*2^0</f>
        <v>0</v>
      </c>
      <c r="DQ1029" s="16">
        <f>IF(DS1029=2,AT1029*1000,IF(DS1029&gt;2,AT1029,HEX2DEC("40000000")))</f>
        <v>1000</v>
      </c>
      <c r="DR1029" s="16">
        <f>IF(DT1029=2,AU1029*1000,IF(DT1029&gt;2,AU1029,HEX2DEC("40000000")))</f>
        <v>2000</v>
      </c>
      <c r="DS1029" s="16">
        <v>2</v>
      </c>
      <c r="DT1029" s="16">
        <v>2</v>
      </c>
      <c r="DU1029" s="16">
        <f>MAX(0,MIN(AX1029,3))*2^14+MAX(0,MIN(AY1029,3))*2^12+MAX(0,MIN(AZ1029,3))*2^10+MAX(0,MIN(BA1029,3))*2^8+IF(AW1029&lt;0,31,IF(AW1029&gt;30,30,AW1029))</f>
        <v>0</v>
      </c>
      <c r="DV1029" s="16">
        <f>DD1029 + DE1029</f>
        <v>0</v>
      </c>
      <c r="DW1029" s="138" t="s">
        <v>184</v>
      </c>
      <c r="DX1029" s="137" t="s">
        <v>273</v>
      </c>
      <c r="DY1029" s="137" t="s">
        <v>186</v>
      </c>
      <c r="DZ1029" s="17"/>
      <c r="EA1029" s="15"/>
      <c r="EB1029" s="15"/>
      <c r="EC1029" s="15"/>
      <c r="ED1029" s="15"/>
    </row>
    <row r="1030" spans="1:134" ht="15" customHeight="1" x14ac:dyDescent="0.3">
      <c r="A1030" s="342" t="s">
        <v>229</v>
      </c>
      <c r="B1030" s="337" t="s">
        <v>1552</v>
      </c>
      <c r="C1030" s="553" t="s">
        <v>1553</v>
      </c>
      <c r="D1030" s="151" t="s">
        <v>184</v>
      </c>
      <c r="E1030" s="200" t="s">
        <v>184</v>
      </c>
      <c r="F1030" s="152"/>
      <c r="G1030" s="151" t="s">
        <v>184</v>
      </c>
      <c r="H1030" s="152"/>
      <c r="I1030" s="152"/>
      <c r="J1030" s="152"/>
      <c r="K1030" s="152"/>
      <c r="L1030" s="152"/>
      <c r="M1030" s="152"/>
      <c r="N1030" s="152"/>
      <c r="O1030" s="152"/>
      <c r="P1030" s="152"/>
      <c r="Q1030" s="152"/>
      <c r="R1030" s="152"/>
      <c r="S1030" s="152"/>
      <c r="T1030" s="152"/>
      <c r="U1030" s="152"/>
      <c r="V1030" s="152"/>
      <c r="W1030" s="152"/>
      <c r="X1030" s="152"/>
      <c r="Y1030" s="152"/>
      <c r="Z1030" s="152"/>
      <c r="AA1030" s="152"/>
      <c r="AB1030" s="152"/>
      <c r="AC1030" s="152"/>
      <c r="AD1030" s="152"/>
      <c r="AE1030" s="152"/>
      <c r="AF1030" s="152"/>
      <c r="AG1030" s="152"/>
      <c r="AH1030" s="152"/>
      <c r="AI1030" s="152"/>
      <c r="AJ1030" s="128">
        <f>IF($DM1030=0,0,(IF(_xlfn.BITAND($DM1030, 128),"8,", "") &amp; IF(_xlfn.BITAND($DM1030,64),"7,", "") &amp; IF(_xlfn.BITAND($DM1030,7), _xlfn.BITAND($DM1030,7) &amp; ",", "") &amp; IF(_xlfn.BITAND($DM1030, 56), _xlfn.BITAND($DM1030, 56)/8, "")))</f>
        <v>0</v>
      </c>
      <c r="AK1030" s="129">
        <v>51</v>
      </c>
      <c r="AL1030" s="129">
        <v>1</v>
      </c>
      <c r="AM1030" s="130" t="s">
        <v>165</v>
      </c>
      <c r="AN1030" s="131" t="s">
        <v>1536</v>
      </c>
      <c r="AO1030" s="131" t="s">
        <v>356</v>
      </c>
      <c r="AP1030" s="131" t="s">
        <v>1554</v>
      </c>
      <c r="AQ1030" s="132" t="s">
        <v>1555</v>
      </c>
      <c r="AR1030" s="133">
        <v>-20.001220703125</v>
      </c>
      <c r="AS1030" s="12" t="s">
        <v>170</v>
      </c>
      <c r="AT1030" s="198">
        <v>1</v>
      </c>
      <c r="AU1030" s="198">
        <v>2</v>
      </c>
      <c r="AV1030" s="12" t="s">
        <v>259</v>
      </c>
      <c r="AW1030" s="135">
        <v>0</v>
      </c>
      <c r="AX1030" s="135">
        <v>0</v>
      </c>
      <c r="AY1030" s="135">
        <v>0</v>
      </c>
      <c r="AZ1030" s="135">
        <v>0</v>
      </c>
      <c r="BA1030" s="135">
        <v>0</v>
      </c>
      <c r="BB1030" s="136"/>
      <c r="BC1030" s="136"/>
      <c r="BD1030" s="15"/>
      <c r="BE1030" s="137" t="str">
        <f>IF(C1030="","",C1030)</f>
        <v>TPS1 lower than TPS2</v>
      </c>
      <c r="BF1030" s="11" t="s">
        <v>264</v>
      </c>
      <c r="BG1030" s="11" t="s">
        <v>265</v>
      </c>
      <c r="BH1030" s="11" t="s">
        <v>266</v>
      </c>
      <c r="BI1030" s="11" t="s">
        <v>484</v>
      </c>
      <c r="BJ1030" s="11" t="s">
        <v>268</v>
      </c>
      <c r="BK1030" s="11" t="s">
        <v>485</v>
      </c>
      <c r="BL1030" s="11" t="s">
        <v>486</v>
      </c>
      <c r="BM1030" s="11" t="s">
        <v>323</v>
      </c>
      <c r="BN1030" s="11" t="s">
        <v>182</v>
      </c>
      <c r="BO1030" s="11" t="s">
        <v>181</v>
      </c>
      <c r="BP1030" s="11" t="s">
        <v>272</v>
      </c>
      <c r="BQ1030" s="11" t="s">
        <v>180</v>
      </c>
      <c r="BR1030" s="11" t="s">
        <v>182</v>
      </c>
      <c r="BS1030" s="11" t="s">
        <v>183</v>
      </c>
      <c r="BT1030" s="11" t="s">
        <v>182</v>
      </c>
      <c r="BU1030" s="11"/>
      <c r="BV1030" s="15">
        <f t="shared" si="481"/>
        <v>1</v>
      </c>
      <c r="BW1030" s="15">
        <f t="shared" si="481"/>
        <v>1</v>
      </c>
      <c r="BX1030" s="15">
        <f t="shared" si="481"/>
        <v>0</v>
      </c>
      <c r="BY1030" s="15">
        <f t="shared" si="481"/>
        <v>1</v>
      </c>
      <c r="BZ1030" s="15">
        <f t="shared" si="481"/>
        <v>0</v>
      </c>
      <c r="CA1030" s="15">
        <f>IF(UPPER(TRIM(J1030))="X",1,0)</f>
        <v>0</v>
      </c>
      <c r="CB1030" s="15">
        <f>IF(UPPER(TRIM(L1030))="X",1,0)</f>
        <v>0</v>
      </c>
      <c r="CC1030" s="15">
        <f>IF(UPPER(TRIM(M1030))="X",1,0)</f>
        <v>0</v>
      </c>
      <c r="CD1030" s="15">
        <f>IF(UPPER(TRIM(I1030))="X",1,0)</f>
        <v>0</v>
      </c>
      <c r="CE1030" s="15">
        <f>IF(UPPER(TRIM(K1030))="X",1,0)</f>
        <v>0</v>
      </c>
      <c r="CF1030" s="15">
        <f t="shared" si="482"/>
        <v>0</v>
      </c>
      <c r="CG1030" s="15">
        <f t="shared" si="482"/>
        <v>0</v>
      </c>
      <c r="CH1030" s="15">
        <f t="shared" si="482"/>
        <v>0</v>
      </c>
      <c r="CI1030" s="15">
        <f t="shared" si="482"/>
        <v>0</v>
      </c>
      <c r="CJ1030" s="15">
        <f t="shared" si="482"/>
        <v>0</v>
      </c>
      <c r="CK1030" s="15">
        <f t="shared" si="482"/>
        <v>0</v>
      </c>
      <c r="CL1030" s="15">
        <f t="shared" si="482"/>
        <v>0</v>
      </c>
      <c r="CM1030" s="15">
        <f t="shared" si="482"/>
        <v>0</v>
      </c>
      <c r="CN1030" s="15">
        <f t="shared" si="482"/>
        <v>0</v>
      </c>
      <c r="CO1030" s="15">
        <f t="shared" si="482"/>
        <v>0</v>
      </c>
      <c r="CP1030" s="15">
        <f t="shared" si="483"/>
        <v>0</v>
      </c>
      <c r="CQ1030" s="15">
        <f t="shared" si="483"/>
        <v>0</v>
      </c>
      <c r="CR1030" s="15">
        <f t="shared" si="483"/>
        <v>0</v>
      </c>
      <c r="CS1030" s="15">
        <f t="shared" si="483"/>
        <v>0</v>
      </c>
      <c r="CT1030" s="15">
        <f t="shared" si="483"/>
        <v>0</v>
      </c>
      <c r="CU1030" s="15">
        <f t="shared" si="483"/>
        <v>0</v>
      </c>
      <c r="CV1030" s="15">
        <f t="shared" si="483"/>
        <v>0</v>
      </c>
      <c r="CW1030" s="15">
        <f t="shared" si="483"/>
        <v>0</v>
      </c>
      <c r="CX1030" s="15">
        <f t="shared" si="483"/>
        <v>0</v>
      </c>
      <c r="CY1030" s="15">
        <f t="shared" si="483"/>
        <v>0</v>
      </c>
      <c r="CZ1030" s="15">
        <f t="shared" si="483"/>
        <v>0</v>
      </c>
      <c r="DA1030" s="15">
        <f t="shared" si="483"/>
        <v>0</v>
      </c>
      <c r="DB1030" s="16">
        <f>IF(UPPER(TRIM(AM1030))="P", 0, IF(UPPER(TRIM(AM1030))="C", 16384, IF(UPPER(TRIM(AM1030))="B", 32768, IF(UPPER(TRIM(AM1030))="U", 49152, -1))))</f>
        <v>0</v>
      </c>
      <c r="DC1030" s="16">
        <f>HEX2DEC(AN1030)</f>
        <v>288</v>
      </c>
      <c r="DD1030" s="16">
        <f>IF(UPPER(TRIM(BB1030))="",0,IF(UPPER(TRIM(BB1030))="M",32,IF(UPPER(TRIM(BB1030))="H",64,IF(UPPER(TRIM(BB1030))="I",128,-1))))</f>
        <v>0</v>
      </c>
      <c r="DE1030" s="16">
        <f>IF(UPPER(TRIM(BC1030))="",0, IF(UPPER(TRIM(BC1030))="U",1,IF(UPPER(TRIM(BC1030))="A",2,IF(UPPER(TRIM(BC1030))="B1",4,IF(UPPER(TRIM(BC1030))="B2",8,IF(UPPER(TRIM(BC1030))="C",16,-1))))))</f>
        <v>0</v>
      </c>
      <c r="DF1030" s="17"/>
      <c r="DG1030" s="16">
        <v>18</v>
      </c>
      <c r="DH1030" s="16">
        <f>AK1030</f>
        <v>51</v>
      </c>
      <c r="DI1030" s="16">
        <f>AL1030</f>
        <v>1</v>
      </c>
      <c r="DJ1030" s="16">
        <f>DB1030 + DC1030</f>
        <v>288</v>
      </c>
      <c r="DK1030" s="16">
        <f>HEX2DEC(AO1030)</f>
        <v>28</v>
      </c>
      <c r="DL1030" s="16">
        <f>HEX2DEC(AP1030)</f>
        <v>1590</v>
      </c>
      <c r="DM1030" s="128">
        <v>0</v>
      </c>
      <c r="DN1030" s="16">
        <v>23</v>
      </c>
      <c r="DO1030" s="16">
        <f>BV1030*2^15+BW1030*2^14+BX1030*2^13+BY1030*2^12+BZ1030*2^11+CA1030*2^10+CB1030*2^9+CC1030*2^8+CD1030*2^7+CE1030*2^6+CF1030*2^5+CG1030*2^4+CH1030*2^3+CI1030*2^2+CJ1030*2^1+CK1030*2^0</f>
        <v>53248</v>
      </c>
      <c r="DP1030" s="16">
        <f>CL1030*2^15+CM1030*2^14+CN1030*2^13+CO1030*2^12+CP1030*2^11+CQ1030*2^10+CR1030*2^9+CS1030*2^8+CT1030*2^7+CU1030*2^6+CV1030*2^5+CW1030*2^4+CX1030*2^3+CY1030*2^2+CZ1030*2^1+DA1030*2^0</f>
        <v>0</v>
      </c>
      <c r="DQ1030" s="16">
        <f>IF(DS1030=2,AT1030*1000,IF(DS1030&gt;2,AT1030,HEX2DEC("40000000")))</f>
        <v>1000</v>
      </c>
      <c r="DR1030" s="16">
        <f>IF(DT1030=2,AU1030*1000,IF(DT1030&gt;2,AU1030,HEX2DEC("40000000")))</f>
        <v>2000</v>
      </c>
      <c r="DS1030" s="16">
        <v>2</v>
      </c>
      <c r="DT1030" s="16">
        <v>2</v>
      </c>
      <c r="DU1030" s="16">
        <f>MAX(0,MIN(AX1030,3))*2^14+MAX(0,MIN(AY1030,3))*2^12+MAX(0,MIN(AZ1030,3))*2^10+MAX(0,MIN(BA1030,3))*2^8+IF(AW1030&lt;0,31,IF(AW1030&gt;30,30,AW1030))</f>
        <v>0</v>
      </c>
      <c r="DV1030" s="16">
        <f>DD1030 + DE1030</f>
        <v>0</v>
      </c>
      <c r="DW1030" s="138" t="s">
        <v>184</v>
      </c>
      <c r="DX1030" s="137" t="s">
        <v>273</v>
      </c>
      <c r="DY1030" s="137" t="s">
        <v>186</v>
      </c>
      <c r="DZ1030" s="17"/>
      <c r="EA1030" s="15"/>
      <c r="EB1030" s="15"/>
      <c r="EC1030" s="15"/>
      <c r="ED1030" s="15"/>
    </row>
    <row r="1031" spans="1:134" ht="15" hidden="1" customHeight="1" x14ac:dyDescent="0.3">
      <c r="A1031" s="220"/>
      <c r="B1031" s="337" t="s">
        <v>1556</v>
      </c>
      <c r="C1031" s="553"/>
      <c r="D1031" s="125"/>
      <c r="E1031" s="125"/>
      <c r="F1031" s="125"/>
      <c r="G1031" s="125"/>
      <c r="H1031" s="125"/>
      <c r="I1031" s="125"/>
      <c r="J1031" s="125"/>
      <c r="K1031" s="125"/>
      <c r="L1031" s="125"/>
      <c r="M1031" s="125"/>
      <c r="N1031" s="125"/>
      <c r="O1031" s="125"/>
      <c r="P1031" s="125"/>
      <c r="Q1031" s="125"/>
      <c r="R1031" s="125"/>
      <c r="S1031" s="125"/>
      <c r="T1031" s="125"/>
      <c r="U1031" s="125"/>
      <c r="V1031" s="125"/>
      <c r="W1031" s="125"/>
      <c r="X1031" s="125"/>
      <c r="Y1031" s="125"/>
      <c r="Z1031" s="125"/>
      <c r="AA1031" s="125"/>
      <c r="AB1031" s="125"/>
      <c r="AC1031" s="125"/>
      <c r="AD1031" s="125"/>
      <c r="AE1031" s="125"/>
      <c r="AF1031" s="125"/>
      <c r="AG1031" s="125"/>
      <c r="AH1031" s="125"/>
      <c r="AI1031" s="125"/>
      <c r="AJ1031" s="128"/>
      <c r="AK1031" s="143"/>
      <c r="AL1031" s="143"/>
      <c r="AM1031" s="144"/>
      <c r="AN1031" s="145"/>
      <c r="AO1031" s="145"/>
      <c r="AP1031" s="145"/>
      <c r="AQ1031" s="132"/>
      <c r="AR1031" s="197"/>
      <c r="AS1031" s="12"/>
      <c r="AT1031" s="224"/>
      <c r="AU1031" s="224"/>
      <c r="AV1031" s="12"/>
      <c r="AW1031" s="12"/>
      <c r="AX1031" s="12"/>
      <c r="AY1031" s="12"/>
      <c r="AZ1031" s="12"/>
      <c r="BA1031" s="12"/>
      <c r="BB1031" s="14"/>
      <c r="BC1031" s="14"/>
      <c r="BD1031" s="15"/>
      <c r="BE1031" s="137" t="s">
        <v>183</v>
      </c>
      <c r="BF1031" s="146"/>
      <c r="BG1031" s="146"/>
      <c r="BH1031" s="146"/>
      <c r="BI1031" s="11" t="s">
        <v>183</v>
      </c>
      <c r="BJ1031" s="11" t="s">
        <v>183</v>
      </c>
      <c r="BK1031" s="11" t="s">
        <v>183</v>
      </c>
      <c r="BL1031" s="11" t="s">
        <v>183</v>
      </c>
      <c r="BM1031" s="11" t="s">
        <v>183</v>
      </c>
      <c r="BN1031" s="11" t="s">
        <v>183</v>
      </c>
      <c r="BO1031" s="11" t="s">
        <v>183</v>
      </c>
      <c r="BP1031" s="11" t="s">
        <v>183</v>
      </c>
      <c r="BQ1031" s="11" t="s">
        <v>183</v>
      </c>
      <c r="BR1031" s="11" t="s">
        <v>183</v>
      </c>
      <c r="BS1031" s="11" t="s">
        <v>183</v>
      </c>
      <c r="BT1031" s="11" t="s">
        <v>183</v>
      </c>
      <c r="BU1031" s="11"/>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c r="CW1031" s="15"/>
      <c r="CX1031" s="15"/>
      <c r="CY1031" s="15"/>
      <c r="CZ1031" s="15"/>
      <c r="DA1031" s="15"/>
      <c r="DB1031" s="16"/>
      <c r="DC1031" s="16"/>
      <c r="DD1031" s="16"/>
      <c r="DE1031" s="16"/>
      <c r="DF1031" s="17"/>
      <c r="DG1031" s="16"/>
      <c r="DH1031" s="16"/>
      <c r="DI1031" s="16"/>
      <c r="DJ1031" s="16"/>
      <c r="DK1031" s="16"/>
      <c r="DL1031" s="16"/>
      <c r="DM1031" s="128"/>
      <c r="DN1031" s="16"/>
      <c r="DO1031" s="16"/>
      <c r="DP1031" s="16"/>
      <c r="DQ1031" s="16"/>
      <c r="DR1031" s="16"/>
      <c r="DS1031" s="16"/>
      <c r="DT1031" s="16"/>
      <c r="DU1031" s="16"/>
      <c r="DV1031" s="16"/>
      <c r="DW1031" s="138"/>
      <c r="DX1031" s="137"/>
      <c r="DY1031" s="137"/>
      <c r="DZ1031" s="17"/>
      <c r="EA1031" s="15"/>
      <c r="EB1031" s="15"/>
      <c r="EC1031" s="15"/>
      <c r="ED1031" s="15"/>
    </row>
    <row r="1032" spans="1:134" ht="15" customHeight="1" x14ac:dyDescent="0.3">
      <c r="A1032" s="220"/>
      <c r="B1032" s="337" t="s">
        <v>1557</v>
      </c>
      <c r="C1032" s="553" t="s">
        <v>1558</v>
      </c>
      <c r="D1032" s="243" t="s">
        <v>184</v>
      </c>
      <c r="E1032" s="151" t="s">
        <v>184</v>
      </c>
      <c r="F1032" s="228"/>
      <c r="G1032" s="151" t="s">
        <v>184</v>
      </c>
      <c r="H1032" s="152"/>
      <c r="I1032" s="152"/>
      <c r="J1032" s="152"/>
      <c r="K1032" s="152"/>
      <c r="L1032" s="241"/>
      <c r="M1032" s="152"/>
      <c r="N1032" s="228"/>
      <c r="O1032" s="152"/>
      <c r="P1032" s="152"/>
      <c r="Q1032" s="152"/>
      <c r="R1032" s="152"/>
      <c r="S1032" s="152"/>
      <c r="T1032" s="152"/>
      <c r="U1032" s="152"/>
      <c r="V1032" s="152"/>
      <c r="W1032" s="152"/>
      <c r="X1032" s="152"/>
      <c r="Y1032" s="152"/>
      <c r="Z1032" s="152"/>
      <c r="AA1032" s="152"/>
      <c r="AB1032" s="152"/>
      <c r="AC1032" s="152"/>
      <c r="AD1032" s="152"/>
      <c r="AE1032" s="152"/>
      <c r="AF1032" s="152"/>
      <c r="AG1032" s="152"/>
      <c r="AH1032" s="152"/>
      <c r="AI1032" s="152"/>
      <c r="AJ1032" s="128">
        <f>IF($DM1032=0,0,(IF(_xlfn.BITAND($DM1032, 128),"8,", "") &amp; IF(_xlfn.BITAND($DM1032,64),"7,", "") &amp; IF(_xlfn.BITAND($DM1032,7), _xlfn.BITAND($DM1032,7) &amp; ",", "") &amp; IF(_xlfn.BITAND($DM1032, 56), _xlfn.BITAND($DM1032, 56)/8, "")))</f>
        <v>0</v>
      </c>
      <c r="AK1032" s="129">
        <v>51</v>
      </c>
      <c r="AL1032" s="129">
        <v>7</v>
      </c>
      <c r="AM1032" s="130" t="s">
        <v>165</v>
      </c>
      <c r="AN1032" s="131" t="s">
        <v>1559</v>
      </c>
      <c r="AO1032" s="131" t="s">
        <v>167</v>
      </c>
      <c r="AP1032" s="131" t="s">
        <v>1560</v>
      </c>
      <c r="AQ1032" s="132" t="s">
        <v>1561</v>
      </c>
      <c r="AR1032" s="133">
        <v>20.001220703125</v>
      </c>
      <c r="AS1032" s="12" t="s">
        <v>170</v>
      </c>
      <c r="AT1032" s="198">
        <v>1</v>
      </c>
      <c r="AU1032" s="198">
        <v>0.5</v>
      </c>
      <c r="AV1032" s="12" t="s">
        <v>259</v>
      </c>
      <c r="AW1032" s="135">
        <v>0</v>
      </c>
      <c r="AX1032" s="135">
        <v>0</v>
      </c>
      <c r="AY1032" s="135">
        <v>0</v>
      </c>
      <c r="AZ1032" s="135">
        <v>0</v>
      </c>
      <c r="BA1032" s="135">
        <v>0</v>
      </c>
      <c r="BB1032" s="136"/>
      <c r="BC1032" s="136"/>
      <c r="BD1032" s="15"/>
      <c r="BE1032" s="137" t="str">
        <f>IF(C1032="","",C1032)</f>
        <v>Unable to reach higher TPS</v>
      </c>
      <c r="BF1032" s="11" t="s">
        <v>264</v>
      </c>
      <c r="BG1032" s="11" t="s">
        <v>265</v>
      </c>
      <c r="BH1032" s="11" t="s">
        <v>266</v>
      </c>
      <c r="BI1032" s="11" t="s">
        <v>267</v>
      </c>
      <c r="BJ1032" s="11" t="s">
        <v>268</v>
      </c>
      <c r="BK1032" s="11" t="s">
        <v>269</v>
      </c>
      <c r="BL1032" s="11" t="s">
        <v>270</v>
      </c>
      <c r="BM1032" s="11" t="s">
        <v>271</v>
      </c>
      <c r="BN1032" s="11" t="s">
        <v>182</v>
      </c>
      <c r="BO1032" s="11" t="s">
        <v>181</v>
      </c>
      <c r="BP1032" s="11" t="s">
        <v>272</v>
      </c>
      <c r="BQ1032" s="11" t="s">
        <v>180</v>
      </c>
      <c r="BR1032" s="11" t="s">
        <v>182</v>
      </c>
      <c r="BS1032" s="11" t="s">
        <v>183</v>
      </c>
      <c r="BT1032" s="11" t="s">
        <v>182</v>
      </c>
      <c r="BU1032" s="11"/>
      <c r="BV1032" s="15">
        <f t="shared" ref="BV1032:BZ1033" si="484">IF(UPPER(TRIM(D1032))="X",1,0)</f>
        <v>1</v>
      </c>
      <c r="BW1032" s="15">
        <f t="shared" si="484"/>
        <v>1</v>
      </c>
      <c r="BX1032" s="15">
        <f t="shared" si="484"/>
        <v>0</v>
      </c>
      <c r="BY1032" s="15">
        <f t="shared" si="484"/>
        <v>1</v>
      </c>
      <c r="BZ1032" s="15">
        <f t="shared" si="484"/>
        <v>0</v>
      </c>
      <c r="CA1032" s="15">
        <f>IF(UPPER(TRIM(J1032))="X",1,0)</f>
        <v>0</v>
      </c>
      <c r="CB1032" s="15">
        <f>IF(UPPER(TRIM(L1032))="X",1,0)</f>
        <v>0</v>
      </c>
      <c r="CC1032" s="15">
        <f>IF(UPPER(TRIM(M1032))="X",1,0)</f>
        <v>0</v>
      </c>
      <c r="CD1032" s="15">
        <f>IF(UPPER(TRIM(I1032))="X",1,0)</f>
        <v>0</v>
      </c>
      <c r="CE1032" s="15">
        <f>IF(UPPER(TRIM(K1032))="X",1,0)</f>
        <v>0</v>
      </c>
      <c r="CF1032" s="15">
        <f t="shared" ref="CF1032:CU1033" si="485">IF(UPPER(TRIM(N1032))="X",1,0)</f>
        <v>0</v>
      </c>
      <c r="CG1032" s="15">
        <f t="shared" si="485"/>
        <v>0</v>
      </c>
      <c r="CH1032" s="15">
        <f t="shared" si="485"/>
        <v>0</v>
      </c>
      <c r="CI1032" s="15">
        <f t="shared" si="485"/>
        <v>0</v>
      </c>
      <c r="CJ1032" s="15">
        <f t="shared" si="485"/>
        <v>0</v>
      </c>
      <c r="CK1032" s="15">
        <f t="shared" si="485"/>
        <v>0</v>
      </c>
      <c r="CL1032" s="15">
        <f t="shared" si="485"/>
        <v>0</v>
      </c>
      <c r="CM1032" s="15">
        <f t="shared" si="485"/>
        <v>0</v>
      </c>
      <c r="CN1032" s="15">
        <f t="shared" si="485"/>
        <v>0</v>
      </c>
      <c r="CO1032" s="15">
        <f t="shared" si="485"/>
        <v>0</v>
      </c>
      <c r="CP1032" s="15">
        <f t="shared" si="485"/>
        <v>0</v>
      </c>
      <c r="CQ1032" s="15">
        <f t="shared" si="485"/>
        <v>0</v>
      </c>
      <c r="CR1032" s="15">
        <f t="shared" si="485"/>
        <v>0</v>
      </c>
      <c r="CS1032" s="15">
        <f t="shared" si="485"/>
        <v>0</v>
      </c>
      <c r="CT1032" s="15">
        <f t="shared" si="485"/>
        <v>0</v>
      </c>
      <c r="CU1032" s="15">
        <f t="shared" si="485"/>
        <v>0</v>
      </c>
      <c r="CV1032" s="15">
        <f t="shared" ref="CP1032:DA1033" si="486">IF(UPPER(TRIM(AD1032))="X",1,0)</f>
        <v>0</v>
      </c>
      <c r="CW1032" s="15">
        <f t="shared" si="486"/>
        <v>0</v>
      </c>
      <c r="CX1032" s="15">
        <f t="shared" si="486"/>
        <v>0</v>
      </c>
      <c r="CY1032" s="15">
        <f t="shared" si="486"/>
        <v>0</v>
      </c>
      <c r="CZ1032" s="15">
        <f t="shared" si="486"/>
        <v>0</v>
      </c>
      <c r="DA1032" s="15">
        <f t="shared" si="486"/>
        <v>0</v>
      </c>
      <c r="DB1032" s="16">
        <f>IF(UPPER(TRIM(AM1032))="P", 0, IF(UPPER(TRIM(AM1032))="C", 16384, IF(UPPER(TRIM(AM1032))="B", 32768, IF(UPPER(TRIM(AM1032))="U", 49152, -1))))</f>
        <v>0</v>
      </c>
      <c r="DC1032" s="16">
        <f>HEX2DEC(AN1032)</f>
        <v>8466</v>
      </c>
      <c r="DD1032" s="16">
        <f>IF(UPPER(TRIM(BB1032))="",0,IF(UPPER(TRIM(BB1032))="M",32,IF(UPPER(TRIM(BB1032))="H",64,IF(UPPER(TRIM(BB1032))="I",128,-1))))</f>
        <v>0</v>
      </c>
      <c r="DE1032" s="16">
        <f>IF(UPPER(TRIM(BC1032))="",0, IF(UPPER(TRIM(BC1032))="U",1,IF(UPPER(TRIM(BC1032))="A",2,IF(UPPER(TRIM(BC1032))="B1",4,IF(UPPER(TRIM(BC1032))="B2",8,IF(UPPER(TRIM(BC1032))="C",16,-1))))))</f>
        <v>0</v>
      </c>
      <c r="DF1032" s="17"/>
      <c r="DG1032" s="16">
        <v>90</v>
      </c>
      <c r="DH1032" s="16">
        <f>AK1032</f>
        <v>51</v>
      </c>
      <c r="DI1032" s="16">
        <f>AL1032</f>
        <v>7</v>
      </c>
      <c r="DJ1032" s="16">
        <f>DB1032 + DC1032</f>
        <v>8466</v>
      </c>
      <c r="DK1032" s="16">
        <f>HEX2DEC(AO1032)</f>
        <v>0</v>
      </c>
      <c r="DL1032" s="16">
        <f>HEX2DEC(AP1032)</f>
        <v>1591</v>
      </c>
      <c r="DM1032" s="128">
        <v>0</v>
      </c>
      <c r="DN1032" s="16">
        <v>24</v>
      </c>
      <c r="DO1032" s="16">
        <f>BV1032*2^15+BW1032*2^14+BX1032*2^13+BY1032*2^12+BZ1032*2^11+CA1032*2^10+CB1032*2^9+CC1032*2^8+CD1032*2^7+CE1032*2^6+CF1032*2^5+CG1032*2^4+CH1032*2^3+CI1032*2^2+CJ1032*2^1+CK1032*2^0</f>
        <v>53248</v>
      </c>
      <c r="DP1032" s="16">
        <f>CL1032*2^15+CM1032*2^14+CN1032*2^13+CO1032*2^12+CP1032*2^11+CQ1032*2^10+CR1032*2^9+CS1032*2^8+CT1032*2^7+CU1032*2^6+CV1032*2^5+CW1032*2^4+CX1032*2^3+CY1032*2^2+CZ1032*2^1+DA1032*2^0</f>
        <v>0</v>
      </c>
      <c r="DQ1032" s="16">
        <f>IF(DS1032=2,AT1032*1000,IF(DS1032&gt;2,AT1032,HEX2DEC("40000000")))</f>
        <v>1000</v>
      </c>
      <c r="DR1032" s="16">
        <f>IF(DT1032=2,AU1032*1000,IF(DT1032&gt;2,AU1032,HEX2DEC("40000000")))</f>
        <v>500</v>
      </c>
      <c r="DS1032" s="16">
        <v>2</v>
      </c>
      <c r="DT1032" s="16">
        <v>2</v>
      </c>
      <c r="DU1032" s="16">
        <f>MAX(0,MIN(AX1032,3))*2^14+MAX(0,MIN(AY1032,3))*2^12+MAX(0,MIN(AZ1032,3))*2^10+MAX(0,MIN(BA1032,3))*2^8+IF(AW1032&lt;0,31,IF(AW1032&gt;30,30,AW1032))</f>
        <v>0</v>
      </c>
      <c r="DV1032" s="16">
        <f>DD1032 + DE1032</f>
        <v>0</v>
      </c>
      <c r="DW1032" s="138" t="s">
        <v>184</v>
      </c>
      <c r="DX1032" s="137" t="s">
        <v>273</v>
      </c>
      <c r="DY1032" s="137" t="s">
        <v>186</v>
      </c>
      <c r="DZ1032" s="17"/>
      <c r="EA1032" s="15"/>
      <c r="EB1032" s="15"/>
      <c r="EC1032" s="15"/>
      <c r="ED1032" s="15"/>
    </row>
    <row r="1033" spans="1:134" ht="15" customHeight="1" x14ac:dyDescent="0.3">
      <c r="A1033" s="220"/>
      <c r="B1033" s="139"/>
      <c r="C1033" s="553" t="s">
        <v>1562</v>
      </c>
      <c r="D1033" s="151" t="s">
        <v>184</v>
      </c>
      <c r="E1033" s="192" t="s">
        <v>184</v>
      </c>
      <c r="F1033" s="152"/>
      <c r="G1033" s="151" t="s">
        <v>184</v>
      </c>
      <c r="H1033" s="152"/>
      <c r="I1033" s="152"/>
      <c r="J1033" s="152"/>
      <c r="K1033" s="152"/>
      <c r="L1033" s="152"/>
      <c r="M1033" s="238"/>
      <c r="N1033" s="152"/>
      <c r="O1033" s="152"/>
      <c r="P1033" s="152"/>
      <c r="Q1033" s="152"/>
      <c r="R1033" s="152"/>
      <c r="S1033" s="152"/>
      <c r="T1033" s="152"/>
      <c r="U1033" s="152"/>
      <c r="V1033" s="152"/>
      <c r="W1033" s="152"/>
      <c r="X1033" s="152"/>
      <c r="Y1033" s="152"/>
      <c r="Z1033" s="152"/>
      <c r="AA1033" s="152"/>
      <c r="AB1033" s="152"/>
      <c r="AC1033" s="152"/>
      <c r="AD1033" s="152"/>
      <c r="AE1033" s="152"/>
      <c r="AF1033" s="152"/>
      <c r="AG1033" s="152"/>
      <c r="AH1033" s="152"/>
      <c r="AI1033" s="152"/>
      <c r="AJ1033" s="128">
        <f>IF($DM1033=0,0,(IF(_xlfn.BITAND($DM1033, 128),"8,", "") &amp; IF(_xlfn.BITAND($DM1033,64),"7,", "") &amp; IF(_xlfn.BITAND($DM1033,7), _xlfn.BITAND($DM1033,7) &amp; ",", "") &amp; IF(_xlfn.BITAND($DM1033, 56), _xlfn.BITAND($DM1033, 56)/8, "")))</f>
        <v>0</v>
      </c>
      <c r="AK1033" s="129">
        <v>3673</v>
      </c>
      <c r="AL1033" s="129">
        <v>7</v>
      </c>
      <c r="AM1033" s="130" t="s">
        <v>165</v>
      </c>
      <c r="AN1033" s="131" t="s">
        <v>1563</v>
      </c>
      <c r="AO1033" s="131" t="s">
        <v>167</v>
      </c>
      <c r="AP1033" s="131" t="s">
        <v>1564</v>
      </c>
      <c r="AQ1033" s="132" t="s">
        <v>1565</v>
      </c>
      <c r="AR1033" s="133">
        <v>-20.001220703125</v>
      </c>
      <c r="AS1033" s="12" t="s">
        <v>170</v>
      </c>
      <c r="AT1033" s="198">
        <v>1</v>
      </c>
      <c r="AU1033" s="198">
        <v>0.5</v>
      </c>
      <c r="AV1033" s="12" t="s">
        <v>259</v>
      </c>
      <c r="AW1033" s="135">
        <v>0</v>
      </c>
      <c r="AX1033" s="135">
        <v>0</v>
      </c>
      <c r="AY1033" s="135">
        <v>0</v>
      </c>
      <c r="AZ1033" s="135">
        <v>0</v>
      </c>
      <c r="BA1033" s="135">
        <v>0</v>
      </c>
      <c r="BB1033" s="136"/>
      <c r="BC1033" s="136"/>
      <c r="BD1033" s="15"/>
      <c r="BE1033" s="137" t="str">
        <f>IF(C1033="","",C1033)</f>
        <v>Unable to reach lower TPS</v>
      </c>
      <c r="BF1033" s="11" t="s">
        <v>264</v>
      </c>
      <c r="BG1033" s="11" t="s">
        <v>265</v>
      </c>
      <c r="BH1033" s="11" t="s">
        <v>266</v>
      </c>
      <c r="BI1033" s="11" t="s">
        <v>267</v>
      </c>
      <c r="BJ1033" s="11" t="s">
        <v>268</v>
      </c>
      <c r="BK1033" s="11" t="s">
        <v>269</v>
      </c>
      <c r="BL1033" s="11" t="s">
        <v>270</v>
      </c>
      <c r="BM1033" s="11" t="s">
        <v>271</v>
      </c>
      <c r="BN1033" s="11" t="s">
        <v>182</v>
      </c>
      <c r="BO1033" s="11" t="s">
        <v>181</v>
      </c>
      <c r="BP1033" s="11" t="s">
        <v>272</v>
      </c>
      <c r="BQ1033" s="11" t="s">
        <v>180</v>
      </c>
      <c r="BR1033" s="11" t="s">
        <v>182</v>
      </c>
      <c r="BS1033" s="11" t="s">
        <v>183</v>
      </c>
      <c r="BT1033" s="11" t="s">
        <v>182</v>
      </c>
      <c r="BU1033" s="11"/>
      <c r="BV1033" s="15">
        <f t="shared" si="484"/>
        <v>1</v>
      </c>
      <c r="BW1033" s="15">
        <f t="shared" si="484"/>
        <v>1</v>
      </c>
      <c r="BX1033" s="15">
        <f t="shared" si="484"/>
        <v>0</v>
      </c>
      <c r="BY1033" s="15">
        <f t="shared" si="484"/>
        <v>1</v>
      </c>
      <c r="BZ1033" s="15">
        <f t="shared" si="484"/>
        <v>0</v>
      </c>
      <c r="CA1033" s="15">
        <f>IF(UPPER(TRIM(J1033))="X",1,0)</f>
        <v>0</v>
      </c>
      <c r="CB1033" s="15">
        <f>IF(UPPER(TRIM(L1033))="X",1,0)</f>
        <v>0</v>
      </c>
      <c r="CC1033" s="15">
        <f>IF(UPPER(TRIM(M1033))="X",1,0)</f>
        <v>0</v>
      </c>
      <c r="CD1033" s="15">
        <f>IF(UPPER(TRIM(I1033))="X",1,0)</f>
        <v>0</v>
      </c>
      <c r="CE1033" s="15">
        <f>IF(UPPER(TRIM(K1033))="X",1,0)</f>
        <v>0</v>
      </c>
      <c r="CF1033" s="15">
        <f t="shared" si="485"/>
        <v>0</v>
      </c>
      <c r="CG1033" s="15">
        <f t="shared" si="485"/>
        <v>0</v>
      </c>
      <c r="CH1033" s="15">
        <f t="shared" si="485"/>
        <v>0</v>
      </c>
      <c r="CI1033" s="15">
        <f t="shared" si="485"/>
        <v>0</v>
      </c>
      <c r="CJ1033" s="15">
        <f t="shared" si="485"/>
        <v>0</v>
      </c>
      <c r="CK1033" s="15">
        <f t="shared" si="485"/>
        <v>0</v>
      </c>
      <c r="CL1033" s="15">
        <f t="shared" si="485"/>
        <v>0</v>
      </c>
      <c r="CM1033" s="15">
        <f t="shared" si="485"/>
        <v>0</v>
      </c>
      <c r="CN1033" s="15">
        <f t="shared" si="485"/>
        <v>0</v>
      </c>
      <c r="CO1033" s="15">
        <f t="shared" si="485"/>
        <v>0</v>
      </c>
      <c r="CP1033" s="15">
        <f t="shared" si="486"/>
        <v>0</v>
      </c>
      <c r="CQ1033" s="15">
        <f t="shared" si="486"/>
        <v>0</v>
      </c>
      <c r="CR1033" s="15">
        <f t="shared" si="486"/>
        <v>0</v>
      </c>
      <c r="CS1033" s="15">
        <f t="shared" si="486"/>
        <v>0</v>
      </c>
      <c r="CT1033" s="15">
        <f t="shared" si="486"/>
        <v>0</v>
      </c>
      <c r="CU1033" s="15">
        <f t="shared" si="486"/>
        <v>0</v>
      </c>
      <c r="CV1033" s="15">
        <f t="shared" si="486"/>
        <v>0</v>
      </c>
      <c r="CW1033" s="15">
        <f t="shared" si="486"/>
        <v>0</v>
      </c>
      <c r="CX1033" s="15">
        <f t="shared" si="486"/>
        <v>0</v>
      </c>
      <c r="CY1033" s="15">
        <f t="shared" si="486"/>
        <v>0</v>
      </c>
      <c r="CZ1033" s="15">
        <f t="shared" si="486"/>
        <v>0</v>
      </c>
      <c r="DA1033" s="15">
        <f t="shared" si="486"/>
        <v>0</v>
      </c>
      <c r="DB1033" s="16">
        <f>IF(UPPER(TRIM(AM1033))="P", 0, IF(UPPER(TRIM(AM1033))="C", 16384, IF(UPPER(TRIM(AM1033))="B", 32768, IF(UPPER(TRIM(AM1033))="U", 49152, -1))))</f>
        <v>0</v>
      </c>
      <c r="DC1033" s="16">
        <f>HEX2DEC(AN1033)</f>
        <v>8465</v>
      </c>
      <c r="DD1033" s="16">
        <f>IF(UPPER(TRIM(BB1033))="",0,IF(UPPER(TRIM(BB1033))="M",32,IF(UPPER(TRIM(BB1033))="H",64,IF(UPPER(TRIM(BB1033))="I",128,-1))))</f>
        <v>0</v>
      </c>
      <c r="DE1033" s="16">
        <f>IF(UPPER(TRIM(BC1033))="",0, IF(UPPER(TRIM(BC1033))="U",1,IF(UPPER(TRIM(BC1033))="A",2,IF(UPPER(TRIM(BC1033))="B1",4,IF(UPPER(TRIM(BC1033))="B2",8,IF(UPPER(TRIM(BC1033))="C",16,-1))))))</f>
        <v>0</v>
      </c>
      <c r="DF1033" s="17"/>
      <c r="DG1033" s="16">
        <v>91</v>
      </c>
      <c r="DH1033" s="16">
        <f>AK1033</f>
        <v>3673</v>
      </c>
      <c r="DI1033" s="16">
        <f>AL1033</f>
        <v>7</v>
      </c>
      <c r="DJ1033" s="16">
        <f>DB1033 + DC1033</f>
        <v>8465</v>
      </c>
      <c r="DK1033" s="16">
        <f>HEX2DEC(AO1033)</f>
        <v>0</v>
      </c>
      <c r="DL1033" s="16">
        <f>HEX2DEC(AP1033)</f>
        <v>1592</v>
      </c>
      <c r="DM1033" s="128">
        <v>0</v>
      </c>
      <c r="DN1033" s="16">
        <v>25</v>
      </c>
      <c r="DO1033" s="16">
        <f>BV1033*2^15+BW1033*2^14+BX1033*2^13+BY1033*2^12+BZ1033*2^11+CA1033*2^10+CB1033*2^9+CC1033*2^8+CD1033*2^7+CE1033*2^6+CF1033*2^5+CG1033*2^4+CH1033*2^3+CI1033*2^2+CJ1033*2^1+CK1033*2^0</f>
        <v>53248</v>
      </c>
      <c r="DP1033" s="16">
        <f>CL1033*2^15+CM1033*2^14+CN1033*2^13+CO1033*2^12+CP1033*2^11+CQ1033*2^10+CR1033*2^9+CS1033*2^8+CT1033*2^7+CU1033*2^6+CV1033*2^5+CW1033*2^4+CX1033*2^3+CY1033*2^2+CZ1033*2^1+DA1033*2^0</f>
        <v>0</v>
      </c>
      <c r="DQ1033" s="16">
        <f>IF(DS1033=2,AT1033*1000,IF(DS1033&gt;2,AT1033,HEX2DEC("40000000")))</f>
        <v>1000</v>
      </c>
      <c r="DR1033" s="16">
        <f>IF(DT1033=2,AU1033*1000,IF(DT1033&gt;2,AU1033,HEX2DEC("40000000")))</f>
        <v>500</v>
      </c>
      <c r="DS1033" s="16">
        <v>2</v>
      </c>
      <c r="DT1033" s="16">
        <v>2</v>
      </c>
      <c r="DU1033" s="16">
        <f>MAX(0,MIN(AX1033,3))*2^14+MAX(0,MIN(AY1033,3))*2^12+MAX(0,MIN(AZ1033,3))*2^10+MAX(0,MIN(BA1033,3))*2^8+IF(AW1033&lt;0,31,IF(AW1033&gt;30,30,AW1033))</f>
        <v>0</v>
      </c>
      <c r="DV1033" s="16">
        <f>DD1033 + DE1033</f>
        <v>0</v>
      </c>
      <c r="DW1033" s="138" t="s">
        <v>184</v>
      </c>
      <c r="DX1033" s="137" t="s">
        <v>273</v>
      </c>
      <c r="DY1033" s="137" t="s">
        <v>186</v>
      </c>
      <c r="DZ1033" s="17"/>
      <c r="EA1033" s="15"/>
      <c r="EB1033" s="15"/>
      <c r="EC1033" s="15"/>
      <c r="ED1033" s="15"/>
    </row>
    <row r="1034" spans="1:134" ht="15" hidden="1" customHeight="1" x14ac:dyDescent="0.3">
      <c r="A1034" s="220"/>
      <c r="B1034" s="139"/>
      <c r="C1034" s="553"/>
      <c r="D1034" s="125"/>
      <c r="E1034" s="125"/>
      <c r="F1034" s="125"/>
      <c r="G1034" s="125"/>
      <c r="H1034" s="125"/>
      <c r="I1034" s="125"/>
      <c r="J1034" s="125"/>
      <c r="K1034" s="125"/>
      <c r="L1034" s="125"/>
      <c r="M1034" s="125"/>
      <c r="N1034" s="125"/>
      <c r="O1034" s="125"/>
      <c r="P1034" s="125"/>
      <c r="Q1034" s="125"/>
      <c r="R1034" s="125"/>
      <c r="S1034" s="125"/>
      <c r="T1034" s="125"/>
      <c r="U1034" s="125"/>
      <c r="V1034" s="125"/>
      <c r="W1034" s="125"/>
      <c r="X1034" s="125"/>
      <c r="Y1034" s="125"/>
      <c r="Z1034" s="125"/>
      <c r="AA1034" s="125"/>
      <c r="AB1034" s="125"/>
      <c r="AC1034" s="125"/>
      <c r="AD1034" s="125"/>
      <c r="AE1034" s="125"/>
      <c r="AF1034" s="125"/>
      <c r="AG1034" s="125"/>
      <c r="AH1034" s="125"/>
      <c r="AI1034" s="125"/>
      <c r="AJ1034" s="128"/>
      <c r="AK1034" s="143"/>
      <c r="AL1034" s="143"/>
      <c r="AM1034" s="144"/>
      <c r="AN1034" s="145"/>
      <c r="AO1034" s="145"/>
      <c r="AP1034" s="145"/>
      <c r="AQ1034" s="132" t="s">
        <v>1566</v>
      </c>
      <c r="AR1034" s="134">
        <v>200</v>
      </c>
      <c r="AS1034" s="12" t="s">
        <v>1220</v>
      </c>
      <c r="AT1034" s="224"/>
      <c r="AU1034" s="224"/>
      <c r="AV1034" s="12"/>
      <c r="AW1034" s="12"/>
      <c r="AX1034" s="12"/>
      <c r="AY1034" s="12"/>
      <c r="AZ1034" s="12"/>
      <c r="BA1034" s="12"/>
      <c r="BB1034" s="14"/>
      <c r="BC1034" s="14"/>
      <c r="BD1034" s="15"/>
      <c r="BE1034" s="137" t="s">
        <v>183</v>
      </c>
      <c r="BF1034" s="146"/>
      <c r="BG1034" s="146"/>
      <c r="BH1034" s="146"/>
      <c r="BI1034" s="11" t="s">
        <v>183</v>
      </c>
      <c r="BJ1034" s="11" t="s">
        <v>183</v>
      </c>
      <c r="BK1034" s="11" t="s">
        <v>183</v>
      </c>
      <c r="BL1034" s="11" t="s">
        <v>183</v>
      </c>
      <c r="BM1034" s="11" t="s">
        <v>183</v>
      </c>
      <c r="BN1034" s="11" t="s">
        <v>183</v>
      </c>
      <c r="BO1034" s="11" t="s">
        <v>183</v>
      </c>
      <c r="BP1034" s="11" t="s">
        <v>183</v>
      </c>
      <c r="BQ1034" s="11" t="s">
        <v>183</v>
      </c>
      <c r="BR1034" s="11" t="s">
        <v>183</v>
      </c>
      <c r="BS1034" s="11" t="s">
        <v>183</v>
      </c>
      <c r="BT1034" s="11" t="s">
        <v>183</v>
      </c>
      <c r="BU1034" s="11"/>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c r="CW1034" s="15"/>
      <c r="CX1034" s="15"/>
      <c r="CY1034" s="15"/>
      <c r="CZ1034" s="15"/>
      <c r="DA1034" s="15"/>
      <c r="DB1034" s="16"/>
      <c r="DC1034" s="16"/>
      <c r="DD1034" s="16"/>
      <c r="DE1034" s="16"/>
      <c r="DF1034" s="17"/>
      <c r="DG1034" s="16"/>
      <c r="DH1034" s="16"/>
      <c r="DI1034" s="16"/>
      <c r="DJ1034" s="16"/>
      <c r="DK1034" s="16"/>
      <c r="DL1034" s="16"/>
      <c r="DM1034" s="128"/>
      <c r="DN1034" s="16"/>
      <c r="DO1034" s="16"/>
      <c r="DP1034" s="16"/>
      <c r="DQ1034" s="16"/>
      <c r="DR1034" s="16"/>
      <c r="DS1034" s="16"/>
      <c r="DT1034" s="16"/>
      <c r="DU1034" s="16"/>
      <c r="DV1034" s="16"/>
      <c r="DW1034" s="138"/>
      <c r="DX1034" s="137"/>
      <c r="DY1034" s="137"/>
      <c r="DZ1034" s="17"/>
      <c r="EA1034" s="15"/>
      <c r="EB1034" s="15"/>
      <c r="EC1034" s="15"/>
      <c r="ED1034" s="15"/>
    </row>
    <row r="1035" spans="1:134" ht="15" hidden="1" customHeight="1" x14ac:dyDescent="0.3">
      <c r="A1035" s="220"/>
      <c r="B1035" s="139"/>
      <c r="C1035" s="553"/>
      <c r="D1035" s="125"/>
      <c r="E1035" s="125"/>
      <c r="F1035" s="125"/>
      <c r="G1035" s="125"/>
      <c r="H1035" s="125"/>
      <c r="I1035" s="125"/>
      <c r="J1035" s="125"/>
      <c r="K1035" s="125"/>
      <c r="L1035" s="125"/>
      <c r="M1035" s="125"/>
      <c r="N1035" s="125"/>
      <c r="O1035" s="125"/>
      <c r="P1035" s="125"/>
      <c r="Q1035" s="125"/>
      <c r="R1035" s="125"/>
      <c r="S1035" s="125"/>
      <c r="T1035" s="125"/>
      <c r="U1035" s="125"/>
      <c r="V1035" s="125"/>
      <c r="W1035" s="125"/>
      <c r="X1035" s="125"/>
      <c r="Y1035" s="125"/>
      <c r="Z1035" s="125"/>
      <c r="AA1035" s="125"/>
      <c r="AB1035" s="125"/>
      <c r="AC1035" s="125"/>
      <c r="AD1035" s="125"/>
      <c r="AE1035" s="125"/>
      <c r="AF1035" s="125"/>
      <c r="AG1035" s="125"/>
      <c r="AH1035" s="125"/>
      <c r="AI1035" s="125"/>
      <c r="AJ1035" s="128"/>
      <c r="AK1035" s="143"/>
      <c r="AL1035" s="143"/>
      <c r="AM1035" s="144"/>
      <c r="AN1035" s="145"/>
      <c r="AO1035" s="145"/>
      <c r="AP1035" s="145"/>
      <c r="AQ1035" s="140" t="s">
        <v>1567</v>
      </c>
      <c r="AR1035" s="133">
        <v>9</v>
      </c>
      <c r="AS1035" s="12" t="s">
        <v>346</v>
      </c>
      <c r="AT1035" s="224"/>
      <c r="AU1035" s="224"/>
      <c r="AV1035" s="12"/>
      <c r="AW1035" s="12"/>
      <c r="AX1035" s="12"/>
      <c r="AY1035" s="12"/>
      <c r="AZ1035" s="12"/>
      <c r="BA1035" s="12"/>
      <c r="BB1035" s="14"/>
      <c r="BC1035" s="14"/>
      <c r="BD1035" s="15"/>
      <c r="BE1035" s="137" t="s">
        <v>183</v>
      </c>
      <c r="BF1035" s="146"/>
      <c r="BG1035" s="146"/>
      <c r="BH1035" s="146"/>
      <c r="BI1035" s="11" t="s">
        <v>183</v>
      </c>
      <c r="BJ1035" s="11" t="s">
        <v>183</v>
      </c>
      <c r="BK1035" s="11" t="s">
        <v>183</v>
      </c>
      <c r="BL1035" s="11" t="s">
        <v>183</v>
      </c>
      <c r="BM1035" s="11" t="s">
        <v>183</v>
      </c>
      <c r="BN1035" s="11" t="s">
        <v>183</v>
      </c>
      <c r="BO1035" s="11" t="s">
        <v>183</v>
      </c>
      <c r="BP1035" s="11" t="s">
        <v>183</v>
      </c>
      <c r="BQ1035" s="11" t="s">
        <v>183</v>
      </c>
      <c r="BR1035" s="11" t="s">
        <v>183</v>
      </c>
      <c r="BS1035" s="11" t="s">
        <v>183</v>
      </c>
      <c r="BT1035" s="11" t="s">
        <v>183</v>
      </c>
      <c r="BU1035" s="11"/>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c r="CW1035" s="15"/>
      <c r="CX1035" s="15"/>
      <c r="CY1035" s="15"/>
      <c r="CZ1035" s="15"/>
      <c r="DA1035" s="15"/>
      <c r="DB1035" s="16"/>
      <c r="DC1035" s="16"/>
      <c r="DD1035" s="16"/>
      <c r="DE1035" s="16"/>
      <c r="DF1035" s="17"/>
      <c r="DG1035" s="16"/>
      <c r="DH1035" s="16"/>
      <c r="DI1035" s="16"/>
      <c r="DJ1035" s="16"/>
      <c r="DK1035" s="16"/>
      <c r="DL1035" s="16"/>
      <c r="DM1035" s="128"/>
      <c r="DN1035" s="16"/>
      <c r="DO1035" s="16"/>
      <c r="DP1035" s="16"/>
      <c r="DQ1035" s="16"/>
      <c r="DR1035" s="16"/>
      <c r="DS1035" s="16"/>
      <c r="DT1035" s="16"/>
      <c r="DU1035" s="16"/>
      <c r="DV1035" s="16"/>
      <c r="DW1035" s="138"/>
      <c r="DX1035" s="137"/>
      <c r="DY1035" s="137"/>
      <c r="DZ1035" s="17"/>
      <c r="EA1035" s="15"/>
      <c r="EB1035" s="15"/>
      <c r="EC1035" s="15"/>
      <c r="ED1035" s="15"/>
    </row>
    <row r="1036" spans="1:134" ht="15" hidden="1" customHeight="1" x14ac:dyDescent="0.3">
      <c r="A1036" s="220"/>
      <c r="B1036" s="139"/>
      <c r="C1036" s="553"/>
      <c r="D1036" s="125"/>
      <c r="E1036" s="125"/>
      <c r="F1036" s="125"/>
      <c r="G1036" s="125"/>
      <c r="H1036" s="125"/>
      <c r="I1036" s="125"/>
      <c r="J1036" s="125"/>
      <c r="K1036" s="125"/>
      <c r="L1036" s="125"/>
      <c r="M1036" s="125"/>
      <c r="N1036" s="125"/>
      <c r="O1036" s="125"/>
      <c r="P1036" s="125"/>
      <c r="Q1036" s="125"/>
      <c r="R1036" s="125"/>
      <c r="S1036" s="125"/>
      <c r="T1036" s="125"/>
      <c r="U1036" s="125"/>
      <c r="V1036" s="125"/>
      <c r="W1036" s="125"/>
      <c r="X1036" s="125"/>
      <c r="Y1036" s="125"/>
      <c r="Z1036" s="125"/>
      <c r="AA1036" s="125"/>
      <c r="AB1036" s="125"/>
      <c r="AC1036" s="125"/>
      <c r="AD1036" s="125"/>
      <c r="AE1036" s="125"/>
      <c r="AF1036" s="125"/>
      <c r="AG1036" s="125"/>
      <c r="AH1036" s="125"/>
      <c r="AI1036" s="125"/>
      <c r="AJ1036" s="128"/>
      <c r="AK1036" s="143"/>
      <c r="AL1036" s="143"/>
      <c r="AM1036" s="144"/>
      <c r="AN1036" s="145"/>
      <c r="AO1036" s="145"/>
      <c r="AP1036" s="145"/>
      <c r="AQ1036" s="140" t="s">
        <v>1568</v>
      </c>
      <c r="AR1036" s="133">
        <v>3</v>
      </c>
      <c r="AS1036" s="12"/>
      <c r="AT1036" s="224"/>
      <c r="AU1036" s="224"/>
      <c r="AV1036" s="12"/>
      <c r="AW1036" s="12"/>
      <c r="AX1036" s="12"/>
      <c r="AY1036" s="12"/>
      <c r="AZ1036" s="12"/>
      <c r="BA1036" s="12"/>
      <c r="BB1036" s="14"/>
      <c r="BC1036" s="14"/>
      <c r="BD1036" s="15"/>
      <c r="BE1036" s="137" t="s">
        <v>183</v>
      </c>
      <c r="BF1036" s="146"/>
      <c r="BG1036" s="146"/>
      <c r="BH1036" s="146"/>
      <c r="BI1036" s="11" t="s">
        <v>183</v>
      </c>
      <c r="BJ1036" s="11" t="s">
        <v>183</v>
      </c>
      <c r="BK1036" s="11" t="s">
        <v>183</v>
      </c>
      <c r="BL1036" s="11" t="s">
        <v>183</v>
      </c>
      <c r="BM1036" s="11" t="s">
        <v>183</v>
      </c>
      <c r="BN1036" s="11" t="s">
        <v>183</v>
      </c>
      <c r="BO1036" s="11" t="s">
        <v>183</v>
      </c>
      <c r="BP1036" s="11" t="s">
        <v>183</v>
      </c>
      <c r="BQ1036" s="11" t="s">
        <v>183</v>
      </c>
      <c r="BR1036" s="11" t="s">
        <v>183</v>
      </c>
      <c r="BS1036" s="11" t="s">
        <v>183</v>
      </c>
      <c r="BT1036" s="11" t="s">
        <v>183</v>
      </c>
      <c r="BU1036" s="11"/>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c r="CW1036" s="15"/>
      <c r="CX1036" s="15"/>
      <c r="CY1036" s="15"/>
      <c r="CZ1036" s="15"/>
      <c r="DA1036" s="15"/>
      <c r="DB1036" s="16"/>
      <c r="DC1036" s="16"/>
      <c r="DD1036" s="16"/>
      <c r="DE1036" s="16"/>
      <c r="DF1036" s="17"/>
      <c r="DG1036" s="16"/>
      <c r="DH1036" s="16"/>
      <c r="DI1036" s="16"/>
      <c r="DJ1036" s="16"/>
      <c r="DK1036" s="16"/>
      <c r="DL1036" s="16"/>
      <c r="DM1036" s="128"/>
      <c r="DN1036" s="16"/>
      <c r="DO1036" s="16"/>
      <c r="DP1036" s="16"/>
      <c r="DQ1036" s="16"/>
      <c r="DR1036" s="16"/>
      <c r="DS1036" s="16"/>
      <c r="DT1036" s="16"/>
      <c r="DU1036" s="16"/>
      <c r="DV1036" s="16"/>
      <c r="DW1036" s="138"/>
      <c r="DX1036" s="137"/>
      <c r="DY1036" s="137"/>
      <c r="DZ1036" s="17"/>
      <c r="EA1036" s="15"/>
      <c r="EB1036" s="15"/>
      <c r="EC1036" s="15"/>
      <c r="ED1036" s="15"/>
    </row>
    <row r="1037" spans="1:134" ht="15" hidden="1" customHeight="1" x14ac:dyDescent="0.3">
      <c r="A1037" s="220"/>
      <c r="B1037" s="139"/>
      <c r="C1037" s="553"/>
      <c r="D1037" s="125"/>
      <c r="E1037" s="125"/>
      <c r="F1037" s="125"/>
      <c r="G1037" s="125"/>
      <c r="H1037" s="125"/>
      <c r="I1037" s="125"/>
      <c r="J1037" s="125"/>
      <c r="K1037" s="125"/>
      <c r="L1037" s="125"/>
      <c r="M1037" s="125"/>
      <c r="N1037" s="125"/>
      <c r="O1037" s="125"/>
      <c r="P1037" s="125"/>
      <c r="Q1037" s="125"/>
      <c r="R1037" s="125"/>
      <c r="S1037" s="125"/>
      <c r="T1037" s="125"/>
      <c r="U1037" s="125"/>
      <c r="V1037" s="125"/>
      <c r="W1037" s="125"/>
      <c r="X1037" s="125"/>
      <c r="Y1037" s="125"/>
      <c r="Z1037" s="125"/>
      <c r="AA1037" s="125"/>
      <c r="AB1037" s="125"/>
      <c r="AC1037" s="125"/>
      <c r="AD1037" s="125"/>
      <c r="AE1037" s="125"/>
      <c r="AF1037" s="125"/>
      <c r="AG1037" s="125"/>
      <c r="AH1037" s="125"/>
      <c r="AI1037" s="125"/>
      <c r="AJ1037" s="128"/>
      <c r="AK1037" s="143"/>
      <c r="AL1037" s="143"/>
      <c r="AM1037" s="144"/>
      <c r="AN1037" s="145"/>
      <c r="AO1037" s="145"/>
      <c r="AP1037" s="145"/>
      <c r="AQ1037" s="140"/>
      <c r="AR1037" s="197"/>
      <c r="AS1037" s="12"/>
      <c r="AT1037" s="224"/>
      <c r="AU1037" s="224"/>
      <c r="AV1037" s="12"/>
      <c r="AW1037" s="12"/>
      <c r="AX1037" s="12"/>
      <c r="AY1037" s="12"/>
      <c r="AZ1037" s="12"/>
      <c r="BA1037" s="12"/>
      <c r="BB1037" s="14"/>
      <c r="BC1037" s="14"/>
      <c r="BD1037" s="15"/>
      <c r="BE1037" s="137" t="s">
        <v>183</v>
      </c>
      <c r="BF1037" s="146"/>
      <c r="BG1037" s="146"/>
      <c r="BH1037" s="146"/>
      <c r="BI1037" s="11" t="s">
        <v>183</v>
      </c>
      <c r="BJ1037" s="11" t="s">
        <v>183</v>
      </c>
      <c r="BK1037" s="11" t="s">
        <v>183</v>
      </c>
      <c r="BL1037" s="11" t="s">
        <v>183</v>
      </c>
      <c r="BM1037" s="11" t="s">
        <v>183</v>
      </c>
      <c r="BN1037" s="11" t="s">
        <v>183</v>
      </c>
      <c r="BO1037" s="11" t="s">
        <v>183</v>
      </c>
      <c r="BP1037" s="11" t="s">
        <v>183</v>
      </c>
      <c r="BQ1037" s="11" t="s">
        <v>183</v>
      </c>
      <c r="BR1037" s="11" t="s">
        <v>183</v>
      </c>
      <c r="BS1037" s="11" t="s">
        <v>183</v>
      </c>
      <c r="BT1037" s="11" t="s">
        <v>183</v>
      </c>
      <c r="BU1037" s="11"/>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c r="CW1037" s="15"/>
      <c r="CX1037" s="15"/>
      <c r="CY1037" s="15"/>
      <c r="CZ1037" s="15"/>
      <c r="DA1037" s="15"/>
      <c r="DB1037" s="16"/>
      <c r="DC1037" s="16"/>
      <c r="DD1037" s="16"/>
      <c r="DE1037" s="16"/>
      <c r="DF1037" s="17"/>
      <c r="DG1037" s="16"/>
      <c r="DH1037" s="16"/>
      <c r="DI1037" s="16"/>
      <c r="DJ1037" s="16"/>
      <c r="DK1037" s="16"/>
      <c r="DL1037" s="16"/>
      <c r="DM1037" s="128"/>
      <c r="DN1037" s="16"/>
      <c r="DO1037" s="16"/>
      <c r="DP1037" s="16"/>
      <c r="DQ1037" s="16"/>
      <c r="DR1037" s="16"/>
      <c r="DS1037" s="16"/>
      <c r="DT1037" s="16"/>
      <c r="DU1037" s="16"/>
      <c r="DV1037" s="16"/>
      <c r="DW1037" s="138"/>
      <c r="DX1037" s="137"/>
      <c r="DY1037" s="137"/>
      <c r="DZ1037" s="17"/>
      <c r="EA1037" s="15"/>
      <c r="EB1037" s="15"/>
      <c r="EC1037" s="15"/>
      <c r="ED1037" s="15"/>
    </row>
    <row r="1038" spans="1:134" ht="15" customHeight="1" x14ac:dyDescent="0.3">
      <c r="A1038" s="154"/>
      <c r="B1038" s="139"/>
      <c r="C1038" s="553" t="s">
        <v>1569</v>
      </c>
      <c r="D1038" s="401" t="s">
        <v>184</v>
      </c>
      <c r="E1038" s="402" t="s">
        <v>184</v>
      </c>
      <c r="F1038" s="401"/>
      <c r="G1038" s="403" t="s">
        <v>184</v>
      </c>
      <c r="H1038" s="401"/>
      <c r="I1038" s="401"/>
      <c r="J1038" s="401"/>
      <c r="K1038" s="401"/>
      <c r="L1038" s="401"/>
      <c r="M1038" s="401"/>
      <c r="N1038" s="401"/>
      <c r="O1038" s="401"/>
      <c r="P1038" s="401"/>
      <c r="Q1038" s="401"/>
      <c r="R1038" s="401"/>
      <c r="S1038" s="401"/>
      <c r="T1038" s="401"/>
      <c r="U1038" s="401"/>
      <c r="V1038" s="401"/>
      <c r="W1038" s="401"/>
      <c r="X1038" s="401"/>
      <c r="Y1038" s="401"/>
      <c r="Z1038" s="401"/>
      <c r="AA1038" s="401"/>
      <c r="AB1038" s="401"/>
      <c r="AC1038" s="401"/>
      <c r="AD1038" s="401"/>
      <c r="AE1038" s="401"/>
      <c r="AF1038" s="401"/>
      <c r="AG1038" s="401"/>
      <c r="AH1038" s="401"/>
      <c r="AI1038" s="401"/>
      <c r="AJ1038" s="128">
        <f>IF($DM1038=0,0,(IF(_xlfn.BITAND($DM1038, 128),"8,", "") &amp; IF(_xlfn.BITAND($DM1038,64),"7,", "") &amp; IF(_xlfn.BITAND($DM1038,7), _xlfn.BITAND($DM1038,7) &amp; ",", "") &amp; IF(_xlfn.BITAND($DM1038, 56), _xlfn.BITAND($DM1038, 56)/8, "")))</f>
        <v>0</v>
      </c>
      <c r="AK1038" s="129">
        <v>51</v>
      </c>
      <c r="AL1038" s="129">
        <v>31</v>
      </c>
      <c r="AM1038" s="130" t="s">
        <v>165</v>
      </c>
      <c r="AN1038" s="131" t="s">
        <v>1570</v>
      </c>
      <c r="AO1038" s="131" t="s">
        <v>167</v>
      </c>
      <c r="AP1038" s="131" t="s">
        <v>1570</v>
      </c>
      <c r="AQ1038" s="132" t="s">
        <v>1571</v>
      </c>
      <c r="AR1038" s="12"/>
      <c r="AS1038" s="12"/>
      <c r="AT1038" s="198">
        <v>0.5</v>
      </c>
      <c r="AU1038" s="198">
        <v>3</v>
      </c>
      <c r="AV1038" s="12" t="s">
        <v>259</v>
      </c>
      <c r="AW1038" s="135">
        <v>0</v>
      </c>
      <c r="AX1038" s="135">
        <v>0</v>
      </c>
      <c r="AY1038" s="135">
        <v>0</v>
      </c>
      <c r="AZ1038" s="135">
        <v>0</v>
      </c>
      <c r="BA1038" s="135">
        <v>0</v>
      </c>
      <c r="BB1038" s="136"/>
      <c r="BC1038" s="136"/>
      <c r="BD1038" s="15"/>
      <c r="BE1038" s="137" t="s">
        <v>1572</v>
      </c>
      <c r="BF1038" s="11" t="s">
        <v>264</v>
      </c>
      <c r="BG1038" s="11" t="s">
        <v>265</v>
      </c>
      <c r="BH1038" s="11" t="s">
        <v>266</v>
      </c>
      <c r="BI1038" s="11" t="s">
        <v>525</v>
      </c>
      <c r="BJ1038" s="11" t="s">
        <v>268</v>
      </c>
      <c r="BK1038" s="11" t="s">
        <v>485</v>
      </c>
      <c r="BL1038" s="11" t="s">
        <v>350</v>
      </c>
      <c r="BM1038" s="11" t="s">
        <v>179</v>
      </c>
      <c r="BN1038" s="11" t="s">
        <v>182</v>
      </c>
      <c r="BO1038" s="11" t="s">
        <v>181</v>
      </c>
      <c r="BP1038" s="11" t="s">
        <v>272</v>
      </c>
      <c r="BQ1038" s="11" t="s">
        <v>182</v>
      </c>
      <c r="BR1038" s="11" t="s">
        <v>182</v>
      </c>
      <c r="BS1038" s="11" t="s">
        <v>183</v>
      </c>
      <c r="BT1038" s="11" t="s">
        <v>182</v>
      </c>
      <c r="BU1038" s="11"/>
      <c r="BV1038" s="15">
        <f>IF(UPPER(TRIM(D1038))="X",1,0)</f>
        <v>1</v>
      </c>
      <c r="BW1038" s="15">
        <f>IF(UPPER(TRIM(E1038))="X",1,0)</f>
        <v>1</v>
      </c>
      <c r="BX1038" s="15">
        <f>IF(UPPER(TRIM(F1038))="X",1,0)</f>
        <v>0</v>
      </c>
      <c r="BY1038" s="15">
        <f>IF(UPPER(TRIM(G1038))="X",1,0)</f>
        <v>1</v>
      </c>
      <c r="BZ1038" s="15">
        <f>IF(UPPER(TRIM(H1038))="X",1,0)</f>
        <v>0</v>
      </c>
      <c r="CA1038" s="15">
        <f>IF(UPPER(TRIM(J1038))="X",1,0)</f>
        <v>0</v>
      </c>
      <c r="CB1038" s="15">
        <f>IF(UPPER(TRIM(L1038))="X",1,0)</f>
        <v>0</v>
      </c>
      <c r="CC1038" s="15">
        <f>IF(UPPER(TRIM(M1038))="X",1,0)</f>
        <v>0</v>
      </c>
      <c r="CD1038" s="15">
        <f>IF(UPPER(TRIM(I1038))="X",1,0)</f>
        <v>0</v>
      </c>
      <c r="CE1038" s="15">
        <f>IF(UPPER(TRIM(K1038))="X",1,0)</f>
        <v>0</v>
      </c>
      <c r="CF1038" s="15">
        <f t="shared" ref="CF1038:DA1038" si="487">IF(UPPER(TRIM(N1038))="X",1,0)</f>
        <v>0</v>
      </c>
      <c r="CG1038" s="15">
        <f t="shared" si="487"/>
        <v>0</v>
      </c>
      <c r="CH1038" s="15">
        <f t="shared" si="487"/>
        <v>0</v>
      </c>
      <c r="CI1038" s="15">
        <f t="shared" si="487"/>
        <v>0</v>
      </c>
      <c r="CJ1038" s="15">
        <f t="shared" si="487"/>
        <v>0</v>
      </c>
      <c r="CK1038" s="15">
        <f t="shared" si="487"/>
        <v>0</v>
      </c>
      <c r="CL1038" s="15">
        <f t="shared" si="487"/>
        <v>0</v>
      </c>
      <c r="CM1038" s="15">
        <f t="shared" si="487"/>
        <v>0</v>
      </c>
      <c r="CN1038" s="15">
        <f t="shared" si="487"/>
        <v>0</v>
      </c>
      <c r="CO1038" s="15">
        <f t="shared" si="487"/>
        <v>0</v>
      </c>
      <c r="CP1038" s="15">
        <f t="shared" si="487"/>
        <v>0</v>
      </c>
      <c r="CQ1038" s="15">
        <f t="shared" si="487"/>
        <v>0</v>
      </c>
      <c r="CR1038" s="15">
        <f t="shared" si="487"/>
        <v>0</v>
      </c>
      <c r="CS1038" s="15">
        <f t="shared" si="487"/>
        <v>0</v>
      </c>
      <c r="CT1038" s="15">
        <f t="shared" si="487"/>
        <v>0</v>
      </c>
      <c r="CU1038" s="15">
        <f t="shared" si="487"/>
        <v>0</v>
      </c>
      <c r="CV1038" s="15">
        <f t="shared" si="487"/>
        <v>0</v>
      </c>
      <c r="CW1038" s="15">
        <f t="shared" si="487"/>
        <v>0</v>
      </c>
      <c r="CX1038" s="15">
        <f t="shared" si="487"/>
        <v>0</v>
      </c>
      <c r="CY1038" s="15">
        <f t="shared" si="487"/>
        <v>0</v>
      </c>
      <c r="CZ1038" s="15">
        <f t="shared" si="487"/>
        <v>0</v>
      </c>
      <c r="DA1038" s="15">
        <f t="shared" si="487"/>
        <v>0</v>
      </c>
      <c r="DB1038" s="16">
        <f>IF(UPPER(TRIM(AM1038))="P", 0, IF(UPPER(TRIM(AM1038))="C", 16384, IF(UPPER(TRIM(AM1038))="B", 32768, IF(UPPER(TRIM(AM1038))="U", 49152, -1))))</f>
        <v>0</v>
      </c>
      <c r="DC1038" s="16">
        <f>HEX2DEC(AN1038)</f>
        <v>8501</v>
      </c>
      <c r="DD1038" s="16">
        <f>IF(UPPER(TRIM(BB1038))="",0,IF(UPPER(TRIM(BB1038))="M",32,IF(UPPER(TRIM(BB1038))="H",64,IF(UPPER(TRIM(BB1038))="I",128,-1))))</f>
        <v>0</v>
      </c>
      <c r="DE1038" s="16">
        <f>IF(UPPER(TRIM(BC1038))="",0, IF(UPPER(TRIM(BC1038))="U",1,IF(UPPER(TRIM(BC1038))="A",2,IF(UPPER(TRIM(BC1038))="B1",4,IF(UPPER(TRIM(BC1038))="B2",8,IF(UPPER(TRIM(BC1038))="C",16,-1))))))</f>
        <v>0</v>
      </c>
      <c r="DF1038" s="17"/>
      <c r="DG1038" s="16">
        <v>186</v>
      </c>
      <c r="DH1038" s="16">
        <f>AK1038</f>
        <v>51</v>
      </c>
      <c r="DI1038" s="16">
        <f>AL1038</f>
        <v>31</v>
      </c>
      <c r="DJ1038" s="16">
        <f>DB1038 + DC1038</f>
        <v>8501</v>
      </c>
      <c r="DK1038" s="16">
        <f>HEX2DEC(AO1038)</f>
        <v>0</v>
      </c>
      <c r="DL1038" s="16">
        <f>HEX2DEC(AP1038)</f>
        <v>8501</v>
      </c>
      <c r="DM1038" s="128">
        <v>0</v>
      </c>
      <c r="DN1038" s="16">
        <v>144</v>
      </c>
      <c r="DO1038" s="16">
        <f>BV1038*2^15+BW1038*2^14+BX1038*2^13+BY1038*2^12+BZ1038*2^11+CA1038*2^10+CB1038*2^9+CC1038*2^8+CD1038*2^7+CE1038*2^6+CF1038*2^5+CG1038*2^4+CH1038*2^3+CI1038*2^2+CJ1038*2^1+CK1038*2^0</f>
        <v>53248</v>
      </c>
      <c r="DP1038" s="16">
        <f>CL1038*2^15+CM1038*2^14+CN1038*2^13+CO1038*2^12+CP1038*2^11+CQ1038*2^10+CR1038*2^9+CS1038*2^8+CT1038*2^7+CU1038*2^6+CV1038*2^5+CW1038*2^4+CX1038*2^3+CY1038*2^2+CZ1038*2^1+DA1038*2^0</f>
        <v>0</v>
      </c>
      <c r="DQ1038" s="16">
        <f>IF(DS1038=2,AT1038*1000,IF(DS1038&gt;2,AT1038,HEX2DEC("40000000")))</f>
        <v>500</v>
      </c>
      <c r="DR1038" s="16">
        <f>IF(DT1038=2,AU1038*1000,IF(DT1038&gt;2,AU1038,HEX2DEC("40000000")))</f>
        <v>3000</v>
      </c>
      <c r="DS1038" s="16">
        <v>2</v>
      </c>
      <c r="DT1038" s="16">
        <v>2</v>
      </c>
      <c r="DU1038" s="16">
        <f>MAX(0,MIN(AX1038,3))*2^14+MAX(0,MIN(AY1038,3))*2^12+MAX(0,MIN(AZ1038,3))*2^10+MAX(0,MIN(BA1038,3))*2^8+IF(AW1038&lt;0,31,IF(AW1038&gt;30,30,AW1038))</f>
        <v>0</v>
      </c>
      <c r="DV1038" s="16">
        <f>DD1038 + DE1038</f>
        <v>0</v>
      </c>
      <c r="DW1038" s="138" t="s">
        <v>184</v>
      </c>
      <c r="DX1038" s="137" t="s">
        <v>273</v>
      </c>
      <c r="DY1038" s="137" t="s">
        <v>186</v>
      </c>
      <c r="DZ1038" s="17"/>
      <c r="EA1038" s="15"/>
      <c r="EB1038" s="15"/>
      <c r="EC1038" s="15"/>
      <c r="ED1038" s="15"/>
    </row>
    <row r="1039" spans="1:134" ht="15" hidden="1" customHeight="1" x14ac:dyDescent="0.3">
      <c r="A1039" s="153"/>
      <c r="B1039" s="139"/>
      <c r="C1039" s="553" t="s">
        <v>1573</v>
      </c>
      <c r="D1039" s="125"/>
      <c r="E1039" s="125"/>
      <c r="F1039" s="125"/>
      <c r="G1039" s="125"/>
      <c r="H1039" s="125"/>
      <c r="I1039" s="125"/>
      <c r="J1039" s="125"/>
      <c r="K1039" s="125"/>
      <c r="L1039" s="125"/>
      <c r="M1039" s="125"/>
      <c r="N1039" s="125"/>
      <c r="O1039" s="125"/>
      <c r="P1039" s="125"/>
      <c r="Q1039" s="125"/>
      <c r="R1039" s="125"/>
      <c r="S1039" s="125"/>
      <c r="T1039" s="125"/>
      <c r="U1039" s="125"/>
      <c r="V1039" s="125"/>
      <c r="W1039" s="125"/>
      <c r="X1039" s="125"/>
      <c r="Y1039" s="125"/>
      <c r="Z1039" s="125"/>
      <c r="AA1039" s="125"/>
      <c r="AB1039" s="125"/>
      <c r="AC1039" s="125"/>
      <c r="AD1039" s="125"/>
      <c r="AE1039" s="125"/>
      <c r="AF1039" s="125"/>
      <c r="AG1039" s="125"/>
      <c r="AH1039" s="125"/>
      <c r="AI1039" s="125"/>
      <c r="AJ1039" s="148"/>
      <c r="AK1039" s="12"/>
      <c r="AL1039" s="12"/>
      <c r="AM1039" s="149"/>
      <c r="AN1039" s="150"/>
      <c r="AO1039" s="150"/>
      <c r="AP1039" s="150"/>
      <c r="AQ1039" s="132" t="s">
        <v>1574</v>
      </c>
      <c r="AR1039" s="12"/>
      <c r="AS1039" s="12"/>
      <c r="AT1039" s="12"/>
      <c r="AU1039" s="12"/>
      <c r="AV1039" s="12"/>
      <c r="AW1039" s="12"/>
      <c r="AX1039" s="12"/>
      <c r="AY1039" s="12"/>
      <c r="AZ1039" s="12"/>
      <c r="BA1039" s="12"/>
      <c r="BB1039" s="14"/>
      <c r="BC1039" s="14"/>
      <c r="BD1039" s="15"/>
      <c r="BE1039" s="137" t="s">
        <v>183</v>
      </c>
      <c r="BF1039" s="11"/>
      <c r="BG1039" s="11"/>
      <c r="BH1039" s="11"/>
      <c r="BI1039" s="11" t="s">
        <v>183</v>
      </c>
      <c r="BJ1039" s="11" t="s">
        <v>183</v>
      </c>
      <c r="BK1039" s="11" t="s">
        <v>183</v>
      </c>
      <c r="BL1039" s="11" t="s">
        <v>183</v>
      </c>
      <c r="BM1039" s="11" t="s">
        <v>183</v>
      </c>
      <c r="BN1039" s="11" t="s">
        <v>183</v>
      </c>
      <c r="BO1039" s="11" t="s">
        <v>183</v>
      </c>
      <c r="BP1039" s="11" t="s">
        <v>183</v>
      </c>
      <c r="BQ1039" s="11" t="s">
        <v>183</v>
      </c>
      <c r="BR1039" s="11" t="s">
        <v>183</v>
      </c>
      <c r="BS1039" s="11" t="s">
        <v>183</v>
      </c>
      <c r="BT1039" s="11" t="s">
        <v>183</v>
      </c>
      <c r="BU1039" s="11"/>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c r="CW1039" s="15"/>
      <c r="CX1039" s="15"/>
      <c r="CY1039" s="15"/>
      <c r="CZ1039" s="15"/>
      <c r="DA1039" s="15"/>
      <c r="DB1039" s="16"/>
      <c r="DC1039" s="16"/>
      <c r="DD1039" s="16"/>
      <c r="DE1039" s="16"/>
      <c r="DF1039" s="17"/>
      <c r="DG1039" s="16"/>
      <c r="DH1039" s="16"/>
      <c r="DI1039" s="16"/>
      <c r="DJ1039" s="16"/>
      <c r="DK1039" s="16"/>
      <c r="DL1039" s="16"/>
      <c r="DM1039" s="13"/>
      <c r="DN1039" s="16"/>
      <c r="DO1039" s="16"/>
      <c r="DP1039" s="16"/>
      <c r="DQ1039" s="16"/>
      <c r="DR1039" s="16"/>
      <c r="DS1039" s="16"/>
      <c r="DT1039" s="16"/>
      <c r="DU1039" s="16"/>
      <c r="DV1039" s="16"/>
      <c r="DW1039" s="138"/>
      <c r="DX1039" s="137"/>
      <c r="DY1039" s="137"/>
      <c r="DZ1039" s="17"/>
      <c r="EA1039" s="15"/>
      <c r="EB1039" s="15"/>
      <c r="EC1039" s="15"/>
      <c r="ED1039" s="15"/>
    </row>
    <row r="1040" spans="1:134" ht="15" hidden="1" customHeight="1" x14ac:dyDescent="0.3">
      <c r="A1040" s="153"/>
      <c r="B1040" s="139"/>
      <c r="C1040" s="553"/>
      <c r="D1040" s="125"/>
      <c r="E1040" s="125"/>
      <c r="F1040" s="125"/>
      <c r="G1040" s="125"/>
      <c r="H1040" s="125"/>
      <c r="I1040" s="125"/>
      <c r="J1040" s="125"/>
      <c r="K1040" s="125"/>
      <c r="L1040" s="125"/>
      <c r="M1040" s="125"/>
      <c r="N1040" s="125"/>
      <c r="O1040" s="125"/>
      <c r="P1040" s="125"/>
      <c r="Q1040" s="125"/>
      <c r="R1040" s="125"/>
      <c r="S1040" s="125"/>
      <c r="T1040" s="125"/>
      <c r="U1040" s="125"/>
      <c r="V1040" s="125"/>
      <c r="W1040" s="125"/>
      <c r="X1040" s="125"/>
      <c r="Y1040" s="125"/>
      <c r="Z1040" s="125"/>
      <c r="AA1040" s="125"/>
      <c r="AB1040" s="125"/>
      <c r="AC1040" s="125"/>
      <c r="AD1040" s="125"/>
      <c r="AE1040" s="125"/>
      <c r="AF1040" s="125"/>
      <c r="AG1040" s="125"/>
      <c r="AH1040" s="125"/>
      <c r="AI1040" s="125"/>
      <c r="AJ1040" s="148"/>
      <c r="AK1040" s="12"/>
      <c r="AL1040" s="12"/>
      <c r="AM1040" s="149"/>
      <c r="AN1040" s="150"/>
      <c r="AO1040" s="150"/>
      <c r="AP1040" s="150"/>
      <c r="AQ1040" s="132"/>
      <c r="AR1040" s="12"/>
      <c r="AS1040" s="12"/>
      <c r="AT1040" s="12"/>
      <c r="AU1040" s="12"/>
      <c r="AV1040" s="12"/>
      <c r="AW1040" s="12"/>
      <c r="AX1040" s="12"/>
      <c r="AY1040" s="12"/>
      <c r="AZ1040" s="12"/>
      <c r="BA1040" s="12"/>
      <c r="BB1040" s="14"/>
      <c r="BC1040" s="14"/>
      <c r="BD1040" s="15"/>
      <c r="BE1040" s="137" t="s">
        <v>183</v>
      </c>
      <c r="BF1040" s="11"/>
      <c r="BG1040" s="11"/>
      <c r="BH1040" s="11"/>
      <c r="BI1040" s="11" t="s">
        <v>183</v>
      </c>
      <c r="BJ1040" s="11" t="s">
        <v>183</v>
      </c>
      <c r="BK1040" s="11" t="s">
        <v>183</v>
      </c>
      <c r="BL1040" s="11" t="s">
        <v>183</v>
      </c>
      <c r="BM1040" s="11" t="s">
        <v>183</v>
      </c>
      <c r="BN1040" s="11" t="s">
        <v>183</v>
      </c>
      <c r="BO1040" s="11" t="s">
        <v>183</v>
      </c>
      <c r="BP1040" s="11" t="s">
        <v>183</v>
      </c>
      <c r="BQ1040" s="11" t="s">
        <v>183</v>
      </c>
      <c r="BR1040" s="11" t="s">
        <v>183</v>
      </c>
      <c r="BS1040" s="11" t="s">
        <v>183</v>
      </c>
      <c r="BT1040" s="11" t="s">
        <v>183</v>
      </c>
      <c r="BU1040" s="11"/>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c r="CW1040" s="15"/>
      <c r="CX1040" s="15"/>
      <c r="CY1040" s="15"/>
      <c r="CZ1040" s="15"/>
      <c r="DA1040" s="15"/>
      <c r="DB1040" s="16"/>
      <c r="DC1040" s="16"/>
      <c r="DD1040" s="16"/>
      <c r="DE1040" s="16"/>
      <c r="DF1040" s="17"/>
      <c r="DG1040" s="16"/>
      <c r="DH1040" s="16"/>
      <c r="DI1040" s="16"/>
      <c r="DJ1040" s="16"/>
      <c r="DK1040" s="16"/>
      <c r="DL1040" s="16"/>
      <c r="DM1040" s="13"/>
      <c r="DN1040" s="16"/>
      <c r="DO1040" s="16"/>
      <c r="DP1040" s="16"/>
      <c r="DQ1040" s="16"/>
      <c r="DR1040" s="16"/>
      <c r="DS1040" s="16"/>
      <c r="DT1040" s="16"/>
      <c r="DU1040" s="16"/>
      <c r="DV1040" s="16"/>
      <c r="DW1040" s="138"/>
      <c r="DX1040" s="137"/>
      <c r="DY1040" s="137"/>
      <c r="DZ1040" s="17"/>
      <c r="EA1040" s="15"/>
      <c r="EB1040" s="15"/>
      <c r="EC1040" s="15"/>
      <c r="ED1040" s="15"/>
    </row>
    <row r="1041" spans="1:134" ht="15" hidden="1" customHeight="1" x14ac:dyDescent="0.3">
      <c r="A1041" s="340"/>
      <c r="B1041" s="139"/>
      <c r="C1041" s="553" t="s">
        <v>1575</v>
      </c>
      <c r="D1041" s="268"/>
      <c r="E1041" s="202"/>
      <c r="F1041" s="281"/>
      <c r="G1041" s="202"/>
      <c r="H1041" s="268"/>
      <c r="I1041" s="268"/>
      <c r="J1041" s="268"/>
      <c r="K1041" s="268"/>
      <c r="L1041" s="268"/>
      <c r="M1041" s="268"/>
      <c r="N1041" s="268"/>
      <c r="O1041" s="268"/>
      <c r="P1041" s="268"/>
      <c r="Q1041" s="268"/>
      <c r="R1041" s="268"/>
      <c r="S1041" s="268"/>
      <c r="T1041" s="268"/>
      <c r="U1041" s="268"/>
      <c r="V1041" s="268"/>
      <c r="W1041" s="268"/>
      <c r="X1041" s="268"/>
      <c r="Y1041" s="268"/>
      <c r="Z1041" s="268"/>
      <c r="AA1041" s="268"/>
      <c r="AB1041" s="268"/>
      <c r="AC1041" s="268"/>
      <c r="AD1041" s="268"/>
      <c r="AE1041" s="268"/>
      <c r="AF1041" s="268"/>
      <c r="AG1041" s="268"/>
      <c r="AH1041" s="268"/>
      <c r="AI1041" s="268"/>
      <c r="AJ1041" s="128">
        <f>IF($DM1041=0,0,(IF(_xlfn.BITAND($DM1041, 128),"8,", "") &amp; IF(_xlfn.BITAND($DM1041,64),"7,", "") &amp; IF(_xlfn.BITAND($DM1041,7), _xlfn.BITAND($DM1041,7) &amp; ",", "") &amp; IF(_xlfn.BITAND($DM1041, 56), _xlfn.BITAND($DM1041, 56)/8, "")))</f>
        <v>0</v>
      </c>
      <c r="AK1041" s="129">
        <v>5419</v>
      </c>
      <c r="AL1041" s="129">
        <v>6</v>
      </c>
      <c r="AM1041" s="130" t="s">
        <v>165</v>
      </c>
      <c r="AN1041" s="131" t="s">
        <v>1576</v>
      </c>
      <c r="AO1041" s="131" t="s">
        <v>1577</v>
      </c>
      <c r="AP1041" s="131" t="s">
        <v>1576</v>
      </c>
      <c r="AQ1041" s="132" t="s">
        <v>1578</v>
      </c>
      <c r="AR1041" s="133">
        <v>4.5</v>
      </c>
      <c r="AS1041" s="12" t="s">
        <v>1579</v>
      </c>
      <c r="AT1041" s="198">
        <v>4</v>
      </c>
      <c r="AU1041" s="198">
        <v>2</v>
      </c>
      <c r="AV1041" s="12" t="s">
        <v>259</v>
      </c>
      <c r="AW1041" s="135">
        <v>0</v>
      </c>
      <c r="AX1041" s="135">
        <v>0</v>
      </c>
      <c r="AY1041" s="135">
        <v>0</v>
      </c>
      <c r="AZ1041" s="135">
        <v>0</v>
      </c>
      <c r="BA1041" s="135">
        <v>0</v>
      </c>
      <c r="BB1041" s="136"/>
      <c r="BC1041" s="136"/>
      <c r="BD1041" s="15"/>
      <c r="BE1041" s="137" t="str">
        <f>IF(C1041="","",C1041)</f>
        <v>DBW drive current high</v>
      </c>
      <c r="BF1041" s="11" t="s">
        <v>264</v>
      </c>
      <c r="BG1041" s="11" t="s">
        <v>265</v>
      </c>
      <c r="BH1041" s="11" t="s">
        <v>266</v>
      </c>
      <c r="BI1041" s="11" t="s">
        <v>1225</v>
      </c>
      <c r="BJ1041" s="11" t="s">
        <v>268</v>
      </c>
      <c r="BK1041" s="11" t="s">
        <v>269</v>
      </c>
      <c r="BL1041" s="11" t="s">
        <v>1026</v>
      </c>
      <c r="BM1041" s="11" t="s">
        <v>179</v>
      </c>
      <c r="BN1041" s="11" t="s">
        <v>182</v>
      </c>
      <c r="BO1041" s="11" t="s">
        <v>181</v>
      </c>
      <c r="BP1041" s="11" t="s">
        <v>272</v>
      </c>
      <c r="BQ1041" s="11" t="s">
        <v>182</v>
      </c>
      <c r="BR1041" s="11" t="s">
        <v>182</v>
      </c>
      <c r="BS1041" s="11" t="s">
        <v>183</v>
      </c>
      <c r="BT1041" s="11" t="s">
        <v>182</v>
      </c>
      <c r="BU1041" s="11"/>
      <c r="BV1041" s="15">
        <f>IF(UPPER(TRIM(D1041))="X",1,0)</f>
        <v>0</v>
      </c>
      <c r="BW1041" s="15">
        <f>IF(UPPER(TRIM(E1041))="X",1,0)</f>
        <v>0</v>
      </c>
      <c r="BX1041" s="15">
        <f>IF(UPPER(TRIM(F1041))="X",1,0)</f>
        <v>0</v>
      </c>
      <c r="BY1041" s="15">
        <f>IF(UPPER(TRIM(G1041))="X",1,0)</f>
        <v>0</v>
      </c>
      <c r="BZ1041" s="15">
        <f>IF(UPPER(TRIM(H1041))="X",1,0)</f>
        <v>0</v>
      </c>
      <c r="CA1041" s="15">
        <f>IF(UPPER(TRIM(J1041))="X",1,0)</f>
        <v>0</v>
      </c>
      <c r="CB1041" s="15">
        <f>IF(UPPER(TRIM(L1041))="X",1,0)</f>
        <v>0</v>
      </c>
      <c r="CC1041" s="15">
        <f>IF(UPPER(TRIM(M1041))="X",1,0)</f>
        <v>0</v>
      </c>
      <c r="CD1041" s="15">
        <f>IF(UPPER(TRIM(I1041))="X",1,0)</f>
        <v>0</v>
      </c>
      <c r="CE1041" s="15">
        <f>IF(UPPER(TRIM(K1041))="X",1,0)</f>
        <v>0</v>
      </c>
      <c r="CF1041" s="15">
        <f t="shared" ref="CF1041:DA1041" si="488">IF(UPPER(TRIM(N1041))="X",1,0)</f>
        <v>0</v>
      </c>
      <c r="CG1041" s="15">
        <f t="shared" si="488"/>
        <v>0</v>
      </c>
      <c r="CH1041" s="15">
        <f t="shared" si="488"/>
        <v>0</v>
      </c>
      <c r="CI1041" s="15">
        <f t="shared" si="488"/>
        <v>0</v>
      </c>
      <c r="CJ1041" s="15">
        <f t="shared" si="488"/>
        <v>0</v>
      </c>
      <c r="CK1041" s="15">
        <f t="shared" si="488"/>
        <v>0</v>
      </c>
      <c r="CL1041" s="15">
        <f t="shared" si="488"/>
        <v>0</v>
      </c>
      <c r="CM1041" s="15">
        <f t="shared" si="488"/>
        <v>0</v>
      </c>
      <c r="CN1041" s="15">
        <f t="shared" si="488"/>
        <v>0</v>
      </c>
      <c r="CO1041" s="15">
        <f t="shared" si="488"/>
        <v>0</v>
      </c>
      <c r="CP1041" s="15">
        <f t="shared" si="488"/>
        <v>0</v>
      </c>
      <c r="CQ1041" s="15">
        <f t="shared" si="488"/>
        <v>0</v>
      </c>
      <c r="CR1041" s="15">
        <f t="shared" si="488"/>
        <v>0</v>
      </c>
      <c r="CS1041" s="15">
        <f t="shared" si="488"/>
        <v>0</v>
      </c>
      <c r="CT1041" s="15">
        <f t="shared" si="488"/>
        <v>0</v>
      </c>
      <c r="CU1041" s="15">
        <f t="shared" si="488"/>
        <v>0</v>
      </c>
      <c r="CV1041" s="15">
        <f t="shared" si="488"/>
        <v>0</v>
      </c>
      <c r="CW1041" s="15">
        <f t="shared" si="488"/>
        <v>0</v>
      </c>
      <c r="CX1041" s="15">
        <f t="shared" si="488"/>
        <v>0</v>
      </c>
      <c r="CY1041" s="15">
        <f t="shared" si="488"/>
        <v>0</v>
      </c>
      <c r="CZ1041" s="15">
        <f t="shared" si="488"/>
        <v>0</v>
      </c>
      <c r="DA1041" s="15">
        <f t="shared" si="488"/>
        <v>0</v>
      </c>
      <c r="DB1041" s="16">
        <f>IF(UPPER(TRIM(AM1041))="P", 0, IF(UPPER(TRIM(AM1041))="C", 16384, IF(UPPER(TRIM(AM1041))="B", 32768, IF(UPPER(TRIM(AM1041))="U", 49152, -1))))</f>
        <v>0</v>
      </c>
      <c r="DC1041" s="16">
        <f>HEX2DEC(AN1041)</f>
        <v>4622</v>
      </c>
      <c r="DD1041" s="16">
        <f>IF(UPPER(TRIM(BB1041))="",0,IF(UPPER(TRIM(BB1041))="M",32,IF(UPPER(TRIM(BB1041))="H",64,IF(UPPER(TRIM(BB1041))="I",128,-1))))</f>
        <v>0</v>
      </c>
      <c r="DE1041" s="16">
        <f>IF(UPPER(TRIM(BC1041))="",0, IF(UPPER(TRIM(BC1041))="U",1,IF(UPPER(TRIM(BC1041))="A",2,IF(UPPER(TRIM(BC1041))="B1",4,IF(UPPER(TRIM(BC1041))="B2",8,IF(UPPER(TRIM(BC1041))="C",16,-1))))))</f>
        <v>0</v>
      </c>
      <c r="DF1041" s="17"/>
      <c r="DG1041" s="16">
        <v>527</v>
      </c>
      <c r="DH1041" s="16">
        <f>AK1041</f>
        <v>5419</v>
      </c>
      <c r="DI1041" s="16">
        <f>AL1041</f>
        <v>6</v>
      </c>
      <c r="DJ1041" s="16">
        <f>DB1041 + DC1041</f>
        <v>4622</v>
      </c>
      <c r="DK1041" s="16">
        <f>HEX2DEC(AO1041)</f>
        <v>25</v>
      </c>
      <c r="DL1041" s="16">
        <f>HEX2DEC(AP1041)</f>
        <v>4622</v>
      </c>
      <c r="DM1041" s="128">
        <v>0</v>
      </c>
      <c r="DN1041" s="16">
        <v>397</v>
      </c>
      <c r="DO1041" s="16">
        <f>BV1041*2^15+BW1041*2^14+BX1041*2^13+BY1041*2^12+BZ1041*2^11+CA1041*2^10+CB1041*2^9+CC1041*2^8+CD1041*2^7+CE1041*2^6+CF1041*2^5+CG1041*2^4+CH1041*2^3+CI1041*2^2+CJ1041*2^1+CK1041*2^0</f>
        <v>0</v>
      </c>
      <c r="DP1041" s="16">
        <f>CL1041*2^15+CM1041*2^14+CN1041*2^13+CO1041*2^12+CP1041*2^11+CQ1041*2^10+CR1041*2^9+CS1041*2^8+CT1041*2^7+CU1041*2^6+CV1041*2^5+CW1041*2^4+CX1041*2^3+CY1041*2^2+CZ1041*2^1+DA1041*2^0</f>
        <v>0</v>
      </c>
      <c r="DQ1041" s="16">
        <f>IF(DS1041=2,AT1041*1000,AT1041)</f>
        <v>4000</v>
      </c>
      <c r="DR1041" s="16">
        <f>IF(DT1041=2,AU1041*1000,AU1041)</f>
        <v>2000</v>
      </c>
      <c r="DS1041" s="16">
        <v>2</v>
      </c>
      <c r="DT1041" s="16">
        <v>2</v>
      </c>
      <c r="DU1041" s="16">
        <f>MAX(0,MIN(AX1041,3))*2^14+MAX(0,MIN(AY1041,3))*2^12+MAX(0,MIN(AZ1041,3))*2^10+MAX(0,MIN(BA1041,3))*2^8+IF(AW1041&lt;0,31,IF(AW1041&gt;30,30,AW1041))</f>
        <v>0</v>
      </c>
      <c r="DV1041" s="16">
        <f>DD1041 + DE1041</f>
        <v>0</v>
      </c>
      <c r="DW1041" s="138" t="s">
        <v>184</v>
      </c>
      <c r="DX1041" s="137" t="s">
        <v>273</v>
      </c>
      <c r="DY1041" s="137" t="s">
        <v>186</v>
      </c>
      <c r="DZ1041" s="17"/>
      <c r="EA1041" s="15"/>
      <c r="EB1041" s="15"/>
      <c r="EC1041" s="15"/>
      <c r="ED1041" s="15"/>
    </row>
    <row r="1042" spans="1:134" ht="15" hidden="1" customHeight="1" x14ac:dyDescent="0.3">
      <c r="A1042" s="220"/>
      <c r="B1042" s="383"/>
      <c r="C1042" s="573"/>
      <c r="D1042" s="384"/>
      <c r="E1042" s="384"/>
      <c r="F1042" s="384"/>
      <c r="G1042" s="385"/>
      <c r="H1042" s="384"/>
      <c r="I1042" s="385"/>
      <c r="J1042" s="385"/>
      <c r="K1042" s="384"/>
      <c r="L1042" s="384"/>
      <c r="M1042" s="384"/>
      <c r="N1042" s="384"/>
      <c r="O1042" s="384"/>
      <c r="P1042" s="384"/>
      <c r="Q1042" s="384"/>
      <c r="R1042" s="384"/>
      <c r="S1042" s="384"/>
      <c r="T1042" s="384"/>
      <c r="U1042" s="384"/>
      <c r="V1042" s="384"/>
      <c r="W1042" s="384"/>
      <c r="X1042" s="384"/>
      <c r="Y1042" s="384"/>
      <c r="Z1042" s="384"/>
      <c r="AA1042" s="384"/>
      <c r="AB1042" s="384"/>
      <c r="AC1042" s="384"/>
      <c r="AD1042" s="384"/>
      <c r="AE1042" s="384"/>
      <c r="AF1042" s="384"/>
      <c r="AG1042" s="384"/>
      <c r="AH1042" s="384"/>
      <c r="AI1042" s="384"/>
      <c r="AJ1042" s="386"/>
      <c r="AK1042" s="387"/>
      <c r="AL1042" s="387"/>
      <c r="AM1042" s="388"/>
      <c r="AN1042" s="389"/>
      <c r="AO1042" s="389"/>
      <c r="AP1042" s="389"/>
      <c r="AQ1042" s="390"/>
      <c r="AR1042" s="390"/>
      <c r="AS1042" s="390"/>
      <c r="AT1042" s="391"/>
      <c r="AU1042" s="391"/>
      <c r="AV1042" s="392"/>
      <c r="AW1042" s="392"/>
      <c r="AX1042" s="392"/>
      <c r="AY1042" s="392"/>
      <c r="AZ1042" s="392"/>
      <c r="BA1042" s="392"/>
      <c r="BB1042" s="186"/>
      <c r="BC1042" s="186"/>
      <c r="BD1042" s="15"/>
      <c r="BE1042" s="137" t="s">
        <v>183</v>
      </c>
      <c r="BF1042" s="11"/>
      <c r="BG1042" s="11"/>
      <c r="BH1042" s="11"/>
      <c r="BI1042" s="11" t="s">
        <v>183</v>
      </c>
      <c r="BJ1042" s="11" t="s">
        <v>183</v>
      </c>
      <c r="BK1042" s="11" t="s">
        <v>183</v>
      </c>
      <c r="BL1042" s="11" t="s">
        <v>183</v>
      </c>
      <c r="BM1042" s="11" t="s">
        <v>183</v>
      </c>
      <c r="BN1042" s="11" t="s">
        <v>183</v>
      </c>
      <c r="BO1042" s="11" t="s">
        <v>183</v>
      </c>
      <c r="BP1042" s="11" t="s">
        <v>183</v>
      </c>
      <c r="BQ1042" s="11" t="s">
        <v>183</v>
      </c>
      <c r="BR1042" s="11" t="s">
        <v>183</v>
      </c>
      <c r="BS1042" s="11" t="s">
        <v>183</v>
      </c>
      <c r="BT1042" s="11" t="s">
        <v>183</v>
      </c>
      <c r="BU1042" s="11"/>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c r="CW1042" s="15"/>
      <c r="CX1042" s="15"/>
      <c r="CY1042" s="15"/>
      <c r="CZ1042" s="15"/>
      <c r="DA1042" s="15"/>
      <c r="DB1042" s="16"/>
      <c r="DC1042" s="16"/>
      <c r="DD1042" s="16"/>
      <c r="DE1042" s="16"/>
      <c r="DF1042" s="17"/>
      <c r="DG1042" s="16"/>
      <c r="DH1042" s="16"/>
      <c r="DI1042" s="16"/>
      <c r="DJ1042" s="16"/>
      <c r="DK1042" s="16"/>
      <c r="DL1042" s="16"/>
      <c r="DM1042" s="386"/>
      <c r="DN1042" s="16"/>
      <c r="DO1042" s="16"/>
      <c r="DP1042" s="16"/>
      <c r="DQ1042" s="16"/>
      <c r="DR1042" s="16"/>
      <c r="DS1042" s="16"/>
      <c r="DT1042" s="16"/>
      <c r="DU1042" s="16"/>
      <c r="DV1042" s="16"/>
      <c r="DW1042" s="138"/>
      <c r="DX1042" s="137"/>
      <c r="DY1042" s="137"/>
      <c r="DZ1042" s="17"/>
      <c r="EA1042" s="15"/>
      <c r="EB1042" s="15"/>
      <c r="EC1042" s="15"/>
      <c r="ED1042" s="15"/>
    </row>
    <row r="1043" spans="1:134" ht="15" hidden="1" customHeight="1" x14ac:dyDescent="0.3">
      <c r="A1043" s="154"/>
      <c r="B1043" s="139"/>
      <c r="C1043" s="553" t="s">
        <v>1580</v>
      </c>
      <c r="D1043" s="238"/>
      <c r="E1043" s="238"/>
      <c r="F1043" s="238"/>
      <c r="G1043" s="193"/>
      <c r="H1043" s="193"/>
      <c r="I1043" s="193"/>
      <c r="J1043" s="193"/>
      <c r="K1043" s="193"/>
      <c r="L1043" s="238"/>
      <c r="M1043" s="193"/>
      <c r="N1043" s="238"/>
      <c r="O1043" s="238"/>
      <c r="P1043" s="238"/>
      <c r="Q1043" s="238"/>
      <c r="R1043" s="238"/>
      <c r="S1043" s="238"/>
      <c r="T1043" s="238"/>
      <c r="U1043" s="238"/>
      <c r="V1043" s="238"/>
      <c r="W1043" s="238"/>
      <c r="X1043" s="238"/>
      <c r="Y1043" s="238"/>
      <c r="Z1043" s="238"/>
      <c r="AA1043" s="238"/>
      <c r="AB1043" s="238"/>
      <c r="AC1043" s="238"/>
      <c r="AD1043" s="238"/>
      <c r="AE1043" s="238"/>
      <c r="AF1043" s="238"/>
      <c r="AG1043" s="238"/>
      <c r="AH1043" s="238"/>
      <c r="AI1043" s="238"/>
      <c r="AJ1043" s="128">
        <f t="shared" ref="AJ1043:AJ1054" si="489">IF($DM1043=0,0,(IF(_xlfn.BITAND($DM1043, 128),"8,", "") &amp; IF(_xlfn.BITAND($DM1043,64),"7,", "") &amp; IF(_xlfn.BITAND($DM1043,7), _xlfn.BITAND($DM1043,7) &amp; ",", "") &amp; IF(_xlfn.BITAND($DM1043, 56), _xlfn.BITAND($DM1043, 56)/8, "")))</f>
        <v>0</v>
      </c>
      <c r="AK1043" s="129">
        <v>2899</v>
      </c>
      <c r="AL1043" s="129">
        <v>3</v>
      </c>
      <c r="AM1043" s="130" t="s">
        <v>165</v>
      </c>
      <c r="AN1043" s="131" t="s">
        <v>1581</v>
      </c>
      <c r="AO1043" s="131" t="s">
        <v>1458</v>
      </c>
      <c r="AP1043" s="131" t="s">
        <v>1581</v>
      </c>
      <c r="AQ1043" s="132"/>
      <c r="AR1043" s="197"/>
      <c r="AS1043" s="12"/>
      <c r="AT1043" s="198">
        <v>2</v>
      </c>
      <c r="AU1043" s="198">
        <v>1</v>
      </c>
      <c r="AV1043" s="12" t="s">
        <v>259</v>
      </c>
      <c r="AW1043" s="135">
        <v>0</v>
      </c>
      <c r="AX1043" s="135">
        <v>0</v>
      </c>
      <c r="AY1043" s="135">
        <v>0</v>
      </c>
      <c r="AZ1043" s="135">
        <v>0</v>
      </c>
      <c r="BA1043" s="135">
        <v>0</v>
      </c>
      <c r="BB1043" s="136"/>
      <c r="BC1043" s="136"/>
      <c r="BD1043" s="15"/>
      <c r="BE1043" s="137" t="s">
        <v>1582</v>
      </c>
      <c r="BF1043" s="11" t="s">
        <v>264</v>
      </c>
      <c r="BG1043" s="11" t="s">
        <v>265</v>
      </c>
      <c r="BH1043" s="11" t="s">
        <v>266</v>
      </c>
      <c r="BI1043" s="11" t="s">
        <v>1225</v>
      </c>
      <c r="BJ1043" s="11" t="s">
        <v>268</v>
      </c>
      <c r="BK1043" s="11" t="s">
        <v>269</v>
      </c>
      <c r="BL1043" s="11" t="s">
        <v>1026</v>
      </c>
      <c r="BM1043" s="11" t="s">
        <v>179</v>
      </c>
      <c r="BN1043" s="11" t="s">
        <v>182</v>
      </c>
      <c r="BO1043" s="11" t="s">
        <v>181</v>
      </c>
      <c r="BP1043" s="11" t="s">
        <v>272</v>
      </c>
      <c r="BQ1043" s="11" t="s">
        <v>182</v>
      </c>
      <c r="BR1043" s="11" t="s">
        <v>182</v>
      </c>
      <c r="BS1043" s="11" t="s">
        <v>183</v>
      </c>
      <c r="BT1043" s="11" t="s">
        <v>182</v>
      </c>
      <c r="BU1043" s="11"/>
      <c r="BV1043" s="15">
        <f>IF(UPPER(TRIM(D1043))="X",1,0)</f>
        <v>0</v>
      </c>
      <c r="BW1043" s="15">
        <f>IF(UPPER(TRIM(E1043))="X",1,0)</f>
        <v>0</v>
      </c>
      <c r="BX1043" s="15">
        <f>IF(UPPER(TRIM(F1043))="X",1,0)</f>
        <v>0</v>
      </c>
      <c r="BY1043" s="15">
        <f>IF(UPPER(TRIM(G1043))="X",1,0)</f>
        <v>0</v>
      </c>
      <c r="BZ1043" s="15">
        <f>IF(UPPER(TRIM(H1043))="X",1,0)</f>
        <v>0</v>
      </c>
      <c r="CA1043" s="15">
        <f>IF(UPPER(TRIM(J1043))="X",1,0)</f>
        <v>0</v>
      </c>
      <c r="CB1043" s="15">
        <f>IF(UPPER(TRIM(L1043))="X",1,0)</f>
        <v>0</v>
      </c>
      <c r="CC1043" s="15">
        <f>IF(UPPER(TRIM(M1043))="X",1,0)</f>
        <v>0</v>
      </c>
      <c r="CD1043" s="15">
        <f>IF(UPPER(TRIM(I1043))="X",1,0)</f>
        <v>0</v>
      </c>
      <c r="CE1043" s="15">
        <f>IF(UPPER(TRIM(K1043))="X",1,0)</f>
        <v>0</v>
      </c>
      <c r="CF1043" s="15">
        <f t="shared" ref="CF1043:DA1043" si="490">IF(UPPER(TRIM(N1043))="X",1,0)</f>
        <v>0</v>
      </c>
      <c r="CG1043" s="15">
        <f t="shared" si="490"/>
        <v>0</v>
      </c>
      <c r="CH1043" s="15">
        <f t="shared" si="490"/>
        <v>0</v>
      </c>
      <c r="CI1043" s="15">
        <f t="shared" si="490"/>
        <v>0</v>
      </c>
      <c r="CJ1043" s="15">
        <f t="shared" si="490"/>
        <v>0</v>
      </c>
      <c r="CK1043" s="15">
        <f t="shared" si="490"/>
        <v>0</v>
      </c>
      <c r="CL1043" s="15">
        <f t="shared" si="490"/>
        <v>0</v>
      </c>
      <c r="CM1043" s="15">
        <f t="shared" si="490"/>
        <v>0</v>
      </c>
      <c r="CN1043" s="15">
        <f t="shared" si="490"/>
        <v>0</v>
      </c>
      <c r="CO1043" s="15">
        <f t="shared" si="490"/>
        <v>0</v>
      </c>
      <c r="CP1043" s="15">
        <f t="shared" si="490"/>
        <v>0</v>
      </c>
      <c r="CQ1043" s="15">
        <f t="shared" si="490"/>
        <v>0</v>
      </c>
      <c r="CR1043" s="15">
        <f t="shared" si="490"/>
        <v>0</v>
      </c>
      <c r="CS1043" s="15">
        <f t="shared" si="490"/>
        <v>0</v>
      </c>
      <c r="CT1043" s="15">
        <f t="shared" si="490"/>
        <v>0</v>
      </c>
      <c r="CU1043" s="15">
        <f t="shared" si="490"/>
        <v>0</v>
      </c>
      <c r="CV1043" s="15">
        <f t="shared" si="490"/>
        <v>0</v>
      </c>
      <c r="CW1043" s="15">
        <f t="shared" si="490"/>
        <v>0</v>
      </c>
      <c r="CX1043" s="15">
        <f t="shared" si="490"/>
        <v>0</v>
      </c>
      <c r="CY1043" s="15">
        <f t="shared" si="490"/>
        <v>0</v>
      </c>
      <c r="CZ1043" s="15">
        <f t="shared" si="490"/>
        <v>0</v>
      </c>
      <c r="DA1043" s="15">
        <f t="shared" si="490"/>
        <v>0</v>
      </c>
      <c r="DB1043" s="16">
        <f t="shared" ref="DB1043:DB1052" si="491">IF(UPPER(TRIM(AM1043))="P", 0, IF(UPPER(TRIM(AM1043))="C", 16384, IF(UPPER(TRIM(AM1043))="B", 32768, IF(UPPER(TRIM(AM1043))="U", 49152, -1))))</f>
        <v>0</v>
      </c>
      <c r="DC1043" s="16">
        <f t="shared" ref="DC1043:DC1052" si="492">HEX2DEC(AN1043)</f>
        <v>1649</v>
      </c>
      <c r="DD1043" s="16">
        <f>IF(UPPER(TRIM(BB1043))="",0,IF(UPPER(TRIM(BB1043))="M",32,IF(UPPER(TRIM(BB1043))="H",64,IF(UPPER(TRIM(BB1043))="I",128,-1))))</f>
        <v>0</v>
      </c>
      <c r="DE1043" s="16">
        <f>IF(UPPER(TRIM(BC1043))="",0, IF(UPPER(TRIM(BC1043))="U",1,IF(UPPER(TRIM(BC1043))="A",2,IF(UPPER(TRIM(BC1043))="B1",4,IF(UPPER(TRIM(BC1043))="B2",8,IF(UPPER(TRIM(BC1043))="C",16,-1))))))</f>
        <v>0</v>
      </c>
      <c r="DF1043" s="17"/>
      <c r="DG1043" s="16">
        <v>483</v>
      </c>
      <c r="DH1043" s="16">
        <f t="shared" ref="DH1043:DI1052" si="493">AK1043</f>
        <v>2899</v>
      </c>
      <c r="DI1043" s="16">
        <f t="shared" si="493"/>
        <v>3</v>
      </c>
      <c r="DJ1043" s="16">
        <f t="shared" ref="DJ1043:DJ1052" si="494">DB1043 + DC1043</f>
        <v>1649</v>
      </c>
      <c r="DK1043" s="16">
        <f t="shared" ref="DK1043:DL1052" si="495">HEX2DEC(AO1043)</f>
        <v>19</v>
      </c>
      <c r="DL1043" s="16">
        <f t="shared" si="495"/>
        <v>1649</v>
      </c>
      <c r="DM1043" s="128">
        <v>0</v>
      </c>
      <c r="DN1043" s="16">
        <v>380</v>
      </c>
      <c r="DO1043" s="16">
        <f>BV1043*2^15+BW1043*2^14+BX1043*2^13+BY1043*2^12+BZ1043*2^11+CA1043*2^10+CB1043*2^9+CC1043*2^8+CD1043*2^7+CE1043*2^6+CF1043*2^5+CG1043*2^4+CH1043*2^3+CI1043*2^2+CJ1043*2^1+CK1043*2^0</f>
        <v>0</v>
      </c>
      <c r="DP1043" s="16">
        <f>CL1043*2^15+CM1043*2^14+CN1043*2^13+CO1043*2^12+CP1043*2^11+CQ1043*2^10+CR1043*2^9+CS1043*2^8+CT1043*2^7+CU1043*2^6+CV1043*2^5+CW1043*2^4+CX1043*2^3+CY1043*2^2+CZ1043*2^1+DA1043*2^0</f>
        <v>0</v>
      </c>
      <c r="DQ1043" s="16">
        <f>IF(DS1043=2,AT1043*1000,AT1043)</f>
        <v>2000</v>
      </c>
      <c r="DR1043" s="16">
        <f>IF(DT1043=2,AU1043*1000,AU1043)</f>
        <v>1000</v>
      </c>
      <c r="DS1043" s="16">
        <v>2</v>
      </c>
      <c r="DT1043" s="16">
        <v>2</v>
      </c>
      <c r="DU1043" s="16">
        <f>MAX(0,MIN(AX1043,3))*2^14+MAX(0,MIN(AY1043,3))*2^12+MAX(0,MIN(AZ1043,3))*2^10+MAX(0,MIN(BA1043,3))*2^8+IF(AW1043&lt;0,31,IF(AW1043&gt;30,30,AW1043))</f>
        <v>0</v>
      </c>
      <c r="DV1043" s="16">
        <f>DD1043 + DE1043</f>
        <v>0</v>
      </c>
      <c r="DW1043" s="138" t="s">
        <v>184</v>
      </c>
      <c r="DX1043" s="137" t="s">
        <v>273</v>
      </c>
      <c r="DY1043" s="137" t="s">
        <v>186</v>
      </c>
      <c r="DZ1043" s="17"/>
      <c r="EA1043" s="15"/>
      <c r="EB1043" s="15"/>
      <c r="EC1043" s="15"/>
      <c r="ED1043" s="15"/>
    </row>
    <row r="1044" spans="1:134" ht="15" hidden="1" customHeight="1" x14ac:dyDescent="0.3">
      <c r="A1044" s="123"/>
      <c r="B1044" s="139"/>
      <c r="C1044" s="561">
        <v>2</v>
      </c>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8">
        <f t="shared" si="489"/>
        <v>0</v>
      </c>
      <c r="AK1044" s="129">
        <v>2899</v>
      </c>
      <c r="AL1044" s="129">
        <v>3</v>
      </c>
      <c r="AM1044" s="130" t="s">
        <v>165</v>
      </c>
      <c r="AN1044" s="131" t="s">
        <v>1583</v>
      </c>
      <c r="AO1044" s="131" t="s">
        <v>1458</v>
      </c>
      <c r="AP1044" s="131" t="s">
        <v>1583</v>
      </c>
      <c r="AQ1044" s="140"/>
      <c r="AR1044" s="197"/>
      <c r="AS1044" s="12"/>
      <c r="AT1044" s="12"/>
      <c r="AU1044" s="12"/>
      <c r="AV1044" s="12"/>
      <c r="AW1044" s="12"/>
      <c r="AX1044" s="12"/>
      <c r="AY1044" s="12"/>
      <c r="AZ1044" s="12"/>
      <c r="BA1044" s="12"/>
      <c r="BB1044" s="14"/>
      <c r="BC1044" s="14"/>
      <c r="BD1044" s="15"/>
      <c r="BE1044" s="137" t="s">
        <v>1584</v>
      </c>
      <c r="BF1044" s="11" t="s">
        <v>264</v>
      </c>
      <c r="BG1044" s="11" t="s">
        <v>265</v>
      </c>
      <c r="BH1044" s="11" t="s">
        <v>266</v>
      </c>
      <c r="BI1044" s="11" t="s">
        <v>1225</v>
      </c>
      <c r="BJ1044" s="11" t="s">
        <v>268</v>
      </c>
      <c r="BK1044" s="11" t="s">
        <v>269</v>
      </c>
      <c r="BL1044" s="11" t="s">
        <v>1026</v>
      </c>
      <c r="BM1044" s="11" t="s">
        <v>179</v>
      </c>
      <c r="BN1044" s="11" t="s">
        <v>182</v>
      </c>
      <c r="BO1044" s="11" t="s">
        <v>181</v>
      </c>
      <c r="BP1044" s="11" t="s">
        <v>272</v>
      </c>
      <c r="BQ1044" s="11" t="s">
        <v>182</v>
      </c>
      <c r="BR1044" s="11" t="s">
        <v>182</v>
      </c>
      <c r="BS1044" s="11" t="s">
        <v>183</v>
      </c>
      <c r="BT1044" s="11" t="s">
        <v>182</v>
      </c>
      <c r="BU1044" s="11"/>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c r="CW1044" s="15"/>
      <c r="CX1044" s="15"/>
      <c r="CY1044" s="15"/>
      <c r="CZ1044" s="15"/>
      <c r="DA1044" s="15"/>
      <c r="DB1044" s="16">
        <f t="shared" si="491"/>
        <v>0</v>
      </c>
      <c r="DC1044" s="16">
        <f t="shared" si="492"/>
        <v>1650</v>
      </c>
      <c r="DD1044" s="16"/>
      <c r="DE1044" s="16"/>
      <c r="DF1044" s="17"/>
      <c r="DG1044" s="16">
        <v>484</v>
      </c>
      <c r="DH1044" s="16">
        <f t="shared" si="493"/>
        <v>2899</v>
      </c>
      <c r="DI1044" s="16">
        <f t="shared" si="493"/>
        <v>3</v>
      </c>
      <c r="DJ1044" s="16">
        <f t="shared" si="494"/>
        <v>1650</v>
      </c>
      <c r="DK1044" s="16">
        <f t="shared" si="495"/>
        <v>19</v>
      </c>
      <c r="DL1044" s="16">
        <f t="shared" si="495"/>
        <v>1650</v>
      </c>
      <c r="DM1044" s="128">
        <v>0</v>
      </c>
      <c r="DN1044" s="16">
        <v>380</v>
      </c>
      <c r="DO1044" s="16"/>
      <c r="DP1044" s="16"/>
      <c r="DQ1044" s="16"/>
      <c r="DR1044" s="16"/>
      <c r="DS1044" s="16"/>
      <c r="DT1044" s="16"/>
      <c r="DU1044" s="16"/>
      <c r="DV1044" s="16"/>
      <c r="DW1044" s="138" t="s">
        <v>184</v>
      </c>
      <c r="DX1044" s="137" t="s">
        <v>273</v>
      </c>
      <c r="DY1044" s="137" t="s">
        <v>186</v>
      </c>
      <c r="DZ1044" s="17"/>
      <c r="EA1044" s="15"/>
      <c r="EB1044" s="15"/>
      <c r="EC1044" s="15"/>
      <c r="ED1044" s="15"/>
    </row>
    <row r="1045" spans="1:134" ht="15" hidden="1" customHeight="1" x14ac:dyDescent="0.3">
      <c r="A1045" s="123"/>
      <c r="B1045" s="139"/>
      <c r="C1045" s="561">
        <v>3</v>
      </c>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8">
        <f t="shared" si="489"/>
        <v>0</v>
      </c>
      <c r="AK1045" s="129">
        <v>2899</v>
      </c>
      <c r="AL1045" s="129">
        <v>3</v>
      </c>
      <c r="AM1045" s="130" t="s">
        <v>165</v>
      </c>
      <c r="AN1045" s="131" t="s">
        <v>1585</v>
      </c>
      <c r="AO1045" s="131" t="s">
        <v>1458</v>
      </c>
      <c r="AP1045" s="195" t="s">
        <v>1585</v>
      </c>
      <c r="AQ1045" s="12"/>
      <c r="AR1045" s="12"/>
      <c r="AS1045" s="12"/>
      <c r="AT1045" s="12"/>
      <c r="AU1045" s="12"/>
      <c r="AV1045" s="12"/>
      <c r="AW1045" s="12"/>
      <c r="AX1045" s="12"/>
      <c r="AY1045" s="12"/>
      <c r="AZ1045" s="12"/>
      <c r="BA1045" s="12"/>
      <c r="BB1045" s="14"/>
      <c r="BC1045" s="14"/>
      <c r="BD1045" s="15"/>
      <c r="BE1045" s="137" t="s">
        <v>1586</v>
      </c>
      <c r="BF1045" s="11" t="s">
        <v>264</v>
      </c>
      <c r="BG1045" s="11" t="s">
        <v>265</v>
      </c>
      <c r="BH1045" s="11" t="s">
        <v>266</v>
      </c>
      <c r="BI1045" s="11" t="s">
        <v>1225</v>
      </c>
      <c r="BJ1045" s="11" t="s">
        <v>268</v>
      </c>
      <c r="BK1045" s="11" t="s">
        <v>269</v>
      </c>
      <c r="BL1045" s="11" t="s">
        <v>1026</v>
      </c>
      <c r="BM1045" s="11" t="s">
        <v>179</v>
      </c>
      <c r="BN1045" s="11" t="s">
        <v>182</v>
      </c>
      <c r="BO1045" s="11" t="s">
        <v>181</v>
      </c>
      <c r="BP1045" s="11" t="s">
        <v>272</v>
      </c>
      <c r="BQ1045" s="11" t="s">
        <v>182</v>
      </c>
      <c r="BR1045" s="11" t="s">
        <v>182</v>
      </c>
      <c r="BS1045" s="11" t="s">
        <v>183</v>
      </c>
      <c r="BT1045" s="11" t="s">
        <v>182</v>
      </c>
      <c r="BU1045" s="11"/>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c r="CW1045" s="15"/>
      <c r="CX1045" s="15"/>
      <c r="CY1045" s="15"/>
      <c r="CZ1045" s="15"/>
      <c r="DA1045" s="15"/>
      <c r="DB1045" s="16">
        <f t="shared" si="491"/>
        <v>0</v>
      </c>
      <c r="DC1045" s="16">
        <f t="shared" si="492"/>
        <v>1651</v>
      </c>
      <c r="DD1045" s="16"/>
      <c r="DE1045" s="16"/>
      <c r="DF1045" s="17"/>
      <c r="DG1045" s="16">
        <v>485</v>
      </c>
      <c r="DH1045" s="16">
        <f t="shared" si="493"/>
        <v>2899</v>
      </c>
      <c r="DI1045" s="16">
        <f t="shared" si="493"/>
        <v>3</v>
      </c>
      <c r="DJ1045" s="16">
        <f t="shared" si="494"/>
        <v>1651</v>
      </c>
      <c r="DK1045" s="16">
        <f t="shared" si="495"/>
        <v>19</v>
      </c>
      <c r="DL1045" s="16">
        <f t="shared" si="495"/>
        <v>1651</v>
      </c>
      <c r="DM1045" s="128">
        <v>0</v>
      </c>
      <c r="DN1045" s="16">
        <v>380</v>
      </c>
      <c r="DO1045" s="16"/>
      <c r="DP1045" s="16"/>
      <c r="DQ1045" s="16"/>
      <c r="DR1045" s="16"/>
      <c r="DS1045" s="16"/>
      <c r="DT1045" s="16"/>
      <c r="DU1045" s="16"/>
      <c r="DV1045" s="16"/>
      <c r="DW1045" s="138" t="s">
        <v>184</v>
      </c>
      <c r="DX1045" s="137" t="s">
        <v>273</v>
      </c>
      <c r="DY1045" s="137" t="s">
        <v>186</v>
      </c>
      <c r="DZ1045" s="17"/>
      <c r="EA1045" s="15"/>
      <c r="EB1045" s="15"/>
      <c r="EC1045" s="15"/>
      <c r="ED1045" s="15"/>
    </row>
    <row r="1046" spans="1:134" ht="15" hidden="1" customHeight="1" x14ac:dyDescent="0.3">
      <c r="A1046" s="220"/>
      <c r="B1046" s="139"/>
      <c r="C1046" s="561">
        <v>4</v>
      </c>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8">
        <f t="shared" si="489"/>
        <v>0</v>
      </c>
      <c r="AK1046" s="129">
        <v>2899</v>
      </c>
      <c r="AL1046" s="129">
        <v>3</v>
      </c>
      <c r="AM1046" s="130" t="s">
        <v>165</v>
      </c>
      <c r="AN1046" s="131" t="s">
        <v>1587</v>
      </c>
      <c r="AO1046" s="131" t="s">
        <v>1458</v>
      </c>
      <c r="AP1046" s="131" t="s">
        <v>1587</v>
      </c>
      <c r="AQ1046" s="12"/>
      <c r="AR1046" s="12"/>
      <c r="AS1046" s="12"/>
      <c r="AT1046" s="12"/>
      <c r="AU1046" s="12"/>
      <c r="AV1046" s="12"/>
      <c r="AW1046" s="12"/>
      <c r="AX1046" s="12"/>
      <c r="AY1046" s="12"/>
      <c r="AZ1046" s="12"/>
      <c r="BA1046" s="12"/>
      <c r="BB1046" s="14"/>
      <c r="BC1046" s="14"/>
      <c r="BD1046" s="15"/>
      <c r="BE1046" s="137" t="s">
        <v>1588</v>
      </c>
      <c r="BF1046" s="11" t="s">
        <v>264</v>
      </c>
      <c r="BG1046" s="11" t="s">
        <v>265</v>
      </c>
      <c r="BH1046" s="11" t="s">
        <v>266</v>
      </c>
      <c r="BI1046" s="11" t="s">
        <v>1225</v>
      </c>
      <c r="BJ1046" s="11" t="s">
        <v>268</v>
      </c>
      <c r="BK1046" s="11" t="s">
        <v>269</v>
      </c>
      <c r="BL1046" s="11" t="s">
        <v>1026</v>
      </c>
      <c r="BM1046" s="11" t="s">
        <v>179</v>
      </c>
      <c r="BN1046" s="11" t="s">
        <v>182</v>
      </c>
      <c r="BO1046" s="11" t="s">
        <v>181</v>
      </c>
      <c r="BP1046" s="11" t="s">
        <v>272</v>
      </c>
      <c r="BQ1046" s="11" t="s">
        <v>182</v>
      </c>
      <c r="BR1046" s="11" t="s">
        <v>182</v>
      </c>
      <c r="BS1046" s="11" t="s">
        <v>183</v>
      </c>
      <c r="BT1046" s="11" t="s">
        <v>182</v>
      </c>
      <c r="BU1046" s="11"/>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c r="CW1046" s="15"/>
      <c r="CX1046" s="15"/>
      <c r="CY1046" s="15"/>
      <c r="CZ1046" s="15"/>
      <c r="DA1046" s="15"/>
      <c r="DB1046" s="16">
        <f t="shared" si="491"/>
        <v>0</v>
      </c>
      <c r="DC1046" s="16">
        <f t="shared" si="492"/>
        <v>1652</v>
      </c>
      <c r="DD1046" s="16"/>
      <c r="DE1046" s="16"/>
      <c r="DF1046" s="17"/>
      <c r="DG1046" s="16">
        <v>486</v>
      </c>
      <c r="DH1046" s="16">
        <f t="shared" si="493"/>
        <v>2899</v>
      </c>
      <c r="DI1046" s="16">
        <f t="shared" si="493"/>
        <v>3</v>
      </c>
      <c r="DJ1046" s="16">
        <f t="shared" si="494"/>
        <v>1652</v>
      </c>
      <c r="DK1046" s="16">
        <f t="shared" si="495"/>
        <v>19</v>
      </c>
      <c r="DL1046" s="16">
        <f t="shared" si="495"/>
        <v>1652</v>
      </c>
      <c r="DM1046" s="128">
        <v>0</v>
      </c>
      <c r="DN1046" s="16">
        <v>380</v>
      </c>
      <c r="DO1046" s="16"/>
      <c r="DP1046" s="16"/>
      <c r="DQ1046" s="16"/>
      <c r="DR1046" s="16"/>
      <c r="DS1046" s="16"/>
      <c r="DT1046" s="16"/>
      <c r="DU1046" s="16"/>
      <c r="DV1046" s="16"/>
      <c r="DW1046" s="138" t="s">
        <v>184</v>
      </c>
      <c r="DX1046" s="137" t="s">
        <v>273</v>
      </c>
      <c r="DY1046" s="137" t="s">
        <v>186</v>
      </c>
      <c r="DZ1046" s="17"/>
      <c r="EA1046" s="15"/>
      <c r="EB1046" s="15"/>
      <c r="EC1046" s="15"/>
      <c r="ED1046" s="15"/>
    </row>
    <row r="1047" spans="1:134" ht="15" hidden="1" customHeight="1" x14ac:dyDescent="0.3">
      <c r="A1047" s="154"/>
      <c r="B1047" s="139"/>
      <c r="C1047" s="561">
        <v>5</v>
      </c>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8">
        <f t="shared" si="489"/>
        <v>0</v>
      </c>
      <c r="AK1047" s="129">
        <v>2899</v>
      </c>
      <c r="AL1047" s="129">
        <v>3</v>
      </c>
      <c r="AM1047" s="130" t="s">
        <v>165</v>
      </c>
      <c r="AN1047" s="131" t="s">
        <v>1589</v>
      </c>
      <c r="AO1047" s="131" t="s">
        <v>1458</v>
      </c>
      <c r="AP1047" s="195" t="s">
        <v>1589</v>
      </c>
      <c r="AQ1047" s="12"/>
      <c r="AR1047" s="12"/>
      <c r="AS1047" s="12"/>
      <c r="AT1047" s="12"/>
      <c r="AU1047" s="12"/>
      <c r="AV1047" s="12"/>
      <c r="AW1047" s="12"/>
      <c r="AX1047" s="12"/>
      <c r="AY1047" s="12"/>
      <c r="AZ1047" s="12"/>
      <c r="BA1047" s="12"/>
      <c r="BB1047" s="14"/>
      <c r="BC1047" s="14"/>
      <c r="BD1047" s="15"/>
      <c r="BE1047" s="137" t="s">
        <v>1590</v>
      </c>
      <c r="BF1047" s="11" t="s">
        <v>264</v>
      </c>
      <c r="BG1047" s="11" t="s">
        <v>265</v>
      </c>
      <c r="BH1047" s="11" t="s">
        <v>266</v>
      </c>
      <c r="BI1047" s="11" t="s">
        <v>1225</v>
      </c>
      <c r="BJ1047" s="11" t="s">
        <v>268</v>
      </c>
      <c r="BK1047" s="11" t="s">
        <v>269</v>
      </c>
      <c r="BL1047" s="11" t="s">
        <v>1026</v>
      </c>
      <c r="BM1047" s="11" t="s">
        <v>179</v>
      </c>
      <c r="BN1047" s="11" t="s">
        <v>182</v>
      </c>
      <c r="BO1047" s="11" t="s">
        <v>181</v>
      </c>
      <c r="BP1047" s="11" t="s">
        <v>272</v>
      </c>
      <c r="BQ1047" s="11" t="s">
        <v>182</v>
      </c>
      <c r="BR1047" s="11" t="s">
        <v>182</v>
      </c>
      <c r="BS1047" s="11" t="s">
        <v>183</v>
      </c>
      <c r="BT1047" s="11" t="s">
        <v>182</v>
      </c>
      <c r="BU1047" s="11"/>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c r="CW1047" s="15"/>
      <c r="CX1047" s="15"/>
      <c r="CY1047" s="15"/>
      <c r="CZ1047" s="15"/>
      <c r="DA1047" s="15"/>
      <c r="DB1047" s="16">
        <f t="shared" si="491"/>
        <v>0</v>
      </c>
      <c r="DC1047" s="16">
        <f t="shared" si="492"/>
        <v>1653</v>
      </c>
      <c r="DD1047" s="16"/>
      <c r="DE1047" s="16"/>
      <c r="DF1047" s="17"/>
      <c r="DG1047" s="16">
        <v>487</v>
      </c>
      <c r="DH1047" s="16">
        <f t="shared" si="493"/>
        <v>2899</v>
      </c>
      <c r="DI1047" s="16">
        <f t="shared" si="493"/>
        <v>3</v>
      </c>
      <c r="DJ1047" s="16">
        <f t="shared" si="494"/>
        <v>1653</v>
      </c>
      <c r="DK1047" s="16">
        <f t="shared" si="495"/>
        <v>19</v>
      </c>
      <c r="DL1047" s="16">
        <f t="shared" si="495"/>
        <v>1653</v>
      </c>
      <c r="DM1047" s="128">
        <v>0</v>
      </c>
      <c r="DN1047" s="16">
        <v>380</v>
      </c>
      <c r="DO1047" s="16"/>
      <c r="DP1047" s="16"/>
      <c r="DQ1047" s="16"/>
      <c r="DR1047" s="16"/>
      <c r="DS1047" s="16"/>
      <c r="DT1047" s="16"/>
      <c r="DU1047" s="16"/>
      <c r="DV1047" s="16"/>
      <c r="DW1047" s="138" t="s">
        <v>184</v>
      </c>
      <c r="DX1047" s="137" t="s">
        <v>273</v>
      </c>
      <c r="DY1047" s="137" t="s">
        <v>186</v>
      </c>
      <c r="DZ1047" s="17"/>
      <c r="EA1047" s="15"/>
      <c r="EB1047" s="15"/>
      <c r="EC1047" s="15"/>
      <c r="ED1047" s="15"/>
    </row>
    <row r="1048" spans="1:134" ht="15" hidden="1" customHeight="1" x14ac:dyDescent="0.3">
      <c r="A1048" s="154"/>
      <c r="B1048" s="139"/>
      <c r="C1048" s="561">
        <v>6</v>
      </c>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8">
        <f t="shared" si="489"/>
        <v>0</v>
      </c>
      <c r="AK1048" s="129">
        <v>2899</v>
      </c>
      <c r="AL1048" s="129">
        <v>3</v>
      </c>
      <c r="AM1048" s="130" t="s">
        <v>165</v>
      </c>
      <c r="AN1048" s="131" t="s">
        <v>1591</v>
      </c>
      <c r="AO1048" s="131" t="s">
        <v>1458</v>
      </c>
      <c r="AP1048" s="131" t="s">
        <v>1591</v>
      </c>
      <c r="AQ1048" s="12"/>
      <c r="AR1048" s="12"/>
      <c r="AS1048" s="12"/>
      <c r="AT1048" s="12"/>
      <c r="AU1048" s="12"/>
      <c r="AV1048" s="12"/>
      <c r="AW1048" s="12"/>
      <c r="AX1048" s="12"/>
      <c r="AY1048" s="12"/>
      <c r="AZ1048" s="12"/>
      <c r="BA1048" s="12"/>
      <c r="BB1048" s="14"/>
      <c r="BC1048" s="14"/>
      <c r="BD1048" s="15"/>
      <c r="BE1048" s="137" t="s">
        <v>1592</v>
      </c>
      <c r="BF1048" s="11" t="s">
        <v>264</v>
      </c>
      <c r="BG1048" s="11" t="s">
        <v>265</v>
      </c>
      <c r="BH1048" s="11" t="s">
        <v>266</v>
      </c>
      <c r="BI1048" s="11" t="s">
        <v>1225</v>
      </c>
      <c r="BJ1048" s="11" t="s">
        <v>268</v>
      </c>
      <c r="BK1048" s="11" t="s">
        <v>269</v>
      </c>
      <c r="BL1048" s="11" t="s">
        <v>1026</v>
      </c>
      <c r="BM1048" s="11" t="s">
        <v>179</v>
      </c>
      <c r="BN1048" s="11" t="s">
        <v>182</v>
      </c>
      <c r="BO1048" s="11" t="s">
        <v>181</v>
      </c>
      <c r="BP1048" s="11" t="s">
        <v>272</v>
      </c>
      <c r="BQ1048" s="11" t="s">
        <v>182</v>
      </c>
      <c r="BR1048" s="11" t="s">
        <v>182</v>
      </c>
      <c r="BS1048" s="11" t="s">
        <v>183</v>
      </c>
      <c r="BT1048" s="11" t="s">
        <v>182</v>
      </c>
      <c r="BU1048" s="11"/>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c r="CW1048" s="15"/>
      <c r="CX1048" s="15"/>
      <c r="CY1048" s="15"/>
      <c r="CZ1048" s="15"/>
      <c r="DA1048" s="15"/>
      <c r="DB1048" s="16">
        <f t="shared" si="491"/>
        <v>0</v>
      </c>
      <c r="DC1048" s="16">
        <f t="shared" si="492"/>
        <v>1654</v>
      </c>
      <c r="DD1048" s="16"/>
      <c r="DE1048" s="16"/>
      <c r="DF1048" s="17"/>
      <c r="DG1048" s="16">
        <v>488</v>
      </c>
      <c r="DH1048" s="16">
        <f t="shared" si="493"/>
        <v>2899</v>
      </c>
      <c r="DI1048" s="16">
        <f t="shared" si="493"/>
        <v>3</v>
      </c>
      <c r="DJ1048" s="16">
        <f t="shared" si="494"/>
        <v>1654</v>
      </c>
      <c r="DK1048" s="16">
        <f t="shared" si="495"/>
        <v>19</v>
      </c>
      <c r="DL1048" s="16">
        <f t="shared" si="495"/>
        <v>1654</v>
      </c>
      <c r="DM1048" s="128">
        <v>0</v>
      </c>
      <c r="DN1048" s="16">
        <v>380</v>
      </c>
      <c r="DO1048" s="16"/>
      <c r="DP1048" s="16"/>
      <c r="DQ1048" s="16"/>
      <c r="DR1048" s="16"/>
      <c r="DS1048" s="16"/>
      <c r="DT1048" s="16"/>
      <c r="DU1048" s="16"/>
      <c r="DV1048" s="16"/>
      <c r="DW1048" s="138" t="s">
        <v>184</v>
      </c>
      <c r="DX1048" s="137" t="s">
        <v>273</v>
      </c>
      <c r="DY1048" s="137" t="s">
        <v>186</v>
      </c>
      <c r="DZ1048" s="17"/>
      <c r="EA1048" s="15"/>
      <c r="EB1048" s="15"/>
      <c r="EC1048" s="15"/>
      <c r="ED1048" s="15"/>
    </row>
    <row r="1049" spans="1:134" ht="15" hidden="1" customHeight="1" x14ac:dyDescent="0.3">
      <c r="A1049" s="123"/>
      <c r="B1049" s="139"/>
      <c r="C1049" s="561">
        <v>7</v>
      </c>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8">
        <f t="shared" si="489"/>
        <v>0</v>
      </c>
      <c r="AK1049" s="129">
        <v>2899</v>
      </c>
      <c r="AL1049" s="129">
        <v>3</v>
      </c>
      <c r="AM1049" s="130" t="s">
        <v>165</v>
      </c>
      <c r="AN1049" s="131" t="s">
        <v>1593</v>
      </c>
      <c r="AO1049" s="131" t="s">
        <v>1458</v>
      </c>
      <c r="AP1049" s="195" t="s">
        <v>1593</v>
      </c>
      <c r="AQ1049" s="12"/>
      <c r="AR1049" s="12"/>
      <c r="AS1049" s="12"/>
      <c r="AT1049" s="12"/>
      <c r="AU1049" s="12"/>
      <c r="AV1049" s="12"/>
      <c r="AW1049" s="12"/>
      <c r="AX1049" s="12"/>
      <c r="AY1049" s="12"/>
      <c r="AZ1049" s="12"/>
      <c r="BA1049" s="12"/>
      <c r="BB1049" s="14"/>
      <c r="BC1049" s="14"/>
      <c r="BD1049" s="15"/>
      <c r="BE1049" s="137" t="s">
        <v>1594</v>
      </c>
      <c r="BF1049" s="11" t="s">
        <v>264</v>
      </c>
      <c r="BG1049" s="11" t="s">
        <v>265</v>
      </c>
      <c r="BH1049" s="11" t="s">
        <v>266</v>
      </c>
      <c r="BI1049" s="11" t="s">
        <v>1225</v>
      </c>
      <c r="BJ1049" s="11" t="s">
        <v>268</v>
      </c>
      <c r="BK1049" s="11" t="s">
        <v>269</v>
      </c>
      <c r="BL1049" s="11" t="s">
        <v>1026</v>
      </c>
      <c r="BM1049" s="11" t="s">
        <v>179</v>
      </c>
      <c r="BN1049" s="11" t="s">
        <v>182</v>
      </c>
      <c r="BO1049" s="11" t="s">
        <v>181</v>
      </c>
      <c r="BP1049" s="11" t="s">
        <v>272</v>
      </c>
      <c r="BQ1049" s="11" t="s">
        <v>182</v>
      </c>
      <c r="BR1049" s="11" t="s">
        <v>182</v>
      </c>
      <c r="BS1049" s="11" t="s">
        <v>183</v>
      </c>
      <c r="BT1049" s="11" t="s">
        <v>182</v>
      </c>
      <c r="BU1049" s="11"/>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c r="CW1049" s="15"/>
      <c r="CX1049" s="15"/>
      <c r="CY1049" s="15"/>
      <c r="CZ1049" s="15"/>
      <c r="DA1049" s="15"/>
      <c r="DB1049" s="16">
        <f t="shared" si="491"/>
        <v>0</v>
      </c>
      <c r="DC1049" s="16">
        <f t="shared" si="492"/>
        <v>1655</v>
      </c>
      <c r="DD1049" s="16"/>
      <c r="DE1049" s="16"/>
      <c r="DF1049" s="17"/>
      <c r="DG1049" s="16">
        <v>489</v>
      </c>
      <c r="DH1049" s="16">
        <f t="shared" si="493"/>
        <v>2899</v>
      </c>
      <c r="DI1049" s="16">
        <f t="shared" si="493"/>
        <v>3</v>
      </c>
      <c r="DJ1049" s="16">
        <f t="shared" si="494"/>
        <v>1655</v>
      </c>
      <c r="DK1049" s="16">
        <f t="shared" si="495"/>
        <v>19</v>
      </c>
      <c r="DL1049" s="16">
        <f t="shared" si="495"/>
        <v>1655</v>
      </c>
      <c r="DM1049" s="128">
        <v>0</v>
      </c>
      <c r="DN1049" s="16">
        <v>380</v>
      </c>
      <c r="DO1049" s="16"/>
      <c r="DP1049" s="16"/>
      <c r="DQ1049" s="16"/>
      <c r="DR1049" s="16"/>
      <c r="DS1049" s="16"/>
      <c r="DT1049" s="16"/>
      <c r="DU1049" s="16"/>
      <c r="DV1049" s="16"/>
      <c r="DW1049" s="138" t="s">
        <v>184</v>
      </c>
      <c r="DX1049" s="137" t="s">
        <v>273</v>
      </c>
      <c r="DY1049" s="137" t="s">
        <v>186</v>
      </c>
      <c r="DZ1049" s="17"/>
      <c r="EA1049" s="15"/>
      <c r="EB1049" s="15"/>
      <c r="EC1049" s="15"/>
      <c r="ED1049" s="15"/>
    </row>
    <row r="1050" spans="1:134" ht="15" hidden="1" customHeight="1" x14ac:dyDescent="0.3">
      <c r="A1050" s="123"/>
      <c r="B1050" s="139"/>
      <c r="C1050" s="561">
        <v>8</v>
      </c>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8">
        <f t="shared" si="489"/>
        <v>0</v>
      </c>
      <c r="AK1050" s="129">
        <v>2899</v>
      </c>
      <c r="AL1050" s="129">
        <v>3</v>
      </c>
      <c r="AM1050" s="130" t="s">
        <v>165</v>
      </c>
      <c r="AN1050" s="131" t="s">
        <v>1595</v>
      </c>
      <c r="AO1050" s="131" t="s">
        <v>1458</v>
      </c>
      <c r="AP1050" s="131" t="s">
        <v>1595</v>
      </c>
      <c r="AQ1050" s="12"/>
      <c r="AR1050" s="12"/>
      <c r="AS1050" s="12"/>
      <c r="AT1050" s="12"/>
      <c r="AU1050" s="12"/>
      <c r="AV1050" s="12"/>
      <c r="AW1050" s="12"/>
      <c r="AX1050" s="12"/>
      <c r="AY1050" s="12"/>
      <c r="AZ1050" s="12"/>
      <c r="BA1050" s="12"/>
      <c r="BB1050" s="14"/>
      <c r="BC1050" s="14"/>
      <c r="BD1050" s="15"/>
      <c r="BE1050" s="137" t="s">
        <v>1596</v>
      </c>
      <c r="BF1050" s="11" t="s">
        <v>264</v>
      </c>
      <c r="BG1050" s="11" t="s">
        <v>265</v>
      </c>
      <c r="BH1050" s="11" t="s">
        <v>266</v>
      </c>
      <c r="BI1050" s="11" t="s">
        <v>1225</v>
      </c>
      <c r="BJ1050" s="11" t="s">
        <v>268</v>
      </c>
      <c r="BK1050" s="11" t="s">
        <v>269</v>
      </c>
      <c r="BL1050" s="11" t="s">
        <v>1026</v>
      </c>
      <c r="BM1050" s="11" t="s">
        <v>179</v>
      </c>
      <c r="BN1050" s="11" t="s">
        <v>182</v>
      </c>
      <c r="BO1050" s="11" t="s">
        <v>181</v>
      </c>
      <c r="BP1050" s="11" t="s">
        <v>272</v>
      </c>
      <c r="BQ1050" s="11" t="s">
        <v>182</v>
      </c>
      <c r="BR1050" s="11" t="s">
        <v>182</v>
      </c>
      <c r="BS1050" s="11" t="s">
        <v>183</v>
      </c>
      <c r="BT1050" s="11" t="s">
        <v>182</v>
      </c>
      <c r="BU1050" s="11"/>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c r="CW1050" s="15"/>
      <c r="CX1050" s="15"/>
      <c r="CY1050" s="15"/>
      <c r="CZ1050" s="15"/>
      <c r="DA1050" s="15"/>
      <c r="DB1050" s="16">
        <f t="shared" si="491"/>
        <v>0</v>
      </c>
      <c r="DC1050" s="16">
        <f t="shared" si="492"/>
        <v>1656</v>
      </c>
      <c r="DD1050" s="16"/>
      <c r="DE1050" s="16"/>
      <c r="DF1050" s="17"/>
      <c r="DG1050" s="16">
        <v>490</v>
      </c>
      <c r="DH1050" s="16">
        <f t="shared" si="493"/>
        <v>2899</v>
      </c>
      <c r="DI1050" s="16">
        <f t="shared" si="493"/>
        <v>3</v>
      </c>
      <c r="DJ1050" s="16">
        <f t="shared" si="494"/>
        <v>1656</v>
      </c>
      <c r="DK1050" s="16">
        <f t="shared" si="495"/>
        <v>19</v>
      </c>
      <c r="DL1050" s="16">
        <f t="shared" si="495"/>
        <v>1656</v>
      </c>
      <c r="DM1050" s="128">
        <v>0</v>
      </c>
      <c r="DN1050" s="16">
        <v>380</v>
      </c>
      <c r="DO1050" s="16"/>
      <c r="DP1050" s="16"/>
      <c r="DQ1050" s="16"/>
      <c r="DR1050" s="16"/>
      <c r="DS1050" s="16"/>
      <c r="DT1050" s="16"/>
      <c r="DU1050" s="16"/>
      <c r="DV1050" s="16"/>
      <c r="DW1050" s="138" t="s">
        <v>184</v>
      </c>
      <c r="DX1050" s="137" t="s">
        <v>273</v>
      </c>
      <c r="DY1050" s="137" t="s">
        <v>186</v>
      </c>
      <c r="DZ1050" s="17"/>
      <c r="EA1050" s="15"/>
      <c r="EB1050" s="15"/>
      <c r="EC1050" s="15"/>
      <c r="ED1050" s="15"/>
    </row>
    <row r="1051" spans="1:134" ht="15" hidden="1" customHeight="1" x14ac:dyDescent="0.3">
      <c r="A1051" s="342" t="s">
        <v>1454</v>
      </c>
      <c r="B1051" s="139"/>
      <c r="C1051" s="561">
        <v>9</v>
      </c>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8">
        <f t="shared" si="489"/>
        <v>0</v>
      </c>
      <c r="AK1051" s="129">
        <v>2899</v>
      </c>
      <c r="AL1051" s="129">
        <v>3</v>
      </c>
      <c r="AM1051" s="130" t="s">
        <v>165</v>
      </c>
      <c r="AN1051" s="131" t="s">
        <v>1597</v>
      </c>
      <c r="AO1051" s="131" t="s">
        <v>1458</v>
      </c>
      <c r="AP1051" s="195" t="s">
        <v>1597</v>
      </c>
      <c r="AQ1051" s="12"/>
      <c r="AR1051" s="12"/>
      <c r="AS1051" s="12"/>
      <c r="AT1051" s="12"/>
      <c r="AU1051" s="12"/>
      <c r="AV1051" s="12"/>
      <c r="AW1051" s="12"/>
      <c r="AX1051" s="12"/>
      <c r="AY1051" s="12"/>
      <c r="AZ1051" s="12"/>
      <c r="BA1051" s="12"/>
      <c r="BB1051" s="14"/>
      <c r="BC1051" s="14"/>
      <c r="BD1051" s="15"/>
      <c r="BE1051" s="137" t="s">
        <v>1598</v>
      </c>
      <c r="BF1051" s="11" t="s">
        <v>264</v>
      </c>
      <c r="BG1051" s="11" t="s">
        <v>265</v>
      </c>
      <c r="BH1051" s="11" t="s">
        <v>266</v>
      </c>
      <c r="BI1051" s="11" t="s">
        <v>1225</v>
      </c>
      <c r="BJ1051" s="11" t="s">
        <v>268</v>
      </c>
      <c r="BK1051" s="11" t="s">
        <v>269</v>
      </c>
      <c r="BL1051" s="11" t="s">
        <v>1026</v>
      </c>
      <c r="BM1051" s="11" t="s">
        <v>179</v>
      </c>
      <c r="BN1051" s="11" t="s">
        <v>182</v>
      </c>
      <c r="BO1051" s="11" t="s">
        <v>181</v>
      </c>
      <c r="BP1051" s="11" t="s">
        <v>272</v>
      </c>
      <c r="BQ1051" s="11" t="s">
        <v>182</v>
      </c>
      <c r="BR1051" s="11" t="s">
        <v>182</v>
      </c>
      <c r="BS1051" s="11" t="s">
        <v>183</v>
      </c>
      <c r="BT1051" s="11" t="s">
        <v>182</v>
      </c>
      <c r="BU1051" s="11"/>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c r="CW1051" s="15"/>
      <c r="CX1051" s="15"/>
      <c r="CY1051" s="15"/>
      <c r="CZ1051" s="15"/>
      <c r="DA1051" s="15"/>
      <c r="DB1051" s="16">
        <f t="shared" si="491"/>
        <v>0</v>
      </c>
      <c r="DC1051" s="16">
        <f t="shared" si="492"/>
        <v>1657</v>
      </c>
      <c r="DD1051" s="16"/>
      <c r="DE1051" s="16"/>
      <c r="DF1051" s="17"/>
      <c r="DG1051" s="16">
        <v>491</v>
      </c>
      <c r="DH1051" s="16">
        <f t="shared" si="493"/>
        <v>2899</v>
      </c>
      <c r="DI1051" s="16">
        <f t="shared" si="493"/>
        <v>3</v>
      </c>
      <c r="DJ1051" s="16">
        <f t="shared" si="494"/>
        <v>1657</v>
      </c>
      <c r="DK1051" s="16">
        <f t="shared" si="495"/>
        <v>19</v>
      </c>
      <c r="DL1051" s="16">
        <f t="shared" si="495"/>
        <v>1657</v>
      </c>
      <c r="DM1051" s="128">
        <v>0</v>
      </c>
      <c r="DN1051" s="16">
        <v>380</v>
      </c>
      <c r="DO1051" s="16"/>
      <c r="DP1051" s="16"/>
      <c r="DQ1051" s="16"/>
      <c r="DR1051" s="16"/>
      <c r="DS1051" s="16"/>
      <c r="DT1051" s="16"/>
      <c r="DU1051" s="16"/>
      <c r="DV1051" s="16"/>
      <c r="DW1051" s="138" t="s">
        <v>184</v>
      </c>
      <c r="DX1051" s="137" t="s">
        <v>273</v>
      </c>
      <c r="DY1051" s="137" t="s">
        <v>186</v>
      </c>
      <c r="DZ1051" s="17"/>
      <c r="EA1051" s="15"/>
      <c r="EB1051" s="15"/>
      <c r="EC1051" s="15"/>
      <c r="ED1051" s="15"/>
    </row>
    <row r="1052" spans="1:134" ht="15" hidden="1" customHeight="1" x14ac:dyDescent="0.3">
      <c r="A1052" s="342" t="s">
        <v>1456</v>
      </c>
      <c r="B1052" s="139"/>
      <c r="C1052" s="561">
        <v>10</v>
      </c>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8">
        <f t="shared" si="489"/>
        <v>0</v>
      </c>
      <c r="AK1052" s="129">
        <v>2899</v>
      </c>
      <c r="AL1052" s="129">
        <v>3</v>
      </c>
      <c r="AM1052" s="130" t="s">
        <v>165</v>
      </c>
      <c r="AN1052" s="131" t="s">
        <v>1599</v>
      </c>
      <c r="AO1052" s="131" t="s">
        <v>1458</v>
      </c>
      <c r="AP1052" s="131" t="s">
        <v>1599</v>
      </c>
      <c r="AQ1052" s="12"/>
      <c r="AR1052" s="12"/>
      <c r="AS1052" s="12"/>
      <c r="AT1052" s="12"/>
      <c r="AU1052" s="12"/>
      <c r="AV1052" s="12"/>
      <c r="AW1052" s="12"/>
      <c r="AX1052" s="12"/>
      <c r="AY1052" s="12"/>
      <c r="AZ1052" s="12"/>
      <c r="BA1052" s="12"/>
      <c r="BB1052" s="14"/>
      <c r="BC1052" s="14"/>
      <c r="BD1052" s="15"/>
      <c r="BE1052" s="137" t="s">
        <v>1600</v>
      </c>
      <c r="BF1052" s="11" t="s">
        <v>264</v>
      </c>
      <c r="BG1052" s="11" t="s">
        <v>265</v>
      </c>
      <c r="BH1052" s="11" t="s">
        <v>266</v>
      </c>
      <c r="BI1052" s="11" t="s">
        <v>1225</v>
      </c>
      <c r="BJ1052" s="11" t="s">
        <v>268</v>
      </c>
      <c r="BK1052" s="11" t="s">
        <v>269</v>
      </c>
      <c r="BL1052" s="11" t="s">
        <v>1026</v>
      </c>
      <c r="BM1052" s="11" t="s">
        <v>179</v>
      </c>
      <c r="BN1052" s="11" t="s">
        <v>182</v>
      </c>
      <c r="BO1052" s="11" t="s">
        <v>181</v>
      </c>
      <c r="BP1052" s="11" t="s">
        <v>272</v>
      </c>
      <c r="BQ1052" s="11" t="s">
        <v>182</v>
      </c>
      <c r="BR1052" s="11" t="s">
        <v>182</v>
      </c>
      <c r="BS1052" s="11" t="s">
        <v>183</v>
      </c>
      <c r="BT1052" s="11" t="s">
        <v>182</v>
      </c>
      <c r="BU1052" s="11"/>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c r="CW1052" s="15"/>
      <c r="CX1052" s="15"/>
      <c r="CY1052" s="15"/>
      <c r="CZ1052" s="15"/>
      <c r="DA1052" s="15"/>
      <c r="DB1052" s="16">
        <f t="shared" si="491"/>
        <v>0</v>
      </c>
      <c r="DC1052" s="16">
        <f t="shared" si="492"/>
        <v>1664</v>
      </c>
      <c r="DD1052" s="16"/>
      <c r="DE1052" s="16"/>
      <c r="DF1052" s="17"/>
      <c r="DG1052" s="16">
        <v>492</v>
      </c>
      <c r="DH1052" s="16">
        <f t="shared" si="493"/>
        <v>2899</v>
      </c>
      <c r="DI1052" s="16">
        <f t="shared" si="493"/>
        <v>3</v>
      </c>
      <c r="DJ1052" s="16">
        <f t="shared" si="494"/>
        <v>1664</v>
      </c>
      <c r="DK1052" s="16">
        <f t="shared" si="495"/>
        <v>19</v>
      </c>
      <c r="DL1052" s="16">
        <f t="shared" si="495"/>
        <v>1664</v>
      </c>
      <c r="DM1052" s="128">
        <v>0</v>
      </c>
      <c r="DN1052" s="16">
        <v>380</v>
      </c>
      <c r="DO1052" s="16"/>
      <c r="DP1052" s="16"/>
      <c r="DQ1052" s="16"/>
      <c r="DR1052" s="16"/>
      <c r="DS1052" s="16"/>
      <c r="DT1052" s="16"/>
      <c r="DU1052" s="16"/>
      <c r="DV1052" s="16"/>
      <c r="DW1052" s="138" t="s">
        <v>184</v>
      </c>
      <c r="DX1052" s="137" t="s">
        <v>273</v>
      </c>
      <c r="DY1052" s="137" t="s">
        <v>186</v>
      </c>
      <c r="DZ1052" s="17"/>
      <c r="EA1052" s="15"/>
      <c r="EB1052" s="15"/>
      <c r="EC1052" s="15"/>
      <c r="ED1052" s="15"/>
    </row>
    <row r="1053" spans="1:134" ht="15" hidden="1" customHeight="1" x14ac:dyDescent="0.3">
      <c r="A1053" s="342" t="s">
        <v>229</v>
      </c>
      <c r="B1053" s="139"/>
      <c r="C1053" s="561">
        <v>11</v>
      </c>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8">
        <f t="shared" si="489"/>
        <v>0</v>
      </c>
      <c r="AK1053" s="129">
        <v>2899</v>
      </c>
      <c r="AL1053" s="129">
        <v>3</v>
      </c>
      <c r="AM1053" s="130" t="s">
        <v>165</v>
      </c>
      <c r="AN1053" s="131" t="s">
        <v>1601</v>
      </c>
      <c r="AO1053" s="131" t="s">
        <v>1458</v>
      </c>
      <c r="AP1053" s="131" t="s">
        <v>1601</v>
      </c>
      <c r="AQ1053" s="12"/>
      <c r="AR1053" s="12"/>
      <c r="AS1053" s="12"/>
      <c r="AT1053" s="12"/>
      <c r="AU1053" s="12"/>
      <c r="AV1053" s="12"/>
      <c r="AW1053" s="12"/>
      <c r="AX1053" s="12"/>
      <c r="AY1053" s="12"/>
      <c r="AZ1053" s="12"/>
      <c r="BA1053" s="12"/>
      <c r="BB1053" s="14"/>
      <c r="BC1053" s="14"/>
      <c r="BD1053" s="15"/>
      <c r="BE1053" s="137" t="s">
        <v>1602</v>
      </c>
      <c r="BF1053" s="11" t="s">
        <v>264</v>
      </c>
      <c r="BG1053" s="11" t="s">
        <v>265</v>
      </c>
      <c r="BH1053" s="11" t="s">
        <v>266</v>
      </c>
      <c r="BI1053" s="11" t="s">
        <v>1225</v>
      </c>
      <c r="BJ1053" s="11" t="s">
        <v>268</v>
      </c>
      <c r="BK1053" s="11" t="s">
        <v>269</v>
      </c>
      <c r="BL1053" s="11" t="s">
        <v>1026</v>
      </c>
      <c r="BM1053" s="11" t="s">
        <v>179</v>
      </c>
      <c r="BN1053" s="11" t="s">
        <v>182</v>
      </c>
      <c r="BO1053" s="11" t="s">
        <v>181</v>
      </c>
      <c r="BP1053" s="11" t="s">
        <v>272</v>
      </c>
      <c r="BQ1053" s="11" t="s">
        <v>182</v>
      </c>
      <c r="BR1053" s="11" t="s">
        <v>182</v>
      </c>
      <c r="BS1053" s="11" t="s">
        <v>183</v>
      </c>
      <c r="BT1053" s="11" t="s">
        <v>182</v>
      </c>
      <c r="BU1053" s="11"/>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c r="CU1053" s="15"/>
      <c r="CV1053" s="15"/>
      <c r="CW1053" s="15"/>
      <c r="CX1053" s="15"/>
      <c r="CY1053" s="15"/>
      <c r="CZ1053" s="15"/>
      <c r="DA1053" s="15"/>
      <c r="DB1053" s="16">
        <f>IF(UPPER(TRIM(AM1053))="P", 0, IF(UPPER(TRIM(AM1053))="C", 16384, IF(UPPER(TRIM(AM1053))="B", 32768, IF(UPPER(TRIM(AM1053))="U", 49152, -1))))</f>
        <v>0</v>
      </c>
      <c r="DC1053" s="16">
        <f>HEX2DEC(AN1053)</f>
        <v>1665</v>
      </c>
      <c r="DD1053" s="16"/>
      <c r="DE1053" s="16"/>
      <c r="DF1053" s="17"/>
      <c r="DG1053" s="16">
        <v>1033</v>
      </c>
      <c r="DH1053" s="16">
        <f>AK1053</f>
        <v>2899</v>
      </c>
      <c r="DI1053" s="16">
        <f>AL1053</f>
        <v>3</v>
      </c>
      <c r="DJ1053" s="16">
        <f>DB1053 + DC1053</f>
        <v>1665</v>
      </c>
      <c r="DK1053" s="16">
        <f>HEX2DEC(AO1053)</f>
        <v>19</v>
      </c>
      <c r="DL1053" s="16">
        <f>HEX2DEC(AP1053)</f>
        <v>1665</v>
      </c>
      <c r="DM1053" s="13">
        <v>0</v>
      </c>
      <c r="DN1053" s="16">
        <v>380</v>
      </c>
      <c r="DO1053" s="16"/>
      <c r="DP1053" s="16"/>
      <c r="DQ1053" s="16"/>
      <c r="DR1053" s="16"/>
      <c r="DS1053" s="16"/>
      <c r="DT1053" s="16"/>
      <c r="DU1053" s="16"/>
      <c r="DV1053" s="16"/>
      <c r="DW1053" s="138" t="s">
        <v>184</v>
      </c>
      <c r="DX1053" s="137" t="s">
        <v>273</v>
      </c>
      <c r="DY1053" s="137" t="s">
        <v>186</v>
      </c>
      <c r="DZ1053" s="17"/>
      <c r="EA1053" s="15"/>
      <c r="EB1053" s="15"/>
      <c r="EC1053" s="15"/>
      <c r="ED1053" s="15"/>
    </row>
    <row r="1054" spans="1:134" ht="15" hidden="1" customHeight="1" x14ac:dyDescent="0.3">
      <c r="A1054" s="342"/>
      <c r="B1054" s="139"/>
      <c r="C1054" s="561">
        <v>12</v>
      </c>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8">
        <f t="shared" si="489"/>
        <v>0</v>
      </c>
      <c r="AK1054" s="129">
        <v>2899</v>
      </c>
      <c r="AL1054" s="129">
        <v>3</v>
      </c>
      <c r="AM1054" s="130" t="s">
        <v>165</v>
      </c>
      <c r="AN1054" s="131" t="s">
        <v>1603</v>
      </c>
      <c r="AO1054" s="131" t="s">
        <v>1458</v>
      </c>
      <c r="AP1054" s="131" t="s">
        <v>1603</v>
      </c>
      <c r="AQ1054" s="12"/>
      <c r="AR1054" s="12"/>
      <c r="AS1054" s="12"/>
      <c r="AT1054" s="12"/>
      <c r="AU1054" s="12"/>
      <c r="AV1054" s="12"/>
      <c r="AW1054" s="12"/>
      <c r="AX1054" s="12"/>
      <c r="AY1054" s="12"/>
      <c r="AZ1054" s="12"/>
      <c r="BA1054" s="12"/>
      <c r="BB1054" s="14"/>
      <c r="BC1054" s="14"/>
      <c r="BD1054" s="15"/>
      <c r="BE1054" s="137" t="s">
        <v>1604</v>
      </c>
      <c r="BF1054" s="11" t="s">
        <v>264</v>
      </c>
      <c r="BG1054" s="11" t="s">
        <v>265</v>
      </c>
      <c r="BH1054" s="11" t="s">
        <v>266</v>
      </c>
      <c r="BI1054" s="11" t="s">
        <v>1225</v>
      </c>
      <c r="BJ1054" s="11" t="s">
        <v>268</v>
      </c>
      <c r="BK1054" s="11" t="s">
        <v>269</v>
      </c>
      <c r="BL1054" s="11" t="s">
        <v>1026</v>
      </c>
      <c r="BM1054" s="11" t="s">
        <v>179</v>
      </c>
      <c r="BN1054" s="11" t="s">
        <v>182</v>
      </c>
      <c r="BO1054" s="11" t="s">
        <v>181</v>
      </c>
      <c r="BP1054" s="11" t="s">
        <v>272</v>
      </c>
      <c r="BQ1054" s="11" t="s">
        <v>182</v>
      </c>
      <c r="BR1054" s="11" t="s">
        <v>182</v>
      </c>
      <c r="BS1054" s="11" t="s">
        <v>183</v>
      </c>
      <c r="BT1054" s="11" t="s">
        <v>182</v>
      </c>
      <c r="BU1054" s="11"/>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c r="CW1054" s="15"/>
      <c r="CX1054" s="15"/>
      <c r="CY1054" s="15"/>
      <c r="CZ1054" s="15"/>
      <c r="DA1054" s="15"/>
      <c r="DB1054" s="16">
        <f>IF(UPPER(TRIM(AM1054))="P", 0, IF(UPPER(TRIM(AM1054))="C", 16384, IF(UPPER(TRIM(AM1054))="B", 32768, IF(UPPER(TRIM(AM1054))="U", 49152, -1))))</f>
        <v>0</v>
      </c>
      <c r="DC1054" s="16">
        <f>HEX2DEC(AN1054)</f>
        <v>1666</v>
      </c>
      <c r="DD1054" s="16"/>
      <c r="DE1054" s="16"/>
      <c r="DF1054" s="17"/>
      <c r="DG1054" s="16">
        <v>1034</v>
      </c>
      <c r="DH1054" s="16">
        <f>AK1054</f>
        <v>2899</v>
      </c>
      <c r="DI1054" s="16">
        <f>AL1054</f>
        <v>3</v>
      </c>
      <c r="DJ1054" s="16">
        <f>DB1054 + DC1054</f>
        <v>1666</v>
      </c>
      <c r="DK1054" s="16">
        <f>HEX2DEC(AO1054)</f>
        <v>19</v>
      </c>
      <c r="DL1054" s="16">
        <f>HEX2DEC(AP1054)</f>
        <v>1666</v>
      </c>
      <c r="DM1054" s="13">
        <v>0</v>
      </c>
      <c r="DN1054" s="16">
        <v>380</v>
      </c>
      <c r="DO1054" s="16"/>
      <c r="DP1054" s="16"/>
      <c r="DQ1054" s="16"/>
      <c r="DR1054" s="16"/>
      <c r="DS1054" s="16"/>
      <c r="DT1054" s="16"/>
      <c r="DU1054" s="16"/>
      <c r="DV1054" s="16"/>
      <c r="DW1054" s="138" t="s">
        <v>184</v>
      </c>
      <c r="DX1054" s="137" t="s">
        <v>273</v>
      </c>
      <c r="DY1054" s="137" t="s">
        <v>186</v>
      </c>
      <c r="DZ1054" s="17"/>
      <c r="EA1054" s="15"/>
      <c r="EB1054" s="15"/>
      <c r="EC1054" s="15"/>
      <c r="ED1054" s="15"/>
    </row>
    <row r="1055" spans="1:134" ht="15" hidden="1" customHeight="1" x14ac:dyDescent="0.3">
      <c r="A1055" s="220"/>
      <c r="B1055" s="337" t="s">
        <v>1605</v>
      </c>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48"/>
      <c r="AK1055" s="12"/>
      <c r="AL1055" s="12"/>
      <c r="AM1055" s="149"/>
      <c r="AN1055" s="150"/>
      <c r="AO1055" s="150"/>
      <c r="AP1055" s="150"/>
      <c r="AQ1055" s="12"/>
      <c r="AR1055" s="12"/>
      <c r="AS1055" s="12"/>
      <c r="AT1055" s="12"/>
      <c r="AU1055" s="12"/>
      <c r="AV1055" s="12"/>
      <c r="AW1055" s="12"/>
      <c r="AX1055" s="12"/>
      <c r="AY1055" s="12"/>
      <c r="AZ1055" s="12"/>
      <c r="BA1055" s="12"/>
      <c r="BB1055" s="14"/>
      <c r="BC1055" s="14"/>
      <c r="BD1055" s="15"/>
      <c r="BE1055" s="137" t="s">
        <v>183</v>
      </c>
      <c r="BF1055" s="146"/>
      <c r="BG1055" s="146"/>
      <c r="BH1055" s="146"/>
      <c r="BI1055" s="11" t="s">
        <v>183</v>
      </c>
      <c r="BJ1055" s="11" t="s">
        <v>183</v>
      </c>
      <c r="BK1055" s="11" t="s">
        <v>183</v>
      </c>
      <c r="BL1055" s="11" t="s">
        <v>183</v>
      </c>
      <c r="BM1055" s="11" t="s">
        <v>183</v>
      </c>
      <c r="BN1055" s="11" t="s">
        <v>183</v>
      </c>
      <c r="BO1055" s="11" t="s">
        <v>183</v>
      </c>
      <c r="BP1055" s="11" t="s">
        <v>183</v>
      </c>
      <c r="BQ1055" s="11" t="s">
        <v>183</v>
      </c>
      <c r="BR1055" s="11" t="s">
        <v>183</v>
      </c>
      <c r="BS1055" s="11" t="s">
        <v>183</v>
      </c>
      <c r="BT1055" s="11" t="s">
        <v>183</v>
      </c>
      <c r="BU1055" s="11"/>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c r="CW1055" s="15"/>
      <c r="CX1055" s="15"/>
      <c r="CY1055" s="15"/>
      <c r="CZ1055" s="15"/>
      <c r="DA1055" s="15"/>
      <c r="DB1055" s="16"/>
      <c r="DC1055" s="16"/>
      <c r="DD1055" s="16"/>
      <c r="DE1055" s="16"/>
      <c r="DF1055" s="17"/>
      <c r="DG1055" s="16"/>
      <c r="DH1055" s="16"/>
      <c r="DI1055" s="16"/>
      <c r="DJ1055" s="16"/>
      <c r="DK1055" s="16"/>
      <c r="DL1055" s="16"/>
      <c r="DM1055" s="13"/>
      <c r="DN1055" s="16"/>
      <c r="DO1055" s="16"/>
      <c r="DP1055" s="16"/>
      <c r="DQ1055" s="16"/>
      <c r="DR1055" s="16"/>
      <c r="DS1055" s="16"/>
      <c r="DT1055" s="16"/>
      <c r="DU1055" s="16"/>
      <c r="DV1055" s="16"/>
      <c r="DW1055" s="138"/>
      <c r="DX1055" s="137"/>
      <c r="DY1055" s="137"/>
      <c r="DZ1055" s="17"/>
      <c r="EA1055" s="15"/>
      <c r="EB1055" s="15"/>
      <c r="EC1055" s="15"/>
      <c r="ED1055" s="15"/>
    </row>
    <row r="1056" spans="1:134" ht="15" hidden="1" customHeight="1" x14ac:dyDescent="0.3">
      <c r="A1056" s="220"/>
      <c r="B1056" s="337" t="s">
        <v>1606</v>
      </c>
      <c r="C1056" s="553" t="s">
        <v>1607</v>
      </c>
      <c r="D1056" s="152"/>
      <c r="E1056" s="152"/>
      <c r="F1056" s="152"/>
      <c r="G1056" s="151"/>
      <c r="H1056" s="151"/>
      <c r="I1056" s="151"/>
      <c r="J1056" s="151"/>
      <c r="K1056" s="151"/>
      <c r="L1056" s="152"/>
      <c r="M1056" s="151"/>
      <c r="N1056" s="152"/>
      <c r="O1056" s="152"/>
      <c r="P1056" s="152"/>
      <c r="Q1056" s="152"/>
      <c r="R1056" s="152"/>
      <c r="S1056" s="152"/>
      <c r="T1056" s="152"/>
      <c r="U1056" s="152"/>
      <c r="V1056" s="152"/>
      <c r="W1056" s="152"/>
      <c r="X1056" s="152"/>
      <c r="Y1056" s="152"/>
      <c r="Z1056" s="152"/>
      <c r="AA1056" s="152"/>
      <c r="AB1056" s="152"/>
      <c r="AC1056" s="152"/>
      <c r="AD1056" s="152"/>
      <c r="AE1056" s="152"/>
      <c r="AF1056" s="152"/>
      <c r="AG1056" s="152"/>
      <c r="AH1056" s="152"/>
      <c r="AI1056" s="152"/>
      <c r="AJ1056" s="128">
        <f t="shared" ref="AJ1056:AJ1067" si="496">IF($DM1056=0,0,(IF(_xlfn.BITAND($DM1056, 128),"8,", "") &amp; IF(_xlfn.BITAND($DM1056,64),"7,", "") &amp; IF(_xlfn.BITAND($DM1056,7), _xlfn.BITAND($DM1056,7) &amp; ",", "") &amp; IF(_xlfn.BITAND($DM1056, 56), _xlfn.BITAND($DM1056, 56)/8, "")))</f>
        <v>0</v>
      </c>
      <c r="AK1056" s="129">
        <v>2899</v>
      </c>
      <c r="AL1056" s="129">
        <v>4</v>
      </c>
      <c r="AM1056" s="130" t="s">
        <v>165</v>
      </c>
      <c r="AN1056" s="131" t="s">
        <v>1581</v>
      </c>
      <c r="AO1056" s="131" t="s">
        <v>352</v>
      </c>
      <c r="AP1056" s="131" t="s">
        <v>1608</v>
      </c>
      <c r="AQ1056" s="132"/>
      <c r="AR1056" s="197"/>
      <c r="AS1056" s="12"/>
      <c r="AT1056" s="198">
        <v>2</v>
      </c>
      <c r="AU1056" s="198">
        <v>1</v>
      </c>
      <c r="AV1056" s="12" t="s">
        <v>259</v>
      </c>
      <c r="AW1056" s="135">
        <v>0</v>
      </c>
      <c r="AX1056" s="135">
        <v>0</v>
      </c>
      <c r="AY1056" s="135">
        <v>0</v>
      </c>
      <c r="AZ1056" s="135">
        <v>0</v>
      </c>
      <c r="BA1056" s="135">
        <v>0</v>
      </c>
      <c r="BB1056" s="136"/>
      <c r="BC1056" s="136"/>
      <c r="BD1056" s="15"/>
      <c r="BE1056" s="137" t="s">
        <v>1609</v>
      </c>
      <c r="BF1056" s="11" t="s">
        <v>264</v>
      </c>
      <c r="BG1056" s="11" t="s">
        <v>265</v>
      </c>
      <c r="BH1056" s="11" t="s">
        <v>266</v>
      </c>
      <c r="BI1056" s="11" t="s">
        <v>1225</v>
      </c>
      <c r="BJ1056" s="11" t="s">
        <v>268</v>
      </c>
      <c r="BK1056" s="11" t="s">
        <v>269</v>
      </c>
      <c r="BL1056" s="11" t="s">
        <v>1026</v>
      </c>
      <c r="BM1056" s="11" t="s">
        <v>179</v>
      </c>
      <c r="BN1056" s="11" t="s">
        <v>182</v>
      </c>
      <c r="BO1056" s="11" t="s">
        <v>181</v>
      </c>
      <c r="BP1056" s="11" t="s">
        <v>272</v>
      </c>
      <c r="BQ1056" s="11" t="s">
        <v>182</v>
      </c>
      <c r="BR1056" s="11" t="s">
        <v>182</v>
      </c>
      <c r="BS1056" s="11" t="s">
        <v>183</v>
      </c>
      <c r="BT1056" s="11" t="s">
        <v>182</v>
      </c>
      <c r="BU1056" s="11"/>
      <c r="BV1056" s="15">
        <f>IF(UPPER(TRIM(D1056))="X",1,0)</f>
        <v>0</v>
      </c>
      <c r="BW1056" s="15">
        <f>IF(UPPER(TRIM(E1056))="X",1,0)</f>
        <v>0</v>
      </c>
      <c r="BX1056" s="15">
        <f>IF(UPPER(TRIM(F1056))="X",1,0)</f>
        <v>0</v>
      </c>
      <c r="BY1056" s="15">
        <f>IF(UPPER(TRIM(G1056))="X",1,0)</f>
        <v>0</v>
      </c>
      <c r="BZ1056" s="15">
        <f>IF(UPPER(TRIM(H1056))="X",1,0)</f>
        <v>0</v>
      </c>
      <c r="CA1056" s="15">
        <f>IF(UPPER(TRIM(J1056))="X",1,0)</f>
        <v>0</v>
      </c>
      <c r="CB1056" s="15">
        <f>IF(UPPER(TRIM(L1056))="X",1,0)</f>
        <v>0</v>
      </c>
      <c r="CC1056" s="15">
        <f>IF(UPPER(TRIM(M1056))="X",1,0)</f>
        <v>0</v>
      </c>
      <c r="CD1056" s="15">
        <f>IF(UPPER(TRIM(I1056))="X",1,0)</f>
        <v>0</v>
      </c>
      <c r="CE1056" s="15">
        <f>IF(UPPER(TRIM(K1056))="X",1,0)</f>
        <v>0</v>
      </c>
      <c r="CF1056" s="15">
        <f t="shared" ref="CF1056:DA1056" si="497">IF(UPPER(TRIM(N1056))="X",1,0)</f>
        <v>0</v>
      </c>
      <c r="CG1056" s="15">
        <f t="shared" si="497"/>
        <v>0</v>
      </c>
      <c r="CH1056" s="15">
        <f t="shared" si="497"/>
        <v>0</v>
      </c>
      <c r="CI1056" s="15">
        <f t="shared" si="497"/>
        <v>0</v>
      </c>
      <c r="CJ1056" s="15">
        <f t="shared" si="497"/>
        <v>0</v>
      </c>
      <c r="CK1056" s="15">
        <f t="shared" si="497"/>
        <v>0</v>
      </c>
      <c r="CL1056" s="15">
        <f t="shared" si="497"/>
        <v>0</v>
      </c>
      <c r="CM1056" s="15">
        <f t="shared" si="497"/>
        <v>0</v>
      </c>
      <c r="CN1056" s="15">
        <f t="shared" si="497"/>
        <v>0</v>
      </c>
      <c r="CO1056" s="15">
        <f t="shared" si="497"/>
        <v>0</v>
      </c>
      <c r="CP1056" s="15">
        <f t="shared" si="497"/>
        <v>0</v>
      </c>
      <c r="CQ1056" s="15">
        <f t="shared" si="497"/>
        <v>0</v>
      </c>
      <c r="CR1056" s="15">
        <f t="shared" si="497"/>
        <v>0</v>
      </c>
      <c r="CS1056" s="15">
        <f t="shared" si="497"/>
        <v>0</v>
      </c>
      <c r="CT1056" s="15">
        <f t="shared" si="497"/>
        <v>0</v>
      </c>
      <c r="CU1056" s="15">
        <f t="shared" si="497"/>
        <v>0</v>
      </c>
      <c r="CV1056" s="15">
        <f t="shared" si="497"/>
        <v>0</v>
      </c>
      <c r="CW1056" s="15">
        <f t="shared" si="497"/>
        <v>0</v>
      </c>
      <c r="CX1056" s="15">
        <f t="shared" si="497"/>
        <v>0</v>
      </c>
      <c r="CY1056" s="15">
        <f t="shared" si="497"/>
        <v>0</v>
      </c>
      <c r="CZ1056" s="15">
        <f t="shared" si="497"/>
        <v>0</v>
      </c>
      <c r="DA1056" s="15">
        <f t="shared" si="497"/>
        <v>0</v>
      </c>
      <c r="DB1056" s="16">
        <f t="shared" ref="DB1056:DB1065" si="498">IF(UPPER(TRIM(AM1056))="P", 0, IF(UPPER(TRIM(AM1056))="C", 16384, IF(UPPER(TRIM(AM1056))="B", 32768, IF(UPPER(TRIM(AM1056))="U", 49152, -1))))</f>
        <v>0</v>
      </c>
      <c r="DC1056" s="16">
        <f t="shared" ref="DC1056:DC1065" si="499">HEX2DEC(AN1056)</f>
        <v>1649</v>
      </c>
      <c r="DD1056" s="16">
        <f>IF(UPPER(TRIM(BB1056))="",0,IF(UPPER(TRIM(BB1056))="M",32,IF(UPPER(TRIM(BB1056))="H",64,IF(UPPER(TRIM(BB1056))="I",128,-1))))</f>
        <v>0</v>
      </c>
      <c r="DE1056" s="16">
        <f>IF(UPPER(TRIM(BC1056))="",0, IF(UPPER(TRIM(BC1056))="U",1,IF(UPPER(TRIM(BC1056))="A",2,IF(UPPER(TRIM(BC1056))="B1",4,IF(UPPER(TRIM(BC1056))="B2",8,IF(UPPER(TRIM(BC1056))="C",16,-1))))))</f>
        <v>0</v>
      </c>
      <c r="DF1056" s="17"/>
      <c r="DG1056" s="16">
        <v>493</v>
      </c>
      <c r="DH1056" s="16">
        <f t="shared" ref="DH1056:DI1065" si="500">AK1056</f>
        <v>2899</v>
      </c>
      <c r="DI1056" s="16">
        <f t="shared" si="500"/>
        <v>4</v>
      </c>
      <c r="DJ1056" s="16">
        <f t="shared" ref="DJ1056:DJ1065" si="501">DB1056 + DC1056</f>
        <v>1649</v>
      </c>
      <c r="DK1056" s="16">
        <f t="shared" ref="DK1056:DL1065" si="502">HEX2DEC(AO1056)</f>
        <v>17</v>
      </c>
      <c r="DL1056" s="16">
        <f t="shared" si="502"/>
        <v>1642</v>
      </c>
      <c r="DM1056" s="128">
        <v>0</v>
      </c>
      <c r="DN1056" s="16">
        <v>381</v>
      </c>
      <c r="DO1056" s="16">
        <f>BV1056*2^15+BW1056*2^14+BX1056*2^13+BY1056*2^12+BZ1056*2^11+CA1056*2^10+CB1056*2^9+CC1056*2^8+CD1056*2^7+CE1056*2^6+CF1056*2^5+CG1056*2^4+CH1056*2^3+CI1056*2^2+CJ1056*2^1+CK1056*2^0</f>
        <v>0</v>
      </c>
      <c r="DP1056" s="16">
        <f>CL1056*2^15+CM1056*2^14+CN1056*2^13+CO1056*2^12+CP1056*2^11+CQ1056*2^10+CR1056*2^9+CS1056*2^8+CT1056*2^7+CU1056*2^6+CV1056*2^5+CW1056*2^4+CX1056*2^3+CY1056*2^2+CZ1056*2^1+DA1056*2^0</f>
        <v>0</v>
      </c>
      <c r="DQ1056" s="16">
        <f>IF(DS1056=2,AT1056*1000,AT1056)</f>
        <v>2000</v>
      </c>
      <c r="DR1056" s="16">
        <f>IF(DT1056=2,AU1056*1000,AU1056)</f>
        <v>1000</v>
      </c>
      <c r="DS1056" s="16">
        <v>2</v>
      </c>
      <c r="DT1056" s="16">
        <v>2</v>
      </c>
      <c r="DU1056" s="16">
        <f>MAX(0,MIN(AX1056,3))*2^14+MAX(0,MIN(AY1056,3))*2^12+MAX(0,MIN(AZ1056,3))*2^10+MAX(0,MIN(BA1056,3))*2^8+IF(AW1056&lt;0,31,IF(AW1056&gt;30,30,AW1056))</f>
        <v>0</v>
      </c>
      <c r="DV1056" s="16">
        <f>DD1056 + DE1056</f>
        <v>0</v>
      </c>
      <c r="DW1056" s="138" t="s">
        <v>184</v>
      </c>
      <c r="DX1056" s="137" t="s">
        <v>273</v>
      </c>
      <c r="DY1056" s="137" t="s">
        <v>186</v>
      </c>
      <c r="DZ1056" s="17"/>
      <c r="EA1056" s="15"/>
      <c r="EB1056" s="15"/>
      <c r="EC1056" s="15"/>
      <c r="ED1056" s="15"/>
    </row>
    <row r="1057" spans="1:134" ht="15" hidden="1" customHeight="1" x14ac:dyDescent="0.3">
      <c r="A1057" s="220"/>
      <c r="B1057" s="337" t="s">
        <v>1610</v>
      </c>
      <c r="C1057" s="561">
        <v>2</v>
      </c>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8">
        <f t="shared" si="496"/>
        <v>0</v>
      </c>
      <c r="AK1057" s="129">
        <v>2899</v>
      </c>
      <c r="AL1057" s="129">
        <v>4</v>
      </c>
      <c r="AM1057" s="130" t="s">
        <v>165</v>
      </c>
      <c r="AN1057" s="131" t="s">
        <v>1583</v>
      </c>
      <c r="AO1057" s="131" t="s">
        <v>352</v>
      </c>
      <c r="AP1057" s="131" t="s">
        <v>1611</v>
      </c>
      <c r="AQ1057" s="132"/>
      <c r="AR1057" s="197"/>
      <c r="AS1057" s="12"/>
      <c r="AT1057" s="12"/>
      <c r="AU1057" s="12"/>
      <c r="AV1057" s="12"/>
      <c r="AW1057" s="12"/>
      <c r="AX1057" s="12"/>
      <c r="AY1057" s="12"/>
      <c r="AZ1057" s="12"/>
      <c r="BA1057" s="12"/>
      <c r="BB1057" s="14"/>
      <c r="BC1057" s="14"/>
      <c r="BD1057" s="15"/>
      <c r="BE1057" s="137" t="s">
        <v>1612</v>
      </c>
      <c r="BF1057" s="11" t="s">
        <v>264</v>
      </c>
      <c r="BG1057" s="11" t="s">
        <v>265</v>
      </c>
      <c r="BH1057" s="11" t="s">
        <v>266</v>
      </c>
      <c r="BI1057" s="11" t="s">
        <v>1225</v>
      </c>
      <c r="BJ1057" s="11" t="s">
        <v>268</v>
      </c>
      <c r="BK1057" s="11" t="s">
        <v>269</v>
      </c>
      <c r="BL1057" s="11" t="s">
        <v>1026</v>
      </c>
      <c r="BM1057" s="11" t="s">
        <v>179</v>
      </c>
      <c r="BN1057" s="11" t="s">
        <v>182</v>
      </c>
      <c r="BO1057" s="11" t="s">
        <v>181</v>
      </c>
      <c r="BP1057" s="11" t="s">
        <v>272</v>
      </c>
      <c r="BQ1057" s="11" t="s">
        <v>182</v>
      </c>
      <c r="BR1057" s="11" t="s">
        <v>182</v>
      </c>
      <c r="BS1057" s="11" t="s">
        <v>183</v>
      </c>
      <c r="BT1057" s="11" t="s">
        <v>182</v>
      </c>
      <c r="BU1057" s="11"/>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c r="CW1057" s="15"/>
      <c r="CX1057" s="15"/>
      <c r="CY1057" s="15"/>
      <c r="CZ1057" s="15"/>
      <c r="DA1057" s="15"/>
      <c r="DB1057" s="16">
        <f t="shared" si="498"/>
        <v>0</v>
      </c>
      <c r="DC1057" s="16">
        <f t="shared" si="499"/>
        <v>1650</v>
      </c>
      <c r="DD1057" s="16"/>
      <c r="DE1057" s="16"/>
      <c r="DF1057" s="17"/>
      <c r="DG1057" s="16">
        <v>494</v>
      </c>
      <c r="DH1057" s="16">
        <f t="shared" si="500"/>
        <v>2899</v>
      </c>
      <c r="DI1057" s="16">
        <f t="shared" si="500"/>
        <v>4</v>
      </c>
      <c r="DJ1057" s="16">
        <f t="shared" si="501"/>
        <v>1650</v>
      </c>
      <c r="DK1057" s="16">
        <f t="shared" si="502"/>
        <v>17</v>
      </c>
      <c r="DL1057" s="16">
        <f t="shared" si="502"/>
        <v>1644</v>
      </c>
      <c r="DM1057" s="128">
        <v>0</v>
      </c>
      <c r="DN1057" s="16">
        <v>381</v>
      </c>
      <c r="DO1057" s="16"/>
      <c r="DP1057" s="16"/>
      <c r="DQ1057" s="16"/>
      <c r="DR1057" s="16"/>
      <c r="DS1057" s="16"/>
      <c r="DT1057" s="16"/>
      <c r="DU1057" s="16"/>
      <c r="DV1057" s="16"/>
      <c r="DW1057" s="138" t="s">
        <v>184</v>
      </c>
      <c r="DX1057" s="137" t="s">
        <v>273</v>
      </c>
      <c r="DY1057" s="137" t="s">
        <v>186</v>
      </c>
      <c r="DZ1057" s="17"/>
      <c r="EA1057" s="15"/>
      <c r="EB1057" s="15"/>
      <c r="EC1057" s="15"/>
      <c r="ED1057" s="15"/>
    </row>
    <row r="1058" spans="1:134" ht="15" hidden="1" customHeight="1" x14ac:dyDescent="0.3">
      <c r="A1058" s="220"/>
      <c r="B1058" s="139"/>
      <c r="C1058" s="561">
        <v>3</v>
      </c>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8">
        <f t="shared" si="496"/>
        <v>0</v>
      </c>
      <c r="AK1058" s="135">
        <v>2899</v>
      </c>
      <c r="AL1058" s="129">
        <v>4</v>
      </c>
      <c r="AM1058" s="130" t="s">
        <v>165</v>
      </c>
      <c r="AN1058" s="131" t="s">
        <v>1585</v>
      </c>
      <c r="AO1058" s="131" t="s">
        <v>352</v>
      </c>
      <c r="AP1058" s="195" t="s">
        <v>1613</v>
      </c>
      <c r="AQ1058" s="12"/>
      <c r="AR1058" s="12"/>
      <c r="AS1058" s="12"/>
      <c r="AT1058" s="12"/>
      <c r="AU1058" s="12"/>
      <c r="AV1058" s="12"/>
      <c r="AW1058" s="12"/>
      <c r="AX1058" s="12"/>
      <c r="AY1058" s="12"/>
      <c r="AZ1058" s="12"/>
      <c r="BA1058" s="12"/>
      <c r="BB1058" s="14"/>
      <c r="BC1058" s="14"/>
      <c r="BD1058" s="15"/>
      <c r="BE1058" s="137" t="s">
        <v>1614</v>
      </c>
      <c r="BF1058" s="11" t="s">
        <v>264</v>
      </c>
      <c r="BG1058" s="11" t="s">
        <v>265</v>
      </c>
      <c r="BH1058" s="11" t="s">
        <v>266</v>
      </c>
      <c r="BI1058" s="11" t="s">
        <v>1225</v>
      </c>
      <c r="BJ1058" s="11" t="s">
        <v>268</v>
      </c>
      <c r="BK1058" s="11" t="s">
        <v>269</v>
      </c>
      <c r="BL1058" s="11" t="s">
        <v>1026</v>
      </c>
      <c r="BM1058" s="11" t="s">
        <v>179</v>
      </c>
      <c r="BN1058" s="11" t="s">
        <v>182</v>
      </c>
      <c r="BO1058" s="11" t="s">
        <v>181</v>
      </c>
      <c r="BP1058" s="11" t="s">
        <v>272</v>
      </c>
      <c r="BQ1058" s="11" t="s">
        <v>182</v>
      </c>
      <c r="BR1058" s="11" t="s">
        <v>182</v>
      </c>
      <c r="BS1058" s="11" t="s">
        <v>183</v>
      </c>
      <c r="BT1058" s="11" t="s">
        <v>182</v>
      </c>
      <c r="BU1058" s="11"/>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c r="CW1058" s="15"/>
      <c r="CX1058" s="15"/>
      <c r="CY1058" s="15"/>
      <c r="CZ1058" s="15"/>
      <c r="DA1058" s="15"/>
      <c r="DB1058" s="16">
        <f t="shared" si="498"/>
        <v>0</v>
      </c>
      <c r="DC1058" s="16">
        <f t="shared" si="499"/>
        <v>1651</v>
      </c>
      <c r="DD1058" s="16"/>
      <c r="DE1058" s="16"/>
      <c r="DF1058" s="17"/>
      <c r="DG1058" s="16">
        <v>495</v>
      </c>
      <c r="DH1058" s="16">
        <f t="shared" si="500"/>
        <v>2899</v>
      </c>
      <c r="DI1058" s="16">
        <f t="shared" si="500"/>
        <v>4</v>
      </c>
      <c r="DJ1058" s="16">
        <f t="shared" si="501"/>
        <v>1651</v>
      </c>
      <c r="DK1058" s="16">
        <f t="shared" si="502"/>
        <v>17</v>
      </c>
      <c r="DL1058" s="16">
        <f t="shared" si="502"/>
        <v>1646</v>
      </c>
      <c r="DM1058" s="13">
        <v>0</v>
      </c>
      <c r="DN1058" s="16">
        <v>381</v>
      </c>
      <c r="DO1058" s="16"/>
      <c r="DP1058" s="16"/>
      <c r="DQ1058" s="16"/>
      <c r="DR1058" s="16"/>
      <c r="DS1058" s="16"/>
      <c r="DT1058" s="16"/>
      <c r="DU1058" s="16"/>
      <c r="DV1058" s="16"/>
      <c r="DW1058" s="138" t="s">
        <v>184</v>
      </c>
      <c r="DX1058" s="137" t="s">
        <v>273</v>
      </c>
      <c r="DY1058" s="137" t="s">
        <v>186</v>
      </c>
      <c r="DZ1058" s="17"/>
      <c r="EA1058" s="15"/>
      <c r="EB1058" s="15"/>
      <c r="EC1058" s="15"/>
      <c r="ED1058" s="15"/>
    </row>
    <row r="1059" spans="1:134" ht="15" hidden="1" customHeight="1" x14ac:dyDescent="0.3">
      <c r="A1059" s="220"/>
      <c r="B1059" s="139"/>
      <c r="C1059" s="561">
        <v>4</v>
      </c>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8">
        <f t="shared" si="496"/>
        <v>0</v>
      </c>
      <c r="AK1059" s="135">
        <v>2899</v>
      </c>
      <c r="AL1059" s="129">
        <v>4</v>
      </c>
      <c r="AM1059" s="130" t="s">
        <v>165</v>
      </c>
      <c r="AN1059" s="131" t="s">
        <v>1587</v>
      </c>
      <c r="AO1059" s="131" t="s">
        <v>352</v>
      </c>
      <c r="AP1059" s="131" t="s">
        <v>1615</v>
      </c>
      <c r="AQ1059" s="12"/>
      <c r="AR1059" s="12"/>
      <c r="AS1059" s="12"/>
      <c r="AT1059" s="12"/>
      <c r="AU1059" s="12"/>
      <c r="AV1059" s="12"/>
      <c r="AW1059" s="12"/>
      <c r="AX1059" s="12"/>
      <c r="AY1059" s="12"/>
      <c r="AZ1059" s="12"/>
      <c r="BA1059" s="12"/>
      <c r="BB1059" s="14"/>
      <c r="BC1059" s="14"/>
      <c r="BD1059" s="15"/>
      <c r="BE1059" s="137" t="s">
        <v>1616</v>
      </c>
      <c r="BF1059" s="11" t="s">
        <v>264</v>
      </c>
      <c r="BG1059" s="11" t="s">
        <v>265</v>
      </c>
      <c r="BH1059" s="11" t="s">
        <v>266</v>
      </c>
      <c r="BI1059" s="11" t="s">
        <v>1225</v>
      </c>
      <c r="BJ1059" s="11" t="s">
        <v>268</v>
      </c>
      <c r="BK1059" s="11" t="s">
        <v>269</v>
      </c>
      <c r="BL1059" s="11" t="s">
        <v>1026</v>
      </c>
      <c r="BM1059" s="11" t="s">
        <v>179</v>
      </c>
      <c r="BN1059" s="11" t="s">
        <v>182</v>
      </c>
      <c r="BO1059" s="11" t="s">
        <v>181</v>
      </c>
      <c r="BP1059" s="11" t="s">
        <v>272</v>
      </c>
      <c r="BQ1059" s="11" t="s">
        <v>182</v>
      </c>
      <c r="BR1059" s="11" t="s">
        <v>182</v>
      </c>
      <c r="BS1059" s="11" t="s">
        <v>183</v>
      </c>
      <c r="BT1059" s="11" t="s">
        <v>182</v>
      </c>
      <c r="BU1059" s="11"/>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c r="CW1059" s="15"/>
      <c r="CX1059" s="15"/>
      <c r="CY1059" s="15"/>
      <c r="CZ1059" s="15"/>
      <c r="DA1059" s="15"/>
      <c r="DB1059" s="16">
        <f t="shared" si="498"/>
        <v>0</v>
      </c>
      <c r="DC1059" s="16">
        <f t="shared" si="499"/>
        <v>1652</v>
      </c>
      <c r="DD1059" s="16"/>
      <c r="DE1059" s="16"/>
      <c r="DF1059" s="17"/>
      <c r="DG1059" s="16">
        <v>496</v>
      </c>
      <c r="DH1059" s="16">
        <f t="shared" si="500"/>
        <v>2899</v>
      </c>
      <c r="DI1059" s="16">
        <f t="shared" si="500"/>
        <v>4</v>
      </c>
      <c r="DJ1059" s="16">
        <f t="shared" si="501"/>
        <v>1652</v>
      </c>
      <c r="DK1059" s="16">
        <f t="shared" si="502"/>
        <v>17</v>
      </c>
      <c r="DL1059" s="16">
        <f t="shared" si="502"/>
        <v>1658</v>
      </c>
      <c r="DM1059" s="13">
        <v>0</v>
      </c>
      <c r="DN1059" s="16">
        <v>381</v>
      </c>
      <c r="DO1059" s="16"/>
      <c r="DP1059" s="16"/>
      <c r="DQ1059" s="16"/>
      <c r="DR1059" s="16"/>
      <c r="DS1059" s="16"/>
      <c r="DT1059" s="16"/>
      <c r="DU1059" s="16"/>
      <c r="DV1059" s="16"/>
      <c r="DW1059" s="138" t="s">
        <v>184</v>
      </c>
      <c r="DX1059" s="137" t="s">
        <v>273</v>
      </c>
      <c r="DY1059" s="137" t="s">
        <v>186</v>
      </c>
      <c r="DZ1059" s="17"/>
      <c r="EA1059" s="15"/>
      <c r="EB1059" s="15"/>
      <c r="EC1059" s="15"/>
      <c r="ED1059" s="15"/>
    </row>
    <row r="1060" spans="1:134" ht="15" hidden="1" customHeight="1" x14ac:dyDescent="0.3">
      <c r="A1060" s="220"/>
      <c r="B1060" s="139"/>
      <c r="C1060" s="561">
        <v>5</v>
      </c>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8">
        <f t="shared" si="496"/>
        <v>0</v>
      </c>
      <c r="AK1060" s="135">
        <v>2899</v>
      </c>
      <c r="AL1060" s="129">
        <v>4</v>
      </c>
      <c r="AM1060" s="130" t="s">
        <v>165</v>
      </c>
      <c r="AN1060" s="131" t="s">
        <v>1589</v>
      </c>
      <c r="AO1060" s="131" t="s">
        <v>352</v>
      </c>
      <c r="AP1060" s="195" t="s">
        <v>1617</v>
      </c>
      <c r="AQ1060" s="12"/>
      <c r="AR1060" s="12"/>
      <c r="AS1060" s="12"/>
      <c r="AT1060" s="12"/>
      <c r="AU1060" s="12"/>
      <c r="AV1060" s="12"/>
      <c r="AW1060" s="12"/>
      <c r="AX1060" s="12"/>
      <c r="AY1060" s="12"/>
      <c r="AZ1060" s="12"/>
      <c r="BA1060" s="12"/>
      <c r="BB1060" s="14"/>
      <c r="BC1060" s="14"/>
      <c r="BD1060" s="15"/>
      <c r="BE1060" s="137" t="s">
        <v>1618</v>
      </c>
      <c r="BF1060" s="11" t="s">
        <v>264</v>
      </c>
      <c r="BG1060" s="11" t="s">
        <v>265</v>
      </c>
      <c r="BH1060" s="11" t="s">
        <v>266</v>
      </c>
      <c r="BI1060" s="11" t="s">
        <v>1225</v>
      </c>
      <c r="BJ1060" s="11" t="s">
        <v>268</v>
      </c>
      <c r="BK1060" s="11" t="s">
        <v>269</v>
      </c>
      <c r="BL1060" s="11" t="s">
        <v>1026</v>
      </c>
      <c r="BM1060" s="11" t="s">
        <v>179</v>
      </c>
      <c r="BN1060" s="11" t="s">
        <v>182</v>
      </c>
      <c r="BO1060" s="11" t="s">
        <v>181</v>
      </c>
      <c r="BP1060" s="11" t="s">
        <v>272</v>
      </c>
      <c r="BQ1060" s="11" t="s">
        <v>182</v>
      </c>
      <c r="BR1060" s="11" t="s">
        <v>182</v>
      </c>
      <c r="BS1060" s="11" t="s">
        <v>183</v>
      </c>
      <c r="BT1060" s="11" t="s">
        <v>182</v>
      </c>
      <c r="BU1060" s="11"/>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c r="CW1060" s="15"/>
      <c r="CX1060" s="15"/>
      <c r="CY1060" s="15"/>
      <c r="CZ1060" s="15"/>
      <c r="DA1060" s="15"/>
      <c r="DB1060" s="16">
        <f t="shared" si="498"/>
        <v>0</v>
      </c>
      <c r="DC1060" s="16">
        <f t="shared" si="499"/>
        <v>1653</v>
      </c>
      <c r="DD1060" s="16"/>
      <c r="DE1060" s="16"/>
      <c r="DF1060" s="17"/>
      <c r="DG1060" s="16">
        <v>497</v>
      </c>
      <c r="DH1060" s="16">
        <f t="shared" si="500"/>
        <v>2899</v>
      </c>
      <c r="DI1060" s="16">
        <f t="shared" si="500"/>
        <v>4</v>
      </c>
      <c r="DJ1060" s="16">
        <f t="shared" si="501"/>
        <v>1653</v>
      </c>
      <c r="DK1060" s="16">
        <f t="shared" si="502"/>
        <v>17</v>
      </c>
      <c r="DL1060" s="16">
        <f t="shared" si="502"/>
        <v>1660</v>
      </c>
      <c r="DM1060" s="13">
        <v>0</v>
      </c>
      <c r="DN1060" s="16">
        <v>381</v>
      </c>
      <c r="DO1060" s="16"/>
      <c r="DP1060" s="16"/>
      <c r="DQ1060" s="16"/>
      <c r="DR1060" s="16"/>
      <c r="DS1060" s="16"/>
      <c r="DT1060" s="16"/>
      <c r="DU1060" s="16"/>
      <c r="DV1060" s="16"/>
      <c r="DW1060" s="138" t="s">
        <v>184</v>
      </c>
      <c r="DX1060" s="137" t="s">
        <v>273</v>
      </c>
      <c r="DY1060" s="137" t="s">
        <v>186</v>
      </c>
      <c r="DZ1060" s="17"/>
      <c r="EA1060" s="15"/>
      <c r="EB1060" s="15"/>
      <c r="EC1060" s="15"/>
      <c r="ED1060" s="15"/>
    </row>
    <row r="1061" spans="1:134" ht="15" hidden="1" customHeight="1" x14ac:dyDescent="0.3">
      <c r="A1061" s="220"/>
      <c r="B1061" s="139"/>
      <c r="C1061" s="561">
        <v>6</v>
      </c>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8">
        <f t="shared" si="496"/>
        <v>0</v>
      </c>
      <c r="AK1061" s="135">
        <v>2899</v>
      </c>
      <c r="AL1061" s="129">
        <v>4</v>
      </c>
      <c r="AM1061" s="130" t="s">
        <v>165</v>
      </c>
      <c r="AN1061" s="131" t="s">
        <v>1591</v>
      </c>
      <c r="AO1061" s="131" t="s">
        <v>352</v>
      </c>
      <c r="AP1061" s="131" t="s">
        <v>1619</v>
      </c>
      <c r="AQ1061" s="12"/>
      <c r="AR1061" s="12"/>
      <c r="AS1061" s="12"/>
      <c r="AT1061" s="12"/>
      <c r="AU1061" s="12"/>
      <c r="AV1061" s="12"/>
      <c r="AW1061" s="12"/>
      <c r="AX1061" s="12"/>
      <c r="AY1061" s="12"/>
      <c r="AZ1061" s="12"/>
      <c r="BA1061" s="12"/>
      <c r="BB1061" s="14"/>
      <c r="BC1061" s="14"/>
      <c r="BD1061" s="15"/>
      <c r="BE1061" s="137" t="s">
        <v>1620</v>
      </c>
      <c r="BF1061" s="11" t="s">
        <v>264</v>
      </c>
      <c r="BG1061" s="11" t="s">
        <v>265</v>
      </c>
      <c r="BH1061" s="11" t="s">
        <v>266</v>
      </c>
      <c r="BI1061" s="11" t="s">
        <v>1225</v>
      </c>
      <c r="BJ1061" s="11" t="s">
        <v>268</v>
      </c>
      <c r="BK1061" s="11" t="s">
        <v>269</v>
      </c>
      <c r="BL1061" s="11" t="s">
        <v>1026</v>
      </c>
      <c r="BM1061" s="11" t="s">
        <v>179</v>
      </c>
      <c r="BN1061" s="11" t="s">
        <v>182</v>
      </c>
      <c r="BO1061" s="11" t="s">
        <v>181</v>
      </c>
      <c r="BP1061" s="11" t="s">
        <v>272</v>
      </c>
      <c r="BQ1061" s="11" t="s">
        <v>182</v>
      </c>
      <c r="BR1061" s="11" t="s">
        <v>182</v>
      </c>
      <c r="BS1061" s="11" t="s">
        <v>183</v>
      </c>
      <c r="BT1061" s="11" t="s">
        <v>182</v>
      </c>
      <c r="BU1061" s="11"/>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c r="CW1061" s="15"/>
      <c r="CX1061" s="15"/>
      <c r="CY1061" s="15"/>
      <c r="CZ1061" s="15"/>
      <c r="DA1061" s="15"/>
      <c r="DB1061" s="16">
        <f t="shared" si="498"/>
        <v>0</v>
      </c>
      <c r="DC1061" s="16">
        <f t="shared" si="499"/>
        <v>1654</v>
      </c>
      <c r="DD1061" s="16"/>
      <c r="DE1061" s="16"/>
      <c r="DF1061" s="17"/>
      <c r="DG1061" s="16">
        <v>498</v>
      </c>
      <c r="DH1061" s="16">
        <f t="shared" si="500"/>
        <v>2899</v>
      </c>
      <c r="DI1061" s="16">
        <f t="shared" si="500"/>
        <v>4</v>
      </c>
      <c r="DJ1061" s="16">
        <f t="shared" si="501"/>
        <v>1654</v>
      </c>
      <c r="DK1061" s="16">
        <f t="shared" si="502"/>
        <v>17</v>
      </c>
      <c r="DL1061" s="16">
        <f t="shared" si="502"/>
        <v>1662</v>
      </c>
      <c r="DM1061" s="13">
        <v>0</v>
      </c>
      <c r="DN1061" s="16">
        <v>381</v>
      </c>
      <c r="DO1061" s="16"/>
      <c r="DP1061" s="16"/>
      <c r="DQ1061" s="16"/>
      <c r="DR1061" s="16"/>
      <c r="DS1061" s="16"/>
      <c r="DT1061" s="16"/>
      <c r="DU1061" s="16"/>
      <c r="DV1061" s="16"/>
      <c r="DW1061" s="138" t="s">
        <v>184</v>
      </c>
      <c r="DX1061" s="137" t="s">
        <v>273</v>
      </c>
      <c r="DY1061" s="137" t="s">
        <v>186</v>
      </c>
      <c r="DZ1061" s="17"/>
      <c r="EA1061" s="15"/>
      <c r="EB1061" s="15"/>
      <c r="EC1061" s="15"/>
      <c r="ED1061" s="15"/>
    </row>
    <row r="1062" spans="1:134" ht="15" hidden="1" customHeight="1" x14ac:dyDescent="0.3">
      <c r="A1062" s="220"/>
      <c r="B1062" s="139"/>
      <c r="C1062" s="561">
        <v>7</v>
      </c>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8">
        <f t="shared" si="496"/>
        <v>0</v>
      </c>
      <c r="AK1062" s="135">
        <v>2899</v>
      </c>
      <c r="AL1062" s="129">
        <v>4</v>
      </c>
      <c r="AM1062" s="130" t="s">
        <v>165</v>
      </c>
      <c r="AN1062" s="131" t="s">
        <v>1593</v>
      </c>
      <c r="AO1062" s="131" t="s">
        <v>352</v>
      </c>
      <c r="AP1062" s="195" t="s">
        <v>1621</v>
      </c>
      <c r="AQ1062" s="12"/>
      <c r="AR1062" s="12"/>
      <c r="AS1062" s="12"/>
      <c r="AT1062" s="12"/>
      <c r="AU1062" s="12"/>
      <c r="AV1062" s="12"/>
      <c r="AW1062" s="12"/>
      <c r="AX1062" s="12"/>
      <c r="AY1062" s="12"/>
      <c r="AZ1062" s="12"/>
      <c r="BA1062" s="12"/>
      <c r="BB1062" s="14"/>
      <c r="BC1062" s="14"/>
      <c r="BD1062" s="15"/>
      <c r="BE1062" s="137" t="s">
        <v>1622</v>
      </c>
      <c r="BF1062" s="11" t="s">
        <v>264</v>
      </c>
      <c r="BG1062" s="11" t="s">
        <v>265</v>
      </c>
      <c r="BH1062" s="11" t="s">
        <v>266</v>
      </c>
      <c r="BI1062" s="11" t="s">
        <v>1225</v>
      </c>
      <c r="BJ1062" s="11" t="s">
        <v>268</v>
      </c>
      <c r="BK1062" s="11" t="s">
        <v>269</v>
      </c>
      <c r="BL1062" s="11" t="s">
        <v>1026</v>
      </c>
      <c r="BM1062" s="11" t="s">
        <v>179</v>
      </c>
      <c r="BN1062" s="11" t="s">
        <v>182</v>
      </c>
      <c r="BO1062" s="11" t="s">
        <v>181</v>
      </c>
      <c r="BP1062" s="11" t="s">
        <v>272</v>
      </c>
      <c r="BQ1062" s="11" t="s">
        <v>182</v>
      </c>
      <c r="BR1062" s="11" t="s">
        <v>182</v>
      </c>
      <c r="BS1062" s="11" t="s">
        <v>183</v>
      </c>
      <c r="BT1062" s="11" t="s">
        <v>182</v>
      </c>
      <c r="BU1062" s="11"/>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c r="CW1062" s="15"/>
      <c r="CX1062" s="15"/>
      <c r="CY1062" s="15"/>
      <c r="CZ1062" s="15"/>
      <c r="DA1062" s="15"/>
      <c r="DB1062" s="16">
        <f t="shared" si="498"/>
        <v>0</v>
      </c>
      <c r="DC1062" s="16">
        <f t="shared" si="499"/>
        <v>1655</v>
      </c>
      <c r="DD1062" s="16"/>
      <c r="DE1062" s="16"/>
      <c r="DF1062" s="17"/>
      <c r="DG1062" s="16">
        <v>499</v>
      </c>
      <c r="DH1062" s="16">
        <f t="shared" si="500"/>
        <v>2899</v>
      </c>
      <c r="DI1062" s="16">
        <f t="shared" si="500"/>
        <v>4</v>
      </c>
      <c r="DJ1062" s="16">
        <f t="shared" si="501"/>
        <v>1655</v>
      </c>
      <c r="DK1062" s="16">
        <f t="shared" si="502"/>
        <v>17</v>
      </c>
      <c r="DL1062" s="16">
        <f t="shared" si="502"/>
        <v>1676</v>
      </c>
      <c r="DM1062" s="13">
        <v>0</v>
      </c>
      <c r="DN1062" s="16">
        <v>381</v>
      </c>
      <c r="DO1062" s="16"/>
      <c r="DP1062" s="16"/>
      <c r="DQ1062" s="16"/>
      <c r="DR1062" s="16"/>
      <c r="DS1062" s="16"/>
      <c r="DT1062" s="16"/>
      <c r="DU1062" s="16"/>
      <c r="DV1062" s="16"/>
      <c r="DW1062" s="138" t="s">
        <v>184</v>
      </c>
      <c r="DX1062" s="137" t="s">
        <v>273</v>
      </c>
      <c r="DY1062" s="137" t="s">
        <v>186</v>
      </c>
      <c r="DZ1062" s="17"/>
      <c r="EA1062" s="15"/>
      <c r="EB1062" s="15"/>
      <c r="EC1062" s="15"/>
      <c r="ED1062" s="15"/>
    </row>
    <row r="1063" spans="1:134" ht="15" hidden="1" customHeight="1" x14ac:dyDescent="0.3">
      <c r="A1063" s="154"/>
      <c r="B1063" s="139"/>
      <c r="C1063" s="561">
        <v>8</v>
      </c>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8">
        <f t="shared" si="496"/>
        <v>0</v>
      </c>
      <c r="AK1063" s="135">
        <v>2899</v>
      </c>
      <c r="AL1063" s="129">
        <v>4</v>
      </c>
      <c r="AM1063" s="130" t="s">
        <v>165</v>
      </c>
      <c r="AN1063" s="131" t="s">
        <v>1595</v>
      </c>
      <c r="AO1063" s="131" t="s">
        <v>352</v>
      </c>
      <c r="AP1063" s="131" t="s">
        <v>1623</v>
      </c>
      <c r="AQ1063" s="12"/>
      <c r="AR1063" s="12"/>
      <c r="AS1063" s="12"/>
      <c r="AT1063" s="12"/>
      <c r="AU1063" s="12"/>
      <c r="AV1063" s="12"/>
      <c r="AW1063" s="12"/>
      <c r="AX1063" s="12"/>
      <c r="AY1063" s="12"/>
      <c r="AZ1063" s="12"/>
      <c r="BA1063" s="12"/>
      <c r="BB1063" s="14"/>
      <c r="BC1063" s="14"/>
      <c r="BD1063" s="15"/>
      <c r="BE1063" s="137" t="s">
        <v>1624</v>
      </c>
      <c r="BF1063" s="11" t="s">
        <v>264</v>
      </c>
      <c r="BG1063" s="11" t="s">
        <v>265</v>
      </c>
      <c r="BH1063" s="11" t="s">
        <v>266</v>
      </c>
      <c r="BI1063" s="11" t="s">
        <v>1225</v>
      </c>
      <c r="BJ1063" s="11" t="s">
        <v>268</v>
      </c>
      <c r="BK1063" s="11" t="s">
        <v>269</v>
      </c>
      <c r="BL1063" s="11" t="s">
        <v>1026</v>
      </c>
      <c r="BM1063" s="11" t="s">
        <v>179</v>
      </c>
      <c r="BN1063" s="11" t="s">
        <v>182</v>
      </c>
      <c r="BO1063" s="11" t="s">
        <v>181</v>
      </c>
      <c r="BP1063" s="11" t="s">
        <v>272</v>
      </c>
      <c r="BQ1063" s="11" t="s">
        <v>182</v>
      </c>
      <c r="BR1063" s="11" t="s">
        <v>182</v>
      </c>
      <c r="BS1063" s="11" t="s">
        <v>183</v>
      </c>
      <c r="BT1063" s="11" t="s">
        <v>182</v>
      </c>
      <c r="BU1063" s="11"/>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c r="CW1063" s="15"/>
      <c r="CX1063" s="15"/>
      <c r="CY1063" s="15"/>
      <c r="CZ1063" s="15"/>
      <c r="DA1063" s="15"/>
      <c r="DB1063" s="16">
        <f t="shared" si="498"/>
        <v>0</v>
      </c>
      <c r="DC1063" s="16">
        <f t="shared" si="499"/>
        <v>1656</v>
      </c>
      <c r="DD1063" s="16"/>
      <c r="DE1063" s="16"/>
      <c r="DF1063" s="17"/>
      <c r="DG1063" s="16">
        <v>500</v>
      </c>
      <c r="DH1063" s="16">
        <f t="shared" si="500"/>
        <v>2899</v>
      </c>
      <c r="DI1063" s="16">
        <f t="shared" si="500"/>
        <v>4</v>
      </c>
      <c r="DJ1063" s="16">
        <f t="shared" si="501"/>
        <v>1656</v>
      </c>
      <c r="DK1063" s="16">
        <f t="shared" si="502"/>
        <v>17</v>
      </c>
      <c r="DL1063" s="16">
        <f t="shared" si="502"/>
        <v>1678</v>
      </c>
      <c r="DM1063" s="13">
        <v>0</v>
      </c>
      <c r="DN1063" s="16">
        <v>381</v>
      </c>
      <c r="DO1063" s="16"/>
      <c r="DP1063" s="16"/>
      <c r="DQ1063" s="16"/>
      <c r="DR1063" s="16"/>
      <c r="DS1063" s="16"/>
      <c r="DT1063" s="16"/>
      <c r="DU1063" s="16"/>
      <c r="DV1063" s="16"/>
      <c r="DW1063" s="138" t="s">
        <v>184</v>
      </c>
      <c r="DX1063" s="137" t="s">
        <v>273</v>
      </c>
      <c r="DY1063" s="137" t="s">
        <v>186</v>
      </c>
      <c r="DZ1063" s="17"/>
      <c r="EA1063" s="15"/>
      <c r="EB1063" s="15"/>
      <c r="EC1063" s="15"/>
      <c r="ED1063" s="15"/>
    </row>
    <row r="1064" spans="1:134" ht="15" hidden="1" customHeight="1" x14ac:dyDescent="0.3">
      <c r="A1064" s="153"/>
      <c r="B1064" s="139"/>
      <c r="C1064" s="561">
        <v>9</v>
      </c>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8">
        <f t="shared" si="496"/>
        <v>0</v>
      </c>
      <c r="AK1064" s="135">
        <v>2899</v>
      </c>
      <c r="AL1064" s="129">
        <v>4</v>
      </c>
      <c r="AM1064" s="130" t="s">
        <v>165</v>
      </c>
      <c r="AN1064" s="131" t="s">
        <v>1597</v>
      </c>
      <c r="AO1064" s="131" t="s">
        <v>352</v>
      </c>
      <c r="AP1064" s="195" t="s">
        <v>1625</v>
      </c>
      <c r="AQ1064" s="12"/>
      <c r="AR1064" s="12"/>
      <c r="AS1064" s="12"/>
      <c r="AT1064" s="12"/>
      <c r="AU1064" s="12"/>
      <c r="AV1064" s="12"/>
      <c r="AW1064" s="12"/>
      <c r="AX1064" s="12"/>
      <c r="AY1064" s="12"/>
      <c r="AZ1064" s="12"/>
      <c r="BA1064" s="12"/>
      <c r="BB1064" s="14"/>
      <c r="BC1064" s="14"/>
      <c r="BD1064" s="15"/>
      <c r="BE1064" s="137" t="s">
        <v>1626</v>
      </c>
      <c r="BF1064" s="11" t="s">
        <v>264</v>
      </c>
      <c r="BG1064" s="11" t="s">
        <v>265</v>
      </c>
      <c r="BH1064" s="11" t="s">
        <v>266</v>
      </c>
      <c r="BI1064" s="11" t="s">
        <v>1225</v>
      </c>
      <c r="BJ1064" s="11" t="s">
        <v>268</v>
      </c>
      <c r="BK1064" s="11" t="s">
        <v>269</v>
      </c>
      <c r="BL1064" s="11" t="s">
        <v>1026</v>
      </c>
      <c r="BM1064" s="11" t="s">
        <v>179</v>
      </c>
      <c r="BN1064" s="11" t="s">
        <v>182</v>
      </c>
      <c r="BO1064" s="11" t="s">
        <v>181</v>
      </c>
      <c r="BP1064" s="11" t="s">
        <v>272</v>
      </c>
      <c r="BQ1064" s="11" t="s">
        <v>182</v>
      </c>
      <c r="BR1064" s="11" t="s">
        <v>182</v>
      </c>
      <c r="BS1064" s="11" t="s">
        <v>183</v>
      </c>
      <c r="BT1064" s="11" t="s">
        <v>182</v>
      </c>
      <c r="BU1064" s="11"/>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c r="CW1064" s="15"/>
      <c r="CX1064" s="15"/>
      <c r="CY1064" s="15"/>
      <c r="CZ1064" s="15"/>
      <c r="DA1064" s="15"/>
      <c r="DB1064" s="16">
        <f t="shared" si="498"/>
        <v>0</v>
      </c>
      <c r="DC1064" s="16">
        <f t="shared" si="499"/>
        <v>1657</v>
      </c>
      <c r="DD1064" s="16"/>
      <c r="DE1064" s="16"/>
      <c r="DF1064" s="17"/>
      <c r="DG1064" s="16">
        <v>501</v>
      </c>
      <c r="DH1064" s="16">
        <f t="shared" si="500"/>
        <v>2899</v>
      </c>
      <c r="DI1064" s="16">
        <f t="shared" si="500"/>
        <v>4</v>
      </c>
      <c r="DJ1064" s="16">
        <f t="shared" si="501"/>
        <v>1657</v>
      </c>
      <c r="DK1064" s="16">
        <f t="shared" si="502"/>
        <v>17</v>
      </c>
      <c r="DL1064" s="16">
        <f t="shared" si="502"/>
        <v>1690</v>
      </c>
      <c r="DM1064" s="13">
        <v>0</v>
      </c>
      <c r="DN1064" s="16">
        <v>381</v>
      </c>
      <c r="DO1064" s="16"/>
      <c r="DP1064" s="16"/>
      <c r="DQ1064" s="16"/>
      <c r="DR1064" s="16"/>
      <c r="DS1064" s="16"/>
      <c r="DT1064" s="16"/>
      <c r="DU1064" s="16"/>
      <c r="DV1064" s="16"/>
      <c r="DW1064" s="138" t="s">
        <v>184</v>
      </c>
      <c r="DX1064" s="137" t="s">
        <v>273</v>
      </c>
      <c r="DY1064" s="137" t="s">
        <v>186</v>
      </c>
      <c r="DZ1064" s="17"/>
      <c r="EA1064" s="15"/>
      <c r="EB1064" s="15"/>
      <c r="EC1064" s="15"/>
      <c r="ED1064" s="15"/>
    </row>
    <row r="1065" spans="1:134" ht="15" hidden="1" customHeight="1" x14ac:dyDescent="0.3">
      <c r="A1065" s="153"/>
      <c r="B1065" s="139"/>
      <c r="C1065" s="561">
        <v>10</v>
      </c>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8">
        <f t="shared" si="496"/>
        <v>0</v>
      </c>
      <c r="AK1065" s="135">
        <v>2899</v>
      </c>
      <c r="AL1065" s="129">
        <v>4</v>
      </c>
      <c r="AM1065" s="130" t="s">
        <v>165</v>
      </c>
      <c r="AN1065" s="131" t="s">
        <v>1599</v>
      </c>
      <c r="AO1065" s="131" t="s">
        <v>352</v>
      </c>
      <c r="AP1065" s="131" t="s">
        <v>1627</v>
      </c>
      <c r="AQ1065" s="12"/>
      <c r="AR1065" s="12"/>
      <c r="AS1065" s="12"/>
      <c r="AT1065" s="12"/>
      <c r="AU1065" s="12"/>
      <c r="AV1065" s="12"/>
      <c r="AW1065" s="12"/>
      <c r="AX1065" s="12"/>
      <c r="AY1065" s="12"/>
      <c r="AZ1065" s="12"/>
      <c r="BA1065" s="12"/>
      <c r="BB1065" s="14"/>
      <c r="BC1065" s="14"/>
      <c r="BD1065" s="15"/>
      <c r="BE1065" s="137" t="s">
        <v>1628</v>
      </c>
      <c r="BF1065" s="11" t="s">
        <v>264</v>
      </c>
      <c r="BG1065" s="11" t="s">
        <v>265</v>
      </c>
      <c r="BH1065" s="11" t="s">
        <v>266</v>
      </c>
      <c r="BI1065" s="11" t="s">
        <v>1225</v>
      </c>
      <c r="BJ1065" s="11" t="s">
        <v>268</v>
      </c>
      <c r="BK1065" s="11" t="s">
        <v>269</v>
      </c>
      <c r="BL1065" s="11" t="s">
        <v>1026</v>
      </c>
      <c r="BM1065" s="11" t="s">
        <v>179</v>
      </c>
      <c r="BN1065" s="11" t="s">
        <v>182</v>
      </c>
      <c r="BO1065" s="11" t="s">
        <v>181</v>
      </c>
      <c r="BP1065" s="11" t="s">
        <v>272</v>
      </c>
      <c r="BQ1065" s="11" t="s">
        <v>182</v>
      </c>
      <c r="BR1065" s="11" t="s">
        <v>182</v>
      </c>
      <c r="BS1065" s="11" t="s">
        <v>183</v>
      </c>
      <c r="BT1065" s="11" t="s">
        <v>182</v>
      </c>
      <c r="BU1065" s="11"/>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c r="CW1065" s="15"/>
      <c r="CX1065" s="15"/>
      <c r="CY1065" s="15"/>
      <c r="CZ1065" s="15"/>
      <c r="DA1065" s="15"/>
      <c r="DB1065" s="16">
        <f t="shared" si="498"/>
        <v>0</v>
      </c>
      <c r="DC1065" s="16">
        <f t="shared" si="499"/>
        <v>1664</v>
      </c>
      <c r="DD1065" s="16"/>
      <c r="DE1065" s="16"/>
      <c r="DF1065" s="17"/>
      <c r="DG1065" s="16">
        <v>502</v>
      </c>
      <c r="DH1065" s="16">
        <f t="shared" si="500"/>
        <v>2899</v>
      </c>
      <c r="DI1065" s="16">
        <f t="shared" si="500"/>
        <v>4</v>
      </c>
      <c r="DJ1065" s="16">
        <f t="shared" si="501"/>
        <v>1664</v>
      </c>
      <c r="DK1065" s="16">
        <f t="shared" si="502"/>
        <v>17</v>
      </c>
      <c r="DL1065" s="16">
        <f t="shared" si="502"/>
        <v>1692</v>
      </c>
      <c r="DM1065" s="13">
        <v>0</v>
      </c>
      <c r="DN1065" s="16">
        <v>381</v>
      </c>
      <c r="DO1065" s="16"/>
      <c r="DP1065" s="16"/>
      <c r="DQ1065" s="16"/>
      <c r="DR1065" s="16"/>
      <c r="DS1065" s="16"/>
      <c r="DT1065" s="16"/>
      <c r="DU1065" s="16"/>
      <c r="DV1065" s="16"/>
      <c r="DW1065" s="138" t="s">
        <v>184</v>
      </c>
      <c r="DX1065" s="137" t="s">
        <v>273</v>
      </c>
      <c r="DY1065" s="137" t="s">
        <v>186</v>
      </c>
      <c r="DZ1065" s="17"/>
      <c r="EA1065" s="15"/>
      <c r="EB1065" s="15"/>
      <c r="EC1065" s="15"/>
      <c r="ED1065" s="15"/>
    </row>
    <row r="1066" spans="1:134" ht="15" hidden="1" customHeight="1" x14ac:dyDescent="0.3">
      <c r="A1066" s="340"/>
      <c r="B1066" s="139"/>
      <c r="C1066" s="561">
        <v>11</v>
      </c>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8">
        <f t="shared" si="496"/>
        <v>0</v>
      </c>
      <c r="AK1066" s="135">
        <v>2899</v>
      </c>
      <c r="AL1066" s="129">
        <v>4</v>
      </c>
      <c r="AM1066" s="130" t="s">
        <v>165</v>
      </c>
      <c r="AN1066" s="131" t="s">
        <v>1601</v>
      </c>
      <c r="AO1066" s="131" t="s">
        <v>352</v>
      </c>
      <c r="AP1066" s="131" t="s">
        <v>1629</v>
      </c>
      <c r="AQ1066" s="12"/>
      <c r="AR1066" s="12"/>
      <c r="AS1066" s="12"/>
      <c r="AT1066" s="12"/>
      <c r="AU1066" s="12"/>
      <c r="AV1066" s="12"/>
      <c r="AW1066" s="12"/>
      <c r="AX1066" s="12"/>
      <c r="AY1066" s="12"/>
      <c r="AZ1066" s="12"/>
      <c r="BA1066" s="12"/>
      <c r="BB1066" s="14"/>
      <c r="BC1066" s="14"/>
      <c r="BD1066" s="15"/>
      <c r="BE1066" s="137" t="s">
        <v>1630</v>
      </c>
      <c r="BF1066" s="11" t="s">
        <v>264</v>
      </c>
      <c r="BG1066" s="11" t="s">
        <v>265</v>
      </c>
      <c r="BH1066" s="11" t="s">
        <v>266</v>
      </c>
      <c r="BI1066" s="11" t="s">
        <v>1225</v>
      </c>
      <c r="BJ1066" s="11" t="s">
        <v>268</v>
      </c>
      <c r="BK1066" s="11" t="s">
        <v>269</v>
      </c>
      <c r="BL1066" s="11" t="s">
        <v>1026</v>
      </c>
      <c r="BM1066" s="11" t="s">
        <v>179</v>
      </c>
      <c r="BN1066" s="11" t="s">
        <v>182</v>
      </c>
      <c r="BO1066" s="11" t="s">
        <v>181</v>
      </c>
      <c r="BP1066" s="11" t="s">
        <v>272</v>
      </c>
      <c r="BQ1066" s="11" t="s">
        <v>182</v>
      </c>
      <c r="BR1066" s="11" t="s">
        <v>182</v>
      </c>
      <c r="BS1066" s="11" t="s">
        <v>183</v>
      </c>
      <c r="BT1066" s="11" t="s">
        <v>182</v>
      </c>
      <c r="BU1066" s="11"/>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c r="CW1066" s="15"/>
      <c r="CX1066" s="15"/>
      <c r="CY1066" s="15"/>
      <c r="CZ1066" s="15"/>
      <c r="DA1066" s="15"/>
      <c r="DB1066" s="16">
        <f>IF(UPPER(TRIM(AM1066))="P", 0, IF(UPPER(TRIM(AM1066))="C", 16384, IF(UPPER(TRIM(AM1066))="B", 32768, IF(UPPER(TRIM(AM1066))="U", 49152, -1))))</f>
        <v>0</v>
      </c>
      <c r="DC1066" s="16">
        <f>HEX2DEC(AN1066)</f>
        <v>1665</v>
      </c>
      <c r="DD1066" s="16"/>
      <c r="DE1066" s="16"/>
      <c r="DF1066" s="17"/>
      <c r="DG1066" s="16">
        <v>1035</v>
      </c>
      <c r="DH1066" s="16">
        <f>AK1066</f>
        <v>2899</v>
      </c>
      <c r="DI1066" s="16">
        <f>AL1066</f>
        <v>4</v>
      </c>
      <c r="DJ1066" s="16">
        <f>DB1066 + DC1066</f>
        <v>1665</v>
      </c>
      <c r="DK1066" s="16">
        <f>HEX2DEC(AO1066)</f>
        <v>17</v>
      </c>
      <c r="DL1066" s="16">
        <f>HEX2DEC(AP1066)</f>
        <v>1760</v>
      </c>
      <c r="DM1066" s="13">
        <v>0</v>
      </c>
      <c r="DN1066" s="16">
        <v>381</v>
      </c>
      <c r="DO1066" s="16"/>
      <c r="DP1066" s="16"/>
      <c r="DQ1066" s="16"/>
      <c r="DR1066" s="16"/>
      <c r="DS1066" s="16"/>
      <c r="DT1066" s="16"/>
      <c r="DU1066" s="16"/>
      <c r="DV1066" s="16"/>
      <c r="DW1066" s="138" t="s">
        <v>184</v>
      </c>
      <c r="DX1066" s="137" t="s">
        <v>273</v>
      </c>
      <c r="DY1066" s="137" t="s">
        <v>186</v>
      </c>
      <c r="DZ1066" s="17"/>
      <c r="EA1066" s="15"/>
      <c r="EB1066" s="15"/>
      <c r="EC1066" s="15"/>
      <c r="ED1066" s="15"/>
    </row>
    <row r="1067" spans="1:134" ht="15" hidden="1" customHeight="1" x14ac:dyDescent="0.3">
      <c r="A1067" s="340"/>
      <c r="B1067" s="139"/>
      <c r="C1067" s="561">
        <v>12</v>
      </c>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8">
        <f t="shared" si="496"/>
        <v>0</v>
      </c>
      <c r="AK1067" s="135">
        <v>2899</v>
      </c>
      <c r="AL1067" s="129">
        <v>4</v>
      </c>
      <c r="AM1067" s="130" t="s">
        <v>165</v>
      </c>
      <c r="AN1067" s="131" t="s">
        <v>1603</v>
      </c>
      <c r="AO1067" s="131" t="s">
        <v>352</v>
      </c>
      <c r="AP1067" s="131" t="s">
        <v>1631</v>
      </c>
      <c r="AQ1067" s="12"/>
      <c r="AR1067" s="12"/>
      <c r="AS1067" s="12"/>
      <c r="AT1067" s="12"/>
      <c r="AU1067" s="12"/>
      <c r="AV1067" s="12"/>
      <c r="AW1067" s="12"/>
      <c r="AX1067" s="12"/>
      <c r="AY1067" s="12"/>
      <c r="AZ1067" s="12"/>
      <c r="BA1067" s="12"/>
      <c r="BB1067" s="14"/>
      <c r="BC1067" s="14"/>
      <c r="BD1067" s="15"/>
      <c r="BE1067" s="137" t="s">
        <v>1632</v>
      </c>
      <c r="BF1067" s="11" t="s">
        <v>264</v>
      </c>
      <c r="BG1067" s="11" t="s">
        <v>265</v>
      </c>
      <c r="BH1067" s="11" t="s">
        <v>266</v>
      </c>
      <c r="BI1067" s="11" t="s">
        <v>1225</v>
      </c>
      <c r="BJ1067" s="11" t="s">
        <v>268</v>
      </c>
      <c r="BK1067" s="11" t="s">
        <v>269</v>
      </c>
      <c r="BL1067" s="11" t="s">
        <v>1026</v>
      </c>
      <c r="BM1067" s="11" t="s">
        <v>179</v>
      </c>
      <c r="BN1067" s="11" t="s">
        <v>182</v>
      </c>
      <c r="BO1067" s="11" t="s">
        <v>181</v>
      </c>
      <c r="BP1067" s="11" t="s">
        <v>272</v>
      </c>
      <c r="BQ1067" s="11" t="s">
        <v>182</v>
      </c>
      <c r="BR1067" s="11" t="s">
        <v>182</v>
      </c>
      <c r="BS1067" s="11" t="s">
        <v>183</v>
      </c>
      <c r="BT1067" s="11" t="s">
        <v>182</v>
      </c>
      <c r="BU1067" s="11"/>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c r="CW1067" s="15"/>
      <c r="CX1067" s="15"/>
      <c r="CY1067" s="15"/>
      <c r="CZ1067" s="15"/>
      <c r="DA1067" s="15"/>
      <c r="DB1067" s="16">
        <f>IF(UPPER(TRIM(AM1067))="P", 0, IF(UPPER(TRIM(AM1067))="C", 16384, IF(UPPER(TRIM(AM1067))="B", 32768, IF(UPPER(TRIM(AM1067))="U", 49152, -1))))</f>
        <v>0</v>
      </c>
      <c r="DC1067" s="16">
        <f>HEX2DEC(AN1067)</f>
        <v>1666</v>
      </c>
      <c r="DD1067" s="16"/>
      <c r="DE1067" s="16"/>
      <c r="DF1067" s="17"/>
      <c r="DG1067" s="16">
        <v>1036</v>
      </c>
      <c r="DH1067" s="16">
        <f>AK1067</f>
        <v>2899</v>
      </c>
      <c r="DI1067" s="16">
        <f>AL1067</f>
        <v>4</v>
      </c>
      <c r="DJ1067" s="16">
        <f>DB1067 + DC1067</f>
        <v>1666</v>
      </c>
      <c r="DK1067" s="16">
        <f>HEX2DEC(AO1067)</f>
        <v>17</v>
      </c>
      <c r="DL1067" s="16">
        <f>HEX2DEC(AP1067)</f>
        <v>1762</v>
      </c>
      <c r="DM1067" s="13">
        <v>0</v>
      </c>
      <c r="DN1067" s="16">
        <v>381</v>
      </c>
      <c r="DO1067" s="16"/>
      <c r="DP1067" s="16"/>
      <c r="DQ1067" s="16"/>
      <c r="DR1067" s="16"/>
      <c r="DS1067" s="16"/>
      <c r="DT1067" s="16"/>
      <c r="DU1067" s="16"/>
      <c r="DV1067" s="16"/>
      <c r="DW1067" s="138" t="s">
        <v>184</v>
      </c>
      <c r="DX1067" s="137" t="s">
        <v>273</v>
      </c>
      <c r="DY1067" s="137" t="s">
        <v>186</v>
      </c>
      <c r="DZ1067" s="17"/>
      <c r="EA1067" s="15"/>
      <c r="EB1067" s="15"/>
      <c r="EC1067" s="15"/>
      <c r="ED1067" s="15"/>
    </row>
    <row r="1068" spans="1:134" ht="15" hidden="1" customHeight="1" x14ac:dyDescent="0.3">
      <c r="A1068" s="340"/>
      <c r="B1068" s="139"/>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8"/>
      <c r="AK1068" s="143"/>
      <c r="AL1068" s="143"/>
      <c r="AM1068" s="144"/>
      <c r="AN1068" s="145"/>
      <c r="AO1068" s="145"/>
      <c r="AP1068" s="145"/>
      <c r="AQ1068" s="12"/>
      <c r="AR1068" s="12"/>
      <c r="AS1068" s="12"/>
      <c r="AT1068" s="12"/>
      <c r="AU1068" s="12"/>
      <c r="AV1068" s="12"/>
      <c r="AW1068" s="12"/>
      <c r="AX1068" s="12"/>
      <c r="AY1068" s="12"/>
      <c r="AZ1068" s="12"/>
      <c r="BA1068" s="12"/>
      <c r="BB1068" s="14"/>
      <c r="BC1068" s="14"/>
      <c r="BD1068" s="15"/>
      <c r="BE1068" s="137" t="s">
        <v>183</v>
      </c>
      <c r="BF1068" s="11"/>
      <c r="BG1068" s="11"/>
      <c r="BH1068" s="11"/>
      <c r="BI1068" s="11" t="s">
        <v>183</v>
      </c>
      <c r="BJ1068" s="11" t="s">
        <v>183</v>
      </c>
      <c r="BK1068" s="11" t="s">
        <v>183</v>
      </c>
      <c r="BL1068" s="11" t="s">
        <v>183</v>
      </c>
      <c r="BM1068" s="11" t="s">
        <v>183</v>
      </c>
      <c r="BN1068" s="11" t="s">
        <v>183</v>
      </c>
      <c r="BO1068" s="11" t="s">
        <v>183</v>
      </c>
      <c r="BP1068" s="11" t="s">
        <v>183</v>
      </c>
      <c r="BQ1068" s="11" t="s">
        <v>183</v>
      </c>
      <c r="BR1068" s="11" t="s">
        <v>183</v>
      </c>
      <c r="BS1068" s="11" t="s">
        <v>183</v>
      </c>
      <c r="BT1068" s="11" t="s">
        <v>183</v>
      </c>
      <c r="BU1068" s="11"/>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c r="CW1068" s="15"/>
      <c r="CX1068" s="15"/>
      <c r="CY1068" s="15"/>
      <c r="CZ1068" s="15"/>
      <c r="DA1068" s="15"/>
      <c r="DB1068" s="16"/>
      <c r="DC1068" s="16"/>
      <c r="DD1068" s="16"/>
      <c r="DE1068" s="16"/>
      <c r="DF1068" s="17"/>
      <c r="DG1068" s="16"/>
      <c r="DH1068" s="16"/>
      <c r="DI1068" s="16"/>
      <c r="DJ1068" s="16"/>
      <c r="DK1068" s="16"/>
      <c r="DL1068" s="16"/>
      <c r="DM1068" s="128"/>
      <c r="DN1068" s="16"/>
      <c r="DO1068" s="16"/>
      <c r="DP1068" s="16"/>
      <c r="DQ1068" s="16"/>
      <c r="DR1068" s="16"/>
      <c r="DS1068" s="16"/>
      <c r="DT1068" s="16"/>
      <c r="DU1068" s="16"/>
      <c r="DV1068" s="16"/>
      <c r="DW1068" s="138"/>
      <c r="DX1068" s="137"/>
      <c r="DY1068" s="137"/>
      <c r="DZ1068" s="17"/>
      <c r="EA1068" s="15"/>
      <c r="EB1068" s="15"/>
      <c r="EC1068" s="15"/>
      <c r="ED1068" s="15"/>
    </row>
    <row r="1069" spans="1:134" ht="15" hidden="1" customHeight="1" x14ac:dyDescent="0.3">
      <c r="A1069" s="220"/>
      <c r="B1069" s="139"/>
      <c r="C1069" s="553" t="s">
        <v>1633</v>
      </c>
      <c r="D1069" s="268"/>
      <c r="E1069" s="268"/>
      <c r="F1069" s="268"/>
      <c r="G1069" s="202"/>
      <c r="H1069" s="202"/>
      <c r="I1069" s="202"/>
      <c r="J1069" s="202"/>
      <c r="K1069" s="202"/>
      <c r="L1069" s="268"/>
      <c r="M1069" s="202"/>
      <c r="N1069" s="268"/>
      <c r="O1069" s="268"/>
      <c r="P1069" s="268"/>
      <c r="Q1069" s="268"/>
      <c r="R1069" s="268"/>
      <c r="S1069" s="268"/>
      <c r="T1069" s="268"/>
      <c r="U1069" s="268"/>
      <c r="V1069" s="268"/>
      <c r="W1069" s="268"/>
      <c r="X1069" s="268"/>
      <c r="Y1069" s="268"/>
      <c r="Z1069" s="268"/>
      <c r="AA1069" s="268"/>
      <c r="AB1069" s="268"/>
      <c r="AC1069" s="268"/>
      <c r="AD1069" s="268"/>
      <c r="AE1069" s="268"/>
      <c r="AF1069" s="268"/>
      <c r="AG1069" s="268"/>
      <c r="AH1069" s="268"/>
      <c r="AI1069" s="268"/>
      <c r="AJ1069" s="128">
        <f>IF($DM1069=0,0,(IF(_xlfn.BITAND($DM1069, 128),"8,", "") &amp; IF(_xlfn.BITAND($DM1069,64),"7,", "") &amp; IF(_xlfn.BITAND($DM1069,7), _xlfn.BITAND($DM1069,7) &amp; ",", "") &amp; IF(_xlfn.BITAND($DM1069, 56), _xlfn.BITAND($DM1069, 56)/8, "")))</f>
        <v>0</v>
      </c>
      <c r="AK1069" s="129">
        <v>676</v>
      </c>
      <c r="AL1069" s="129">
        <v>11</v>
      </c>
      <c r="AM1069" s="130" t="s">
        <v>165</v>
      </c>
      <c r="AN1069" s="131" t="s">
        <v>1634</v>
      </c>
      <c r="AO1069" s="131" t="s">
        <v>1635</v>
      </c>
      <c r="AP1069" s="131" t="s">
        <v>1634</v>
      </c>
      <c r="AQ1069" s="132"/>
      <c r="AR1069" s="197"/>
      <c r="AS1069" s="12"/>
      <c r="AT1069" s="198">
        <v>2</v>
      </c>
      <c r="AU1069" s="198">
        <v>1</v>
      </c>
      <c r="AV1069" s="12" t="s">
        <v>259</v>
      </c>
      <c r="AW1069" s="135">
        <v>0</v>
      </c>
      <c r="AX1069" s="135">
        <v>0</v>
      </c>
      <c r="AY1069" s="135">
        <v>0</v>
      </c>
      <c r="AZ1069" s="135">
        <v>0</v>
      </c>
      <c r="BA1069" s="135">
        <v>0</v>
      </c>
      <c r="BB1069" s="136"/>
      <c r="BC1069" s="136"/>
      <c r="BD1069" s="15"/>
      <c r="BE1069" s="137" t="str">
        <f>IF(C1069="","",C1069)</f>
        <v>Glow Plug Control Unit Failure</v>
      </c>
      <c r="BF1069" s="11" t="s">
        <v>264</v>
      </c>
      <c r="BG1069" s="11" t="s">
        <v>265</v>
      </c>
      <c r="BH1069" s="11" t="s">
        <v>266</v>
      </c>
      <c r="BI1069" s="11" t="s">
        <v>1225</v>
      </c>
      <c r="BJ1069" s="11" t="s">
        <v>268</v>
      </c>
      <c r="BK1069" s="11" t="s">
        <v>269</v>
      </c>
      <c r="BL1069" s="11" t="s">
        <v>1026</v>
      </c>
      <c r="BM1069" s="11" t="s">
        <v>179</v>
      </c>
      <c r="BN1069" s="11" t="s">
        <v>182</v>
      </c>
      <c r="BO1069" s="11" t="s">
        <v>181</v>
      </c>
      <c r="BP1069" s="11" t="s">
        <v>272</v>
      </c>
      <c r="BQ1069" s="11" t="s">
        <v>182</v>
      </c>
      <c r="BR1069" s="11" t="s">
        <v>182</v>
      </c>
      <c r="BS1069" s="11" t="s">
        <v>183</v>
      </c>
      <c r="BT1069" s="11" t="s">
        <v>182</v>
      </c>
      <c r="BU1069" s="11"/>
      <c r="BV1069" s="15">
        <f>IF(UPPER(TRIM(D1069))="X",1,0)</f>
        <v>0</v>
      </c>
      <c r="BW1069" s="15">
        <f>IF(UPPER(TRIM(E1069))="X",1,0)</f>
        <v>0</v>
      </c>
      <c r="BX1069" s="15">
        <f>IF(UPPER(TRIM(F1069))="X",1,0)</f>
        <v>0</v>
      </c>
      <c r="BY1069" s="15">
        <f>IF(UPPER(TRIM(G1069))="X",1,0)</f>
        <v>0</v>
      </c>
      <c r="BZ1069" s="15">
        <f>IF(UPPER(TRIM(H1069))="X",1,0)</f>
        <v>0</v>
      </c>
      <c r="CA1069" s="15">
        <f>IF(UPPER(TRIM(J1069))="X",1,0)</f>
        <v>0</v>
      </c>
      <c r="CB1069" s="15">
        <f>IF(UPPER(TRIM(L1069))="X",1,0)</f>
        <v>0</v>
      </c>
      <c r="CC1069" s="15">
        <f>IF(UPPER(TRIM(M1069))="X",1,0)</f>
        <v>0</v>
      </c>
      <c r="CD1069" s="15">
        <f>IF(UPPER(TRIM(I1069))="X",1,0)</f>
        <v>0</v>
      </c>
      <c r="CE1069" s="15">
        <f>IF(UPPER(TRIM(K1069))="X",1,0)</f>
        <v>0</v>
      </c>
      <c r="CF1069" s="15">
        <f t="shared" ref="CF1069:DA1069" si="503">IF(UPPER(TRIM(N1069))="X",1,0)</f>
        <v>0</v>
      </c>
      <c r="CG1069" s="15">
        <f t="shared" si="503"/>
        <v>0</v>
      </c>
      <c r="CH1069" s="15">
        <f t="shared" si="503"/>
        <v>0</v>
      </c>
      <c r="CI1069" s="15">
        <f t="shared" si="503"/>
        <v>0</v>
      </c>
      <c r="CJ1069" s="15">
        <f t="shared" si="503"/>
        <v>0</v>
      </c>
      <c r="CK1069" s="15">
        <f t="shared" si="503"/>
        <v>0</v>
      </c>
      <c r="CL1069" s="15">
        <f t="shared" si="503"/>
        <v>0</v>
      </c>
      <c r="CM1069" s="15">
        <f t="shared" si="503"/>
        <v>0</v>
      </c>
      <c r="CN1069" s="15">
        <f t="shared" si="503"/>
        <v>0</v>
      </c>
      <c r="CO1069" s="15">
        <f t="shared" si="503"/>
        <v>0</v>
      </c>
      <c r="CP1069" s="15">
        <f t="shared" si="503"/>
        <v>0</v>
      </c>
      <c r="CQ1069" s="15">
        <f t="shared" si="503"/>
        <v>0</v>
      </c>
      <c r="CR1069" s="15">
        <f t="shared" si="503"/>
        <v>0</v>
      </c>
      <c r="CS1069" s="15">
        <f t="shared" si="503"/>
        <v>0</v>
      </c>
      <c r="CT1069" s="15">
        <f t="shared" si="503"/>
        <v>0</v>
      </c>
      <c r="CU1069" s="15">
        <f t="shared" si="503"/>
        <v>0</v>
      </c>
      <c r="CV1069" s="15">
        <f t="shared" si="503"/>
        <v>0</v>
      </c>
      <c r="CW1069" s="15">
        <f t="shared" si="503"/>
        <v>0</v>
      </c>
      <c r="CX1069" s="15">
        <f t="shared" si="503"/>
        <v>0</v>
      </c>
      <c r="CY1069" s="15">
        <f t="shared" si="503"/>
        <v>0</v>
      </c>
      <c r="CZ1069" s="15">
        <f t="shared" si="503"/>
        <v>0</v>
      </c>
      <c r="DA1069" s="15">
        <f t="shared" si="503"/>
        <v>0</v>
      </c>
      <c r="DB1069" s="16">
        <f>IF(UPPER(TRIM(AM1069))="P", 0, IF(UPPER(TRIM(AM1069))="C", 16384, IF(UPPER(TRIM(AM1069))="B", 32768, IF(UPPER(TRIM(AM1069))="U", 49152, -1))))</f>
        <v>0</v>
      </c>
      <c r="DC1069" s="16">
        <f>HEX2DEC(AN1069)</f>
        <v>1612</v>
      </c>
      <c r="DD1069" s="16">
        <f>IF(UPPER(TRIM(BB1069))="",0,IF(UPPER(TRIM(BB1069))="M",32,IF(UPPER(TRIM(BB1069))="H",64,IF(UPPER(TRIM(BB1069))="I",128,-1))))</f>
        <v>0</v>
      </c>
      <c r="DE1069" s="16">
        <f>IF(UPPER(TRIM(BC1069))="",0, IF(UPPER(TRIM(BC1069))="U",1,IF(UPPER(TRIM(BC1069))="A",2,IF(UPPER(TRIM(BC1069))="B1",4,IF(UPPER(TRIM(BC1069))="B2",8,IF(UPPER(TRIM(BC1069))="C",16,-1))))))</f>
        <v>0</v>
      </c>
      <c r="DF1069" s="17"/>
      <c r="DG1069" s="16">
        <v>503</v>
      </c>
      <c r="DH1069" s="16">
        <f>AK1069</f>
        <v>676</v>
      </c>
      <c r="DI1069" s="16">
        <f>AL1069</f>
        <v>11</v>
      </c>
      <c r="DJ1069" s="16">
        <f>DB1069 + DC1069</f>
        <v>1612</v>
      </c>
      <c r="DK1069" s="16">
        <f>HEX2DEC(AO1069)</f>
        <v>1</v>
      </c>
      <c r="DL1069" s="16">
        <f>HEX2DEC(AP1069)</f>
        <v>1612</v>
      </c>
      <c r="DM1069" s="128">
        <v>0</v>
      </c>
      <c r="DN1069" s="16">
        <v>382</v>
      </c>
      <c r="DO1069" s="16">
        <f>BV1069*2^15+BW1069*2^14+BX1069*2^13+BY1069*2^12+BZ1069*2^11+CA1069*2^10+CB1069*2^9+CC1069*2^8+CD1069*2^7+CE1069*2^6+CF1069*2^5+CG1069*2^4+CH1069*2^3+CI1069*2^2+CJ1069*2^1+CK1069*2^0</f>
        <v>0</v>
      </c>
      <c r="DP1069" s="16">
        <f>CL1069*2^15+CM1069*2^14+CN1069*2^13+CO1069*2^12+CP1069*2^11+CQ1069*2^10+CR1069*2^9+CS1069*2^8+CT1069*2^7+CU1069*2^6+CV1069*2^5+CW1069*2^4+CX1069*2^3+CY1069*2^2+CZ1069*2^1+DA1069*2^0</f>
        <v>0</v>
      </c>
      <c r="DQ1069" s="16">
        <f>IF(DS1069=2,AT1069*1000,AT1069)</f>
        <v>2000</v>
      </c>
      <c r="DR1069" s="16">
        <f>IF(DT1069=2,AU1069*1000,AU1069)</f>
        <v>1000</v>
      </c>
      <c r="DS1069" s="16">
        <v>2</v>
      </c>
      <c r="DT1069" s="16">
        <v>2</v>
      </c>
      <c r="DU1069" s="16">
        <f>MAX(0,MIN(AX1069,3))*2^14+MAX(0,MIN(AY1069,3))*2^12+MAX(0,MIN(AZ1069,3))*2^10+MAX(0,MIN(BA1069,3))*2^8+IF(AW1069&lt;0,31,IF(AW1069&gt;30,30,AW1069))</f>
        <v>0</v>
      </c>
      <c r="DV1069" s="16">
        <f>DD1069 + DE1069</f>
        <v>0</v>
      </c>
      <c r="DW1069" s="138" t="s">
        <v>184</v>
      </c>
      <c r="DX1069" s="137" t="s">
        <v>273</v>
      </c>
      <c r="DY1069" s="137" t="s">
        <v>186</v>
      </c>
      <c r="DZ1069" s="17"/>
      <c r="EA1069" s="15"/>
      <c r="EB1069" s="15"/>
      <c r="EC1069" s="15"/>
      <c r="ED1069" s="15"/>
    </row>
    <row r="1070" spans="1:134" ht="15" hidden="1" customHeight="1" x14ac:dyDescent="0.3">
      <c r="A1070" s="154"/>
      <c r="B1070" s="383"/>
      <c r="C1070" s="573"/>
      <c r="D1070" s="384"/>
      <c r="E1070" s="384"/>
      <c r="F1070" s="384"/>
      <c r="G1070" s="385"/>
      <c r="H1070" s="384"/>
      <c r="I1070" s="385"/>
      <c r="J1070" s="385"/>
      <c r="K1070" s="384"/>
      <c r="L1070" s="384"/>
      <c r="M1070" s="384"/>
      <c r="N1070" s="384"/>
      <c r="O1070" s="384"/>
      <c r="P1070" s="384"/>
      <c r="Q1070" s="384"/>
      <c r="R1070" s="384"/>
      <c r="S1070" s="384"/>
      <c r="T1070" s="384"/>
      <c r="U1070" s="384"/>
      <c r="V1070" s="384"/>
      <c r="W1070" s="384"/>
      <c r="X1070" s="384"/>
      <c r="Y1070" s="384"/>
      <c r="Z1070" s="384"/>
      <c r="AA1070" s="384"/>
      <c r="AB1070" s="384"/>
      <c r="AC1070" s="384"/>
      <c r="AD1070" s="384"/>
      <c r="AE1070" s="384"/>
      <c r="AF1070" s="384"/>
      <c r="AG1070" s="384"/>
      <c r="AH1070" s="384"/>
      <c r="AI1070" s="384"/>
      <c r="AJ1070" s="386"/>
      <c r="AK1070" s="387"/>
      <c r="AL1070" s="387"/>
      <c r="AM1070" s="388"/>
      <c r="AN1070" s="389"/>
      <c r="AO1070" s="389"/>
      <c r="AP1070" s="389"/>
      <c r="AQ1070" s="390"/>
      <c r="AR1070" s="390"/>
      <c r="AS1070" s="390"/>
      <c r="AT1070" s="391"/>
      <c r="AU1070" s="391"/>
      <c r="AV1070" s="392"/>
      <c r="AW1070" s="392"/>
      <c r="AX1070" s="392"/>
      <c r="AY1070" s="392"/>
      <c r="AZ1070" s="392"/>
      <c r="BA1070" s="392"/>
      <c r="BB1070" s="186"/>
      <c r="BC1070" s="186"/>
      <c r="BD1070" s="15"/>
      <c r="BE1070" s="137" t="s">
        <v>183</v>
      </c>
      <c r="BF1070" s="11"/>
      <c r="BG1070" s="11"/>
      <c r="BH1070" s="11"/>
      <c r="BI1070" s="11" t="s">
        <v>183</v>
      </c>
      <c r="BJ1070" s="11" t="s">
        <v>183</v>
      </c>
      <c r="BK1070" s="11" t="s">
        <v>183</v>
      </c>
      <c r="BL1070" s="11" t="s">
        <v>183</v>
      </c>
      <c r="BM1070" s="11" t="s">
        <v>183</v>
      </c>
      <c r="BN1070" s="11" t="s">
        <v>183</v>
      </c>
      <c r="BO1070" s="11" t="s">
        <v>183</v>
      </c>
      <c r="BP1070" s="11" t="s">
        <v>183</v>
      </c>
      <c r="BQ1070" s="11" t="s">
        <v>183</v>
      </c>
      <c r="BR1070" s="11" t="s">
        <v>183</v>
      </c>
      <c r="BS1070" s="11" t="s">
        <v>183</v>
      </c>
      <c r="BT1070" s="11" t="s">
        <v>183</v>
      </c>
      <c r="BU1070" s="11"/>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c r="CU1070" s="15"/>
      <c r="CV1070" s="15"/>
      <c r="CW1070" s="15"/>
      <c r="CX1070" s="15"/>
      <c r="CY1070" s="15"/>
      <c r="CZ1070" s="15"/>
      <c r="DA1070" s="15"/>
      <c r="DB1070" s="16"/>
      <c r="DC1070" s="16"/>
      <c r="DD1070" s="16"/>
      <c r="DE1070" s="16"/>
      <c r="DF1070" s="17"/>
      <c r="DG1070" s="16"/>
      <c r="DH1070" s="16"/>
      <c r="DI1070" s="16"/>
      <c r="DJ1070" s="16"/>
      <c r="DK1070" s="16"/>
      <c r="DL1070" s="16"/>
      <c r="DM1070" s="386"/>
      <c r="DN1070" s="16"/>
      <c r="DO1070" s="16"/>
      <c r="DP1070" s="16"/>
      <c r="DQ1070" s="16"/>
      <c r="DR1070" s="16"/>
      <c r="DS1070" s="16"/>
      <c r="DT1070" s="16"/>
      <c r="DU1070" s="16"/>
      <c r="DV1070" s="16"/>
      <c r="DW1070" s="138"/>
      <c r="DX1070" s="137"/>
      <c r="DY1070" s="137"/>
      <c r="DZ1070" s="17"/>
      <c r="EA1070" s="15"/>
      <c r="EB1070" s="15"/>
      <c r="EC1070" s="15"/>
      <c r="ED1070" s="15"/>
    </row>
    <row r="1071" spans="1:134" ht="15" hidden="1" customHeight="1" x14ac:dyDescent="0.3">
      <c r="A1071" s="123"/>
      <c r="B1071" s="337" t="s">
        <v>1636</v>
      </c>
      <c r="C1071" s="575" t="s">
        <v>1637</v>
      </c>
      <c r="D1071" s="193"/>
      <c r="E1071" s="193"/>
      <c r="F1071" s="193"/>
      <c r="G1071" s="193"/>
      <c r="H1071" s="193"/>
      <c r="I1071" s="193"/>
      <c r="J1071" s="193"/>
      <c r="K1071" s="193"/>
      <c r="L1071" s="193"/>
      <c r="M1071" s="193"/>
      <c r="N1071" s="193"/>
      <c r="O1071" s="193"/>
      <c r="P1071" s="193"/>
      <c r="Q1071" s="193"/>
      <c r="R1071" s="193"/>
      <c r="S1071" s="193"/>
      <c r="T1071" s="193"/>
      <c r="U1071" s="193"/>
      <c r="V1071" s="193"/>
      <c r="W1071" s="193"/>
      <c r="X1071" s="193"/>
      <c r="Y1071" s="193"/>
      <c r="Z1071" s="193"/>
      <c r="AA1071" s="193"/>
      <c r="AB1071" s="193"/>
      <c r="AC1071" s="193"/>
      <c r="AD1071" s="193"/>
      <c r="AE1071" s="193"/>
      <c r="AF1071" s="193"/>
      <c r="AG1071" s="193"/>
      <c r="AH1071" s="193"/>
      <c r="AI1071" s="193"/>
      <c r="AJ1071" s="148">
        <f>IF($DM1071=0,0,(IF(_xlfn.BITAND($DM1071, 128),"8,", "") &amp; IF(_xlfn.BITAND($DM1071,64),"7,", "") &amp; IF(_xlfn.BITAND($DM1071,7), _xlfn.BITAND($DM1071,7) &amp; ",", "") &amp; IF(_xlfn.BITAND($DM1071, 56), _xlfn.BITAND($DM1071, 56)/8, "")))</f>
        <v>0</v>
      </c>
      <c r="AK1071" s="135">
        <v>1074</v>
      </c>
      <c r="AL1071" s="135">
        <v>4</v>
      </c>
      <c r="AM1071" s="194" t="s">
        <v>165</v>
      </c>
      <c r="AN1071" s="195" t="s">
        <v>1638</v>
      </c>
      <c r="AO1071" s="195" t="s">
        <v>352</v>
      </c>
      <c r="AP1071" s="195" t="s">
        <v>1638</v>
      </c>
      <c r="AQ1071" s="140" t="s">
        <v>1460</v>
      </c>
      <c r="AR1071" s="133">
        <v>10</v>
      </c>
      <c r="AS1071" s="12" t="s">
        <v>1033</v>
      </c>
      <c r="AT1071" s="134">
        <v>10</v>
      </c>
      <c r="AU1071" s="134">
        <v>5</v>
      </c>
      <c r="AV1071" s="12" t="s">
        <v>954</v>
      </c>
      <c r="AW1071" s="135">
        <v>0</v>
      </c>
      <c r="AX1071" s="135">
        <v>0</v>
      </c>
      <c r="AY1071" s="135">
        <v>0</v>
      </c>
      <c r="AZ1071" s="135">
        <v>0</v>
      </c>
      <c r="BA1071" s="135">
        <v>0</v>
      </c>
      <c r="BB1071" s="136"/>
      <c r="BC1071" s="136"/>
      <c r="BD1071" s="15"/>
      <c r="BE1071" s="137" t="str">
        <f>IF(C1071="","",C1071)</f>
        <v>Brake output open / ground short</v>
      </c>
      <c r="BF1071" s="11"/>
      <c r="BG1071" s="11"/>
      <c r="BH1071" s="11"/>
      <c r="BI1071" s="11" t="s">
        <v>183</v>
      </c>
      <c r="BJ1071" s="11" t="s">
        <v>183</v>
      </c>
      <c r="BK1071" s="11" t="s">
        <v>183</v>
      </c>
      <c r="BL1071" s="11" t="s">
        <v>183</v>
      </c>
      <c r="BM1071" s="11" t="s">
        <v>183</v>
      </c>
      <c r="BN1071" s="11" t="s">
        <v>183</v>
      </c>
      <c r="BO1071" s="11" t="s">
        <v>183</v>
      </c>
      <c r="BP1071" s="11" t="s">
        <v>183</v>
      </c>
      <c r="BQ1071" s="11" t="s">
        <v>183</v>
      </c>
      <c r="BR1071" s="11" t="s">
        <v>183</v>
      </c>
      <c r="BS1071" s="11" t="s">
        <v>183</v>
      </c>
      <c r="BT1071" s="11" t="s">
        <v>183</v>
      </c>
      <c r="BU1071" s="11"/>
      <c r="BV1071" s="15">
        <f>IF(UPPER(TRIM(D1071))="X",1,0)</f>
        <v>0</v>
      </c>
      <c r="BW1071" s="15">
        <f>IF(UPPER(TRIM(E1071))="X",1,0)</f>
        <v>0</v>
      </c>
      <c r="BX1071" s="15">
        <f>IF(UPPER(TRIM(F1071))="X",1,0)</f>
        <v>0</v>
      </c>
      <c r="BY1071" s="15">
        <f>IF(UPPER(TRIM(G1071))="X",1,0)</f>
        <v>0</v>
      </c>
      <c r="BZ1071" s="15">
        <f>IF(UPPER(TRIM(H1071))="X",1,0)</f>
        <v>0</v>
      </c>
      <c r="CA1071" s="15">
        <f>IF(UPPER(TRIM(J1071))="X",1,0)</f>
        <v>0</v>
      </c>
      <c r="CB1071" s="15">
        <f>IF(UPPER(TRIM(L1071))="X",1,0)</f>
        <v>0</v>
      </c>
      <c r="CC1071" s="15">
        <f>IF(UPPER(TRIM(M1071))="X",1,0)</f>
        <v>0</v>
      </c>
      <c r="CD1071" s="15">
        <f>IF(UPPER(TRIM(I1071))="X",1,0)</f>
        <v>0</v>
      </c>
      <c r="CE1071" s="15">
        <f>IF(UPPER(TRIM(K1071))="X",1,0)</f>
        <v>0</v>
      </c>
      <c r="CF1071" s="15">
        <f t="shared" ref="CF1071:DA1071" si="504">IF(UPPER(TRIM(N1071))="X",1,0)</f>
        <v>0</v>
      </c>
      <c r="CG1071" s="15">
        <f t="shared" si="504"/>
        <v>0</v>
      </c>
      <c r="CH1071" s="15">
        <f t="shared" si="504"/>
        <v>0</v>
      </c>
      <c r="CI1071" s="15">
        <f t="shared" si="504"/>
        <v>0</v>
      </c>
      <c r="CJ1071" s="15">
        <f t="shared" si="504"/>
        <v>0</v>
      </c>
      <c r="CK1071" s="15">
        <f t="shared" si="504"/>
        <v>0</v>
      </c>
      <c r="CL1071" s="15">
        <f t="shared" si="504"/>
        <v>0</v>
      </c>
      <c r="CM1071" s="15">
        <f t="shared" si="504"/>
        <v>0</v>
      </c>
      <c r="CN1071" s="15">
        <f t="shared" si="504"/>
        <v>0</v>
      </c>
      <c r="CO1071" s="15">
        <f t="shared" si="504"/>
        <v>0</v>
      </c>
      <c r="CP1071" s="15">
        <f t="shared" si="504"/>
        <v>0</v>
      </c>
      <c r="CQ1071" s="15">
        <f t="shared" si="504"/>
        <v>0</v>
      </c>
      <c r="CR1071" s="15">
        <f t="shared" si="504"/>
        <v>0</v>
      </c>
      <c r="CS1071" s="15">
        <f t="shared" si="504"/>
        <v>0</v>
      </c>
      <c r="CT1071" s="15">
        <f t="shared" si="504"/>
        <v>0</v>
      </c>
      <c r="CU1071" s="15">
        <f t="shared" si="504"/>
        <v>0</v>
      </c>
      <c r="CV1071" s="15">
        <f t="shared" si="504"/>
        <v>0</v>
      </c>
      <c r="CW1071" s="15">
        <f t="shared" si="504"/>
        <v>0</v>
      </c>
      <c r="CX1071" s="15">
        <f t="shared" si="504"/>
        <v>0</v>
      </c>
      <c r="CY1071" s="15">
        <f t="shared" si="504"/>
        <v>0</v>
      </c>
      <c r="CZ1071" s="15">
        <f t="shared" si="504"/>
        <v>0</v>
      </c>
      <c r="DA1071" s="15">
        <f t="shared" si="504"/>
        <v>0</v>
      </c>
      <c r="DB1071" s="16">
        <f>IF(UPPER(TRIM(AM1071))="P", 0, IF(UPPER(TRIM(AM1071))="C", 16384, IF(UPPER(TRIM(AM1071))="B", 32768, IF(UPPER(TRIM(AM1071))="U", 49152, -1))))</f>
        <v>0</v>
      </c>
      <c r="DC1071" s="16">
        <f>HEX2DEC(AN1071)</f>
        <v>5745</v>
      </c>
      <c r="DD1071" s="16">
        <f>IF(UPPER(TRIM(BB1071))="",0,IF(UPPER(TRIM(BB1071))="M",32,IF(UPPER(TRIM(BB1071))="H",64,IF(UPPER(TRIM(BB1071))="I",128,-1))))</f>
        <v>0</v>
      </c>
      <c r="DE1071" s="16">
        <f>IF(UPPER(TRIM(BC1071))="",0, IF(UPPER(TRIM(BC1071))="U",1,IF(UPPER(TRIM(BC1071))="A",2,IF(UPPER(TRIM(BC1071))="B1",4,IF(UPPER(TRIM(BC1071))="B2",8,IF(UPPER(TRIM(BC1071))="C",16,-1))))))</f>
        <v>0</v>
      </c>
      <c r="DF1071" s="17"/>
      <c r="DG1071" s="16">
        <v>329</v>
      </c>
      <c r="DH1071" s="16">
        <f>AK1071</f>
        <v>1074</v>
      </c>
      <c r="DI1071" s="16">
        <f>AL1071</f>
        <v>4</v>
      </c>
      <c r="DJ1071" s="16">
        <f>DB1071 + DC1071</f>
        <v>5745</v>
      </c>
      <c r="DK1071" s="16">
        <f>HEX2DEC(AO1071)</f>
        <v>17</v>
      </c>
      <c r="DL1071" s="16">
        <f>HEX2DEC(AP1071)</f>
        <v>5745</v>
      </c>
      <c r="DM1071" s="13">
        <v>0</v>
      </c>
      <c r="DN1071" s="16">
        <v>238</v>
      </c>
      <c r="DO1071" s="16">
        <f>BV1071*2^15+BW1071*2^14+BX1071*2^13+BY1071*2^12+BZ1071*2^11+CA1071*2^10+CB1071*2^9+CC1071*2^8+CD1071*2^7+CE1071*2^6+CF1071*2^5+CG1071*2^4+CH1071*2^3+CI1071*2^2+CJ1071*2^1+CK1071*2^0</f>
        <v>0</v>
      </c>
      <c r="DP1071" s="16">
        <f>CL1071*2^15+CM1071*2^14+CN1071*2^13+CO1071*2^12+CP1071*2^11+CQ1071*2^10+CR1071*2^9+CS1071*2^8+CT1071*2^7+CU1071*2^6+CV1071*2^5+CW1071*2^4+CX1071*2^3+CY1071*2^2+CZ1071*2^1+DA1071*2^0</f>
        <v>0</v>
      </c>
      <c r="DQ1071" s="16">
        <f>IF(DS1071=2,AT1071*1000,AT1071)</f>
        <v>10</v>
      </c>
      <c r="DR1071" s="16">
        <f>IF(DT1071=2,AU1071*1000,AU1071)</f>
        <v>5</v>
      </c>
      <c r="DS1071" s="16">
        <v>5</v>
      </c>
      <c r="DT1071" s="16">
        <v>5</v>
      </c>
      <c r="DU1071" s="16">
        <f>MAX(0,MIN(AX1071,3))*2^14+MAX(0,MIN(AY1071,3))*2^12+MAX(0,MIN(AZ1071,3))*2^10+MAX(0,MIN(BA1071,3))*2^8+IF(AW1071&lt;0,31,IF(AW1071&gt;30,30,AW1071))</f>
        <v>0</v>
      </c>
      <c r="DV1071" s="16">
        <f>DD1071 + DE1071</f>
        <v>0</v>
      </c>
      <c r="DW1071" s="138"/>
      <c r="DX1071" s="137"/>
      <c r="DY1071" s="137"/>
      <c r="DZ1071" s="17"/>
      <c r="EA1071" s="15"/>
      <c r="EB1071" s="15"/>
      <c r="EC1071" s="15"/>
      <c r="ED1071" s="15"/>
    </row>
    <row r="1072" spans="1:134" ht="15" hidden="1" customHeight="1" x14ac:dyDescent="0.3">
      <c r="A1072" s="123"/>
      <c r="B1072" s="337" t="s">
        <v>1639</v>
      </c>
      <c r="C1072" s="569"/>
      <c r="D1072" s="204"/>
      <c r="E1072" s="204"/>
      <c r="F1072" s="204"/>
      <c r="G1072" s="204"/>
      <c r="H1072" s="204"/>
      <c r="I1072" s="204"/>
      <c r="J1072" s="204"/>
      <c r="K1072" s="204"/>
      <c r="L1072" s="204"/>
      <c r="M1072" s="204"/>
      <c r="N1072" s="204"/>
      <c r="O1072" s="204"/>
      <c r="P1072" s="204"/>
      <c r="Q1072" s="204"/>
      <c r="R1072" s="204"/>
      <c r="S1072" s="204"/>
      <c r="T1072" s="204"/>
      <c r="U1072" s="204"/>
      <c r="V1072" s="204"/>
      <c r="W1072" s="204"/>
      <c r="X1072" s="204"/>
      <c r="Y1072" s="204"/>
      <c r="Z1072" s="204"/>
      <c r="AA1072" s="204"/>
      <c r="AB1072" s="204"/>
      <c r="AC1072" s="204"/>
      <c r="AD1072" s="204"/>
      <c r="AE1072" s="204"/>
      <c r="AF1072" s="204"/>
      <c r="AG1072" s="204"/>
      <c r="AH1072" s="204"/>
      <c r="AI1072" s="204"/>
      <c r="AJ1072" s="148"/>
      <c r="AK1072" s="12"/>
      <c r="AL1072" s="12"/>
      <c r="AM1072" s="149"/>
      <c r="AN1072" s="150"/>
      <c r="AO1072" s="150"/>
      <c r="AP1072" s="150"/>
      <c r="AQ1072" s="132"/>
      <c r="AR1072" s="197"/>
      <c r="AS1072" s="12"/>
      <c r="AT1072" s="12"/>
      <c r="AU1072" s="12"/>
      <c r="AV1072" s="12"/>
      <c r="AW1072" s="12"/>
      <c r="AX1072" s="12"/>
      <c r="AY1072" s="12"/>
      <c r="AZ1072" s="12"/>
      <c r="BA1072" s="12"/>
      <c r="BB1072" s="14"/>
      <c r="BC1072" s="14"/>
      <c r="BD1072" s="15"/>
      <c r="BE1072" s="137" t="s">
        <v>183</v>
      </c>
      <c r="BF1072" s="11"/>
      <c r="BG1072" s="11"/>
      <c r="BH1072" s="11"/>
      <c r="BI1072" s="11" t="s">
        <v>183</v>
      </c>
      <c r="BJ1072" s="11" t="s">
        <v>183</v>
      </c>
      <c r="BK1072" s="11" t="s">
        <v>183</v>
      </c>
      <c r="BL1072" s="11" t="s">
        <v>183</v>
      </c>
      <c r="BM1072" s="11" t="s">
        <v>183</v>
      </c>
      <c r="BN1072" s="11" t="s">
        <v>183</v>
      </c>
      <c r="BO1072" s="11" t="s">
        <v>183</v>
      </c>
      <c r="BP1072" s="11" t="s">
        <v>183</v>
      </c>
      <c r="BQ1072" s="11" t="s">
        <v>183</v>
      </c>
      <c r="BR1072" s="11" t="s">
        <v>183</v>
      </c>
      <c r="BS1072" s="11" t="s">
        <v>183</v>
      </c>
      <c r="BT1072" s="11" t="s">
        <v>183</v>
      </c>
      <c r="BU1072" s="11"/>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c r="CU1072" s="15"/>
      <c r="CV1072" s="15"/>
      <c r="CW1072" s="15"/>
      <c r="CX1072" s="15"/>
      <c r="CY1072" s="15"/>
      <c r="CZ1072" s="15"/>
      <c r="DA1072" s="15"/>
      <c r="DB1072" s="16"/>
      <c r="DC1072" s="16"/>
      <c r="DD1072" s="16"/>
      <c r="DE1072" s="16"/>
      <c r="DF1072" s="17"/>
      <c r="DG1072" s="16"/>
      <c r="DH1072" s="16"/>
      <c r="DI1072" s="16"/>
      <c r="DJ1072" s="16"/>
      <c r="DK1072" s="16"/>
      <c r="DL1072" s="16"/>
      <c r="DM1072" s="13"/>
      <c r="DN1072" s="16"/>
      <c r="DO1072" s="16"/>
      <c r="DP1072" s="16"/>
      <c r="DQ1072" s="16"/>
      <c r="DR1072" s="16"/>
      <c r="DS1072" s="16"/>
      <c r="DT1072" s="16"/>
      <c r="DU1072" s="16"/>
      <c r="DV1072" s="16"/>
      <c r="DW1072" s="138"/>
      <c r="DX1072" s="137"/>
      <c r="DY1072" s="137"/>
      <c r="DZ1072" s="17"/>
      <c r="EA1072" s="15"/>
      <c r="EB1072" s="15"/>
      <c r="EC1072" s="15"/>
      <c r="ED1072" s="15"/>
    </row>
    <row r="1073" spans="1:134" ht="15" hidden="1" customHeight="1" x14ac:dyDescent="0.3">
      <c r="A1073" s="220"/>
      <c r="B1073" s="139"/>
      <c r="C1073" s="575" t="s">
        <v>1640</v>
      </c>
      <c r="D1073" s="151"/>
      <c r="E1073" s="151"/>
      <c r="F1073" s="151"/>
      <c r="G1073" s="151"/>
      <c r="H1073" s="151"/>
      <c r="I1073" s="151"/>
      <c r="J1073" s="151"/>
      <c r="K1073" s="151"/>
      <c r="L1073" s="151"/>
      <c r="M1073" s="151"/>
      <c r="N1073" s="151"/>
      <c r="O1073" s="151"/>
      <c r="P1073" s="151"/>
      <c r="Q1073" s="151"/>
      <c r="R1073" s="151"/>
      <c r="S1073" s="151"/>
      <c r="T1073" s="151"/>
      <c r="U1073" s="151"/>
      <c r="V1073" s="151"/>
      <c r="W1073" s="151"/>
      <c r="X1073" s="151"/>
      <c r="Y1073" s="151"/>
      <c r="Z1073" s="151"/>
      <c r="AA1073" s="151"/>
      <c r="AB1073" s="151"/>
      <c r="AC1073" s="151"/>
      <c r="AD1073" s="151"/>
      <c r="AE1073" s="151"/>
      <c r="AF1073" s="151"/>
      <c r="AG1073" s="151"/>
      <c r="AH1073" s="151"/>
      <c r="AI1073" s="151"/>
      <c r="AJ1073" s="148">
        <f>IF($DM1073=0,0,(IF(_xlfn.BITAND($DM1073, 128),"8,", "") &amp; IF(_xlfn.BITAND($DM1073,64),"7,", "") &amp; IF(_xlfn.BITAND($DM1073,7), _xlfn.BITAND($DM1073,7) &amp; ",", "") &amp; IF(_xlfn.BITAND($DM1073, 56), _xlfn.BITAND($DM1073, 56)/8, "")))</f>
        <v>0</v>
      </c>
      <c r="AK1073" s="135">
        <v>1074</v>
      </c>
      <c r="AL1073" s="135">
        <v>3</v>
      </c>
      <c r="AM1073" s="194" t="s">
        <v>165</v>
      </c>
      <c r="AN1073" s="195" t="s">
        <v>1638</v>
      </c>
      <c r="AO1073" s="195" t="s">
        <v>343</v>
      </c>
      <c r="AP1073" s="195" t="s">
        <v>1641</v>
      </c>
      <c r="AQ1073" s="140" t="s">
        <v>1463</v>
      </c>
      <c r="AR1073" s="133">
        <v>90</v>
      </c>
      <c r="AS1073" s="12" t="s">
        <v>1033</v>
      </c>
      <c r="AT1073" s="134">
        <v>10</v>
      </c>
      <c r="AU1073" s="134">
        <v>5</v>
      </c>
      <c r="AV1073" s="12" t="s">
        <v>954</v>
      </c>
      <c r="AW1073" s="135">
        <v>0</v>
      </c>
      <c r="AX1073" s="135">
        <v>0</v>
      </c>
      <c r="AY1073" s="135">
        <v>0</v>
      </c>
      <c r="AZ1073" s="135">
        <v>0</v>
      </c>
      <c r="BA1073" s="135">
        <v>0</v>
      </c>
      <c r="BB1073" s="136"/>
      <c r="BC1073" s="136"/>
      <c r="BD1073" s="15"/>
      <c r="BE1073" s="137" t="str">
        <f>IF(C1073="","",C1073)</f>
        <v>Brake output short to power</v>
      </c>
      <c r="BF1073" s="11"/>
      <c r="BG1073" s="11"/>
      <c r="BH1073" s="11"/>
      <c r="BI1073" s="11" t="s">
        <v>183</v>
      </c>
      <c r="BJ1073" s="11" t="s">
        <v>183</v>
      </c>
      <c r="BK1073" s="11" t="s">
        <v>183</v>
      </c>
      <c r="BL1073" s="11" t="s">
        <v>183</v>
      </c>
      <c r="BM1073" s="11" t="s">
        <v>183</v>
      </c>
      <c r="BN1073" s="11" t="s">
        <v>183</v>
      </c>
      <c r="BO1073" s="11" t="s">
        <v>183</v>
      </c>
      <c r="BP1073" s="11" t="s">
        <v>183</v>
      </c>
      <c r="BQ1073" s="11" t="s">
        <v>183</v>
      </c>
      <c r="BR1073" s="11" t="s">
        <v>183</v>
      </c>
      <c r="BS1073" s="11" t="s">
        <v>183</v>
      </c>
      <c r="BT1073" s="11" t="s">
        <v>183</v>
      </c>
      <c r="BU1073" s="11"/>
      <c r="BV1073" s="15">
        <f>IF(UPPER(TRIM(D1073))="X",1,0)</f>
        <v>0</v>
      </c>
      <c r="BW1073" s="15">
        <f>IF(UPPER(TRIM(E1073))="X",1,0)</f>
        <v>0</v>
      </c>
      <c r="BX1073" s="15">
        <f>IF(UPPER(TRIM(F1073))="X",1,0)</f>
        <v>0</v>
      </c>
      <c r="BY1073" s="15">
        <f>IF(UPPER(TRIM(G1073))="X",1,0)</f>
        <v>0</v>
      </c>
      <c r="BZ1073" s="15">
        <f>IF(UPPER(TRIM(H1073))="X",1,0)</f>
        <v>0</v>
      </c>
      <c r="CA1073" s="15">
        <f>IF(UPPER(TRIM(J1073))="X",1,0)</f>
        <v>0</v>
      </c>
      <c r="CB1073" s="15">
        <f>IF(UPPER(TRIM(L1073))="X",1,0)</f>
        <v>0</v>
      </c>
      <c r="CC1073" s="15">
        <f>IF(UPPER(TRIM(M1073))="X",1,0)</f>
        <v>0</v>
      </c>
      <c r="CD1073" s="15">
        <f>IF(UPPER(TRIM(I1073))="X",1,0)</f>
        <v>0</v>
      </c>
      <c r="CE1073" s="15">
        <f>IF(UPPER(TRIM(K1073))="X",1,0)</f>
        <v>0</v>
      </c>
      <c r="CF1073" s="15">
        <f t="shared" ref="CF1073:CX1073" si="505">IF(UPPER(TRIM(N1073))="X",1,0)</f>
        <v>0</v>
      </c>
      <c r="CG1073" s="15">
        <f t="shared" si="505"/>
        <v>0</v>
      </c>
      <c r="CH1073" s="15">
        <f t="shared" si="505"/>
        <v>0</v>
      </c>
      <c r="CI1073" s="15">
        <f t="shared" si="505"/>
        <v>0</v>
      </c>
      <c r="CJ1073" s="15">
        <f t="shared" si="505"/>
        <v>0</v>
      </c>
      <c r="CK1073" s="15">
        <f t="shared" si="505"/>
        <v>0</v>
      </c>
      <c r="CL1073" s="15">
        <f t="shared" si="505"/>
        <v>0</v>
      </c>
      <c r="CM1073" s="15">
        <f t="shared" si="505"/>
        <v>0</v>
      </c>
      <c r="CN1073" s="15">
        <f t="shared" si="505"/>
        <v>0</v>
      </c>
      <c r="CO1073" s="15">
        <f t="shared" si="505"/>
        <v>0</v>
      </c>
      <c r="CP1073" s="15">
        <f t="shared" si="505"/>
        <v>0</v>
      </c>
      <c r="CQ1073" s="15">
        <f t="shared" si="505"/>
        <v>0</v>
      </c>
      <c r="CR1073" s="15">
        <f t="shared" si="505"/>
        <v>0</v>
      </c>
      <c r="CS1073" s="15">
        <f t="shared" si="505"/>
        <v>0</v>
      </c>
      <c r="CT1073" s="15">
        <f t="shared" si="505"/>
        <v>0</v>
      </c>
      <c r="CU1073" s="15">
        <f t="shared" si="505"/>
        <v>0</v>
      </c>
      <c r="CV1073" s="15">
        <f t="shared" si="505"/>
        <v>0</v>
      </c>
      <c r="CW1073" s="15">
        <f t="shared" si="505"/>
        <v>0</v>
      </c>
      <c r="CX1073" s="15">
        <f t="shared" si="505"/>
        <v>0</v>
      </c>
      <c r="CY1073" s="15">
        <v>0</v>
      </c>
      <c r="CZ1073" s="15">
        <f>IF(UPPER(TRIM(AH1073))="X",1,0)</f>
        <v>0</v>
      </c>
      <c r="DA1073" s="15">
        <v>0</v>
      </c>
      <c r="DB1073" s="16">
        <f>IF(UPPER(TRIM(AM1073))="P", 0, IF(UPPER(TRIM(AM1073))="C", 16384, IF(UPPER(TRIM(AM1073))="B", 32768, IF(UPPER(TRIM(AM1073))="U", 49152, -1))))</f>
        <v>0</v>
      </c>
      <c r="DC1073" s="16">
        <f>HEX2DEC(AN1073)</f>
        <v>5745</v>
      </c>
      <c r="DD1073" s="16">
        <f>IF(UPPER(TRIM(BB1073))="",0,IF(UPPER(TRIM(BB1073))="M",32,IF(UPPER(TRIM(BB1073))="H",64,IF(UPPER(TRIM(BB1073))="I",128,-1))))</f>
        <v>0</v>
      </c>
      <c r="DE1073" s="16">
        <f>IF(UPPER(TRIM(BC1073))="",0, IF(UPPER(TRIM(BC1073))="U",1,IF(UPPER(TRIM(BC1073))="A",2,IF(UPPER(TRIM(BC1073))="B1",4,IF(UPPER(TRIM(BC1073))="B2",8,IF(UPPER(TRIM(BC1073))="C",16,-1))))))</f>
        <v>0</v>
      </c>
      <c r="DF1073" s="17"/>
      <c r="DG1073" s="16">
        <v>330</v>
      </c>
      <c r="DH1073" s="16">
        <f>AK1073</f>
        <v>1074</v>
      </c>
      <c r="DI1073" s="16">
        <f>AL1073</f>
        <v>3</v>
      </c>
      <c r="DJ1073" s="16">
        <f>DB1073 + DC1073</f>
        <v>5745</v>
      </c>
      <c r="DK1073" s="16">
        <f>HEX2DEC(AO1073)</f>
        <v>18</v>
      </c>
      <c r="DL1073" s="16">
        <f>HEX2DEC(AP1073)</f>
        <v>5746</v>
      </c>
      <c r="DM1073" s="13">
        <v>0</v>
      </c>
      <c r="DN1073" s="16">
        <v>239</v>
      </c>
      <c r="DO1073" s="16">
        <f>BV1073*2^15+BW1073*2^14+BX1073*2^13+BY1073*2^12+BZ1073*2^11+CA1073*2^10+CB1073*2^9+CC1073*2^8+CD1073*2^7+CE1073*2^6+CF1073*2^5+CG1073*2^4+CH1073*2^3+CI1073*2^2+CJ1073*2^1+CK1073*2^0</f>
        <v>0</v>
      </c>
      <c r="DP1073" s="16">
        <f>CL1073*2^15+CM1073*2^14+CN1073*2^13+CO1073*2^12+CP1073*2^11+CQ1073*2^10+CR1073*2^9+CS1073*2^8+CT1073*2^7+CU1073*2^6+CV1073*2^5+CW1073*2^4+CX1073*2^3+CY1073*2^2+CZ1073*2^1+DA1073*2^0</f>
        <v>0</v>
      </c>
      <c r="DQ1073" s="16">
        <f>IF(DS1073=2,AT1073*1000,AT1073)</f>
        <v>10</v>
      </c>
      <c r="DR1073" s="16">
        <f>IF(DT1073=2,AU1073*1000,AU1073)</f>
        <v>5</v>
      </c>
      <c r="DS1073" s="16">
        <v>5</v>
      </c>
      <c r="DT1073" s="16">
        <v>5</v>
      </c>
      <c r="DU1073" s="16">
        <f>MAX(0,MIN(AX1073,3))*2^14+MAX(0,MIN(AY1073,3))*2^12+MAX(0,MIN(AZ1073,3))*2^10+MAX(0,MIN(BA1073,3))*2^8+IF(AW1073&lt;0,31,IF(AW1073&gt;30,30,AW1073))</f>
        <v>0</v>
      </c>
      <c r="DV1073" s="16">
        <f>DD1073 + DE1073</f>
        <v>0</v>
      </c>
      <c r="DW1073" s="138"/>
      <c r="DX1073" s="137"/>
      <c r="DY1073" s="137"/>
      <c r="DZ1073" s="17"/>
      <c r="EA1073" s="15"/>
      <c r="EB1073" s="15"/>
      <c r="EC1073" s="15"/>
      <c r="ED1073" s="15"/>
    </row>
    <row r="1074" spans="1:134" ht="15" hidden="1" customHeight="1" x14ac:dyDescent="0.3">
      <c r="A1074" s="154"/>
      <c r="B1074" s="176"/>
      <c r="C1074" s="567"/>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285"/>
      <c r="AK1074" s="184"/>
      <c r="AL1074" s="184"/>
      <c r="AM1074" s="286"/>
      <c r="AN1074" s="287"/>
      <c r="AO1074" s="287"/>
      <c r="AP1074" s="287"/>
      <c r="AQ1074" s="295"/>
      <c r="AR1074" s="189"/>
      <c r="AS1074" s="184"/>
      <c r="AT1074" s="190"/>
      <c r="AU1074" s="341"/>
      <c r="AV1074" s="184"/>
      <c r="AW1074" s="184"/>
      <c r="AX1074" s="184"/>
      <c r="AY1074" s="184"/>
      <c r="AZ1074" s="184"/>
      <c r="BA1074" s="184"/>
      <c r="BB1074" s="186"/>
      <c r="BC1074" s="186"/>
      <c r="BD1074" s="15"/>
      <c r="BE1074" s="137" t="s">
        <v>183</v>
      </c>
      <c r="BF1074" s="146"/>
      <c r="BG1074" s="146"/>
      <c r="BH1074" s="146"/>
      <c r="BI1074" s="11" t="s">
        <v>183</v>
      </c>
      <c r="BJ1074" s="11" t="s">
        <v>183</v>
      </c>
      <c r="BK1074" s="11" t="s">
        <v>183</v>
      </c>
      <c r="BL1074" s="11" t="s">
        <v>183</v>
      </c>
      <c r="BM1074" s="11" t="s">
        <v>183</v>
      </c>
      <c r="BN1074" s="11" t="s">
        <v>183</v>
      </c>
      <c r="BO1074" s="11" t="s">
        <v>183</v>
      </c>
      <c r="BP1074" s="11" t="s">
        <v>183</v>
      </c>
      <c r="BQ1074" s="11" t="s">
        <v>183</v>
      </c>
      <c r="BR1074" s="11" t="s">
        <v>183</v>
      </c>
      <c r="BS1074" s="11" t="s">
        <v>183</v>
      </c>
      <c r="BT1074" s="11" t="s">
        <v>183</v>
      </c>
      <c r="BU1074" s="11"/>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c r="CU1074" s="15"/>
      <c r="CV1074" s="15"/>
      <c r="CW1074" s="15"/>
      <c r="CX1074" s="15"/>
      <c r="CY1074" s="15"/>
      <c r="CZ1074" s="15"/>
      <c r="DA1074" s="15"/>
      <c r="DB1074" s="16"/>
      <c r="DC1074" s="16"/>
      <c r="DD1074" s="16"/>
      <c r="DE1074" s="16"/>
      <c r="DF1074" s="17"/>
      <c r="DG1074" s="16"/>
      <c r="DH1074" s="16"/>
      <c r="DI1074" s="16"/>
      <c r="DJ1074" s="16"/>
      <c r="DK1074" s="16"/>
      <c r="DL1074" s="16"/>
      <c r="DM1074" s="185"/>
      <c r="DN1074" s="16"/>
      <c r="DO1074" s="16"/>
      <c r="DP1074" s="16"/>
      <c r="DQ1074" s="16"/>
      <c r="DR1074" s="16"/>
      <c r="DS1074" s="16"/>
      <c r="DT1074" s="16"/>
      <c r="DU1074" s="16"/>
      <c r="DV1074" s="16"/>
      <c r="DW1074" s="138"/>
      <c r="DX1074" s="137"/>
      <c r="DY1074" s="137"/>
      <c r="DZ1074" s="17"/>
      <c r="EA1074" s="15"/>
      <c r="EB1074" s="15"/>
      <c r="EC1074" s="15"/>
      <c r="ED1074" s="15"/>
    </row>
    <row r="1075" spans="1:134" ht="15" hidden="1" customHeight="1" x14ac:dyDescent="0.3">
      <c r="A1075" s="154"/>
      <c r="B1075" s="139"/>
      <c r="C1075" s="561" t="s">
        <v>1642</v>
      </c>
      <c r="D1075" s="152"/>
      <c r="E1075" s="151"/>
      <c r="F1075" s="152"/>
      <c r="G1075" s="151"/>
      <c r="H1075" s="152"/>
      <c r="I1075" s="152"/>
      <c r="J1075" s="152"/>
      <c r="K1075" s="152"/>
      <c r="L1075" s="152"/>
      <c r="M1075" s="152"/>
      <c r="N1075" s="152"/>
      <c r="O1075" s="152"/>
      <c r="P1075" s="152"/>
      <c r="Q1075" s="152"/>
      <c r="R1075" s="152"/>
      <c r="S1075" s="152"/>
      <c r="T1075" s="152"/>
      <c r="U1075" s="151"/>
      <c r="V1075" s="151"/>
      <c r="W1075" s="151"/>
      <c r="X1075" s="151"/>
      <c r="Y1075" s="151"/>
      <c r="Z1075" s="151"/>
      <c r="AA1075" s="151"/>
      <c r="AB1075" s="151"/>
      <c r="AC1075" s="151"/>
      <c r="AD1075" s="151"/>
      <c r="AE1075" s="151"/>
      <c r="AF1075" s="151"/>
      <c r="AG1075" s="151"/>
      <c r="AH1075" s="151"/>
      <c r="AI1075" s="151"/>
      <c r="AJ1075" s="158">
        <f>IF($DM1075=0,0,(IF(_xlfn.BITAND($DM1075, 128),"8,", "") &amp; IF(_xlfn.BITAND($DM1075,64),"7,", "") &amp; IF(_xlfn.BITAND($DM1075,7), _xlfn.BITAND($DM1075,7) &amp; ",", "") &amp; IF(_xlfn.BITAND($DM1075, 56), _xlfn.BITAND($DM1075, 56)/8, "")))</f>
        <v>0</v>
      </c>
      <c r="AK1075" s="159">
        <v>411</v>
      </c>
      <c r="AL1075" s="159">
        <v>3</v>
      </c>
      <c r="AM1075" s="160" t="s">
        <v>165</v>
      </c>
      <c r="AN1075" s="161" t="s">
        <v>1643</v>
      </c>
      <c r="AO1075" s="161" t="s">
        <v>343</v>
      </c>
      <c r="AP1075" s="161" t="s">
        <v>1644</v>
      </c>
      <c r="AQ1075" s="140" t="s">
        <v>1645</v>
      </c>
      <c r="AR1075" s="198">
        <v>4.8499999999999996</v>
      </c>
      <c r="AS1075" s="12" t="s">
        <v>346</v>
      </c>
      <c r="AT1075" s="198">
        <v>1</v>
      </c>
      <c r="AU1075" s="198">
        <v>2</v>
      </c>
      <c r="AV1075" s="12" t="s">
        <v>259</v>
      </c>
      <c r="AW1075" s="135">
        <v>0</v>
      </c>
      <c r="AX1075" s="135">
        <v>0</v>
      </c>
      <c r="AY1075" s="135">
        <v>0</v>
      </c>
      <c r="AZ1075" s="135">
        <v>0</v>
      </c>
      <c r="BA1075" s="135">
        <v>0</v>
      </c>
      <c r="BB1075" s="136"/>
      <c r="BC1075" s="136"/>
      <c r="BD1075" s="15"/>
      <c r="BE1075" s="137" t="str">
        <f>IF(C1075="","",C1075)</f>
        <v>EGRdP high voltage</v>
      </c>
      <c r="BF1075" s="11" t="s">
        <v>264</v>
      </c>
      <c r="BG1075" s="11" t="s">
        <v>265</v>
      </c>
      <c r="BH1075" s="11" t="s">
        <v>266</v>
      </c>
      <c r="BI1075" s="11" t="s">
        <v>1225</v>
      </c>
      <c r="BJ1075" s="11" t="s">
        <v>268</v>
      </c>
      <c r="BK1075" s="11" t="s">
        <v>485</v>
      </c>
      <c r="BL1075" s="11" t="s">
        <v>350</v>
      </c>
      <c r="BM1075" s="11" t="s">
        <v>179</v>
      </c>
      <c r="BN1075" s="11" t="s">
        <v>182</v>
      </c>
      <c r="BO1075" s="11" t="s">
        <v>181</v>
      </c>
      <c r="BP1075" s="11" t="s">
        <v>272</v>
      </c>
      <c r="BQ1075" s="11" t="s">
        <v>182</v>
      </c>
      <c r="BR1075" s="11" t="s">
        <v>182</v>
      </c>
      <c r="BS1075" s="11" t="s">
        <v>183</v>
      </c>
      <c r="BT1075" s="11" t="s">
        <v>182</v>
      </c>
      <c r="BU1075" s="11"/>
      <c r="BV1075" s="15">
        <f>IF(UPPER(TRIM(D1075))="X",1,0)</f>
        <v>0</v>
      </c>
      <c r="BW1075" s="15">
        <f>IF(UPPER(TRIM(E1075))="X",1,0)</f>
        <v>0</v>
      </c>
      <c r="BX1075" s="15">
        <f>IF(UPPER(TRIM(F1075))="X",1,0)</f>
        <v>0</v>
      </c>
      <c r="BY1075" s="15">
        <f>IF(UPPER(TRIM(G1075))="X",1,0)</f>
        <v>0</v>
      </c>
      <c r="BZ1075" s="15">
        <f>IF(UPPER(TRIM(H1075))="X",1,0)</f>
        <v>0</v>
      </c>
      <c r="CA1075" s="15">
        <f>IF(UPPER(TRIM(J1075))="X",1,0)</f>
        <v>0</v>
      </c>
      <c r="CB1075" s="15">
        <f>IF(UPPER(TRIM(L1075))="X",1,0)</f>
        <v>0</v>
      </c>
      <c r="CC1075" s="15">
        <f>IF(UPPER(TRIM(M1075))="X",1,0)</f>
        <v>0</v>
      </c>
      <c r="CD1075" s="15">
        <f>IF(UPPER(TRIM(I1075))="X",1,0)</f>
        <v>0</v>
      </c>
      <c r="CE1075" s="15">
        <f>IF(UPPER(TRIM(K1075))="X",1,0)</f>
        <v>0</v>
      </c>
      <c r="CF1075" s="15">
        <f t="shared" ref="CF1075:CX1075" si="506">IF(UPPER(TRIM(N1075))="X",1,0)</f>
        <v>0</v>
      </c>
      <c r="CG1075" s="15">
        <f t="shared" si="506"/>
        <v>0</v>
      </c>
      <c r="CH1075" s="15">
        <f t="shared" si="506"/>
        <v>0</v>
      </c>
      <c r="CI1075" s="15">
        <f t="shared" si="506"/>
        <v>0</v>
      </c>
      <c r="CJ1075" s="15">
        <f t="shared" si="506"/>
        <v>0</v>
      </c>
      <c r="CK1075" s="15">
        <f t="shared" si="506"/>
        <v>0</v>
      </c>
      <c r="CL1075" s="15">
        <f t="shared" si="506"/>
        <v>0</v>
      </c>
      <c r="CM1075" s="15">
        <f t="shared" si="506"/>
        <v>0</v>
      </c>
      <c r="CN1075" s="15">
        <f t="shared" si="506"/>
        <v>0</v>
      </c>
      <c r="CO1075" s="15">
        <f t="shared" si="506"/>
        <v>0</v>
      </c>
      <c r="CP1075" s="15">
        <f t="shared" si="506"/>
        <v>0</v>
      </c>
      <c r="CQ1075" s="15">
        <f t="shared" si="506"/>
        <v>0</v>
      </c>
      <c r="CR1075" s="15">
        <f t="shared" si="506"/>
        <v>0</v>
      </c>
      <c r="CS1075" s="15">
        <f t="shared" si="506"/>
        <v>0</v>
      </c>
      <c r="CT1075" s="15">
        <f t="shared" si="506"/>
        <v>0</v>
      </c>
      <c r="CU1075" s="15">
        <f t="shared" si="506"/>
        <v>0</v>
      </c>
      <c r="CV1075" s="15">
        <f t="shared" si="506"/>
        <v>0</v>
      </c>
      <c r="CW1075" s="15">
        <f t="shared" si="506"/>
        <v>0</v>
      </c>
      <c r="CX1075" s="15">
        <f t="shared" si="506"/>
        <v>0</v>
      </c>
      <c r="CY1075" s="15">
        <v>0</v>
      </c>
      <c r="CZ1075" s="15">
        <f>IF(UPPER(TRIM(AH1075))="X",1,0)</f>
        <v>0</v>
      </c>
      <c r="DA1075" s="15">
        <v>0</v>
      </c>
      <c r="DB1075" s="16">
        <f>IF(UPPER(TRIM(AM1075))="P", 0, IF(UPPER(TRIM(AM1075))="C", 16384, IF(UPPER(TRIM(AM1075))="B", 32768, IF(UPPER(TRIM(AM1075))="U", 49152, -1))))</f>
        <v>0</v>
      </c>
      <c r="DC1075" s="16">
        <f>HEX2DEC(AN1075)</f>
        <v>12560</v>
      </c>
      <c r="DD1075" s="16">
        <f>IF(UPPER(TRIM(BB1075))="",0,IF(UPPER(TRIM(BB1075))="M",32,IF(UPPER(TRIM(BB1075))="H",64,IF(UPPER(TRIM(BB1075))="I",128,-1))))</f>
        <v>0</v>
      </c>
      <c r="DE1075" s="16">
        <f>IF(UPPER(TRIM(BC1075))="",0, IF(UPPER(TRIM(BC1075))="U",1,IF(UPPER(TRIM(BC1075))="A",2,IF(UPPER(TRIM(BC1075))="B1",4,IF(UPPER(TRIM(BC1075))="B2",8,IF(UPPER(TRIM(BC1075))="C",16,-1))))))</f>
        <v>0</v>
      </c>
      <c r="DF1075" s="17"/>
      <c r="DG1075" s="16">
        <v>749</v>
      </c>
      <c r="DH1075" s="16">
        <f>AK1075</f>
        <v>411</v>
      </c>
      <c r="DI1075" s="16">
        <f>AL1075</f>
        <v>3</v>
      </c>
      <c r="DJ1075" s="16">
        <f>DB1075 + DC1075</f>
        <v>12560</v>
      </c>
      <c r="DK1075" s="16">
        <f>HEX2DEC(AO1075)</f>
        <v>18</v>
      </c>
      <c r="DL1075" s="16">
        <f>HEX2DEC(AP1075)</f>
        <v>12562</v>
      </c>
      <c r="DM1075" s="158">
        <v>0</v>
      </c>
      <c r="DN1075" s="16">
        <v>579</v>
      </c>
      <c r="DO1075" s="16">
        <f>BV1075*2^15+BW1075*2^14+BX1075*2^13+BY1075*2^12+BZ1075*2^11+CA1075*2^10+CB1075*2^9+CC1075*2^8+CD1075*2^7+CE1075*2^6+CF1075*2^5+CG1075*2^4+CH1075*2^3+CI1075*2^2+CJ1075*2^1+CK1075*2^0</f>
        <v>0</v>
      </c>
      <c r="DP1075" s="16">
        <f>CL1075*2^15+CM1075*2^14+CN1075*2^13+CO1075*2^12+CP1075*2^11+CQ1075*2^10+CR1075*2^9+CS1075*2^8+CT1075*2^7+CU1075*2^6+CV1075*2^5+CW1075*2^4+CX1075*2^3+CY1075*2^2+CZ1075*2^1+DA1075*2^0</f>
        <v>0</v>
      </c>
      <c r="DQ1075" s="16">
        <f>IF(DS1075=2,AT1075*1000,AT1075)</f>
        <v>1000</v>
      </c>
      <c r="DR1075" s="16">
        <f>IF(DT1075=2,AU1075*1000,AU1075)</f>
        <v>2000</v>
      </c>
      <c r="DS1075" s="16">
        <v>2</v>
      </c>
      <c r="DT1075" s="16">
        <v>2</v>
      </c>
      <c r="DU1075" s="16">
        <f>MAX(0,MIN(AX1075,3))*2^14+MAX(0,MIN(AY1075,3))*2^12+MAX(0,MIN(AZ1075,3))*2^10+MAX(0,MIN(BA1075,3))*2^8+IF(AW1075&lt;0,31,IF(AW1075&gt;30,30,AW1075))</f>
        <v>0</v>
      </c>
      <c r="DV1075" s="16">
        <f>DD1075 + DE1075</f>
        <v>0</v>
      </c>
      <c r="DW1075" s="138" t="s">
        <v>184</v>
      </c>
      <c r="DX1075" s="137" t="s">
        <v>273</v>
      </c>
      <c r="DY1075" s="137" t="s">
        <v>186</v>
      </c>
      <c r="DZ1075" s="17"/>
      <c r="EA1075" s="15"/>
      <c r="EB1075" s="15"/>
      <c r="EC1075" s="15"/>
      <c r="ED1075" s="15"/>
    </row>
    <row r="1076" spans="1:134" ht="15" hidden="1" customHeight="1" x14ac:dyDescent="0.3">
      <c r="A1076" s="123"/>
      <c r="B1076" s="139"/>
      <c r="C1076" s="561"/>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48"/>
      <c r="AK1076" s="12"/>
      <c r="AL1076" s="12"/>
      <c r="AM1076" s="149"/>
      <c r="AN1076" s="150"/>
      <c r="AO1076" s="150"/>
      <c r="AP1076" s="150"/>
      <c r="AQ1076" s="140"/>
      <c r="AR1076" s="197"/>
      <c r="AS1076" s="12"/>
      <c r="AT1076" s="13"/>
      <c r="AU1076" s="13"/>
      <c r="AV1076" s="12"/>
      <c r="AW1076" s="12"/>
      <c r="AX1076" s="12"/>
      <c r="AY1076" s="12"/>
      <c r="AZ1076" s="12"/>
      <c r="BA1076" s="12"/>
      <c r="BB1076" s="14"/>
      <c r="BC1076" s="14"/>
      <c r="BD1076" s="15"/>
      <c r="BE1076" s="137"/>
      <c r="BF1076" s="146"/>
      <c r="BG1076" s="146"/>
      <c r="BH1076" s="146"/>
      <c r="BI1076" s="11"/>
      <c r="BJ1076" s="11"/>
      <c r="BK1076" s="11"/>
      <c r="BL1076" s="11"/>
      <c r="BM1076" s="11"/>
      <c r="BN1076" s="11"/>
      <c r="BO1076" s="11"/>
      <c r="BP1076" s="11"/>
      <c r="BQ1076" s="11"/>
      <c r="BR1076" s="11"/>
      <c r="BS1076" s="11"/>
      <c r="BT1076" s="11"/>
      <c r="BU1076" s="11"/>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c r="CU1076" s="15"/>
      <c r="CV1076" s="15"/>
      <c r="CW1076" s="15"/>
      <c r="CX1076" s="15"/>
      <c r="CY1076" s="15"/>
      <c r="CZ1076" s="15"/>
      <c r="DA1076" s="15"/>
      <c r="DB1076" s="16"/>
      <c r="DC1076" s="16"/>
      <c r="DD1076" s="16"/>
      <c r="DE1076" s="16"/>
      <c r="DF1076" s="17"/>
      <c r="DG1076" s="16"/>
      <c r="DH1076" s="16"/>
      <c r="DI1076" s="16"/>
      <c r="DJ1076" s="16"/>
      <c r="DK1076" s="16"/>
      <c r="DL1076" s="16"/>
      <c r="DM1076" s="13"/>
      <c r="DN1076" s="16"/>
      <c r="DO1076" s="16"/>
      <c r="DP1076" s="16"/>
      <c r="DQ1076" s="16"/>
      <c r="DR1076" s="16"/>
      <c r="DS1076" s="16"/>
      <c r="DT1076" s="16"/>
      <c r="DU1076" s="16"/>
      <c r="DV1076" s="16"/>
      <c r="DW1076" s="138"/>
      <c r="DX1076" s="137"/>
      <c r="DY1076" s="137"/>
      <c r="DZ1076" s="17"/>
      <c r="EA1076" s="15"/>
      <c r="EB1076" s="15"/>
      <c r="EC1076" s="15"/>
      <c r="ED1076" s="15"/>
    </row>
    <row r="1077" spans="1:134" ht="15" hidden="1" customHeight="1" x14ac:dyDescent="0.3">
      <c r="A1077" s="123"/>
      <c r="B1077" s="139"/>
      <c r="C1077" s="561" t="s">
        <v>1646</v>
      </c>
      <c r="D1077" s="152"/>
      <c r="E1077" s="151"/>
      <c r="F1077" s="152"/>
      <c r="G1077" s="151"/>
      <c r="H1077" s="152"/>
      <c r="I1077" s="152"/>
      <c r="J1077" s="152"/>
      <c r="K1077" s="152"/>
      <c r="L1077" s="152"/>
      <c r="M1077" s="152"/>
      <c r="N1077" s="152"/>
      <c r="O1077" s="152"/>
      <c r="P1077" s="152"/>
      <c r="Q1077" s="152"/>
      <c r="R1077" s="152"/>
      <c r="S1077" s="152"/>
      <c r="T1077" s="152"/>
      <c r="U1077" s="151"/>
      <c r="V1077" s="151"/>
      <c r="W1077" s="151"/>
      <c r="X1077" s="151"/>
      <c r="Y1077" s="151"/>
      <c r="Z1077" s="151"/>
      <c r="AA1077" s="151"/>
      <c r="AB1077" s="151"/>
      <c r="AC1077" s="151"/>
      <c r="AD1077" s="151"/>
      <c r="AE1077" s="151"/>
      <c r="AF1077" s="151"/>
      <c r="AG1077" s="151"/>
      <c r="AH1077" s="151"/>
      <c r="AI1077" s="151"/>
      <c r="AJ1077" s="158">
        <f>IF($DM1077=0,0,(IF(_xlfn.BITAND($DM1077, 128),"8,", "") &amp; IF(_xlfn.BITAND($DM1077,64),"7,", "") &amp; IF(_xlfn.BITAND($DM1077,7), _xlfn.BITAND($DM1077,7) &amp; ",", "") &amp; IF(_xlfn.BITAND($DM1077, 56), _xlfn.BITAND($DM1077, 56)/8, "")))</f>
        <v>0</v>
      </c>
      <c r="AK1077" s="159">
        <v>411</v>
      </c>
      <c r="AL1077" s="159">
        <v>4</v>
      </c>
      <c r="AM1077" s="160" t="s">
        <v>165</v>
      </c>
      <c r="AN1077" s="161" t="s">
        <v>1643</v>
      </c>
      <c r="AO1077" s="161" t="s">
        <v>352</v>
      </c>
      <c r="AP1077" s="161" t="s">
        <v>1647</v>
      </c>
      <c r="AQ1077" s="140" t="s">
        <v>1648</v>
      </c>
      <c r="AR1077" s="198">
        <v>0.15</v>
      </c>
      <c r="AS1077" s="12" t="s">
        <v>346</v>
      </c>
      <c r="AT1077" s="198">
        <v>1</v>
      </c>
      <c r="AU1077" s="198">
        <v>2</v>
      </c>
      <c r="AV1077" s="12" t="s">
        <v>259</v>
      </c>
      <c r="AW1077" s="135">
        <v>0</v>
      </c>
      <c r="AX1077" s="135">
        <v>0</v>
      </c>
      <c r="AY1077" s="135">
        <v>0</v>
      </c>
      <c r="AZ1077" s="135">
        <v>0</v>
      </c>
      <c r="BA1077" s="135">
        <v>0</v>
      </c>
      <c r="BB1077" s="136"/>
      <c r="BC1077" s="136"/>
      <c r="BD1077" s="15"/>
      <c r="BE1077" s="137" t="str">
        <f>IF(C1077="","",C1077)</f>
        <v>EGRdP low voltage</v>
      </c>
      <c r="BF1077" s="11" t="s">
        <v>264</v>
      </c>
      <c r="BG1077" s="11" t="s">
        <v>265</v>
      </c>
      <c r="BH1077" s="11" t="s">
        <v>266</v>
      </c>
      <c r="BI1077" s="11" t="s">
        <v>1225</v>
      </c>
      <c r="BJ1077" s="11" t="s">
        <v>268</v>
      </c>
      <c r="BK1077" s="11" t="s">
        <v>485</v>
      </c>
      <c r="BL1077" s="11" t="s">
        <v>350</v>
      </c>
      <c r="BM1077" s="11" t="s">
        <v>179</v>
      </c>
      <c r="BN1077" s="11" t="s">
        <v>182</v>
      </c>
      <c r="BO1077" s="11" t="s">
        <v>181</v>
      </c>
      <c r="BP1077" s="11" t="s">
        <v>272</v>
      </c>
      <c r="BQ1077" s="11" t="s">
        <v>182</v>
      </c>
      <c r="BR1077" s="11" t="s">
        <v>182</v>
      </c>
      <c r="BS1077" s="11" t="s">
        <v>183</v>
      </c>
      <c r="BT1077" s="11" t="s">
        <v>182</v>
      </c>
      <c r="BU1077" s="11"/>
      <c r="BV1077" s="15">
        <f>IF(UPPER(TRIM(D1077))="X",1,0)</f>
        <v>0</v>
      </c>
      <c r="BW1077" s="15">
        <f>IF(UPPER(TRIM(E1077))="X",1,0)</f>
        <v>0</v>
      </c>
      <c r="BX1077" s="15">
        <f>IF(UPPER(TRIM(F1077))="X",1,0)</f>
        <v>0</v>
      </c>
      <c r="BY1077" s="15">
        <f>IF(UPPER(TRIM(G1077))="X",1,0)</f>
        <v>0</v>
      </c>
      <c r="BZ1077" s="15">
        <f>IF(UPPER(TRIM(H1077))="X",1,0)</f>
        <v>0</v>
      </c>
      <c r="CA1077" s="15">
        <f>IF(UPPER(TRIM(J1077))="X",1,0)</f>
        <v>0</v>
      </c>
      <c r="CB1077" s="15">
        <f>IF(UPPER(TRIM(L1077))="X",1,0)</f>
        <v>0</v>
      </c>
      <c r="CC1077" s="15">
        <f>IF(UPPER(TRIM(M1077))="X",1,0)</f>
        <v>0</v>
      </c>
      <c r="CD1077" s="15">
        <f>IF(UPPER(TRIM(I1077))="X",1,0)</f>
        <v>0</v>
      </c>
      <c r="CE1077" s="15">
        <f>IF(UPPER(TRIM(K1077))="X",1,0)</f>
        <v>0</v>
      </c>
      <c r="CF1077" s="15">
        <f t="shared" ref="CF1077:CX1077" si="507">IF(UPPER(TRIM(N1077))="X",1,0)</f>
        <v>0</v>
      </c>
      <c r="CG1077" s="15">
        <f t="shared" si="507"/>
        <v>0</v>
      </c>
      <c r="CH1077" s="15">
        <f t="shared" si="507"/>
        <v>0</v>
      </c>
      <c r="CI1077" s="15">
        <f t="shared" si="507"/>
        <v>0</v>
      </c>
      <c r="CJ1077" s="15">
        <f t="shared" si="507"/>
        <v>0</v>
      </c>
      <c r="CK1077" s="15">
        <f t="shared" si="507"/>
        <v>0</v>
      </c>
      <c r="CL1077" s="15">
        <f t="shared" si="507"/>
        <v>0</v>
      </c>
      <c r="CM1077" s="15">
        <f t="shared" si="507"/>
        <v>0</v>
      </c>
      <c r="CN1077" s="15">
        <f t="shared" si="507"/>
        <v>0</v>
      </c>
      <c r="CO1077" s="15">
        <f t="shared" si="507"/>
        <v>0</v>
      </c>
      <c r="CP1077" s="15">
        <f t="shared" si="507"/>
        <v>0</v>
      </c>
      <c r="CQ1077" s="15">
        <f t="shared" si="507"/>
        <v>0</v>
      </c>
      <c r="CR1077" s="15">
        <f t="shared" si="507"/>
        <v>0</v>
      </c>
      <c r="CS1077" s="15">
        <f t="shared" si="507"/>
        <v>0</v>
      </c>
      <c r="CT1077" s="15">
        <f t="shared" si="507"/>
        <v>0</v>
      </c>
      <c r="CU1077" s="15">
        <f t="shared" si="507"/>
        <v>0</v>
      </c>
      <c r="CV1077" s="15">
        <f t="shared" si="507"/>
        <v>0</v>
      </c>
      <c r="CW1077" s="15">
        <f t="shared" si="507"/>
        <v>0</v>
      </c>
      <c r="CX1077" s="15">
        <f t="shared" si="507"/>
        <v>0</v>
      </c>
      <c r="CY1077" s="15">
        <v>0</v>
      </c>
      <c r="CZ1077" s="15">
        <f>IF(UPPER(TRIM(AH1077))="X",1,0)</f>
        <v>0</v>
      </c>
      <c r="DA1077" s="15">
        <v>0</v>
      </c>
      <c r="DB1077" s="16">
        <f>IF(UPPER(TRIM(AM1077))="P", 0, IF(UPPER(TRIM(AM1077))="C", 16384, IF(UPPER(TRIM(AM1077))="B", 32768, IF(UPPER(TRIM(AM1077))="U", 49152, -1))))</f>
        <v>0</v>
      </c>
      <c r="DC1077" s="16">
        <f>HEX2DEC(AN1077)</f>
        <v>12560</v>
      </c>
      <c r="DD1077" s="16">
        <f>IF(UPPER(TRIM(BB1077))="",0,IF(UPPER(TRIM(BB1077))="M",32,IF(UPPER(TRIM(BB1077))="H",64,IF(UPPER(TRIM(BB1077))="I",128,-1))))</f>
        <v>0</v>
      </c>
      <c r="DE1077" s="16">
        <f>IF(UPPER(TRIM(BC1077))="",0, IF(UPPER(TRIM(BC1077))="U",1,IF(UPPER(TRIM(BC1077))="A",2,IF(UPPER(TRIM(BC1077))="B1",4,IF(UPPER(TRIM(BC1077))="B2",8,IF(UPPER(TRIM(BC1077))="C",16,-1))))))</f>
        <v>0</v>
      </c>
      <c r="DF1077" s="17"/>
      <c r="DG1077" s="16">
        <v>750</v>
      </c>
      <c r="DH1077" s="16">
        <f>AK1077</f>
        <v>411</v>
      </c>
      <c r="DI1077" s="16">
        <f>AL1077</f>
        <v>4</v>
      </c>
      <c r="DJ1077" s="16">
        <f>DB1077 + DC1077</f>
        <v>12560</v>
      </c>
      <c r="DK1077" s="16">
        <f>HEX2DEC(AO1077)</f>
        <v>17</v>
      </c>
      <c r="DL1077" s="16">
        <f>HEX2DEC(AP1077)</f>
        <v>12561</v>
      </c>
      <c r="DM1077" s="158">
        <v>0</v>
      </c>
      <c r="DN1077" s="16">
        <v>580</v>
      </c>
      <c r="DO1077" s="16">
        <f>BV1077*2^15+BW1077*2^14+BX1077*2^13+BY1077*2^12+BZ1077*2^11+CA1077*2^10+CB1077*2^9+CC1077*2^8+CD1077*2^7+CE1077*2^6+CF1077*2^5+CG1077*2^4+CH1077*2^3+CI1077*2^2+CJ1077*2^1+CK1077*2^0</f>
        <v>0</v>
      </c>
      <c r="DP1077" s="16">
        <f>CL1077*2^15+CM1077*2^14+CN1077*2^13+CO1077*2^12+CP1077*2^11+CQ1077*2^10+CR1077*2^9+CS1077*2^8+CT1077*2^7+CU1077*2^6+CV1077*2^5+CW1077*2^4+CX1077*2^3+CY1077*2^2+CZ1077*2^1+DA1077*2^0</f>
        <v>0</v>
      </c>
      <c r="DQ1077" s="16">
        <f>IF(DS1077=2,AT1077*1000,AT1077)</f>
        <v>1000</v>
      </c>
      <c r="DR1077" s="16">
        <f>IF(DT1077=2,AU1077*1000,AU1077)</f>
        <v>2000</v>
      </c>
      <c r="DS1077" s="16">
        <v>2</v>
      </c>
      <c r="DT1077" s="16">
        <v>2</v>
      </c>
      <c r="DU1077" s="16">
        <f>MAX(0,MIN(AX1077,3))*2^14+MAX(0,MIN(AY1077,3))*2^12+MAX(0,MIN(AZ1077,3))*2^10+MAX(0,MIN(BA1077,3))*2^8+IF(AW1077&lt;0,31,IF(AW1077&gt;30,30,AW1077))</f>
        <v>0</v>
      </c>
      <c r="DV1077" s="16">
        <f>DD1077 + DE1077</f>
        <v>0</v>
      </c>
      <c r="DW1077" s="138" t="s">
        <v>184</v>
      </c>
      <c r="DX1077" s="137" t="s">
        <v>273</v>
      </c>
      <c r="DY1077" s="137" t="s">
        <v>186</v>
      </c>
      <c r="DZ1077" s="17"/>
      <c r="EA1077" s="15"/>
      <c r="EB1077" s="15"/>
      <c r="EC1077" s="15"/>
      <c r="ED1077" s="15"/>
    </row>
    <row r="1078" spans="1:134" ht="15" hidden="1" customHeight="1" x14ac:dyDescent="0.3">
      <c r="A1078" s="342" t="s">
        <v>1454</v>
      </c>
      <c r="B1078" s="139"/>
      <c r="C1078" s="561"/>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48"/>
      <c r="AK1078" s="12"/>
      <c r="AL1078" s="12"/>
      <c r="AM1078" s="149"/>
      <c r="AN1078" s="150"/>
      <c r="AO1078" s="150"/>
      <c r="AP1078" s="150"/>
      <c r="AQ1078" s="140"/>
      <c r="AR1078" s="197"/>
      <c r="AS1078" s="12"/>
      <c r="AT1078" s="13"/>
      <c r="AU1078" s="13"/>
      <c r="AV1078" s="12"/>
      <c r="AW1078" s="12"/>
      <c r="AX1078" s="12"/>
      <c r="AY1078" s="12"/>
      <c r="AZ1078" s="12"/>
      <c r="BA1078" s="12"/>
      <c r="BB1078" s="14"/>
      <c r="BC1078" s="14"/>
      <c r="BD1078" s="15"/>
      <c r="BE1078" s="137"/>
      <c r="BF1078" s="146"/>
      <c r="BG1078" s="146"/>
      <c r="BH1078" s="146"/>
      <c r="BI1078" s="11"/>
      <c r="BJ1078" s="11"/>
      <c r="BK1078" s="11"/>
      <c r="BL1078" s="11"/>
      <c r="BM1078" s="11"/>
      <c r="BN1078" s="11"/>
      <c r="BO1078" s="11"/>
      <c r="BP1078" s="11"/>
      <c r="BQ1078" s="11"/>
      <c r="BR1078" s="11"/>
      <c r="BS1078" s="11"/>
      <c r="BT1078" s="11"/>
      <c r="BU1078" s="11"/>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c r="CU1078" s="15"/>
      <c r="CV1078" s="15"/>
      <c r="CW1078" s="15"/>
      <c r="CX1078" s="15"/>
      <c r="CY1078" s="15"/>
      <c r="CZ1078" s="15"/>
      <c r="DA1078" s="15"/>
      <c r="DB1078" s="16"/>
      <c r="DC1078" s="16"/>
      <c r="DD1078" s="16"/>
      <c r="DE1078" s="16"/>
      <c r="DF1078" s="17"/>
      <c r="DG1078" s="16"/>
      <c r="DH1078" s="16"/>
      <c r="DI1078" s="16"/>
      <c r="DJ1078" s="16"/>
      <c r="DK1078" s="16"/>
      <c r="DL1078" s="16"/>
      <c r="DM1078" s="13"/>
      <c r="DN1078" s="16"/>
      <c r="DO1078" s="16"/>
      <c r="DP1078" s="16"/>
      <c r="DQ1078" s="16"/>
      <c r="DR1078" s="16"/>
      <c r="DS1078" s="16"/>
      <c r="DT1078" s="16"/>
      <c r="DU1078" s="16"/>
      <c r="DV1078" s="16"/>
      <c r="DW1078" s="138"/>
      <c r="DX1078" s="137"/>
      <c r="DY1078" s="137"/>
      <c r="DZ1078" s="17"/>
      <c r="EA1078" s="15"/>
      <c r="EB1078" s="15"/>
      <c r="EC1078" s="15"/>
      <c r="ED1078" s="15"/>
    </row>
    <row r="1079" spans="1:134" ht="15" hidden="1" customHeight="1" x14ac:dyDescent="0.3">
      <c r="A1079" s="342" t="s">
        <v>1456</v>
      </c>
      <c r="B1079" s="337" t="s">
        <v>1649</v>
      </c>
      <c r="C1079" s="561" t="s">
        <v>1650</v>
      </c>
      <c r="D1079" s="152"/>
      <c r="E1079" s="151"/>
      <c r="F1079" s="152"/>
      <c r="G1079" s="151"/>
      <c r="H1079" s="152"/>
      <c r="I1079" s="152"/>
      <c r="J1079" s="152"/>
      <c r="K1079" s="152"/>
      <c r="L1079" s="152"/>
      <c r="M1079" s="152"/>
      <c r="N1079" s="152"/>
      <c r="O1079" s="152"/>
      <c r="P1079" s="152"/>
      <c r="Q1079" s="152"/>
      <c r="R1079" s="152"/>
      <c r="S1079" s="152"/>
      <c r="T1079" s="152"/>
      <c r="U1079" s="151"/>
      <c r="V1079" s="151"/>
      <c r="W1079" s="151"/>
      <c r="X1079" s="151"/>
      <c r="Y1079" s="151"/>
      <c r="Z1079" s="151"/>
      <c r="AA1079" s="151"/>
      <c r="AB1079" s="151"/>
      <c r="AC1079" s="151"/>
      <c r="AD1079" s="151"/>
      <c r="AE1079" s="151"/>
      <c r="AF1079" s="151"/>
      <c r="AG1079" s="151"/>
      <c r="AH1079" s="151"/>
      <c r="AI1079" s="151"/>
      <c r="AJ1079" s="158">
        <f>IF($DM1079=0,0,(IF(_xlfn.BITAND($DM1079, 128),"8,", "") &amp; IF(_xlfn.BITAND($DM1079,64),"7,", "") &amp; IF(_xlfn.BITAND($DM1079,7), _xlfn.BITAND($DM1079,7) &amp; ",", "") &amp; IF(_xlfn.BITAND($DM1079, 56), _xlfn.BITAND($DM1079, 56)/8, "")))</f>
        <v>0</v>
      </c>
      <c r="AK1079" s="159">
        <v>411</v>
      </c>
      <c r="AL1079" s="159">
        <v>2</v>
      </c>
      <c r="AM1079" s="160" t="s">
        <v>165</v>
      </c>
      <c r="AN1079" s="161" t="s">
        <v>1651</v>
      </c>
      <c r="AO1079" s="161" t="s">
        <v>167</v>
      </c>
      <c r="AP1079" s="161" t="s">
        <v>1651</v>
      </c>
      <c r="AQ1079" s="140" t="s">
        <v>1652</v>
      </c>
      <c r="AR1079" s="261">
        <v>0.06</v>
      </c>
      <c r="AS1079" s="12" t="s">
        <v>284</v>
      </c>
      <c r="AT1079" s="198">
        <v>2</v>
      </c>
      <c r="AU1079" s="198">
        <v>2</v>
      </c>
      <c r="AV1079" s="12" t="s">
        <v>259</v>
      </c>
      <c r="AW1079" s="135">
        <v>0</v>
      </c>
      <c r="AX1079" s="135">
        <v>0</v>
      </c>
      <c r="AY1079" s="135">
        <v>0</v>
      </c>
      <c r="AZ1079" s="135">
        <v>0</v>
      </c>
      <c r="BA1079" s="135">
        <v>0</v>
      </c>
      <c r="BB1079" s="136"/>
      <c r="BC1079" s="136"/>
      <c r="BD1079" s="15"/>
      <c r="BE1079" s="137" t="str">
        <f>IF(C1079="","",C1079)</f>
        <v>EGRdP lower than expected</v>
      </c>
      <c r="BF1079" s="11" t="s">
        <v>264</v>
      </c>
      <c r="BG1079" s="11" t="s">
        <v>265</v>
      </c>
      <c r="BH1079" s="11" t="s">
        <v>266</v>
      </c>
      <c r="BI1079" s="11" t="s">
        <v>1225</v>
      </c>
      <c r="BJ1079" s="11" t="s">
        <v>268</v>
      </c>
      <c r="BK1079" s="11" t="s">
        <v>485</v>
      </c>
      <c r="BL1079" s="11" t="s">
        <v>486</v>
      </c>
      <c r="BM1079" s="11" t="s">
        <v>179</v>
      </c>
      <c r="BN1079" s="11" t="s">
        <v>182</v>
      </c>
      <c r="BO1079" s="11" t="s">
        <v>181</v>
      </c>
      <c r="BP1079" s="11" t="s">
        <v>272</v>
      </c>
      <c r="BQ1079" s="11" t="s">
        <v>182</v>
      </c>
      <c r="BR1079" s="11" t="s">
        <v>182</v>
      </c>
      <c r="BS1079" s="11" t="s">
        <v>183</v>
      </c>
      <c r="BT1079" s="11" t="s">
        <v>182</v>
      </c>
      <c r="BU1079" s="11"/>
      <c r="BV1079" s="15">
        <f>IF(UPPER(TRIM(D1079))="X",1,0)</f>
        <v>0</v>
      </c>
      <c r="BW1079" s="15">
        <f>IF(UPPER(TRIM(E1079))="X",1,0)</f>
        <v>0</v>
      </c>
      <c r="BX1079" s="15">
        <f>IF(UPPER(TRIM(F1079))="X",1,0)</f>
        <v>0</v>
      </c>
      <c r="BY1079" s="15">
        <f>IF(UPPER(TRIM(G1079))="X",1,0)</f>
        <v>0</v>
      </c>
      <c r="BZ1079" s="15">
        <f>IF(UPPER(TRIM(H1079))="X",1,0)</f>
        <v>0</v>
      </c>
      <c r="CA1079" s="15">
        <f>IF(UPPER(TRIM(J1079))="X",1,0)</f>
        <v>0</v>
      </c>
      <c r="CB1079" s="15">
        <f>IF(UPPER(TRIM(L1079))="X",1,0)</f>
        <v>0</v>
      </c>
      <c r="CC1079" s="15">
        <f>IF(UPPER(TRIM(M1079))="X",1,0)</f>
        <v>0</v>
      </c>
      <c r="CD1079" s="15">
        <f>IF(UPPER(TRIM(I1079))="X",1,0)</f>
        <v>0</v>
      </c>
      <c r="CE1079" s="15">
        <f>IF(UPPER(TRIM(K1079))="X",1,0)</f>
        <v>0</v>
      </c>
      <c r="CF1079" s="15">
        <f t="shared" ref="CF1079:CX1079" si="508">IF(UPPER(TRIM(N1079))="X",1,0)</f>
        <v>0</v>
      </c>
      <c r="CG1079" s="15">
        <f t="shared" si="508"/>
        <v>0</v>
      </c>
      <c r="CH1079" s="15">
        <f t="shared" si="508"/>
        <v>0</v>
      </c>
      <c r="CI1079" s="15">
        <f t="shared" si="508"/>
        <v>0</v>
      </c>
      <c r="CJ1079" s="15">
        <f t="shared" si="508"/>
        <v>0</v>
      </c>
      <c r="CK1079" s="15">
        <f t="shared" si="508"/>
        <v>0</v>
      </c>
      <c r="CL1079" s="15">
        <f t="shared" si="508"/>
        <v>0</v>
      </c>
      <c r="CM1079" s="15">
        <f t="shared" si="508"/>
        <v>0</v>
      </c>
      <c r="CN1079" s="15">
        <f t="shared" si="508"/>
        <v>0</v>
      </c>
      <c r="CO1079" s="15">
        <f t="shared" si="508"/>
        <v>0</v>
      </c>
      <c r="CP1079" s="15">
        <f t="shared" si="508"/>
        <v>0</v>
      </c>
      <c r="CQ1079" s="15">
        <f t="shared" si="508"/>
        <v>0</v>
      </c>
      <c r="CR1079" s="15">
        <f t="shared" si="508"/>
        <v>0</v>
      </c>
      <c r="CS1079" s="15">
        <f t="shared" si="508"/>
        <v>0</v>
      </c>
      <c r="CT1079" s="15">
        <f t="shared" si="508"/>
        <v>0</v>
      </c>
      <c r="CU1079" s="15">
        <f t="shared" si="508"/>
        <v>0</v>
      </c>
      <c r="CV1079" s="15">
        <f t="shared" si="508"/>
        <v>0</v>
      </c>
      <c r="CW1079" s="15">
        <f t="shared" si="508"/>
        <v>0</v>
      </c>
      <c r="CX1079" s="15">
        <f t="shared" si="508"/>
        <v>0</v>
      </c>
      <c r="CY1079" s="15">
        <v>0</v>
      </c>
      <c r="CZ1079" s="15">
        <f>IF(UPPER(TRIM(AH1079))="X",1,0)</f>
        <v>0</v>
      </c>
      <c r="DA1079" s="15">
        <v>0</v>
      </c>
      <c r="DB1079" s="16">
        <f>IF(UPPER(TRIM(AM1079))="P", 0, IF(UPPER(TRIM(AM1079))="C", 16384, IF(UPPER(TRIM(AM1079))="B", 32768, IF(UPPER(TRIM(AM1079))="U", 49152, -1))))</f>
        <v>0</v>
      </c>
      <c r="DC1079" s="16">
        <f>HEX2DEC(AN1079)</f>
        <v>12557</v>
      </c>
      <c r="DD1079" s="16">
        <f>IF(UPPER(TRIM(BB1079))="",0,IF(UPPER(TRIM(BB1079))="M",32,IF(UPPER(TRIM(BB1079))="H",64,IF(UPPER(TRIM(BB1079))="I",128,-1))))</f>
        <v>0</v>
      </c>
      <c r="DE1079" s="16">
        <f>IF(UPPER(TRIM(BC1079))="",0, IF(UPPER(TRIM(BC1079))="U",1,IF(UPPER(TRIM(BC1079))="A",2,IF(UPPER(TRIM(BC1079))="B1",4,IF(UPPER(TRIM(BC1079))="B2",8,IF(UPPER(TRIM(BC1079))="C",16,-1))))))</f>
        <v>0</v>
      </c>
      <c r="DF1079" s="17"/>
      <c r="DG1079" s="16">
        <v>751</v>
      </c>
      <c r="DH1079" s="16">
        <f>AK1079</f>
        <v>411</v>
      </c>
      <c r="DI1079" s="16">
        <f>AL1079</f>
        <v>2</v>
      </c>
      <c r="DJ1079" s="16">
        <f>DB1079 + DC1079</f>
        <v>12557</v>
      </c>
      <c r="DK1079" s="16">
        <f>HEX2DEC(AO1079)</f>
        <v>0</v>
      </c>
      <c r="DL1079" s="16">
        <f>HEX2DEC(AP1079)</f>
        <v>12557</v>
      </c>
      <c r="DM1079" s="158">
        <v>0</v>
      </c>
      <c r="DN1079" s="16">
        <v>581</v>
      </c>
      <c r="DO1079" s="16">
        <f>BV1079*2^15+BW1079*2^14+BX1079*2^13+BY1079*2^12+BZ1079*2^11+CA1079*2^10+CB1079*2^9+CC1079*2^8+CD1079*2^7+CE1079*2^6+CF1079*2^5+CG1079*2^4+CH1079*2^3+CI1079*2^2+CJ1079*2^1+CK1079*2^0</f>
        <v>0</v>
      </c>
      <c r="DP1079" s="16">
        <f>CL1079*2^15+CM1079*2^14+CN1079*2^13+CO1079*2^12+CP1079*2^11+CQ1079*2^10+CR1079*2^9+CS1079*2^8+CT1079*2^7+CU1079*2^6+CV1079*2^5+CW1079*2^4+CX1079*2^3+CY1079*2^2+CZ1079*2^1+DA1079*2^0</f>
        <v>0</v>
      </c>
      <c r="DQ1079" s="16">
        <f>IF(DS1079=2,AT1079*1000,AT1079)</f>
        <v>2000</v>
      </c>
      <c r="DR1079" s="16">
        <f>IF(DT1079=2,AU1079*1000,AU1079)</f>
        <v>2000</v>
      </c>
      <c r="DS1079" s="16">
        <v>2</v>
      </c>
      <c r="DT1079" s="16">
        <v>2</v>
      </c>
      <c r="DU1079" s="16">
        <f>MAX(0,MIN(AX1079,3))*2^14+MAX(0,MIN(AY1079,3))*2^12+MAX(0,MIN(AZ1079,3))*2^10+MAX(0,MIN(BA1079,3))*2^8+IF(AW1079&lt;0,31,IF(AW1079&gt;30,30,AW1079))</f>
        <v>0</v>
      </c>
      <c r="DV1079" s="16">
        <f>DD1079 + DE1079</f>
        <v>0</v>
      </c>
      <c r="DW1079" s="138" t="s">
        <v>184</v>
      </c>
      <c r="DX1079" s="137" t="s">
        <v>273</v>
      </c>
      <c r="DY1079" s="137" t="s">
        <v>186</v>
      </c>
      <c r="DZ1079" s="17"/>
      <c r="EA1079" s="15"/>
      <c r="EB1079" s="15"/>
      <c r="EC1079" s="15"/>
      <c r="ED1079" s="15"/>
    </row>
    <row r="1080" spans="1:134" ht="15" hidden="1" customHeight="1" x14ac:dyDescent="0.3">
      <c r="A1080" s="342" t="s">
        <v>229</v>
      </c>
      <c r="B1080" s="139"/>
      <c r="C1080" s="561"/>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48"/>
      <c r="AK1080" s="12"/>
      <c r="AL1080" s="12"/>
      <c r="AM1080" s="149"/>
      <c r="AN1080" s="150"/>
      <c r="AO1080" s="150"/>
      <c r="AP1080" s="150"/>
      <c r="AQ1080" s="140" t="s">
        <v>1653</v>
      </c>
      <c r="AR1080" s="133">
        <v>25</v>
      </c>
      <c r="AS1080" s="12" t="s">
        <v>328</v>
      </c>
      <c r="AT1080" s="13"/>
      <c r="AU1080" s="13"/>
      <c r="AV1080" s="12"/>
      <c r="AW1080" s="12"/>
      <c r="AX1080" s="12"/>
      <c r="AY1080" s="12"/>
      <c r="AZ1080" s="12"/>
      <c r="BA1080" s="12"/>
      <c r="BB1080" s="14"/>
      <c r="BC1080" s="14"/>
      <c r="BD1080" s="15"/>
      <c r="BE1080" s="137"/>
      <c r="BF1080" s="146"/>
      <c r="BG1080" s="146"/>
      <c r="BH1080" s="146"/>
      <c r="BI1080" s="11"/>
      <c r="BJ1080" s="11"/>
      <c r="BK1080" s="11"/>
      <c r="BL1080" s="11"/>
      <c r="BM1080" s="11"/>
      <c r="BN1080" s="11"/>
      <c r="BO1080" s="11"/>
      <c r="BP1080" s="11"/>
      <c r="BQ1080" s="11"/>
      <c r="BR1080" s="11"/>
      <c r="BS1080" s="11"/>
      <c r="BT1080" s="11"/>
      <c r="BU1080" s="11"/>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c r="CU1080" s="15"/>
      <c r="CV1080" s="15"/>
      <c r="CW1080" s="15"/>
      <c r="CX1080" s="15"/>
      <c r="CY1080" s="15"/>
      <c r="CZ1080" s="15"/>
      <c r="DA1080" s="15"/>
      <c r="DB1080" s="16"/>
      <c r="DC1080" s="16"/>
      <c r="DD1080" s="16"/>
      <c r="DE1080" s="16"/>
      <c r="DF1080" s="17"/>
      <c r="DG1080" s="16"/>
      <c r="DH1080" s="16"/>
      <c r="DI1080" s="16"/>
      <c r="DJ1080" s="16"/>
      <c r="DK1080" s="16"/>
      <c r="DL1080" s="16"/>
      <c r="DM1080" s="13"/>
      <c r="DN1080" s="16"/>
      <c r="DO1080" s="16"/>
      <c r="DP1080" s="16"/>
      <c r="DQ1080" s="16"/>
      <c r="DR1080" s="16"/>
      <c r="DS1080" s="16"/>
      <c r="DT1080" s="16"/>
      <c r="DU1080" s="16"/>
      <c r="DV1080" s="16"/>
      <c r="DW1080" s="138"/>
      <c r="DX1080" s="137"/>
      <c r="DY1080" s="137"/>
      <c r="DZ1080" s="17"/>
      <c r="EA1080" s="15"/>
      <c r="EB1080" s="15"/>
      <c r="EC1080" s="15"/>
      <c r="ED1080" s="15"/>
    </row>
    <row r="1081" spans="1:134" ht="15" hidden="1" customHeight="1" x14ac:dyDescent="0.3">
      <c r="A1081" s="220"/>
      <c r="B1081" s="139"/>
      <c r="C1081" s="561"/>
      <c r="D1081" s="203"/>
      <c r="E1081" s="203"/>
      <c r="F1081" s="203"/>
      <c r="G1081" s="203"/>
      <c r="H1081" s="203"/>
      <c r="I1081" s="203"/>
      <c r="J1081" s="203"/>
      <c r="K1081" s="203"/>
      <c r="L1081" s="203"/>
      <c r="M1081" s="203"/>
      <c r="N1081" s="203"/>
      <c r="O1081" s="203"/>
      <c r="P1081" s="203"/>
      <c r="Q1081" s="203"/>
      <c r="R1081" s="203"/>
      <c r="S1081" s="203"/>
      <c r="T1081" s="203"/>
      <c r="U1081" s="203"/>
      <c r="V1081" s="203"/>
      <c r="W1081" s="203"/>
      <c r="X1081" s="203"/>
      <c r="Y1081" s="203"/>
      <c r="Z1081" s="203"/>
      <c r="AA1081" s="203"/>
      <c r="AB1081" s="203"/>
      <c r="AC1081" s="203"/>
      <c r="AD1081" s="203"/>
      <c r="AE1081" s="203"/>
      <c r="AF1081" s="203"/>
      <c r="AG1081" s="203"/>
      <c r="AH1081" s="203"/>
      <c r="AI1081" s="203"/>
      <c r="AJ1081" s="148"/>
      <c r="AK1081" s="12"/>
      <c r="AL1081" s="12"/>
      <c r="AM1081" s="149"/>
      <c r="AN1081" s="150"/>
      <c r="AO1081" s="150"/>
      <c r="AP1081" s="150"/>
      <c r="AQ1081" s="140"/>
      <c r="AR1081" s="197"/>
      <c r="AS1081" s="12"/>
      <c r="AT1081" s="13"/>
      <c r="AU1081" s="13"/>
      <c r="AV1081" s="12"/>
      <c r="AW1081" s="12"/>
      <c r="AX1081" s="12"/>
      <c r="AY1081" s="12"/>
      <c r="AZ1081" s="12"/>
      <c r="BA1081" s="12"/>
      <c r="BB1081" s="14"/>
      <c r="BC1081" s="14"/>
      <c r="BD1081" s="15"/>
      <c r="BE1081" s="137"/>
      <c r="BF1081" s="146"/>
      <c r="BG1081" s="146"/>
      <c r="BH1081" s="146"/>
      <c r="BI1081" s="11"/>
      <c r="BJ1081" s="11"/>
      <c r="BK1081" s="11"/>
      <c r="BL1081" s="11"/>
      <c r="BM1081" s="11"/>
      <c r="BN1081" s="11"/>
      <c r="BO1081" s="11"/>
      <c r="BP1081" s="11"/>
      <c r="BQ1081" s="11"/>
      <c r="BR1081" s="11"/>
      <c r="BS1081" s="11"/>
      <c r="BT1081" s="11"/>
      <c r="BU1081" s="11"/>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c r="CU1081" s="15"/>
      <c r="CV1081" s="15"/>
      <c r="CW1081" s="15"/>
      <c r="CX1081" s="15"/>
      <c r="CY1081" s="15"/>
      <c r="CZ1081" s="15"/>
      <c r="DA1081" s="15"/>
      <c r="DB1081" s="16"/>
      <c r="DC1081" s="16"/>
      <c r="DD1081" s="16"/>
      <c r="DE1081" s="16"/>
      <c r="DF1081" s="17"/>
      <c r="DG1081" s="16"/>
      <c r="DH1081" s="16"/>
      <c r="DI1081" s="16"/>
      <c r="DJ1081" s="16"/>
      <c r="DK1081" s="16"/>
      <c r="DL1081" s="16"/>
      <c r="DM1081" s="13"/>
      <c r="DN1081" s="16"/>
      <c r="DO1081" s="16"/>
      <c r="DP1081" s="16"/>
      <c r="DQ1081" s="16"/>
      <c r="DR1081" s="16"/>
      <c r="DS1081" s="16"/>
      <c r="DT1081" s="16"/>
      <c r="DU1081" s="16"/>
      <c r="DV1081" s="16"/>
      <c r="DW1081" s="138"/>
      <c r="DX1081" s="137"/>
      <c r="DY1081" s="137"/>
      <c r="DZ1081" s="17"/>
      <c r="EA1081" s="15"/>
      <c r="EB1081" s="15"/>
      <c r="EC1081" s="15"/>
      <c r="ED1081" s="15"/>
    </row>
    <row r="1082" spans="1:134" ht="15" hidden="1" customHeight="1" x14ac:dyDescent="0.3">
      <c r="A1082" s="220"/>
      <c r="B1082" s="139"/>
      <c r="C1082" s="561" t="s">
        <v>1654</v>
      </c>
      <c r="D1082" s="152"/>
      <c r="E1082" s="151"/>
      <c r="F1082" s="152"/>
      <c r="G1082" s="151"/>
      <c r="H1082" s="152"/>
      <c r="I1082" s="152"/>
      <c r="J1082" s="152"/>
      <c r="K1082" s="152"/>
      <c r="L1082" s="152"/>
      <c r="M1082" s="152"/>
      <c r="N1082" s="152"/>
      <c r="O1082" s="152"/>
      <c r="P1082" s="152"/>
      <c r="Q1082" s="152"/>
      <c r="R1082" s="152"/>
      <c r="S1082" s="152"/>
      <c r="T1082" s="152"/>
      <c r="U1082" s="151"/>
      <c r="V1082" s="151"/>
      <c r="W1082" s="151"/>
      <c r="X1082" s="151"/>
      <c r="Y1082" s="151"/>
      <c r="Z1082" s="151"/>
      <c r="AA1082" s="151"/>
      <c r="AB1082" s="151"/>
      <c r="AC1082" s="151"/>
      <c r="AD1082" s="151"/>
      <c r="AE1082" s="151"/>
      <c r="AF1082" s="151"/>
      <c r="AG1082" s="151"/>
      <c r="AH1082" s="151"/>
      <c r="AI1082" s="151"/>
      <c r="AJ1082" s="158">
        <f>IF($DM1082=0,0,(IF(_xlfn.BITAND($DM1082, 128),"8,", "") &amp; IF(_xlfn.BITAND($DM1082,64),"7,", "") &amp; IF(_xlfn.BITAND($DM1082,7), _xlfn.BITAND($DM1082,7) &amp; ",", "") &amp; IF(_xlfn.BITAND($DM1082, 56), _xlfn.BITAND($DM1082, 56)/8, "")))</f>
        <v>0</v>
      </c>
      <c r="AK1082" s="159">
        <v>411</v>
      </c>
      <c r="AL1082" s="159">
        <v>2</v>
      </c>
      <c r="AM1082" s="160" t="s">
        <v>165</v>
      </c>
      <c r="AN1082" s="161" t="s">
        <v>1655</v>
      </c>
      <c r="AO1082" s="161" t="s">
        <v>167</v>
      </c>
      <c r="AP1082" s="161" t="s">
        <v>1655</v>
      </c>
      <c r="AQ1082" s="132" t="s">
        <v>517</v>
      </c>
      <c r="AR1082" s="197">
        <v>1</v>
      </c>
      <c r="AS1082" s="12"/>
      <c r="AT1082" s="198">
        <v>2</v>
      </c>
      <c r="AU1082" s="198">
        <v>2</v>
      </c>
      <c r="AV1082" s="12" t="s">
        <v>259</v>
      </c>
      <c r="AW1082" s="135">
        <v>0</v>
      </c>
      <c r="AX1082" s="135">
        <v>0</v>
      </c>
      <c r="AY1082" s="135">
        <v>0</v>
      </c>
      <c r="AZ1082" s="135">
        <v>0</v>
      </c>
      <c r="BA1082" s="135">
        <v>0</v>
      </c>
      <c r="BB1082" s="136"/>
      <c r="BC1082" s="136"/>
      <c r="BD1082" s="15"/>
      <c r="BE1082" s="137" t="str">
        <f>IF(C1082="","",C1082)</f>
        <v>EGRdP higher than expected</v>
      </c>
      <c r="BF1082" s="11" t="s">
        <v>264</v>
      </c>
      <c r="BG1082" s="11" t="s">
        <v>265</v>
      </c>
      <c r="BH1082" s="11" t="s">
        <v>266</v>
      </c>
      <c r="BI1082" s="11" t="s">
        <v>1225</v>
      </c>
      <c r="BJ1082" s="11" t="s">
        <v>268</v>
      </c>
      <c r="BK1082" s="11" t="s">
        <v>485</v>
      </c>
      <c r="BL1082" s="11" t="s">
        <v>486</v>
      </c>
      <c r="BM1082" s="11" t="s">
        <v>179</v>
      </c>
      <c r="BN1082" s="11" t="s">
        <v>182</v>
      </c>
      <c r="BO1082" s="11" t="s">
        <v>181</v>
      </c>
      <c r="BP1082" s="11" t="s">
        <v>272</v>
      </c>
      <c r="BQ1082" s="11" t="s">
        <v>182</v>
      </c>
      <c r="BR1082" s="11" t="s">
        <v>182</v>
      </c>
      <c r="BS1082" s="11" t="s">
        <v>183</v>
      </c>
      <c r="BT1082" s="11" t="s">
        <v>182</v>
      </c>
      <c r="BU1082" s="11"/>
      <c r="BV1082" s="15">
        <f>IF(UPPER(TRIM(D1082))="X",1,0)</f>
        <v>0</v>
      </c>
      <c r="BW1082" s="15">
        <f>IF(UPPER(TRIM(E1082))="X",1,0)</f>
        <v>0</v>
      </c>
      <c r="BX1082" s="15">
        <f>IF(UPPER(TRIM(F1082))="X",1,0)</f>
        <v>0</v>
      </c>
      <c r="BY1082" s="15">
        <f>IF(UPPER(TRIM(G1082))="X",1,0)</f>
        <v>0</v>
      </c>
      <c r="BZ1082" s="15">
        <f>IF(UPPER(TRIM(H1082))="X",1,0)</f>
        <v>0</v>
      </c>
      <c r="CA1082" s="15">
        <f>IF(UPPER(TRIM(J1082))="X",1,0)</f>
        <v>0</v>
      </c>
      <c r="CB1082" s="15">
        <f>IF(UPPER(TRIM(L1082))="X",1,0)</f>
        <v>0</v>
      </c>
      <c r="CC1082" s="15">
        <f>IF(UPPER(TRIM(M1082))="X",1,0)</f>
        <v>0</v>
      </c>
      <c r="CD1082" s="15">
        <f>IF(UPPER(TRIM(I1082))="X",1,0)</f>
        <v>0</v>
      </c>
      <c r="CE1082" s="15">
        <f>IF(UPPER(TRIM(K1082))="X",1,0)</f>
        <v>0</v>
      </c>
      <c r="CF1082" s="15">
        <f t="shared" ref="CF1082:CX1082" si="509">IF(UPPER(TRIM(N1082))="X",1,0)</f>
        <v>0</v>
      </c>
      <c r="CG1082" s="15">
        <f t="shared" si="509"/>
        <v>0</v>
      </c>
      <c r="CH1082" s="15">
        <f t="shared" si="509"/>
        <v>0</v>
      </c>
      <c r="CI1082" s="15">
        <f t="shared" si="509"/>
        <v>0</v>
      </c>
      <c r="CJ1082" s="15">
        <f t="shared" si="509"/>
        <v>0</v>
      </c>
      <c r="CK1082" s="15">
        <f t="shared" si="509"/>
        <v>0</v>
      </c>
      <c r="CL1082" s="15">
        <f t="shared" si="509"/>
        <v>0</v>
      </c>
      <c r="CM1082" s="15">
        <f t="shared" si="509"/>
        <v>0</v>
      </c>
      <c r="CN1082" s="15">
        <f t="shared" si="509"/>
        <v>0</v>
      </c>
      <c r="CO1082" s="15">
        <f t="shared" si="509"/>
        <v>0</v>
      </c>
      <c r="CP1082" s="15">
        <f t="shared" si="509"/>
        <v>0</v>
      </c>
      <c r="CQ1082" s="15">
        <f t="shared" si="509"/>
        <v>0</v>
      </c>
      <c r="CR1082" s="15">
        <f t="shared" si="509"/>
        <v>0</v>
      </c>
      <c r="CS1082" s="15">
        <f t="shared" si="509"/>
        <v>0</v>
      </c>
      <c r="CT1082" s="15">
        <f t="shared" si="509"/>
        <v>0</v>
      </c>
      <c r="CU1082" s="15">
        <f t="shared" si="509"/>
        <v>0</v>
      </c>
      <c r="CV1082" s="15">
        <f t="shared" si="509"/>
        <v>0</v>
      </c>
      <c r="CW1082" s="15">
        <f t="shared" si="509"/>
        <v>0</v>
      </c>
      <c r="CX1082" s="15">
        <f t="shared" si="509"/>
        <v>0</v>
      </c>
      <c r="CY1082" s="15">
        <v>0</v>
      </c>
      <c r="CZ1082" s="15">
        <f>IF(UPPER(TRIM(AH1082))="X",1,0)</f>
        <v>0</v>
      </c>
      <c r="DA1082" s="15">
        <v>0</v>
      </c>
      <c r="DB1082" s="16">
        <f>IF(UPPER(TRIM(AM1082))="P", 0, IF(UPPER(TRIM(AM1082))="C", 16384, IF(UPPER(TRIM(AM1082))="B", 32768, IF(UPPER(TRIM(AM1082))="U", 49152, -1))))</f>
        <v>0</v>
      </c>
      <c r="DC1082" s="16">
        <f>HEX2DEC(AN1082)</f>
        <v>12558</v>
      </c>
      <c r="DD1082" s="16">
        <f>IF(UPPER(TRIM(BB1082))="",0,IF(UPPER(TRIM(BB1082))="M",32,IF(UPPER(TRIM(BB1082))="H",64,IF(UPPER(TRIM(BB1082))="I",128,-1))))</f>
        <v>0</v>
      </c>
      <c r="DE1082" s="16">
        <f>IF(UPPER(TRIM(BC1082))="",0, IF(UPPER(TRIM(BC1082))="U",1,IF(UPPER(TRIM(BC1082))="A",2,IF(UPPER(TRIM(BC1082))="B1",4,IF(UPPER(TRIM(BC1082))="B2",8,IF(UPPER(TRIM(BC1082))="C",16,-1))))))</f>
        <v>0</v>
      </c>
      <c r="DF1082" s="17"/>
      <c r="DG1082" s="16">
        <v>752</v>
      </c>
      <c r="DH1082" s="16">
        <f>AK1082</f>
        <v>411</v>
      </c>
      <c r="DI1082" s="16">
        <f>AL1082</f>
        <v>2</v>
      </c>
      <c r="DJ1082" s="16">
        <f>DB1082 + DC1082</f>
        <v>12558</v>
      </c>
      <c r="DK1082" s="16">
        <f>HEX2DEC(AO1082)</f>
        <v>0</v>
      </c>
      <c r="DL1082" s="16">
        <f>HEX2DEC(AP1082)</f>
        <v>12558</v>
      </c>
      <c r="DM1082" s="158">
        <v>0</v>
      </c>
      <c r="DN1082" s="16">
        <v>582</v>
      </c>
      <c r="DO1082" s="16">
        <f>BV1082*2^15+BW1082*2^14+BX1082*2^13+BY1082*2^12+BZ1082*2^11+CA1082*2^10+CB1082*2^9+CC1082*2^8+CD1082*2^7+CE1082*2^6+CF1082*2^5+CG1082*2^4+CH1082*2^3+CI1082*2^2+CJ1082*2^1+CK1082*2^0</f>
        <v>0</v>
      </c>
      <c r="DP1082" s="16">
        <f>CL1082*2^15+CM1082*2^14+CN1082*2^13+CO1082*2^12+CP1082*2^11+CQ1082*2^10+CR1082*2^9+CS1082*2^8+CT1082*2^7+CU1082*2^6+CV1082*2^5+CW1082*2^4+CX1082*2^3+CY1082*2^2+CZ1082*2^1+DA1082*2^0</f>
        <v>0</v>
      </c>
      <c r="DQ1082" s="16">
        <f>IF(DS1082=2,AT1082*1000,AT1082)</f>
        <v>2000</v>
      </c>
      <c r="DR1082" s="16">
        <f>IF(DT1082=2,AU1082*1000,AU1082)</f>
        <v>2000</v>
      </c>
      <c r="DS1082" s="16">
        <v>2</v>
      </c>
      <c r="DT1082" s="16">
        <v>2</v>
      </c>
      <c r="DU1082" s="16">
        <f>MAX(0,MIN(AX1082,3))*2^14+MAX(0,MIN(AY1082,3))*2^12+MAX(0,MIN(AZ1082,3))*2^10+MAX(0,MIN(BA1082,3))*2^8+IF(AW1082&lt;0,31,IF(AW1082&gt;30,30,AW1082))</f>
        <v>0</v>
      </c>
      <c r="DV1082" s="16">
        <f>DD1082 + DE1082</f>
        <v>0</v>
      </c>
      <c r="DW1082" s="138" t="s">
        <v>184</v>
      </c>
      <c r="DX1082" s="137" t="s">
        <v>273</v>
      </c>
      <c r="DY1082" s="137" t="s">
        <v>186</v>
      </c>
      <c r="DZ1082" s="17"/>
      <c r="EA1082" s="15"/>
      <c r="EB1082" s="15"/>
      <c r="EC1082" s="15"/>
      <c r="ED1082" s="15"/>
    </row>
    <row r="1083" spans="1:134" ht="15" hidden="1" customHeight="1" x14ac:dyDescent="0.3">
      <c r="A1083" s="220"/>
      <c r="B1083" s="139"/>
      <c r="C1083" s="561"/>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48"/>
      <c r="AK1083" s="12"/>
      <c r="AL1083" s="12"/>
      <c r="AM1083" s="149"/>
      <c r="AN1083" s="150"/>
      <c r="AO1083" s="150"/>
      <c r="AP1083" s="150"/>
      <c r="AQ1083" s="140" t="s">
        <v>1656</v>
      </c>
      <c r="AR1083" s="261">
        <v>0.3</v>
      </c>
      <c r="AS1083" s="12" t="s">
        <v>284</v>
      </c>
      <c r="AT1083" s="13"/>
      <c r="AU1083" s="13"/>
      <c r="AV1083" s="12"/>
      <c r="AW1083" s="12"/>
      <c r="AX1083" s="12"/>
      <c r="AY1083" s="12"/>
      <c r="AZ1083" s="12"/>
      <c r="BA1083" s="12"/>
      <c r="BB1083" s="14"/>
      <c r="BC1083" s="14"/>
      <c r="BD1083" s="15"/>
      <c r="BE1083" s="137"/>
      <c r="BF1083" s="146"/>
      <c r="BG1083" s="146"/>
      <c r="BH1083" s="146"/>
      <c r="BI1083" s="11"/>
      <c r="BJ1083" s="11"/>
      <c r="BK1083" s="11"/>
      <c r="BL1083" s="11"/>
      <c r="BM1083" s="11"/>
      <c r="BN1083" s="11"/>
      <c r="BO1083" s="11"/>
      <c r="BP1083" s="11"/>
      <c r="BQ1083" s="11"/>
      <c r="BR1083" s="11"/>
      <c r="BS1083" s="11"/>
      <c r="BT1083" s="11"/>
      <c r="BU1083" s="11"/>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c r="CU1083" s="15"/>
      <c r="CV1083" s="15"/>
      <c r="CW1083" s="15"/>
      <c r="CX1083" s="15"/>
      <c r="CY1083" s="15"/>
      <c r="CZ1083" s="15"/>
      <c r="DA1083" s="15"/>
      <c r="DB1083" s="16"/>
      <c r="DC1083" s="16"/>
      <c r="DD1083" s="16"/>
      <c r="DE1083" s="16"/>
      <c r="DF1083" s="17"/>
      <c r="DG1083" s="16"/>
      <c r="DH1083" s="16"/>
      <c r="DI1083" s="16"/>
      <c r="DJ1083" s="16"/>
      <c r="DK1083" s="16"/>
      <c r="DL1083" s="16"/>
      <c r="DM1083" s="13"/>
      <c r="DN1083" s="16"/>
      <c r="DO1083" s="16"/>
      <c r="DP1083" s="16"/>
      <c r="DQ1083" s="16"/>
      <c r="DR1083" s="16"/>
      <c r="DS1083" s="16"/>
      <c r="DT1083" s="16"/>
      <c r="DU1083" s="16"/>
      <c r="DV1083" s="16"/>
      <c r="DW1083" s="138"/>
      <c r="DX1083" s="137"/>
      <c r="DY1083" s="137"/>
      <c r="DZ1083" s="17"/>
      <c r="EA1083" s="15"/>
      <c r="EB1083" s="15"/>
      <c r="EC1083" s="15"/>
      <c r="ED1083" s="15"/>
    </row>
    <row r="1084" spans="1:134" ht="15" hidden="1" customHeight="1" x14ac:dyDescent="0.3">
      <c r="A1084" s="220"/>
      <c r="B1084" s="139"/>
      <c r="C1084" s="561"/>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48"/>
      <c r="AK1084" s="12"/>
      <c r="AL1084" s="12"/>
      <c r="AM1084" s="149"/>
      <c r="AN1084" s="150"/>
      <c r="AO1084" s="150"/>
      <c r="AP1084" s="150"/>
      <c r="AQ1084" s="140" t="s">
        <v>1657</v>
      </c>
      <c r="AR1084" s="133">
        <v>5</v>
      </c>
      <c r="AS1084" s="12" t="s">
        <v>328</v>
      </c>
      <c r="AT1084" s="13"/>
      <c r="AU1084" s="13"/>
      <c r="AV1084" s="12"/>
      <c r="AW1084" s="12"/>
      <c r="AX1084" s="12"/>
      <c r="AY1084" s="12"/>
      <c r="AZ1084" s="12"/>
      <c r="BA1084" s="12"/>
      <c r="BB1084" s="14"/>
      <c r="BC1084" s="14"/>
      <c r="BD1084" s="15"/>
      <c r="BE1084" s="137"/>
      <c r="BF1084" s="146"/>
      <c r="BG1084" s="146"/>
      <c r="BH1084" s="146"/>
      <c r="BI1084" s="11"/>
      <c r="BJ1084" s="11"/>
      <c r="BK1084" s="11"/>
      <c r="BL1084" s="11"/>
      <c r="BM1084" s="11"/>
      <c r="BN1084" s="11"/>
      <c r="BO1084" s="11"/>
      <c r="BP1084" s="11"/>
      <c r="BQ1084" s="11"/>
      <c r="BR1084" s="11"/>
      <c r="BS1084" s="11"/>
      <c r="BT1084" s="11"/>
      <c r="BU1084" s="11"/>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c r="CU1084" s="15"/>
      <c r="CV1084" s="15"/>
      <c r="CW1084" s="15"/>
      <c r="CX1084" s="15"/>
      <c r="CY1084" s="15"/>
      <c r="CZ1084" s="15"/>
      <c r="DA1084" s="15"/>
      <c r="DB1084" s="16"/>
      <c r="DC1084" s="16"/>
      <c r="DD1084" s="16"/>
      <c r="DE1084" s="16"/>
      <c r="DF1084" s="17"/>
      <c r="DG1084" s="16"/>
      <c r="DH1084" s="16"/>
      <c r="DI1084" s="16"/>
      <c r="DJ1084" s="16"/>
      <c r="DK1084" s="16"/>
      <c r="DL1084" s="16"/>
      <c r="DM1084" s="13"/>
      <c r="DN1084" s="16"/>
      <c r="DO1084" s="16"/>
      <c r="DP1084" s="16"/>
      <c r="DQ1084" s="16"/>
      <c r="DR1084" s="16"/>
      <c r="DS1084" s="16"/>
      <c r="DT1084" s="16"/>
      <c r="DU1084" s="16"/>
      <c r="DV1084" s="16"/>
      <c r="DW1084" s="138"/>
      <c r="DX1084" s="137"/>
      <c r="DY1084" s="137"/>
      <c r="DZ1084" s="17"/>
      <c r="EA1084" s="15"/>
      <c r="EB1084" s="15"/>
      <c r="EC1084" s="15"/>
      <c r="ED1084" s="15"/>
    </row>
    <row r="1085" spans="1:134" ht="15" hidden="1" customHeight="1" x14ac:dyDescent="0.3">
      <c r="A1085" s="220"/>
      <c r="B1085" s="139"/>
      <c r="C1085" s="561"/>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48"/>
      <c r="AK1085" s="12"/>
      <c r="AL1085" s="12"/>
      <c r="AM1085" s="149"/>
      <c r="AN1085" s="150"/>
      <c r="AO1085" s="150"/>
      <c r="AP1085" s="150"/>
      <c r="AQ1085" s="140"/>
      <c r="AR1085" s="197"/>
      <c r="AS1085" s="12"/>
      <c r="AT1085" s="13"/>
      <c r="AU1085" s="13"/>
      <c r="AV1085" s="12"/>
      <c r="AW1085" s="12"/>
      <c r="AX1085" s="12"/>
      <c r="AY1085" s="12"/>
      <c r="AZ1085" s="12"/>
      <c r="BA1085" s="12"/>
      <c r="BB1085" s="14"/>
      <c r="BC1085" s="14"/>
      <c r="BD1085" s="15"/>
      <c r="BE1085" s="137"/>
      <c r="BF1085" s="146"/>
      <c r="BG1085" s="146"/>
      <c r="BH1085" s="146"/>
      <c r="BI1085" s="11"/>
      <c r="BJ1085" s="11"/>
      <c r="BK1085" s="11"/>
      <c r="BL1085" s="11"/>
      <c r="BM1085" s="11"/>
      <c r="BN1085" s="11"/>
      <c r="BO1085" s="11"/>
      <c r="BP1085" s="11"/>
      <c r="BQ1085" s="11"/>
      <c r="BR1085" s="11"/>
      <c r="BS1085" s="11"/>
      <c r="BT1085" s="11"/>
      <c r="BU1085" s="11"/>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c r="CU1085" s="15"/>
      <c r="CV1085" s="15"/>
      <c r="CW1085" s="15"/>
      <c r="CX1085" s="15"/>
      <c r="CY1085" s="15"/>
      <c r="CZ1085" s="15"/>
      <c r="DA1085" s="15"/>
      <c r="DB1085" s="16"/>
      <c r="DC1085" s="16"/>
      <c r="DD1085" s="16"/>
      <c r="DE1085" s="16"/>
      <c r="DF1085" s="17"/>
      <c r="DG1085" s="16"/>
      <c r="DH1085" s="16"/>
      <c r="DI1085" s="16"/>
      <c r="DJ1085" s="16"/>
      <c r="DK1085" s="16"/>
      <c r="DL1085" s="16"/>
      <c r="DM1085" s="13"/>
      <c r="DN1085" s="16"/>
      <c r="DO1085" s="16"/>
      <c r="DP1085" s="16"/>
      <c r="DQ1085" s="16"/>
      <c r="DR1085" s="16"/>
      <c r="DS1085" s="16"/>
      <c r="DT1085" s="16"/>
      <c r="DU1085" s="16"/>
      <c r="DV1085" s="16"/>
      <c r="DW1085" s="138"/>
      <c r="DX1085" s="137"/>
      <c r="DY1085" s="137"/>
      <c r="DZ1085" s="17"/>
      <c r="EA1085" s="15"/>
      <c r="EB1085" s="15"/>
      <c r="EC1085" s="15"/>
      <c r="ED1085" s="15"/>
    </row>
    <row r="1086" spans="1:134" ht="15" hidden="1" customHeight="1" x14ac:dyDescent="0.3">
      <c r="A1086" s="220"/>
      <c r="B1086" s="176"/>
      <c r="C1086" s="567"/>
      <c r="D1086" s="203"/>
      <c r="E1086" s="203"/>
      <c r="F1086" s="203"/>
      <c r="G1086" s="203"/>
      <c r="H1086" s="203"/>
      <c r="I1086" s="203"/>
      <c r="J1086" s="203"/>
      <c r="K1086" s="203"/>
      <c r="L1086" s="203"/>
      <c r="M1086" s="203"/>
      <c r="N1086" s="203"/>
      <c r="O1086" s="203"/>
      <c r="P1086" s="203"/>
      <c r="Q1086" s="203"/>
      <c r="R1086" s="203"/>
      <c r="S1086" s="203"/>
      <c r="T1086" s="203"/>
      <c r="U1086" s="203"/>
      <c r="V1086" s="203"/>
      <c r="W1086" s="203"/>
      <c r="X1086" s="203"/>
      <c r="Y1086" s="203"/>
      <c r="Z1086" s="203"/>
      <c r="AA1086" s="203"/>
      <c r="AB1086" s="203"/>
      <c r="AC1086" s="203"/>
      <c r="AD1086" s="203"/>
      <c r="AE1086" s="203"/>
      <c r="AF1086" s="203"/>
      <c r="AG1086" s="203"/>
      <c r="AH1086" s="203"/>
      <c r="AI1086" s="203"/>
      <c r="AJ1086" s="285"/>
      <c r="AK1086" s="184"/>
      <c r="AL1086" s="184"/>
      <c r="AM1086" s="286"/>
      <c r="AN1086" s="287"/>
      <c r="AO1086" s="287"/>
      <c r="AP1086" s="287"/>
      <c r="AQ1086" s="295"/>
      <c r="AR1086" s="189"/>
      <c r="AS1086" s="184"/>
      <c r="AT1086" s="190"/>
      <c r="AU1086" s="341"/>
      <c r="AV1086" s="184"/>
      <c r="AW1086" s="184"/>
      <c r="AX1086" s="184"/>
      <c r="AY1086" s="184"/>
      <c r="AZ1086" s="184"/>
      <c r="BA1086" s="184"/>
      <c r="BB1086" s="186"/>
      <c r="BC1086" s="186"/>
      <c r="BD1086" s="15"/>
      <c r="BE1086" s="137"/>
      <c r="BF1086" s="146"/>
      <c r="BG1086" s="146"/>
      <c r="BH1086" s="146"/>
      <c r="BI1086" s="11"/>
      <c r="BJ1086" s="11"/>
      <c r="BK1086" s="11"/>
      <c r="BL1086" s="11"/>
      <c r="BM1086" s="11"/>
      <c r="BN1086" s="11"/>
      <c r="BO1086" s="11"/>
      <c r="BP1086" s="11"/>
      <c r="BQ1086" s="11"/>
      <c r="BR1086" s="11"/>
      <c r="BS1086" s="11"/>
      <c r="BT1086" s="11"/>
      <c r="BU1086" s="11"/>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c r="CU1086" s="15"/>
      <c r="CV1086" s="15"/>
      <c r="CW1086" s="15"/>
      <c r="CX1086" s="15"/>
      <c r="CY1086" s="15"/>
      <c r="CZ1086" s="15"/>
      <c r="DA1086" s="15"/>
      <c r="DB1086" s="16"/>
      <c r="DC1086" s="16"/>
      <c r="DD1086" s="16"/>
      <c r="DE1086" s="16"/>
      <c r="DF1086" s="17"/>
      <c r="DG1086" s="16"/>
      <c r="DH1086" s="16"/>
      <c r="DI1086" s="16"/>
      <c r="DJ1086" s="16"/>
      <c r="DK1086" s="16"/>
      <c r="DL1086" s="16"/>
      <c r="DM1086" s="185"/>
      <c r="DN1086" s="16"/>
      <c r="DO1086" s="16"/>
      <c r="DP1086" s="16"/>
      <c r="DQ1086" s="16"/>
      <c r="DR1086" s="16"/>
      <c r="DS1086" s="16"/>
      <c r="DT1086" s="16"/>
      <c r="DU1086" s="16"/>
      <c r="DV1086" s="16"/>
      <c r="DW1086" s="138"/>
      <c r="DX1086" s="137"/>
      <c r="DY1086" s="137"/>
      <c r="DZ1086" s="17"/>
      <c r="EA1086" s="15"/>
      <c r="EB1086" s="15"/>
      <c r="EC1086" s="15"/>
      <c r="ED1086" s="15"/>
    </row>
    <row r="1087" spans="1:134" ht="15" hidden="1" customHeight="1" x14ac:dyDescent="0.3">
      <c r="A1087" s="220"/>
      <c r="B1087" s="139"/>
      <c r="C1087" s="561" t="s">
        <v>1658</v>
      </c>
      <c r="D1087" s="152"/>
      <c r="E1087" s="151"/>
      <c r="F1087" s="152"/>
      <c r="G1087" s="151"/>
      <c r="H1087" s="152"/>
      <c r="I1087" s="152"/>
      <c r="J1087" s="152"/>
      <c r="K1087" s="152"/>
      <c r="L1087" s="152"/>
      <c r="M1087" s="152"/>
      <c r="N1087" s="152"/>
      <c r="O1087" s="152"/>
      <c r="P1087" s="152"/>
      <c r="Q1087" s="152"/>
      <c r="R1087" s="152"/>
      <c r="S1087" s="152"/>
      <c r="T1087" s="152"/>
      <c r="U1087" s="151"/>
      <c r="V1087" s="151"/>
      <c r="W1087" s="151"/>
      <c r="X1087" s="151"/>
      <c r="Y1087" s="151"/>
      <c r="Z1087" s="151"/>
      <c r="AA1087" s="151"/>
      <c r="AB1087" s="151"/>
      <c r="AC1087" s="151"/>
      <c r="AD1087" s="151"/>
      <c r="AE1087" s="151"/>
      <c r="AF1087" s="151"/>
      <c r="AG1087" s="151"/>
      <c r="AH1087" s="151"/>
      <c r="AI1087" s="151"/>
      <c r="AJ1087" s="158">
        <f>IF($DM1087=0,0,(IF(_xlfn.BITAND($DM1087, 128),"8,", "") &amp; IF(_xlfn.BITAND($DM1087,64),"7,", "") &amp; IF(_xlfn.BITAND($DM1087,7), _xlfn.BITAND($DM1087,7) &amp; ",", "") &amp; IF(_xlfn.BITAND($DM1087, 56), _xlfn.BITAND($DM1087, 56)/8, "")))</f>
        <v>0</v>
      </c>
      <c r="AK1087" s="159">
        <v>5430</v>
      </c>
      <c r="AL1087" s="159">
        <v>3</v>
      </c>
      <c r="AM1087" s="160" t="s">
        <v>165</v>
      </c>
      <c r="AN1087" s="161" t="s">
        <v>1659</v>
      </c>
      <c r="AO1087" s="161" t="s">
        <v>343</v>
      </c>
      <c r="AP1087" s="161" t="s">
        <v>1660</v>
      </c>
      <c r="AQ1087" s="140" t="s">
        <v>1661</v>
      </c>
      <c r="AR1087" s="198">
        <v>4.8499999999999996</v>
      </c>
      <c r="AS1087" s="12" t="s">
        <v>346</v>
      </c>
      <c r="AT1087" s="198">
        <v>1</v>
      </c>
      <c r="AU1087" s="198">
        <v>2</v>
      </c>
      <c r="AV1087" s="12" t="s">
        <v>259</v>
      </c>
      <c r="AW1087" s="135">
        <v>0</v>
      </c>
      <c r="AX1087" s="135">
        <v>0</v>
      </c>
      <c r="AY1087" s="135">
        <v>0</v>
      </c>
      <c r="AZ1087" s="135">
        <v>0</v>
      </c>
      <c r="BA1087" s="135">
        <v>0</v>
      </c>
      <c r="BB1087" s="136"/>
      <c r="BC1087" s="136"/>
      <c r="BD1087" s="15"/>
      <c r="BE1087" s="137" t="str">
        <f>IF(C1087="","",C1087)</f>
        <v>EGRHP high voltage</v>
      </c>
      <c r="BF1087" s="11" t="s">
        <v>264</v>
      </c>
      <c r="BG1087" s="11" t="s">
        <v>265</v>
      </c>
      <c r="BH1087" s="11" t="s">
        <v>266</v>
      </c>
      <c r="BI1087" s="11" t="s">
        <v>1225</v>
      </c>
      <c r="BJ1087" s="11" t="s">
        <v>268</v>
      </c>
      <c r="BK1087" s="11" t="s">
        <v>485</v>
      </c>
      <c r="BL1087" s="11" t="s">
        <v>350</v>
      </c>
      <c r="BM1087" s="11" t="s">
        <v>179</v>
      </c>
      <c r="BN1087" s="11" t="s">
        <v>182</v>
      </c>
      <c r="BO1087" s="11" t="s">
        <v>181</v>
      </c>
      <c r="BP1087" s="11" t="s">
        <v>272</v>
      </c>
      <c r="BQ1087" s="11" t="s">
        <v>182</v>
      </c>
      <c r="BR1087" s="11" t="s">
        <v>182</v>
      </c>
      <c r="BS1087" s="11" t="s">
        <v>183</v>
      </c>
      <c r="BT1087" s="11" t="s">
        <v>182</v>
      </c>
      <c r="BU1087" s="11"/>
      <c r="BV1087" s="15">
        <f>IF(UPPER(TRIM(D1087))="X",1,0)</f>
        <v>0</v>
      </c>
      <c r="BW1087" s="15">
        <f>IF(UPPER(TRIM(E1087))="X",1,0)</f>
        <v>0</v>
      </c>
      <c r="BX1087" s="15">
        <f>IF(UPPER(TRIM(F1087))="X",1,0)</f>
        <v>0</v>
      </c>
      <c r="BY1087" s="15">
        <f>IF(UPPER(TRIM(G1087))="X",1,0)</f>
        <v>0</v>
      </c>
      <c r="BZ1087" s="15">
        <f>IF(UPPER(TRIM(H1087))="X",1,0)</f>
        <v>0</v>
      </c>
      <c r="CA1087" s="15">
        <f>IF(UPPER(TRIM(J1087))="X",1,0)</f>
        <v>0</v>
      </c>
      <c r="CB1087" s="15">
        <f>IF(UPPER(TRIM(L1087))="X",1,0)</f>
        <v>0</v>
      </c>
      <c r="CC1087" s="15">
        <f>IF(UPPER(TRIM(M1087))="X",1,0)</f>
        <v>0</v>
      </c>
      <c r="CD1087" s="15">
        <f>IF(UPPER(TRIM(I1087))="X",1,0)</f>
        <v>0</v>
      </c>
      <c r="CE1087" s="15">
        <f>IF(UPPER(TRIM(K1087))="X",1,0)</f>
        <v>0</v>
      </c>
      <c r="CF1087" s="15">
        <f t="shared" ref="CF1087:CX1087" si="510">IF(UPPER(TRIM(N1087))="X",1,0)</f>
        <v>0</v>
      </c>
      <c r="CG1087" s="15">
        <f t="shared" si="510"/>
        <v>0</v>
      </c>
      <c r="CH1087" s="15">
        <f t="shared" si="510"/>
        <v>0</v>
      </c>
      <c r="CI1087" s="15">
        <f t="shared" si="510"/>
        <v>0</v>
      </c>
      <c r="CJ1087" s="15">
        <f t="shared" si="510"/>
        <v>0</v>
      </c>
      <c r="CK1087" s="15">
        <f t="shared" si="510"/>
        <v>0</v>
      </c>
      <c r="CL1087" s="15">
        <f t="shared" si="510"/>
        <v>0</v>
      </c>
      <c r="CM1087" s="15">
        <f t="shared" si="510"/>
        <v>0</v>
      </c>
      <c r="CN1087" s="15">
        <f t="shared" si="510"/>
        <v>0</v>
      </c>
      <c r="CO1087" s="15">
        <f t="shared" si="510"/>
        <v>0</v>
      </c>
      <c r="CP1087" s="15">
        <f t="shared" si="510"/>
        <v>0</v>
      </c>
      <c r="CQ1087" s="15">
        <f t="shared" si="510"/>
        <v>0</v>
      </c>
      <c r="CR1087" s="15">
        <f t="shared" si="510"/>
        <v>0</v>
      </c>
      <c r="CS1087" s="15">
        <f t="shared" si="510"/>
        <v>0</v>
      </c>
      <c r="CT1087" s="15">
        <f t="shared" si="510"/>
        <v>0</v>
      </c>
      <c r="CU1087" s="15">
        <f t="shared" si="510"/>
        <v>0</v>
      </c>
      <c r="CV1087" s="15">
        <f t="shared" si="510"/>
        <v>0</v>
      </c>
      <c r="CW1087" s="15">
        <f t="shared" si="510"/>
        <v>0</v>
      </c>
      <c r="CX1087" s="15">
        <f t="shared" si="510"/>
        <v>0</v>
      </c>
      <c r="CY1087" s="15">
        <v>0</v>
      </c>
      <c r="CZ1087" s="15">
        <f>IF(UPPER(TRIM(AH1087))="X",1,0)</f>
        <v>0</v>
      </c>
      <c r="DA1087" s="15">
        <v>0</v>
      </c>
      <c r="DB1087" s="16">
        <f>IF(UPPER(TRIM(AM1087))="P", 0, IF(UPPER(TRIM(AM1087))="C", 16384, IF(UPPER(TRIM(AM1087))="B", 32768, IF(UPPER(TRIM(AM1087))="U", 49152, -1))))</f>
        <v>0</v>
      </c>
      <c r="DC1087" s="16">
        <f>HEX2DEC(AN1087)</f>
        <v>12565</v>
      </c>
      <c r="DD1087" s="16">
        <f>IF(UPPER(TRIM(BB1087))="",0,IF(UPPER(TRIM(BB1087))="M",32,IF(UPPER(TRIM(BB1087))="H",64,IF(UPPER(TRIM(BB1087))="I",128,-1))))</f>
        <v>0</v>
      </c>
      <c r="DE1087" s="16">
        <f>IF(UPPER(TRIM(BC1087))="",0, IF(UPPER(TRIM(BC1087))="U",1,IF(UPPER(TRIM(BC1087))="A",2,IF(UPPER(TRIM(BC1087))="B1",4,IF(UPPER(TRIM(BC1087))="B2",8,IF(UPPER(TRIM(BC1087))="C",16,-1))))))</f>
        <v>0</v>
      </c>
      <c r="DF1087" s="17"/>
      <c r="DG1087" s="16">
        <v>753</v>
      </c>
      <c r="DH1087" s="16">
        <f>AK1087</f>
        <v>5430</v>
      </c>
      <c r="DI1087" s="16">
        <f>AL1087</f>
        <v>3</v>
      </c>
      <c r="DJ1087" s="16">
        <f>DB1087 + DC1087</f>
        <v>12565</v>
      </c>
      <c r="DK1087" s="16">
        <f>HEX2DEC(AO1087)</f>
        <v>18</v>
      </c>
      <c r="DL1087" s="16">
        <f>HEX2DEC(AP1087)</f>
        <v>12567</v>
      </c>
      <c r="DM1087" s="158">
        <v>0</v>
      </c>
      <c r="DN1087" s="16">
        <v>583</v>
      </c>
      <c r="DO1087" s="16">
        <f>BV1087*2^15+BW1087*2^14+BX1087*2^13+BY1087*2^12+BZ1087*2^11+CA1087*2^10+CB1087*2^9+CC1087*2^8+CD1087*2^7+CE1087*2^6+CF1087*2^5+CG1087*2^4+CH1087*2^3+CI1087*2^2+CJ1087*2^1+CK1087*2^0</f>
        <v>0</v>
      </c>
      <c r="DP1087" s="16">
        <f>CL1087*2^15+CM1087*2^14+CN1087*2^13+CO1087*2^12+CP1087*2^11+CQ1087*2^10+CR1087*2^9+CS1087*2^8+CT1087*2^7+CU1087*2^6+CV1087*2^5+CW1087*2^4+CX1087*2^3+CY1087*2^2+CZ1087*2^1+DA1087*2^0</f>
        <v>0</v>
      </c>
      <c r="DQ1087" s="16">
        <f>IF(DS1087=2,AT1087*1000,AT1087)</f>
        <v>1000</v>
      </c>
      <c r="DR1087" s="16">
        <f>IF(DT1087=2,AU1087*1000,AU1087)</f>
        <v>2000</v>
      </c>
      <c r="DS1087" s="16">
        <v>2</v>
      </c>
      <c r="DT1087" s="16">
        <v>2</v>
      </c>
      <c r="DU1087" s="16">
        <f>MAX(0,MIN(AX1087,3))*2^14+MAX(0,MIN(AY1087,3))*2^12+MAX(0,MIN(AZ1087,3))*2^10+MAX(0,MIN(BA1087,3))*2^8+IF(AW1087&lt;0,31,IF(AW1087&gt;30,30,AW1087))</f>
        <v>0</v>
      </c>
      <c r="DV1087" s="16">
        <f>DD1087 + DE1087</f>
        <v>0</v>
      </c>
      <c r="DW1087" s="138" t="s">
        <v>184</v>
      </c>
      <c r="DX1087" s="137" t="s">
        <v>273</v>
      </c>
      <c r="DY1087" s="137" t="s">
        <v>186</v>
      </c>
      <c r="DZ1087" s="17"/>
      <c r="EA1087" s="15"/>
      <c r="EB1087" s="15"/>
      <c r="EC1087" s="15"/>
      <c r="ED1087" s="15"/>
    </row>
    <row r="1088" spans="1:134" ht="15" hidden="1" customHeight="1" x14ac:dyDescent="0.3">
      <c r="A1088" s="154"/>
      <c r="B1088" s="139"/>
      <c r="C1088" s="561"/>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48"/>
      <c r="AK1088" s="12"/>
      <c r="AL1088" s="12"/>
      <c r="AM1088" s="149"/>
      <c r="AN1088" s="150"/>
      <c r="AO1088" s="150"/>
      <c r="AP1088" s="150"/>
      <c r="AQ1088" s="140"/>
      <c r="AR1088" s="197"/>
      <c r="AS1088" s="12"/>
      <c r="AT1088" s="13"/>
      <c r="AU1088" s="13"/>
      <c r="AV1088" s="12"/>
      <c r="AW1088" s="12"/>
      <c r="AX1088" s="12"/>
      <c r="AY1088" s="12"/>
      <c r="AZ1088" s="12"/>
      <c r="BA1088" s="12"/>
      <c r="BB1088" s="14"/>
      <c r="BC1088" s="14"/>
      <c r="BD1088" s="15"/>
      <c r="BE1088" s="137"/>
      <c r="BF1088" s="146"/>
      <c r="BG1088" s="146"/>
      <c r="BH1088" s="146"/>
      <c r="BI1088" s="11"/>
      <c r="BJ1088" s="11"/>
      <c r="BK1088" s="11"/>
      <c r="BL1088" s="11"/>
      <c r="BM1088" s="11"/>
      <c r="BN1088" s="11"/>
      <c r="BO1088" s="11"/>
      <c r="BP1088" s="11"/>
      <c r="BQ1088" s="11"/>
      <c r="BR1088" s="11"/>
      <c r="BS1088" s="11"/>
      <c r="BT1088" s="11"/>
      <c r="BU1088" s="11"/>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c r="CU1088" s="15"/>
      <c r="CV1088" s="15"/>
      <c r="CW1088" s="15"/>
      <c r="CX1088" s="15"/>
      <c r="CY1088" s="15"/>
      <c r="CZ1088" s="15"/>
      <c r="DA1088" s="15"/>
      <c r="DB1088" s="16"/>
      <c r="DC1088" s="16"/>
      <c r="DD1088" s="16"/>
      <c r="DE1088" s="16"/>
      <c r="DF1088" s="17"/>
      <c r="DG1088" s="16"/>
      <c r="DH1088" s="16"/>
      <c r="DI1088" s="16"/>
      <c r="DJ1088" s="16"/>
      <c r="DK1088" s="16"/>
      <c r="DL1088" s="16"/>
      <c r="DM1088" s="13"/>
      <c r="DN1088" s="16"/>
      <c r="DO1088" s="16"/>
      <c r="DP1088" s="16"/>
      <c r="DQ1088" s="16"/>
      <c r="DR1088" s="16"/>
      <c r="DS1088" s="16"/>
      <c r="DT1088" s="16"/>
      <c r="DU1088" s="16"/>
      <c r="DV1088" s="16"/>
      <c r="DW1088" s="138"/>
      <c r="DX1088" s="137"/>
      <c r="DY1088" s="137"/>
      <c r="DZ1088" s="17"/>
      <c r="EA1088" s="15"/>
      <c r="EB1088" s="15"/>
      <c r="EC1088" s="15"/>
      <c r="ED1088" s="15"/>
    </row>
    <row r="1089" spans="1:134" ht="15" hidden="1" customHeight="1" x14ac:dyDescent="0.3">
      <c r="A1089" s="153"/>
      <c r="B1089" s="139"/>
      <c r="C1089" s="561" t="s">
        <v>1662</v>
      </c>
      <c r="D1089" s="152"/>
      <c r="E1089" s="151"/>
      <c r="F1089" s="152"/>
      <c r="G1089" s="151"/>
      <c r="H1089" s="152"/>
      <c r="I1089" s="152"/>
      <c r="J1089" s="152"/>
      <c r="K1089" s="152"/>
      <c r="L1089" s="152"/>
      <c r="M1089" s="152"/>
      <c r="N1089" s="152"/>
      <c r="O1089" s="152"/>
      <c r="P1089" s="152"/>
      <c r="Q1089" s="152"/>
      <c r="R1089" s="152"/>
      <c r="S1089" s="152"/>
      <c r="T1089" s="152"/>
      <c r="U1089" s="151"/>
      <c r="V1089" s="151"/>
      <c r="W1089" s="151"/>
      <c r="X1089" s="151"/>
      <c r="Y1089" s="151"/>
      <c r="Z1089" s="151"/>
      <c r="AA1089" s="151"/>
      <c r="AB1089" s="151"/>
      <c r="AC1089" s="151"/>
      <c r="AD1089" s="151"/>
      <c r="AE1089" s="151"/>
      <c r="AF1089" s="151"/>
      <c r="AG1089" s="151"/>
      <c r="AH1089" s="151"/>
      <c r="AI1089" s="151"/>
      <c r="AJ1089" s="158">
        <f>IF($DM1089=0,0,(IF(_xlfn.BITAND($DM1089, 128),"8,", "") &amp; IF(_xlfn.BITAND($DM1089,64),"7,", "") &amp; IF(_xlfn.BITAND($DM1089,7), _xlfn.BITAND($DM1089,7) &amp; ",", "") &amp; IF(_xlfn.BITAND($DM1089, 56), _xlfn.BITAND($DM1089, 56)/8, "")))</f>
        <v>0</v>
      </c>
      <c r="AK1089" s="159">
        <v>5430</v>
      </c>
      <c r="AL1089" s="159">
        <v>4</v>
      </c>
      <c r="AM1089" s="160" t="s">
        <v>165</v>
      </c>
      <c r="AN1089" s="161" t="s">
        <v>1659</v>
      </c>
      <c r="AO1089" s="161" t="s">
        <v>352</v>
      </c>
      <c r="AP1089" s="161" t="s">
        <v>1663</v>
      </c>
      <c r="AQ1089" s="140" t="s">
        <v>1664</v>
      </c>
      <c r="AR1089" s="198">
        <v>0.15</v>
      </c>
      <c r="AS1089" s="12" t="s">
        <v>346</v>
      </c>
      <c r="AT1089" s="198">
        <v>1</v>
      </c>
      <c r="AU1089" s="198">
        <v>2</v>
      </c>
      <c r="AV1089" s="12" t="s">
        <v>259</v>
      </c>
      <c r="AW1089" s="135">
        <v>0</v>
      </c>
      <c r="AX1089" s="135">
        <v>0</v>
      </c>
      <c r="AY1089" s="135">
        <v>0</v>
      </c>
      <c r="AZ1089" s="135">
        <v>0</v>
      </c>
      <c r="BA1089" s="135">
        <v>0</v>
      </c>
      <c r="BB1089" s="136"/>
      <c r="BC1089" s="136"/>
      <c r="BD1089" s="15"/>
      <c r="BE1089" s="137" t="str">
        <f>IF(C1089="","",C1089)</f>
        <v>EGRHP low voltage</v>
      </c>
      <c r="BF1089" s="11" t="s">
        <v>264</v>
      </c>
      <c r="BG1089" s="11" t="s">
        <v>265</v>
      </c>
      <c r="BH1089" s="11" t="s">
        <v>266</v>
      </c>
      <c r="BI1089" s="11" t="s">
        <v>1225</v>
      </c>
      <c r="BJ1089" s="11" t="s">
        <v>268</v>
      </c>
      <c r="BK1089" s="11" t="s">
        <v>485</v>
      </c>
      <c r="BL1089" s="11" t="s">
        <v>350</v>
      </c>
      <c r="BM1089" s="11" t="s">
        <v>179</v>
      </c>
      <c r="BN1089" s="11" t="s">
        <v>182</v>
      </c>
      <c r="BO1089" s="11" t="s">
        <v>181</v>
      </c>
      <c r="BP1089" s="11" t="s">
        <v>272</v>
      </c>
      <c r="BQ1089" s="11" t="s">
        <v>182</v>
      </c>
      <c r="BR1089" s="11" t="s">
        <v>182</v>
      </c>
      <c r="BS1089" s="11" t="s">
        <v>183</v>
      </c>
      <c r="BT1089" s="11" t="s">
        <v>182</v>
      </c>
      <c r="BU1089" s="11"/>
      <c r="BV1089" s="15">
        <f>IF(UPPER(TRIM(D1089))="X",1,0)</f>
        <v>0</v>
      </c>
      <c r="BW1089" s="15">
        <f>IF(UPPER(TRIM(E1089))="X",1,0)</f>
        <v>0</v>
      </c>
      <c r="BX1089" s="15">
        <f>IF(UPPER(TRIM(F1089))="X",1,0)</f>
        <v>0</v>
      </c>
      <c r="BY1089" s="15">
        <f>IF(UPPER(TRIM(G1089))="X",1,0)</f>
        <v>0</v>
      </c>
      <c r="BZ1089" s="15">
        <f>IF(UPPER(TRIM(H1089))="X",1,0)</f>
        <v>0</v>
      </c>
      <c r="CA1089" s="15">
        <f>IF(UPPER(TRIM(J1089))="X",1,0)</f>
        <v>0</v>
      </c>
      <c r="CB1089" s="15">
        <f>IF(UPPER(TRIM(L1089))="X",1,0)</f>
        <v>0</v>
      </c>
      <c r="CC1089" s="15">
        <f>IF(UPPER(TRIM(M1089))="X",1,0)</f>
        <v>0</v>
      </c>
      <c r="CD1089" s="15">
        <f>IF(UPPER(TRIM(I1089))="X",1,0)</f>
        <v>0</v>
      </c>
      <c r="CE1089" s="15">
        <f>IF(UPPER(TRIM(K1089))="X",1,0)</f>
        <v>0</v>
      </c>
      <c r="CF1089" s="15">
        <f t="shared" ref="CF1089:CX1089" si="511">IF(UPPER(TRIM(N1089))="X",1,0)</f>
        <v>0</v>
      </c>
      <c r="CG1089" s="15">
        <f t="shared" si="511"/>
        <v>0</v>
      </c>
      <c r="CH1089" s="15">
        <f t="shared" si="511"/>
        <v>0</v>
      </c>
      <c r="CI1089" s="15">
        <f t="shared" si="511"/>
        <v>0</v>
      </c>
      <c r="CJ1089" s="15">
        <f t="shared" si="511"/>
        <v>0</v>
      </c>
      <c r="CK1089" s="15">
        <f t="shared" si="511"/>
        <v>0</v>
      </c>
      <c r="CL1089" s="15">
        <f t="shared" si="511"/>
        <v>0</v>
      </c>
      <c r="CM1089" s="15">
        <f t="shared" si="511"/>
        <v>0</v>
      </c>
      <c r="CN1089" s="15">
        <f t="shared" si="511"/>
        <v>0</v>
      </c>
      <c r="CO1089" s="15">
        <f t="shared" si="511"/>
        <v>0</v>
      </c>
      <c r="CP1089" s="15">
        <f t="shared" si="511"/>
        <v>0</v>
      </c>
      <c r="CQ1089" s="15">
        <f t="shared" si="511"/>
        <v>0</v>
      </c>
      <c r="CR1089" s="15">
        <f t="shared" si="511"/>
        <v>0</v>
      </c>
      <c r="CS1089" s="15">
        <f t="shared" si="511"/>
        <v>0</v>
      </c>
      <c r="CT1089" s="15">
        <f t="shared" si="511"/>
        <v>0</v>
      </c>
      <c r="CU1089" s="15">
        <f t="shared" si="511"/>
        <v>0</v>
      </c>
      <c r="CV1089" s="15">
        <f t="shared" si="511"/>
        <v>0</v>
      </c>
      <c r="CW1089" s="15">
        <f t="shared" si="511"/>
        <v>0</v>
      </c>
      <c r="CX1089" s="15">
        <f t="shared" si="511"/>
        <v>0</v>
      </c>
      <c r="CY1089" s="15">
        <v>0</v>
      </c>
      <c r="CZ1089" s="15">
        <f>IF(UPPER(TRIM(AH1089))="X",1,0)</f>
        <v>0</v>
      </c>
      <c r="DA1089" s="15">
        <v>0</v>
      </c>
      <c r="DB1089" s="16">
        <f>IF(UPPER(TRIM(AM1089))="P", 0, IF(UPPER(TRIM(AM1089))="C", 16384, IF(UPPER(TRIM(AM1089))="B", 32768, IF(UPPER(TRIM(AM1089))="U", 49152, -1))))</f>
        <v>0</v>
      </c>
      <c r="DC1089" s="16">
        <f>HEX2DEC(AN1089)</f>
        <v>12565</v>
      </c>
      <c r="DD1089" s="16">
        <f>IF(UPPER(TRIM(BB1089))="",0,IF(UPPER(TRIM(BB1089))="M",32,IF(UPPER(TRIM(BB1089))="H",64,IF(UPPER(TRIM(BB1089))="I",128,-1))))</f>
        <v>0</v>
      </c>
      <c r="DE1089" s="16">
        <f>IF(UPPER(TRIM(BC1089))="",0, IF(UPPER(TRIM(BC1089))="U",1,IF(UPPER(TRIM(BC1089))="A",2,IF(UPPER(TRIM(BC1089))="B1",4,IF(UPPER(TRIM(BC1089))="B2",8,IF(UPPER(TRIM(BC1089))="C",16,-1))))))</f>
        <v>0</v>
      </c>
      <c r="DF1089" s="17"/>
      <c r="DG1089" s="16">
        <v>754</v>
      </c>
      <c r="DH1089" s="16">
        <f>AK1089</f>
        <v>5430</v>
      </c>
      <c r="DI1089" s="16">
        <f>AL1089</f>
        <v>4</v>
      </c>
      <c r="DJ1089" s="16">
        <f>DB1089 + DC1089</f>
        <v>12565</v>
      </c>
      <c r="DK1089" s="16">
        <f>HEX2DEC(AO1089)</f>
        <v>17</v>
      </c>
      <c r="DL1089" s="16">
        <f>HEX2DEC(AP1089)</f>
        <v>12566</v>
      </c>
      <c r="DM1089" s="158">
        <v>0</v>
      </c>
      <c r="DN1089" s="16">
        <v>584</v>
      </c>
      <c r="DO1089" s="16">
        <f>BV1089*2^15+BW1089*2^14+BX1089*2^13+BY1089*2^12+BZ1089*2^11+CA1089*2^10+CB1089*2^9+CC1089*2^8+CD1089*2^7+CE1089*2^6+CF1089*2^5+CG1089*2^4+CH1089*2^3+CI1089*2^2+CJ1089*2^1+CK1089*2^0</f>
        <v>0</v>
      </c>
      <c r="DP1089" s="16">
        <f>CL1089*2^15+CM1089*2^14+CN1089*2^13+CO1089*2^12+CP1089*2^11+CQ1089*2^10+CR1089*2^9+CS1089*2^8+CT1089*2^7+CU1089*2^6+CV1089*2^5+CW1089*2^4+CX1089*2^3+CY1089*2^2+CZ1089*2^1+DA1089*2^0</f>
        <v>0</v>
      </c>
      <c r="DQ1089" s="16">
        <f>IF(DS1089=2,AT1089*1000,AT1089)</f>
        <v>1000</v>
      </c>
      <c r="DR1089" s="16">
        <f>IF(DT1089=2,AU1089*1000,AU1089)</f>
        <v>2000</v>
      </c>
      <c r="DS1089" s="16">
        <v>2</v>
      </c>
      <c r="DT1089" s="16">
        <v>2</v>
      </c>
      <c r="DU1089" s="16">
        <f>MAX(0,MIN(AX1089,3))*2^14+MAX(0,MIN(AY1089,3))*2^12+MAX(0,MIN(AZ1089,3))*2^10+MAX(0,MIN(BA1089,3))*2^8+IF(AW1089&lt;0,31,IF(AW1089&gt;30,30,AW1089))</f>
        <v>0</v>
      </c>
      <c r="DV1089" s="16">
        <f>DD1089 + DE1089</f>
        <v>0</v>
      </c>
      <c r="DW1089" s="138" t="s">
        <v>184</v>
      </c>
      <c r="DX1089" s="137" t="s">
        <v>273</v>
      </c>
      <c r="DY1089" s="137" t="s">
        <v>186</v>
      </c>
      <c r="DZ1089" s="17"/>
      <c r="EA1089" s="15"/>
      <c r="EB1089" s="15"/>
      <c r="EC1089" s="15"/>
      <c r="ED1089" s="15"/>
    </row>
    <row r="1090" spans="1:134" ht="15" hidden="1" customHeight="1" x14ac:dyDescent="0.3">
      <c r="A1090" s="153"/>
      <c r="B1090" s="139"/>
      <c r="C1090" s="561"/>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48"/>
      <c r="AK1090" s="12"/>
      <c r="AL1090" s="12"/>
      <c r="AM1090" s="149"/>
      <c r="AN1090" s="150"/>
      <c r="AO1090" s="150"/>
      <c r="AP1090" s="150"/>
      <c r="AQ1090" s="140"/>
      <c r="AR1090" s="197"/>
      <c r="AS1090" s="12"/>
      <c r="AT1090" s="13"/>
      <c r="AU1090" s="13"/>
      <c r="AV1090" s="12"/>
      <c r="AW1090" s="12"/>
      <c r="AX1090" s="12"/>
      <c r="AY1090" s="12"/>
      <c r="AZ1090" s="12"/>
      <c r="BA1090" s="12"/>
      <c r="BB1090" s="14"/>
      <c r="BC1090" s="14"/>
      <c r="BD1090" s="15"/>
      <c r="BE1090" s="137"/>
      <c r="BF1090" s="146"/>
      <c r="BG1090" s="146"/>
      <c r="BH1090" s="146"/>
      <c r="BI1090" s="11"/>
      <c r="BJ1090" s="11"/>
      <c r="BK1090" s="11"/>
      <c r="BL1090" s="11"/>
      <c r="BM1090" s="11"/>
      <c r="BN1090" s="11"/>
      <c r="BO1090" s="11"/>
      <c r="BP1090" s="11"/>
      <c r="BQ1090" s="11"/>
      <c r="BR1090" s="11"/>
      <c r="BS1090" s="11"/>
      <c r="BT1090" s="11"/>
      <c r="BU1090" s="11"/>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c r="CU1090" s="15"/>
      <c r="CV1090" s="15"/>
      <c r="CW1090" s="15"/>
      <c r="CX1090" s="15"/>
      <c r="CY1090" s="15"/>
      <c r="CZ1090" s="15"/>
      <c r="DA1090" s="15"/>
      <c r="DB1090" s="16"/>
      <c r="DC1090" s="16"/>
      <c r="DD1090" s="16"/>
      <c r="DE1090" s="16"/>
      <c r="DF1090" s="17"/>
      <c r="DG1090" s="16"/>
      <c r="DH1090" s="16"/>
      <c r="DI1090" s="16"/>
      <c r="DJ1090" s="16"/>
      <c r="DK1090" s="16"/>
      <c r="DL1090" s="16"/>
      <c r="DM1090" s="13"/>
      <c r="DN1090" s="16"/>
      <c r="DO1090" s="16"/>
      <c r="DP1090" s="16"/>
      <c r="DQ1090" s="16"/>
      <c r="DR1090" s="16"/>
      <c r="DS1090" s="16"/>
      <c r="DT1090" s="16"/>
      <c r="DU1090" s="16"/>
      <c r="DV1090" s="16"/>
      <c r="DW1090" s="138"/>
      <c r="DX1090" s="137"/>
      <c r="DY1090" s="137"/>
      <c r="DZ1090" s="17"/>
      <c r="EA1090" s="15"/>
      <c r="EB1090" s="15"/>
      <c r="EC1090" s="15"/>
      <c r="ED1090" s="15"/>
    </row>
    <row r="1091" spans="1:134" ht="15" hidden="1" customHeight="1" x14ac:dyDescent="0.3">
      <c r="A1091" s="340"/>
      <c r="B1091" s="337" t="s">
        <v>1665</v>
      </c>
      <c r="C1091" s="561" t="s">
        <v>1666</v>
      </c>
      <c r="D1091" s="152"/>
      <c r="E1091" s="151"/>
      <c r="F1091" s="152"/>
      <c r="G1091" s="151"/>
      <c r="H1091" s="152"/>
      <c r="I1091" s="152"/>
      <c r="J1091" s="152"/>
      <c r="K1091" s="152"/>
      <c r="L1091" s="152"/>
      <c r="M1091" s="152"/>
      <c r="N1091" s="152"/>
      <c r="O1091" s="152"/>
      <c r="P1091" s="152"/>
      <c r="Q1091" s="152"/>
      <c r="R1091" s="152"/>
      <c r="S1091" s="152"/>
      <c r="T1091" s="152"/>
      <c r="U1091" s="151"/>
      <c r="V1091" s="151"/>
      <c r="W1091" s="151"/>
      <c r="X1091" s="151"/>
      <c r="Y1091" s="151"/>
      <c r="Z1091" s="151"/>
      <c r="AA1091" s="151"/>
      <c r="AB1091" s="151"/>
      <c r="AC1091" s="151"/>
      <c r="AD1091" s="151"/>
      <c r="AE1091" s="151"/>
      <c r="AF1091" s="151"/>
      <c r="AG1091" s="151"/>
      <c r="AH1091" s="151"/>
      <c r="AI1091" s="151"/>
      <c r="AJ1091" s="158">
        <f>IF($DM1091=0,0,(IF(_xlfn.BITAND($DM1091, 128),"8,", "") &amp; IF(_xlfn.BITAND($DM1091,64),"7,", "") &amp; IF(_xlfn.BITAND($DM1091,7), _xlfn.BITAND($DM1091,7) &amp; ",", "") &amp; IF(_xlfn.BITAND($DM1091, 56), _xlfn.BITAND($DM1091, 56)/8, "")))</f>
        <v>0</v>
      </c>
      <c r="AK1091" s="159">
        <v>5430</v>
      </c>
      <c r="AL1091" s="159">
        <v>2</v>
      </c>
      <c r="AM1091" s="160" t="s">
        <v>165</v>
      </c>
      <c r="AN1091" s="161" t="s">
        <v>1667</v>
      </c>
      <c r="AO1091" s="161" t="s">
        <v>167</v>
      </c>
      <c r="AP1091" s="161" t="s">
        <v>1667</v>
      </c>
      <c r="AQ1091" s="140" t="s">
        <v>1668</v>
      </c>
      <c r="AR1091" s="133">
        <v>3</v>
      </c>
      <c r="AS1091" s="12" t="s">
        <v>284</v>
      </c>
      <c r="AT1091" s="198">
        <v>2</v>
      </c>
      <c r="AU1091" s="198">
        <v>2</v>
      </c>
      <c r="AV1091" s="12" t="s">
        <v>259</v>
      </c>
      <c r="AW1091" s="135">
        <v>0</v>
      </c>
      <c r="AX1091" s="135">
        <v>0</v>
      </c>
      <c r="AY1091" s="135">
        <v>0</v>
      </c>
      <c r="AZ1091" s="135">
        <v>0</v>
      </c>
      <c r="BA1091" s="135">
        <v>0</v>
      </c>
      <c r="BB1091" s="136"/>
      <c r="BC1091" s="136"/>
      <c r="BD1091" s="15"/>
      <c r="BE1091" s="137" t="str">
        <f>IF(C1091="","",C1091)</f>
        <v>EGRHP out of range</v>
      </c>
      <c r="BF1091" s="11" t="s">
        <v>264</v>
      </c>
      <c r="BG1091" s="11" t="s">
        <v>265</v>
      </c>
      <c r="BH1091" s="11" t="s">
        <v>266</v>
      </c>
      <c r="BI1091" s="11" t="s">
        <v>1225</v>
      </c>
      <c r="BJ1091" s="11" t="s">
        <v>268</v>
      </c>
      <c r="BK1091" s="11" t="s">
        <v>485</v>
      </c>
      <c r="BL1091" s="11" t="s">
        <v>486</v>
      </c>
      <c r="BM1091" s="11" t="s">
        <v>179</v>
      </c>
      <c r="BN1091" s="11" t="s">
        <v>182</v>
      </c>
      <c r="BO1091" s="11" t="s">
        <v>181</v>
      </c>
      <c r="BP1091" s="11" t="s">
        <v>272</v>
      </c>
      <c r="BQ1091" s="11" t="s">
        <v>182</v>
      </c>
      <c r="BR1091" s="11" t="s">
        <v>182</v>
      </c>
      <c r="BS1091" s="11" t="s">
        <v>183</v>
      </c>
      <c r="BT1091" s="11" t="s">
        <v>182</v>
      </c>
      <c r="BU1091" s="11"/>
      <c r="BV1091" s="15">
        <f>IF(UPPER(TRIM(D1091))="X",1,0)</f>
        <v>0</v>
      </c>
      <c r="BW1091" s="15">
        <f>IF(UPPER(TRIM(E1091))="X",1,0)</f>
        <v>0</v>
      </c>
      <c r="BX1091" s="15">
        <f>IF(UPPER(TRIM(F1091))="X",1,0)</f>
        <v>0</v>
      </c>
      <c r="BY1091" s="15">
        <f>IF(UPPER(TRIM(G1091))="X",1,0)</f>
        <v>0</v>
      </c>
      <c r="BZ1091" s="15">
        <f>IF(UPPER(TRIM(H1091))="X",1,0)</f>
        <v>0</v>
      </c>
      <c r="CA1091" s="15">
        <f>IF(UPPER(TRIM(J1091))="X",1,0)</f>
        <v>0</v>
      </c>
      <c r="CB1091" s="15">
        <f>IF(UPPER(TRIM(L1091))="X",1,0)</f>
        <v>0</v>
      </c>
      <c r="CC1091" s="15">
        <f>IF(UPPER(TRIM(M1091))="X",1,0)</f>
        <v>0</v>
      </c>
      <c r="CD1091" s="15">
        <f>IF(UPPER(TRIM(I1091))="X",1,0)</f>
        <v>0</v>
      </c>
      <c r="CE1091" s="15">
        <f>IF(UPPER(TRIM(K1091))="X",1,0)</f>
        <v>0</v>
      </c>
      <c r="CF1091" s="15">
        <f t="shared" ref="CF1091:CX1091" si="512">IF(UPPER(TRIM(N1091))="X",1,0)</f>
        <v>0</v>
      </c>
      <c r="CG1091" s="15">
        <f t="shared" si="512"/>
        <v>0</v>
      </c>
      <c r="CH1091" s="15">
        <f t="shared" si="512"/>
        <v>0</v>
      </c>
      <c r="CI1091" s="15">
        <f t="shared" si="512"/>
        <v>0</v>
      </c>
      <c r="CJ1091" s="15">
        <f t="shared" si="512"/>
        <v>0</v>
      </c>
      <c r="CK1091" s="15">
        <f t="shared" si="512"/>
        <v>0</v>
      </c>
      <c r="CL1091" s="15">
        <f t="shared" si="512"/>
        <v>0</v>
      </c>
      <c r="CM1091" s="15">
        <f t="shared" si="512"/>
        <v>0</v>
      </c>
      <c r="CN1091" s="15">
        <f t="shared" si="512"/>
        <v>0</v>
      </c>
      <c r="CO1091" s="15">
        <f t="shared" si="512"/>
        <v>0</v>
      </c>
      <c r="CP1091" s="15">
        <f t="shared" si="512"/>
        <v>0</v>
      </c>
      <c r="CQ1091" s="15">
        <f t="shared" si="512"/>
        <v>0</v>
      </c>
      <c r="CR1091" s="15">
        <f t="shared" si="512"/>
        <v>0</v>
      </c>
      <c r="CS1091" s="15">
        <f t="shared" si="512"/>
        <v>0</v>
      </c>
      <c r="CT1091" s="15">
        <f t="shared" si="512"/>
        <v>0</v>
      </c>
      <c r="CU1091" s="15">
        <f t="shared" si="512"/>
        <v>0</v>
      </c>
      <c r="CV1091" s="15">
        <f t="shared" si="512"/>
        <v>0</v>
      </c>
      <c r="CW1091" s="15">
        <f t="shared" si="512"/>
        <v>0</v>
      </c>
      <c r="CX1091" s="15">
        <f t="shared" si="512"/>
        <v>0</v>
      </c>
      <c r="CY1091" s="15">
        <v>0</v>
      </c>
      <c r="CZ1091" s="15">
        <f>IF(UPPER(TRIM(AH1091))="X",1,0)</f>
        <v>0</v>
      </c>
      <c r="DA1091" s="15">
        <v>0</v>
      </c>
      <c r="DB1091" s="16">
        <f>IF(UPPER(TRIM(AM1091))="P", 0, IF(UPPER(TRIM(AM1091))="C", 16384, IF(UPPER(TRIM(AM1091))="B", 32768, IF(UPPER(TRIM(AM1091))="U", 49152, -1))))</f>
        <v>0</v>
      </c>
      <c r="DC1091" s="16">
        <f>HEX2DEC(AN1091)</f>
        <v>12559</v>
      </c>
      <c r="DD1091" s="16">
        <f>IF(UPPER(TRIM(BB1091))="",0,IF(UPPER(TRIM(BB1091))="M",32,IF(UPPER(TRIM(BB1091))="H",64,IF(UPPER(TRIM(BB1091))="I",128,-1))))</f>
        <v>0</v>
      </c>
      <c r="DE1091" s="16">
        <f>IF(UPPER(TRIM(BC1091))="",0, IF(UPPER(TRIM(BC1091))="U",1,IF(UPPER(TRIM(BC1091))="A",2,IF(UPPER(TRIM(BC1091))="B1",4,IF(UPPER(TRIM(BC1091))="B2",8,IF(UPPER(TRIM(BC1091))="C",16,-1))))))</f>
        <v>0</v>
      </c>
      <c r="DF1091" s="17"/>
      <c r="DG1091" s="16">
        <v>755</v>
      </c>
      <c r="DH1091" s="16">
        <f>AK1091</f>
        <v>5430</v>
      </c>
      <c r="DI1091" s="16">
        <f>AL1091</f>
        <v>2</v>
      </c>
      <c r="DJ1091" s="16">
        <f>DB1091 + DC1091</f>
        <v>12559</v>
      </c>
      <c r="DK1091" s="16">
        <f>HEX2DEC(AO1091)</f>
        <v>0</v>
      </c>
      <c r="DL1091" s="16">
        <f>HEX2DEC(AP1091)</f>
        <v>12559</v>
      </c>
      <c r="DM1091" s="158">
        <v>0</v>
      </c>
      <c r="DN1091" s="16">
        <v>585</v>
      </c>
      <c r="DO1091" s="16">
        <f>BV1091*2^15+BW1091*2^14+BX1091*2^13+BY1091*2^12+BZ1091*2^11+CA1091*2^10+CB1091*2^9+CC1091*2^8+CD1091*2^7+CE1091*2^6+CF1091*2^5+CG1091*2^4+CH1091*2^3+CI1091*2^2+CJ1091*2^1+CK1091*2^0</f>
        <v>0</v>
      </c>
      <c r="DP1091" s="16">
        <f>CL1091*2^15+CM1091*2^14+CN1091*2^13+CO1091*2^12+CP1091*2^11+CQ1091*2^10+CR1091*2^9+CS1091*2^8+CT1091*2^7+CU1091*2^6+CV1091*2^5+CW1091*2^4+CX1091*2^3+CY1091*2^2+CZ1091*2^1+DA1091*2^0</f>
        <v>0</v>
      </c>
      <c r="DQ1091" s="16">
        <f>IF(DS1091=2,AT1091*1000,AT1091)</f>
        <v>2000</v>
      </c>
      <c r="DR1091" s="16">
        <f>IF(DT1091=2,AU1091*1000,AU1091)</f>
        <v>2000</v>
      </c>
      <c r="DS1091" s="16">
        <v>2</v>
      </c>
      <c r="DT1091" s="16">
        <v>2</v>
      </c>
      <c r="DU1091" s="16">
        <f>MAX(0,MIN(AX1091,3))*2^14+MAX(0,MIN(AY1091,3))*2^12+MAX(0,MIN(AZ1091,3))*2^10+MAX(0,MIN(BA1091,3))*2^8+IF(AW1091&lt;0,31,IF(AW1091&gt;30,30,AW1091))</f>
        <v>0</v>
      </c>
      <c r="DV1091" s="16">
        <f>DD1091 + DE1091</f>
        <v>0</v>
      </c>
      <c r="DW1091" s="138" t="s">
        <v>184</v>
      </c>
      <c r="DX1091" s="137" t="s">
        <v>273</v>
      </c>
      <c r="DY1091" s="137" t="s">
        <v>186</v>
      </c>
      <c r="DZ1091" s="17"/>
      <c r="EA1091" s="15"/>
      <c r="EB1091" s="15"/>
      <c r="EC1091" s="15"/>
      <c r="ED1091" s="15"/>
    </row>
    <row r="1092" spans="1:134" ht="15" hidden="1" customHeight="1" x14ac:dyDescent="0.3">
      <c r="A1092" s="220"/>
      <c r="B1092" s="139"/>
      <c r="C1092" s="561"/>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48"/>
      <c r="AK1092" s="12"/>
      <c r="AL1092" s="12"/>
      <c r="AM1092" s="149"/>
      <c r="AN1092" s="150"/>
      <c r="AO1092" s="150"/>
      <c r="AP1092" s="150"/>
      <c r="AQ1092" s="140" t="s">
        <v>1669</v>
      </c>
      <c r="AR1092" s="133">
        <v>7</v>
      </c>
      <c r="AS1092" s="12" t="s">
        <v>284</v>
      </c>
      <c r="AT1092" s="224"/>
      <c r="AU1092" s="266"/>
      <c r="AV1092" s="12"/>
      <c r="AW1092" s="12"/>
      <c r="AX1092" s="12"/>
      <c r="AY1092" s="12"/>
      <c r="AZ1092" s="12"/>
      <c r="BA1092" s="12"/>
      <c r="BB1092" s="14"/>
      <c r="BC1092" s="14"/>
      <c r="BD1092" s="15"/>
      <c r="BE1092" s="137"/>
      <c r="BF1092" s="146"/>
      <c r="BG1092" s="146"/>
      <c r="BH1092" s="146"/>
      <c r="BI1092" s="11"/>
      <c r="BJ1092" s="11"/>
      <c r="BK1092" s="11"/>
      <c r="BL1092" s="11"/>
      <c r="BM1092" s="11"/>
      <c r="BN1092" s="11"/>
      <c r="BO1092" s="11"/>
      <c r="BP1092" s="11"/>
      <c r="BQ1092" s="11"/>
      <c r="BR1092" s="11"/>
      <c r="BS1092" s="11"/>
      <c r="BT1092" s="11"/>
      <c r="BU1092" s="11"/>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c r="CU1092" s="15"/>
      <c r="CV1092" s="15"/>
      <c r="CW1092" s="15"/>
      <c r="CX1092" s="15"/>
      <c r="CY1092" s="15"/>
      <c r="CZ1092" s="15"/>
      <c r="DA1092" s="15"/>
      <c r="DB1092" s="16"/>
      <c r="DC1092" s="16"/>
      <c r="DD1092" s="16"/>
      <c r="DE1092" s="16"/>
      <c r="DF1092" s="17"/>
      <c r="DG1092" s="16"/>
      <c r="DH1092" s="16"/>
      <c r="DI1092" s="16"/>
      <c r="DJ1092" s="16"/>
      <c r="DK1092" s="16"/>
      <c r="DL1092" s="16"/>
      <c r="DM1092" s="13"/>
      <c r="DN1092" s="16"/>
      <c r="DO1092" s="16"/>
      <c r="DP1092" s="16"/>
      <c r="DQ1092" s="16"/>
      <c r="DR1092" s="16"/>
      <c r="DS1092" s="16"/>
      <c r="DT1092" s="16"/>
      <c r="DU1092" s="16"/>
      <c r="DV1092" s="16"/>
      <c r="DW1092" s="138"/>
      <c r="DX1092" s="137"/>
      <c r="DY1092" s="137"/>
      <c r="DZ1092" s="17"/>
      <c r="EA1092" s="15"/>
      <c r="EB1092" s="15"/>
      <c r="EC1092" s="15"/>
      <c r="ED1092" s="15"/>
    </row>
    <row r="1093" spans="1:134" ht="15" hidden="1" customHeight="1" x14ac:dyDescent="0.3">
      <c r="A1093" s="154"/>
      <c r="B1093" s="139"/>
      <c r="C1093" s="561"/>
      <c r="D1093" s="203"/>
      <c r="E1093" s="203"/>
      <c r="F1093" s="203"/>
      <c r="G1093" s="203"/>
      <c r="H1093" s="203"/>
      <c r="I1093" s="203"/>
      <c r="J1093" s="203"/>
      <c r="K1093" s="203"/>
      <c r="L1093" s="203"/>
      <c r="M1093" s="203"/>
      <c r="N1093" s="203"/>
      <c r="O1093" s="203"/>
      <c r="P1093" s="203"/>
      <c r="Q1093" s="203"/>
      <c r="R1093" s="203"/>
      <c r="S1093" s="203"/>
      <c r="T1093" s="203"/>
      <c r="U1093" s="203"/>
      <c r="V1093" s="203"/>
      <c r="W1093" s="203"/>
      <c r="X1093" s="203"/>
      <c r="Y1093" s="203"/>
      <c r="Z1093" s="203"/>
      <c r="AA1093" s="203"/>
      <c r="AB1093" s="203"/>
      <c r="AC1093" s="203"/>
      <c r="AD1093" s="203"/>
      <c r="AE1093" s="203"/>
      <c r="AF1093" s="203"/>
      <c r="AG1093" s="203"/>
      <c r="AH1093" s="203"/>
      <c r="AI1093" s="203"/>
      <c r="AJ1093" s="148"/>
      <c r="AK1093" s="12"/>
      <c r="AL1093" s="12"/>
      <c r="AM1093" s="149"/>
      <c r="AN1093" s="150"/>
      <c r="AO1093" s="150"/>
      <c r="AP1093" s="150"/>
      <c r="AQ1093" s="140" t="s">
        <v>1670</v>
      </c>
      <c r="AR1093" s="133">
        <v>6</v>
      </c>
      <c r="AS1093" s="12" t="s">
        <v>170</v>
      </c>
      <c r="AT1093" s="224"/>
      <c r="AU1093" s="266"/>
      <c r="AV1093" s="12"/>
      <c r="AW1093" s="12"/>
      <c r="AX1093" s="12"/>
      <c r="AY1093" s="12"/>
      <c r="AZ1093" s="12"/>
      <c r="BA1093" s="12"/>
      <c r="BB1093" s="14"/>
      <c r="BC1093" s="14"/>
      <c r="BD1093" s="15"/>
      <c r="BE1093" s="137"/>
      <c r="BF1093" s="146"/>
      <c r="BG1093" s="146"/>
      <c r="BH1093" s="146"/>
      <c r="BI1093" s="11"/>
      <c r="BJ1093" s="11"/>
      <c r="BK1093" s="11"/>
      <c r="BL1093" s="11"/>
      <c r="BM1093" s="11"/>
      <c r="BN1093" s="11"/>
      <c r="BO1093" s="11"/>
      <c r="BP1093" s="11"/>
      <c r="BQ1093" s="11"/>
      <c r="BR1093" s="11"/>
      <c r="BS1093" s="11"/>
      <c r="BT1093" s="11"/>
      <c r="BU1093" s="11"/>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c r="CU1093" s="15"/>
      <c r="CV1093" s="15"/>
      <c r="CW1093" s="15"/>
      <c r="CX1093" s="15"/>
      <c r="CY1093" s="15"/>
      <c r="CZ1093" s="15"/>
      <c r="DA1093" s="15"/>
      <c r="DB1093" s="16"/>
      <c r="DC1093" s="16"/>
      <c r="DD1093" s="16"/>
      <c r="DE1093" s="16"/>
      <c r="DF1093" s="17"/>
      <c r="DG1093" s="16"/>
      <c r="DH1093" s="16"/>
      <c r="DI1093" s="16"/>
      <c r="DJ1093" s="16"/>
      <c r="DK1093" s="16"/>
      <c r="DL1093" s="16"/>
      <c r="DM1093" s="13"/>
      <c r="DN1093" s="16"/>
      <c r="DO1093" s="16"/>
      <c r="DP1093" s="16"/>
      <c r="DQ1093" s="16"/>
      <c r="DR1093" s="16"/>
      <c r="DS1093" s="16"/>
      <c r="DT1093" s="16"/>
      <c r="DU1093" s="16"/>
      <c r="DV1093" s="16"/>
      <c r="DW1093" s="138"/>
      <c r="DX1093" s="137"/>
      <c r="DY1093" s="137"/>
      <c r="DZ1093" s="17"/>
      <c r="EA1093" s="15"/>
      <c r="EB1093" s="15"/>
      <c r="EC1093" s="15"/>
      <c r="ED1093" s="15"/>
    </row>
    <row r="1094" spans="1:134" ht="15" hidden="1" customHeight="1" x14ac:dyDescent="0.3">
      <c r="A1094" s="123"/>
      <c r="B1094" s="139"/>
      <c r="C1094" s="561"/>
      <c r="D1094" s="203"/>
      <c r="E1094" s="203"/>
      <c r="F1094" s="203"/>
      <c r="G1094" s="203"/>
      <c r="H1094" s="203"/>
      <c r="I1094" s="203"/>
      <c r="J1094" s="203"/>
      <c r="K1094" s="203"/>
      <c r="L1094" s="203"/>
      <c r="M1094" s="203"/>
      <c r="N1094" s="203"/>
      <c r="O1094" s="203"/>
      <c r="P1094" s="203"/>
      <c r="Q1094" s="203"/>
      <c r="R1094" s="203"/>
      <c r="S1094" s="203"/>
      <c r="T1094" s="203"/>
      <c r="U1094" s="203"/>
      <c r="V1094" s="203"/>
      <c r="W1094" s="203"/>
      <c r="X1094" s="203"/>
      <c r="Y1094" s="203"/>
      <c r="Z1094" s="203"/>
      <c r="AA1094" s="203"/>
      <c r="AB1094" s="203"/>
      <c r="AC1094" s="203"/>
      <c r="AD1094" s="203"/>
      <c r="AE1094" s="203"/>
      <c r="AF1094" s="203"/>
      <c r="AG1094" s="203"/>
      <c r="AH1094" s="203"/>
      <c r="AI1094" s="203"/>
      <c r="AJ1094" s="148"/>
      <c r="AK1094" s="12"/>
      <c r="AL1094" s="12"/>
      <c r="AM1094" s="149"/>
      <c r="AN1094" s="150"/>
      <c r="AO1094" s="150"/>
      <c r="AP1094" s="150"/>
      <c r="AQ1094" s="140" t="s">
        <v>1469</v>
      </c>
      <c r="AR1094" s="261">
        <v>15</v>
      </c>
      <c r="AS1094" s="12" t="s">
        <v>194</v>
      </c>
      <c r="AT1094" s="224"/>
      <c r="AU1094" s="266"/>
      <c r="AV1094" s="12"/>
      <c r="AW1094" s="12"/>
      <c r="AX1094" s="12"/>
      <c r="AY1094" s="12"/>
      <c r="AZ1094" s="12"/>
      <c r="BA1094" s="12"/>
      <c r="BB1094" s="14"/>
      <c r="BC1094" s="14"/>
      <c r="BD1094" s="15"/>
      <c r="BE1094" s="137"/>
      <c r="BF1094" s="146"/>
      <c r="BG1094" s="146"/>
      <c r="BH1094" s="146"/>
      <c r="BI1094" s="11"/>
      <c r="BJ1094" s="11"/>
      <c r="BK1094" s="11"/>
      <c r="BL1094" s="11"/>
      <c r="BM1094" s="11"/>
      <c r="BN1094" s="11"/>
      <c r="BO1094" s="11"/>
      <c r="BP1094" s="11"/>
      <c r="BQ1094" s="11"/>
      <c r="BR1094" s="11"/>
      <c r="BS1094" s="11"/>
      <c r="BT1094" s="11"/>
      <c r="BU1094" s="11"/>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c r="CU1094" s="15"/>
      <c r="CV1094" s="15"/>
      <c r="CW1094" s="15"/>
      <c r="CX1094" s="15"/>
      <c r="CY1094" s="15"/>
      <c r="CZ1094" s="15"/>
      <c r="DA1094" s="15"/>
      <c r="DB1094" s="16"/>
      <c r="DC1094" s="16"/>
      <c r="DD1094" s="16"/>
      <c r="DE1094" s="16"/>
      <c r="DF1094" s="17"/>
      <c r="DG1094" s="16"/>
      <c r="DH1094" s="16"/>
      <c r="DI1094" s="16"/>
      <c r="DJ1094" s="16"/>
      <c r="DK1094" s="16"/>
      <c r="DL1094" s="16"/>
      <c r="DM1094" s="13"/>
      <c r="DN1094" s="16"/>
      <c r="DO1094" s="16"/>
      <c r="DP1094" s="16"/>
      <c r="DQ1094" s="16"/>
      <c r="DR1094" s="16"/>
      <c r="DS1094" s="16"/>
      <c r="DT1094" s="16"/>
      <c r="DU1094" s="16"/>
      <c r="DV1094" s="16"/>
      <c r="DW1094" s="138"/>
      <c r="DX1094" s="137"/>
      <c r="DY1094" s="137"/>
      <c r="DZ1094" s="17"/>
      <c r="EA1094" s="15"/>
      <c r="EB1094" s="15"/>
      <c r="EC1094" s="15"/>
      <c r="ED1094" s="15"/>
    </row>
    <row r="1095" spans="1:134" ht="15" hidden="1" customHeight="1" x14ac:dyDescent="0.3">
      <c r="A1095" s="123"/>
      <c r="B1095" s="139"/>
      <c r="C1095" s="561"/>
      <c r="D1095" s="203"/>
      <c r="E1095" s="203"/>
      <c r="F1095" s="203"/>
      <c r="G1095" s="203"/>
      <c r="H1095" s="203"/>
      <c r="I1095" s="203"/>
      <c r="J1095" s="203"/>
      <c r="K1095" s="203"/>
      <c r="L1095" s="203"/>
      <c r="M1095" s="203"/>
      <c r="N1095" s="203"/>
      <c r="O1095" s="203"/>
      <c r="P1095" s="203"/>
      <c r="Q1095" s="203"/>
      <c r="R1095" s="203"/>
      <c r="S1095" s="203"/>
      <c r="T1095" s="203"/>
      <c r="U1095" s="203"/>
      <c r="V1095" s="203"/>
      <c r="W1095" s="203"/>
      <c r="X1095" s="203"/>
      <c r="Y1095" s="203"/>
      <c r="Z1095" s="203"/>
      <c r="AA1095" s="203"/>
      <c r="AB1095" s="203"/>
      <c r="AC1095" s="203"/>
      <c r="AD1095" s="203"/>
      <c r="AE1095" s="203"/>
      <c r="AF1095" s="203"/>
      <c r="AG1095" s="203"/>
      <c r="AH1095" s="203"/>
      <c r="AI1095" s="203"/>
      <c r="AJ1095" s="148"/>
      <c r="AK1095" s="12"/>
      <c r="AL1095" s="12"/>
      <c r="AM1095" s="149"/>
      <c r="AN1095" s="150"/>
      <c r="AO1095" s="150"/>
      <c r="AP1095" s="150"/>
      <c r="AQ1095" s="140" t="s">
        <v>1211</v>
      </c>
      <c r="AR1095" s="261">
        <v>25</v>
      </c>
      <c r="AS1095" s="12" t="s">
        <v>194</v>
      </c>
      <c r="AT1095" s="224"/>
      <c r="AU1095" s="266"/>
      <c r="AV1095" s="12"/>
      <c r="AW1095" s="12"/>
      <c r="AX1095" s="12"/>
      <c r="AY1095" s="12"/>
      <c r="AZ1095" s="12"/>
      <c r="BA1095" s="12"/>
      <c r="BB1095" s="14"/>
      <c r="BC1095" s="14"/>
      <c r="BD1095" s="15"/>
      <c r="BE1095" s="137"/>
      <c r="BF1095" s="146"/>
      <c r="BG1095" s="146"/>
      <c r="BH1095" s="146"/>
      <c r="BI1095" s="11"/>
      <c r="BJ1095" s="11"/>
      <c r="BK1095" s="11"/>
      <c r="BL1095" s="11"/>
      <c r="BM1095" s="11"/>
      <c r="BN1095" s="11"/>
      <c r="BO1095" s="11"/>
      <c r="BP1095" s="11"/>
      <c r="BQ1095" s="11"/>
      <c r="BR1095" s="11"/>
      <c r="BS1095" s="11"/>
      <c r="BT1095" s="11"/>
      <c r="BU1095" s="11"/>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c r="CU1095" s="15"/>
      <c r="CV1095" s="15"/>
      <c r="CW1095" s="15"/>
      <c r="CX1095" s="15"/>
      <c r="CY1095" s="15"/>
      <c r="CZ1095" s="15"/>
      <c r="DA1095" s="15"/>
      <c r="DB1095" s="16"/>
      <c r="DC1095" s="16"/>
      <c r="DD1095" s="16"/>
      <c r="DE1095" s="16"/>
      <c r="DF1095" s="17"/>
      <c r="DG1095" s="16"/>
      <c r="DH1095" s="16"/>
      <c r="DI1095" s="16"/>
      <c r="DJ1095" s="16"/>
      <c r="DK1095" s="16"/>
      <c r="DL1095" s="16"/>
      <c r="DM1095" s="13"/>
      <c r="DN1095" s="16"/>
      <c r="DO1095" s="16"/>
      <c r="DP1095" s="16"/>
      <c r="DQ1095" s="16"/>
      <c r="DR1095" s="16"/>
      <c r="DS1095" s="16"/>
      <c r="DT1095" s="16"/>
      <c r="DU1095" s="16"/>
      <c r="DV1095" s="16"/>
      <c r="DW1095" s="138"/>
      <c r="DX1095" s="137"/>
      <c r="DY1095" s="137"/>
      <c r="DZ1095" s="17"/>
      <c r="EA1095" s="15"/>
      <c r="EB1095" s="15"/>
      <c r="EC1095" s="15"/>
      <c r="ED1095" s="15"/>
    </row>
    <row r="1096" spans="1:134" ht="15" hidden="1" customHeight="1" x14ac:dyDescent="0.3">
      <c r="A1096" s="220"/>
      <c r="B1096" s="139"/>
      <c r="C1096" s="561"/>
      <c r="D1096" s="203"/>
      <c r="E1096" s="203"/>
      <c r="F1096" s="203"/>
      <c r="G1096" s="203"/>
      <c r="H1096" s="203"/>
      <c r="I1096" s="203"/>
      <c r="J1096" s="203"/>
      <c r="K1096" s="203"/>
      <c r="L1096" s="203"/>
      <c r="M1096" s="203"/>
      <c r="N1096" s="203"/>
      <c r="O1096" s="203"/>
      <c r="P1096" s="203"/>
      <c r="Q1096" s="203"/>
      <c r="R1096" s="203"/>
      <c r="S1096" s="203"/>
      <c r="T1096" s="203"/>
      <c r="U1096" s="203"/>
      <c r="V1096" s="203"/>
      <c r="W1096" s="203"/>
      <c r="X1096" s="203"/>
      <c r="Y1096" s="203"/>
      <c r="Z1096" s="203"/>
      <c r="AA1096" s="203"/>
      <c r="AB1096" s="203"/>
      <c r="AC1096" s="203"/>
      <c r="AD1096" s="203"/>
      <c r="AE1096" s="203"/>
      <c r="AF1096" s="203"/>
      <c r="AG1096" s="203"/>
      <c r="AH1096" s="203"/>
      <c r="AI1096" s="203"/>
      <c r="AJ1096" s="148"/>
      <c r="AK1096" s="12"/>
      <c r="AL1096" s="12"/>
      <c r="AM1096" s="149"/>
      <c r="AN1096" s="150"/>
      <c r="AO1096" s="150"/>
      <c r="AP1096" s="150"/>
      <c r="AQ1096" s="140" t="s">
        <v>1671</v>
      </c>
      <c r="AR1096" s="134">
        <v>800</v>
      </c>
      <c r="AS1096" s="12" t="s">
        <v>191</v>
      </c>
      <c r="AT1096" s="224"/>
      <c r="AU1096" s="266"/>
      <c r="AV1096" s="12"/>
      <c r="AW1096" s="12"/>
      <c r="AX1096" s="12"/>
      <c r="AY1096" s="12"/>
      <c r="AZ1096" s="12"/>
      <c r="BA1096" s="12"/>
      <c r="BB1096" s="14"/>
      <c r="BC1096" s="14"/>
      <c r="BD1096" s="15"/>
      <c r="BE1096" s="137"/>
      <c r="BF1096" s="146"/>
      <c r="BG1096" s="146"/>
      <c r="BH1096" s="146"/>
      <c r="BI1096" s="11"/>
      <c r="BJ1096" s="11"/>
      <c r="BK1096" s="11"/>
      <c r="BL1096" s="11"/>
      <c r="BM1096" s="11"/>
      <c r="BN1096" s="11"/>
      <c r="BO1096" s="11"/>
      <c r="BP1096" s="11"/>
      <c r="BQ1096" s="11"/>
      <c r="BR1096" s="11"/>
      <c r="BS1096" s="11"/>
      <c r="BT1096" s="11"/>
      <c r="BU1096" s="11"/>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c r="CU1096" s="15"/>
      <c r="CV1096" s="15"/>
      <c r="CW1096" s="15"/>
      <c r="CX1096" s="15"/>
      <c r="CY1096" s="15"/>
      <c r="CZ1096" s="15"/>
      <c r="DA1096" s="15"/>
      <c r="DB1096" s="16"/>
      <c r="DC1096" s="16"/>
      <c r="DD1096" s="16"/>
      <c r="DE1096" s="16"/>
      <c r="DF1096" s="17"/>
      <c r="DG1096" s="16"/>
      <c r="DH1096" s="16"/>
      <c r="DI1096" s="16"/>
      <c r="DJ1096" s="16"/>
      <c r="DK1096" s="16"/>
      <c r="DL1096" s="16"/>
      <c r="DM1096" s="13"/>
      <c r="DN1096" s="16"/>
      <c r="DO1096" s="16"/>
      <c r="DP1096" s="16"/>
      <c r="DQ1096" s="16"/>
      <c r="DR1096" s="16"/>
      <c r="DS1096" s="16"/>
      <c r="DT1096" s="16"/>
      <c r="DU1096" s="16"/>
      <c r="DV1096" s="16"/>
      <c r="DW1096" s="138"/>
      <c r="DX1096" s="137"/>
      <c r="DY1096" s="137"/>
      <c r="DZ1096" s="17"/>
      <c r="EA1096" s="15"/>
      <c r="EB1096" s="15"/>
      <c r="EC1096" s="15"/>
      <c r="ED1096" s="15"/>
    </row>
    <row r="1097" spans="1:134" ht="15" hidden="1" customHeight="1" x14ac:dyDescent="0.3">
      <c r="A1097" s="154"/>
      <c r="B1097" s="139"/>
      <c r="C1097" s="561"/>
      <c r="D1097" s="203"/>
      <c r="E1097" s="203"/>
      <c r="F1097" s="203"/>
      <c r="G1097" s="203"/>
      <c r="H1097" s="203"/>
      <c r="I1097" s="203"/>
      <c r="J1097" s="203"/>
      <c r="K1097" s="203"/>
      <c r="L1097" s="203"/>
      <c r="M1097" s="203"/>
      <c r="N1097" s="203"/>
      <c r="O1097" s="203"/>
      <c r="P1097" s="203"/>
      <c r="Q1097" s="203"/>
      <c r="R1097" s="203"/>
      <c r="S1097" s="203"/>
      <c r="T1097" s="203"/>
      <c r="U1097" s="203"/>
      <c r="V1097" s="203"/>
      <c r="W1097" s="203"/>
      <c r="X1097" s="203"/>
      <c r="Y1097" s="203"/>
      <c r="Z1097" s="203"/>
      <c r="AA1097" s="203"/>
      <c r="AB1097" s="203"/>
      <c r="AC1097" s="203"/>
      <c r="AD1097" s="203"/>
      <c r="AE1097" s="203"/>
      <c r="AF1097" s="203"/>
      <c r="AG1097" s="203"/>
      <c r="AH1097" s="203"/>
      <c r="AI1097" s="203"/>
      <c r="AJ1097" s="148"/>
      <c r="AK1097" s="12"/>
      <c r="AL1097" s="12"/>
      <c r="AM1097" s="149"/>
      <c r="AN1097" s="150"/>
      <c r="AO1097" s="150"/>
      <c r="AP1097" s="150"/>
      <c r="AQ1097" s="140" t="s">
        <v>1672</v>
      </c>
      <c r="AR1097" s="134">
        <v>1400</v>
      </c>
      <c r="AS1097" s="12" t="s">
        <v>191</v>
      </c>
      <c r="AT1097" s="224"/>
      <c r="AU1097" s="266"/>
      <c r="AV1097" s="12"/>
      <c r="AW1097" s="12"/>
      <c r="AX1097" s="12"/>
      <c r="AY1097" s="12"/>
      <c r="AZ1097" s="12"/>
      <c r="BA1097" s="12"/>
      <c r="BB1097" s="14"/>
      <c r="BC1097" s="14"/>
      <c r="BD1097" s="15"/>
      <c r="BE1097" s="137"/>
      <c r="BF1097" s="146"/>
      <c r="BG1097" s="146"/>
      <c r="BH1097" s="146"/>
      <c r="BI1097" s="11"/>
      <c r="BJ1097" s="11"/>
      <c r="BK1097" s="11"/>
      <c r="BL1097" s="11"/>
      <c r="BM1097" s="11"/>
      <c r="BN1097" s="11"/>
      <c r="BO1097" s="11"/>
      <c r="BP1097" s="11"/>
      <c r="BQ1097" s="11"/>
      <c r="BR1097" s="11"/>
      <c r="BS1097" s="11"/>
      <c r="BT1097" s="11"/>
      <c r="BU1097" s="11"/>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c r="CU1097" s="15"/>
      <c r="CV1097" s="15"/>
      <c r="CW1097" s="15"/>
      <c r="CX1097" s="15"/>
      <c r="CY1097" s="15"/>
      <c r="CZ1097" s="15"/>
      <c r="DA1097" s="15"/>
      <c r="DB1097" s="16"/>
      <c r="DC1097" s="16"/>
      <c r="DD1097" s="16"/>
      <c r="DE1097" s="16"/>
      <c r="DF1097" s="17"/>
      <c r="DG1097" s="16"/>
      <c r="DH1097" s="16"/>
      <c r="DI1097" s="16"/>
      <c r="DJ1097" s="16"/>
      <c r="DK1097" s="16"/>
      <c r="DL1097" s="16"/>
      <c r="DM1097" s="13"/>
      <c r="DN1097" s="16"/>
      <c r="DO1097" s="16"/>
      <c r="DP1097" s="16"/>
      <c r="DQ1097" s="16"/>
      <c r="DR1097" s="16"/>
      <c r="DS1097" s="16"/>
      <c r="DT1097" s="16"/>
      <c r="DU1097" s="16"/>
      <c r="DV1097" s="16"/>
      <c r="DW1097" s="138"/>
      <c r="DX1097" s="137"/>
      <c r="DY1097" s="137"/>
      <c r="DZ1097" s="17"/>
      <c r="EA1097" s="15"/>
      <c r="EB1097" s="15"/>
      <c r="EC1097" s="15"/>
      <c r="ED1097" s="15"/>
    </row>
    <row r="1098" spans="1:134" ht="15" hidden="1" customHeight="1" x14ac:dyDescent="0.3">
      <c r="A1098" s="154"/>
      <c r="B1098" s="176"/>
      <c r="C1098" s="567"/>
      <c r="D1098" s="203"/>
      <c r="E1098" s="203"/>
      <c r="F1098" s="203"/>
      <c r="G1098" s="203"/>
      <c r="H1098" s="203"/>
      <c r="I1098" s="203"/>
      <c r="J1098" s="203"/>
      <c r="K1098" s="203"/>
      <c r="L1098" s="203"/>
      <c r="M1098" s="203"/>
      <c r="N1098" s="203"/>
      <c r="O1098" s="203"/>
      <c r="P1098" s="203"/>
      <c r="Q1098" s="203"/>
      <c r="R1098" s="203"/>
      <c r="S1098" s="203"/>
      <c r="T1098" s="203"/>
      <c r="U1098" s="203"/>
      <c r="V1098" s="203"/>
      <c r="W1098" s="203"/>
      <c r="X1098" s="203"/>
      <c r="Y1098" s="203"/>
      <c r="Z1098" s="203"/>
      <c r="AA1098" s="203"/>
      <c r="AB1098" s="203"/>
      <c r="AC1098" s="203"/>
      <c r="AD1098" s="203"/>
      <c r="AE1098" s="203"/>
      <c r="AF1098" s="203"/>
      <c r="AG1098" s="203"/>
      <c r="AH1098" s="203"/>
      <c r="AI1098" s="203"/>
      <c r="AJ1098" s="285"/>
      <c r="AK1098" s="184"/>
      <c r="AL1098" s="184"/>
      <c r="AM1098" s="286"/>
      <c r="AN1098" s="287"/>
      <c r="AO1098" s="287"/>
      <c r="AP1098" s="287"/>
      <c r="AQ1098" s="295"/>
      <c r="AR1098" s="189"/>
      <c r="AS1098" s="184"/>
      <c r="AT1098" s="190"/>
      <c r="AU1098" s="341"/>
      <c r="AV1098" s="184"/>
      <c r="AW1098" s="184"/>
      <c r="AX1098" s="184"/>
      <c r="AY1098" s="184"/>
      <c r="AZ1098" s="184"/>
      <c r="BA1098" s="184"/>
      <c r="BB1098" s="186"/>
      <c r="BC1098" s="186"/>
      <c r="BD1098" s="15"/>
      <c r="BE1098" s="137"/>
      <c r="BF1098" s="146"/>
      <c r="BG1098" s="146"/>
      <c r="BH1098" s="146"/>
      <c r="BI1098" s="11"/>
      <c r="BJ1098" s="11"/>
      <c r="BK1098" s="11"/>
      <c r="BL1098" s="11"/>
      <c r="BM1098" s="11"/>
      <c r="BN1098" s="11"/>
      <c r="BO1098" s="11"/>
      <c r="BP1098" s="11"/>
      <c r="BQ1098" s="11"/>
      <c r="BR1098" s="11"/>
      <c r="BS1098" s="11"/>
      <c r="BT1098" s="11"/>
      <c r="BU1098" s="11"/>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c r="CU1098" s="15"/>
      <c r="CV1098" s="15"/>
      <c r="CW1098" s="15"/>
      <c r="CX1098" s="15"/>
      <c r="CY1098" s="15"/>
      <c r="CZ1098" s="15"/>
      <c r="DA1098" s="15"/>
      <c r="DB1098" s="16"/>
      <c r="DC1098" s="16"/>
      <c r="DD1098" s="16"/>
      <c r="DE1098" s="16"/>
      <c r="DF1098" s="17"/>
      <c r="DG1098" s="16"/>
      <c r="DH1098" s="16"/>
      <c r="DI1098" s="16"/>
      <c r="DJ1098" s="16"/>
      <c r="DK1098" s="16"/>
      <c r="DL1098" s="16"/>
      <c r="DM1098" s="185"/>
      <c r="DN1098" s="16"/>
      <c r="DO1098" s="16"/>
      <c r="DP1098" s="16"/>
      <c r="DQ1098" s="16"/>
      <c r="DR1098" s="16"/>
      <c r="DS1098" s="16"/>
      <c r="DT1098" s="16"/>
      <c r="DU1098" s="16"/>
      <c r="DV1098" s="16"/>
      <c r="DW1098" s="138"/>
      <c r="DX1098" s="137"/>
      <c r="DY1098" s="137"/>
      <c r="DZ1098" s="17"/>
      <c r="EA1098" s="15"/>
      <c r="EB1098" s="15"/>
      <c r="EC1098" s="15"/>
      <c r="ED1098" s="15"/>
    </row>
    <row r="1099" spans="1:134" ht="15" hidden="1" customHeight="1" x14ac:dyDescent="0.3">
      <c r="A1099" s="123"/>
      <c r="B1099" s="139"/>
      <c r="C1099" s="560" t="s">
        <v>1673</v>
      </c>
      <c r="D1099" s="152"/>
      <c r="E1099" s="151"/>
      <c r="F1099" s="152"/>
      <c r="G1099" s="151"/>
      <c r="H1099" s="152"/>
      <c r="I1099" s="152"/>
      <c r="J1099" s="152"/>
      <c r="K1099" s="152"/>
      <c r="L1099" s="152"/>
      <c r="M1099" s="152"/>
      <c r="N1099" s="152"/>
      <c r="O1099" s="152"/>
      <c r="P1099" s="152"/>
      <c r="Q1099" s="152"/>
      <c r="R1099" s="152"/>
      <c r="S1099" s="152"/>
      <c r="T1099" s="152"/>
      <c r="U1099" s="151"/>
      <c r="V1099" s="151"/>
      <c r="W1099" s="151"/>
      <c r="X1099" s="151"/>
      <c r="Y1099" s="151"/>
      <c r="Z1099" s="151"/>
      <c r="AA1099" s="151"/>
      <c r="AB1099" s="151"/>
      <c r="AC1099" s="151"/>
      <c r="AD1099" s="151"/>
      <c r="AE1099" s="151"/>
      <c r="AF1099" s="151"/>
      <c r="AG1099" s="151"/>
      <c r="AH1099" s="151"/>
      <c r="AI1099" s="151"/>
      <c r="AJ1099" s="158">
        <f>IF($DM1099=0,0,(IF(_xlfn.BITAND($DM1099, 128),"8,", "") &amp; IF(_xlfn.BITAND($DM1099,64),"7,", "") &amp; IF(_xlfn.BITAND($DM1099,7), _xlfn.BITAND($DM1099,7) &amp; ",", "") &amp; IF(_xlfn.BITAND($DM1099, 56), _xlfn.BITAND($DM1099, 56)/8, "")))</f>
        <v>0</v>
      </c>
      <c r="AK1099" s="159">
        <v>412</v>
      </c>
      <c r="AL1099" s="159">
        <v>3</v>
      </c>
      <c r="AM1099" s="160" t="s">
        <v>165</v>
      </c>
      <c r="AN1099" s="161" t="s">
        <v>1674</v>
      </c>
      <c r="AO1099" s="161" t="s">
        <v>343</v>
      </c>
      <c r="AP1099" s="161" t="s">
        <v>1675</v>
      </c>
      <c r="AQ1099" s="140" t="s">
        <v>1676</v>
      </c>
      <c r="AR1099" s="198">
        <v>4.95</v>
      </c>
      <c r="AS1099" s="12" t="s">
        <v>346</v>
      </c>
      <c r="AT1099" s="198">
        <v>1</v>
      </c>
      <c r="AU1099" s="198">
        <v>2</v>
      </c>
      <c r="AV1099" s="12" t="s">
        <v>259</v>
      </c>
      <c r="AW1099" s="135">
        <v>0</v>
      </c>
      <c r="AX1099" s="135">
        <v>0</v>
      </c>
      <c r="AY1099" s="135">
        <v>0</v>
      </c>
      <c r="AZ1099" s="135">
        <v>0</v>
      </c>
      <c r="BA1099" s="135">
        <v>0</v>
      </c>
      <c r="BB1099" s="136"/>
      <c r="BC1099" s="136"/>
      <c r="BD1099" s="15"/>
      <c r="BE1099" s="137" t="s">
        <v>1673</v>
      </c>
      <c r="BF1099" s="11" t="s">
        <v>264</v>
      </c>
      <c r="BG1099" s="11" t="s">
        <v>265</v>
      </c>
      <c r="BH1099" s="11" t="s">
        <v>266</v>
      </c>
      <c r="BI1099" s="11" t="s">
        <v>525</v>
      </c>
      <c r="BJ1099" s="11" t="s">
        <v>268</v>
      </c>
      <c r="BK1099" s="11" t="s">
        <v>485</v>
      </c>
      <c r="BL1099" s="11" t="s">
        <v>350</v>
      </c>
      <c r="BM1099" s="11" t="s">
        <v>179</v>
      </c>
      <c r="BN1099" s="11" t="s">
        <v>182</v>
      </c>
      <c r="BO1099" s="11" t="s">
        <v>181</v>
      </c>
      <c r="BP1099" s="11" t="s">
        <v>272</v>
      </c>
      <c r="BQ1099" s="11" t="s">
        <v>182</v>
      </c>
      <c r="BR1099" s="11" t="s">
        <v>182</v>
      </c>
      <c r="BS1099" s="11" t="s">
        <v>183</v>
      </c>
      <c r="BT1099" s="11" t="s">
        <v>182</v>
      </c>
      <c r="BU1099" s="11"/>
      <c r="BV1099" s="15">
        <f>IF(UPPER(TRIM(D1099))="X",1,0)</f>
        <v>0</v>
      </c>
      <c r="BW1099" s="15">
        <f>IF(UPPER(TRIM(E1099))="X",1,0)</f>
        <v>0</v>
      </c>
      <c r="BX1099" s="15">
        <f>IF(UPPER(TRIM(F1099))="X",1,0)</f>
        <v>0</v>
      </c>
      <c r="BY1099" s="15">
        <f>IF(UPPER(TRIM(G1099))="X",1,0)</f>
        <v>0</v>
      </c>
      <c r="BZ1099" s="15">
        <f>IF(UPPER(TRIM(H1099))="X",1,0)</f>
        <v>0</v>
      </c>
      <c r="CA1099" s="15">
        <f>IF(UPPER(TRIM(J1099))="X",1,0)</f>
        <v>0</v>
      </c>
      <c r="CB1099" s="15">
        <f>IF(UPPER(TRIM(L1099))="X",1,0)</f>
        <v>0</v>
      </c>
      <c r="CC1099" s="15">
        <f>IF(UPPER(TRIM(M1099))="X",1,0)</f>
        <v>0</v>
      </c>
      <c r="CD1099" s="15">
        <f>IF(UPPER(TRIM(I1099))="X",1,0)</f>
        <v>0</v>
      </c>
      <c r="CE1099" s="15">
        <f>IF(UPPER(TRIM(K1099))="X",1,0)</f>
        <v>0</v>
      </c>
      <c r="CF1099" s="15">
        <f t="shared" ref="CF1099:CX1099" si="513">IF(UPPER(TRIM(N1099))="X",1,0)</f>
        <v>0</v>
      </c>
      <c r="CG1099" s="15">
        <f t="shared" si="513"/>
        <v>0</v>
      </c>
      <c r="CH1099" s="15">
        <f t="shared" si="513"/>
        <v>0</v>
      </c>
      <c r="CI1099" s="15">
        <f t="shared" si="513"/>
        <v>0</v>
      </c>
      <c r="CJ1099" s="15">
        <f t="shared" si="513"/>
        <v>0</v>
      </c>
      <c r="CK1099" s="15">
        <f t="shared" si="513"/>
        <v>0</v>
      </c>
      <c r="CL1099" s="15">
        <f t="shared" si="513"/>
        <v>0</v>
      </c>
      <c r="CM1099" s="15">
        <f t="shared" si="513"/>
        <v>0</v>
      </c>
      <c r="CN1099" s="15">
        <f t="shared" si="513"/>
        <v>0</v>
      </c>
      <c r="CO1099" s="15">
        <f t="shared" si="513"/>
        <v>0</v>
      </c>
      <c r="CP1099" s="15">
        <f t="shared" si="513"/>
        <v>0</v>
      </c>
      <c r="CQ1099" s="15">
        <f t="shared" si="513"/>
        <v>0</v>
      </c>
      <c r="CR1099" s="15">
        <f t="shared" si="513"/>
        <v>0</v>
      </c>
      <c r="CS1099" s="15">
        <f t="shared" si="513"/>
        <v>0</v>
      </c>
      <c r="CT1099" s="15">
        <f t="shared" si="513"/>
        <v>0</v>
      </c>
      <c r="CU1099" s="15">
        <f t="shared" si="513"/>
        <v>0</v>
      </c>
      <c r="CV1099" s="15">
        <f t="shared" si="513"/>
        <v>0</v>
      </c>
      <c r="CW1099" s="15">
        <f t="shared" si="513"/>
        <v>0</v>
      </c>
      <c r="CX1099" s="15">
        <f t="shared" si="513"/>
        <v>0</v>
      </c>
      <c r="CY1099" s="15">
        <v>0</v>
      </c>
      <c r="CZ1099" s="15">
        <f>IF(UPPER(TRIM(AH1099))="X",1,0)</f>
        <v>0</v>
      </c>
      <c r="DA1099" s="15">
        <v>0</v>
      </c>
      <c r="DB1099" s="16">
        <f>IF(UPPER(TRIM(AM1099))="P", 0, IF(UPPER(TRIM(AM1099))="C", 16384, IF(UPPER(TRIM(AM1099))="B", 32768, IF(UPPER(TRIM(AM1099))="U", 49152, -1))))</f>
        <v>0</v>
      </c>
      <c r="DC1099" s="16">
        <f>HEX2DEC(AN1099)</f>
        <v>1034</v>
      </c>
      <c r="DD1099" s="16">
        <f>IF(UPPER(TRIM(BB1099))="",0,IF(UPPER(TRIM(BB1099))="M",32,IF(UPPER(TRIM(BB1099))="H",64,IF(UPPER(TRIM(BB1099))="I",128,-1))))</f>
        <v>0</v>
      </c>
      <c r="DE1099" s="16">
        <f>IF(UPPER(TRIM(BC1099))="",0, IF(UPPER(TRIM(BC1099))="U",1,IF(UPPER(TRIM(BC1099))="A",2,IF(UPPER(TRIM(BC1099))="B1",4,IF(UPPER(TRIM(BC1099))="B2",8,IF(UPPER(TRIM(BC1099))="C",16,-1))))))</f>
        <v>0</v>
      </c>
      <c r="DF1099" s="17"/>
      <c r="DG1099" s="16">
        <v>692</v>
      </c>
      <c r="DH1099" s="16">
        <f>AK1099</f>
        <v>412</v>
      </c>
      <c r="DI1099" s="16">
        <f>AL1099</f>
        <v>3</v>
      </c>
      <c r="DJ1099" s="16">
        <f>DB1099 + DC1099</f>
        <v>1034</v>
      </c>
      <c r="DK1099" s="16">
        <f>HEX2DEC(AO1099)</f>
        <v>18</v>
      </c>
      <c r="DL1099" s="16">
        <f>HEX2DEC(AP1099)</f>
        <v>1037</v>
      </c>
      <c r="DM1099" s="158">
        <v>0</v>
      </c>
      <c r="DN1099" s="16">
        <v>522</v>
      </c>
      <c r="DO1099" s="16">
        <f>BV1099*2^15+BW1099*2^14+BX1099*2^13+BY1099*2^12+BZ1099*2^11+CA1099*2^10+CB1099*2^9+CC1099*2^8+CD1099*2^7+CE1099*2^6+CF1099*2^5+CG1099*2^4+CH1099*2^3+CI1099*2^2+CJ1099*2^1+CK1099*2^0</f>
        <v>0</v>
      </c>
      <c r="DP1099" s="16">
        <f>CL1099*2^15+CM1099*2^14+CN1099*2^13+CO1099*2^12+CP1099*2^11+CQ1099*2^10+CR1099*2^9+CS1099*2^8+CT1099*2^7+CU1099*2^6+CV1099*2^5+CW1099*2^4+CX1099*2^3+CY1099*2^2+CZ1099*2^1+DA1099*2^0</f>
        <v>0</v>
      </c>
      <c r="DQ1099" s="16">
        <f>IF(DS1099=2,AT1099*1000,AT1099)</f>
        <v>1000</v>
      </c>
      <c r="DR1099" s="16">
        <f>IF(DT1099=2,AU1099*1000,AU1099)</f>
        <v>2000</v>
      </c>
      <c r="DS1099" s="16">
        <v>2</v>
      </c>
      <c r="DT1099" s="16">
        <v>2</v>
      </c>
      <c r="DU1099" s="16">
        <f>MAX(0,MIN(AX1099,3))*2^14+MAX(0,MIN(AY1099,3))*2^12+MAX(0,MIN(AZ1099,3))*2^10+MAX(0,MIN(BA1099,3))*2^8+IF(AW1099&lt;0,31,IF(AW1099&gt;30,30,AW1099))</f>
        <v>0</v>
      </c>
      <c r="DV1099" s="16">
        <f>DD1099 + DE1099</f>
        <v>0</v>
      </c>
      <c r="DW1099" s="138" t="s">
        <v>184</v>
      </c>
      <c r="DX1099" s="137" t="s">
        <v>273</v>
      </c>
      <c r="DY1099" s="137" t="s">
        <v>186</v>
      </c>
      <c r="DZ1099" s="17"/>
      <c r="EA1099" s="15"/>
      <c r="EB1099" s="15"/>
      <c r="EC1099" s="15"/>
      <c r="ED1099" s="15"/>
    </row>
    <row r="1100" spans="1:134" ht="15" hidden="1" customHeight="1" x14ac:dyDescent="0.3">
      <c r="A1100" s="123"/>
      <c r="B1100" s="139"/>
      <c r="C1100" s="561"/>
      <c r="D1100" s="12"/>
      <c r="E1100" s="12"/>
      <c r="F1100" s="12"/>
      <c r="G1100" s="12"/>
      <c r="H1100" s="12"/>
      <c r="I1100" s="12"/>
      <c r="J1100" s="12"/>
      <c r="K1100" s="12"/>
      <c r="L1100" s="12"/>
      <c r="M1100" s="12"/>
      <c r="N1100" s="12"/>
      <c r="O1100" s="12"/>
      <c r="P1100" s="12"/>
      <c r="Q1100" s="12"/>
      <c r="R1100" s="12"/>
      <c r="S1100" s="12"/>
      <c r="T1100" s="12"/>
      <c r="U1100" s="203"/>
      <c r="V1100" s="203"/>
      <c r="W1100" s="203"/>
      <c r="X1100" s="203"/>
      <c r="Y1100" s="203"/>
      <c r="Z1100" s="203"/>
      <c r="AA1100" s="203"/>
      <c r="AB1100" s="203"/>
      <c r="AC1100" s="203"/>
      <c r="AD1100" s="203"/>
      <c r="AE1100" s="203"/>
      <c r="AF1100" s="203"/>
      <c r="AG1100" s="203"/>
      <c r="AH1100" s="203"/>
      <c r="AI1100" s="203"/>
      <c r="AJ1100" s="148"/>
      <c r="AK1100" s="12"/>
      <c r="AL1100" s="12"/>
      <c r="AM1100" s="149"/>
      <c r="AN1100" s="150"/>
      <c r="AO1100" s="150"/>
      <c r="AP1100" s="150"/>
      <c r="AQ1100" s="140" t="s">
        <v>1677</v>
      </c>
      <c r="AR1100" s="133">
        <v>140</v>
      </c>
      <c r="AS1100" s="12" t="s">
        <v>311</v>
      </c>
      <c r="AT1100" s="224"/>
      <c r="AU1100" s="266"/>
      <c r="AV1100" s="12"/>
      <c r="AW1100" s="12"/>
      <c r="AX1100" s="12"/>
      <c r="AY1100" s="12"/>
      <c r="AZ1100" s="12"/>
      <c r="BA1100" s="12"/>
      <c r="BB1100" s="14"/>
      <c r="BC1100" s="14"/>
      <c r="BD1100" s="15"/>
      <c r="BE1100" s="137"/>
      <c r="BF1100" s="146"/>
      <c r="BG1100" s="146"/>
      <c r="BH1100" s="146"/>
      <c r="BI1100" s="11"/>
      <c r="BJ1100" s="11"/>
      <c r="BK1100" s="11"/>
      <c r="BL1100" s="11"/>
      <c r="BM1100" s="11"/>
      <c r="BN1100" s="11"/>
      <c r="BO1100" s="11"/>
      <c r="BP1100" s="11"/>
      <c r="BQ1100" s="11"/>
      <c r="BR1100" s="11"/>
      <c r="BS1100" s="11"/>
      <c r="BT1100" s="11"/>
      <c r="BU1100" s="11"/>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c r="CU1100" s="15"/>
      <c r="CV1100" s="15"/>
      <c r="CW1100" s="15"/>
      <c r="CX1100" s="15"/>
      <c r="CY1100" s="15"/>
      <c r="CZ1100" s="15"/>
      <c r="DA1100" s="15"/>
      <c r="DB1100" s="16"/>
      <c r="DC1100" s="16"/>
      <c r="DD1100" s="16"/>
      <c r="DE1100" s="16"/>
      <c r="DF1100" s="17"/>
      <c r="DG1100" s="16"/>
      <c r="DH1100" s="16"/>
      <c r="DI1100" s="16"/>
      <c r="DJ1100" s="16"/>
      <c r="DK1100" s="16"/>
      <c r="DL1100" s="16"/>
      <c r="DM1100" s="13"/>
      <c r="DN1100" s="16"/>
      <c r="DO1100" s="16"/>
      <c r="DP1100" s="16"/>
      <c r="DQ1100" s="16"/>
      <c r="DR1100" s="16"/>
      <c r="DS1100" s="16"/>
      <c r="DT1100" s="16"/>
      <c r="DU1100" s="16"/>
      <c r="DV1100" s="16"/>
      <c r="DW1100" s="138"/>
      <c r="DX1100" s="137"/>
      <c r="DY1100" s="137"/>
      <c r="DZ1100" s="17"/>
      <c r="EA1100" s="15"/>
      <c r="EB1100" s="15"/>
      <c r="EC1100" s="15"/>
      <c r="ED1100" s="15"/>
    </row>
    <row r="1101" spans="1:134" ht="15" hidden="1" customHeight="1" x14ac:dyDescent="0.3">
      <c r="A1101" s="342" t="s">
        <v>1454</v>
      </c>
      <c r="B1101" s="139"/>
      <c r="C1101" s="561"/>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48"/>
      <c r="AK1101" s="12"/>
      <c r="AL1101" s="12"/>
      <c r="AM1101" s="149"/>
      <c r="AN1101" s="150"/>
      <c r="AO1101" s="150"/>
      <c r="AP1101" s="150"/>
      <c r="AQ1101" s="140"/>
      <c r="AR1101" s="197"/>
      <c r="AS1101" s="12"/>
      <c r="AT1101" s="224"/>
      <c r="AU1101" s="266"/>
      <c r="AV1101" s="12"/>
      <c r="AW1101" s="12"/>
      <c r="AX1101" s="12"/>
      <c r="AY1101" s="12"/>
      <c r="AZ1101" s="12"/>
      <c r="BA1101" s="12"/>
      <c r="BB1101" s="14"/>
      <c r="BC1101" s="14"/>
      <c r="BD1101" s="15"/>
      <c r="BE1101" s="137"/>
      <c r="BF1101" s="146"/>
      <c r="BG1101" s="146"/>
      <c r="BH1101" s="146"/>
      <c r="BI1101" s="11"/>
      <c r="BJ1101" s="11"/>
      <c r="BK1101" s="11"/>
      <c r="BL1101" s="11"/>
      <c r="BM1101" s="11"/>
      <c r="BN1101" s="11"/>
      <c r="BO1101" s="11"/>
      <c r="BP1101" s="11"/>
      <c r="BQ1101" s="11"/>
      <c r="BR1101" s="11"/>
      <c r="BS1101" s="11"/>
      <c r="BT1101" s="11"/>
      <c r="BU1101" s="11"/>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c r="CU1101" s="15"/>
      <c r="CV1101" s="15"/>
      <c r="CW1101" s="15"/>
      <c r="CX1101" s="15"/>
      <c r="CY1101" s="15"/>
      <c r="CZ1101" s="15"/>
      <c r="DA1101" s="15"/>
      <c r="DB1101" s="16"/>
      <c r="DC1101" s="16"/>
      <c r="DD1101" s="16"/>
      <c r="DE1101" s="16"/>
      <c r="DF1101" s="17"/>
      <c r="DG1101" s="16"/>
      <c r="DH1101" s="16"/>
      <c r="DI1101" s="16"/>
      <c r="DJ1101" s="16"/>
      <c r="DK1101" s="16"/>
      <c r="DL1101" s="16"/>
      <c r="DM1101" s="13"/>
      <c r="DN1101" s="16"/>
      <c r="DO1101" s="16"/>
      <c r="DP1101" s="16"/>
      <c r="DQ1101" s="16"/>
      <c r="DR1101" s="16"/>
      <c r="DS1101" s="16"/>
      <c r="DT1101" s="16"/>
      <c r="DU1101" s="16"/>
      <c r="DV1101" s="16"/>
      <c r="DW1101" s="138"/>
      <c r="DX1101" s="137"/>
      <c r="DY1101" s="137"/>
      <c r="DZ1101" s="17"/>
      <c r="EA1101" s="15"/>
      <c r="EB1101" s="15"/>
      <c r="EC1101" s="15"/>
      <c r="ED1101" s="15"/>
    </row>
    <row r="1102" spans="1:134" ht="15" hidden="1" customHeight="1" x14ac:dyDescent="0.3">
      <c r="A1102" s="342" t="s">
        <v>1456</v>
      </c>
      <c r="B1102" s="337" t="s">
        <v>1678</v>
      </c>
      <c r="C1102" s="560" t="s">
        <v>1679</v>
      </c>
      <c r="D1102" s="152"/>
      <c r="E1102" s="151"/>
      <c r="F1102" s="152"/>
      <c r="G1102" s="151"/>
      <c r="H1102" s="152"/>
      <c r="I1102" s="152"/>
      <c r="J1102" s="152"/>
      <c r="K1102" s="152"/>
      <c r="L1102" s="152"/>
      <c r="M1102" s="152"/>
      <c r="N1102" s="152"/>
      <c r="O1102" s="152"/>
      <c r="P1102" s="152"/>
      <c r="Q1102" s="152"/>
      <c r="R1102" s="152"/>
      <c r="S1102" s="152"/>
      <c r="T1102" s="152"/>
      <c r="U1102" s="151"/>
      <c r="V1102" s="151"/>
      <c r="W1102" s="151"/>
      <c r="X1102" s="151"/>
      <c r="Y1102" s="151"/>
      <c r="Z1102" s="151"/>
      <c r="AA1102" s="151"/>
      <c r="AB1102" s="151"/>
      <c r="AC1102" s="151"/>
      <c r="AD1102" s="151"/>
      <c r="AE1102" s="151"/>
      <c r="AF1102" s="151"/>
      <c r="AG1102" s="151"/>
      <c r="AH1102" s="151"/>
      <c r="AI1102" s="151"/>
      <c r="AJ1102" s="158">
        <f>IF($DM1102=0,0,(IF(_xlfn.BITAND($DM1102, 128),"8,", "") &amp; IF(_xlfn.BITAND($DM1102,64),"7,", "") &amp; IF(_xlfn.BITAND($DM1102,7), _xlfn.BITAND($DM1102,7) &amp; ",", "") &amp; IF(_xlfn.BITAND($DM1102, 56), _xlfn.BITAND($DM1102, 56)/8, "")))</f>
        <v>0</v>
      </c>
      <c r="AK1102" s="159">
        <v>412</v>
      </c>
      <c r="AL1102" s="159">
        <v>4</v>
      </c>
      <c r="AM1102" s="160" t="s">
        <v>165</v>
      </c>
      <c r="AN1102" s="161" t="s">
        <v>1674</v>
      </c>
      <c r="AO1102" s="161" t="s">
        <v>352</v>
      </c>
      <c r="AP1102" s="161" t="s">
        <v>1680</v>
      </c>
      <c r="AQ1102" s="140" t="s">
        <v>1681</v>
      </c>
      <c r="AR1102" s="198">
        <v>1.4999999999999999E-2</v>
      </c>
      <c r="AS1102" s="12" t="s">
        <v>346</v>
      </c>
      <c r="AT1102" s="198">
        <v>1</v>
      </c>
      <c r="AU1102" s="198">
        <v>2</v>
      </c>
      <c r="AV1102" s="12" t="s">
        <v>259</v>
      </c>
      <c r="AW1102" s="135">
        <v>0</v>
      </c>
      <c r="AX1102" s="135">
        <v>0</v>
      </c>
      <c r="AY1102" s="135">
        <v>0</v>
      </c>
      <c r="AZ1102" s="135">
        <v>0</v>
      </c>
      <c r="BA1102" s="135">
        <v>0</v>
      </c>
      <c r="BB1102" s="136"/>
      <c r="BC1102" s="136"/>
      <c r="BD1102" s="15"/>
      <c r="BE1102" s="137" t="s">
        <v>1679</v>
      </c>
      <c r="BF1102" s="11" t="s">
        <v>264</v>
      </c>
      <c r="BG1102" s="11" t="s">
        <v>265</v>
      </c>
      <c r="BH1102" s="11" t="s">
        <v>266</v>
      </c>
      <c r="BI1102" s="11" t="s">
        <v>525</v>
      </c>
      <c r="BJ1102" s="11" t="s">
        <v>268</v>
      </c>
      <c r="BK1102" s="11" t="s">
        <v>485</v>
      </c>
      <c r="BL1102" s="11" t="s">
        <v>350</v>
      </c>
      <c r="BM1102" s="11" t="s">
        <v>179</v>
      </c>
      <c r="BN1102" s="11" t="s">
        <v>182</v>
      </c>
      <c r="BO1102" s="11" t="s">
        <v>181</v>
      </c>
      <c r="BP1102" s="11" t="s">
        <v>272</v>
      </c>
      <c r="BQ1102" s="11" t="s">
        <v>182</v>
      </c>
      <c r="BR1102" s="11" t="s">
        <v>182</v>
      </c>
      <c r="BS1102" s="11" t="s">
        <v>183</v>
      </c>
      <c r="BT1102" s="11" t="s">
        <v>182</v>
      </c>
      <c r="BU1102" s="11"/>
      <c r="BV1102" s="15">
        <f>IF(UPPER(TRIM(D1102))="X",1,0)</f>
        <v>0</v>
      </c>
      <c r="BW1102" s="15">
        <f>IF(UPPER(TRIM(E1102))="X",1,0)</f>
        <v>0</v>
      </c>
      <c r="BX1102" s="15">
        <f>IF(UPPER(TRIM(F1102))="X",1,0)</f>
        <v>0</v>
      </c>
      <c r="BY1102" s="15">
        <f>IF(UPPER(TRIM(G1102))="X",1,0)</f>
        <v>0</v>
      </c>
      <c r="BZ1102" s="15">
        <f>IF(UPPER(TRIM(H1102))="X",1,0)</f>
        <v>0</v>
      </c>
      <c r="CA1102" s="15">
        <f>IF(UPPER(TRIM(J1102))="X",1,0)</f>
        <v>0</v>
      </c>
      <c r="CB1102" s="15">
        <f>IF(UPPER(TRIM(L1102))="X",1,0)</f>
        <v>0</v>
      </c>
      <c r="CC1102" s="15">
        <f>IF(UPPER(TRIM(M1102))="X",1,0)</f>
        <v>0</v>
      </c>
      <c r="CD1102" s="15">
        <f>IF(UPPER(TRIM(I1102))="X",1,0)</f>
        <v>0</v>
      </c>
      <c r="CE1102" s="15">
        <f>IF(UPPER(TRIM(K1102))="X",1,0)</f>
        <v>0</v>
      </c>
      <c r="CF1102" s="15">
        <f t="shared" ref="CF1102:CX1102" si="514">IF(UPPER(TRIM(N1102))="X",1,0)</f>
        <v>0</v>
      </c>
      <c r="CG1102" s="15">
        <f t="shared" si="514"/>
        <v>0</v>
      </c>
      <c r="CH1102" s="15">
        <f t="shared" si="514"/>
        <v>0</v>
      </c>
      <c r="CI1102" s="15">
        <f t="shared" si="514"/>
        <v>0</v>
      </c>
      <c r="CJ1102" s="15">
        <f t="shared" si="514"/>
        <v>0</v>
      </c>
      <c r="CK1102" s="15">
        <f t="shared" si="514"/>
        <v>0</v>
      </c>
      <c r="CL1102" s="15">
        <f t="shared" si="514"/>
        <v>0</v>
      </c>
      <c r="CM1102" s="15">
        <f t="shared" si="514"/>
        <v>0</v>
      </c>
      <c r="CN1102" s="15">
        <f t="shared" si="514"/>
        <v>0</v>
      </c>
      <c r="CO1102" s="15">
        <f t="shared" si="514"/>
        <v>0</v>
      </c>
      <c r="CP1102" s="15">
        <f t="shared" si="514"/>
        <v>0</v>
      </c>
      <c r="CQ1102" s="15">
        <f t="shared" si="514"/>
        <v>0</v>
      </c>
      <c r="CR1102" s="15">
        <f t="shared" si="514"/>
        <v>0</v>
      </c>
      <c r="CS1102" s="15">
        <f t="shared" si="514"/>
        <v>0</v>
      </c>
      <c r="CT1102" s="15">
        <f t="shared" si="514"/>
        <v>0</v>
      </c>
      <c r="CU1102" s="15">
        <f t="shared" si="514"/>
        <v>0</v>
      </c>
      <c r="CV1102" s="15">
        <f t="shared" si="514"/>
        <v>0</v>
      </c>
      <c r="CW1102" s="15">
        <f t="shared" si="514"/>
        <v>0</v>
      </c>
      <c r="CX1102" s="15">
        <f t="shared" si="514"/>
        <v>0</v>
      </c>
      <c r="CY1102" s="15">
        <v>0</v>
      </c>
      <c r="CZ1102" s="15">
        <f>IF(UPPER(TRIM(AH1102))="X",1,0)</f>
        <v>0</v>
      </c>
      <c r="DA1102" s="15">
        <v>0</v>
      </c>
      <c r="DB1102" s="16">
        <f>IF(UPPER(TRIM(AM1102))="P", 0, IF(UPPER(TRIM(AM1102))="C", 16384, IF(UPPER(TRIM(AM1102))="B", 32768, IF(UPPER(TRIM(AM1102))="U", 49152, -1))))</f>
        <v>0</v>
      </c>
      <c r="DC1102" s="16">
        <f>HEX2DEC(AN1102)</f>
        <v>1034</v>
      </c>
      <c r="DD1102" s="16">
        <f>IF(UPPER(TRIM(BB1102))="",0,IF(UPPER(TRIM(BB1102))="M",32,IF(UPPER(TRIM(BB1102))="H",64,IF(UPPER(TRIM(BB1102))="I",128,-1))))</f>
        <v>0</v>
      </c>
      <c r="DE1102" s="16">
        <f>IF(UPPER(TRIM(BC1102))="",0, IF(UPPER(TRIM(BC1102))="U",1,IF(UPPER(TRIM(BC1102))="A",2,IF(UPPER(TRIM(BC1102))="B1",4,IF(UPPER(TRIM(BC1102))="B2",8,IF(UPPER(TRIM(BC1102))="C",16,-1))))))</f>
        <v>0</v>
      </c>
      <c r="DF1102" s="17"/>
      <c r="DG1102" s="16">
        <v>693</v>
      </c>
      <c r="DH1102" s="16">
        <f>AK1102</f>
        <v>412</v>
      </c>
      <c r="DI1102" s="16">
        <f>AL1102</f>
        <v>4</v>
      </c>
      <c r="DJ1102" s="16">
        <f>DB1102 + DC1102</f>
        <v>1034</v>
      </c>
      <c r="DK1102" s="16">
        <f>HEX2DEC(AO1102)</f>
        <v>17</v>
      </c>
      <c r="DL1102" s="16">
        <f>HEX2DEC(AP1102)</f>
        <v>1036</v>
      </c>
      <c r="DM1102" s="158">
        <v>0</v>
      </c>
      <c r="DN1102" s="16">
        <v>523</v>
      </c>
      <c r="DO1102" s="16">
        <f>BV1102*2^15+BW1102*2^14+BX1102*2^13+BY1102*2^12+BZ1102*2^11+CA1102*2^10+CB1102*2^9+CC1102*2^8+CD1102*2^7+CE1102*2^6+CF1102*2^5+CG1102*2^4+CH1102*2^3+CI1102*2^2+CJ1102*2^1+CK1102*2^0</f>
        <v>0</v>
      </c>
      <c r="DP1102" s="16">
        <f>CL1102*2^15+CM1102*2^14+CN1102*2^13+CO1102*2^12+CP1102*2^11+CQ1102*2^10+CR1102*2^9+CS1102*2^8+CT1102*2^7+CU1102*2^6+CV1102*2^5+CW1102*2^4+CX1102*2^3+CY1102*2^2+CZ1102*2^1+DA1102*2^0</f>
        <v>0</v>
      </c>
      <c r="DQ1102" s="16">
        <f>IF(DS1102=2,AT1102*1000,AT1102)</f>
        <v>1000</v>
      </c>
      <c r="DR1102" s="16">
        <f>IF(DT1102=2,AU1102*1000,AU1102)</f>
        <v>2000</v>
      </c>
      <c r="DS1102" s="16">
        <v>2</v>
      </c>
      <c r="DT1102" s="16">
        <v>2</v>
      </c>
      <c r="DU1102" s="16">
        <f>MAX(0,MIN(AX1102,3))*2^14+MAX(0,MIN(AY1102,3))*2^12+MAX(0,MIN(AZ1102,3))*2^10+MAX(0,MIN(BA1102,3))*2^8+IF(AW1102&lt;0,31,IF(AW1102&gt;30,30,AW1102))</f>
        <v>0</v>
      </c>
      <c r="DV1102" s="16">
        <f>DD1102 + DE1102</f>
        <v>0</v>
      </c>
      <c r="DW1102" s="138" t="s">
        <v>184</v>
      </c>
      <c r="DX1102" s="137" t="s">
        <v>273</v>
      </c>
      <c r="DY1102" s="137" t="s">
        <v>186</v>
      </c>
      <c r="DZ1102" s="17"/>
      <c r="EA1102" s="15"/>
      <c r="EB1102" s="15"/>
      <c r="EC1102" s="15"/>
      <c r="ED1102" s="15"/>
    </row>
    <row r="1103" spans="1:134" ht="15" hidden="1" customHeight="1" x14ac:dyDescent="0.3">
      <c r="A1103" s="342" t="s">
        <v>229</v>
      </c>
      <c r="B1103" s="139"/>
      <c r="C1103" s="560"/>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48"/>
      <c r="AK1103" s="12"/>
      <c r="AL1103" s="12"/>
      <c r="AM1103" s="149"/>
      <c r="AN1103" s="150"/>
      <c r="AO1103" s="150"/>
      <c r="AP1103" s="150"/>
      <c r="AQ1103" s="140"/>
      <c r="AR1103" s="197"/>
      <c r="AS1103" s="12"/>
      <c r="AT1103" s="224"/>
      <c r="AU1103" s="266"/>
      <c r="AV1103" s="12"/>
      <c r="AW1103" s="12"/>
      <c r="AX1103" s="12"/>
      <c r="AY1103" s="12"/>
      <c r="AZ1103" s="12"/>
      <c r="BA1103" s="12"/>
      <c r="BB1103" s="14"/>
      <c r="BC1103" s="14"/>
      <c r="BD1103" s="15"/>
      <c r="BE1103" s="137"/>
      <c r="BF1103" s="146"/>
      <c r="BG1103" s="146"/>
      <c r="BH1103" s="146"/>
      <c r="BI1103" s="11"/>
      <c r="BJ1103" s="11"/>
      <c r="BK1103" s="11"/>
      <c r="BL1103" s="11"/>
      <c r="BM1103" s="11"/>
      <c r="BN1103" s="11"/>
      <c r="BO1103" s="11"/>
      <c r="BP1103" s="11"/>
      <c r="BQ1103" s="11"/>
      <c r="BR1103" s="11"/>
      <c r="BS1103" s="11"/>
      <c r="BT1103" s="11"/>
      <c r="BU1103" s="11"/>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c r="CU1103" s="15"/>
      <c r="CV1103" s="15"/>
      <c r="CW1103" s="15"/>
      <c r="CX1103" s="15"/>
      <c r="CY1103" s="15"/>
      <c r="CZ1103" s="15"/>
      <c r="DA1103" s="15"/>
      <c r="DB1103" s="16"/>
      <c r="DC1103" s="16"/>
      <c r="DD1103" s="16"/>
      <c r="DE1103" s="16"/>
      <c r="DF1103" s="17"/>
      <c r="DG1103" s="16"/>
      <c r="DH1103" s="16"/>
      <c r="DI1103" s="16"/>
      <c r="DJ1103" s="16"/>
      <c r="DK1103" s="16"/>
      <c r="DL1103" s="16"/>
      <c r="DM1103" s="13"/>
      <c r="DN1103" s="16"/>
      <c r="DO1103" s="16"/>
      <c r="DP1103" s="16"/>
      <c r="DQ1103" s="16"/>
      <c r="DR1103" s="16"/>
      <c r="DS1103" s="16"/>
      <c r="DT1103" s="16"/>
      <c r="DU1103" s="16"/>
      <c r="DV1103" s="16"/>
      <c r="DW1103" s="138"/>
      <c r="DX1103" s="137"/>
      <c r="DY1103" s="137"/>
      <c r="DZ1103" s="17"/>
      <c r="EA1103" s="15"/>
      <c r="EB1103" s="15"/>
      <c r="EC1103" s="15"/>
      <c r="ED1103" s="15"/>
    </row>
    <row r="1104" spans="1:134" ht="15" hidden="1" customHeight="1" x14ac:dyDescent="0.3">
      <c r="A1104" s="220"/>
      <c r="B1104" s="139"/>
      <c r="C1104" s="560" t="s">
        <v>1682</v>
      </c>
      <c r="D1104" s="152"/>
      <c r="E1104" s="151"/>
      <c r="F1104" s="152"/>
      <c r="G1104" s="151"/>
      <c r="H1104" s="152"/>
      <c r="I1104" s="152"/>
      <c r="J1104" s="152"/>
      <c r="K1104" s="152"/>
      <c r="L1104" s="152"/>
      <c r="M1104" s="152"/>
      <c r="N1104" s="152"/>
      <c r="O1104" s="152"/>
      <c r="P1104" s="152"/>
      <c r="Q1104" s="152"/>
      <c r="R1104" s="152"/>
      <c r="S1104" s="152"/>
      <c r="T1104" s="152"/>
      <c r="U1104" s="151"/>
      <c r="V1104" s="151"/>
      <c r="W1104" s="151"/>
      <c r="X1104" s="151"/>
      <c r="Y1104" s="151"/>
      <c r="Z1104" s="151"/>
      <c r="AA1104" s="151"/>
      <c r="AB1104" s="151"/>
      <c r="AC1104" s="151"/>
      <c r="AD1104" s="151"/>
      <c r="AE1104" s="151"/>
      <c r="AF1104" s="151"/>
      <c r="AG1104" s="151"/>
      <c r="AH1104" s="151"/>
      <c r="AI1104" s="151"/>
      <c r="AJ1104" s="148">
        <f>IF($DM1104=0,0,(IF(_xlfn.BITAND($DM1104, 128),"8,", "") &amp; IF(_xlfn.BITAND($DM1104,64),"7,", "") &amp; IF(_xlfn.BITAND($DM1104,7), _xlfn.BITAND($DM1104,7) &amp; ",", "") &amp; IF(_xlfn.BITAND($DM1104, 56), _xlfn.BITAND($DM1104, 56)/8, "")))</f>
        <v>0</v>
      </c>
      <c r="AK1104" s="135">
        <v>412</v>
      </c>
      <c r="AL1104" s="129">
        <v>0</v>
      </c>
      <c r="AM1104" s="130" t="s">
        <v>165</v>
      </c>
      <c r="AN1104" s="131" t="s">
        <v>1683</v>
      </c>
      <c r="AO1104" s="131" t="s">
        <v>167</v>
      </c>
      <c r="AP1104" s="195" t="s">
        <v>1683</v>
      </c>
      <c r="AQ1104" s="132" t="s">
        <v>504</v>
      </c>
      <c r="AR1104" s="133">
        <v>140</v>
      </c>
      <c r="AS1104" s="12" t="s">
        <v>311</v>
      </c>
      <c r="AT1104" s="198">
        <v>20</v>
      </c>
      <c r="AU1104" s="198">
        <v>2</v>
      </c>
      <c r="AV1104" s="12" t="s">
        <v>259</v>
      </c>
      <c r="AW1104" s="135">
        <v>0</v>
      </c>
      <c r="AX1104" s="135">
        <v>0</v>
      </c>
      <c r="AY1104" s="135">
        <v>0</v>
      </c>
      <c r="AZ1104" s="135">
        <v>0</v>
      </c>
      <c r="BA1104" s="135">
        <v>0</v>
      </c>
      <c r="BB1104" s="136"/>
      <c r="BC1104" s="136"/>
      <c r="BD1104" s="15"/>
      <c r="BE1104" s="137" t="s">
        <v>1682</v>
      </c>
      <c r="BF1104" s="11" t="s">
        <v>264</v>
      </c>
      <c r="BG1104" s="11" t="s">
        <v>265</v>
      </c>
      <c r="BH1104" s="11" t="s">
        <v>266</v>
      </c>
      <c r="BI1104" s="11" t="s">
        <v>525</v>
      </c>
      <c r="BJ1104" s="11" t="s">
        <v>268</v>
      </c>
      <c r="BK1104" s="11" t="s">
        <v>485</v>
      </c>
      <c r="BL1104" s="11" t="s">
        <v>350</v>
      </c>
      <c r="BM1104" s="11" t="s">
        <v>179</v>
      </c>
      <c r="BN1104" s="11" t="s">
        <v>182</v>
      </c>
      <c r="BO1104" s="11" t="s">
        <v>181</v>
      </c>
      <c r="BP1104" s="11" t="s">
        <v>272</v>
      </c>
      <c r="BQ1104" s="11" t="s">
        <v>182</v>
      </c>
      <c r="BR1104" s="11" t="s">
        <v>182</v>
      </c>
      <c r="BS1104" s="11" t="s">
        <v>183</v>
      </c>
      <c r="BT1104" s="11" t="s">
        <v>182</v>
      </c>
      <c r="BU1104" s="11"/>
      <c r="BV1104" s="15">
        <f>IF(UPPER(TRIM(D1104))="X",1,0)</f>
        <v>0</v>
      </c>
      <c r="BW1104" s="15">
        <f>IF(UPPER(TRIM(E1104))="X",1,0)</f>
        <v>0</v>
      </c>
      <c r="BX1104" s="15">
        <f>IF(UPPER(TRIM(F1104))="X",1,0)</f>
        <v>0</v>
      </c>
      <c r="BY1104" s="15">
        <f>IF(UPPER(TRIM(G1104))="X",1,0)</f>
        <v>0</v>
      </c>
      <c r="BZ1104" s="15">
        <f>IF(UPPER(TRIM(H1104))="X",1,0)</f>
        <v>0</v>
      </c>
      <c r="CA1104" s="15">
        <f>IF(UPPER(TRIM(J1104))="X",1,0)</f>
        <v>0</v>
      </c>
      <c r="CB1104" s="15">
        <f>IF(UPPER(TRIM(L1104))="X",1,0)</f>
        <v>0</v>
      </c>
      <c r="CC1104" s="15">
        <f>IF(UPPER(TRIM(M1104))="X",1,0)</f>
        <v>0</v>
      </c>
      <c r="CD1104" s="15">
        <f>IF(UPPER(TRIM(I1104))="X",1,0)</f>
        <v>0</v>
      </c>
      <c r="CE1104" s="15">
        <f>IF(UPPER(TRIM(K1104))="X",1,0)</f>
        <v>0</v>
      </c>
      <c r="CF1104" s="15">
        <f t="shared" ref="CF1104:CX1104" si="515">IF(UPPER(TRIM(N1104))="X",1,0)</f>
        <v>0</v>
      </c>
      <c r="CG1104" s="15">
        <f t="shared" si="515"/>
        <v>0</v>
      </c>
      <c r="CH1104" s="15">
        <f t="shared" si="515"/>
        <v>0</v>
      </c>
      <c r="CI1104" s="15">
        <f t="shared" si="515"/>
        <v>0</v>
      </c>
      <c r="CJ1104" s="15">
        <f t="shared" si="515"/>
        <v>0</v>
      </c>
      <c r="CK1104" s="15">
        <f t="shared" si="515"/>
        <v>0</v>
      </c>
      <c r="CL1104" s="15">
        <f t="shared" si="515"/>
        <v>0</v>
      </c>
      <c r="CM1104" s="15">
        <f t="shared" si="515"/>
        <v>0</v>
      </c>
      <c r="CN1104" s="15">
        <f t="shared" si="515"/>
        <v>0</v>
      </c>
      <c r="CO1104" s="15">
        <f t="shared" si="515"/>
        <v>0</v>
      </c>
      <c r="CP1104" s="15">
        <f t="shared" si="515"/>
        <v>0</v>
      </c>
      <c r="CQ1104" s="15">
        <f t="shared" si="515"/>
        <v>0</v>
      </c>
      <c r="CR1104" s="15">
        <f t="shared" si="515"/>
        <v>0</v>
      </c>
      <c r="CS1104" s="15">
        <f t="shared" si="515"/>
        <v>0</v>
      </c>
      <c r="CT1104" s="15">
        <f t="shared" si="515"/>
        <v>0</v>
      </c>
      <c r="CU1104" s="15">
        <f t="shared" si="515"/>
        <v>0</v>
      </c>
      <c r="CV1104" s="15">
        <f t="shared" si="515"/>
        <v>0</v>
      </c>
      <c r="CW1104" s="15">
        <f t="shared" si="515"/>
        <v>0</v>
      </c>
      <c r="CX1104" s="15">
        <f t="shared" si="515"/>
        <v>0</v>
      </c>
      <c r="CY1104" s="15">
        <v>0</v>
      </c>
      <c r="CZ1104" s="15">
        <f>IF(UPPER(TRIM(AH1104))="X",1,0)</f>
        <v>0</v>
      </c>
      <c r="DA1104" s="15">
        <v>0</v>
      </c>
      <c r="DB1104" s="16">
        <f>IF(UPPER(TRIM(AM1104))="P", 0, IF(UPPER(TRIM(AM1104))="C", 16384, IF(UPPER(TRIM(AM1104))="B", 32768, IF(UPPER(TRIM(AM1104))="U", 49152, -1))))</f>
        <v>0</v>
      </c>
      <c r="DC1104" s="16">
        <f>HEX2DEC(AN1104)</f>
        <v>4106</v>
      </c>
      <c r="DD1104" s="16">
        <f>IF(UPPER(TRIM(BB1104))="",0,IF(UPPER(TRIM(BB1104))="M",32,IF(UPPER(TRIM(BB1104))="H",64,IF(UPPER(TRIM(BB1104))="I",128,-1))))</f>
        <v>0</v>
      </c>
      <c r="DE1104" s="16">
        <f>IF(UPPER(TRIM(BC1104))="",0, IF(UPPER(TRIM(BC1104))="U",1,IF(UPPER(TRIM(BC1104))="A",2,IF(UPPER(TRIM(BC1104))="B1",4,IF(UPPER(TRIM(BC1104))="B2",8,IF(UPPER(TRIM(BC1104))="C",16,-1))))))</f>
        <v>0</v>
      </c>
      <c r="DF1104" s="17"/>
      <c r="DG1104" s="16">
        <v>694</v>
      </c>
      <c r="DH1104" s="16">
        <f>AK1104</f>
        <v>412</v>
      </c>
      <c r="DI1104" s="16">
        <f>AL1104</f>
        <v>0</v>
      </c>
      <c r="DJ1104" s="16">
        <f>DB1104 + DC1104</f>
        <v>4106</v>
      </c>
      <c r="DK1104" s="16">
        <f>HEX2DEC(AO1104)</f>
        <v>0</v>
      </c>
      <c r="DL1104" s="16">
        <f>HEX2DEC(AP1104)</f>
        <v>4106</v>
      </c>
      <c r="DM1104" s="13">
        <v>0</v>
      </c>
      <c r="DN1104" s="16">
        <v>524</v>
      </c>
      <c r="DO1104" s="16">
        <f>BV1104*2^15+BW1104*2^14+BX1104*2^13+BY1104*2^12+BZ1104*2^11+CA1104*2^10+CB1104*2^9+CC1104*2^8+CD1104*2^7+CE1104*2^6+CF1104*2^5+CG1104*2^4+CH1104*2^3+CI1104*2^2+CJ1104*2^1+CK1104*2^0</f>
        <v>0</v>
      </c>
      <c r="DP1104" s="16">
        <f>CL1104*2^15+CM1104*2^14+CN1104*2^13+CO1104*2^12+CP1104*2^11+CQ1104*2^10+CR1104*2^9+CS1104*2^8+CT1104*2^7+CU1104*2^6+CV1104*2^5+CW1104*2^4+CX1104*2^3+CY1104*2^2+CZ1104*2^1+DA1104*2^0</f>
        <v>0</v>
      </c>
      <c r="DQ1104" s="16">
        <f>IF(DS1104=2,AT1104*1000,AT1104)</f>
        <v>20000</v>
      </c>
      <c r="DR1104" s="16">
        <f>IF(DT1104=2,AU1104*1000,AU1104)</f>
        <v>2000</v>
      </c>
      <c r="DS1104" s="16">
        <v>2</v>
      </c>
      <c r="DT1104" s="16">
        <v>2</v>
      </c>
      <c r="DU1104" s="16">
        <f>MAX(0,MIN(AX1104,3))*2^14+MAX(0,MIN(AY1104,3))*2^12+MAX(0,MIN(AZ1104,3))*2^10+MAX(0,MIN(BA1104,3))*2^8+IF(AW1104&lt;0,31,IF(AW1104&gt;30,30,AW1104))</f>
        <v>0</v>
      </c>
      <c r="DV1104" s="16">
        <f>DD1104 + DE1104</f>
        <v>0</v>
      </c>
      <c r="DW1104" s="138" t="s">
        <v>184</v>
      </c>
      <c r="DX1104" s="137" t="s">
        <v>273</v>
      </c>
      <c r="DY1104" s="137" t="s">
        <v>186</v>
      </c>
      <c r="DZ1104" s="17"/>
      <c r="EA1104" s="15"/>
      <c r="EB1104" s="15"/>
      <c r="EC1104" s="15"/>
      <c r="ED1104" s="15"/>
    </row>
    <row r="1105" spans="1:134" ht="15" hidden="1" customHeight="1" x14ac:dyDescent="0.3">
      <c r="A1105" s="220"/>
      <c r="B1105" s="139"/>
      <c r="C1105" s="561"/>
      <c r="D1105" s="12"/>
      <c r="E1105" s="12"/>
      <c r="F1105" s="12"/>
      <c r="G1105" s="12"/>
      <c r="H1105" s="12"/>
      <c r="I1105" s="12"/>
      <c r="J1105" s="12"/>
      <c r="K1105" s="12"/>
      <c r="L1105" s="12"/>
      <c r="M1105" s="12"/>
      <c r="N1105" s="12"/>
      <c r="O1105" s="12"/>
      <c r="P1105" s="12"/>
      <c r="Q1105" s="12"/>
      <c r="R1105" s="12"/>
      <c r="S1105" s="12"/>
      <c r="T1105" s="12"/>
      <c r="U1105" s="203"/>
      <c r="V1105" s="203"/>
      <c r="W1105" s="203"/>
      <c r="X1105" s="203"/>
      <c r="Y1105" s="203"/>
      <c r="Z1105" s="203"/>
      <c r="AA1105" s="203"/>
      <c r="AB1105" s="203"/>
      <c r="AC1105" s="203"/>
      <c r="AD1105" s="203"/>
      <c r="AE1105" s="203"/>
      <c r="AF1105" s="203"/>
      <c r="AG1105" s="203"/>
      <c r="AH1105" s="203"/>
      <c r="AI1105" s="203"/>
      <c r="AJ1105" s="148"/>
      <c r="AK1105" s="12"/>
      <c r="AL1105" s="12"/>
      <c r="AM1105" s="149"/>
      <c r="AN1105" s="150"/>
      <c r="AO1105" s="150"/>
      <c r="AP1105" s="150"/>
      <c r="AQ1105" s="132" t="s">
        <v>508</v>
      </c>
      <c r="AR1105" s="133">
        <v>200</v>
      </c>
      <c r="AS1105" s="12" t="s">
        <v>311</v>
      </c>
      <c r="AT1105" s="224"/>
      <c r="AU1105" s="266"/>
      <c r="AV1105" s="12"/>
      <c r="AW1105" s="12"/>
      <c r="AX1105" s="12"/>
      <c r="AY1105" s="12"/>
      <c r="AZ1105" s="12"/>
      <c r="BA1105" s="12"/>
      <c r="BB1105" s="14"/>
      <c r="BC1105" s="14"/>
      <c r="BD1105" s="15"/>
      <c r="BE1105" s="137"/>
      <c r="BF1105" s="146"/>
      <c r="BG1105" s="146"/>
      <c r="BH1105" s="146"/>
      <c r="BI1105" s="11"/>
      <c r="BJ1105" s="11"/>
      <c r="BK1105" s="11"/>
      <c r="BL1105" s="11"/>
      <c r="BM1105" s="11"/>
      <c r="BN1105" s="11"/>
      <c r="BO1105" s="11"/>
      <c r="BP1105" s="11"/>
      <c r="BQ1105" s="11"/>
      <c r="BR1105" s="11"/>
      <c r="BS1105" s="11"/>
      <c r="BT1105" s="11"/>
      <c r="BU1105" s="11"/>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c r="CU1105" s="15"/>
      <c r="CV1105" s="15"/>
      <c r="CW1105" s="15"/>
      <c r="CX1105" s="15"/>
      <c r="CY1105" s="15"/>
      <c r="CZ1105" s="15"/>
      <c r="DA1105" s="15"/>
      <c r="DB1105" s="16"/>
      <c r="DC1105" s="16"/>
      <c r="DD1105" s="16"/>
      <c r="DE1105" s="16"/>
      <c r="DF1105" s="17"/>
      <c r="DG1105" s="16"/>
      <c r="DH1105" s="16"/>
      <c r="DI1105" s="16"/>
      <c r="DJ1105" s="16"/>
      <c r="DK1105" s="16"/>
      <c r="DL1105" s="16"/>
      <c r="DM1105" s="13"/>
      <c r="DN1105" s="16"/>
      <c r="DO1105" s="16"/>
      <c r="DP1105" s="16"/>
      <c r="DQ1105" s="16"/>
      <c r="DR1105" s="16"/>
      <c r="DS1105" s="16"/>
      <c r="DT1105" s="16"/>
      <c r="DU1105" s="16"/>
      <c r="DV1105" s="16"/>
      <c r="DW1105" s="138"/>
      <c r="DX1105" s="137"/>
      <c r="DY1105" s="137"/>
      <c r="DZ1105" s="17"/>
      <c r="EA1105" s="15"/>
      <c r="EB1105" s="15"/>
      <c r="EC1105" s="15"/>
      <c r="ED1105" s="15"/>
    </row>
    <row r="1106" spans="1:134" ht="15" hidden="1" customHeight="1" x14ac:dyDescent="0.3">
      <c r="A1106" s="220"/>
      <c r="B1106" s="139"/>
      <c r="C1106" s="561"/>
      <c r="D1106" s="349"/>
      <c r="E1106" s="349"/>
      <c r="F1106" s="349"/>
      <c r="G1106" s="349"/>
      <c r="H1106" s="349"/>
      <c r="I1106" s="349"/>
      <c r="J1106" s="349"/>
      <c r="K1106" s="349"/>
      <c r="L1106" s="349"/>
      <c r="M1106" s="349"/>
      <c r="N1106" s="349"/>
      <c r="O1106" s="349"/>
      <c r="P1106" s="349"/>
      <c r="Q1106" s="349"/>
      <c r="R1106" s="349"/>
      <c r="S1106" s="349"/>
      <c r="T1106" s="349"/>
      <c r="U1106" s="349"/>
      <c r="V1106" s="349"/>
      <c r="W1106" s="349"/>
      <c r="X1106" s="349"/>
      <c r="Y1106" s="349"/>
      <c r="Z1106" s="349"/>
      <c r="AA1106" s="349"/>
      <c r="AB1106" s="349"/>
      <c r="AC1106" s="349"/>
      <c r="AD1106" s="349"/>
      <c r="AE1106" s="349"/>
      <c r="AF1106" s="349"/>
      <c r="AG1106" s="349"/>
      <c r="AH1106" s="349"/>
      <c r="AI1106" s="349"/>
      <c r="AJ1106" s="148"/>
      <c r="AK1106" s="12"/>
      <c r="AL1106" s="12"/>
      <c r="AM1106" s="149"/>
      <c r="AN1106" s="150"/>
      <c r="AO1106" s="150"/>
      <c r="AP1106" s="150"/>
      <c r="AQ1106" s="132" t="s">
        <v>1684</v>
      </c>
      <c r="AR1106" s="133">
        <v>0</v>
      </c>
      <c r="AS1106" s="12" t="s">
        <v>328</v>
      </c>
      <c r="AT1106" s="224"/>
      <c r="AU1106" s="266"/>
      <c r="AV1106" s="12"/>
      <c r="AW1106" s="12"/>
      <c r="AX1106" s="12"/>
      <c r="AY1106" s="12"/>
      <c r="AZ1106" s="12"/>
      <c r="BA1106" s="12"/>
      <c r="BB1106" s="14"/>
      <c r="BC1106" s="14"/>
      <c r="BD1106" s="15"/>
      <c r="BE1106" s="137"/>
      <c r="BF1106" s="146"/>
      <c r="BG1106" s="146"/>
      <c r="BH1106" s="146"/>
      <c r="BI1106" s="11"/>
      <c r="BJ1106" s="11"/>
      <c r="BK1106" s="11"/>
      <c r="BL1106" s="11"/>
      <c r="BM1106" s="11"/>
      <c r="BN1106" s="11"/>
      <c r="BO1106" s="11"/>
      <c r="BP1106" s="11"/>
      <c r="BQ1106" s="11"/>
      <c r="BR1106" s="11"/>
      <c r="BS1106" s="11"/>
      <c r="BT1106" s="11"/>
      <c r="BU1106" s="11"/>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c r="CU1106" s="15"/>
      <c r="CV1106" s="15"/>
      <c r="CW1106" s="15"/>
      <c r="CX1106" s="15"/>
      <c r="CY1106" s="15"/>
      <c r="CZ1106" s="15"/>
      <c r="DA1106" s="15"/>
      <c r="DB1106" s="16"/>
      <c r="DC1106" s="16"/>
      <c r="DD1106" s="16"/>
      <c r="DE1106" s="16"/>
      <c r="DF1106" s="17"/>
      <c r="DG1106" s="16"/>
      <c r="DH1106" s="16"/>
      <c r="DI1106" s="16"/>
      <c r="DJ1106" s="16"/>
      <c r="DK1106" s="16"/>
      <c r="DL1106" s="16"/>
      <c r="DM1106" s="13"/>
      <c r="DN1106" s="16"/>
      <c r="DO1106" s="16"/>
      <c r="DP1106" s="16"/>
      <c r="DQ1106" s="16"/>
      <c r="DR1106" s="16"/>
      <c r="DS1106" s="16"/>
      <c r="DT1106" s="16"/>
      <c r="DU1106" s="16"/>
      <c r="DV1106" s="16"/>
      <c r="DW1106" s="138"/>
      <c r="DX1106" s="137"/>
      <c r="DY1106" s="137"/>
      <c r="DZ1106" s="17"/>
      <c r="EA1106" s="15"/>
      <c r="EB1106" s="15"/>
      <c r="EC1106" s="15"/>
      <c r="ED1106" s="15"/>
    </row>
    <row r="1107" spans="1:134" ht="15" hidden="1" customHeight="1" x14ac:dyDescent="0.3">
      <c r="A1107" s="220"/>
      <c r="B1107" s="139"/>
      <c r="C1107" s="561"/>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48"/>
      <c r="AK1107" s="12"/>
      <c r="AL1107" s="12"/>
      <c r="AM1107" s="149"/>
      <c r="AN1107" s="150"/>
      <c r="AO1107" s="150"/>
      <c r="AP1107" s="150"/>
      <c r="AQ1107" s="132" t="s">
        <v>427</v>
      </c>
      <c r="AR1107" s="133">
        <v>0</v>
      </c>
      <c r="AS1107" s="12" t="s">
        <v>259</v>
      </c>
      <c r="AT1107" s="224"/>
      <c r="AU1107" s="266"/>
      <c r="AV1107" s="12"/>
      <c r="AW1107" s="12"/>
      <c r="AX1107" s="12"/>
      <c r="AY1107" s="12"/>
      <c r="AZ1107" s="12"/>
      <c r="BA1107" s="12"/>
      <c r="BB1107" s="14"/>
      <c r="BC1107" s="14"/>
      <c r="BD1107" s="15"/>
      <c r="BE1107" s="137"/>
      <c r="BF1107" s="146"/>
      <c r="BG1107" s="146"/>
      <c r="BH1107" s="146"/>
      <c r="BI1107" s="11"/>
      <c r="BJ1107" s="11"/>
      <c r="BK1107" s="11"/>
      <c r="BL1107" s="11"/>
      <c r="BM1107" s="11"/>
      <c r="BN1107" s="11"/>
      <c r="BO1107" s="11"/>
      <c r="BP1107" s="11"/>
      <c r="BQ1107" s="11"/>
      <c r="BR1107" s="11"/>
      <c r="BS1107" s="11"/>
      <c r="BT1107" s="11"/>
      <c r="BU1107" s="11"/>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c r="CU1107" s="15"/>
      <c r="CV1107" s="15"/>
      <c r="CW1107" s="15"/>
      <c r="CX1107" s="15"/>
      <c r="CY1107" s="15"/>
      <c r="CZ1107" s="15"/>
      <c r="DA1107" s="15"/>
      <c r="DB1107" s="16"/>
      <c r="DC1107" s="16"/>
      <c r="DD1107" s="16"/>
      <c r="DE1107" s="16"/>
      <c r="DF1107" s="17"/>
      <c r="DG1107" s="16"/>
      <c r="DH1107" s="16"/>
      <c r="DI1107" s="16"/>
      <c r="DJ1107" s="16"/>
      <c r="DK1107" s="16"/>
      <c r="DL1107" s="16"/>
      <c r="DM1107" s="13"/>
      <c r="DN1107" s="16"/>
      <c r="DO1107" s="16"/>
      <c r="DP1107" s="16"/>
      <c r="DQ1107" s="16"/>
      <c r="DR1107" s="16"/>
      <c r="DS1107" s="16"/>
      <c r="DT1107" s="16"/>
      <c r="DU1107" s="16"/>
      <c r="DV1107" s="16"/>
      <c r="DW1107" s="138"/>
      <c r="DX1107" s="137"/>
      <c r="DY1107" s="137"/>
      <c r="DZ1107" s="17"/>
      <c r="EA1107" s="15"/>
      <c r="EB1107" s="15"/>
      <c r="EC1107" s="15"/>
      <c r="ED1107" s="15"/>
    </row>
    <row r="1108" spans="1:134" ht="15" hidden="1" customHeight="1" x14ac:dyDescent="0.3">
      <c r="A1108" s="220"/>
      <c r="B1108" s="139"/>
      <c r="C1108" s="561"/>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48"/>
      <c r="AK1108" s="12"/>
      <c r="AL1108" s="12"/>
      <c r="AM1108" s="149"/>
      <c r="AN1108" s="150"/>
      <c r="AO1108" s="150"/>
      <c r="AP1108" s="150"/>
      <c r="AQ1108" s="132" t="s">
        <v>1685</v>
      </c>
      <c r="AR1108" s="133">
        <v>280</v>
      </c>
      <c r="AS1108" s="12" t="s">
        <v>311</v>
      </c>
      <c r="AT1108" s="224"/>
      <c r="AU1108" s="266"/>
      <c r="AV1108" s="12"/>
      <c r="AW1108" s="12"/>
      <c r="AX1108" s="12"/>
      <c r="AY1108" s="12"/>
      <c r="AZ1108" s="12"/>
      <c r="BA1108" s="12"/>
      <c r="BB1108" s="14"/>
      <c r="BC1108" s="14"/>
      <c r="BD1108" s="15"/>
      <c r="BE1108" s="137"/>
      <c r="BF1108" s="146"/>
      <c r="BG1108" s="146"/>
      <c r="BH1108" s="146"/>
      <c r="BI1108" s="11"/>
      <c r="BJ1108" s="11"/>
      <c r="BK1108" s="11"/>
      <c r="BL1108" s="11"/>
      <c r="BM1108" s="11"/>
      <c r="BN1108" s="11"/>
      <c r="BO1108" s="11"/>
      <c r="BP1108" s="11"/>
      <c r="BQ1108" s="11"/>
      <c r="BR1108" s="11"/>
      <c r="BS1108" s="11"/>
      <c r="BT1108" s="11"/>
      <c r="BU1108" s="11"/>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c r="CW1108" s="15"/>
      <c r="CX1108" s="15"/>
      <c r="CY1108" s="15"/>
      <c r="CZ1108" s="15"/>
      <c r="DA1108" s="15"/>
      <c r="DB1108" s="16"/>
      <c r="DC1108" s="16"/>
      <c r="DD1108" s="16"/>
      <c r="DE1108" s="16"/>
      <c r="DF1108" s="17"/>
      <c r="DG1108" s="16"/>
      <c r="DH1108" s="16"/>
      <c r="DI1108" s="16"/>
      <c r="DJ1108" s="16"/>
      <c r="DK1108" s="16"/>
      <c r="DL1108" s="16"/>
      <c r="DM1108" s="13"/>
      <c r="DN1108" s="16"/>
      <c r="DO1108" s="16"/>
      <c r="DP1108" s="16"/>
      <c r="DQ1108" s="16"/>
      <c r="DR1108" s="16"/>
      <c r="DS1108" s="16"/>
      <c r="DT1108" s="16"/>
      <c r="DU1108" s="16"/>
      <c r="DV1108" s="16"/>
      <c r="DW1108" s="138"/>
      <c r="DX1108" s="137"/>
      <c r="DY1108" s="137"/>
      <c r="DZ1108" s="17"/>
      <c r="EA1108" s="15"/>
      <c r="EB1108" s="15"/>
      <c r="EC1108" s="15"/>
      <c r="ED1108" s="15"/>
    </row>
    <row r="1109" spans="1:134" ht="15" hidden="1" customHeight="1" x14ac:dyDescent="0.3">
      <c r="A1109" s="220"/>
      <c r="B1109" s="176"/>
      <c r="C1109" s="567"/>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404"/>
      <c r="AK1109" s="405"/>
      <c r="AL1109" s="405"/>
      <c r="AM1109" s="406"/>
      <c r="AN1109" s="407"/>
      <c r="AO1109" s="407"/>
      <c r="AP1109" s="407"/>
      <c r="AQ1109" s="408"/>
      <c r="AR1109" s="409"/>
      <c r="AS1109" s="405"/>
      <c r="AT1109" s="410"/>
      <c r="AU1109" s="411"/>
      <c r="AV1109" s="405"/>
      <c r="AW1109" s="405"/>
      <c r="AX1109" s="405"/>
      <c r="AY1109" s="405"/>
      <c r="AZ1109" s="405"/>
      <c r="BA1109" s="405"/>
      <c r="BB1109" s="412"/>
      <c r="BC1109" s="412"/>
      <c r="BD1109" s="15"/>
      <c r="BE1109" s="137"/>
      <c r="BF1109" s="146"/>
      <c r="BG1109" s="146"/>
      <c r="BH1109" s="146"/>
      <c r="BI1109" s="11"/>
      <c r="BJ1109" s="11"/>
      <c r="BK1109" s="11"/>
      <c r="BL1109" s="11"/>
      <c r="BM1109" s="11"/>
      <c r="BN1109" s="11"/>
      <c r="BO1109" s="11"/>
      <c r="BP1109" s="11"/>
      <c r="BQ1109" s="11"/>
      <c r="BR1109" s="11"/>
      <c r="BS1109" s="11"/>
      <c r="BT1109" s="11"/>
      <c r="BU1109" s="11"/>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c r="CU1109" s="15"/>
      <c r="CV1109" s="15"/>
      <c r="CW1109" s="15"/>
      <c r="CX1109" s="15"/>
      <c r="CY1109" s="15"/>
      <c r="CZ1109" s="15"/>
      <c r="DA1109" s="15"/>
      <c r="DB1109" s="16"/>
      <c r="DC1109" s="16"/>
      <c r="DD1109" s="16"/>
      <c r="DE1109" s="16"/>
      <c r="DF1109" s="17"/>
      <c r="DG1109" s="16"/>
      <c r="DH1109" s="16"/>
      <c r="DI1109" s="16"/>
      <c r="DJ1109" s="16"/>
      <c r="DK1109" s="16"/>
      <c r="DL1109" s="16"/>
      <c r="DM1109" s="413"/>
      <c r="DN1109" s="16"/>
      <c r="DO1109" s="16"/>
      <c r="DP1109" s="16"/>
      <c r="DQ1109" s="16"/>
      <c r="DR1109" s="16"/>
      <c r="DS1109" s="16"/>
      <c r="DT1109" s="16"/>
      <c r="DU1109" s="16"/>
      <c r="DV1109" s="16"/>
      <c r="DW1109" s="138"/>
      <c r="DX1109" s="137"/>
      <c r="DY1109" s="137"/>
      <c r="DZ1109" s="17"/>
      <c r="EA1109" s="15"/>
      <c r="EB1109" s="15"/>
      <c r="EC1109" s="15"/>
      <c r="ED1109" s="15"/>
    </row>
    <row r="1110" spans="1:134" ht="15" hidden="1" customHeight="1" x14ac:dyDescent="0.3">
      <c r="A1110" s="220"/>
      <c r="B1110" s="139"/>
      <c r="C1110" s="561" t="s">
        <v>1686</v>
      </c>
      <c r="D1110" s="152"/>
      <c r="E1110" s="152"/>
      <c r="F1110" s="241"/>
      <c r="G1110" s="151"/>
      <c r="H1110" s="228"/>
      <c r="I1110" s="243"/>
      <c r="J1110" s="151"/>
      <c r="K1110" s="200"/>
      <c r="L1110" s="241"/>
      <c r="M1110" s="151"/>
      <c r="N1110" s="228"/>
      <c r="O1110" s="241"/>
      <c r="P1110" s="151"/>
      <c r="Q1110" s="228"/>
      <c r="R1110" s="152"/>
      <c r="S1110" s="152"/>
      <c r="T1110" s="152"/>
      <c r="U1110" s="152"/>
      <c r="V1110" s="152"/>
      <c r="W1110" s="152"/>
      <c r="X1110" s="152"/>
      <c r="Y1110" s="152"/>
      <c r="Z1110" s="152"/>
      <c r="AA1110" s="152"/>
      <c r="AB1110" s="152"/>
      <c r="AC1110" s="152"/>
      <c r="AD1110" s="152"/>
      <c r="AE1110" s="152"/>
      <c r="AF1110" s="152"/>
      <c r="AG1110" s="152"/>
      <c r="AH1110" s="152"/>
      <c r="AI1110" s="152"/>
      <c r="AJ1110" s="128">
        <f>IF($DM1110=0,0,(IF(_xlfn.BITAND($DM1110, 128),"8,", "") &amp; IF(_xlfn.BITAND($DM1110,64),"7,", "") &amp; IF(_xlfn.BITAND($DM1110,7), _xlfn.BITAND($DM1110,7) &amp; ",", "") &amp; IF(_xlfn.BITAND($DM1110, 56), _xlfn.BITAND($DM1110, 56)/8, "")))</f>
        <v>0</v>
      </c>
      <c r="AK1110" s="129">
        <v>173</v>
      </c>
      <c r="AL1110" s="129">
        <v>3</v>
      </c>
      <c r="AM1110" s="130" t="s">
        <v>165</v>
      </c>
      <c r="AN1110" s="131" t="s">
        <v>1687</v>
      </c>
      <c r="AO1110" s="131" t="s">
        <v>343</v>
      </c>
      <c r="AP1110" s="302" t="s">
        <v>1688</v>
      </c>
      <c r="AQ1110" s="132" t="s">
        <v>1689</v>
      </c>
      <c r="AR1110" s="198">
        <v>4.95</v>
      </c>
      <c r="AS1110" s="12" t="s">
        <v>346</v>
      </c>
      <c r="AT1110" s="198">
        <v>1</v>
      </c>
      <c r="AU1110" s="198">
        <v>2</v>
      </c>
      <c r="AV1110" s="12" t="s">
        <v>259</v>
      </c>
      <c r="AW1110" s="135">
        <v>0</v>
      </c>
      <c r="AX1110" s="135">
        <v>0</v>
      </c>
      <c r="AY1110" s="135">
        <v>0</v>
      </c>
      <c r="AZ1110" s="135">
        <v>0</v>
      </c>
      <c r="BA1110" s="135">
        <v>0</v>
      </c>
      <c r="BB1110" s="136"/>
      <c r="BC1110" s="136"/>
      <c r="BD1110" s="15"/>
      <c r="BE1110" s="137" t="str">
        <f>IF(C1110="","",C1110)</f>
        <v>Exhaust gas temperature high voltage</v>
      </c>
      <c r="BF1110" s="11" t="s">
        <v>264</v>
      </c>
      <c r="BG1110" s="11" t="s">
        <v>265</v>
      </c>
      <c r="BH1110" s="11" t="s">
        <v>266</v>
      </c>
      <c r="BI1110" s="11" t="s">
        <v>525</v>
      </c>
      <c r="BJ1110" s="11" t="s">
        <v>268</v>
      </c>
      <c r="BK1110" s="11" t="s">
        <v>485</v>
      </c>
      <c r="BL1110" s="11" t="s">
        <v>350</v>
      </c>
      <c r="BM1110" s="11" t="s">
        <v>179</v>
      </c>
      <c r="BN1110" s="11" t="s">
        <v>182</v>
      </c>
      <c r="BO1110" s="11" t="s">
        <v>181</v>
      </c>
      <c r="BP1110" s="11" t="s">
        <v>272</v>
      </c>
      <c r="BQ1110" s="11" t="s">
        <v>182</v>
      </c>
      <c r="BR1110" s="11" t="s">
        <v>182</v>
      </c>
      <c r="BS1110" s="11"/>
      <c r="BT1110" s="11" t="s">
        <v>182</v>
      </c>
      <c r="BU1110" s="11"/>
      <c r="BV1110" s="15">
        <f>IF(UPPER(TRIM(D1110))="X",1,0)</f>
        <v>0</v>
      </c>
      <c r="BW1110" s="15">
        <f>IF(UPPER(TRIM(E1110))="X",1,0)</f>
        <v>0</v>
      </c>
      <c r="BX1110" s="15">
        <f>IF(UPPER(TRIM(F1110))="X",1,0)</f>
        <v>0</v>
      </c>
      <c r="BY1110" s="15">
        <f>IF(UPPER(TRIM(G1110))="X",1,0)</f>
        <v>0</v>
      </c>
      <c r="BZ1110" s="15">
        <f>IF(UPPER(TRIM(H1110))="X",1,0)</f>
        <v>0</v>
      </c>
      <c r="CA1110" s="15">
        <f>IF(UPPER(TRIM(J1110))="X",1,0)</f>
        <v>0</v>
      </c>
      <c r="CB1110" s="15">
        <f>IF(UPPER(TRIM(L1110))="X",1,0)</f>
        <v>0</v>
      </c>
      <c r="CC1110" s="15">
        <f>IF(UPPER(TRIM(M1110))="X",1,0)</f>
        <v>0</v>
      </c>
      <c r="CD1110" s="15">
        <f>IF(UPPER(TRIM(I1110))="X",1,0)</f>
        <v>0</v>
      </c>
      <c r="CE1110" s="15">
        <f>IF(UPPER(TRIM(K1110))="X",1,0)</f>
        <v>0</v>
      </c>
      <c r="CF1110" s="15">
        <f t="shared" ref="CF1110:CX1110" si="516">IF(UPPER(TRIM(N1110))="X",1,0)</f>
        <v>0</v>
      </c>
      <c r="CG1110" s="15">
        <f t="shared" si="516"/>
        <v>0</v>
      </c>
      <c r="CH1110" s="15">
        <f t="shared" si="516"/>
        <v>0</v>
      </c>
      <c r="CI1110" s="15">
        <f t="shared" si="516"/>
        <v>0</v>
      </c>
      <c r="CJ1110" s="15">
        <f t="shared" si="516"/>
        <v>0</v>
      </c>
      <c r="CK1110" s="15">
        <f t="shared" si="516"/>
        <v>0</v>
      </c>
      <c r="CL1110" s="15">
        <f t="shared" si="516"/>
        <v>0</v>
      </c>
      <c r="CM1110" s="15">
        <f t="shared" si="516"/>
        <v>0</v>
      </c>
      <c r="CN1110" s="15">
        <f t="shared" si="516"/>
        <v>0</v>
      </c>
      <c r="CO1110" s="15">
        <f t="shared" si="516"/>
        <v>0</v>
      </c>
      <c r="CP1110" s="15">
        <f t="shared" si="516"/>
        <v>0</v>
      </c>
      <c r="CQ1110" s="15">
        <f t="shared" si="516"/>
        <v>0</v>
      </c>
      <c r="CR1110" s="15">
        <f t="shared" si="516"/>
        <v>0</v>
      </c>
      <c r="CS1110" s="15">
        <f t="shared" si="516"/>
        <v>0</v>
      </c>
      <c r="CT1110" s="15">
        <f t="shared" si="516"/>
        <v>0</v>
      </c>
      <c r="CU1110" s="15">
        <f t="shared" si="516"/>
        <v>0</v>
      </c>
      <c r="CV1110" s="15">
        <f t="shared" si="516"/>
        <v>0</v>
      </c>
      <c r="CW1110" s="15">
        <f t="shared" si="516"/>
        <v>0</v>
      </c>
      <c r="CX1110" s="15">
        <f t="shared" si="516"/>
        <v>0</v>
      </c>
      <c r="CY1110" s="15">
        <v>0</v>
      </c>
      <c r="CZ1110" s="15">
        <f>IF(UPPER(TRIM(AH1110))="X",1,0)</f>
        <v>0</v>
      </c>
      <c r="DA1110" s="15">
        <v>0</v>
      </c>
      <c r="DB1110" s="16">
        <f>IF(UPPER(TRIM(AM1110))="P", 0, IF(UPPER(TRIM(AM1110))="C", 16384, IF(UPPER(TRIM(AM1110))="B", 32768, IF(UPPER(TRIM(AM1110))="U", 49152, -1))))</f>
        <v>0</v>
      </c>
      <c r="DC1110" s="16">
        <f>HEX2DEC(AN1110)</f>
        <v>1348</v>
      </c>
      <c r="DD1110" s="16">
        <f>IF(UPPER(TRIM(BB1110))="",0,IF(UPPER(TRIM(BB1110))="M",32,IF(UPPER(TRIM(BB1110))="H",64,IF(UPPER(TRIM(BB1110))="I",128,-1))))</f>
        <v>0</v>
      </c>
      <c r="DE1110" s="16">
        <f>IF(UPPER(TRIM(BC1110))="",0, IF(UPPER(TRIM(BC1110))="U",1,IF(UPPER(TRIM(BC1110))="A",2,IF(UPPER(TRIM(BC1110))="B1",4,IF(UPPER(TRIM(BC1110))="B2",8,IF(UPPER(TRIM(BC1110))="C",16,-1))))))</f>
        <v>0</v>
      </c>
      <c r="DF1110" s="17"/>
      <c r="DG1110" s="16">
        <v>808</v>
      </c>
      <c r="DH1110" s="16">
        <f>AK1110</f>
        <v>173</v>
      </c>
      <c r="DI1110" s="16">
        <f>AL1110</f>
        <v>3</v>
      </c>
      <c r="DJ1110" s="16">
        <f>DB1110 + DC1110</f>
        <v>1348</v>
      </c>
      <c r="DK1110" s="16">
        <f>HEX2DEC(AO1110)</f>
        <v>18</v>
      </c>
      <c r="DL1110" s="16">
        <f>HEX2DEC(AP1110)</f>
        <v>1350</v>
      </c>
      <c r="DM1110" s="128">
        <v>0</v>
      </c>
      <c r="DN1110" s="16">
        <v>635</v>
      </c>
      <c r="DO1110" s="16">
        <f>BV1110*2^15+BW1110*2^14+BX1110*2^13+BY1110*2^12+BZ1110*2^11+CA1110*2^10+CB1110*2^9+CC1110*2^8+CD1110*2^7+CE1110*2^6+CF1110*2^5+CG1110*2^4+CH1110*2^3+CI1110*2^2+CJ1110*2^1+CK1110*2^0</f>
        <v>0</v>
      </c>
      <c r="DP1110" s="16">
        <f>CL1110*2^15+CM1110*2^14+CN1110*2^13+CO1110*2^12+CP1110*2^11+CQ1110*2^10+CR1110*2^9+CS1110*2^8+CT1110*2^7+CU1110*2^6+CV1110*2^5+CW1110*2^4+CX1110*2^3+CY1110*2^2+CZ1110*2^1+DA1110*2^0</f>
        <v>0</v>
      </c>
      <c r="DQ1110" s="16">
        <f>IF(DS1110=2,AT1110*1000,AT1110)</f>
        <v>1000</v>
      </c>
      <c r="DR1110" s="16">
        <f>IF(DT1110=2,AU1110*1000,AU1110)</f>
        <v>2000</v>
      </c>
      <c r="DS1110" s="16">
        <v>2</v>
      </c>
      <c r="DT1110" s="16">
        <v>2</v>
      </c>
      <c r="DU1110" s="16">
        <f>MAX(0,MIN(AX1110,3))*2^14+MAX(0,MIN(AY1110,3))*2^12+MAX(0,MIN(AZ1110,3))*2^10+MAX(0,MIN(BA1110,3))*2^8+IF(AW1110&lt;0,31,IF(AW1110&gt;30,30,AW1110))</f>
        <v>0</v>
      </c>
      <c r="DV1110" s="16">
        <f>DD1110 + DE1110</f>
        <v>0</v>
      </c>
      <c r="DW1110" s="138" t="s">
        <v>184</v>
      </c>
      <c r="DX1110" s="137" t="s">
        <v>273</v>
      </c>
      <c r="DY1110" s="137" t="s">
        <v>186</v>
      </c>
      <c r="DZ1110" s="17"/>
      <c r="EA1110" s="15"/>
      <c r="EB1110" s="15"/>
      <c r="EC1110" s="15"/>
      <c r="ED1110" s="15"/>
    </row>
    <row r="1111" spans="1:134" ht="15" hidden="1" customHeight="1" x14ac:dyDescent="0.3">
      <c r="A1111" s="154"/>
      <c r="B1111" s="139"/>
      <c r="C1111" s="561"/>
      <c r="D1111" s="257"/>
      <c r="E1111" s="257"/>
      <c r="F1111" s="257"/>
      <c r="G1111" s="204"/>
      <c r="H1111" s="257"/>
      <c r="I1111" s="204"/>
      <c r="J1111" s="204"/>
      <c r="K1111" s="204"/>
      <c r="L1111" s="257"/>
      <c r="M1111" s="204"/>
      <c r="N1111" s="257"/>
      <c r="O1111" s="257"/>
      <c r="P1111" s="204"/>
      <c r="Q1111" s="257"/>
      <c r="R1111" s="257"/>
      <c r="S1111" s="257"/>
      <c r="T1111" s="257"/>
      <c r="U1111" s="257"/>
      <c r="V1111" s="257"/>
      <c r="W1111" s="257"/>
      <c r="X1111" s="257"/>
      <c r="Y1111" s="257"/>
      <c r="Z1111" s="257"/>
      <c r="AA1111" s="257"/>
      <c r="AB1111" s="257"/>
      <c r="AC1111" s="257"/>
      <c r="AD1111" s="257"/>
      <c r="AE1111" s="257"/>
      <c r="AF1111" s="257"/>
      <c r="AG1111" s="257"/>
      <c r="AH1111" s="257"/>
      <c r="AI1111" s="257"/>
      <c r="AJ1111" s="128"/>
      <c r="AK1111" s="143"/>
      <c r="AL1111" s="143"/>
      <c r="AM1111" s="144"/>
      <c r="AN1111" s="145"/>
      <c r="AO1111" s="145"/>
      <c r="AP1111" s="145"/>
      <c r="AQ1111" s="132" t="s">
        <v>193</v>
      </c>
      <c r="AR1111" s="261">
        <v>0</v>
      </c>
      <c r="AS1111" s="12" t="s">
        <v>194</v>
      </c>
      <c r="AT1111" s="224"/>
      <c r="AU1111" s="224"/>
      <c r="AV1111" s="12"/>
      <c r="AW1111" s="12"/>
      <c r="AX1111" s="12"/>
      <c r="AY1111" s="12"/>
      <c r="AZ1111" s="12"/>
      <c r="BA1111" s="12"/>
      <c r="BB1111" s="14"/>
      <c r="BC1111" s="14"/>
      <c r="BD1111" s="15"/>
      <c r="BE1111" s="137"/>
      <c r="BF1111" s="11"/>
      <c r="BG1111" s="11"/>
      <c r="BH1111" s="11"/>
      <c r="BI1111" s="11"/>
      <c r="BJ1111" s="11"/>
      <c r="BK1111" s="11"/>
      <c r="BL1111" s="11"/>
      <c r="BM1111" s="11"/>
      <c r="BN1111" s="11"/>
      <c r="BO1111" s="11"/>
      <c r="BP1111" s="11"/>
      <c r="BQ1111" s="11"/>
      <c r="BR1111" s="11"/>
      <c r="BS1111" s="11"/>
      <c r="BT1111" s="11"/>
      <c r="BU1111" s="11"/>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c r="CU1111" s="15"/>
      <c r="CV1111" s="15"/>
      <c r="CW1111" s="15"/>
      <c r="CX1111" s="15"/>
      <c r="CY1111" s="15"/>
      <c r="CZ1111" s="15"/>
      <c r="DA1111" s="15"/>
      <c r="DB1111" s="16"/>
      <c r="DC1111" s="16"/>
      <c r="DD1111" s="16"/>
      <c r="DE1111" s="16"/>
      <c r="DF1111" s="17"/>
      <c r="DG1111" s="16"/>
      <c r="DH1111" s="16"/>
      <c r="DI1111" s="16"/>
      <c r="DJ1111" s="16"/>
      <c r="DK1111" s="16"/>
      <c r="DL1111" s="16"/>
      <c r="DM1111" s="128"/>
      <c r="DN1111" s="16"/>
      <c r="DO1111" s="16"/>
      <c r="DP1111" s="16"/>
      <c r="DQ1111" s="16"/>
      <c r="DR1111" s="16"/>
      <c r="DS1111" s="16"/>
      <c r="DT1111" s="16"/>
      <c r="DU1111" s="16"/>
      <c r="DV1111" s="16"/>
      <c r="DW1111" s="138"/>
      <c r="DX1111" s="137"/>
      <c r="DY1111" s="137"/>
      <c r="DZ1111" s="17"/>
      <c r="EA1111" s="15"/>
      <c r="EB1111" s="15"/>
      <c r="EC1111" s="15"/>
      <c r="ED1111" s="15"/>
    </row>
    <row r="1112" spans="1:134" ht="15" hidden="1" customHeight="1" x14ac:dyDescent="0.3">
      <c r="A1112" s="153"/>
      <c r="B1112" s="139"/>
      <c r="C1112" s="561"/>
      <c r="D1112" s="257"/>
      <c r="E1112" s="257"/>
      <c r="F1112" s="257"/>
      <c r="G1112" s="204"/>
      <c r="H1112" s="257"/>
      <c r="I1112" s="204"/>
      <c r="J1112" s="204"/>
      <c r="K1112" s="204"/>
      <c r="L1112" s="257"/>
      <c r="M1112" s="204"/>
      <c r="N1112" s="257"/>
      <c r="O1112" s="257"/>
      <c r="P1112" s="204"/>
      <c r="Q1112" s="257"/>
      <c r="R1112" s="257"/>
      <c r="S1112" s="257"/>
      <c r="T1112" s="257"/>
      <c r="U1112" s="257"/>
      <c r="V1112" s="257"/>
      <c r="W1112" s="257"/>
      <c r="X1112" s="257"/>
      <c r="Y1112" s="257"/>
      <c r="Z1112" s="257"/>
      <c r="AA1112" s="257"/>
      <c r="AB1112" s="257"/>
      <c r="AC1112" s="257"/>
      <c r="AD1112" s="257"/>
      <c r="AE1112" s="257"/>
      <c r="AF1112" s="257"/>
      <c r="AG1112" s="257"/>
      <c r="AH1112" s="257"/>
      <c r="AI1112" s="257"/>
      <c r="AJ1112" s="128"/>
      <c r="AK1112" s="143"/>
      <c r="AL1112" s="143"/>
      <c r="AM1112" s="144"/>
      <c r="AN1112" s="145"/>
      <c r="AO1112" s="145"/>
      <c r="AP1112" s="145"/>
      <c r="AQ1112" s="132" t="s">
        <v>190</v>
      </c>
      <c r="AR1112" s="134">
        <v>0</v>
      </c>
      <c r="AS1112" s="12" t="s">
        <v>191</v>
      </c>
      <c r="AT1112" s="224"/>
      <c r="AU1112" s="224"/>
      <c r="AV1112" s="12"/>
      <c r="AW1112" s="12"/>
      <c r="AX1112" s="12"/>
      <c r="AY1112" s="12"/>
      <c r="AZ1112" s="12"/>
      <c r="BA1112" s="12"/>
      <c r="BB1112" s="14"/>
      <c r="BC1112" s="14"/>
      <c r="BD1112" s="15"/>
      <c r="BE1112" s="137"/>
      <c r="BF1112" s="11"/>
      <c r="BG1112" s="11"/>
      <c r="BH1112" s="11"/>
      <c r="BI1112" s="11"/>
      <c r="BJ1112" s="11"/>
      <c r="BK1112" s="11"/>
      <c r="BL1112" s="11"/>
      <c r="BM1112" s="11"/>
      <c r="BN1112" s="11"/>
      <c r="BO1112" s="11"/>
      <c r="BP1112" s="11"/>
      <c r="BQ1112" s="11"/>
      <c r="BR1112" s="11"/>
      <c r="BS1112" s="11"/>
      <c r="BT1112" s="11"/>
      <c r="BU1112" s="11"/>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c r="CW1112" s="15"/>
      <c r="CX1112" s="15"/>
      <c r="CY1112" s="15"/>
      <c r="CZ1112" s="15"/>
      <c r="DA1112" s="15"/>
      <c r="DB1112" s="16"/>
      <c r="DC1112" s="16"/>
      <c r="DD1112" s="16"/>
      <c r="DE1112" s="16"/>
      <c r="DF1112" s="17"/>
      <c r="DG1112" s="16"/>
      <c r="DH1112" s="16"/>
      <c r="DI1112" s="16"/>
      <c r="DJ1112" s="16"/>
      <c r="DK1112" s="16"/>
      <c r="DL1112" s="16"/>
      <c r="DM1112" s="128"/>
      <c r="DN1112" s="16"/>
      <c r="DO1112" s="16"/>
      <c r="DP1112" s="16"/>
      <c r="DQ1112" s="16"/>
      <c r="DR1112" s="16"/>
      <c r="DS1112" s="16"/>
      <c r="DT1112" s="16"/>
      <c r="DU1112" s="16"/>
      <c r="DV1112" s="16"/>
      <c r="DW1112" s="138"/>
      <c r="DX1112" s="137"/>
      <c r="DY1112" s="137"/>
      <c r="DZ1112" s="17"/>
      <c r="EA1112" s="15"/>
      <c r="EB1112" s="15"/>
      <c r="EC1112" s="15"/>
      <c r="ED1112" s="15"/>
    </row>
    <row r="1113" spans="1:134" ht="15" hidden="1" customHeight="1" x14ac:dyDescent="0.3">
      <c r="A1113" s="153"/>
      <c r="B1113" s="139"/>
      <c r="C1113" s="561"/>
      <c r="D1113" s="257"/>
      <c r="E1113" s="257"/>
      <c r="F1113" s="257"/>
      <c r="G1113" s="204"/>
      <c r="H1113" s="257"/>
      <c r="I1113" s="204"/>
      <c r="J1113" s="204"/>
      <c r="K1113" s="204"/>
      <c r="L1113" s="257"/>
      <c r="M1113" s="204"/>
      <c r="N1113" s="257"/>
      <c r="O1113" s="257"/>
      <c r="P1113" s="204"/>
      <c r="Q1113" s="257"/>
      <c r="R1113" s="257"/>
      <c r="S1113" s="257"/>
      <c r="T1113" s="257"/>
      <c r="U1113" s="257"/>
      <c r="V1113" s="257"/>
      <c r="W1113" s="257"/>
      <c r="X1113" s="257"/>
      <c r="Y1113" s="257"/>
      <c r="Z1113" s="257"/>
      <c r="AA1113" s="257"/>
      <c r="AB1113" s="257"/>
      <c r="AC1113" s="257"/>
      <c r="AD1113" s="257"/>
      <c r="AE1113" s="257"/>
      <c r="AF1113" s="257"/>
      <c r="AG1113" s="257"/>
      <c r="AH1113" s="257"/>
      <c r="AI1113" s="257"/>
      <c r="AJ1113" s="128"/>
      <c r="AK1113" s="143"/>
      <c r="AL1113" s="143"/>
      <c r="AM1113" s="144"/>
      <c r="AN1113" s="145"/>
      <c r="AO1113" s="145"/>
      <c r="AP1113" s="145"/>
      <c r="AQ1113" s="132" t="s">
        <v>1690</v>
      </c>
      <c r="AR1113" s="133">
        <v>0</v>
      </c>
      <c r="AS1113" s="12" t="s">
        <v>259</v>
      </c>
      <c r="AT1113" s="224"/>
      <c r="AU1113" s="224"/>
      <c r="AV1113" s="12"/>
      <c r="AW1113" s="12"/>
      <c r="AX1113" s="12"/>
      <c r="AY1113" s="12"/>
      <c r="AZ1113" s="12"/>
      <c r="BA1113" s="12"/>
      <c r="BB1113" s="14"/>
      <c r="BC1113" s="14"/>
      <c r="BD1113" s="15"/>
      <c r="BE1113" s="137"/>
      <c r="BF1113" s="11"/>
      <c r="BG1113" s="11"/>
      <c r="BH1113" s="11"/>
      <c r="BI1113" s="11"/>
      <c r="BJ1113" s="11"/>
      <c r="BK1113" s="11"/>
      <c r="BL1113" s="11"/>
      <c r="BM1113" s="11"/>
      <c r="BN1113" s="11"/>
      <c r="BO1113" s="11"/>
      <c r="BP1113" s="11"/>
      <c r="BQ1113" s="11"/>
      <c r="BR1113" s="11"/>
      <c r="BS1113" s="11"/>
      <c r="BT1113" s="11"/>
      <c r="BU1113" s="11"/>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c r="CU1113" s="15"/>
      <c r="CV1113" s="15"/>
      <c r="CW1113" s="15"/>
      <c r="CX1113" s="15"/>
      <c r="CY1113" s="15"/>
      <c r="CZ1113" s="15"/>
      <c r="DA1113" s="15"/>
      <c r="DB1113" s="16"/>
      <c r="DC1113" s="16"/>
      <c r="DD1113" s="16"/>
      <c r="DE1113" s="16"/>
      <c r="DF1113" s="17"/>
      <c r="DG1113" s="16"/>
      <c r="DH1113" s="16"/>
      <c r="DI1113" s="16"/>
      <c r="DJ1113" s="16"/>
      <c r="DK1113" s="16"/>
      <c r="DL1113" s="16"/>
      <c r="DM1113" s="128"/>
      <c r="DN1113" s="16"/>
      <c r="DO1113" s="16"/>
      <c r="DP1113" s="16"/>
      <c r="DQ1113" s="16"/>
      <c r="DR1113" s="16"/>
      <c r="DS1113" s="16"/>
      <c r="DT1113" s="16"/>
      <c r="DU1113" s="16"/>
      <c r="DV1113" s="16"/>
      <c r="DW1113" s="138"/>
      <c r="DX1113" s="137"/>
      <c r="DY1113" s="137"/>
      <c r="DZ1113" s="17"/>
      <c r="EA1113" s="15"/>
      <c r="EB1113" s="15"/>
      <c r="EC1113" s="15"/>
      <c r="ED1113" s="15"/>
    </row>
    <row r="1114" spans="1:134" ht="15" hidden="1" customHeight="1" x14ac:dyDescent="0.3">
      <c r="A1114" s="340"/>
      <c r="B1114" s="139"/>
      <c r="C1114" s="561"/>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48"/>
      <c r="AK1114" s="12"/>
      <c r="AL1114" s="12"/>
      <c r="AM1114" s="149"/>
      <c r="AN1114" s="150"/>
      <c r="AO1114" s="150"/>
      <c r="AP1114" s="150"/>
      <c r="AQ1114" s="132"/>
      <c r="AR1114" s="12"/>
      <c r="AS1114" s="12"/>
      <c r="AT1114" s="224"/>
      <c r="AU1114" s="266"/>
      <c r="AV1114" s="12"/>
      <c r="AW1114" s="12"/>
      <c r="AX1114" s="12"/>
      <c r="AY1114" s="12"/>
      <c r="AZ1114" s="12"/>
      <c r="BA1114" s="12"/>
      <c r="BB1114" s="14"/>
      <c r="BC1114" s="14"/>
      <c r="BD1114" s="15"/>
      <c r="BE1114" s="137"/>
      <c r="BF1114" s="146"/>
      <c r="BG1114" s="146"/>
      <c r="BH1114" s="146"/>
      <c r="BI1114" s="11"/>
      <c r="BJ1114" s="11"/>
      <c r="BK1114" s="11"/>
      <c r="BL1114" s="11"/>
      <c r="BM1114" s="11"/>
      <c r="BN1114" s="11"/>
      <c r="BO1114" s="11"/>
      <c r="BP1114" s="11"/>
      <c r="BQ1114" s="11"/>
      <c r="BR1114" s="11"/>
      <c r="BS1114" s="11"/>
      <c r="BT1114" s="11"/>
      <c r="BU1114" s="11"/>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c r="CU1114" s="15"/>
      <c r="CV1114" s="15"/>
      <c r="CW1114" s="15"/>
      <c r="CX1114" s="15"/>
      <c r="CY1114" s="15"/>
      <c r="CZ1114" s="15"/>
      <c r="DA1114" s="15"/>
      <c r="DB1114" s="16"/>
      <c r="DC1114" s="16"/>
      <c r="DD1114" s="16"/>
      <c r="DE1114" s="16"/>
      <c r="DF1114" s="17"/>
      <c r="DG1114" s="16"/>
      <c r="DH1114" s="16"/>
      <c r="DI1114" s="16"/>
      <c r="DJ1114" s="16"/>
      <c r="DK1114" s="16"/>
      <c r="DL1114" s="16"/>
      <c r="DM1114" s="13"/>
      <c r="DN1114" s="16"/>
      <c r="DO1114" s="16"/>
      <c r="DP1114" s="16"/>
      <c r="DQ1114" s="16"/>
      <c r="DR1114" s="16"/>
      <c r="DS1114" s="16"/>
      <c r="DT1114" s="16"/>
      <c r="DU1114" s="16"/>
      <c r="DV1114" s="16"/>
      <c r="DW1114" s="138"/>
      <c r="DX1114" s="137"/>
      <c r="DY1114" s="137"/>
      <c r="DZ1114" s="17"/>
      <c r="EA1114" s="15"/>
      <c r="EB1114" s="15"/>
      <c r="EC1114" s="15"/>
      <c r="ED1114" s="15"/>
    </row>
    <row r="1115" spans="1:134" ht="15" hidden="1" customHeight="1" x14ac:dyDescent="0.3">
      <c r="A1115" s="220"/>
      <c r="B1115" s="337"/>
      <c r="C1115" s="561" t="s">
        <v>1691</v>
      </c>
      <c r="D1115" s="152"/>
      <c r="E1115" s="152"/>
      <c r="F1115" s="241"/>
      <c r="G1115" s="151"/>
      <c r="H1115" s="228"/>
      <c r="I1115" s="243"/>
      <c r="J1115" s="151"/>
      <c r="K1115" s="200"/>
      <c r="L1115" s="241"/>
      <c r="M1115" s="151"/>
      <c r="N1115" s="228"/>
      <c r="O1115" s="241"/>
      <c r="P1115" s="151"/>
      <c r="Q1115" s="228"/>
      <c r="R1115" s="152"/>
      <c r="S1115" s="152"/>
      <c r="T1115" s="152"/>
      <c r="U1115" s="152"/>
      <c r="V1115" s="152"/>
      <c r="W1115" s="152"/>
      <c r="X1115" s="152"/>
      <c r="Y1115" s="152"/>
      <c r="Z1115" s="152"/>
      <c r="AA1115" s="152"/>
      <c r="AB1115" s="152"/>
      <c r="AC1115" s="152"/>
      <c r="AD1115" s="152"/>
      <c r="AE1115" s="152"/>
      <c r="AF1115" s="152"/>
      <c r="AG1115" s="152"/>
      <c r="AH1115" s="152"/>
      <c r="AI1115" s="152"/>
      <c r="AJ1115" s="128">
        <f>IF($DM1115=0,0,(IF(_xlfn.BITAND($DM1115, 128),"8,", "") &amp; IF(_xlfn.BITAND($DM1115,64),"7,", "") &amp; IF(_xlfn.BITAND($DM1115,7), _xlfn.BITAND($DM1115,7) &amp; ",", "") &amp; IF(_xlfn.BITAND($DM1115, 56), _xlfn.BITAND($DM1115, 56)/8, "")))</f>
        <v>0</v>
      </c>
      <c r="AK1115" s="129">
        <v>173</v>
      </c>
      <c r="AL1115" s="129">
        <v>4</v>
      </c>
      <c r="AM1115" s="130" t="s">
        <v>165</v>
      </c>
      <c r="AN1115" s="131" t="s">
        <v>1687</v>
      </c>
      <c r="AO1115" s="131" t="s">
        <v>352</v>
      </c>
      <c r="AP1115" s="302" t="s">
        <v>1692</v>
      </c>
      <c r="AQ1115" s="132" t="s">
        <v>1693</v>
      </c>
      <c r="AR1115" s="198">
        <v>0.05</v>
      </c>
      <c r="AS1115" s="12" t="s">
        <v>346</v>
      </c>
      <c r="AT1115" s="198">
        <v>1</v>
      </c>
      <c r="AU1115" s="198">
        <v>2</v>
      </c>
      <c r="AV1115" s="12" t="s">
        <v>259</v>
      </c>
      <c r="AW1115" s="135">
        <v>0</v>
      </c>
      <c r="AX1115" s="135">
        <v>0</v>
      </c>
      <c r="AY1115" s="135">
        <v>0</v>
      </c>
      <c r="AZ1115" s="135">
        <v>0</v>
      </c>
      <c r="BA1115" s="135">
        <v>0</v>
      </c>
      <c r="BB1115" s="136"/>
      <c r="BC1115" s="136"/>
      <c r="BD1115" s="15"/>
      <c r="BE1115" s="137" t="str">
        <f>IF(C1115="","",C1115)</f>
        <v>Exhaust gas temperature low voltage</v>
      </c>
      <c r="BF1115" s="11" t="s">
        <v>264</v>
      </c>
      <c r="BG1115" s="11" t="s">
        <v>265</v>
      </c>
      <c r="BH1115" s="11" t="s">
        <v>266</v>
      </c>
      <c r="BI1115" s="11" t="s">
        <v>525</v>
      </c>
      <c r="BJ1115" s="11" t="s">
        <v>268</v>
      </c>
      <c r="BK1115" s="11" t="s">
        <v>485</v>
      </c>
      <c r="BL1115" s="11" t="s">
        <v>350</v>
      </c>
      <c r="BM1115" s="11" t="s">
        <v>179</v>
      </c>
      <c r="BN1115" s="11" t="s">
        <v>182</v>
      </c>
      <c r="BO1115" s="11" t="s">
        <v>181</v>
      </c>
      <c r="BP1115" s="11" t="s">
        <v>272</v>
      </c>
      <c r="BQ1115" s="11" t="s">
        <v>182</v>
      </c>
      <c r="BR1115" s="11" t="s">
        <v>182</v>
      </c>
      <c r="BS1115" s="11"/>
      <c r="BT1115" s="11" t="s">
        <v>182</v>
      </c>
      <c r="BU1115" s="11"/>
      <c r="BV1115" s="15">
        <f>IF(UPPER(TRIM(D1115))="X",1,0)</f>
        <v>0</v>
      </c>
      <c r="BW1115" s="15">
        <f>IF(UPPER(TRIM(E1115))="X",1,0)</f>
        <v>0</v>
      </c>
      <c r="BX1115" s="15">
        <f>IF(UPPER(TRIM(F1115))="X",1,0)</f>
        <v>0</v>
      </c>
      <c r="BY1115" s="15">
        <f>IF(UPPER(TRIM(G1115))="X",1,0)</f>
        <v>0</v>
      </c>
      <c r="BZ1115" s="15">
        <f>IF(UPPER(TRIM(H1115))="X",1,0)</f>
        <v>0</v>
      </c>
      <c r="CA1115" s="15">
        <f>IF(UPPER(TRIM(J1115))="X",1,0)</f>
        <v>0</v>
      </c>
      <c r="CB1115" s="15">
        <f>IF(UPPER(TRIM(L1115))="X",1,0)</f>
        <v>0</v>
      </c>
      <c r="CC1115" s="15">
        <f>IF(UPPER(TRIM(M1115))="X",1,0)</f>
        <v>0</v>
      </c>
      <c r="CD1115" s="15">
        <f>IF(UPPER(TRIM(I1115))="X",1,0)</f>
        <v>0</v>
      </c>
      <c r="CE1115" s="15">
        <f>IF(UPPER(TRIM(K1115))="X",1,0)</f>
        <v>0</v>
      </c>
      <c r="CF1115" s="15">
        <f t="shared" ref="CF1115:CX1115" si="517">IF(UPPER(TRIM(N1115))="X",1,0)</f>
        <v>0</v>
      </c>
      <c r="CG1115" s="15">
        <f t="shared" si="517"/>
        <v>0</v>
      </c>
      <c r="CH1115" s="15">
        <f t="shared" si="517"/>
        <v>0</v>
      </c>
      <c r="CI1115" s="15">
        <f t="shared" si="517"/>
        <v>0</v>
      </c>
      <c r="CJ1115" s="15">
        <f t="shared" si="517"/>
        <v>0</v>
      </c>
      <c r="CK1115" s="15">
        <f t="shared" si="517"/>
        <v>0</v>
      </c>
      <c r="CL1115" s="15">
        <f t="shared" si="517"/>
        <v>0</v>
      </c>
      <c r="CM1115" s="15">
        <f t="shared" si="517"/>
        <v>0</v>
      </c>
      <c r="CN1115" s="15">
        <f t="shared" si="517"/>
        <v>0</v>
      </c>
      <c r="CO1115" s="15">
        <f t="shared" si="517"/>
        <v>0</v>
      </c>
      <c r="CP1115" s="15">
        <f t="shared" si="517"/>
        <v>0</v>
      </c>
      <c r="CQ1115" s="15">
        <f t="shared" si="517"/>
        <v>0</v>
      </c>
      <c r="CR1115" s="15">
        <f t="shared" si="517"/>
        <v>0</v>
      </c>
      <c r="CS1115" s="15">
        <f t="shared" si="517"/>
        <v>0</v>
      </c>
      <c r="CT1115" s="15">
        <f t="shared" si="517"/>
        <v>0</v>
      </c>
      <c r="CU1115" s="15">
        <f t="shared" si="517"/>
        <v>0</v>
      </c>
      <c r="CV1115" s="15">
        <f t="shared" si="517"/>
        <v>0</v>
      </c>
      <c r="CW1115" s="15">
        <f t="shared" si="517"/>
        <v>0</v>
      </c>
      <c r="CX1115" s="15">
        <f t="shared" si="517"/>
        <v>0</v>
      </c>
      <c r="CY1115" s="15">
        <v>0</v>
      </c>
      <c r="CZ1115" s="15">
        <f>IF(UPPER(TRIM(AH1115))="X",1,0)</f>
        <v>0</v>
      </c>
      <c r="DA1115" s="15">
        <v>0</v>
      </c>
      <c r="DB1115" s="16">
        <f>IF(UPPER(TRIM(AM1115))="P", 0, IF(UPPER(TRIM(AM1115))="C", 16384, IF(UPPER(TRIM(AM1115))="B", 32768, IF(UPPER(TRIM(AM1115))="U", 49152, -1))))</f>
        <v>0</v>
      </c>
      <c r="DC1115" s="16">
        <f>HEX2DEC(AN1115)</f>
        <v>1348</v>
      </c>
      <c r="DD1115" s="16">
        <f>IF(UPPER(TRIM(BB1115))="",0,IF(UPPER(TRIM(BB1115))="M",32,IF(UPPER(TRIM(BB1115))="H",64,IF(UPPER(TRIM(BB1115))="I",128,-1))))</f>
        <v>0</v>
      </c>
      <c r="DE1115" s="16">
        <f>IF(UPPER(TRIM(BC1115))="",0, IF(UPPER(TRIM(BC1115))="U",1,IF(UPPER(TRIM(BC1115))="A",2,IF(UPPER(TRIM(BC1115))="B1",4,IF(UPPER(TRIM(BC1115))="B2",8,IF(UPPER(TRIM(BC1115))="C",16,-1))))))</f>
        <v>0</v>
      </c>
      <c r="DF1115" s="17"/>
      <c r="DG1115" s="16">
        <v>809</v>
      </c>
      <c r="DH1115" s="16">
        <f>AK1115</f>
        <v>173</v>
      </c>
      <c r="DI1115" s="16">
        <f>AL1115</f>
        <v>4</v>
      </c>
      <c r="DJ1115" s="16">
        <f>DB1115 + DC1115</f>
        <v>1348</v>
      </c>
      <c r="DK1115" s="16">
        <f>HEX2DEC(AO1115)</f>
        <v>17</v>
      </c>
      <c r="DL1115" s="16">
        <f>HEX2DEC(AP1115)</f>
        <v>1349</v>
      </c>
      <c r="DM1115" s="128">
        <v>0</v>
      </c>
      <c r="DN1115" s="16">
        <v>636</v>
      </c>
      <c r="DO1115" s="16">
        <f>BV1115*2^15+BW1115*2^14+BX1115*2^13+BY1115*2^12+BZ1115*2^11+CA1115*2^10+CB1115*2^9+CC1115*2^8+CD1115*2^7+CE1115*2^6+CF1115*2^5+CG1115*2^4+CH1115*2^3+CI1115*2^2+CJ1115*2^1+CK1115*2^0</f>
        <v>0</v>
      </c>
      <c r="DP1115" s="16">
        <f>CL1115*2^15+CM1115*2^14+CN1115*2^13+CO1115*2^12+CP1115*2^11+CQ1115*2^10+CR1115*2^9+CS1115*2^8+CT1115*2^7+CU1115*2^6+CV1115*2^5+CW1115*2^4+CX1115*2^3+CY1115*2^2+CZ1115*2^1+DA1115*2^0</f>
        <v>0</v>
      </c>
      <c r="DQ1115" s="16">
        <f>IF(DS1115=2,AT1115*1000,AT1115)</f>
        <v>1000</v>
      </c>
      <c r="DR1115" s="16">
        <f>IF(DT1115=2,AU1115*1000,AU1115)</f>
        <v>2000</v>
      </c>
      <c r="DS1115" s="16">
        <v>2</v>
      </c>
      <c r="DT1115" s="16">
        <v>2</v>
      </c>
      <c r="DU1115" s="16">
        <f>MAX(0,MIN(AX1115,3))*2^14+MAX(0,MIN(AY1115,3))*2^12+MAX(0,MIN(AZ1115,3))*2^10+MAX(0,MIN(BA1115,3))*2^8+IF(AW1115&lt;0,31,IF(AW1115&gt;30,30,AW1115))</f>
        <v>0</v>
      </c>
      <c r="DV1115" s="16">
        <f>DD1115 + DE1115</f>
        <v>0</v>
      </c>
      <c r="DW1115" s="138" t="s">
        <v>184</v>
      </c>
      <c r="DX1115" s="137" t="s">
        <v>273</v>
      </c>
      <c r="DY1115" s="137" t="s">
        <v>186</v>
      </c>
      <c r="DZ1115" s="17"/>
      <c r="EA1115" s="15"/>
      <c r="EB1115" s="15"/>
      <c r="EC1115" s="15"/>
      <c r="ED1115" s="15"/>
    </row>
    <row r="1116" spans="1:134" ht="15" hidden="1" customHeight="1" x14ac:dyDescent="0.3">
      <c r="A1116" s="154"/>
      <c r="B1116" s="337" t="s">
        <v>1694</v>
      </c>
      <c r="C1116" s="561"/>
      <c r="D1116" s="257"/>
      <c r="E1116" s="257"/>
      <c r="F1116" s="257"/>
      <c r="G1116" s="204"/>
      <c r="H1116" s="257"/>
      <c r="I1116" s="204"/>
      <c r="J1116" s="204"/>
      <c r="K1116" s="204"/>
      <c r="L1116" s="257"/>
      <c r="M1116" s="204"/>
      <c r="N1116" s="257"/>
      <c r="O1116" s="257"/>
      <c r="P1116" s="204"/>
      <c r="Q1116" s="257"/>
      <c r="R1116" s="257"/>
      <c r="S1116" s="257"/>
      <c r="T1116" s="257"/>
      <c r="U1116" s="257"/>
      <c r="V1116" s="257"/>
      <c r="W1116" s="255"/>
      <c r="X1116" s="257"/>
      <c r="Y1116" s="257"/>
      <c r="Z1116" s="255"/>
      <c r="AA1116" s="255"/>
      <c r="AB1116" s="255"/>
      <c r="AC1116" s="255"/>
      <c r="AD1116" s="255"/>
      <c r="AE1116" s="255"/>
      <c r="AF1116" s="255"/>
      <c r="AG1116" s="255"/>
      <c r="AH1116" s="255"/>
      <c r="AI1116" s="255"/>
      <c r="AJ1116" s="128"/>
      <c r="AK1116" s="143"/>
      <c r="AL1116" s="143"/>
      <c r="AM1116" s="144"/>
      <c r="AN1116" s="145"/>
      <c r="AO1116" s="145"/>
      <c r="AP1116" s="145"/>
      <c r="AQ1116" s="132" t="s">
        <v>193</v>
      </c>
      <c r="AR1116" s="261">
        <v>0</v>
      </c>
      <c r="AS1116" s="12" t="s">
        <v>194</v>
      </c>
      <c r="AT1116" s="224"/>
      <c r="AU1116" s="224"/>
      <c r="AV1116" s="12"/>
      <c r="AW1116" s="12"/>
      <c r="AX1116" s="12"/>
      <c r="AY1116" s="12"/>
      <c r="AZ1116" s="12"/>
      <c r="BA1116" s="12"/>
      <c r="BB1116" s="14"/>
      <c r="BC1116" s="14"/>
      <c r="BD1116" s="15"/>
      <c r="BE1116" s="137"/>
      <c r="BF1116" s="11"/>
      <c r="BG1116" s="11"/>
      <c r="BH1116" s="11"/>
      <c r="BI1116" s="11"/>
      <c r="BJ1116" s="11"/>
      <c r="BK1116" s="11"/>
      <c r="BL1116" s="11"/>
      <c r="BM1116" s="11"/>
      <c r="BN1116" s="11"/>
      <c r="BO1116" s="11"/>
      <c r="BP1116" s="11"/>
      <c r="BQ1116" s="11"/>
      <c r="BR1116" s="11"/>
      <c r="BS1116" s="11"/>
      <c r="BT1116" s="11"/>
      <c r="BU1116" s="11"/>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c r="CU1116" s="15"/>
      <c r="CV1116" s="15"/>
      <c r="CW1116" s="15"/>
      <c r="CX1116" s="15"/>
      <c r="CY1116" s="15"/>
      <c r="CZ1116" s="15"/>
      <c r="DA1116" s="15"/>
      <c r="DB1116" s="16"/>
      <c r="DC1116" s="16"/>
      <c r="DD1116" s="16"/>
      <c r="DE1116" s="16"/>
      <c r="DF1116" s="17"/>
      <c r="DG1116" s="16"/>
      <c r="DH1116" s="16"/>
      <c r="DI1116" s="16"/>
      <c r="DJ1116" s="16"/>
      <c r="DK1116" s="16"/>
      <c r="DL1116" s="16"/>
      <c r="DM1116" s="128"/>
      <c r="DN1116" s="16"/>
      <c r="DO1116" s="16"/>
      <c r="DP1116" s="16"/>
      <c r="DQ1116" s="16"/>
      <c r="DR1116" s="16"/>
      <c r="DS1116" s="16"/>
      <c r="DT1116" s="16"/>
      <c r="DU1116" s="16"/>
      <c r="DV1116" s="16"/>
      <c r="DW1116" s="138"/>
      <c r="DX1116" s="137"/>
      <c r="DY1116" s="137"/>
      <c r="DZ1116" s="17"/>
      <c r="EA1116" s="15"/>
      <c r="EB1116" s="15"/>
      <c r="EC1116" s="15"/>
      <c r="ED1116" s="15"/>
    </row>
    <row r="1117" spans="1:134" ht="15" hidden="1" customHeight="1" x14ac:dyDescent="0.3">
      <c r="A1117" s="123"/>
      <c r="B1117" s="139"/>
      <c r="C1117" s="561"/>
      <c r="D1117" s="257"/>
      <c r="E1117" s="257"/>
      <c r="F1117" s="257"/>
      <c r="G1117" s="204"/>
      <c r="H1117" s="257"/>
      <c r="I1117" s="204"/>
      <c r="J1117" s="204"/>
      <c r="K1117" s="204"/>
      <c r="L1117" s="257"/>
      <c r="M1117" s="204"/>
      <c r="N1117" s="257"/>
      <c r="O1117" s="257"/>
      <c r="P1117" s="204"/>
      <c r="Q1117" s="257"/>
      <c r="R1117" s="257"/>
      <c r="S1117" s="257"/>
      <c r="T1117" s="257"/>
      <c r="U1117" s="257"/>
      <c r="V1117" s="257"/>
      <c r="W1117" s="255"/>
      <c r="X1117" s="257"/>
      <c r="Y1117" s="257"/>
      <c r="Z1117" s="255"/>
      <c r="AA1117" s="255"/>
      <c r="AB1117" s="255"/>
      <c r="AC1117" s="255"/>
      <c r="AD1117" s="255"/>
      <c r="AE1117" s="255"/>
      <c r="AF1117" s="255"/>
      <c r="AG1117" s="255"/>
      <c r="AH1117" s="255"/>
      <c r="AI1117" s="255"/>
      <c r="AJ1117" s="128"/>
      <c r="AK1117" s="143"/>
      <c r="AL1117" s="143"/>
      <c r="AM1117" s="144"/>
      <c r="AN1117" s="145"/>
      <c r="AO1117" s="145"/>
      <c r="AP1117" s="145"/>
      <c r="AQ1117" s="132" t="s">
        <v>190</v>
      </c>
      <c r="AR1117" s="134">
        <v>0</v>
      </c>
      <c r="AS1117" s="12" t="s">
        <v>191</v>
      </c>
      <c r="AT1117" s="224"/>
      <c r="AU1117" s="224"/>
      <c r="AV1117" s="12"/>
      <c r="AW1117" s="12"/>
      <c r="AX1117" s="12"/>
      <c r="AY1117" s="12"/>
      <c r="AZ1117" s="12"/>
      <c r="BA1117" s="12"/>
      <c r="BB1117" s="14"/>
      <c r="BC1117" s="14"/>
      <c r="BD1117" s="15"/>
      <c r="BE1117" s="137"/>
      <c r="BF1117" s="11"/>
      <c r="BG1117" s="11"/>
      <c r="BH1117" s="11"/>
      <c r="BI1117" s="11"/>
      <c r="BJ1117" s="11"/>
      <c r="BK1117" s="11"/>
      <c r="BL1117" s="11"/>
      <c r="BM1117" s="11"/>
      <c r="BN1117" s="11"/>
      <c r="BO1117" s="11"/>
      <c r="BP1117" s="11"/>
      <c r="BQ1117" s="11"/>
      <c r="BR1117" s="11"/>
      <c r="BS1117" s="11"/>
      <c r="BT1117" s="11"/>
      <c r="BU1117" s="11"/>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c r="CU1117" s="15"/>
      <c r="CV1117" s="15"/>
      <c r="CW1117" s="15"/>
      <c r="CX1117" s="15"/>
      <c r="CY1117" s="15"/>
      <c r="CZ1117" s="15"/>
      <c r="DA1117" s="15"/>
      <c r="DB1117" s="16"/>
      <c r="DC1117" s="16"/>
      <c r="DD1117" s="16"/>
      <c r="DE1117" s="16"/>
      <c r="DF1117" s="17"/>
      <c r="DG1117" s="16"/>
      <c r="DH1117" s="16"/>
      <c r="DI1117" s="16"/>
      <c r="DJ1117" s="16"/>
      <c r="DK1117" s="16"/>
      <c r="DL1117" s="16"/>
      <c r="DM1117" s="128"/>
      <c r="DN1117" s="16"/>
      <c r="DO1117" s="16"/>
      <c r="DP1117" s="16"/>
      <c r="DQ1117" s="16"/>
      <c r="DR1117" s="16"/>
      <c r="DS1117" s="16"/>
      <c r="DT1117" s="16"/>
      <c r="DU1117" s="16"/>
      <c r="DV1117" s="16"/>
      <c r="DW1117" s="138"/>
      <c r="DX1117" s="137"/>
      <c r="DY1117" s="137"/>
      <c r="DZ1117" s="17"/>
      <c r="EA1117" s="15"/>
      <c r="EB1117" s="15"/>
      <c r="EC1117" s="15"/>
      <c r="ED1117" s="15"/>
    </row>
    <row r="1118" spans="1:134" ht="15" hidden="1" customHeight="1" x14ac:dyDescent="0.3">
      <c r="A1118" s="123"/>
      <c r="B1118" s="139"/>
      <c r="C1118" s="561"/>
      <c r="D1118" s="257"/>
      <c r="E1118" s="257"/>
      <c r="F1118" s="257"/>
      <c r="G1118" s="204"/>
      <c r="H1118" s="257"/>
      <c r="I1118" s="204"/>
      <c r="J1118" s="204"/>
      <c r="K1118" s="204"/>
      <c r="L1118" s="257"/>
      <c r="M1118" s="204"/>
      <c r="N1118" s="257"/>
      <c r="O1118" s="257"/>
      <c r="P1118" s="204"/>
      <c r="Q1118" s="257"/>
      <c r="R1118" s="257"/>
      <c r="S1118" s="257"/>
      <c r="T1118" s="257"/>
      <c r="U1118" s="257"/>
      <c r="V1118" s="257"/>
      <c r="W1118" s="255"/>
      <c r="X1118" s="257"/>
      <c r="Y1118" s="257"/>
      <c r="Z1118" s="255"/>
      <c r="AA1118" s="255"/>
      <c r="AB1118" s="255"/>
      <c r="AC1118" s="255"/>
      <c r="AD1118" s="255"/>
      <c r="AE1118" s="255"/>
      <c r="AF1118" s="255"/>
      <c r="AG1118" s="255"/>
      <c r="AH1118" s="255"/>
      <c r="AI1118" s="255"/>
      <c r="AJ1118" s="128"/>
      <c r="AK1118" s="143"/>
      <c r="AL1118" s="143"/>
      <c r="AM1118" s="144"/>
      <c r="AN1118" s="145"/>
      <c r="AO1118" s="145"/>
      <c r="AP1118" s="145"/>
      <c r="AQ1118" s="132" t="s">
        <v>1690</v>
      </c>
      <c r="AR1118" s="133">
        <v>0</v>
      </c>
      <c r="AS1118" s="12" t="s">
        <v>259</v>
      </c>
      <c r="AT1118" s="224"/>
      <c r="AU1118" s="224"/>
      <c r="AV1118" s="12"/>
      <c r="AW1118" s="12"/>
      <c r="AX1118" s="12"/>
      <c r="AY1118" s="12"/>
      <c r="AZ1118" s="12"/>
      <c r="BA1118" s="12"/>
      <c r="BB1118" s="14"/>
      <c r="BC1118" s="14"/>
      <c r="BD1118" s="15"/>
      <c r="BE1118" s="137"/>
      <c r="BF1118" s="11"/>
      <c r="BG1118" s="11"/>
      <c r="BH1118" s="11"/>
      <c r="BI1118" s="11"/>
      <c r="BJ1118" s="11"/>
      <c r="BK1118" s="11"/>
      <c r="BL1118" s="11"/>
      <c r="BM1118" s="11"/>
      <c r="BN1118" s="11"/>
      <c r="BO1118" s="11"/>
      <c r="BP1118" s="11"/>
      <c r="BQ1118" s="11"/>
      <c r="BR1118" s="11"/>
      <c r="BS1118" s="11"/>
      <c r="BT1118" s="11"/>
      <c r="BU1118" s="11"/>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c r="CU1118" s="15"/>
      <c r="CV1118" s="15"/>
      <c r="CW1118" s="15"/>
      <c r="CX1118" s="15"/>
      <c r="CY1118" s="15"/>
      <c r="CZ1118" s="15"/>
      <c r="DA1118" s="15"/>
      <c r="DB1118" s="16"/>
      <c r="DC1118" s="16"/>
      <c r="DD1118" s="16"/>
      <c r="DE1118" s="16"/>
      <c r="DF1118" s="17"/>
      <c r="DG1118" s="16"/>
      <c r="DH1118" s="16"/>
      <c r="DI1118" s="16"/>
      <c r="DJ1118" s="16"/>
      <c r="DK1118" s="16"/>
      <c r="DL1118" s="16"/>
      <c r="DM1118" s="128"/>
      <c r="DN1118" s="16"/>
      <c r="DO1118" s="16"/>
      <c r="DP1118" s="16"/>
      <c r="DQ1118" s="16"/>
      <c r="DR1118" s="16"/>
      <c r="DS1118" s="16"/>
      <c r="DT1118" s="16"/>
      <c r="DU1118" s="16"/>
      <c r="DV1118" s="16"/>
      <c r="DW1118" s="138"/>
      <c r="DX1118" s="137"/>
      <c r="DY1118" s="137"/>
      <c r="DZ1118" s="17"/>
      <c r="EA1118" s="15"/>
      <c r="EB1118" s="15"/>
      <c r="EC1118" s="15"/>
      <c r="ED1118" s="15"/>
    </row>
    <row r="1119" spans="1:134" ht="15" hidden="1" customHeight="1" x14ac:dyDescent="0.3">
      <c r="A1119" s="220"/>
      <c r="B1119" s="337"/>
      <c r="C1119" s="561"/>
      <c r="D1119" s="12"/>
      <c r="E1119" s="12"/>
      <c r="F1119" s="12"/>
      <c r="G1119" s="12"/>
      <c r="H1119" s="12"/>
      <c r="I1119" s="12"/>
      <c r="J1119" s="12"/>
      <c r="K1119" s="12"/>
      <c r="L1119" s="12"/>
      <c r="M1119" s="12"/>
      <c r="N1119" s="12"/>
      <c r="O1119" s="12"/>
      <c r="P1119" s="12"/>
      <c r="Q1119" s="12"/>
      <c r="R1119" s="12"/>
      <c r="S1119" s="12"/>
      <c r="T1119" s="12"/>
      <c r="U1119" s="12"/>
      <c r="V1119" s="12"/>
      <c r="W1119" s="349"/>
      <c r="X1119" s="12"/>
      <c r="Y1119" s="12"/>
      <c r="Z1119" s="349"/>
      <c r="AA1119" s="349"/>
      <c r="AB1119" s="349"/>
      <c r="AC1119" s="349"/>
      <c r="AD1119" s="349"/>
      <c r="AE1119" s="349"/>
      <c r="AF1119" s="349"/>
      <c r="AG1119" s="349"/>
      <c r="AH1119" s="349"/>
      <c r="AI1119" s="349"/>
      <c r="AJ1119" s="148"/>
      <c r="AK1119" s="12"/>
      <c r="AL1119" s="12"/>
      <c r="AM1119" s="149"/>
      <c r="AN1119" s="150"/>
      <c r="AO1119" s="150"/>
      <c r="AP1119" s="150"/>
      <c r="AQ1119" s="132"/>
      <c r="AR1119" s="12"/>
      <c r="AS1119" s="12"/>
      <c r="AT1119" s="224"/>
      <c r="AU1119" s="266"/>
      <c r="AV1119" s="12"/>
      <c r="AW1119" s="12"/>
      <c r="AX1119" s="12"/>
      <c r="AY1119" s="12"/>
      <c r="AZ1119" s="12"/>
      <c r="BA1119" s="12"/>
      <c r="BB1119" s="14"/>
      <c r="BC1119" s="14"/>
      <c r="BD1119" s="15"/>
      <c r="BE1119" s="137"/>
      <c r="BF1119" s="146"/>
      <c r="BG1119" s="146"/>
      <c r="BH1119" s="146"/>
      <c r="BI1119" s="11"/>
      <c r="BJ1119" s="11"/>
      <c r="BK1119" s="11"/>
      <c r="BL1119" s="11"/>
      <c r="BM1119" s="11"/>
      <c r="BN1119" s="11"/>
      <c r="BO1119" s="11"/>
      <c r="BP1119" s="11"/>
      <c r="BQ1119" s="11"/>
      <c r="BR1119" s="11"/>
      <c r="BS1119" s="11"/>
      <c r="BT1119" s="11"/>
      <c r="BU1119" s="11"/>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c r="CU1119" s="15"/>
      <c r="CV1119" s="15"/>
      <c r="CW1119" s="15"/>
      <c r="CX1119" s="15"/>
      <c r="CY1119" s="15"/>
      <c r="CZ1119" s="15"/>
      <c r="DA1119" s="15"/>
      <c r="DB1119" s="16"/>
      <c r="DC1119" s="16"/>
      <c r="DD1119" s="16"/>
      <c r="DE1119" s="16"/>
      <c r="DF1119" s="17"/>
      <c r="DG1119" s="16"/>
      <c r="DH1119" s="16"/>
      <c r="DI1119" s="16"/>
      <c r="DJ1119" s="16"/>
      <c r="DK1119" s="16"/>
      <c r="DL1119" s="16"/>
      <c r="DM1119" s="13"/>
      <c r="DN1119" s="16"/>
      <c r="DO1119" s="16"/>
      <c r="DP1119" s="16"/>
      <c r="DQ1119" s="16"/>
      <c r="DR1119" s="16"/>
      <c r="DS1119" s="16"/>
      <c r="DT1119" s="16"/>
      <c r="DU1119" s="16"/>
      <c r="DV1119" s="16"/>
      <c r="DW1119" s="138"/>
      <c r="DX1119" s="137"/>
      <c r="DY1119" s="137"/>
      <c r="DZ1119" s="17"/>
      <c r="EA1119" s="15"/>
      <c r="EB1119" s="15"/>
      <c r="EC1119" s="15"/>
      <c r="ED1119" s="15"/>
    </row>
    <row r="1120" spans="1:134" ht="15" hidden="1" customHeight="1" x14ac:dyDescent="0.3">
      <c r="A1120" s="414"/>
      <c r="B1120" s="221"/>
      <c r="C1120" s="561" t="s">
        <v>1695</v>
      </c>
      <c r="D1120" s="238"/>
      <c r="E1120" s="193"/>
      <c r="F1120" s="238"/>
      <c r="G1120" s="193"/>
      <c r="H1120" s="238"/>
      <c r="I1120" s="238"/>
      <c r="J1120" s="238"/>
      <c r="K1120" s="238"/>
      <c r="L1120" s="238"/>
      <c r="M1120" s="238"/>
      <c r="N1120" s="238"/>
      <c r="O1120" s="238"/>
      <c r="P1120" s="238"/>
      <c r="Q1120" s="238"/>
      <c r="R1120" s="238"/>
      <c r="S1120" s="239"/>
      <c r="T1120" s="239"/>
      <c r="U1120" s="239"/>
      <c r="V1120" s="239"/>
      <c r="W1120" s="239"/>
      <c r="X1120" s="239"/>
      <c r="Y1120" s="239"/>
      <c r="Z1120" s="239"/>
      <c r="AA1120" s="239"/>
      <c r="AB1120" s="239"/>
      <c r="AC1120" s="239"/>
      <c r="AD1120" s="239"/>
      <c r="AE1120" s="239"/>
      <c r="AF1120" s="239"/>
      <c r="AG1120" s="239"/>
      <c r="AH1120" s="239"/>
      <c r="AI1120" s="239"/>
      <c r="AJ1120" s="128">
        <f>IF($DM1120=0,0,(IF(_xlfn.BITAND($DM1120, 128),"8,", "") &amp; IF(_xlfn.BITAND($DM1120,64),"7,", "") &amp; IF(_xlfn.BITAND($DM1120,7), _xlfn.BITAND($DM1120,7) &amp; ",", "") &amp; IF(_xlfn.BITAND($DM1120, 56), _xlfn.BITAND($DM1120, 56)/8, "")))</f>
        <v>0</v>
      </c>
      <c r="AK1120" s="129">
        <v>173</v>
      </c>
      <c r="AL1120" s="129">
        <v>0</v>
      </c>
      <c r="AM1120" s="130" t="s">
        <v>165</v>
      </c>
      <c r="AN1120" s="131" t="s">
        <v>1696</v>
      </c>
      <c r="AO1120" s="131" t="s">
        <v>167</v>
      </c>
      <c r="AP1120" s="302" t="s">
        <v>1696</v>
      </c>
      <c r="AQ1120" s="132" t="s">
        <v>1697</v>
      </c>
      <c r="AR1120" s="135">
        <v>2</v>
      </c>
      <c r="AS1120" s="12"/>
      <c r="AT1120" s="415">
        <v>30</v>
      </c>
      <c r="AU1120" s="415">
        <v>15</v>
      </c>
      <c r="AV1120" s="405" t="s">
        <v>259</v>
      </c>
      <c r="AW1120" s="416">
        <v>0</v>
      </c>
      <c r="AX1120" s="416">
        <v>0</v>
      </c>
      <c r="AY1120" s="416">
        <v>0</v>
      </c>
      <c r="AZ1120" s="416">
        <v>0</v>
      </c>
      <c r="BA1120" s="416">
        <v>0</v>
      </c>
      <c r="BB1120" s="417"/>
      <c r="BC1120" s="417"/>
      <c r="BD1120" s="15"/>
      <c r="BE1120" s="137" t="str">
        <f>IF(C1120="","",C1120)</f>
        <v>Exhaust gas temperature high</v>
      </c>
      <c r="BF1120" s="11" t="s">
        <v>264</v>
      </c>
      <c r="BG1120" s="11" t="s">
        <v>265</v>
      </c>
      <c r="BH1120" s="11" t="s">
        <v>266</v>
      </c>
      <c r="BI1120" s="11" t="s">
        <v>525</v>
      </c>
      <c r="BJ1120" s="11" t="s">
        <v>268</v>
      </c>
      <c r="BK1120" s="11" t="s">
        <v>485</v>
      </c>
      <c r="BL1120" s="11" t="s">
        <v>350</v>
      </c>
      <c r="BM1120" s="11" t="s">
        <v>179</v>
      </c>
      <c r="BN1120" s="11" t="s">
        <v>182</v>
      </c>
      <c r="BO1120" s="11" t="s">
        <v>181</v>
      </c>
      <c r="BP1120" s="11" t="s">
        <v>272</v>
      </c>
      <c r="BQ1120" s="11" t="s">
        <v>182</v>
      </c>
      <c r="BR1120" s="11" t="s">
        <v>182</v>
      </c>
      <c r="BS1120" s="11" t="s">
        <v>183</v>
      </c>
      <c r="BT1120" s="11" t="s">
        <v>182</v>
      </c>
      <c r="BU1120" s="11"/>
      <c r="BV1120" s="15">
        <f>IF(UPPER(TRIM(D1120))="X",1,0)</f>
        <v>0</v>
      </c>
      <c r="BW1120" s="15">
        <f>IF(UPPER(TRIM(E1120))="X",1,0)</f>
        <v>0</v>
      </c>
      <c r="BX1120" s="15">
        <f>IF(UPPER(TRIM(F1120))="X",1,0)</f>
        <v>0</v>
      </c>
      <c r="BY1120" s="15">
        <f>IF(UPPER(TRIM(G1120))="X",1,0)</f>
        <v>0</v>
      </c>
      <c r="BZ1120" s="15">
        <f>IF(UPPER(TRIM(H1120))="X",1,0)</f>
        <v>0</v>
      </c>
      <c r="CA1120" s="15">
        <f>IF(UPPER(TRIM(J1120))="X",1,0)</f>
        <v>0</v>
      </c>
      <c r="CB1120" s="15">
        <f>IF(UPPER(TRIM(L1120))="X",1,0)</f>
        <v>0</v>
      </c>
      <c r="CC1120" s="15">
        <f>IF(UPPER(TRIM(M1120))="X",1,0)</f>
        <v>0</v>
      </c>
      <c r="CD1120" s="15">
        <f>IF(UPPER(TRIM(I1120))="X",1,0)</f>
        <v>0</v>
      </c>
      <c r="CE1120" s="15">
        <f>IF(UPPER(TRIM(K1120))="X",1,0)</f>
        <v>0</v>
      </c>
      <c r="CF1120" s="15">
        <f t="shared" ref="CF1120:DA1120" si="518">IF(UPPER(TRIM(N1120))="X",1,0)</f>
        <v>0</v>
      </c>
      <c r="CG1120" s="15">
        <f t="shared" si="518"/>
        <v>0</v>
      </c>
      <c r="CH1120" s="15">
        <f t="shared" si="518"/>
        <v>0</v>
      </c>
      <c r="CI1120" s="15">
        <f t="shared" si="518"/>
        <v>0</v>
      </c>
      <c r="CJ1120" s="15">
        <f t="shared" si="518"/>
        <v>0</v>
      </c>
      <c r="CK1120" s="15">
        <f t="shared" si="518"/>
        <v>0</v>
      </c>
      <c r="CL1120" s="15">
        <f t="shared" si="518"/>
        <v>0</v>
      </c>
      <c r="CM1120" s="15">
        <f t="shared" si="518"/>
        <v>0</v>
      </c>
      <c r="CN1120" s="15">
        <f t="shared" si="518"/>
        <v>0</v>
      </c>
      <c r="CO1120" s="15">
        <f t="shared" si="518"/>
        <v>0</v>
      </c>
      <c r="CP1120" s="15">
        <f t="shared" si="518"/>
        <v>0</v>
      </c>
      <c r="CQ1120" s="15">
        <f t="shared" si="518"/>
        <v>0</v>
      </c>
      <c r="CR1120" s="15">
        <f t="shared" si="518"/>
        <v>0</v>
      </c>
      <c r="CS1120" s="15">
        <f t="shared" si="518"/>
        <v>0</v>
      </c>
      <c r="CT1120" s="15">
        <f t="shared" si="518"/>
        <v>0</v>
      </c>
      <c r="CU1120" s="15">
        <f t="shared" si="518"/>
        <v>0</v>
      </c>
      <c r="CV1120" s="15">
        <f t="shared" si="518"/>
        <v>0</v>
      </c>
      <c r="CW1120" s="15">
        <f t="shared" si="518"/>
        <v>0</v>
      </c>
      <c r="CX1120" s="15">
        <f t="shared" si="518"/>
        <v>0</v>
      </c>
      <c r="CY1120" s="15">
        <f t="shared" si="518"/>
        <v>0</v>
      </c>
      <c r="CZ1120" s="15">
        <f t="shared" si="518"/>
        <v>0</v>
      </c>
      <c r="DA1120" s="15">
        <f t="shared" si="518"/>
        <v>0</v>
      </c>
      <c r="DB1120" s="16">
        <f>IF(UPPER(TRIM(AM1120))="P", 0, IF(UPPER(TRIM(AM1120))="C", 16384, IF(UPPER(TRIM(AM1120))="B", 32768, IF(UPPER(TRIM(AM1120))="U", 49152, -1))))</f>
        <v>0</v>
      </c>
      <c r="DC1120" s="16">
        <f>HEX2DEC(AN1120)</f>
        <v>9256</v>
      </c>
      <c r="DD1120" s="16">
        <f>IF(UPPER(TRIM(BB1120))="",0,IF(UPPER(TRIM(BB1120))="M",32,IF(UPPER(TRIM(BB1120))="H",64,IF(UPPER(TRIM(BB1120))="I",128,-1))))</f>
        <v>0</v>
      </c>
      <c r="DE1120" s="16">
        <f>IF(UPPER(TRIM(BC1120))="",0, IF(UPPER(TRIM(BC1120))="U",1,IF(UPPER(TRIM(BC1120))="A",2,IF(UPPER(TRIM(BC1120))="B1",4,IF(UPPER(TRIM(BC1120))="B2",8,IF(UPPER(TRIM(BC1120))="C",16,-1))))))</f>
        <v>0</v>
      </c>
      <c r="DF1120" s="17"/>
      <c r="DG1120" s="16">
        <v>187</v>
      </c>
      <c r="DH1120" s="16">
        <f>AK1120</f>
        <v>173</v>
      </c>
      <c r="DI1120" s="16">
        <f>AL1120</f>
        <v>0</v>
      </c>
      <c r="DJ1120" s="16">
        <f>DB1120 + DC1120</f>
        <v>9256</v>
      </c>
      <c r="DK1120" s="16">
        <f>HEX2DEC(AO1120)</f>
        <v>0</v>
      </c>
      <c r="DL1120" s="16">
        <f>HEX2DEC(AP1120)</f>
        <v>9256</v>
      </c>
      <c r="DM1120" s="128">
        <v>0</v>
      </c>
      <c r="DN1120" s="16">
        <v>145</v>
      </c>
      <c r="DO1120" s="16">
        <f>BV1120*2^15+BW1120*2^14+BX1120*2^13+BY1120*2^12+BZ1120*2^11+CA1120*2^10+CB1120*2^9+CC1120*2^8+CD1120*2^7+CE1120*2^6+CF1120*2^5+CG1120*2^4+CH1120*2^3+CI1120*2^2+CJ1120*2^1+CK1120*2^0</f>
        <v>0</v>
      </c>
      <c r="DP1120" s="16">
        <f>CL1120*2^15+CM1120*2^14+CN1120*2^13+CO1120*2^12+CP1120*2^11+CQ1120*2^10+CR1120*2^9+CS1120*2^8+CT1120*2^7+CU1120*2^6+CV1120*2^5+CW1120*2^4+CX1120*2^3+CY1120*2^2+CZ1120*2^1+DA1120*2^0</f>
        <v>0</v>
      </c>
      <c r="DQ1120" s="16">
        <f>IF(DS1120=2,AT1120*1000,IF(DS1120&gt;2,AT1120,HEX2DEC("40000000")))</f>
        <v>30000</v>
      </c>
      <c r="DR1120" s="16">
        <f>IF(DT1120=2,AU1120*1000,IF(DT1120&gt;2,AU1120,HEX2DEC("40000000")))</f>
        <v>15000</v>
      </c>
      <c r="DS1120" s="16">
        <v>2</v>
      </c>
      <c r="DT1120" s="16">
        <v>2</v>
      </c>
      <c r="DU1120" s="16">
        <f>MAX(0,MIN(AX1120,3))*2^14+MAX(0,MIN(AY1120,3))*2^12+MAX(0,MIN(AZ1120,3))*2^10+MAX(0,MIN(BA1120,3))*2^8+IF(AW1120&lt;0,31,IF(AW1120&gt;30,30,AW1120))</f>
        <v>0</v>
      </c>
      <c r="DV1120" s="16">
        <f>DD1120 + DE1120</f>
        <v>0</v>
      </c>
      <c r="DW1120" s="138" t="s">
        <v>184</v>
      </c>
      <c r="DX1120" s="137" t="s">
        <v>273</v>
      </c>
      <c r="DY1120" s="137" t="s">
        <v>186</v>
      </c>
      <c r="DZ1120" s="17"/>
      <c r="EA1120" s="15"/>
      <c r="EB1120" s="15"/>
      <c r="EC1120" s="15"/>
      <c r="ED1120" s="15"/>
    </row>
    <row r="1121" spans="1:134" ht="15" hidden="1" customHeight="1" x14ac:dyDescent="0.3">
      <c r="A1121" s="414"/>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48"/>
      <c r="AK1121" s="12"/>
      <c r="AL1121" s="12"/>
      <c r="AM1121" s="149"/>
      <c r="AN1121" s="150"/>
      <c r="AO1121" s="150"/>
      <c r="AP1121" s="150"/>
      <c r="AQ1121" s="132" t="s">
        <v>1698</v>
      </c>
      <c r="AR1121" s="261">
        <v>2</v>
      </c>
      <c r="AS1121" s="12" t="s">
        <v>346</v>
      </c>
      <c r="AT1121" s="12"/>
      <c r="AU1121" s="12"/>
      <c r="AV1121" s="12"/>
      <c r="AW1121" s="12"/>
      <c r="AX1121" s="12"/>
      <c r="AY1121" s="12"/>
      <c r="AZ1121" s="12"/>
      <c r="BA1121" s="12"/>
      <c r="BB1121" s="14"/>
      <c r="BC1121" s="14"/>
      <c r="BD1121" s="15"/>
      <c r="BE1121" s="137" t="s">
        <v>183</v>
      </c>
      <c r="BF1121" s="146"/>
      <c r="BG1121" s="146"/>
      <c r="BH1121" s="146"/>
      <c r="BI1121" s="11" t="s">
        <v>183</v>
      </c>
      <c r="BJ1121" s="11" t="s">
        <v>183</v>
      </c>
      <c r="BK1121" s="11" t="s">
        <v>183</v>
      </c>
      <c r="BL1121" s="11" t="s">
        <v>183</v>
      </c>
      <c r="BM1121" s="11" t="s">
        <v>183</v>
      </c>
      <c r="BN1121" s="11" t="s">
        <v>183</v>
      </c>
      <c r="BO1121" s="11" t="s">
        <v>183</v>
      </c>
      <c r="BP1121" s="11" t="s">
        <v>183</v>
      </c>
      <c r="BQ1121" s="11" t="s">
        <v>183</v>
      </c>
      <c r="BR1121" s="11" t="s">
        <v>183</v>
      </c>
      <c r="BS1121" s="11" t="s">
        <v>183</v>
      </c>
      <c r="BT1121" s="11" t="s">
        <v>183</v>
      </c>
      <c r="BU1121" s="11"/>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c r="CU1121" s="15"/>
      <c r="CV1121" s="15"/>
      <c r="CW1121" s="15"/>
      <c r="CX1121" s="15"/>
      <c r="CY1121" s="15"/>
      <c r="CZ1121" s="15"/>
      <c r="DA1121" s="15"/>
      <c r="DB1121" s="16"/>
      <c r="DC1121" s="16"/>
      <c r="DD1121" s="16"/>
      <c r="DE1121" s="16"/>
      <c r="DF1121" s="17"/>
      <c r="DG1121" s="16"/>
      <c r="DH1121" s="16"/>
      <c r="DI1121" s="16"/>
      <c r="DJ1121" s="16"/>
      <c r="DK1121" s="16"/>
      <c r="DL1121" s="16"/>
      <c r="DM1121" s="13"/>
      <c r="DN1121" s="16"/>
      <c r="DO1121" s="16"/>
      <c r="DP1121" s="16"/>
      <c r="DQ1121" s="16"/>
      <c r="DR1121" s="16"/>
      <c r="DS1121" s="16"/>
      <c r="DT1121" s="16"/>
      <c r="DU1121" s="16"/>
      <c r="DV1121" s="16"/>
      <c r="DW1121" s="138"/>
      <c r="DX1121" s="137"/>
      <c r="DY1121" s="137"/>
      <c r="DZ1121" s="17"/>
      <c r="EA1121" s="15"/>
      <c r="EB1121" s="15"/>
      <c r="EC1121" s="15"/>
      <c r="ED1121" s="15"/>
    </row>
    <row r="1122" spans="1:134" ht="15" hidden="1" customHeight="1" x14ac:dyDescent="0.3">
      <c r="A1122" s="418"/>
      <c r="B1122" s="221"/>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48"/>
      <c r="AK1122" s="12"/>
      <c r="AL1122" s="12"/>
      <c r="AM1122" s="149"/>
      <c r="AN1122" s="150"/>
      <c r="AO1122" s="150"/>
      <c r="AP1122" s="150"/>
      <c r="AQ1122" s="132" t="s">
        <v>1699</v>
      </c>
      <c r="AR1122" s="133">
        <v>15</v>
      </c>
      <c r="AS1122" s="12" t="s">
        <v>259</v>
      </c>
      <c r="AT1122" s="12"/>
      <c r="AU1122" s="12"/>
      <c r="AV1122" s="12"/>
      <c r="AW1122" s="12"/>
      <c r="AX1122" s="12"/>
      <c r="AY1122" s="12"/>
      <c r="AZ1122" s="12"/>
      <c r="BA1122" s="12"/>
      <c r="BB1122" s="14"/>
      <c r="BC1122" s="14"/>
      <c r="BD1122" s="15"/>
      <c r="BE1122" s="137" t="s">
        <v>183</v>
      </c>
      <c r="BF1122" s="146"/>
      <c r="BG1122" s="146"/>
      <c r="BH1122" s="146"/>
      <c r="BI1122" s="11" t="s">
        <v>183</v>
      </c>
      <c r="BJ1122" s="11" t="s">
        <v>183</v>
      </c>
      <c r="BK1122" s="11" t="s">
        <v>183</v>
      </c>
      <c r="BL1122" s="11" t="s">
        <v>183</v>
      </c>
      <c r="BM1122" s="11" t="s">
        <v>183</v>
      </c>
      <c r="BN1122" s="11" t="s">
        <v>183</v>
      </c>
      <c r="BO1122" s="11" t="s">
        <v>183</v>
      </c>
      <c r="BP1122" s="11" t="s">
        <v>183</v>
      </c>
      <c r="BQ1122" s="11" t="s">
        <v>183</v>
      </c>
      <c r="BR1122" s="11" t="s">
        <v>183</v>
      </c>
      <c r="BS1122" s="11" t="s">
        <v>183</v>
      </c>
      <c r="BT1122" s="11" t="s">
        <v>183</v>
      </c>
      <c r="BU1122" s="11"/>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c r="CU1122" s="15"/>
      <c r="CV1122" s="15"/>
      <c r="CW1122" s="15"/>
      <c r="CX1122" s="15"/>
      <c r="CY1122" s="15"/>
      <c r="CZ1122" s="15"/>
      <c r="DA1122" s="15"/>
      <c r="DB1122" s="16"/>
      <c r="DC1122" s="16"/>
      <c r="DD1122" s="16"/>
      <c r="DE1122" s="16"/>
      <c r="DF1122" s="17"/>
      <c r="DG1122" s="16"/>
      <c r="DH1122" s="16"/>
      <c r="DI1122" s="16"/>
      <c r="DJ1122" s="16"/>
      <c r="DK1122" s="16"/>
      <c r="DL1122" s="16"/>
      <c r="DM1122" s="13"/>
      <c r="DN1122" s="16"/>
      <c r="DO1122" s="16"/>
      <c r="DP1122" s="16"/>
      <c r="DQ1122" s="16"/>
      <c r="DR1122" s="16"/>
      <c r="DS1122" s="16"/>
      <c r="DT1122" s="16"/>
      <c r="DU1122" s="16"/>
      <c r="DV1122" s="16"/>
      <c r="DW1122" s="138"/>
      <c r="DX1122" s="137"/>
      <c r="DY1122" s="137"/>
      <c r="DZ1122" s="17"/>
      <c r="EA1122" s="15"/>
      <c r="EB1122" s="15"/>
      <c r="EC1122" s="15"/>
      <c r="ED1122" s="15"/>
    </row>
    <row r="1123" spans="1:134" ht="15" hidden="1" customHeight="1" x14ac:dyDescent="0.3">
      <c r="A1123" s="123"/>
      <c r="B1123" s="176"/>
      <c r="C1123" s="563"/>
      <c r="D1123" s="184"/>
      <c r="E1123" s="184"/>
      <c r="F1123" s="184"/>
      <c r="G1123" s="184"/>
      <c r="H1123" s="184"/>
      <c r="I1123" s="184"/>
      <c r="J1123" s="184"/>
      <c r="K1123" s="184"/>
      <c r="L1123" s="184"/>
      <c r="M1123" s="184"/>
      <c r="N1123" s="184"/>
      <c r="O1123" s="184"/>
      <c r="P1123" s="184"/>
      <c r="Q1123" s="184"/>
      <c r="R1123" s="184"/>
      <c r="S1123" s="184"/>
      <c r="T1123" s="184"/>
      <c r="U1123" s="184"/>
      <c r="V1123" s="184"/>
      <c r="W1123" s="184"/>
      <c r="X1123" s="184"/>
      <c r="Y1123" s="184"/>
      <c r="Z1123" s="184"/>
      <c r="AA1123" s="184"/>
      <c r="AB1123" s="184"/>
      <c r="AC1123" s="184"/>
      <c r="AD1123" s="184"/>
      <c r="AE1123" s="184"/>
      <c r="AF1123" s="184"/>
      <c r="AG1123" s="184"/>
      <c r="AH1123" s="184"/>
      <c r="AI1123" s="184"/>
      <c r="AJ1123" s="285"/>
      <c r="AK1123" s="184"/>
      <c r="AL1123" s="184"/>
      <c r="AM1123" s="286"/>
      <c r="AN1123" s="287"/>
      <c r="AO1123" s="287"/>
      <c r="AP1123" s="287"/>
      <c r="AQ1123" s="295"/>
      <c r="AR1123" s="189"/>
      <c r="AS1123" s="184"/>
      <c r="AT1123" s="190"/>
      <c r="AU1123" s="341"/>
      <c r="AV1123" s="184"/>
      <c r="AW1123" s="184"/>
      <c r="AX1123" s="184"/>
      <c r="AY1123" s="184"/>
      <c r="AZ1123" s="184"/>
      <c r="BA1123" s="184"/>
      <c r="BB1123" s="186"/>
      <c r="BC1123" s="186"/>
      <c r="BD1123" s="15"/>
      <c r="BE1123" s="137" t="s">
        <v>183</v>
      </c>
      <c r="BF1123" s="146"/>
      <c r="BG1123" s="146"/>
      <c r="BH1123" s="146"/>
      <c r="BI1123" s="11" t="s">
        <v>183</v>
      </c>
      <c r="BJ1123" s="11" t="s">
        <v>183</v>
      </c>
      <c r="BK1123" s="11" t="s">
        <v>183</v>
      </c>
      <c r="BL1123" s="11" t="s">
        <v>183</v>
      </c>
      <c r="BM1123" s="11" t="s">
        <v>183</v>
      </c>
      <c r="BN1123" s="11" t="s">
        <v>183</v>
      </c>
      <c r="BO1123" s="11" t="s">
        <v>183</v>
      </c>
      <c r="BP1123" s="11" t="s">
        <v>183</v>
      </c>
      <c r="BQ1123" s="11" t="s">
        <v>183</v>
      </c>
      <c r="BR1123" s="11" t="s">
        <v>183</v>
      </c>
      <c r="BS1123" s="11" t="s">
        <v>183</v>
      </c>
      <c r="BT1123" s="11" t="s">
        <v>183</v>
      </c>
      <c r="BU1123" s="11"/>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c r="CU1123" s="15"/>
      <c r="CV1123" s="15"/>
      <c r="CW1123" s="15"/>
      <c r="CX1123" s="15"/>
      <c r="CY1123" s="15"/>
      <c r="CZ1123" s="15"/>
      <c r="DA1123" s="15"/>
      <c r="DB1123" s="16"/>
      <c r="DC1123" s="16"/>
      <c r="DD1123" s="16"/>
      <c r="DE1123" s="16"/>
      <c r="DF1123" s="17"/>
      <c r="DG1123" s="16"/>
      <c r="DH1123" s="16"/>
      <c r="DI1123" s="16"/>
      <c r="DJ1123" s="16"/>
      <c r="DK1123" s="16"/>
      <c r="DL1123" s="16"/>
      <c r="DM1123" s="185"/>
      <c r="DN1123" s="16"/>
      <c r="DO1123" s="16"/>
      <c r="DP1123" s="16"/>
      <c r="DQ1123" s="16"/>
      <c r="DR1123" s="16"/>
      <c r="DS1123" s="16"/>
      <c r="DT1123" s="16"/>
      <c r="DU1123" s="16"/>
      <c r="DV1123" s="16"/>
      <c r="DW1123" s="138"/>
      <c r="DX1123" s="137"/>
      <c r="DY1123" s="137"/>
      <c r="DZ1123" s="17"/>
      <c r="EA1123" s="15"/>
      <c r="EB1123" s="15"/>
      <c r="EC1123" s="15"/>
      <c r="ED1123" s="15"/>
    </row>
    <row r="1124" spans="1:134" ht="15" hidden="1" customHeight="1" x14ac:dyDescent="0.3">
      <c r="A1124" s="342" t="s">
        <v>1454</v>
      </c>
      <c r="B1124" s="139"/>
      <c r="C1124" s="553" t="s">
        <v>1700</v>
      </c>
      <c r="D1124" s="238"/>
      <c r="E1124" s="238"/>
      <c r="F1124" s="238"/>
      <c r="G1124" s="193"/>
      <c r="H1124" s="238"/>
      <c r="I1124" s="193"/>
      <c r="J1124" s="193"/>
      <c r="K1124" s="193"/>
      <c r="L1124" s="238"/>
      <c r="M1124" s="193"/>
      <c r="N1124" s="238"/>
      <c r="O1124" s="238"/>
      <c r="P1124" s="193"/>
      <c r="Q1124" s="238"/>
      <c r="R1124" s="238"/>
      <c r="S1124" s="239"/>
      <c r="T1124" s="239"/>
      <c r="U1124" s="239"/>
      <c r="V1124" s="239"/>
      <c r="W1124" s="239"/>
      <c r="X1124" s="239"/>
      <c r="Y1124" s="239"/>
      <c r="Z1124" s="239"/>
      <c r="AA1124" s="239"/>
      <c r="AB1124" s="239"/>
      <c r="AC1124" s="239"/>
      <c r="AD1124" s="239"/>
      <c r="AE1124" s="239"/>
      <c r="AF1124" s="239"/>
      <c r="AG1124" s="239"/>
      <c r="AH1124" s="239"/>
      <c r="AI1124" s="239"/>
      <c r="AJ1124" s="128">
        <f>IF($DM1124=0,0,(IF(_xlfn.BITAND($DM1124, 128),"8,", "") &amp; IF(_xlfn.BITAND($DM1124,64),"7,", "") &amp; IF(_xlfn.BITAND($DM1124,7), _xlfn.BITAND($DM1124,7) &amp; ",", "") &amp; IF(_xlfn.BITAND($DM1124, 56), _xlfn.BITAND($DM1124, 56)/8, "")))</f>
        <v>0</v>
      </c>
      <c r="AK1124" s="129">
        <v>441</v>
      </c>
      <c r="AL1124" s="129">
        <v>3</v>
      </c>
      <c r="AM1124" s="130" t="s">
        <v>165</v>
      </c>
      <c r="AN1124" s="131" t="s">
        <v>1701</v>
      </c>
      <c r="AO1124" s="131" t="s">
        <v>343</v>
      </c>
      <c r="AP1124" s="302" t="s">
        <v>1702</v>
      </c>
      <c r="AQ1124" s="132" t="s">
        <v>1703</v>
      </c>
      <c r="AR1124" s="198">
        <v>4.94997861681329</v>
      </c>
      <c r="AS1124" s="12" t="s">
        <v>346</v>
      </c>
      <c r="AT1124" s="198">
        <v>1</v>
      </c>
      <c r="AU1124" s="198">
        <v>2</v>
      </c>
      <c r="AV1124" s="12" t="s">
        <v>259</v>
      </c>
      <c r="AW1124" s="135">
        <v>0</v>
      </c>
      <c r="AX1124" s="135">
        <v>0</v>
      </c>
      <c r="AY1124" s="135">
        <v>0</v>
      </c>
      <c r="AZ1124" s="135">
        <v>0</v>
      </c>
      <c r="BA1124" s="135">
        <v>0</v>
      </c>
      <c r="BB1124" s="136"/>
      <c r="BC1124" s="136"/>
      <c r="BD1124" s="15"/>
      <c r="BE1124" s="137" t="s">
        <v>1704</v>
      </c>
      <c r="BF1124" s="146"/>
      <c r="BG1124" s="146"/>
      <c r="BH1124" s="146"/>
      <c r="BI1124" s="11" t="s">
        <v>183</v>
      </c>
      <c r="BJ1124" s="11" t="s">
        <v>183</v>
      </c>
      <c r="BK1124" s="11" t="s">
        <v>183</v>
      </c>
      <c r="BL1124" s="11" t="s">
        <v>183</v>
      </c>
      <c r="BM1124" s="11" t="s">
        <v>183</v>
      </c>
      <c r="BN1124" s="11" t="s">
        <v>183</v>
      </c>
      <c r="BO1124" s="11" t="s">
        <v>183</v>
      </c>
      <c r="BP1124" s="11" t="s">
        <v>183</v>
      </c>
      <c r="BQ1124" s="11" t="s">
        <v>183</v>
      </c>
      <c r="BR1124" s="11" t="s">
        <v>183</v>
      </c>
      <c r="BS1124" s="11" t="s">
        <v>183</v>
      </c>
      <c r="BT1124" s="11" t="s">
        <v>183</v>
      </c>
      <c r="BU1124" s="11"/>
      <c r="BV1124" s="15">
        <f>IF(UPPER(TRIM(D1124))="X",1,0)</f>
        <v>0</v>
      </c>
      <c r="BW1124" s="15">
        <f>IF(UPPER(TRIM(E1124))="X",1,0)</f>
        <v>0</v>
      </c>
      <c r="BX1124" s="15">
        <f>IF(UPPER(TRIM(F1124))="X",1,0)</f>
        <v>0</v>
      </c>
      <c r="BY1124" s="15">
        <f>IF(UPPER(TRIM(G1124))="X",1,0)</f>
        <v>0</v>
      </c>
      <c r="BZ1124" s="15">
        <f>IF(UPPER(TRIM(H1124))="X",1,0)</f>
        <v>0</v>
      </c>
      <c r="CA1124" s="15">
        <f>IF(UPPER(TRIM(J1124))="X",1,0)</f>
        <v>0</v>
      </c>
      <c r="CB1124" s="15">
        <f>IF(UPPER(TRIM(L1124))="X",1,0)</f>
        <v>0</v>
      </c>
      <c r="CC1124" s="15">
        <f>IF(UPPER(TRIM(M1124))="X",1,0)</f>
        <v>0</v>
      </c>
      <c r="CD1124" s="15">
        <f>IF(UPPER(TRIM(I1124))="X",1,0)</f>
        <v>0</v>
      </c>
      <c r="CE1124" s="15">
        <f>IF(UPPER(TRIM(K1124))="X",1,0)</f>
        <v>0</v>
      </c>
      <c r="CF1124" s="15">
        <f t="shared" ref="CF1124:DA1124" si="519">IF(UPPER(TRIM(N1124))="X",1,0)</f>
        <v>0</v>
      </c>
      <c r="CG1124" s="15">
        <f t="shared" si="519"/>
        <v>0</v>
      </c>
      <c r="CH1124" s="15">
        <f t="shared" si="519"/>
        <v>0</v>
      </c>
      <c r="CI1124" s="15">
        <f t="shared" si="519"/>
        <v>0</v>
      </c>
      <c r="CJ1124" s="15">
        <f t="shared" si="519"/>
        <v>0</v>
      </c>
      <c r="CK1124" s="15">
        <f t="shared" si="519"/>
        <v>0</v>
      </c>
      <c r="CL1124" s="15">
        <f t="shared" si="519"/>
        <v>0</v>
      </c>
      <c r="CM1124" s="15">
        <f t="shared" si="519"/>
        <v>0</v>
      </c>
      <c r="CN1124" s="15">
        <f t="shared" si="519"/>
        <v>0</v>
      </c>
      <c r="CO1124" s="15">
        <f t="shared" si="519"/>
        <v>0</v>
      </c>
      <c r="CP1124" s="15">
        <f t="shared" si="519"/>
        <v>0</v>
      </c>
      <c r="CQ1124" s="15">
        <f t="shared" si="519"/>
        <v>0</v>
      </c>
      <c r="CR1124" s="15">
        <f t="shared" si="519"/>
        <v>0</v>
      </c>
      <c r="CS1124" s="15">
        <f t="shared" si="519"/>
        <v>0</v>
      </c>
      <c r="CT1124" s="15">
        <f t="shared" si="519"/>
        <v>0</v>
      </c>
      <c r="CU1124" s="15">
        <f t="shared" si="519"/>
        <v>0</v>
      </c>
      <c r="CV1124" s="15">
        <f t="shared" si="519"/>
        <v>0</v>
      </c>
      <c r="CW1124" s="15">
        <f t="shared" si="519"/>
        <v>0</v>
      </c>
      <c r="CX1124" s="15">
        <f t="shared" si="519"/>
        <v>0</v>
      </c>
      <c r="CY1124" s="15">
        <f t="shared" si="519"/>
        <v>0</v>
      </c>
      <c r="CZ1124" s="15">
        <f t="shared" si="519"/>
        <v>0</v>
      </c>
      <c r="DA1124" s="15">
        <f t="shared" si="519"/>
        <v>0</v>
      </c>
      <c r="DB1124" s="16">
        <f>IF(UPPER(TRIM(AM1124))="P", 0, IF(UPPER(TRIM(AM1124))="C", 16384, IF(UPPER(TRIM(AM1124))="B", 32768, IF(UPPER(TRIM(AM1124))="U", 49152, -1))))</f>
        <v>0</v>
      </c>
      <c r="DC1124" s="16">
        <f>HEX2DEC(AN1124)</f>
        <v>5137</v>
      </c>
      <c r="DD1124" s="16">
        <f>IF(UPPER(TRIM(BB1124))="",0,IF(UPPER(TRIM(BB1124))="M",32,IF(UPPER(TRIM(BB1124))="H",64,IF(UPPER(TRIM(BB1124))="I",128,-1))))</f>
        <v>0</v>
      </c>
      <c r="DE1124" s="16">
        <f>IF(UPPER(TRIM(BC1124))="",0, IF(UPPER(TRIM(BC1124))="U",1,IF(UPPER(TRIM(BC1124))="A",2,IF(UPPER(TRIM(BC1124))="B1",4,IF(UPPER(TRIM(BC1124))="B2",8,IF(UPPER(TRIM(BC1124))="C",16,-1))))))</f>
        <v>0</v>
      </c>
      <c r="DF1124" s="17"/>
      <c r="DG1124" s="16">
        <v>221</v>
      </c>
      <c r="DH1124" s="16">
        <f>AK1124</f>
        <v>441</v>
      </c>
      <c r="DI1124" s="16">
        <f>AL1124</f>
        <v>3</v>
      </c>
      <c r="DJ1124" s="16">
        <f>DB1124 + DC1124</f>
        <v>5137</v>
      </c>
      <c r="DK1124" s="16">
        <f>HEX2DEC(AO1124)</f>
        <v>18</v>
      </c>
      <c r="DL1124" s="16">
        <f>HEX2DEC(AP1124)</f>
        <v>39320</v>
      </c>
      <c r="DM1124" s="128">
        <v>0</v>
      </c>
      <c r="DN1124" s="16">
        <v>177</v>
      </c>
      <c r="DO1124" s="16">
        <f>BV1124*2^15+BW1124*2^14+BX1124*2^13+BY1124*2^12+BZ1124*2^11+CA1124*2^10+CB1124*2^9+CC1124*2^8+CD1124*2^7+CE1124*2^6+CF1124*2^5+CG1124*2^4+CH1124*2^3+CI1124*2^2+CJ1124*2^1+CK1124*2^0</f>
        <v>0</v>
      </c>
      <c r="DP1124" s="16">
        <f>CL1124*2^15+CM1124*2^14+CN1124*2^13+CO1124*2^12+CP1124*2^11+CQ1124*2^10+CR1124*2^9+CS1124*2^8+CT1124*2^7+CU1124*2^6+CV1124*2^5+CW1124*2^4+CX1124*2^3+CY1124*2^2+CZ1124*2^1+DA1124*2^0</f>
        <v>0</v>
      </c>
      <c r="DQ1124" s="16">
        <f>IF(DS1124=2,AT1124*1000,IF(DS1124&gt;2,AT1124,HEX2DEC("40000000")))</f>
        <v>1000</v>
      </c>
      <c r="DR1124" s="16">
        <f>IF(DT1124=2,AU1124*1000,IF(DT1124&gt;2,AU1124,HEX2DEC("40000000")))</f>
        <v>2000</v>
      </c>
      <c r="DS1124" s="16">
        <v>2</v>
      </c>
      <c r="DT1124" s="16">
        <v>2</v>
      </c>
      <c r="DU1124" s="16">
        <f>MAX(0,MIN(AX1124,3))*2^14+MAX(0,MIN(AY1124,3))*2^12+MAX(0,MIN(AZ1124,3))*2^10+MAX(0,MIN(BA1124,3))*2^8+IF(AW1124&lt;0,31,IF(AW1124&gt;30,30,AW1124))</f>
        <v>0</v>
      </c>
      <c r="DV1124" s="16">
        <f>DD1124 + DE1124</f>
        <v>0</v>
      </c>
      <c r="DW1124" s="138"/>
      <c r="DX1124" s="137"/>
      <c r="DY1124" s="137"/>
      <c r="DZ1124" s="17"/>
      <c r="EA1124" s="15"/>
      <c r="EB1124" s="15"/>
      <c r="EC1124" s="15"/>
      <c r="ED1124" s="15"/>
    </row>
    <row r="1125" spans="1:134" ht="15" hidden="1" customHeight="1" x14ac:dyDescent="0.3">
      <c r="A1125" s="342" t="s">
        <v>1456</v>
      </c>
      <c r="B1125" s="139"/>
      <c r="C1125" s="553"/>
      <c r="D1125" s="125"/>
      <c r="E1125" s="125"/>
      <c r="F1125" s="125"/>
      <c r="G1125" s="125"/>
      <c r="H1125" s="125"/>
      <c r="I1125" s="125"/>
      <c r="J1125" s="125"/>
      <c r="K1125" s="125"/>
      <c r="L1125" s="125"/>
      <c r="M1125" s="125"/>
      <c r="N1125" s="125"/>
      <c r="O1125" s="125"/>
      <c r="P1125" s="125"/>
      <c r="Q1125" s="125"/>
      <c r="R1125" s="125"/>
      <c r="S1125" s="125"/>
      <c r="T1125" s="125"/>
      <c r="U1125" s="125"/>
      <c r="V1125" s="125"/>
      <c r="W1125" s="125"/>
      <c r="X1125" s="125"/>
      <c r="Y1125" s="125"/>
      <c r="Z1125" s="125"/>
      <c r="AA1125" s="125"/>
      <c r="AB1125" s="125"/>
      <c r="AC1125" s="125"/>
      <c r="AD1125" s="125"/>
      <c r="AE1125" s="125"/>
      <c r="AF1125" s="125"/>
      <c r="AG1125" s="125"/>
      <c r="AH1125" s="125"/>
      <c r="AI1125" s="125"/>
      <c r="AJ1125" s="148">
        <f>IF($DM1125=0,0,(IF(_xlfn.BITAND($DM1125, 128),"8,", "") &amp; IF(_xlfn.BITAND($DM1125,64),"7,", "") &amp; IF(_xlfn.BITAND($DM1125,7), _xlfn.BITAND($DM1125,7) &amp; ",", "") &amp; IF(_xlfn.BITAND($DM1125, 56), _xlfn.BITAND($DM1125, 56)/8, "")))</f>
        <v>0</v>
      </c>
      <c r="AK1125" s="129">
        <v>442</v>
      </c>
      <c r="AL1125" s="129">
        <v>3</v>
      </c>
      <c r="AM1125" s="130" t="s">
        <v>165</v>
      </c>
      <c r="AN1125" s="131" t="s">
        <v>1705</v>
      </c>
      <c r="AO1125" s="131" t="s">
        <v>343</v>
      </c>
      <c r="AP1125" s="131" t="s">
        <v>258</v>
      </c>
      <c r="AQ1125" s="132"/>
      <c r="AR1125" s="12"/>
      <c r="AS1125" s="12"/>
      <c r="AT1125" s="224"/>
      <c r="AU1125" s="224"/>
      <c r="AV1125" s="12"/>
      <c r="AW1125" s="12"/>
      <c r="AX1125" s="12"/>
      <c r="AY1125" s="12"/>
      <c r="AZ1125" s="12"/>
      <c r="BA1125" s="12"/>
      <c r="BB1125" s="14"/>
      <c r="BC1125" s="14"/>
      <c r="BD1125" s="15"/>
      <c r="BE1125" s="137" t="s">
        <v>1706</v>
      </c>
      <c r="BF1125" s="146"/>
      <c r="BG1125" s="146"/>
      <c r="BH1125" s="146"/>
      <c r="BI1125" s="11" t="s">
        <v>183</v>
      </c>
      <c r="BJ1125" s="11" t="s">
        <v>183</v>
      </c>
      <c r="BK1125" s="11" t="s">
        <v>183</v>
      </c>
      <c r="BL1125" s="11" t="s">
        <v>183</v>
      </c>
      <c r="BM1125" s="11" t="s">
        <v>183</v>
      </c>
      <c r="BN1125" s="11" t="s">
        <v>183</v>
      </c>
      <c r="BO1125" s="11" t="s">
        <v>183</v>
      </c>
      <c r="BP1125" s="11" t="s">
        <v>183</v>
      </c>
      <c r="BQ1125" s="11" t="s">
        <v>183</v>
      </c>
      <c r="BR1125" s="11" t="s">
        <v>183</v>
      </c>
      <c r="BS1125" s="11" t="s">
        <v>183</v>
      </c>
      <c r="BT1125" s="11" t="s">
        <v>183</v>
      </c>
      <c r="BU1125" s="11"/>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c r="CU1125" s="15"/>
      <c r="CV1125" s="15"/>
      <c r="CW1125" s="15"/>
      <c r="CX1125" s="15"/>
      <c r="CY1125" s="15"/>
      <c r="CZ1125" s="15"/>
      <c r="DA1125" s="15"/>
      <c r="DB1125" s="16">
        <f>IF(UPPER(TRIM(AM1125))="P", 0, IF(UPPER(TRIM(AM1125))="C", 16384, IF(UPPER(TRIM(AM1125))="B", 32768, IF(UPPER(TRIM(AM1125))="U", 49152, -1))))</f>
        <v>0</v>
      </c>
      <c r="DC1125" s="16">
        <f>HEX2DEC(AN1125)</f>
        <v>5138</v>
      </c>
      <c r="DD1125" s="16"/>
      <c r="DE1125" s="16"/>
      <c r="DF1125" s="17"/>
      <c r="DG1125" s="16">
        <v>222</v>
      </c>
      <c r="DH1125" s="16">
        <f>AK1125</f>
        <v>442</v>
      </c>
      <c r="DI1125" s="16">
        <f>AL1125</f>
        <v>3</v>
      </c>
      <c r="DJ1125" s="16">
        <f>DB1125 + DC1125</f>
        <v>5138</v>
      </c>
      <c r="DK1125" s="16">
        <f>HEX2DEC(AO1125)</f>
        <v>18</v>
      </c>
      <c r="DL1125" s="16">
        <f>HEX2DEC(AP1125)</f>
        <v>39321</v>
      </c>
      <c r="DM1125" s="128">
        <v>0</v>
      </c>
      <c r="DN1125" s="16">
        <v>177</v>
      </c>
      <c r="DO1125" s="16"/>
      <c r="DP1125" s="16"/>
      <c r="DQ1125" s="16"/>
      <c r="DR1125" s="16"/>
      <c r="DS1125" s="16"/>
      <c r="DT1125" s="16"/>
      <c r="DU1125" s="16"/>
      <c r="DV1125" s="16"/>
      <c r="DW1125" s="138"/>
      <c r="DX1125" s="137"/>
      <c r="DY1125" s="137"/>
      <c r="DZ1125" s="17"/>
      <c r="EA1125" s="15"/>
      <c r="EB1125" s="15"/>
      <c r="EC1125" s="15"/>
      <c r="ED1125" s="15"/>
    </row>
    <row r="1126" spans="1:134" ht="15" hidden="1" customHeight="1" x14ac:dyDescent="0.3">
      <c r="A1126" s="342" t="s">
        <v>229</v>
      </c>
      <c r="B1126" s="139"/>
      <c r="C1126" s="553"/>
      <c r="D1126" s="125"/>
      <c r="E1126" s="125"/>
      <c r="F1126" s="125"/>
      <c r="G1126" s="125"/>
      <c r="H1126" s="125"/>
      <c r="I1126" s="125"/>
      <c r="J1126" s="125"/>
      <c r="K1126" s="125"/>
      <c r="L1126" s="125"/>
      <c r="M1126" s="125"/>
      <c r="N1126" s="125"/>
      <c r="O1126" s="125"/>
      <c r="P1126" s="125"/>
      <c r="Q1126" s="125"/>
      <c r="R1126" s="125"/>
      <c r="S1126" s="125"/>
      <c r="T1126" s="125"/>
      <c r="U1126" s="125"/>
      <c r="V1126" s="125"/>
      <c r="W1126" s="125"/>
      <c r="X1126" s="125"/>
      <c r="Y1126" s="125"/>
      <c r="Z1126" s="125"/>
      <c r="AA1126" s="125"/>
      <c r="AB1126" s="125"/>
      <c r="AC1126" s="125"/>
      <c r="AD1126" s="125"/>
      <c r="AE1126" s="125"/>
      <c r="AF1126" s="125"/>
      <c r="AG1126" s="125"/>
      <c r="AH1126" s="125"/>
      <c r="AI1126" s="125"/>
      <c r="AJ1126" s="128"/>
      <c r="AK1126" s="143"/>
      <c r="AL1126" s="143"/>
      <c r="AM1126" s="144"/>
      <c r="AN1126" s="145"/>
      <c r="AO1126" s="145"/>
      <c r="AP1126" s="145"/>
      <c r="AQ1126" s="132"/>
      <c r="AR1126" s="224"/>
      <c r="AS1126" s="12"/>
      <c r="AT1126" s="224"/>
      <c r="AU1126" s="224"/>
      <c r="AV1126" s="12"/>
      <c r="AW1126" s="12"/>
      <c r="AX1126" s="12"/>
      <c r="AY1126" s="12"/>
      <c r="AZ1126" s="12"/>
      <c r="BA1126" s="12"/>
      <c r="BB1126" s="14"/>
      <c r="BC1126" s="14"/>
      <c r="BD1126" s="15"/>
      <c r="BE1126" s="137" t="s">
        <v>183</v>
      </c>
      <c r="BF1126" s="146"/>
      <c r="BG1126" s="146"/>
      <c r="BH1126" s="146"/>
      <c r="BI1126" s="11" t="s">
        <v>183</v>
      </c>
      <c r="BJ1126" s="11" t="s">
        <v>183</v>
      </c>
      <c r="BK1126" s="11" t="s">
        <v>183</v>
      </c>
      <c r="BL1126" s="11" t="s">
        <v>183</v>
      </c>
      <c r="BM1126" s="11" t="s">
        <v>183</v>
      </c>
      <c r="BN1126" s="11" t="s">
        <v>183</v>
      </c>
      <c r="BO1126" s="11" t="s">
        <v>183</v>
      </c>
      <c r="BP1126" s="11" t="s">
        <v>183</v>
      </c>
      <c r="BQ1126" s="11" t="s">
        <v>183</v>
      </c>
      <c r="BR1126" s="11" t="s">
        <v>183</v>
      </c>
      <c r="BS1126" s="11" t="s">
        <v>183</v>
      </c>
      <c r="BT1126" s="11" t="s">
        <v>183</v>
      </c>
      <c r="BU1126" s="11"/>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c r="CU1126" s="15"/>
      <c r="CV1126" s="15"/>
      <c r="CW1126" s="15"/>
      <c r="CX1126" s="15"/>
      <c r="CY1126" s="15"/>
      <c r="CZ1126" s="15"/>
      <c r="DA1126" s="15"/>
      <c r="DB1126" s="16"/>
      <c r="DC1126" s="16"/>
      <c r="DD1126" s="16"/>
      <c r="DE1126" s="16"/>
      <c r="DF1126" s="17"/>
      <c r="DG1126" s="16"/>
      <c r="DH1126" s="16"/>
      <c r="DI1126" s="16"/>
      <c r="DJ1126" s="16"/>
      <c r="DK1126" s="16"/>
      <c r="DL1126" s="16"/>
      <c r="DM1126" s="128"/>
      <c r="DN1126" s="16"/>
      <c r="DO1126" s="16"/>
      <c r="DP1126" s="16"/>
      <c r="DQ1126" s="16"/>
      <c r="DR1126" s="16"/>
      <c r="DS1126" s="16"/>
      <c r="DT1126" s="16"/>
      <c r="DU1126" s="16"/>
      <c r="DV1126" s="16"/>
      <c r="DW1126" s="138"/>
      <c r="DX1126" s="137"/>
      <c r="DY1126" s="137"/>
      <c r="DZ1126" s="17"/>
      <c r="EA1126" s="15"/>
      <c r="EB1126" s="15"/>
      <c r="EC1126" s="15"/>
      <c r="ED1126" s="15"/>
    </row>
    <row r="1127" spans="1:134" ht="15" hidden="1" customHeight="1" x14ac:dyDescent="0.3">
      <c r="A1127" s="220"/>
      <c r="B1127" s="337" t="s">
        <v>1707</v>
      </c>
      <c r="C1127" s="553" t="s">
        <v>1708</v>
      </c>
      <c r="D1127" s="152"/>
      <c r="E1127" s="152"/>
      <c r="F1127" s="152"/>
      <c r="G1127" s="151"/>
      <c r="H1127" s="152"/>
      <c r="I1127" s="151"/>
      <c r="J1127" s="151"/>
      <c r="K1127" s="151"/>
      <c r="L1127" s="152"/>
      <c r="M1127" s="151"/>
      <c r="N1127" s="152"/>
      <c r="O1127" s="152"/>
      <c r="P1127" s="151"/>
      <c r="Q1127" s="152"/>
      <c r="R1127" s="152"/>
      <c r="S1127" s="241"/>
      <c r="T1127" s="241"/>
      <c r="U1127" s="241"/>
      <c r="V1127" s="241"/>
      <c r="W1127" s="241"/>
      <c r="X1127" s="241"/>
      <c r="Y1127" s="241"/>
      <c r="Z1127" s="241"/>
      <c r="AA1127" s="241"/>
      <c r="AB1127" s="241"/>
      <c r="AC1127" s="241"/>
      <c r="AD1127" s="241"/>
      <c r="AE1127" s="241"/>
      <c r="AF1127" s="241"/>
      <c r="AG1127" s="241"/>
      <c r="AH1127" s="241"/>
      <c r="AI1127" s="241"/>
      <c r="AJ1127" s="128">
        <f>IF($DM1127=0,0,(IF(_xlfn.BITAND($DM1127, 128),"8,", "") &amp; IF(_xlfn.BITAND($DM1127,64),"7,", "") &amp; IF(_xlfn.BITAND($DM1127,7), _xlfn.BITAND($DM1127,7) &amp; ",", "") &amp; IF(_xlfn.BITAND($DM1127, 56), _xlfn.BITAND($DM1127, 56)/8, "")))</f>
        <v>0</v>
      </c>
      <c r="AK1127" s="129">
        <v>441</v>
      </c>
      <c r="AL1127" s="129">
        <v>4</v>
      </c>
      <c r="AM1127" s="130" t="s">
        <v>165</v>
      </c>
      <c r="AN1127" s="131" t="s">
        <v>1701</v>
      </c>
      <c r="AO1127" s="131" t="s">
        <v>352</v>
      </c>
      <c r="AP1127" s="302" t="s">
        <v>1702</v>
      </c>
      <c r="AQ1127" s="132" t="s">
        <v>1709</v>
      </c>
      <c r="AR1127" s="198">
        <v>5.0021383186705702E-2</v>
      </c>
      <c r="AS1127" s="12" t="s">
        <v>346</v>
      </c>
      <c r="AT1127" s="198">
        <v>1</v>
      </c>
      <c r="AU1127" s="198">
        <v>2</v>
      </c>
      <c r="AV1127" s="12" t="s">
        <v>259</v>
      </c>
      <c r="AW1127" s="135">
        <v>0</v>
      </c>
      <c r="AX1127" s="135">
        <v>0</v>
      </c>
      <c r="AY1127" s="135">
        <v>0</v>
      </c>
      <c r="AZ1127" s="135">
        <v>0</v>
      </c>
      <c r="BA1127" s="135">
        <v>0</v>
      </c>
      <c r="BB1127" s="136"/>
      <c r="BC1127" s="136"/>
      <c r="BD1127" s="15"/>
      <c r="BE1127" s="137" t="s">
        <v>1710</v>
      </c>
      <c r="BF1127" s="146"/>
      <c r="BG1127" s="146"/>
      <c r="BH1127" s="146"/>
      <c r="BI1127" s="11" t="s">
        <v>183</v>
      </c>
      <c r="BJ1127" s="11" t="s">
        <v>183</v>
      </c>
      <c r="BK1127" s="11" t="s">
        <v>183</v>
      </c>
      <c r="BL1127" s="11" t="s">
        <v>183</v>
      </c>
      <c r="BM1127" s="11" t="s">
        <v>183</v>
      </c>
      <c r="BN1127" s="11" t="s">
        <v>183</v>
      </c>
      <c r="BO1127" s="11" t="s">
        <v>183</v>
      </c>
      <c r="BP1127" s="11" t="s">
        <v>183</v>
      </c>
      <c r="BQ1127" s="11" t="s">
        <v>183</v>
      </c>
      <c r="BR1127" s="11" t="s">
        <v>183</v>
      </c>
      <c r="BS1127" s="11" t="s">
        <v>183</v>
      </c>
      <c r="BT1127" s="11" t="s">
        <v>183</v>
      </c>
      <c r="BU1127" s="11"/>
      <c r="BV1127" s="15">
        <f>IF(UPPER(TRIM(D1127))="X",1,0)</f>
        <v>0</v>
      </c>
      <c r="BW1127" s="15">
        <f>IF(UPPER(TRIM(E1127))="X",1,0)</f>
        <v>0</v>
      </c>
      <c r="BX1127" s="15">
        <f>IF(UPPER(TRIM(F1127))="X",1,0)</f>
        <v>0</v>
      </c>
      <c r="BY1127" s="15">
        <f>IF(UPPER(TRIM(G1127))="X",1,0)</f>
        <v>0</v>
      </c>
      <c r="BZ1127" s="15">
        <f>IF(UPPER(TRIM(H1127))="X",1,0)</f>
        <v>0</v>
      </c>
      <c r="CA1127" s="15">
        <f>IF(UPPER(TRIM(J1127))="X",1,0)</f>
        <v>0</v>
      </c>
      <c r="CB1127" s="15">
        <f>IF(UPPER(TRIM(L1127))="X",1,0)</f>
        <v>0</v>
      </c>
      <c r="CC1127" s="15">
        <f>IF(UPPER(TRIM(M1127))="X",1,0)</f>
        <v>0</v>
      </c>
      <c r="CD1127" s="15">
        <f>IF(UPPER(TRIM(I1127))="X",1,0)</f>
        <v>0</v>
      </c>
      <c r="CE1127" s="15">
        <f>IF(UPPER(TRIM(K1127))="X",1,0)</f>
        <v>0</v>
      </c>
      <c r="CF1127" s="15">
        <f t="shared" ref="CF1127:DA1127" si="520">IF(UPPER(TRIM(N1127))="X",1,0)</f>
        <v>0</v>
      </c>
      <c r="CG1127" s="15">
        <f t="shared" si="520"/>
        <v>0</v>
      </c>
      <c r="CH1127" s="15">
        <f t="shared" si="520"/>
        <v>0</v>
      </c>
      <c r="CI1127" s="15">
        <f t="shared" si="520"/>
        <v>0</v>
      </c>
      <c r="CJ1127" s="15">
        <f t="shared" si="520"/>
        <v>0</v>
      </c>
      <c r="CK1127" s="15">
        <f t="shared" si="520"/>
        <v>0</v>
      </c>
      <c r="CL1127" s="15">
        <f t="shared" si="520"/>
        <v>0</v>
      </c>
      <c r="CM1127" s="15">
        <f t="shared" si="520"/>
        <v>0</v>
      </c>
      <c r="CN1127" s="15">
        <f t="shared" si="520"/>
        <v>0</v>
      </c>
      <c r="CO1127" s="15">
        <f t="shared" si="520"/>
        <v>0</v>
      </c>
      <c r="CP1127" s="15">
        <f t="shared" si="520"/>
        <v>0</v>
      </c>
      <c r="CQ1127" s="15">
        <f t="shared" si="520"/>
        <v>0</v>
      </c>
      <c r="CR1127" s="15">
        <f t="shared" si="520"/>
        <v>0</v>
      </c>
      <c r="CS1127" s="15">
        <f t="shared" si="520"/>
        <v>0</v>
      </c>
      <c r="CT1127" s="15">
        <f t="shared" si="520"/>
        <v>0</v>
      </c>
      <c r="CU1127" s="15">
        <f t="shared" si="520"/>
        <v>0</v>
      </c>
      <c r="CV1127" s="15">
        <f t="shared" si="520"/>
        <v>0</v>
      </c>
      <c r="CW1127" s="15">
        <f t="shared" si="520"/>
        <v>0</v>
      </c>
      <c r="CX1127" s="15">
        <f t="shared" si="520"/>
        <v>0</v>
      </c>
      <c r="CY1127" s="15">
        <f t="shared" si="520"/>
        <v>0</v>
      </c>
      <c r="CZ1127" s="15">
        <f t="shared" si="520"/>
        <v>0</v>
      </c>
      <c r="DA1127" s="15">
        <f t="shared" si="520"/>
        <v>0</v>
      </c>
      <c r="DB1127" s="16">
        <f>IF(UPPER(TRIM(AM1127))="P", 0, IF(UPPER(TRIM(AM1127))="C", 16384, IF(UPPER(TRIM(AM1127))="B", 32768, IF(UPPER(TRIM(AM1127))="U", 49152, -1))))</f>
        <v>0</v>
      </c>
      <c r="DC1127" s="16">
        <f>HEX2DEC(AN1127)</f>
        <v>5137</v>
      </c>
      <c r="DD1127" s="16">
        <f>IF(UPPER(TRIM(BB1127))="",0,IF(UPPER(TRIM(BB1127))="M",32,IF(UPPER(TRIM(BB1127))="H",64,IF(UPPER(TRIM(BB1127))="I",128,-1))))</f>
        <v>0</v>
      </c>
      <c r="DE1127" s="16">
        <f>IF(UPPER(TRIM(BC1127))="",0, IF(UPPER(TRIM(BC1127))="U",1,IF(UPPER(TRIM(BC1127))="A",2,IF(UPPER(TRIM(BC1127))="B1",4,IF(UPPER(TRIM(BC1127))="B2",8,IF(UPPER(TRIM(BC1127))="C",16,-1))))))</f>
        <v>0</v>
      </c>
      <c r="DF1127" s="17"/>
      <c r="DG1127" s="16">
        <v>223</v>
      </c>
      <c r="DH1127" s="16">
        <f>AK1127</f>
        <v>441</v>
      </c>
      <c r="DI1127" s="16">
        <f>AL1127</f>
        <v>4</v>
      </c>
      <c r="DJ1127" s="16">
        <f>DB1127 + DC1127</f>
        <v>5137</v>
      </c>
      <c r="DK1127" s="16">
        <f>HEX2DEC(AO1127)</f>
        <v>17</v>
      </c>
      <c r="DL1127" s="16">
        <f>HEX2DEC(AP1127)</f>
        <v>39320</v>
      </c>
      <c r="DM1127" s="128">
        <v>0</v>
      </c>
      <c r="DN1127" s="16">
        <v>178</v>
      </c>
      <c r="DO1127" s="16">
        <f>BV1127*2^15+BW1127*2^14+BX1127*2^13+BY1127*2^12+BZ1127*2^11+CA1127*2^10+CB1127*2^9+CC1127*2^8+CD1127*2^7+CE1127*2^6+CF1127*2^5+CG1127*2^4+CH1127*2^3+CI1127*2^2+CJ1127*2^1+CK1127*2^0</f>
        <v>0</v>
      </c>
      <c r="DP1127" s="16">
        <f>CL1127*2^15+CM1127*2^14+CN1127*2^13+CO1127*2^12+CP1127*2^11+CQ1127*2^10+CR1127*2^9+CS1127*2^8+CT1127*2^7+CU1127*2^6+CV1127*2^5+CW1127*2^4+CX1127*2^3+CY1127*2^2+CZ1127*2^1+DA1127*2^0</f>
        <v>0</v>
      </c>
      <c r="DQ1127" s="16">
        <f>IF(DS1127=2,AT1127*1000,IF(DS1127&gt;2,AT1127,HEX2DEC("40000000")))</f>
        <v>1000</v>
      </c>
      <c r="DR1127" s="16">
        <f>IF(DT1127=2,AU1127*1000,IF(DT1127&gt;2,AU1127,HEX2DEC("40000000")))</f>
        <v>2000</v>
      </c>
      <c r="DS1127" s="16">
        <v>2</v>
      </c>
      <c r="DT1127" s="16">
        <v>2</v>
      </c>
      <c r="DU1127" s="16">
        <f>MAX(0,MIN(AX1127,3))*2^14+MAX(0,MIN(AY1127,3))*2^12+MAX(0,MIN(AZ1127,3))*2^10+MAX(0,MIN(BA1127,3))*2^8+IF(AW1127&lt;0,31,IF(AW1127&gt;30,30,AW1127))</f>
        <v>0</v>
      </c>
      <c r="DV1127" s="16">
        <f>DD1127 + DE1127</f>
        <v>0</v>
      </c>
      <c r="DW1127" s="138"/>
      <c r="DX1127" s="137"/>
      <c r="DY1127" s="137"/>
      <c r="DZ1127" s="17"/>
      <c r="EA1127" s="15"/>
      <c r="EB1127" s="15"/>
      <c r="EC1127" s="15"/>
      <c r="ED1127" s="15"/>
    </row>
    <row r="1128" spans="1:134" ht="15" hidden="1" customHeight="1" x14ac:dyDescent="0.3">
      <c r="A1128" s="220"/>
      <c r="B1128" s="337" t="s">
        <v>1711</v>
      </c>
      <c r="C1128" s="553"/>
      <c r="D1128" s="125"/>
      <c r="E1128" s="125"/>
      <c r="F1128" s="125"/>
      <c r="G1128" s="125"/>
      <c r="H1128" s="125"/>
      <c r="I1128" s="125"/>
      <c r="J1128" s="125"/>
      <c r="K1128" s="125"/>
      <c r="L1128" s="125"/>
      <c r="M1128" s="125"/>
      <c r="N1128" s="125"/>
      <c r="O1128" s="125"/>
      <c r="P1128" s="125"/>
      <c r="Q1128" s="125"/>
      <c r="R1128" s="125"/>
      <c r="S1128" s="125"/>
      <c r="T1128" s="125"/>
      <c r="U1128" s="125"/>
      <c r="V1128" s="125"/>
      <c r="W1128" s="125"/>
      <c r="X1128" s="125"/>
      <c r="Y1128" s="125"/>
      <c r="Z1128" s="125"/>
      <c r="AA1128" s="125"/>
      <c r="AB1128" s="125"/>
      <c r="AC1128" s="125"/>
      <c r="AD1128" s="125"/>
      <c r="AE1128" s="125"/>
      <c r="AF1128" s="125"/>
      <c r="AG1128" s="125"/>
      <c r="AH1128" s="125"/>
      <c r="AI1128" s="125"/>
      <c r="AJ1128" s="128">
        <f>IF($DM1128=0,0,(IF(_xlfn.BITAND($DM1128, 128),"8,", "") &amp; IF(_xlfn.BITAND($DM1128,64),"7,", "") &amp; IF(_xlfn.BITAND($DM1128,7), _xlfn.BITAND($DM1128,7) &amp; ",", "") &amp; IF(_xlfn.BITAND($DM1128, 56), _xlfn.BITAND($DM1128, 56)/8, "")))</f>
        <v>0</v>
      </c>
      <c r="AK1128" s="129">
        <v>442</v>
      </c>
      <c r="AL1128" s="129">
        <v>4</v>
      </c>
      <c r="AM1128" s="130" t="s">
        <v>165</v>
      </c>
      <c r="AN1128" s="131" t="s">
        <v>1705</v>
      </c>
      <c r="AO1128" s="131" t="s">
        <v>352</v>
      </c>
      <c r="AP1128" s="131" t="s">
        <v>258</v>
      </c>
      <c r="AQ1128" s="132"/>
      <c r="AR1128" s="12"/>
      <c r="AS1128" s="12"/>
      <c r="AT1128" s="224"/>
      <c r="AU1128" s="224"/>
      <c r="AV1128" s="12"/>
      <c r="AW1128" s="12"/>
      <c r="AX1128" s="12"/>
      <c r="AY1128" s="12"/>
      <c r="AZ1128" s="12"/>
      <c r="BA1128" s="12"/>
      <c r="BB1128" s="14"/>
      <c r="BC1128" s="14"/>
      <c r="BD1128" s="15"/>
      <c r="BE1128" s="137" t="s">
        <v>1712</v>
      </c>
      <c r="BF1128" s="146"/>
      <c r="BG1128" s="146"/>
      <c r="BH1128" s="146"/>
      <c r="BI1128" s="11" t="s">
        <v>183</v>
      </c>
      <c r="BJ1128" s="11" t="s">
        <v>183</v>
      </c>
      <c r="BK1128" s="11" t="s">
        <v>183</v>
      </c>
      <c r="BL1128" s="11" t="s">
        <v>183</v>
      </c>
      <c r="BM1128" s="11" t="s">
        <v>183</v>
      </c>
      <c r="BN1128" s="11" t="s">
        <v>183</v>
      </c>
      <c r="BO1128" s="11" t="s">
        <v>183</v>
      </c>
      <c r="BP1128" s="11" t="s">
        <v>183</v>
      </c>
      <c r="BQ1128" s="11" t="s">
        <v>183</v>
      </c>
      <c r="BR1128" s="11" t="s">
        <v>183</v>
      </c>
      <c r="BS1128" s="11" t="s">
        <v>183</v>
      </c>
      <c r="BT1128" s="11" t="s">
        <v>183</v>
      </c>
      <c r="BU1128" s="11"/>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c r="CU1128" s="15"/>
      <c r="CV1128" s="15"/>
      <c r="CW1128" s="15"/>
      <c r="CX1128" s="15"/>
      <c r="CY1128" s="15"/>
      <c r="CZ1128" s="15"/>
      <c r="DA1128" s="15"/>
      <c r="DB1128" s="16">
        <f>IF(UPPER(TRIM(AM1128))="P", 0, IF(UPPER(TRIM(AM1128))="C", 16384, IF(UPPER(TRIM(AM1128))="B", 32768, IF(UPPER(TRIM(AM1128))="U", 49152, -1))))</f>
        <v>0</v>
      </c>
      <c r="DC1128" s="16">
        <f>HEX2DEC(AN1128)</f>
        <v>5138</v>
      </c>
      <c r="DD1128" s="16"/>
      <c r="DE1128" s="16"/>
      <c r="DF1128" s="17"/>
      <c r="DG1128" s="16">
        <v>224</v>
      </c>
      <c r="DH1128" s="16">
        <f>AK1128</f>
        <v>442</v>
      </c>
      <c r="DI1128" s="16">
        <f>AL1128</f>
        <v>4</v>
      </c>
      <c r="DJ1128" s="16">
        <f>DB1128 + DC1128</f>
        <v>5138</v>
      </c>
      <c r="DK1128" s="16">
        <f>HEX2DEC(AO1128)</f>
        <v>17</v>
      </c>
      <c r="DL1128" s="16">
        <f>HEX2DEC(AP1128)</f>
        <v>39321</v>
      </c>
      <c r="DM1128" s="128">
        <v>0</v>
      </c>
      <c r="DN1128" s="16">
        <v>178</v>
      </c>
      <c r="DO1128" s="16"/>
      <c r="DP1128" s="16"/>
      <c r="DQ1128" s="16"/>
      <c r="DR1128" s="16"/>
      <c r="DS1128" s="16"/>
      <c r="DT1128" s="16"/>
      <c r="DU1128" s="16"/>
      <c r="DV1128" s="16"/>
      <c r="DW1128" s="138"/>
      <c r="DX1128" s="137"/>
      <c r="DY1128" s="137"/>
      <c r="DZ1128" s="17"/>
      <c r="EA1128" s="15"/>
      <c r="EB1128" s="15"/>
      <c r="EC1128" s="15"/>
      <c r="ED1128" s="15"/>
    </row>
    <row r="1129" spans="1:134" ht="15" hidden="1" customHeight="1" x14ac:dyDescent="0.3">
      <c r="A1129" s="220"/>
      <c r="B1129" s="337" t="s">
        <v>1713</v>
      </c>
      <c r="C1129" s="553"/>
      <c r="D1129" s="125"/>
      <c r="E1129" s="125"/>
      <c r="F1129" s="125"/>
      <c r="G1129" s="125"/>
      <c r="H1129" s="125"/>
      <c r="I1129" s="125"/>
      <c r="J1129" s="125"/>
      <c r="K1129" s="125"/>
      <c r="L1129" s="125"/>
      <c r="M1129" s="125"/>
      <c r="N1129" s="125"/>
      <c r="O1129" s="125"/>
      <c r="P1129" s="125"/>
      <c r="Q1129" s="125"/>
      <c r="R1129" s="125"/>
      <c r="S1129" s="125"/>
      <c r="T1129" s="125"/>
      <c r="U1129" s="125"/>
      <c r="V1129" s="125"/>
      <c r="W1129" s="125"/>
      <c r="X1129" s="125"/>
      <c r="Y1129" s="125"/>
      <c r="Z1129" s="125"/>
      <c r="AA1129" s="125"/>
      <c r="AB1129" s="125"/>
      <c r="AC1129" s="125"/>
      <c r="AD1129" s="125"/>
      <c r="AE1129" s="125"/>
      <c r="AF1129" s="125"/>
      <c r="AG1129" s="125"/>
      <c r="AH1129" s="125"/>
      <c r="AI1129" s="125"/>
      <c r="AJ1129" s="128"/>
      <c r="AK1129" s="143"/>
      <c r="AL1129" s="143"/>
      <c r="AM1129" s="144"/>
      <c r="AN1129" s="145"/>
      <c r="AO1129" s="145"/>
      <c r="AP1129" s="145"/>
      <c r="AQ1129" s="132"/>
      <c r="AR1129" s="224"/>
      <c r="AS1129" s="12"/>
      <c r="AT1129" s="224"/>
      <c r="AU1129" s="224"/>
      <c r="AV1129" s="12"/>
      <c r="AW1129" s="12"/>
      <c r="AX1129" s="12"/>
      <c r="AY1129" s="12"/>
      <c r="AZ1129" s="12"/>
      <c r="BA1129" s="12"/>
      <c r="BB1129" s="14"/>
      <c r="BC1129" s="14"/>
      <c r="BD1129" s="15"/>
      <c r="BE1129" s="137" t="s">
        <v>183</v>
      </c>
      <c r="BF1129" s="146"/>
      <c r="BG1129" s="146"/>
      <c r="BH1129" s="146"/>
      <c r="BI1129" s="11" t="s">
        <v>183</v>
      </c>
      <c r="BJ1129" s="11" t="s">
        <v>183</v>
      </c>
      <c r="BK1129" s="11" t="s">
        <v>183</v>
      </c>
      <c r="BL1129" s="11" t="s">
        <v>183</v>
      </c>
      <c r="BM1129" s="11" t="s">
        <v>183</v>
      </c>
      <c r="BN1129" s="11" t="s">
        <v>183</v>
      </c>
      <c r="BO1129" s="11" t="s">
        <v>183</v>
      </c>
      <c r="BP1129" s="11" t="s">
        <v>183</v>
      </c>
      <c r="BQ1129" s="11" t="s">
        <v>183</v>
      </c>
      <c r="BR1129" s="11" t="s">
        <v>183</v>
      </c>
      <c r="BS1129" s="11" t="s">
        <v>183</v>
      </c>
      <c r="BT1129" s="11" t="s">
        <v>183</v>
      </c>
      <c r="BU1129" s="11"/>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c r="CU1129" s="15"/>
      <c r="CV1129" s="15"/>
      <c r="CW1129" s="15"/>
      <c r="CX1129" s="15"/>
      <c r="CY1129" s="15"/>
      <c r="CZ1129" s="15"/>
      <c r="DA1129" s="15"/>
      <c r="DB1129" s="16"/>
      <c r="DC1129" s="16"/>
      <c r="DD1129" s="16"/>
      <c r="DE1129" s="16"/>
      <c r="DF1129" s="17"/>
      <c r="DG1129" s="16"/>
      <c r="DH1129" s="16"/>
      <c r="DI1129" s="16"/>
      <c r="DJ1129" s="16"/>
      <c r="DK1129" s="16"/>
      <c r="DL1129" s="16"/>
      <c r="DM1129" s="128"/>
      <c r="DN1129" s="16"/>
      <c r="DO1129" s="16"/>
      <c r="DP1129" s="16"/>
      <c r="DQ1129" s="16"/>
      <c r="DR1129" s="16"/>
      <c r="DS1129" s="16"/>
      <c r="DT1129" s="16"/>
      <c r="DU1129" s="16"/>
      <c r="DV1129" s="16"/>
      <c r="DW1129" s="138"/>
      <c r="DX1129" s="137"/>
      <c r="DY1129" s="137"/>
      <c r="DZ1129" s="17"/>
      <c r="EA1129" s="15"/>
      <c r="EB1129" s="15"/>
      <c r="EC1129" s="15"/>
      <c r="ED1129" s="15"/>
    </row>
    <row r="1130" spans="1:134" ht="15" hidden="1" customHeight="1" x14ac:dyDescent="0.3">
      <c r="A1130" s="220"/>
      <c r="B1130" s="337" t="s">
        <v>1714</v>
      </c>
      <c r="C1130" s="12"/>
      <c r="D1130" s="125"/>
      <c r="E1130" s="125"/>
      <c r="F1130" s="125"/>
      <c r="G1130" s="125"/>
      <c r="H1130" s="125"/>
      <c r="I1130" s="125"/>
      <c r="J1130" s="125"/>
      <c r="K1130" s="125"/>
      <c r="L1130" s="125"/>
      <c r="M1130" s="125"/>
      <c r="N1130" s="125"/>
      <c r="O1130" s="125"/>
      <c r="P1130" s="125"/>
      <c r="Q1130" s="125"/>
      <c r="R1130" s="125"/>
      <c r="S1130" s="125"/>
      <c r="T1130" s="125"/>
      <c r="U1130" s="125"/>
      <c r="V1130" s="125"/>
      <c r="W1130" s="125"/>
      <c r="X1130" s="125"/>
      <c r="Y1130" s="125"/>
      <c r="Z1130" s="125"/>
      <c r="AA1130" s="125"/>
      <c r="AB1130" s="125"/>
      <c r="AC1130" s="125"/>
      <c r="AD1130" s="125"/>
      <c r="AE1130" s="125"/>
      <c r="AF1130" s="125"/>
      <c r="AG1130" s="125"/>
      <c r="AH1130" s="125"/>
      <c r="AI1130" s="125"/>
      <c r="AJ1130" s="148"/>
      <c r="AK1130" s="12"/>
      <c r="AL1130" s="12"/>
      <c r="AM1130" s="149"/>
      <c r="AN1130" s="150"/>
      <c r="AO1130" s="150"/>
      <c r="AP1130" s="150"/>
      <c r="AQ1130" s="140" t="s">
        <v>1715</v>
      </c>
      <c r="AR1130" s="133">
        <v>10</v>
      </c>
      <c r="AS1130" s="12" t="s">
        <v>259</v>
      </c>
      <c r="AT1130" s="12"/>
      <c r="AU1130" s="12"/>
      <c r="AV1130" s="12"/>
      <c r="AW1130" s="12"/>
      <c r="AX1130" s="12"/>
      <c r="AY1130" s="12"/>
      <c r="AZ1130" s="12"/>
      <c r="BA1130" s="12"/>
      <c r="BB1130" s="14"/>
      <c r="BC1130" s="14"/>
      <c r="BD1130" s="15"/>
      <c r="BE1130" s="137" t="s">
        <v>183</v>
      </c>
      <c r="BF1130" s="146"/>
      <c r="BG1130" s="146"/>
      <c r="BH1130" s="146"/>
      <c r="BI1130" s="11" t="s">
        <v>183</v>
      </c>
      <c r="BJ1130" s="11" t="s">
        <v>183</v>
      </c>
      <c r="BK1130" s="11" t="s">
        <v>183</v>
      </c>
      <c r="BL1130" s="11" t="s">
        <v>183</v>
      </c>
      <c r="BM1130" s="11" t="s">
        <v>183</v>
      </c>
      <c r="BN1130" s="11" t="s">
        <v>183</v>
      </c>
      <c r="BO1130" s="11" t="s">
        <v>183</v>
      </c>
      <c r="BP1130" s="11" t="s">
        <v>183</v>
      </c>
      <c r="BQ1130" s="11" t="s">
        <v>183</v>
      </c>
      <c r="BR1130" s="11" t="s">
        <v>183</v>
      </c>
      <c r="BS1130" s="11" t="s">
        <v>183</v>
      </c>
      <c r="BT1130" s="11" t="s">
        <v>183</v>
      </c>
      <c r="BU1130" s="11"/>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c r="CU1130" s="15"/>
      <c r="CV1130" s="15"/>
      <c r="CW1130" s="15"/>
      <c r="CX1130" s="15"/>
      <c r="CY1130" s="15"/>
      <c r="CZ1130" s="15"/>
      <c r="DA1130" s="15"/>
      <c r="DB1130" s="16"/>
      <c r="DC1130" s="16"/>
      <c r="DD1130" s="16"/>
      <c r="DE1130" s="16"/>
      <c r="DF1130" s="17"/>
      <c r="DG1130" s="16"/>
      <c r="DH1130" s="16"/>
      <c r="DI1130" s="16"/>
      <c r="DJ1130" s="16"/>
      <c r="DK1130" s="16"/>
      <c r="DL1130" s="16"/>
      <c r="DM1130" s="13"/>
      <c r="DN1130" s="16"/>
      <c r="DO1130" s="16"/>
      <c r="DP1130" s="16"/>
      <c r="DQ1130" s="16"/>
      <c r="DR1130" s="16"/>
      <c r="DS1130" s="16"/>
      <c r="DT1130" s="16"/>
      <c r="DU1130" s="16"/>
      <c r="DV1130" s="16"/>
      <c r="DW1130" s="138"/>
      <c r="DX1130" s="137"/>
      <c r="DY1130" s="137"/>
      <c r="DZ1130" s="17"/>
      <c r="EA1130" s="15"/>
      <c r="EB1130" s="15"/>
      <c r="EC1130" s="15"/>
      <c r="ED1130" s="15"/>
    </row>
    <row r="1131" spans="1:134" ht="15" hidden="1" customHeight="1" x14ac:dyDescent="0.3">
      <c r="A1131" s="220"/>
      <c r="B1131" s="139"/>
      <c r="C1131" s="553" t="s">
        <v>1716</v>
      </c>
      <c r="D1131" s="152"/>
      <c r="E1131" s="152"/>
      <c r="F1131" s="152"/>
      <c r="G1131" s="151"/>
      <c r="H1131" s="152"/>
      <c r="I1131" s="151"/>
      <c r="J1131" s="151"/>
      <c r="K1131" s="151"/>
      <c r="L1131" s="152"/>
      <c r="M1131" s="151"/>
      <c r="N1131" s="152"/>
      <c r="O1131" s="152"/>
      <c r="P1131" s="151"/>
      <c r="Q1131" s="152"/>
      <c r="R1131" s="152"/>
      <c r="S1131" s="241"/>
      <c r="T1131" s="241"/>
      <c r="U1131" s="241"/>
      <c r="V1131" s="241"/>
      <c r="W1131" s="241"/>
      <c r="X1131" s="241"/>
      <c r="Y1131" s="241"/>
      <c r="Z1131" s="241"/>
      <c r="AA1131" s="241"/>
      <c r="AB1131" s="241"/>
      <c r="AC1131" s="241"/>
      <c r="AD1131" s="241"/>
      <c r="AE1131" s="241"/>
      <c r="AF1131" s="241"/>
      <c r="AG1131" s="241"/>
      <c r="AH1131" s="241"/>
      <c r="AI1131" s="241"/>
      <c r="AJ1131" s="128">
        <f>IF($DM1131=0,0,(IF(_xlfn.BITAND($DM1131, 128),"8,", "") &amp; IF(_xlfn.BITAND($DM1131,64),"7,", "") &amp; IF(_xlfn.BITAND($DM1131,7), _xlfn.BITAND($DM1131,7) &amp; ",", "") &amp; IF(_xlfn.BITAND($DM1131, 56), _xlfn.BITAND($DM1131, 56)/8, "")))</f>
        <v>0</v>
      </c>
      <c r="AK1131" s="129">
        <v>441</v>
      </c>
      <c r="AL1131" s="129">
        <v>15</v>
      </c>
      <c r="AM1131" s="130" t="s">
        <v>165</v>
      </c>
      <c r="AN1131" s="131" t="s">
        <v>1717</v>
      </c>
      <c r="AO1131" s="131" t="s">
        <v>167</v>
      </c>
      <c r="AP1131" s="302" t="s">
        <v>1702</v>
      </c>
      <c r="AQ1131" s="132" t="s">
        <v>1718</v>
      </c>
      <c r="AR1131" s="134">
        <v>190</v>
      </c>
      <c r="AS1131" s="12" t="s">
        <v>311</v>
      </c>
      <c r="AT1131" s="198">
        <v>10</v>
      </c>
      <c r="AU1131" s="198">
        <v>1</v>
      </c>
      <c r="AV1131" s="12" t="s">
        <v>259</v>
      </c>
      <c r="AW1131" s="135">
        <v>0</v>
      </c>
      <c r="AX1131" s="135">
        <v>0</v>
      </c>
      <c r="AY1131" s="135">
        <v>0</v>
      </c>
      <c r="AZ1131" s="135">
        <v>0</v>
      </c>
      <c r="BA1131" s="135">
        <v>0</v>
      </c>
      <c r="BB1131" s="136"/>
      <c r="BC1131" s="136"/>
      <c r="BD1131" s="15"/>
      <c r="BE1131" s="137" t="s">
        <v>1719</v>
      </c>
      <c r="BF1131" s="146"/>
      <c r="BG1131" s="146"/>
      <c r="BH1131" s="146"/>
      <c r="BI1131" s="11" t="s">
        <v>183</v>
      </c>
      <c r="BJ1131" s="11" t="s">
        <v>183</v>
      </c>
      <c r="BK1131" s="11" t="s">
        <v>183</v>
      </c>
      <c r="BL1131" s="11" t="s">
        <v>183</v>
      </c>
      <c r="BM1131" s="11" t="s">
        <v>183</v>
      </c>
      <c r="BN1131" s="11" t="s">
        <v>183</v>
      </c>
      <c r="BO1131" s="11" t="s">
        <v>183</v>
      </c>
      <c r="BP1131" s="11" t="s">
        <v>183</v>
      </c>
      <c r="BQ1131" s="11" t="s">
        <v>183</v>
      </c>
      <c r="BR1131" s="11" t="s">
        <v>183</v>
      </c>
      <c r="BS1131" s="11" t="s">
        <v>183</v>
      </c>
      <c r="BT1131" s="11" t="s">
        <v>183</v>
      </c>
      <c r="BU1131" s="11"/>
      <c r="BV1131" s="15">
        <f>IF(UPPER(TRIM(D1131))="X",1,0)</f>
        <v>0</v>
      </c>
      <c r="BW1131" s="15">
        <f>IF(UPPER(TRIM(E1131))="X",1,0)</f>
        <v>0</v>
      </c>
      <c r="BX1131" s="15">
        <f>IF(UPPER(TRIM(F1131))="X",1,0)</f>
        <v>0</v>
      </c>
      <c r="BY1131" s="15">
        <f>IF(UPPER(TRIM(G1131))="X",1,0)</f>
        <v>0</v>
      </c>
      <c r="BZ1131" s="15">
        <f>IF(UPPER(TRIM(H1131))="X",1,0)</f>
        <v>0</v>
      </c>
      <c r="CA1131" s="15">
        <f>IF(UPPER(TRIM(J1131))="X",1,0)</f>
        <v>0</v>
      </c>
      <c r="CB1131" s="15">
        <f>IF(UPPER(TRIM(L1131))="X",1,0)</f>
        <v>0</v>
      </c>
      <c r="CC1131" s="15">
        <f>IF(UPPER(TRIM(M1131))="X",1,0)</f>
        <v>0</v>
      </c>
      <c r="CD1131" s="15">
        <f>IF(UPPER(TRIM(I1131))="X",1,0)</f>
        <v>0</v>
      </c>
      <c r="CE1131" s="15">
        <f>IF(UPPER(TRIM(K1131))="X",1,0)</f>
        <v>0</v>
      </c>
      <c r="CF1131" s="15">
        <f t="shared" ref="CF1131:DA1131" si="521">IF(UPPER(TRIM(N1131))="X",1,0)</f>
        <v>0</v>
      </c>
      <c r="CG1131" s="15">
        <f t="shared" si="521"/>
        <v>0</v>
      </c>
      <c r="CH1131" s="15">
        <f t="shared" si="521"/>
        <v>0</v>
      </c>
      <c r="CI1131" s="15">
        <f t="shared" si="521"/>
        <v>0</v>
      </c>
      <c r="CJ1131" s="15">
        <f t="shared" si="521"/>
        <v>0</v>
      </c>
      <c r="CK1131" s="15">
        <f t="shared" si="521"/>
        <v>0</v>
      </c>
      <c r="CL1131" s="15">
        <f t="shared" si="521"/>
        <v>0</v>
      </c>
      <c r="CM1131" s="15">
        <f t="shared" si="521"/>
        <v>0</v>
      </c>
      <c r="CN1131" s="15">
        <f t="shared" si="521"/>
        <v>0</v>
      </c>
      <c r="CO1131" s="15">
        <f t="shared" si="521"/>
        <v>0</v>
      </c>
      <c r="CP1131" s="15">
        <f t="shared" si="521"/>
        <v>0</v>
      </c>
      <c r="CQ1131" s="15">
        <f t="shared" si="521"/>
        <v>0</v>
      </c>
      <c r="CR1131" s="15">
        <f t="shared" si="521"/>
        <v>0</v>
      </c>
      <c r="CS1131" s="15">
        <f t="shared" si="521"/>
        <v>0</v>
      </c>
      <c r="CT1131" s="15">
        <f t="shared" si="521"/>
        <v>0</v>
      </c>
      <c r="CU1131" s="15">
        <f t="shared" si="521"/>
        <v>0</v>
      </c>
      <c r="CV1131" s="15">
        <f t="shared" si="521"/>
        <v>0</v>
      </c>
      <c r="CW1131" s="15">
        <f t="shared" si="521"/>
        <v>0</v>
      </c>
      <c r="CX1131" s="15">
        <f t="shared" si="521"/>
        <v>0</v>
      </c>
      <c r="CY1131" s="15">
        <f t="shared" si="521"/>
        <v>0</v>
      </c>
      <c r="CZ1131" s="15">
        <f t="shared" si="521"/>
        <v>0</v>
      </c>
      <c r="DA1131" s="15">
        <f t="shared" si="521"/>
        <v>0</v>
      </c>
      <c r="DB1131" s="16">
        <f>IF(UPPER(TRIM(AM1131))="P", 0, IF(UPPER(TRIM(AM1131))="C", 16384, IF(UPPER(TRIM(AM1131))="B", 32768, IF(UPPER(TRIM(AM1131))="U", 49152, -1))))</f>
        <v>0</v>
      </c>
      <c r="DC1131" s="16">
        <f>HEX2DEC(AN1131)</f>
        <v>5141</v>
      </c>
      <c r="DD1131" s="16">
        <f>IF(UPPER(TRIM(BB1131))="",0,IF(UPPER(TRIM(BB1131))="M",32,IF(UPPER(TRIM(BB1131))="H",64,IF(UPPER(TRIM(BB1131))="I",128,-1))))</f>
        <v>0</v>
      </c>
      <c r="DE1131" s="16">
        <f>IF(UPPER(TRIM(BC1131))="",0, IF(UPPER(TRIM(BC1131))="U",1,IF(UPPER(TRIM(BC1131))="A",2,IF(UPPER(TRIM(BC1131))="B1",4,IF(UPPER(TRIM(BC1131))="B2",8,IF(UPPER(TRIM(BC1131))="C",16,-1))))))</f>
        <v>0</v>
      </c>
      <c r="DF1131" s="17"/>
      <c r="DG1131" s="16">
        <v>225</v>
      </c>
      <c r="DH1131" s="16">
        <f>AK1131</f>
        <v>441</v>
      </c>
      <c r="DI1131" s="16">
        <f>AL1131</f>
        <v>15</v>
      </c>
      <c r="DJ1131" s="16">
        <f>DB1131 + DC1131</f>
        <v>5141</v>
      </c>
      <c r="DK1131" s="16">
        <f>HEX2DEC(AO1131)</f>
        <v>0</v>
      </c>
      <c r="DL1131" s="16">
        <f>HEX2DEC(AP1131)</f>
        <v>39320</v>
      </c>
      <c r="DM1131" s="128">
        <v>0</v>
      </c>
      <c r="DN1131" s="16">
        <v>179</v>
      </c>
      <c r="DO1131" s="16">
        <f>BV1131*2^15+BW1131*2^14+BX1131*2^13+BY1131*2^12+BZ1131*2^11+CA1131*2^10+CB1131*2^9+CC1131*2^8+CD1131*2^7+CE1131*2^6+CF1131*2^5+CG1131*2^4+CH1131*2^3+CI1131*2^2+CJ1131*2^1+CK1131*2^0</f>
        <v>0</v>
      </c>
      <c r="DP1131" s="16">
        <f>CL1131*2^15+CM1131*2^14+CN1131*2^13+CO1131*2^12+CP1131*2^11+CQ1131*2^10+CR1131*2^9+CS1131*2^8+CT1131*2^7+CU1131*2^6+CV1131*2^5+CW1131*2^4+CX1131*2^3+CY1131*2^2+CZ1131*2^1+DA1131*2^0</f>
        <v>0</v>
      </c>
      <c r="DQ1131" s="16">
        <f>IF(DS1131=2,AT1131*1000,IF(DS1131&gt;2,AT1131,HEX2DEC("40000000")))</f>
        <v>10000</v>
      </c>
      <c r="DR1131" s="16">
        <f>IF(DT1131=2,AU1131*1000,IF(DT1131&gt;2,AU1131,HEX2DEC("40000000")))</f>
        <v>1000</v>
      </c>
      <c r="DS1131" s="16">
        <v>2</v>
      </c>
      <c r="DT1131" s="16">
        <v>2</v>
      </c>
      <c r="DU1131" s="16">
        <f>MAX(0,MIN(AX1131,3))*2^14+MAX(0,MIN(AY1131,3))*2^12+MAX(0,MIN(AZ1131,3))*2^10+MAX(0,MIN(BA1131,3))*2^8+IF(AW1131&lt;0,31,IF(AW1131&gt;30,30,AW1131))</f>
        <v>0</v>
      </c>
      <c r="DV1131" s="16">
        <f>DD1131 + DE1131</f>
        <v>0</v>
      </c>
      <c r="DW1131" s="138"/>
      <c r="DX1131" s="137"/>
      <c r="DY1131" s="137"/>
      <c r="DZ1131" s="17"/>
      <c r="EA1131" s="15"/>
      <c r="EB1131" s="15"/>
      <c r="EC1131" s="15"/>
      <c r="ED1131" s="15"/>
    </row>
    <row r="1132" spans="1:134" ht="15" hidden="1" customHeight="1" x14ac:dyDescent="0.3">
      <c r="A1132" s="220"/>
      <c r="B1132" s="139"/>
      <c r="C1132" s="12"/>
      <c r="D1132" s="125"/>
      <c r="E1132" s="125"/>
      <c r="F1132" s="125"/>
      <c r="G1132" s="125"/>
      <c r="H1132" s="125"/>
      <c r="I1132" s="125"/>
      <c r="J1132" s="125"/>
      <c r="K1132" s="125"/>
      <c r="L1132" s="125"/>
      <c r="M1132" s="125"/>
      <c r="N1132" s="125"/>
      <c r="O1132" s="125"/>
      <c r="P1132" s="125"/>
      <c r="Q1132" s="125"/>
      <c r="R1132" s="125"/>
      <c r="S1132" s="125"/>
      <c r="T1132" s="125"/>
      <c r="U1132" s="125"/>
      <c r="V1132" s="125"/>
      <c r="W1132" s="125"/>
      <c r="X1132" s="125"/>
      <c r="Y1132" s="125"/>
      <c r="Z1132" s="125"/>
      <c r="AA1132" s="125"/>
      <c r="AB1132" s="125"/>
      <c r="AC1132" s="125"/>
      <c r="AD1132" s="125"/>
      <c r="AE1132" s="125"/>
      <c r="AF1132" s="125"/>
      <c r="AG1132" s="125"/>
      <c r="AH1132" s="125"/>
      <c r="AI1132" s="125"/>
      <c r="AJ1132" s="128">
        <f>IF($DM1132=0,0,(IF(_xlfn.BITAND($DM1132, 128),"8,", "") &amp; IF(_xlfn.BITAND($DM1132,64),"7,", "") &amp; IF(_xlfn.BITAND($DM1132,7), _xlfn.BITAND($DM1132,7) &amp; ",", "") &amp; IF(_xlfn.BITAND($DM1132, 56), _xlfn.BITAND($DM1132, 56)/8, "")))</f>
        <v>0</v>
      </c>
      <c r="AK1132" s="129">
        <v>442</v>
      </c>
      <c r="AL1132" s="129">
        <v>15</v>
      </c>
      <c r="AM1132" s="130" t="s">
        <v>165</v>
      </c>
      <c r="AN1132" s="131" t="s">
        <v>1720</v>
      </c>
      <c r="AO1132" s="131" t="s">
        <v>167</v>
      </c>
      <c r="AP1132" s="131" t="s">
        <v>258</v>
      </c>
      <c r="AQ1132" s="132" t="s">
        <v>1721</v>
      </c>
      <c r="AR1132" s="134">
        <v>40</v>
      </c>
      <c r="AS1132" s="12" t="s">
        <v>311</v>
      </c>
      <c r="AT1132" s="12"/>
      <c r="AU1132" s="12"/>
      <c r="AV1132" s="12"/>
      <c r="AW1132" s="12"/>
      <c r="AX1132" s="12"/>
      <c r="AY1132" s="12"/>
      <c r="AZ1132" s="12"/>
      <c r="BA1132" s="12"/>
      <c r="BB1132" s="14"/>
      <c r="BC1132" s="14"/>
      <c r="BD1132" s="15"/>
      <c r="BE1132" s="137" t="s">
        <v>1722</v>
      </c>
      <c r="BF1132" s="146"/>
      <c r="BG1132" s="146"/>
      <c r="BH1132" s="146"/>
      <c r="BI1132" s="11" t="s">
        <v>183</v>
      </c>
      <c r="BJ1132" s="11" t="s">
        <v>183</v>
      </c>
      <c r="BK1132" s="11" t="s">
        <v>183</v>
      </c>
      <c r="BL1132" s="11" t="s">
        <v>183</v>
      </c>
      <c r="BM1132" s="11" t="s">
        <v>183</v>
      </c>
      <c r="BN1132" s="11" t="s">
        <v>183</v>
      </c>
      <c r="BO1132" s="11" t="s">
        <v>183</v>
      </c>
      <c r="BP1132" s="11" t="s">
        <v>183</v>
      </c>
      <c r="BQ1132" s="11" t="s">
        <v>183</v>
      </c>
      <c r="BR1132" s="11" t="s">
        <v>183</v>
      </c>
      <c r="BS1132" s="11" t="s">
        <v>183</v>
      </c>
      <c r="BT1132" s="11" t="s">
        <v>183</v>
      </c>
      <c r="BU1132" s="11"/>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c r="CU1132" s="15"/>
      <c r="CV1132" s="15"/>
      <c r="CW1132" s="15"/>
      <c r="CX1132" s="15"/>
      <c r="CY1132" s="15"/>
      <c r="CZ1132" s="15"/>
      <c r="DA1132" s="15"/>
      <c r="DB1132" s="16">
        <f>IF(UPPER(TRIM(AM1132))="P", 0, IF(UPPER(TRIM(AM1132))="C", 16384, IF(UPPER(TRIM(AM1132))="B", 32768, IF(UPPER(TRIM(AM1132))="U", 49152, -1))))</f>
        <v>0</v>
      </c>
      <c r="DC1132" s="16">
        <f>HEX2DEC(AN1132)</f>
        <v>5142</v>
      </c>
      <c r="DD1132" s="16"/>
      <c r="DE1132" s="16"/>
      <c r="DF1132" s="17"/>
      <c r="DG1132" s="16">
        <v>226</v>
      </c>
      <c r="DH1132" s="16">
        <f>AK1132</f>
        <v>442</v>
      </c>
      <c r="DI1132" s="16">
        <f>AL1132</f>
        <v>15</v>
      </c>
      <c r="DJ1132" s="16">
        <f>DB1132 + DC1132</f>
        <v>5142</v>
      </c>
      <c r="DK1132" s="16">
        <f>HEX2DEC(AO1132)</f>
        <v>0</v>
      </c>
      <c r="DL1132" s="16">
        <f>HEX2DEC(AP1132)</f>
        <v>39321</v>
      </c>
      <c r="DM1132" s="128">
        <v>0</v>
      </c>
      <c r="DN1132" s="16">
        <v>179</v>
      </c>
      <c r="DO1132" s="16"/>
      <c r="DP1132" s="16"/>
      <c r="DQ1132" s="16"/>
      <c r="DR1132" s="16"/>
      <c r="DS1132" s="16"/>
      <c r="DT1132" s="16"/>
      <c r="DU1132" s="16"/>
      <c r="DV1132" s="16"/>
      <c r="DW1132" s="138"/>
      <c r="DX1132" s="137"/>
      <c r="DY1132" s="137"/>
      <c r="DZ1132" s="17"/>
      <c r="EA1132" s="15"/>
      <c r="EB1132" s="15"/>
      <c r="EC1132" s="15"/>
      <c r="ED1132" s="15"/>
    </row>
    <row r="1133" spans="1:134" ht="15" hidden="1" customHeight="1" x14ac:dyDescent="0.3">
      <c r="A1133" s="220"/>
      <c r="B1133" s="139"/>
      <c r="C1133" s="12"/>
      <c r="D1133" s="125"/>
      <c r="E1133" s="125"/>
      <c r="F1133" s="125"/>
      <c r="G1133" s="125"/>
      <c r="H1133" s="125"/>
      <c r="I1133" s="125"/>
      <c r="J1133" s="125"/>
      <c r="K1133" s="125"/>
      <c r="L1133" s="125"/>
      <c r="M1133" s="125"/>
      <c r="N1133" s="125"/>
      <c r="O1133" s="125"/>
      <c r="P1133" s="125"/>
      <c r="Q1133" s="125"/>
      <c r="R1133" s="125"/>
      <c r="S1133" s="125"/>
      <c r="T1133" s="125"/>
      <c r="U1133" s="125"/>
      <c r="V1133" s="125"/>
      <c r="W1133" s="125"/>
      <c r="X1133" s="125"/>
      <c r="Y1133" s="125"/>
      <c r="Z1133" s="125"/>
      <c r="AA1133" s="125"/>
      <c r="AB1133" s="125"/>
      <c r="AC1133" s="125"/>
      <c r="AD1133" s="125"/>
      <c r="AE1133" s="125"/>
      <c r="AF1133" s="125"/>
      <c r="AG1133" s="125"/>
      <c r="AH1133" s="125"/>
      <c r="AI1133" s="125"/>
      <c r="AJ1133" s="148"/>
      <c r="AK1133" s="12"/>
      <c r="AL1133" s="12"/>
      <c r="AM1133" s="149"/>
      <c r="AN1133" s="150"/>
      <c r="AO1133" s="150"/>
      <c r="AP1133" s="150"/>
      <c r="AQ1133" s="132"/>
      <c r="AR1133" s="13"/>
      <c r="AS1133" s="12"/>
      <c r="AT1133" s="12"/>
      <c r="AU1133" s="12"/>
      <c r="AV1133" s="12"/>
      <c r="AW1133" s="12"/>
      <c r="AX1133" s="12"/>
      <c r="AY1133" s="12"/>
      <c r="AZ1133" s="12"/>
      <c r="BA1133" s="12"/>
      <c r="BB1133" s="14"/>
      <c r="BC1133" s="14"/>
      <c r="BD1133" s="15"/>
      <c r="BE1133" s="137" t="s">
        <v>183</v>
      </c>
      <c r="BF1133" s="146"/>
      <c r="BG1133" s="146"/>
      <c r="BH1133" s="146"/>
      <c r="BI1133" s="11" t="s">
        <v>183</v>
      </c>
      <c r="BJ1133" s="11" t="s">
        <v>183</v>
      </c>
      <c r="BK1133" s="11" t="s">
        <v>183</v>
      </c>
      <c r="BL1133" s="11" t="s">
        <v>183</v>
      </c>
      <c r="BM1133" s="11" t="s">
        <v>183</v>
      </c>
      <c r="BN1133" s="11" t="s">
        <v>183</v>
      </c>
      <c r="BO1133" s="11" t="s">
        <v>183</v>
      </c>
      <c r="BP1133" s="11" t="s">
        <v>183</v>
      </c>
      <c r="BQ1133" s="11" t="s">
        <v>183</v>
      </c>
      <c r="BR1133" s="11" t="s">
        <v>183</v>
      </c>
      <c r="BS1133" s="11" t="s">
        <v>183</v>
      </c>
      <c r="BT1133" s="11" t="s">
        <v>183</v>
      </c>
      <c r="BU1133" s="11"/>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c r="CU1133" s="15"/>
      <c r="CV1133" s="15"/>
      <c r="CW1133" s="15"/>
      <c r="CX1133" s="15"/>
      <c r="CY1133" s="15"/>
      <c r="CZ1133" s="15"/>
      <c r="DA1133" s="15"/>
      <c r="DB1133" s="16"/>
      <c r="DC1133" s="16"/>
      <c r="DD1133" s="16"/>
      <c r="DE1133" s="16"/>
      <c r="DF1133" s="17"/>
      <c r="DG1133" s="16"/>
      <c r="DH1133" s="16"/>
      <c r="DI1133" s="16"/>
      <c r="DJ1133" s="16"/>
      <c r="DK1133" s="16"/>
      <c r="DL1133" s="16"/>
      <c r="DM1133" s="13"/>
      <c r="DN1133" s="16"/>
      <c r="DO1133" s="16"/>
      <c r="DP1133" s="16"/>
      <c r="DQ1133" s="16"/>
      <c r="DR1133" s="16"/>
      <c r="DS1133" s="16"/>
      <c r="DT1133" s="16"/>
      <c r="DU1133" s="16"/>
      <c r="DV1133" s="16"/>
      <c r="DW1133" s="138"/>
      <c r="DX1133" s="137"/>
      <c r="DY1133" s="137"/>
      <c r="DZ1133" s="17"/>
      <c r="EA1133" s="15"/>
      <c r="EB1133" s="15"/>
      <c r="EC1133" s="15"/>
      <c r="ED1133" s="15"/>
    </row>
    <row r="1134" spans="1:134" ht="15" hidden="1" customHeight="1" x14ac:dyDescent="0.3">
      <c r="A1134" s="154"/>
      <c r="B1134" s="139"/>
      <c r="C1134" s="553" t="s">
        <v>1723</v>
      </c>
      <c r="D1134" s="152"/>
      <c r="E1134" s="151"/>
      <c r="F1134" s="152"/>
      <c r="G1134" s="151"/>
      <c r="H1134" s="152"/>
      <c r="I1134" s="151"/>
      <c r="J1134" s="151"/>
      <c r="K1134" s="151"/>
      <c r="L1134" s="152"/>
      <c r="M1134" s="151"/>
      <c r="N1134" s="152"/>
      <c r="O1134" s="152"/>
      <c r="P1134" s="152"/>
      <c r="Q1134" s="151"/>
      <c r="R1134" s="152"/>
      <c r="S1134" s="241"/>
      <c r="T1134" s="241"/>
      <c r="U1134" s="241"/>
      <c r="V1134" s="241"/>
      <c r="W1134" s="241"/>
      <c r="X1134" s="241"/>
      <c r="Y1134" s="241"/>
      <c r="Z1134" s="241"/>
      <c r="AA1134" s="241"/>
      <c r="AB1134" s="241"/>
      <c r="AC1134" s="241"/>
      <c r="AD1134" s="241"/>
      <c r="AE1134" s="241"/>
      <c r="AF1134" s="241"/>
      <c r="AG1134" s="241"/>
      <c r="AH1134" s="241"/>
      <c r="AI1134" s="241"/>
      <c r="AJ1134" s="128">
        <f>IF($DM1134=0,0,(IF(_xlfn.BITAND($DM1134, 128),"8,", "") &amp; IF(_xlfn.BITAND($DM1134,64),"7,", "") &amp; IF(_xlfn.BITAND($DM1134,7), _xlfn.BITAND($DM1134,7) &amp; ",", "") &amp; IF(_xlfn.BITAND($DM1134, 56), _xlfn.BITAND($DM1134, 56)/8, "")))</f>
        <v>0</v>
      </c>
      <c r="AK1134" s="129">
        <v>441</v>
      </c>
      <c r="AL1134" s="129">
        <v>0</v>
      </c>
      <c r="AM1134" s="130" t="s">
        <v>165</v>
      </c>
      <c r="AN1134" s="131" t="s">
        <v>1724</v>
      </c>
      <c r="AO1134" s="131" t="s">
        <v>167</v>
      </c>
      <c r="AP1134" s="302" t="s">
        <v>1702</v>
      </c>
      <c r="AQ1134" s="132" t="s">
        <v>1718</v>
      </c>
      <c r="AR1134" s="134">
        <v>200</v>
      </c>
      <c r="AS1134" s="12" t="s">
        <v>311</v>
      </c>
      <c r="AT1134" s="198">
        <v>12</v>
      </c>
      <c r="AU1134" s="198">
        <v>1</v>
      </c>
      <c r="AV1134" s="12" t="s">
        <v>259</v>
      </c>
      <c r="AW1134" s="135">
        <v>0</v>
      </c>
      <c r="AX1134" s="135">
        <v>0</v>
      </c>
      <c r="AY1134" s="135">
        <v>0</v>
      </c>
      <c r="AZ1134" s="135">
        <v>0</v>
      </c>
      <c r="BA1134" s="135">
        <v>0</v>
      </c>
      <c r="BB1134" s="136"/>
      <c r="BC1134" s="136"/>
      <c r="BD1134" s="15"/>
      <c r="BE1134" s="137" t="s">
        <v>1725</v>
      </c>
      <c r="BF1134" s="146"/>
      <c r="BG1134" s="146"/>
      <c r="BH1134" s="146"/>
      <c r="BI1134" s="11" t="s">
        <v>183</v>
      </c>
      <c r="BJ1134" s="11" t="s">
        <v>183</v>
      </c>
      <c r="BK1134" s="11" t="s">
        <v>183</v>
      </c>
      <c r="BL1134" s="11" t="s">
        <v>183</v>
      </c>
      <c r="BM1134" s="11" t="s">
        <v>183</v>
      </c>
      <c r="BN1134" s="11" t="s">
        <v>183</v>
      </c>
      <c r="BO1134" s="11" t="s">
        <v>183</v>
      </c>
      <c r="BP1134" s="11" t="s">
        <v>183</v>
      </c>
      <c r="BQ1134" s="11" t="s">
        <v>183</v>
      </c>
      <c r="BR1134" s="11" t="s">
        <v>183</v>
      </c>
      <c r="BS1134" s="11" t="s">
        <v>183</v>
      </c>
      <c r="BT1134" s="11" t="s">
        <v>183</v>
      </c>
      <c r="BU1134" s="11"/>
      <c r="BV1134" s="15">
        <f>IF(UPPER(TRIM(D1134))="X",1,0)</f>
        <v>0</v>
      </c>
      <c r="BW1134" s="15">
        <f>IF(UPPER(TRIM(E1134))="X",1,0)</f>
        <v>0</v>
      </c>
      <c r="BX1134" s="15">
        <f>IF(UPPER(TRIM(F1134))="X",1,0)</f>
        <v>0</v>
      </c>
      <c r="BY1134" s="15">
        <f>IF(UPPER(TRIM(G1134))="X",1,0)</f>
        <v>0</v>
      </c>
      <c r="BZ1134" s="15">
        <f>IF(UPPER(TRIM(H1134))="X",1,0)</f>
        <v>0</v>
      </c>
      <c r="CA1134" s="15">
        <f>IF(UPPER(TRIM(J1134))="X",1,0)</f>
        <v>0</v>
      </c>
      <c r="CB1134" s="15">
        <f>IF(UPPER(TRIM(L1134))="X",1,0)</f>
        <v>0</v>
      </c>
      <c r="CC1134" s="15">
        <f>IF(UPPER(TRIM(M1134))="X",1,0)</f>
        <v>0</v>
      </c>
      <c r="CD1134" s="15">
        <f>IF(UPPER(TRIM(I1134))="X",1,0)</f>
        <v>0</v>
      </c>
      <c r="CE1134" s="15">
        <f>IF(UPPER(TRIM(K1134))="X",1,0)</f>
        <v>0</v>
      </c>
      <c r="CF1134" s="15">
        <f t="shared" ref="CF1134:DA1134" si="522">IF(UPPER(TRIM(N1134))="X",1,0)</f>
        <v>0</v>
      </c>
      <c r="CG1134" s="15">
        <f t="shared" si="522"/>
        <v>0</v>
      </c>
      <c r="CH1134" s="15">
        <f t="shared" si="522"/>
        <v>0</v>
      </c>
      <c r="CI1134" s="15">
        <f t="shared" si="522"/>
        <v>0</v>
      </c>
      <c r="CJ1134" s="15">
        <f t="shared" si="522"/>
        <v>0</v>
      </c>
      <c r="CK1134" s="15">
        <f t="shared" si="522"/>
        <v>0</v>
      </c>
      <c r="CL1134" s="15">
        <f t="shared" si="522"/>
        <v>0</v>
      </c>
      <c r="CM1134" s="15">
        <f t="shared" si="522"/>
        <v>0</v>
      </c>
      <c r="CN1134" s="15">
        <f t="shared" si="522"/>
        <v>0</v>
      </c>
      <c r="CO1134" s="15">
        <f t="shared" si="522"/>
        <v>0</v>
      </c>
      <c r="CP1134" s="15">
        <f t="shared" si="522"/>
        <v>0</v>
      </c>
      <c r="CQ1134" s="15">
        <f t="shared" si="522"/>
        <v>0</v>
      </c>
      <c r="CR1134" s="15">
        <f t="shared" si="522"/>
        <v>0</v>
      </c>
      <c r="CS1134" s="15">
        <f t="shared" si="522"/>
        <v>0</v>
      </c>
      <c r="CT1134" s="15">
        <f t="shared" si="522"/>
        <v>0</v>
      </c>
      <c r="CU1134" s="15">
        <f t="shared" si="522"/>
        <v>0</v>
      </c>
      <c r="CV1134" s="15">
        <f t="shared" si="522"/>
        <v>0</v>
      </c>
      <c r="CW1134" s="15">
        <f t="shared" si="522"/>
        <v>0</v>
      </c>
      <c r="CX1134" s="15">
        <f t="shared" si="522"/>
        <v>0</v>
      </c>
      <c r="CY1134" s="15">
        <f t="shared" si="522"/>
        <v>0</v>
      </c>
      <c r="CZ1134" s="15">
        <f t="shared" si="522"/>
        <v>0</v>
      </c>
      <c r="DA1134" s="15">
        <f t="shared" si="522"/>
        <v>0</v>
      </c>
      <c r="DB1134" s="16">
        <f>IF(UPPER(TRIM(AM1134))="P", 0, IF(UPPER(TRIM(AM1134))="C", 16384, IF(UPPER(TRIM(AM1134))="B", 32768, IF(UPPER(TRIM(AM1134))="U", 49152, -1))))</f>
        <v>0</v>
      </c>
      <c r="DC1134" s="16">
        <f>HEX2DEC(AN1134)</f>
        <v>5143</v>
      </c>
      <c r="DD1134" s="16">
        <f>IF(UPPER(TRIM(BB1134))="",0,IF(UPPER(TRIM(BB1134))="M",32,IF(UPPER(TRIM(BB1134))="H",64,IF(UPPER(TRIM(BB1134))="I",128,-1))))</f>
        <v>0</v>
      </c>
      <c r="DE1134" s="16">
        <f>IF(UPPER(TRIM(BC1134))="",0, IF(UPPER(TRIM(BC1134))="U",1,IF(UPPER(TRIM(BC1134))="A",2,IF(UPPER(TRIM(BC1134))="B1",4,IF(UPPER(TRIM(BC1134))="B2",8,IF(UPPER(TRIM(BC1134))="C",16,-1))))))</f>
        <v>0</v>
      </c>
      <c r="DF1134" s="17"/>
      <c r="DG1134" s="16">
        <v>227</v>
      </c>
      <c r="DH1134" s="16">
        <f>AK1134</f>
        <v>441</v>
      </c>
      <c r="DI1134" s="16">
        <f>AL1134</f>
        <v>0</v>
      </c>
      <c r="DJ1134" s="16">
        <f>DB1134 + DC1134</f>
        <v>5143</v>
      </c>
      <c r="DK1134" s="16">
        <f>HEX2DEC(AO1134)</f>
        <v>0</v>
      </c>
      <c r="DL1134" s="16">
        <f>HEX2DEC(AP1134)</f>
        <v>39320</v>
      </c>
      <c r="DM1134" s="128">
        <v>0</v>
      </c>
      <c r="DN1134" s="16">
        <v>180</v>
      </c>
      <c r="DO1134" s="16">
        <f>BV1134*2^15+BW1134*2^14+BX1134*2^13+BY1134*2^12+BZ1134*2^11+CA1134*2^10+CB1134*2^9+CC1134*2^8+CD1134*2^7+CE1134*2^6+CF1134*2^5+CG1134*2^4+CH1134*2^3+CI1134*2^2+CJ1134*2^1+CK1134*2^0</f>
        <v>0</v>
      </c>
      <c r="DP1134" s="16">
        <f>CL1134*2^15+CM1134*2^14+CN1134*2^13+CO1134*2^12+CP1134*2^11+CQ1134*2^10+CR1134*2^9+CS1134*2^8+CT1134*2^7+CU1134*2^6+CV1134*2^5+CW1134*2^4+CX1134*2^3+CY1134*2^2+CZ1134*2^1+DA1134*2^0</f>
        <v>0</v>
      </c>
      <c r="DQ1134" s="16">
        <f>IF(DS1134=2,AT1134*1000,IF(DS1134&gt;2,AT1134,HEX2DEC("40000000")))</f>
        <v>12000</v>
      </c>
      <c r="DR1134" s="16">
        <f>IF(DT1134=2,AU1134*1000,IF(DT1134&gt;2,AU1134,HEX2DEC("40000000")))</f>
        <v>1000</v>
      </c>
      <c r="DS1134" s="16">
        <v>2</v>
      </c>
      <c r="DT1134" s="16">
        <v>2</v>
      </c>
      <c r="DU1134" s="16">
        <f>MAX(0,MIN(AX1134,3))*2^14+MAX(0,MIN(AY1134,3))*2^12+MAX(0,MIN(AZ1134,3))*2^10+MAX(0,MIN(BA1134,3))*2^8+IF(AW1134&lt;0,31,IF(AW1134&gt;30,30,AW1134))</f>
        <v>0</v>
      </c>
      <c r="DV1134" s="16">
        <f>DD1134 + DE1134</f>
        <v>0</v>
      </c>
      <c r="DW1134" s="138"/>
      <c r="DX1134" s="137"/>
      <c r="DY1134" s="137"/>
      <c r="DZ1134" s="17"/>
      <c r="EA1134" s="15"/>
      <c r="EB1134" s="15"/>
      <c r="EC1134" s="15"/>
      <c r="ED1134" s="15"/>
    </row>
    <row r="1135" spans="1:134" ht="15" hidden="1" customHeight="1" x14ac:dyDescent="0.3">
      <c r="A1135" s="153"/>
      <c r="B1135" s="139"/>
      <c r="C1135" s="561"/>
      <c r="D1135" s="125"/>
      <c r="E1135" s="125"/>
      <c r="F1135" s="125"/>
      <c r="G1135" s="125"/>
      <c r="H1135" s="125"/>
      <c r="I1135" s="125"/>
      <c r="J1135" s="125"/>
      <c r="K1135" s="125"/>
      <c r="L1135" s="125"/>
      <c r="M1135" s="125"/>
      <c r="N1135" s="125"/>
      <c r="O1135" s="125"/>
      <c r="P1135" s="125"/>
      <c r="Q1135" s="125"/>
      <c r="R1135" s="125"/>
      <c r="S1135" s="125"/>
      <c r="T1135" s="125"/>
      <c r="U1135" s="125"/>
      <c r="V1135" s="125"/>
      <c r="W1135" s="125"/>
      <c r="X1135" s="125"/>
      <c r="Y1135" s="125"/>
      <c r="Z1135" s="125"/>
      <c r="AA1135" s="125"/>
      <c r="AB1135" s="125"/>
      <c r="AC1135" s="125"/>
      <c r="AD1135" s="125"/>
      <c r="AE1135" s="125"/>
      <c r="AF1135" s="125"/>
      <c r="AG1135" s="125"/>
      <c r="AH1135" s="125"/>
      <c r="AI1135" s="125"/>
      <c r="AJ1135" s="128">
        <f>IF($DM1135=0,0,(IF(_xlfn.BITAND($DM1135, 128),"8,", "") &amp; IF(_xlfn.BITAND($DM1135,64),"7,", "") &amp; IF(_xlfn.BITAND($DM1135,7), _xlfn.BITAND($DM1135,7) &amp; ",", "") &amp; IF(_xlfn.BITAND($DM1135, 56), _xlfn.BITAND($DM1135, 56)/8, "")))</f>
        <v>0</v>
      </c>
      <c r="AK1135" s="129">
        <v>442</v>
      </c>
      <c r="AL1135" s="129">
        <v>0</v>
      </c>
      <c r="AM1135" s="130" t="s">
        <v>165</v>
      </c>
      <c r="AN1135" s="131" t="s">
        <v>1726</v>
      </c>
      <c r="AO1135" s="131" t="s">
        <v>167</v>
      </c>
      <c r="AP1135" s="131" t="s">
        <v>258</v>
      </c>
      <c r="AQ1135" s="132" t="s">
        <v>1721</v>
      </c>
      <c r="AR1135" s="134">
        <v>50</v>
      </c>
      <c r="AS1135" s="12" t="s">
        <v>311</v>
      </c>
      <c r="AT1135" s="12"/>
      <c r="AU1135" s="12"/>
      <c r="AV1135" s="12"/>
      <c r="AW1135" s="12"/>
      <c r="AX1135" s="12"/>
      <c r="AY1135" s="12"/>
      <c r="AZ1135" s="12"/>
      <c r="BA1135" s="12"/>
      <c r="BB1135" s="14"/>
      <c r="BC1135" s="14"/>
      <c r="BD1135" s="15"/>
      <c r="BE1135" s="137" t="s">
        <v>1727</v>
      </c>
      <c r="BF1135" s="11"/>
      <c r="BG1135" s="11"/>
      <c r="BH1135" s="11"/>
      <c r="BI1135" s="11" t="s">
        <v>183</v>
      </c>
      <c r="BJ1135" s="11" t="s">
        <v>183</v>
      </c>
      <c r="BK1135" s="11" t="s">
        <v>183</v>
      </c>
      <c r="BL1135" s="11" t="s">
        <v>183</v>
      </c>
      <c r="BM1135" s="11" t="s">
        <v>183</v>
      </c>
      <c r="BN1135" s="11" t="s">
        <v>183</v>
      </c>
      <c r="BO1135" s="11" t="s">
        <v>183</v>
      </c>
      <c r="BP1135" s="11" t="s">
        <v>183</v>
      </c>
      <c r="BQ1135" s="11" t="s">
        <v>183</v>
      </c>
      <c r="BR1135" s="11" t="s">
        <v>183</v>
      </c>
      <c r="BS1135" s="11" t="s">
        <v>183</v>
      </c>
      <c r="BT1135" s="11" t="s">
        <v>183</v>
      </c>
      <c r="BU1135" s="11"/>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c r="CU1135" s="15"/>
      <c r="CV1135" s="15"/>
      <c r="CW1135" s="15"/>
      <c r="CX1135" s="15"/>
      <c r="CY1135" s="15"/>
      <c r="CZ1135" s="15"/>
      <c r="DA1135" s="15"/>
      <c r="DB1135" s="16">
        <f>IF(UPPER(TRIM(AM1135))="P", 0, IF(UPPER(TRIM(AM1135))="C", 16384, IF(UPPER(TRIM(AM1135))="B", 32768, IF(UPPER(TRIM(AM1135))="U", 49152, -1))))</f>
        <v>0</v>
      </c>
      <c r="DC1135" s="16">
        <f>HEX2DEC(AN1135)</f>
        <v>5144</v>
      </c>
      <c r="DD1135" s="16"/>
      <c r="DE1135" s="16"/>
      <c r="DF1135" s="17"/>
      <c r="DG1135" s="16">
        <v>228</v>
      </c>
      <c r="DH1135" s="16">
        <f>AK1135</f>
        <v>442</v>
      </c>
      <c r="DI1135" s="16">
        <f>AL1135</f>
        <v>0</v>
      </c>
      <c r="DJ1135" s="16">
        <f>DB1135 + DC1135</f>
        <v>5144</v>
      </c>
      <c r="DK1135" s="16">
        <f>HEX2DEC(AO1135)</f>
        <v>0</v>
      </c>
      <c r="DL1135" s="16">
        <f>HEX2DEC(AP1135)</f>
        <v>39321</v>
      </c>
      <c r="DM1135" s="128">
        <v>0</v>
      </c>
      <c r="DN1135" s="16">
        <v>180</v>
      </c>
      <c r="DO1135" s="16"/>
      <c r="DP1135" s="16"/>
      <c r="DQ1135" s="16"/>
      <c r="DR1135" s="16"/>
      <c r="DS1135" s="16"/>
      <c r="DT1135" s="16"/>
      <c r="DU1135" s="16"/>
      <c r="DV1135" s="16"/>
      <c r="DW1135" s="138"/>
      <c r="DX1135" s="137"/>
      <c r="DY1135" s="137"/>
      <c r="DZ1135" s="17"/>
      <c r="EA1135" s="15"/>
      <c r="EB1135" s="15"/>
      <c r="EC1135" s="15"/>
      <c r="ED1135" s="15"/>
    </row>
    <row r="1136" spans="1:134" ht="15" hidden="1" customHeight="1" x14ac:dyDescent="0.3">
      <c r="A1136" s="153"/>
      <c r="B1136" s="176"/>
      <c r="C1136" s="419"/>
      <c r="D1136" s="184"/>
      <c r="E1136" s="184"/>
      <c r="F1136" s="184"/>
      <c r="G1136" s="184"/>
      <c r="H1136" s="184"/>
      <c r="I1136" s="184"/>
      <c r="J1136" s="184"/>
      <c r="K1136" s="184"/>
      <c r="L1136" s="184"/>
      <c r="M1136" s="184"/>
      <c r="N1136" s="184"/>
      <c r="O1136" s="184"/>
      <c r="P1136" s="184"/>
      <c r="Q1136" s="184"/>
      <c r="R1136" s="184"/>
      <c r="S1136" s="184"/>
      <c r="T1136" s="184"/>
      <c r="U1136" s="184"/>
      <c r="V1136" s="184"/>
      <c r="W1136" s="184"/>
      <c r="X1136" s="184"/>
      <c r="Y1136" s="184"/>
      <c r="Z1136" s="184"/>
      <c r="AA1136" s="184"/>
      <c r="AB1136" s="184"/>
      <c r="AC1136" s="184"/>
      <c r="AD1136" s="184"/>
      <c r="AE1136" s="184"/>
      <c r="AF1136" s="184"/>
      <c r="AG1136" s="184"/>
      <c r="AH1136" s="184"/>
      <c r="AI1136" s="184"/>
      <c r="AJ1136" s="285"/>
      <c r="AK1136" s="184"/>
      <c r="AL1136" s="184"/>
      <c r="AM1136" s="286"/>
      <c r="AN1136" s="287"/>
      <c r="AO1136" s="287"/>
      <c r="AP1136" s="287"/>
      <c r="AQ1136" s="184"/>
      <c r="AR1136" s="184"/>
      <c r="AS1136" s="184"/>
      <c r="AT1136" s="184"/>
      <c r="AU1136" s="184"/>
      <c r="AV1136" s="184"/>
      <c r="AW1136" s="184"/>
      <c r="AX1136" s="184"/>
      <c r="AY1136" s="184"/>
      <c r="AZ1136" s="184"/>
      <c r="BA1136" s="184"/>
      <c r="BB1136" s="186"/>
      <c r="BC1136" s="186"/>
      <c r="BD1136" s="15"/>
      <c r="BE1136" s="137" t="s">
        <v>183</v>
      </c>
      <c r="BF1136" s="11"/>
      <c r="BG1136" s="11"/>
      <c r="BH1136" s="11"/>
      <c r="BI1136" s="11" t="s">
        <v>183</v>
      </c>
      <c r="BJ1136" s="11" t="s">
        <v>183</v>
      </c>
      <c r="BK1136" s="11" t="s">
        <v>183</v>
      </c>
      <c r="BL1136" s="11" t="s">
        <v>183</v>
      </c>
      <c r="BM1136" s="11" t="s">
        <v>183</v>
      </c>
      <c r="BN1136" s="11" t="s">
        <v>183</v>
      </c>
      <c r="BO1136" s="11" t="s">
        <v>183</v>
      </c>
      <c r="BP1136" s="11" t="s">
        <v>183</v>
      </c>
      <c r="BQ1136" s="11" t="s">
        <v>183</v>
      </c>
      <c r="BR1136" s="11" t="s">
        <v>183</v>
      </c>
      <c r="BS1136" s="11" t="s">
        <v>183</v>
      </c>
      <c r="BT1136" s="11" t="s">
        <v>183</v>
      </c>
      <c r="BU1136" s="11"/>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c r="CU1136" s="15"/>
      <c r="CV1136" s="15"/>
      <c r="CW1136" s="15"/>
      <c r="CX1136" s="15"/>
      <c r="CY1136" s="15"/>
      <c r="CZ1136" s="15"/>
      <c r="DA1136" s="15"/>
      <c r="DB1136" s="16"/>
      <c r="DC1136" s="16"/>
      <c r="DD1136" s="16"/>
      <c r="DE1136" s="16"/>
      <c r="DF1136" s="17"/>
      <c r="DG1136" s="16"/>
      <c r="DH1136" s="16"/>
      <c r="DI1136" s="16"/>
      <c r="DJ1136" s="16"/>
      <c r="DK1136" s="16"/>
      <c r="DL1136" s="16"/>
      <c r="DM1136" s="185"/>
      <c r="DN1136" s="16"/>
      <c r="DO1136" s="16"/>
      <c r="DP1136" s="16"/>
      <c r="DQ1136" s="16"/>
      <c r="DR1136" s="16"/>
      <c r="DS1136" s="16"/>
      <c r="DT1136" s="16"/>
      <c r="DU1136" s="16"/>
      <c r="DV1136" s="16"/>
      <c r="DW1136" s="138"/>
      <c r="DX1136" s="137"/>
      <c r="DY1136" s="137"/>
      <c r="DZ1136" s="17"/>
      <c r="EA1136" s="15"/>
      <c r="EB1136" s="15"/>
      <c r="EC1136" s="15"/>
      <c r="ED1136" s="15"/>
    </row>
    <row r="1137" spans="1:134" ht="15" hidden="1" customHeight="1" x14ac:dyDescent="0.3">
      <c r="A1137" s="340"/>
      <c r="B1137" s="139"/>
      <c r="C1137" s="553" t="s">
        <v>1728</v>
      </c>
      <c r="D1137" s="238"/>
      <c r="E1137" s="238"/>
      <c r="F1137" s="238"/>
      <c r="G1137" s="193"/>
      <c r="H1137" s="238"/>
      <c r="I1137" s="193"/>
      <c r="J1137" s="193"/>
      <c r="K1137" s="193"/>
      <c r="L1137" s="238"/>
      <c r="M1137" s="193"/>
      <c r="N1137" s="238"/>
      <c r="O1137" s="238"/>
      <c r="P1137" s="193"/>
      <c r="Q1137" s="238"/>
      <c r="R1137" s="238"/>
      <c r="S1137" s="239"/>
      <c r="T1137" s="239"/>
      <c r="U1137" s="239"/>
      <c r="V1137" s="239"/>
      <c r="W1137" s="239"/>
      <c r="X1137" s="239"/>
      <c r="Y1137" s="239"/>
      <c r="Z1137" s="239"/>
      <c r="AA1137" s="239"/>
      <c r="AB1137" s="239"/>
      <c r="AC1137" s="239"/>
      <c r="AD1137" s="239"/>
      <c r="AE1137" s="239"/>
      <c r="AF1137" s="239"/>
      <c r="AG1137" s="239"/>
      <c r="AH1137" s="239"/>
      <c r="AI1137" s="239"/>
      <c r="AJ1137" s="128">
        <f>IF($DM1137=0,0,(IF(_xlfn.BITAND($DM1137, 128),"8,", "") &amp; IF(_xlfn.BITAND($DM1137,64),"7,", "") &amp; IF(_xlfn.BITAND($DM1137,7), _xlfn.BITAND($DM1137,7) &amp; ",", "") &amp; IF(_xlfn.BITAND($DM1137, 56), _xlfn.BITAND($DM1137, 56)/8, "")))</f>
        <v>0</v>
      </c>
      <c r="AK1137" s="129">
        <v>443</v>
      </c>
      <c r="AL1137" s="129">
        <v>3</v>
      </c>
      <c r="AM1137" s="130" t="s">
        <v>165</v>
      </c>
      <c r="AN1137" s="131" t="s">
        <v>1729</v>
      </c>
      <c r="AO1137" s="131" t="s">
        <v>343</v>
      </c>
      <c r="AP1137" s="302" t="s">
        <v>1729</v>
      </c>
      <c r="AQ1137" s="132" t="s">
        <v>1730</v>
      </c>
      <c r="AR1137" s="198">
        <v>4.94997861681329</v>
      </c>
      <c r="AS1137" s="12" t="s">
        <v>346</v>
      </c>
      <c r="AT1137" s="198">
        <v>1</v>
      </c>
      <c r="AU1137" s="198">
        <v>2</v>
      </c>
      <c r="AV1137" s="12" t="s">
        <v>259</v>
      </c>
      <c r="AW1137" s="135">
        <v>0</v>
      </c>
      <c r="AX1137" s="135">
        <v>0</v>
      </c>
      <c r="AY1137" s="135">
        <v>0</v>
      </c>
      <c r="AZ1137" s="135">
        <v>0</v>
      </c>
      <c r="BA1137" s="135">
        <v>0</v>
      </c>
      <c r="BB1137" s="136"/>
      <c r="BC1137" s="136"/>
      <c r="BD1137" s="15"/>
      <c r="BE1137" s="137" t="s">
        <v>1731</v>
      </c>
      <c r="BF1137" s="146"/>
      <c r="BG1137" s="146"/>
      <c r="BH1137" s="146"/>
      <c r="BI1137" s="11" t="s">
        <v>183</v>
      </c>
      <c r="BJ1137" s="11" t="s">
        <v>183</v>
      </c>
      <c r="BK1137" s="11" t="s">
        <v>183</v>
      </c>
      <c r="BL1137" s="11" t="s">
        <v>183</v>
      </c>
      <c r="BM1137" s="11" t="s">
        <v>183</v>
      </c>
      <c r="BN1137" s="11" t="s">
        <v>183</v>
      </c>
      <c r="BO1137" s="11" t="s">
        <v>183</v>
      </c>
      <c r="BP1137" s="11" t="s">
        <v>183</v>
      </c>
      <c r="BQ1137" s="11" t="s">
        <v>183</v>
      </c>
      <c r="BR1137" s="11" t="s">
        <v>183</v>
      </c>
      <c r="BS1137" s="11" t="s">
        <v>183</v>
      </c>
      <c r="BT1137" s="11" t="s">
        <v>183</v>
      </c>
      <c r="BU1137" s="11"/>
      <c r="BV1137" s="15">
        <f>IF(UPPER(TRIM(D1137))="X",1,0)</f>
        <v>0</v>
      </c>
      <c r="BW1137" s="15">
        <f>IF(UPPER(TRIM(E1137))="X",1,0)</f>
        <v>0</v>
      </c>
      <c r="BX1137" s="15">
        <f>IF(UPPER(TRIM(F1137))="X",1,0)</f>
        <v>0</v>
      </c>
      <c r="BY1137" s="15">
        <f>IF(UPPER(TRIM(G1137))="X",1,0)</f>
        <v>0</v>
      </c>
      <c r="BZ1137" s="15">
        <f>IF(UPPER(TRIM(H1137))="X",1,0)</f>
        <v>0</v>
      </c>
      <c r="CA1137" s="15">
        <f>IF(UPPER(TRIM(J1137))="X",1,0)</f>
        <v>0</v>
      </c>
      <c r="CB1137" s="15">
        <f>IF(UPPER(TRIM(L1137))="X",1,0)</f>
        <v>0</v>
      </c>
      <c r="CC1137" s="15">
        <f>IF(UPPER(TRIM(M1137))="X",1,0)</f>
        <v>0</v>
      </c>
      <c r="CD1137" s="15">
        <f>IF(UPPER(TRIM(I1137))="X",1,0)</f>
        <v>0</v>
      </c>
      <c r="CE1137" s="15">
        <f>IF(UPPER(TRIM(K1137))="X",1,0)</f>
        <v>0</v>
      </c>
      <c r="CF1137" s="15">
        <f t="shared" ref="CF1137:DA1137" si="523">IF(UPPER(TRIM(N1137))="X",1,0)</f>
        <v>0</v>
      </c>
      <c r="CG1137" s="15">
        <f t="shared" si="523"/>
        <v>0</v>
      </c>
      <c r="CH1137" s="15">
        <f t="shared" si="523"/>
        <v>0</v>
      </c>
      <c r="CI1137" s="15">
        <f t="shared" si="523"/>
        <v>0</v>
      </c>
      <c r="CJ1137" s="15">
        <f t="shared" si="523"/>
        <v>0</v>
      </c>
      <c r="CK1137" s="15">
        <f t="shared" si="523"/>
        <v>0</v>
      </c>
      <c r="CL1137" s="15">
        <f t="shared" si="523"/>
        <v>0</v>
      </c>
      <c r="CM1137" s="15">
        <f t="shared" si="523"/>
        <v>0</v>
      </c>
      <c r="CN1137" s="15">
        <f t="shared" si="523"/>
        <v>0</v>
      </c>
      <c r="CO1137" s="15">
        <f t="shared" si="523"/>
        <v>0</v>
      </c>
      <c r="CP1137" s="15">
        <f t="shared" si="523"/>
        <v>0</v>
      </c>
      <c r="CQ1137" s="15">
        <f t="shared" si="523"/>
        <v>0</v>
      </c>
      <c r="CR1137" s="15">
        <f t="shared" si="523"/>
        <v>0</v>
      </c>
      <c r="CS1137" s="15">
        <f t="shared" si="523"/>
        <v>0</v>
      </c>
      <c r="CT1137" s="15">
        <f t="shared" si="523"/>
        <v>0</v>
      </c>
      <c r="CU1137" s="15">
        <f t="shared" si="523"/>
        <v>0</v>
      </c>
      <c r="CV1137" s="15">
        <f t="shared" si="523"/>
        <v>0</v>
      </c>
      <c r="CW1137" s="15">
        <f t="shared" si="523"/>
        <v>0</v>
      </c>
      <c r="CX1137" s="15">
        <f t="shared" si="523"/>
        <v>0</v>
      </c>
      <c r="CY1137" s="15">
        <f t="shared" si="523"/>
        <v>0</v>
      </c>
      <c r="CZ1137" s="15">
        <f t="shared" si="523"/>
        <v>0</v>
      </c>
      <c r="DA1137" s="15">
        <f t="shared" si="523"/>
        <v>0</v>
      </c>
      <c r="DB1137" s="16">
        <f>IF(UPPER(TRIM(AM1137))="P", 0, IF(UPPER(TRIM(AM1137))="C", 16384, IF(UPPER(TRIM(AM1137))="B", 32768, IF(UPPER(TRIM(AM1137))="U", 49152, -1))))</f>
        <v>0</v>
      </c>
      <c r="DC1137" s="16">
        <f>HEX2DEC(AN1137)</f>
        <v>5153</v>
      </c>
      <c r="DD1137" s="16">
        <f>IF(UPPER(TRIM(BB1137))="",0,IF(UPPER(TRIM(BB1137))="M",32,IF(UPPER(TRIM(BB1137))="H",64,IF(UPPER(TRIM(BB1137))="I",128,-1))))</f>
        <v>0</v>
      </c>
      <c r="DE1137" s="16">
        <f>IF(UPPER(TRIM(BC1137))="",0, IF(UPPER(TRIM(BC1137))="U",1,IF(UPPER(TRIM(BC1137))="A",2,IF(UPPER(TRIM(BC1137))="B1",4,IF(UPPER(TRIM(BC1137))="B2",8,IF(UPPER(TRIM(BC1137))="C",16,-1))))))</f>
        <v>0</v>
      </c>
      <c r="DF1137" s="17"/>
      <c r="DG1137" s="16">
        <v>233</v>
      </c>
      <c r="DH1137" s="16">
        <f>AK1137</f>
        <v>443</v>
      </c>
      <c r="DI1137" s="16">
        <f>AL1137</f>
        <v>3</v>
      </c>
      <c r="DJ1137" s="16">
        <f>DB1137 + DC1137</f>
        <v>5153</v>
      </c>
      <c r="DK1137" s="16">
        <f>HEX2DEC(AO1137)</f>
        <v>18</v>
      </c>
      <c r="DL1137" s="16">
        <f>HEX2DEC(AP1137)</f>
        <v>5153</v>
      </c>
      <c r="DM1137" s="128">
        <v>0</v>
      </c>
      <c r="DN1137" s="16">
        <v>185</v>
      </c>
      <c r="DO1137" s="16">
        <f>BV1137*2^15+BW1137*2^14+BX1137*2^13+BY1137*2^12+BZ1137*2^11+CA1137*2^10+CB1137*2^9+CC1137*2^8+CD1137*2^7+CE1137*2^6+CF1137*2^5+CG1137*2^4+CH1137*2^3+CI1137*2^2+CJ1137*2^1+CK1137*2^0</f>
        <v>0</v>
      </c>
      <c r="DP1137" s="16">
        <f>CL1137*2^15+CM1137*2^14+CN1137*2^13+CO1137*2^12+CP1137*2^11+CQ1137*2^10+CR1137*2^9+CS1137*2^8+CT1137*2^7+CU1137*2^6+CV1137*2^5+CW1137*2^4+CX1137*2^3+CY1137*2^2+CZ1137*2^1+DA1137*2^0</f>
        <v>0</v>
      </c>
      <c r="DQ1137" s="16">
        <f>IF(DS1137=2,AT1137*1000,IF(DS1137&gt;2,AT1137,HEX2DEC("40000000")))</f>
        <v>1000</v>
      </c>
      <c r="DR1137" s="16">
        <f>IF(DT1137=2,AU1137*1000,IF(DT1137&gt;2,AU1137,HEX2DEC("40000000")))</f>
        <v>2000</v>
      </c>
      <c r="DS1137" s="16">
        <v>2</v>
      </c>
      <c r="DT1137" s="16">
        <v>2</v>
      </c>
      <c r="DU1137" s="16">
        <f>MAX(0,MIN(AX1137,3))*2^14+MAX(0,MIN(AY1137,3))*2^12+MAX(0,MIN(AZ1137,3))*2^10+MAX(0,MIN(BA1137,3))*2^8+IF(AW1137&lt;0,31,IF(AW1137&gt;30,30,AW1137))</f>
        <v>0</v>
      </c>
      <c r="DV1137" s="16">
        <f>DD1137 + DE1137</f>
        <v>0</v>
      </c>
      <c r="DW1137" s="138"/>
      <c r="DX1137" s="137"/>
      <c r="DY1137" s="137"/>
      <c r="DZ1137" s="17"/>
      <c r="EA1137" s="15"/>
      <c r="EB1137" s="15"/>
      <c r="EC1137" s="15"/>
      <c r="ED1137" s="15"/>
    </row>
    <row r="1138" spans="1:134" ht="15" hidden="1" customHeight="1" x14ac:dyDescent="0.3">
      <c r="A1138" s="220"/>
      <c r="B1138" s="139"/>
      <c r="C1138" s="553"/>
      <c r="D1138" s="125"/>
      <c r="E1138" s="125"/>
      <c r="F1138" s="125"/>
      <c r="G1138" s="125"/>
      <c r="H1138" s="125"/>
      <c r="I1138" s="125"/>
      <c r="J1138" s="125"/>
      <c r="K1138" s="125"/>
      <c r="L1138" s="125"/>
      <c r="M1138" s="125"/>
      <c r="N1138" s="125"/>
      <c r="O1138" s="125"/>
      <c r="P1138" s="125"/>
      <c r="Q1138" s="125"/>
      <c r="R1138" s="125"/>
      <c r="S1138" s="125"/>
      <c r="T1138" s="125"/>
      <c r="U1138" s="125"/>
      <c r="V1138" s="125"/>
      <c r="W1138" s="125"/>
      <c r="X1138" s="125"/>
      <c r="Y1138" s="125"/>
      <c r="Z1138" s="125"/>
      <c r="AA1138" s="125"/>
      <c r="AB1138" s="125"/>
      <c r="AC1138" s="125"/>
      <c r="AD1138" s="125"/>
      <c r="AE1138" s="125"/>
      <c r="AF1138" s="125"/>
      <c r="AG1138" s="125"/>
      <c r="AH1138" s="125"/>
      <c r="AI1138" s="125"/>
      <c r="AJ1138" s="128">
        <f>IF($DM1138=0,0,(IF(_xlfn.BITAND($DM1138, 128),"8,", "") &amp; IF(_xlfn.BITAND($DM1138,64),"7,", "") &amp; IF(_xlfn.BITAND($DM1138,7), _xlfn.BITAND($DM1138,7) &amp; ",", "") &amp; IF(_xlfn.BITAND($DM1138, 56), _xlfn.BITAND($DM1138, 56)/8, "")))</f>
        <v>0</v>
      </c>
      <c r="AK1138" s="129">
        <v>444</v>
      </c>
      <c r="AL1138" s="129">
        <v>3</v>
      </c>
      <c r="AM1138" s="130" t="s">
        <v>165</v>
      </c>
      <c r="AN1138" s="131" t="s">
        <v>1732</v>
      </c>
      <c r="AO1138" s="131" t="s">
        <v>343</v>
      </c>
      <c r="AP1138" s="131" t="s">
        <v>1732</v>
      </c>
      <c r="AQ1138" s="132"/>
      <c r="AR1138" s="12"/>
      <c r="AS1138" s="12"/>
      <c r="AT1138" s="224"/>
      <c r="AU1138" s="224"/>
      <c r="AV1138" s="12"/>
      <c r="AW1138" s="12"/>
      <c r="AX1138" s="12"/>
      <c r="AY1138" s="12"/>
      <c r="AZ1138" s="12"/>
      <c r="BA1138" s="12"/>
      <c r="BB1138" s="14"/>
      <c r="BC1138" s="14"/>
      <c r="BD1138" s="15"/>
      <c r="BE1138" s="137" t="s">
        <v>1733</v>
      </c>
      <c r="BF1138" s="146"/>
      <c r="BG1138" s="146"/>
      <c r="BH1138" s="146"/>
      <c r="BI1138" s="11" t="s">
        <v>183</v>
      </c>
      <c r="BJ1138" s="11" t="s">
        <v>183</v>
      </c>
      <c r="BK1138" s="11" t="s">
        <v>183</v>
      </c>
      <c r="BL1138" s="11" t="s">
        <v>183</v>
      </c>
      <c r="BM1138" s="11" t="s">
        <v>183</v>
      </c>
      <c r="BN1138" s="11" t="s">
        <v>183</v>
      </c>
      <c r="BO1138" s="11" t="s">
        <v>183</v>
      </c>
      <c r="BP1138" s="11" t="s">
        <v>183</v>
      </c>
      <c r="BQ1138" s="11" t="s">
        <v>183</v>
      </c>
      <c r="BR1138" s="11" t="s">
        <v>183</v>
      </c>
      <c r="BS1138" s="11" t="s">
        <v>183</v>
      </c>
      <c r="BT1138" s="11" t="s">
        <v>183</v>
      </c>
      <c r="BU1138" s="11"/>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c r="CU1138" s="15"/>
      <c r="CV1138" s="15"/>
      <c r="CW1138" s="15"/>
      <c r="CX1138" s="15"/>
      <c r="CY1138" s="15"/>
      <c r="CZ1138" s="15"/>
      <c r="DA1138" s="15"/>
      <c r="DB1138" s="16">
        <f>IF(UPPER(TRIM(AM1138))="P", 0, IF(UPPER(TRIM(AM1138))="C", 16384, IF(UPPER(TRIM(AM1138))="B", 32768, IF(UPPER(TRIM(AM1138))="U", 49152, -1))))</f>
        <v>0</v>
      </c>
      <c r="DC1138" s="16">
        <f>HEX2DEC(AN1138)</f>
        <v>5154</v>
      </c>
      <c r="DD1138" s="16"/>
      <c r="DE1138" s="16"/>
      <c r="DF1138" s="17"/>
      <c r="DG1138" s="16">
        <v>234</v>
      </c>
      <c r="DH1138" s="16">
        <f>AK1138</f>
        <v>444</v>
      </c>
      <c r="DI1138" s="16">
        <f>AL1138</f>
        <v>3</v>
      </c>
      <c r="DJ1138" s="16">
        <f>DB1138 + DC1138</f>
        <v>5154</v>
      </c>
      <c r="DK1138" s="16">
        <f>HEX2DEC(AO1138)</f>
        <v>18</v>
      </c>
      <c r="DL1138" s="16">
        <f>HEX2DEC(AP1138)</f>
        <v>5154</v>
      </c>
      <c r="DM1138" s="128">
        <v>0</v>
      </c>
      <c r="DN1138" s="16">
        <v>185</v>
      </c>
      <c r="DO1138" s="16"/>
      <c r="DP1138" s="16"/>
      <c r="DQ1138" s="16"/>
      <c r="DR1138" s="16"/>
      <c r="DS1138" s="16"/>
      <c r="DT1138" s="16"/>
      <c r="DU1138" s="16"/>
      <c r="DV1138" s="16"/>
      <c r="DW1138" s="138"/>
      <c r="DX1138" s="137"/>
      <c r="DY1138" s="137"/>
      <c r="DZ1138" s="17"/>
      <c r="EA1138" s="15"/>
      <c r="EB1138" s="15"/>
      <c r="EC1138" s="15"/>
      <c r="ED1138" s="15"/>
    </row>
    <row r="1139" spans="1:134" ht="15" hidden="1" customHeight="1" x14ac:dyDescent="0.3">
      <c r="A1139" s="154"/>
      <c r="B1139" s="139"/>
      <c r="C1139" s="553"/>
      <c r="D1139" s="125"/>
      <c r="E1139" s="125"/>
      <c r="F1139" s="125"/>
      <c r="G1139" s="125"/>
      <c r="H1139" s="125"/>
      <c r="I1139" s="125"/>
      <c r="J1139" s="125"/>
      <c r="K1139" s="125"/>
      <c r="L1139" s="125"/>
      <c r="M1139" s="125"/>
      <c r="N1139" s="125"/>
      <c r="O1139" s="125"/>
      <c r="P1139" s="125"/>
      <c r="Q1139" s="125"/>
      <c r="R1139" s="125"/>
      <c r="S1139" s="125"/>
      <c r="T1139" s="125"/>
      <c r="U1139" s="125"/>
      <c r="V1139" s="125"/>
      <c r="W1139" s="125"/>
      <c r="X1139" s="125"/>
      <c r="Y1139" s="125"/>
      <c r="Z1139" s="125"/>
      <c r="AA1139" s="125"/>
      <c r="AB1139" s="125"/>
      <c r="AC1139" s="125"/>
      <c r="AD1139" s="125"/>
      <c r="AE1139" s="125"/>
      <c r="AF1139" s="125"/>
      <c r="AG1139" s="125"/>
      <c r="AH1139" s="125"/>
      <c r="AI1139" s="125"/>
      <c r="AJ1139" s="128"/>
      <c r="AK1139" s="143"/>
      <c r="AL1139" s="143"/>
      <c r="AM1139" s="144"/>
      <c r="AN1139" s="145"/>
      <c r="AO1139" s="145"/>
      <c r="AP1139" s="145"/>
      <c r="AQ1139" s="132"/>
      <c r="AR1139" s="224"/>
      <c r="AS1139" s="12"/>
      <c r="AT1139" s="224"/>
      <c r="AU1139" s="224"/>
      <c r="AV1139" s="12"/>
      <c r="AW1139" s="12"/>
      <c r="AX1139" s="12"/>
      <c r="AY1139" s="12"/>
      <c r="AZ1139" s="12"/>
      <c r="BA1139" s="12"/>
      <c r="BB1139" s="14"/>
      <c r="BC1139" s="14"/>
      <c r="BD1139" s="15"/>
      <c r="BE1139" s="137" t="s">
        <v>183</v>
      </c>
      <c r="BF1139" s="146"/>
      <c r="BG1139" s="146"/>
      <c r="BH1139" s="146"/>
      <c r="BI1139" s="11" t="s">
        <v>183</v>
      </c>
      <c r="BJ1139" s="11" t="s">
        <v>183</v>
      </c>
      <c r="BK1139" s="11" t="s">
        <v>183</v>
      </c>
      <c r="BL1139" s="11" t="s">
        <v>183</v>
      </c>
      <c r="BM1139" s="11" t="s">
        <v>183</v>
      </c>
      <c r="BN1139" s="11" t="s">
        <v>183</v>
      </c>
      <c r="BO1139" s="11" t="s">
        <v>183</v>
      </c>
      <c r="BP1139" s="11" t="s">
        <v>183</v>
      </c>
      <c r="BQ1139" s="11" t="s">
        <v>183</v>
      </c>
      <c r="BR1139" s="11" t="s">
        <v>183</v>
      </c>
      <c r="BS1139" s="11" t="s">
        <v>183</v>
      </c>
      <c r="BT1139" s="11" t="s">
        <v>183</v>
      </c>
      <c r="BU1139" s="11"/>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c r="CU1139" s="15"/>
      <c r="CV1139" s="15"/>
      <c r="CW1139" s="15"/>
      <c r="CX1139" s="15"/>
      <c r="CY1139" s="15"/>
      <c r="CZ1139" s="15"/>
      <c r="DA1139" s="15"/>
      <c r="DB1139" s="16"/>
      <c r="DC1139" s="16"/>
      <c r="DD1139" s="16"/>
      <c r="DE1139" s="16"/>
      <c r="DF1139" s="17"/>
      <c r="DG1139" s="16"/>
      <c r="DH1139" s="16"/>
      <c r="DI1139" s="16"/>
      <c r="DJ1139" s="16"/>
      <c r="DK1139" s="16"/>
      <c r="DL1139" s="16"/>
      <c r="DM1139" s="128"/>
      <c r="DN1139" s="16"/>
      <c r="DO1139" s="16"/>
      <c r="DP1139" s="16"/>
      <c r="DQ1139" s="16"/>
      <c r="DR1139" s="16"/>
      <c r="DS1139" s="16"/>
      <c r="DT1139" s="16"/>
      <c r="DU1139" s="16"/>
      <c r="DV1139" s="16"/>
      <c r="DW1139" s="138"/>
      <c r="DX1139" s="137"/>
      <c r="DY1139" s="137"/>
      <c r="DZ1139" s="17"/>
      <c r="EA1139" s="15"/>
      <c r="EB1139" s="15"/>
      <c r="EC1139" s="15"/>
      <c r="ED1139" s="15"/>
    </row>
    <row r="1140" spans="1:134" ht="15" hidden="1" customHeight="1" x14ac:dyDescent="0.3">
      <c r="A1140" s="123"/>
      <c r="B1140" s="139"/>
      <c r="C1140" s="553" t="s">
        <v>1734</v>
      </c>
      <c r="D1140" s="152"/>
      <c r="E1140" s="152"/>
      <c r="F1140" s="152"/>
      <c r="G1140" s="151"/>
      <c r="H1140" s="152"/>
      <c r="I1140" s="151"/>
      <c r="J1140" s="151"/>
      <c r="K1140" s="151"/>
      <c r="L1140" s="152"/>
      <c r="M1140" s="151"/>
      <c r="N1140" s="152"/>
      <c r="O1140" s="152"/>
      <c r="P1140" s="151"/>
      <c r="Q1140" s="152"/>
      <c r="R1140" s="152"/>
      <c r="S1140" s="241"/>
      <c r="T1140" s="241"/>
      <c r="U1140" s="241"/>
      <c r="V1140" s="241"/>
      <c r="W1140" s="241"/>
      <c r="X1140" s="241"/>
      <c r="Y1140" s="241"/>
      <c r="Z1140" s="241"/>
      <c r="AA1140" s="241"/>
      <c r="AB1140" s="241"/>
      <c r="AC1140" s="241"/>
      <c r="AD1140" s="241"/>
      <c r="AE1140" s="241"/>
      <c r="AF1140" s="241"/>
      <c r="AG1140" s="241"/>
      <c r="AH1140" s="241"/>
      <c r="AI1140" s="241"/>
      <c r="AJ1140" s="128">
        <f>IF($DM1140=0,0,(IF(_xlfn.BITAND($DM1140, 128),"8,", "") &amp; IF(_xlfn.BITAND($DM1140,64),"7,", "") &amp; IF(_xlfn.BITAND($DM1140,7), _xlfn.BITAND($DM1140,7) &amp; ",", "") &amp; IF(_xlfn.BITAND($DM1140, 56), _xlfn.BITAND($DM1140, 56)/8, "")))</f>
        <v>0</v>
      </c>
      <c r="AK1140" s="129">
        <v>443</v>
      </c>
      <c r="AL1140" s="129">
        <v>4</v>
      </c>
      <c r="AM1140" s="130" t="s">
        <v>165</v>
      </c>
      <c r="AN1140" s="131" t="s">
        <v>1729</v>
      </c>
      <c r="AO1140" s="131" t="s">
        <v>352</v>
      </c>
      <c r="AP1140" s="302" t="s">
        <v>1735</v>
      </c>
      <c r="AQ1140" s="132" t="s">
        <v>1736</v>
      </c>
      <c r="AR1140" s="198">
        <v>5.0021383186705702E-2</v>
      </c>
      <c r="AS1140" s="12" t="s">
        <v>346</v>
      </c>
      <c r="AT1140" s="198">
        <v>1</v>
      </c>
      <c r="AU1140" s="198">
        <v>2</v>
      </c>
      <c r="AV1140" s="12" t="s">
        <v>259</v>
      </c>
      <c r="AW1140" s="135">
        <v>0</v>
      </c>
      <c r="AX1140" s="135">
        <v>0</v>
      </c>
      <c r="AY1140" s="135">
        <v>0</v>
      </c>
      <c r="AZ1140" s="135">
        <v>0</v>
      </c>
      <c r="BA1140" s="135">
        <v>0</v>
      </c>
      <c r="BB1140" s="136"/>
      <c r="BC1140" s="136"/>
      <c r="BD1140" s="15"/>
      <c r="BE1140" s="137" t="s">
        <v>1737</v>
      </c>
      <c r="BF1140" s="146"/>
      <c r="BG1140" s="146"/>
      <c r="BH1140" s="146"/>
      <c r="BI1140" s="11" t="s">
        <v>183</v>
      </c>
      <c r="BJ1140" s="11" t="s">
        <v>183</v>
      </c>
      <c r="BK1140" s="11" t="s">
        <v>183</v>
      </c>
      <c r="BL1140" s="11" t="s">
        <v>183</v>
      </c>
      <c r="BM1140" s="11" t="s">
        <v>183</v>
      </c>
      <c r="BN1140" s="11" t="s">
        <v>183</v>
      </c>
      <c r="BO1140" s="11" t="s">
        <v>183</v>
      </c>
      <c r="BP1140" s="11" t="s">
        <v>183</v>
      </c>
      <c r="BQ1140" s="11" t="s">
        <v>183</v>
      </c>
      <c r="BR1140" s="11" t="s">
        <v>183</v>
      </c>
      <c r="BS1140" s="11" t="s">
        <v>183</v>
      </c>
      <c r="BT1140" s="11" t="s">
        <v>183</v>
      </c>
      <c r="BU1140" s="11"/>
      <c r="BV1140" s="15">
        <f>IF(UPPER(TRIM(D1140))="X",1,0)</f>
        <v>0</v>
      </c>
      <c r="BW1140" s="15">
        <f>IF(UPPER(TRIM(E1140))="X",1,0)</f>
        <v>0</v>
      </c>
      <c r="BX1140" s="15">
        <f>IF(UPPER(TRIM(F1140))="X",1,0)</f>
        <v>0</v>
      </c>
      <c r="BY1140" s="15">
        <f>IF(UPPER(TRIM(G1140))="X",1,0)</f>
        <v>0</v>
      </c>
      <c r="BZ1140" s="15">
        <f>IF(UPPER(TRIM(H1140))="X",1,0)</f>
        <v>0</v>
      </c>
      <c r="CA1140" s="15">
        <f>IF(UPPER(TRIM(J1140))="X",1,0)</f>
        <v>0</v>
      </c>
      <c r="CB1140" s="15">
        <f>IF(UPPER(TRIM(L1140))="X",1,0)</f>
        <v>0</v>
      </c>
      <c r="CC1140" s="15">
        <f>IF(UPPER(TRIM(M1140))="X",1,0)</f>
        <v>0</v>
      </c>
      <c r="CD1140" s="15">
        <f>IF(UPPER(TRIM(I1140))="X",1,0)</f>
        <v>0</v>
      </c>
      <c r="CE1140" s="15">
        <f>IF(UPPER(TRIM(K1140))="X",1,0)</f>
        <v>0</v>
      </c>
      <c r="CF1140" s="15">
        <f t="shared" ref="CF1140:DA1140" si="524">IF(UPPER(TRIM(N1140))="X",1,0)</f>
        <v>0</v>
      </c>
      <c r="CG1140" s="15">
        <f t="shared" si="524"/>
        <v>0</v>
      </c>
      <c r="CH1140" s="15">
        <f t="shared" si="524"/>
        <v>0</v>
      </c>
      <c r="CI1140" s="15">
        <f t="shared" si="524"/>
        <v>0</v>
      </c>
      <c r="CJ1140" s="15">
        <f t="shared" si="524"/>
        <v>0</v>
      </c>
      <c r="CK1140" s="15">
        <f t="shared" si="524"/>
        <v>0</v>
      </c>
      <c r="CL1140" s="15">
        <f t="shared" si="524"/>
        <v>0</v>
      </c>
      <c r="CM1140" s="15">
        <f t="shared" si="524"/>
        <v>0</v>
      </c>
      <c r="CN1140" s="15">
        <f t="shared" si="524"/>
        <v>0</v>
      </c>
      <c r="CO1140" s="15">
        <f t="shared" si="524"/>
        <v>0</v>
      </c>
      <c r="CP1140" s="15">
        <f t="shared" si="524"/>
        <v>0</v>
      </c>
      <c r="CQ1140" s="15">
        <f t="shared" si="524"/>
        <v>0</v>
      </c>
      <c r="CR1140" s="15">
        <f t="shared" si="524"/>
        <v>0</v>
      </c>
      <c r="CS1140" s="15">
        <f t="shared" si="524"/>
        <v>0</v>
      </c>
      <c r="CT1140" s="15">
        <f t="shared" si="524"/>
        <v>0</v>
      </c>
      <c r="CU1140" s="15">
        <f t="shared" si="524"/>
        <v>0</v>
      </c>
      <c r="CV1140" s="15">
        <f t="shared" si="524"/>
        <v>0</v>
      </c>
      <c r="CW1140" s="15">
        <f t="shared" si="524"/>
        <v>0</v>
      </c>
      <c r="CX1140" s="15">
        <f t="shared" si="524"/>
        <v>0</v>
      </c>
      <c r="CY1140" s="15">
        <f t="shared" si="524"/>
        <v>0</v>
      </c>
      <c r="CZ1140" s="15">
        <f t="shared" si="524"/>
        <v>0</v>
      </c>
      <c r="DA1140" s="15">
        <f t="shared" si="524"/>
        <v>0</v>
      </c>
      <c r="DB1140" s="16">
        <f>IF(UPPER(TRIM(AM1140))="P", 0, IF(UPPER(TRIM(AM1140))="C", 16384, IF(UPPER(TRIM(AM1140))="B", 32768, IF(UPPER(TRIM(AM1140))="U", 49152, -1))))</f>
        <v>0</v>
      </c>
      <c r="DC1140" s="16">
        <f>HEX2DEC(AN1140)</f>
        <v>5153</v>
      </c>
      <c r="DD1140" s="16">
        <f>IF(UPPER(TRIM(BB1140))="",0,IF(UPPER(TRIM(BB1140))="M",32,IF(UPPER(TRIM(BB1140))="H",64,IF(UPPER(TRIM(BB1140))="I",128,-1))))</f>
        <v>0</v>
      </c>
      <c r="DE1140" s="16">
        <f>IF(UPPER(TRIM(BC1140))="",0, IF(UPPER(TRIM(BC1140))="U",1,IF(UPPER(TRIM(BC1140))="A",2,IF(UPPER(TRIM(BC1140))="B1",4,IF(UPPER(TRIM(BC1140))="B2",8,IF(UPPER(TRIM(BC1140))="C",16,-1))))))</f>
        <v>0</v>
      </c>
      <c r="DF1140" s="17"/>
      <c r="DG1140" s="16">
        <v>235</v>
      </c>
      <c r="DH1140" s="16">
        <f>AK1140</f>
        <v>443</v>
      </c>
      <c r="DI1140" s="16">
        <f>AL1140</f>
        <v>4</v>
      </c>
      <c r="DJ1140" s="16">
        <f>DB1140 + DC1140</f>
        <v>5153</v>
      </c>
      <c r="DK1140" s="16">
        <f>HEX2DEC(AO1140)</f>
        <v>17</v>
      </c>
      <c r="DL1140" s="16">
        <f>HEX2DEC(AP1140)</f>
        <v>5155</v>
      </c>
      <c r="DM1140" s="128">
        <v>0</v>
      </c>
      <c r="DN1140" s="16">
        <v>186</v>
      </c>
      <c r="DO1140" s="16">
        <f>BV1140*2^15+BW1140*2^14+BX1140*2^13+BY1140*2^12+BZ1140*2^11+CA1140*2^10+CB1140*2^9+CC1140*2^8+CD1140*2^7+CE1140*2^6+CF1140*2^5+CG1140*2^4+CH1140*2^3+CI1140*2^2+CJ1140*2^1+CK1140*2^0</f>
        <v>0</v>
      </c>
      <c r="DP1140" s="16">
        <f>CL1140*2^15+CM1140*2^14+CN1140*2^13+CO1140*2^12+CP1140*2^11+CQ1140*2^10+CR1140*2^9+CS1140*2^8+CT1140*2^7+CU1140*2^6+CV1140*2^5+CW1140*2^4+CX1140*2^3+CY1140*2^2+CZ1140*2^1+DA1140*2^0</f>
        <v>0</v>
      </c>
      <c r="DQ1140" s="16">
        <f>IF(DS1140=2,AT1140*1000,IF(DS1140&gt;2,AT1140,HEX2DEC("40000000")))</f>
        <v>1000</v>
      </c>
      <c r="DR1140" s="16">
        <f>IF(DT1140=2,AU1140*1000,IF(DT1140&gt;2,AU1140,HEX2DEC("40000000")))</f>
        <v>2000</v>
      </c>
      <c r="DS1140" s="16">
        <v>2</v>
      </c>
      <c r="DT1140" s="16">
        <v>2</v>
      </c>
      <c r="DU1140" s="16">
        <f>MAX(0,MIN(AX1140,3))*2^14+MAX(0,MIN(AY1140,3))*2^12+MAX(0,MIN(AZ1140,3))*2^10+MAX(0,MIN(BA1140,3))*2^8+IF(AW1140&lt;0,31,IF(AW1140&gt;30,30,AW1140))</f>
        <v>0</v>
      </c>
      <c r="DV1140" s="16">
        <f>DD1140 + DE1140</f>
        <v>0</v>
      </c>
      <c r="DW1140" s="138"/>
      <c r="DX1140" s="137"/>
      <c r="DY1140" s="137"/>
      <c r="DZ1140" s="17"/>
      <c r="EA1140" s="15"/>
      <c r="EB1140" s="15"/>
      <c r="EC1140" s="15"/>
      <c r="ED1140" s="15"/>
    </row>
    <row r="1141" spans="1:134" ht="15" hidden="1" customHeight="1" x14ac:dyDescent="0.3">
      <c r="A1141" s="123"/>
      <c r="B1141" s="337" t="s">
        <v>1738</v>
      </c>
      <c r="C1141" s="553"/>
      <c r="D1141" s="125"/>
      <c r="E1141" s="125"/>
      <c r="F1141" s="125"/>
      <c r="G1141" s="125"/>
      <c r="H1141" s="125"/>
      <c r="I1141" s="125"/>
      <c r="J1141" s="125"/>
      <c r="K1141" s="125"/>
      <c r="L1141" s="125"/>
      <c r="M1141" s="125"/>
      <c r="N1141" s="125"/>
      <c r="O1141" s="125"/>
      <c r="P1141" s="125"/>
      <c r="Q1141" s="125"/>
      <c r="R1141" s="125"/>
      <c r="S1141" s="125"/>
      <c r="T1141" s="125"/>
      <c r="U1141" s="125"/>
      <c r="V1141" s="125"/>
      <c r="W1141" s="125"/>
      <c r="X1141" s="125"/>
      <c r="Y1141" s="125"/>
      <c r="Z1141" s="125"/>
      <c r="AA1141" s="125"/>
      <c r="AB1141" s="125"/>
      <c r="AC1141" s="125"/>
      <c r="AD1141" s="125"/>
      <c r="AE1141" s="125"/>
      <c r="AF1141" s="125"/>
      <c r="AG1141" s="125"/>
      <c r="AH1141" s="125"/>
      <c r="AI1141" s="125"/>
      <c r="AJ1141" s="128">
        <f>IF($DM1141=0,0,(IF(_xlfn.BITAND($DM1141, 128),"8,", "") &amp; IF(_xlfn.BITAND($DM1141,64),"7,", "") &amp; IF(_xlfn.BITAND($DM1141,7), _xlfn.BITAND($DM1141,7) &amp; ",", "") &amp; IF(_xlfn.BITAND($DM1141, 56), _xlfn.BITAND($DM1141, 56)/8, "")))</f>
        <v>0</v>
      </c>
      <c r="AK1141" s="129">
        <v>444</v>
      </c>
      <c r="AL1141" s="129">
        <v>4</v>
      </c>
      <c r="AM1141" s="130" t="s">
        <v>165</v>
      </c>
      <c r="AN1141" s="131" t="s">
        <v>1732</v>
      </c>
      <c r="AO1141" s="131" t="s">
        <v>352</v>
      </c>
      <c r="AP1141" s="131" t="s">
        <v>1739</v>
      </c>
      <c r="AQ1141" s="132"/>
      <c r="AR1141" s="12"/>
      <c r="AS1141" s="12"/>
      <c r="AT1141" s="224"/>
      <c r="AU1141" s="224"/>
      <c r="AV1141" s="12"/>
      <c r="AW1141" s="12"/>
      <c r="AX1141" s="12"/>
      <c r="AY1141" s="12"/>
      <c r="AZ1141" s="12"/>
      <c r="BA1141" s="12"/>
      <c r="BB1141" s="14"/>
      <c r="BC1141" s="14"/>
      <c r="BD1141" s="15"/>
      <c r="BE1141" s="137" t="s">
        <v>1740</v>
      </c>
      <c r="BF1141" s="146"/>
      <c r="BG1141" s="146"/>
      <c r="BH1141" s="146"/>
      <c r="BI1141" s="11" t="s">
        <v>183</v>
      </c>
      <c r="BJ1141" s="11" t="s">
        <v>183</v>
      </c>
      <c r="BK1141" s="11" t="s">
        <v>183</v>
      </c>
      <c r="BL1141" s="11" t="s">
        <v>183</v>
      </c>
      <c r="BM1141" s="11" t="s">
        <v>183</v>
      </c>
      <c r="BN1141" s="11" t="s">
        <v>183</v>
      </c>
      <c r="BO1141" s="11" t="s">
        <v>183</v>
      </c>
      <c r="BP1141" s="11" t="s">
        <v>183</v>
      </c>
      <c r="BQ1141" s="11" t="s">
        <v>183</v>
      </c>
      <c r="BR1141" s="11" t="s">
        <v>183</v>
      </c>
      <c r="BS1141" s="11" t="s">
        <v>183</v>
      </c>
      <c r="BT1141" s="11" t="s">
        <v>183</v>
      </c>
      <c r="BU1141" s="11"/>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c r="CU1141" s="15"/>
      <c r="CV1141" s="15"/>
      <c r="CW1141" s="15"/>
      <c r="CX1141" s="15"/>
      <c r="CY1141" s="15"/>
      <c r="CZ1141" s="15"/>
      <c r="DA1141" s="15"/>
      <c r="DB1141" s="16">
        <f>IF(UPPER(TRIM(AM1141))="P", 0, IF(UPPER(TRIM(AM1141))="C", 16384, IF(UPPER(TRIM(AM1141))="B", 32768, IF(UPPER(TRIM(AM1141))="U", 49152, -1))))</f>
        <v>0</v>
      </c>
      <c r="DC1141" s="16">
        <f>HEX2DEC(AN1141)</f>
        <v>5154</v>
      </c>
      <c r="DD1141" s="16"/>
      <c r="DE1141" s="16"/>
      <c r="DF1141" s="17"/>
      <c r="DG1141" s="16">
        <v>236</v>
      </c>
      <c r="DH1141" s="16">
        <f>AK1141</f>
        <v>444</v>
      </c>
      <c r="DI1141" s="16">
        <f>AL1141</f>
        <v>4</v>
      </c>
      <c r="DJ1141" s="16">
        <f>DB1141 + DC1141</f>
        <v>5154</v>
      </c>
      <c r="DK1141" s="16">
        <f>HEX2DEC(AO1141)</f>
        <v>17</v>
      </c>
      <c r="DL1141" s="16">
        <f>HEX2DEC(AP1141)</f>
        <v>5156</v>
      </c>
      <c r="DM1141" s="128">
        <v>0</v>
      </c>
      <c r="DN1141" s="16">
        <v>186</v>
      </c>
      <c r="DO1141" s="16"/>
      <c r="DP1141" s="16"/>
      <c r="DQ1141" s="16"/>
      <c r="DR1141" s="16"/>
      <c r="DS1141" s="16"/>
      <c r="DT1141" s="16"/>
      <c r="DU1141" s="16"/>
      <c r="DV1141" s="16"/>
      <c r="DW1141" s="138"/>
      <c r="DX1141" s="137"/>
      <c r="DY1141" s="137"/>
      <c r="DZ1141" s="17"/>
      <c r="EA1141" s="15"/>
      <c r="EB1141" s="15"/>
      <c r="EC1141" s="15"/>
      <c r="ED1141" s="15"/>
    </row>
    <row r="1142" spans="1:134" ht="15" hidden="1" customHeight="1" x14ac:dyDescent="0.3">
      <c r="A1142" s="220"/>
      <c r="B1142" s="337" t="s">
        <v>1741</v>
      </c>
      <c r="C1142" s="553"/>
      <c r="D1142" s="125"/>
      <c r="E1142" s="125"/>
      <c r="F1142" s="125"/>
      <c r="G1142" s="125"/>
      <c r="H1142" s="125"/>
      <c r="I1142" s="125"/>
      <c r="J1142" s="125"/>
      <c r="K1142" s="125"/>
      <c r="L1142" s="125"/>
      <c r="M1142" s="125"/>
      <c r="N1142" s="125"/>
      <c r="O1142" s="125"/>
      <c r="P1142" s="125"/>
      <c r="Q1142" s="125"/>
      <c r="R1142" s="125"/>
      <c r="S1142" s="125"/>
      <c r="T1142" s="125"/>
      <c r="U1142" s="125"/>
      <c r="V1142" s="125"/>
      <c r="W1142" s="125"/>
      <c r="X1142" s="125"/>
      <c r="Y1142" s="125"/>
      <c r="Z1142" s="125"/>
      <c r="AA1142" s="125"/>
      <c r="AB1142" s="125"/>
      <c r="AC1142" s="125"/>
      <c r="AD1142" s="125"/>
      <c r="AE1142" s="125"/>
      <c r="AF1142" s="125"/>
      <c r="AG1142" s="125"/>
      <c r="AH1142" s="125"/>
      <c r="AI1142" s="125"/>
      <c r="AJ1142" s="128"/>
      <c r="AK1142" s="143"/>
      <c r="AL1142" s="143"/>
      <c r="AM1142" s="144"/>
      <c r="AN1142" s="145"/>
      <c r="AO1142" s="145"/>
      <c r="AP1142" s="145"/>
      <c r="AQ1142" s="132"/>
      <c r="AR1142" s="224"/>
      <c r="AS1142" s="12"/>
      <c r="AT1142" s="224"/>
      <c r="AU1142" s="224"/>
      <c r="AV1142" s="12"/>
      <c r="AW1142" s="12"/>
      <c r="AX1142" s="12"/>
      <c r="AY1142" s="12"/>
      <c r="AZ1142" s="12"/>
      <c r="BA1142" s="12"/>
      <c r="BB1142" s="14"/>
      <c r="BC1142" s="14"/>
      <c r="BD1142" s="15"/>
      <c r="BE1142" s="137" t="s">
        <v>183</v>
      </c>
      <c r="BF1142" s="146"/>
      <c r="BG1142" s="146"/>
      <c r="BH1142" s="146"/>
      <c r="BI1142" s="11" t="s">
        <v>183</v>
      </c>
      <c r="BJ1142" s="11" t="s">
        <v>183</v>
      </c>
      <c r="BK1142" s="11" t="s">
        <v>183</v>
      </c>
      <c r="BL1142" s="11" t="s">
        <v>183</v>
      </c>
      <c r="BM1142" s="11" t="s">
        <v>183</v>
      </c>
      <c r="BN1142" s="11" t="s">
        <v>183</v>
      </c>
      <c r="BO1142" s="11" t="s">
        <v>183</v>
      </c>
      <c r="BP1142" s="11" t="s">
        <v>183</v>
      </c>
      <c r="BQ1142" s="11" t="s">
        <v>183</v>
      </c>
      <c r="BR1142" s="11" t="s">
        <v>183</v>
      </c>
      <c r="BS1142" s="11" t="s">
        <v>183</v>
      </c>
      <c r="BT1142" s="11" t="s">
        <v>183</v>
      </c>
      <c r="BU1142" s="11"/>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c r="CU1142" s="15"/>
      <c r="CV1142" s="15"/>
      <c r="CW1142" s="15"/>
      <c r="CX1142" s="15"/>
      <c r="CY1142" s="15"/>
      <c r="CZ1142" s="15"/>
      <c r="DA1142" s="15"/>
      <c r="DB1142" s="16"/>
      <c r="DC1142" s="16"/>
      <c r="DD1142" s="16"/>
      <c r="DE1142" s="16"/>
      <c r="DF1142" s="17"/>
      <c r="DG1142" s="16"/>
      <c r="DH1142" s="16"/>
      <c r="DI1142" s="16"/>
      <c r="DJ1142" s="16"/>
      <c r="DK1142" s="16"/>
      <c r="DL1142" s="16"/>
      <c r="DM1142" s="128"/>
      <c r="DN1142" s="16"/>
      <c r="DO1142" s="16"/>
      <c r="DP1142" s="16"/>
      <c r="DQ1142" s="16"/>
      <c r="DR1142" s="16"/>
      <c r="DS1142" s="16"/>
      <c r="DT1142" s="16"/>
      <c r="DU1142" s="16"/>
      <c r="DV1142" s="16"/>
      <c r="DW1142" s="138"/>
      <c r="DX1142" s="137"/>
      <c r="DY1142" s="137"/>
      <c r="DZ1142" s="17"/>
      <c r="EA1142" s="15"/>
      <c r="EB1142" s="15"/>
      <c r="EC1142" s="15"/>
      <c r="ED1142" s="15"/>
    </row>
    <row r="1143" spans="1:134" ht="15" hidden="1" customHeight="1" x14ac:dyDescent="0.3">
      <c r="A1143" s="154"/>
      <c r="B1143" s="337" t="s">
        <v>1742</v>
      </c>
      <c r="C1143" s="12"/>
      <c r="D1143" s="125"/>
      <c r="E1143" s="125"/>
      <c r="F1143" s="125"/>
      <c r="G1143" s="125"/>
      <c r="H1143" s="125"/>
      <c r="I1143" s="125"/>
      <c r="J1143" s="125"/>
      <c r="K1143" s="125"/>
      <c r="L1143" s="125"/>
      <c r="M1143" s="125"/>
      <c r="N1143" s="125"/>
      <c r="O1143" s="125"/>
      <c r="P1143" s="125"/>
      <c r="Q1143" s="125"/>
      <c r="R1143" s="125"/>
      <c r="S1143" s="125"/>
      <c r="T1143" s="125"/>
      <c r="U1143" s="125"/>
      <c r="V1143" s="125"/>
      <c r="W1143" s="125"/>
      <c r="X1143" s="125"/>
      <c r="Y1143" s="125"/>
      <c r="Z1143" s="125"/>
      <c r="AA1143" s="125"/>
      <c r="AB1143" s="125"/>
      <c r="AC1143" s="125"/>
      <c r="AD1143" s="125"/>
      <c r="AE1143" s="125"/>
      <c r="AF1143" s="125"/>
      <c r="AG1143" s="125"/>
      <c r="AH1143" s="125"/>
      <c r="AI1143" s="125"/>
      <c r="AJ1143" s="148"/>
      <c r="AK1143" s="12"/>
      <c r="AL1143" s="12"/>
      <c r="AM1143" s="149"/>
      <c r="AN1143" s="150"/>
      <c r="AO1143" s="150"/>
      <c r="AP1143" s="150"/>
      <c r="AQ1143" s="140" t="s">
        <v>1715</v>
      </c>
      <c r="AR1143" s="133">
        <v>10</v>
      </c>
      <c r="AS1143" s="12" t="s">
        <v>259</v>
      </c>
      <c r="AT1143" s="12"/>
      <c r="AU1143" s="12"/>
      <c r="AV1143" s="12"/>
      <c r="AW1143" s="12"/>
      <c r="AX1143" s="12"/>
      <c r="AY1143" s="12"/>
      <c r="AZ1143" s="12"/>
      <c r="BA1143" s="12"/>
      <c r="BB1143" s="14"/>
      <c r="BC1143" s="14"/>
      <c r="BD1143" s="15"/>
      <c r="BE1143" s="137" t="s">
        <v>183</v>
      </c>
      <c r="BF1143" s="146"/>
      <c r="BG1143" s="146"/>
      <c r="BH1143" s="146"/>
      <c r="BI1143" s="11" t="s">
        <v>183</v>
      </c>
      <c r="BJ1143" s="11" t="s">
        <v>183</v>
      </c>
      <c r="BK1143" s="11" t="s">
        <v>183</v>
      </c>
      <c r="BL1143" s="11" t="s">
        <v>183</v>
      </c>
      <c r="BM1143" s="11" t="s">
        <v>183</v>
      </c>
      <c r="BN1143" s="11" t="s">
        <v>183</v>
      </c>
      <c r="BO1143" s="11" t="s">
        <v>183</v>
      </c>
      <c r="BP1143" s="11" t="s">
        <v>183</v>
      </c>
      <c r="BQ1143" s="11" t="s">
        <v>183</v>
      </c>
      <c r="BR1143" s="11" t="s">
        <v>183</v>
      </c>
      <c r="BS1143" s="11" t="s">
        <v>183</v>
      </c>
      <c r="BT1143" s="11" t="s">
        <v>183</v>
      </c>
      <c r="BU1143" s="11"/>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c r="CU1143" s="15"/>
      <c r="CV1143" s="15"/>
      <c r="CW1143" s="15"/>
      <c r="CX1143" s="15"/>
      <c r="CY1143" s="15"/>
      <c r="CZ1143" s="15"/>
      <c r="DA1143" s="15"/>
      <c r="DB1143" s="16"/>
      <c r="DC1143" s="16"/>
      <c r="DD1143" s="16"/>
      <c r="DE1143" s="16"/>
      <c r="DF1143" s="17"/>
      <c r="DG1143" s="16"/>
      <c r="DH1143" s="16"/>
      <c r="DI1143" s="16"/>
      <c r="DJ1143" s="16"/>
      <c r="DK1143" s="16"/>
      <c r="DL1143" s="16"/>
      <c r="DM1143" s="13"/>
      <c r="DN1143" s="16"/>
      <c r="DO1143" s="16"/>
      <c r="DP1143" s="16"/>
      <c r="DQ1143" s="16"/>
      <c r="DR1143" s="16"/>
      <c r="DS1143" s="16"/>
      <c r="DT1143" s="16"/>
      <c r="DU1143" s="16"/>
      <c r="DV1143" s="16"/>
      <c r="DW1143" s="138"/>
      <c r="DX1143" s="137"/>
      <c r="DY1143" s="137"/>
      <c r="DZ1143" s="17"/>
      <c r="EA1143" s="15"/>
      <c r="EB1143" s="15"/>
      <c r="EC1143" s="15"/>
      <c r="ED1143" s="15"/>
    </row>
    <row r="1144" spans="1:134" ht="15" hidden="1" customHeight="1" x14ac:dyDescent="0.3">
      <c r="A1144" s="154"/>
      <c r="B1144" s="337" t="s">
        <v>1714</v>
      </c>
      <c r="C1144" s="553" t="s">
        <v>1743</v>
      </c>
      <c r="D1144" s="152"/>
      <c r="E1144" s="152"/>
      <c r="F1144" s="152"/>
      <c r="G1144" s="151"/>
      <c r="H1144" s="152"/>
      <c r="I1144" s="152"/>
      <c r="J1144" s="152"/>
      <c r="K1144" s="152"/>
      <c r="L1144" s="152"/>
      <c r="M1144" s="152"/>
      <c r="N1144" s="152"/>
      <c r="O1144" s="152"/>
      <c r="P1144" s="152"/>
      <c r="Q1144" s="152"/>
      <c r="R1144" s="152"/>
      <c r="S1144" s="241"/>
      <c r="T1144" s="241"/>
      <c r="U1144" s="241"/>
      <c r="V1144" s="241"/>
      <c r="W1144" s="241"/>
      <c r="X1144" s="241"/>
      <c r="Y1144" s="241"/>
      <c r="Z1144" s="241"/>
      <c r="AA1144" s="241"/>
      <c r="AB1144" s="241"/>
      <c r="AC1144" s="241"/>
      <c r="AD1144" s="241"/>
      <c r="AE1144" s="241"/>
      <c r="AF1144" s="241"/>
      <c r="AG1144" s="241"/>
      <c r="AH1144" s="241"/>
      <c r="AI1144" s="241"/>
      <c r="AJ1144" s="128">
        <f>IF($DM1144=0,0,(IF(_xlfn.BITAND($DM1144, 128),"8,", "") &amp; IF(_xlfn.BITAND($DM1144,64),"7,", "") &amp; IF(_xlfn.BITAND($DM1144,7), _xlfn.BITAND($DM1144,7) &amp; ",", "") &amp; IF(_xlfn.BITAND($DM1144, 56), _xlfn.BITAND($DM1144, 56)/8, "")))</f>
        <v>0</v>
      </c>
      <c r="AK1144" s="129">
        <v>443</v>
      </c>
      <c r="AL1144" s="129">
        <v>15</v>
      </c>
      <c r="AM1144" s="130" t="s">
        <v>165</v>
      </c>
      <c r="AN1144" s="131" t="s">
        <v>1744</v>
      </c>
      <c r="AO1144" s="131" t="s">
        <v>167</v>
      </c>
      <c r="AP1144" s="302" t="s">
        <v>1744</v>
      </c>
      <c r="AQ1144" s="132" t="s">
        <v>1745</v>
      </c>
      <c r="AR1144" s="134">
        <v>190</v>
      </c>
      <c r="AS1144" s="12" t="s">
        <v>311</v>
      </c>
      <c r="AT1144" s="198">
        <v>10</v>
      </c>
      <c r="AU1144" s="198">
        <v>1</v>
      </c>
      <c r="AV1144" s="12" t="s">
        <v>259</v>
      </c>
      <c r="AW1144" s="135">
        <v>0</v>
      </c>
      <c r="AX1144" s="135">
        <v>0</v>
      </c>
      <c r="AY1144" s="135">
        <v>0</v>
      </c>
      <c r="AZ1144" s="135">
        <v>0</v>
      </c>
      <c r="BA1144" s="135">
        <v>0</v>
      </c>
      <c r="BB1144" s="136"/>
      <c r="BC1144" s="136"/>
      <c r="BD1144" s="15"/>
      <c r="BE1144" s="137" t="s">
        <v>1746</v>
      </c>
      <c r="BF1144" s="146"/>
      <c r="BG1144" s="146"/>
      <c r="BH1144" s="146"/>
      <c r="BI1144" s="11" t="s">
        <v>183</v>
      </c>
      <c r="BJ1144" s="11" t="s">
        <v>183</v>
      </c>
      <c r="BK1144" s="11" t="s">
        <v>183</v>
      </c>
      <c r="BL1144" s="11" t="s">
        <v>183</v>
      </c>
      <c r="BM1144" s="11" t="s">
        <v>183</v>
      </c>
      <c r="BN1144" s="11" t="s">
        <v>183</v>
      </c>
      <c r="BO1144" s="11" t="s">
        <v>183</v>
      </c>
      <c r="BP1144" s="11" t="s">
        <v>183</v>
      </c>
      <c r="BQ1144" s="11" t="s">
        <v>183</v>
      </c>
      <c r="BR1144" s="11" t="s">
        <v>183</v>
      </c>
      <c r="BS1144" s="11" t="s">
        <v>183</v>
      </c>
      <c r="BT1144" s="11" t="s">
        <v>183</v>
      </c>
      <c r="BU1144" s="11"/>
      <c r="BV1144" s="15">
        <f>IF(UPPER(TRIM(D1144))="X",1,0)</f>
        <v>0</v>
      </c>
      <c r="BW1144" s="15">
        <f>IF(UPPER(TRIM(E1144))="X",1,0)</f>
        <v>0</v>
      </c>
      <c r="BX1144" s="15">
        <f>IF(UPPER(TRIM(F1144))="X",1,0)</f>
        <v>0</v>
      </c>
      <c r="BY1144" s="15">
        <f>IF(UPPER(TRIM(G1144))="X",1,0)</f>
        <v>0</v>
      </c>
      <c r="BZ1144" s="15">
        <f>IF(UPPER(TRIM(H1144))="X",1,0)</f>
        <v>0</v>
      </c>
      <c r="CA1144" s="15">
        <f>IF(UPPER(TRIM(J1144))="X",1,0)</f>
        <v>0</v>
      </c>
      <c r="CB1144" s="15">
        <f>IF(UPPER(TRIM(L1144))="X",1,0)</f>
        <v>0</v>
      </c>
      <c r="CC1144" s="15">
        <f>IF(UPPER(TRIM(M1144))="X",1,0)</f>
        <v>0</v>
      </c>
      <c r="CD1144" s="15">
        <f>IF(UPPER(TRIM(I1144))="X",1,0)</f>
        <v>0</v>
      </c>
      <c r="CE1144" s="15">
        <f>IF(UPPER(TRIM(K1144))="X",1,0)</f>
        <v>0</v>
      </c>
      <c r="CF1144" s="15">
        <f t="shared" ref="CF1144:DA1144" si="525">IF(UPPER(TRIM(N1144))="X",1,0)</f>
        <v>0</v>
      </c>
      <c r="CG1144" s="15">
        <f t="shared" si="525"/>
        <v>0</v>
      </c>
      <c r="CH1144" s="15">
        <f t="shared" si="525"/>
        <v>0</v>
      </c>
      <c r="CI1144" s="15">
        <f t="shared" si="525"/>
        <v>0</v>
      </c>
      <c r="CJ1144" s="15">
        <f t="shared" si="525"/>
        <v>0</v>
      </c>
      <c r="CK1144" s="15">
        <f t="shared" si="525"/>
        <v>0</v>
      </c>
      <c r="CL1144" s="15">
        <f t="shared" si="525"/>
        <v>0</v>
      </c>
      <c r="CM1144" s="15">
        <f t="shared" si="525"/>
        <v>0</v>
      </c>
      <c r="CN1144" s="15">
        <f t="shared" si="525"/>
        <v>0</v>
      </c>
      <c r="CO1144" s="15">
        <f t="shared" si="525"/>
        <v>0</v>
      </c>
      <c r="CP1144" s="15">
        <f t="shared" si="525"/>
        <v>0</v>
      </c>
      <c r="CQ1144" s="15">
        <f t="shared" si="525"/>
        <v>0</v>
      </c>
      <c r="CR1144" s="15">
        <f t="shared" si="525"/>
        <v>0</v>
      </c>
      <c r="CS1144" s="15">
        <f t="shared" si="525"/>
        <v>0</v>
      </c>
      <c r="CT1144" s="15">
        <f t="shared" si="525"/>
        <v>0</v>
      </c>
      <c r="CU1144" s="15">
        <f t="shared" si="525"/>
        <v>0</v>
      </c>
      <c r="CV1144" s="15">
        <f t="shared" si="525"/>
        <v>0</v>
      </c>
      <c r="CW1144" s="15">
        <f t="shared" si="525"/>
        <v>0</v>
      </c>
      <c r="CX1144" s="15">
        <f t="shared" si="525"/>
        <v>0</v>
      </c>
      <c r="CY1144" s="15">
        <f t="shared" si="525"/>
        <v>0</v>
      </c>
      <c r="CZ1144" s="15">
        <f t="shared" si="525"/>
        <v>0</v>
      </c>
      <c r="DA1144" s="15">
        <f t="shared" si="525"/>
        <v>0</v>
      </c>
      <c r="DB1144" s="16">
        <f>IF(UPPER(TRIM(AM1144))="P", 0, IF(UPPER(TRIM(AM1144))="C", 16384, IF(UPPER(TRIM(AM1144))="B", 32768, IF(UPPER(TRIM(AM1144))="U", 49152, -1))))</f>
        <v>0</v>
      </c>
      <c r="DC1144" s="16">
        <f>HEX2DEC(AN1144)</f>
        <v>5157</v>
      </c>
      <c r="DD1144" s="16">
        <f>IF(UPPER(TRIM(BB1144))="",0,IF(UPPER(TRIM(BB1144))="M",32,IF(UPPER(TRIM(BB1144))="H",64,IF(UPPER(TRIM(BB1144))="I",128,-1))))</f>
        <v>0</v>
      </c>
      <c r="DE1144" s="16">
        <f>IF(UPPER(TRIM(BC1144))="",0, IF(UPPER(TRIM(BC1144))="U",1,IF(UPPER(TRIM(BC1144))="A",2,IF(UPPER(TRIM(BC1144))="B1",4,IF(UPPER(TRIM(BC1144))="B2",8,IF(UPPER(TRIM(BC1144))="C",16,-1))))))</f>
        <v>0</v>
      </c>
      <c r="DF1144" s="17"/>
      <c r="DG1144" s="16">
        <v>237</v>
      </c>
      <c r="DH1144" s="16">
        <f>AK1144</f>
        <v>443</v>
      </c>
      <c r="DI1144" s="16">
        <f>AL1144</f>
        <v>15</v>
      </c>
      <c r="DJ1144" s="16">
        <f>DB1144 + DC1144</f>
        <v>5157</v>
      </c>
      <c r="DK1144" s="16">
        <f>HEX2DEC(AO1144)</f>
        <v>0</v>
      </c>
      <c r="DL1144" s="16">
        <f>HEX2DEC(AP1144)</f>
        <v>5157</v>
      </c>
      <c r="DM1144" s="128">
        <v>0</v>
      </c>
      <c r="DN1144" s="16">
        <v>187</v>
      </c>
      <c r="DO1144" s="16">
        <f>BV1144*2^15+BW1144*2^14+BX1144*2^13+BY1144*2^12+BZ1144*2^11+CA1144*2^10+CB1144*2^9+CC1144*2^8+CD1144*2^7+CE1144*2^6+CF1144*2^5+CG1144*2^4+CH1144*2^3+CI1144*2^2+CJ1144*2^1+CK1144*2^0</f>
        <v>0</v>
      </c>
      <c r="DP1144" s="16">
        <f>CL1144*2^15+CM1144*2^14+CN1144*2^13+CO1144*2^12+CP1144*2^11+CQ1144*2^10+CR1144*2^9+CS1144*2^8+CT1144*2^7+CU1144*2^6+CV1144*2^5+CW1144*2^4+CX1144*2^3+CY1144*2^2+CZ1144*2^1+DA1144*2^0</f>
        <v>0</v>
      </c>
      <c r="DQ1144" s="16">
        <f>IF(DS1144=2,AT1144*1000,IF(DS1144&gt;2,AT1144,HEX2DEC("40000000")))</f>
        <v>10000</v>
      </c>
      <c r="DR1144" s="16">
        <f>IF(DT1144=2,AU1144*1000,IF(DT1144&gt;2,AU1144,HEX2DEC("40000000")))</f>
        <v>1000</v>
      </c>
      <c r="DS1144" s="16">
        <v>2</v>
      </c>
      <c r="DT1144" s="16">
        <v>2</v>
      </c>
      <c r="DU1144" s="16">
        <f>MAX(0,MIN(AX1144,3))*2^14+MAX(0,MIN(AY1144,3))*2^12+MAX(0,MIN(AZ1144,3))*2^10+MAX(0,MIN(BA1144,3))*2^8+IF(AW1144&lt;0,31,IF(AW1144&gt;30,30,AW1144))</f>
        <v>0</v>
      </c>
      <c r="DV1144" s="16">
        <f>DD1144 + DE1144</f>
        <v>0</v>
      </c>
      <c r="DW1144" s="138"/>
      <c r="DX1144" s="137"/>
      <c r="DY1144" s="137"/>
      <c r="DZ1144" s="17"/>
      <c r="EA1144" s="15"/>
      <c r="EB1144" s="15"/>
      <c r="EC1144" s="15"/>
      <c r="ED1144" s="15"/>
    </row>
    <row r="1145" spans="1:134" ht="15" hidden="1" customHeight="1" x14ac:dyDescent="0.3">
      <c r="A1145" s="123"/>
      <c r="B1145" s="139"/>
      <c r="C1145" s="12"/>
      <c r="D1145" s="125"/>
      <c r="E1145" s="125"/>
      <c r="F1145" s="125"/>
      <c r="G1145" s="125"/>
      <c r="H1145" s="125"/>
      <c r="I1145" s="125"/>
      <c r="J1145" s="125"/>
      <c r="K1145" s="125"/>
      <c r="L1145" s="125"/>
      <c r="M1145" s="125"/>
      <c r="N1145" s="125"/>
      <c r="O1145" s="125"/>
      <c r="P1145" s="125"/>
      <c r="Q1145" s="125"/>
      <c r="R1145" s="125"/>
      <c r="S1145" s="125"/>
      <c r="T1145" s="125"/>
      <c r="U1145" s="125"/>
      <c r="V1145" s="125"/>
      <c r="W1145" s="125"/>
      <c r="X1145" s="125"/>
      <c r="Y1145" s="125"/>
      <c r="Z1145" s="125"/>
      <c r="AA1145" s="125"/>
      <c r="AB1145" s="125"/>
      <c r="AC1145" s="125"/>
      <c r="AD1145" s="125"/>
      <c r="AE1145" s="125"/>
      <c r="AF1145" s="125"/>
      <c r="AG1145" s="125"/>
      <c r="AH1145" s="125"/>
      <c r="AI1145" s="125"/>
      <c r="AJ1145" s="128">
        <f>IF($DM1145=0,0,(IF(_xlfn.BITAND($DM1145, 128),"8,", "") &amp; IF(_xlfn.BITAND($DM1145,64),"7,", "") &amp; IF(_xlfn.BITAND($DM1145,7), _xlfn.BITAND($DM1145,7) &amp; ",", "") &amp; IF(_xlfn.BITAND($DM1145, 56), _xlfn.BITAND($DM1145, 56)/8, "")))</f>
        <v>0</v>
      </c>
      <c r="AK1145" s="129">
        <v>444</v>
      </c>
      <c r="AL1145" s="129">
        <v>15</v>
      </c>
      <c r="AM1145" s="130" t="s">
        <v>165</v>
      </c>
      <c r="AN1145" s="131" t="s">
        <v>1747</v>
      </c>
      <c r="AO1145" s="131" t="s">
        <v>167</v>
      </c>
      <c r="AP1145" s="131" t="s">
        <v>1747</v>
      </c>
      <c r="AQ1145" s="132" t="s">
        <v>1748</v>
      </c>
      <c r="AR1145" s="134">
        <v>40</v>
      </c>
      <c r="AS1145" s="12" t="s">
        <v>311</v>
      </c>
      <c r="AT1145" s="12"/>
      <c r="AU1145" s="12"/>
      <c r="AV1145" s="12"/>
      <c r="AW1145" s="12"/>
      <c r="AX1145" s="12"/>
      <c r="AY1145" s="12"/>
      <c r="AZ1145" s="12"/>
      <c r="BA1145" s="12"/>
      <c r="BB1145" s="14"/>
      <c r="BC1145" s="14"/>
      <c r="BD1145" s="15"/>
      <c r="BE1145" s="137" t="s">
        <v>1749</v>
      </c>
      <c r="BF1145" s="146"/>
      <c r="BG1145" s="146"/>
      <c r="BH1145" s="146"/>
      <c r="BI1145" s="11" t="s">
        <v>183</v>
      </c>
      <c r="BJ1145" s="11" t="s">
        <v>183</v>
      </c>
      <c r="BK1145" s="11" t="s">
        <v>183</v>
      </c>
      <c r="BL1145" s="11" t="s">
        <v>183</v>
      </c>
      <c r="BM1145" s="11" t="s">
        <v>183</v>
      </c>
      <c r="BN1145" s="11" t="s">
        <v>183</v>
      </c>
      <c r="BO1145" s="11" t="s">
        <v>183</v>
      </c>
      <c r="BP1145" s="11" t="s">
        <v>183</v>
      </c>
      <c r="BQ1145" s="11" t="s">
        <v>183</v>
      </c>
      <c r="BR1145" s="11" t="s">
        <v>183</v>
      </c>
      <c r="BS1145" s="11" t="s">
        <v>183</v>
      </c>
      <c r="BT1145" s="11" t="s">
        <v>183</v>
      </c>
      <c r="BU1145" s="11"/>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c r="CU1145" s="15"/>
      <c r="CV1145" s="15"/>
      <c r="CW1145" s="15"/>
      <c r="CX1145" s="15"/>
      <c r="CY1145" s="15"/>
      <c r="CZ1145" s="15"/>
      <c r="DA1145" s="15"/>
      <c r="DB1145" s="16">
        <f>IF(UPPER(TRIM(AM1145))="P", 0, IF(UPPER(TRIM(AM1145))="C", 16384, IF(UPPER(TRIM(AM1145))="B", 32768, IF(UPPER(TRIM(AM1145))="U", 49152, -1))))</f>
        <v>0</v>
      </c>
      <c r="DC1145" s="16">
        <f>HEX2DEC(AN1145)</f>
        <v>5158</v>
      </c>
      <c r="DD1145" s="16"/>
      <c r="DE1145" s="16"/>
      <c r="DF1145" s="17"/>
      <c r="DG1145" s="16">
        <v>238</v>
      </c>
      <c r="DH1145" s="16">
        <f>AK1145</f>
        <v>444</v>
      </c>
      <c r="DI1145" s="16">
        <f>AL1145</f>
        <v>15</v>
      </c>
      <c r="DJ1145" s="16">
        <f>DB1145 + DC1145</f>
        <v>5158</v>
      </c>
      <c r="DK1145" s="16">
        <f>HEX2DEC(AO1145)</f>
        <v>0</v>
      </c>
      <c r="DL1145" s="16">
        <f>HEX2DEC(AP1145)</f>
        <v>5158</v>
      </c>
      <c r="DM1145" s="128">
        <v>0</v>
      </c>
      <c r="DN1145" s="16">
        <v>187</v>
      </c>
      <c r="DO1145" s="16"/>
      <c r="DP1145" s="16"/>
      <c r="DQ1145" s="16"/>
      <c r="DR1145" s="16"/>
      <c r="DS1145" s="16"/>
      <c r="DT1145" s="16"/>
      <c r="DU1145" s="16"/>
      <c r="DV1145" s="16"/>
      <c r="DW1145" s="138"/>
      <c r="DX1145" s="137"/>
      <c r="DY1145" s="137"/>
      <c r="DZ1145" s="17"/>
      <c r="EA1145" s="15"/>
      <c r="EB1145" s="15"/>
      <c r="EC1145" s="15"/>
      <c r="ED1145" s="15"/>
    </row>
    <row r="1146" spans="1:134" ht="15" hidden="1" customHeight="1" x14ac:dyDescent="0.3">
      <c r="A1146" s="123"/>
      <c r="B1146" s="139"/>
      <c r="C1146" s="12"/>
      <c r="D1146" s="125"/>
      <c r="E1146" s="125"/>
      <c r="F1146" s="125"/>
      <c r="G1146" s="125"/>
      <c r="H1146" s="125"/>
      <c r="I1146" s="125"/>
      <c r="J1146" s="125"/>
      <c r="K1146" s="125"/>
      <c r="L1146" s="125"/>
      <c r="M1146" s="125"/>
      <c r="N1146" s="125"/>
      <c r="O1146" s="125"/>
      <c r="P1146" s="125"/>
      <c r="Q1146" s="125"/>
      <c r="R1146" s="125"/>
      <c r="S1146" s="125"/>
      <c r="T1146" s="125"/>
      <c r="U1146" s="125"/>
      <c r="V1146" s="125"/>
      <c r="W1146" s="125"/>
      <c r="X1146" s="125"/>
      <c r="Y1146" s="125"/>
      <c r="Z1146" s="125"/>
      <c r="AA1146" s="125"/>
      <c r="AB1146" s="125"/>
      <c r="AC1146" s="125"/>
      <c r="AD1146" s="125"/>
      <c r="AE1146" s="125"/>
      <c r="AF1146" s="125"/>
      <c r="AG1146" s="125"/>
      <c r="AH1146" s="125"/>
      <c r="AI1146" s="125"/>
      <c r="AJ1146" s="148"/>
      <c r="AK1146" s="12"/>
      <c r="AL1146" s="12"/>
      <c r="AM1146" s="149"/>
      <c r="AN1146" s="150"/>
      <c r="AO1146" s="150"/>
      <c r="AP1146" s="150"/>
      <c r="AQ1146" s="132"/>
      <c r="AR1146" s="13"/>
      <c r="AS1146" s="12"/>
      <c r="AT1146" s="12"/>
      <c r="AU1146" s="12"/>
      <c r="AV1146" s="12"/>
      <c r="AW1146" s="12"/>
      <c r="AX1146" s="12"/>
      <c r="AY1146" s="12"/>
      <c r="AZ1146" s="12"/>
      <c r="BA1146" s="12"/>
      <c r="BB1146" s="14"/>
      <c r="BC1146" s="14"/>
      <c r="BD1146" s="15"/>
      <c r="BE1146" s="137" t="s">
        <v>183</v>
      </c>
      <c r="BF1146" s="146"/>
      <c r="BG1146" s="146"/>
      <c r="BH1146" s="146"/>
      <c r="BI1146" s="11" t="s">
        <v>183</v>
      </c>
      <c r="BJ1146" s="11" t="s">
        <v>183</v>
      </c>
      <c r="BK1146" s="11" t="s">
        <v>183</v>
      </c>
      <c r="BL1146" s="11" t="s">
        <v>183</v>
      </c>
      <c r="BM1146" s="11" t="s">
        <v>183</v>
      </c>
      <c r="BN1146" s="11" t="s">
        <v>183</v>
      </c>
      <c r="BO1146" s="11" t="s">
        <v>183</v>
      </c>
      <c r="BP1146" s="11" t="s">
        <v>183</v>
      </c>
      <c r="BQ1146" s="11" t="s">
        <v>183</v>
      </c>
      <c r="BR1146" s="11" t="s">
        <v>183</v>
      </c>
      <c r="BS1146" s="11" t="s">
        <v>183</v>
      </c>
      <c r="BT1146" s="11" t="s">
        <v>183</v>
      </c>
      <c r="BU1146" s="11"/>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c r="CU1146" s="15"/>
      <c r="CV1146" s="15"/>
      <c r="CW1146" s="15"/>
      <c r="CX1146" s="15"/>
      <c r="CY1146" s="15"/>
      <c r="CZ1146" s="15"/>
      <c r="DA1146" s="15"/>
      <c r="DB1146" s="16"/>
      <c r="DC1146" s="16"/>
      <c r="DD1146" s="16"/>
      <c r="DE1146" s="16"/>
      <c r="DF1146" s="17"/>
      <c r="DG1146" s="16"/>
      <c r="DH1146" s="16"/>
      <c r="DI1146" s="16"/>
      <c r="DJ1146" s="16"/>
      <c r="DK1146" s="16"/>
      <c r="DL1146" s="16"/>
      <c r="DM1146" s="13"/>
      <c r="DN1146" s="16"/>
      <c r="DO1146" s="16"/>
      <c r="DP1146" s="16"/>
      <c r="DQ1146" s="16"/>
      <c r="DR1146" s="16"/>
      <c r="DS1146" s="16"/>
      <c r="DT1146" s="16"/>
      <c r="DU1146" s="16"/>
      <c r="DV1146" s="16"/>
      <c r="DW1146" s="138"/>
      <c r="DX1146" s="137"/>
      <c r="DY1146" s="137"/>
      <c r="DZ1146" s="17"/>
      <c r="EA1146" s="15"/>
      <c r="EB1146" s="15"/>
      <c r="EC1146" s="15"/>
      <c r="ED1146" s="15"/>
    </row>
    <row r="1147" spans="1:134" ht="15" hidden="1" customHeight="1" x14ac:dyDescent="0.3">
      <c r="A1147" s="342" t="s">
        <v>1454</v>
      </c>
      <c r="B1147" s="139"/>
      <c r="C1147" s="553" t="s">
        <v>1750</v>
      </c>
      <c r="D1147" s="152"/>
      <c r="E1147" s="151"/>
      <c r="F1147" s="152"/>
      <c r="G1147" s="151"/>
      <c r="H1147" s="152"/>
      <c r="I1147" s="152"/>
      <c r="J1147" s="152"/>
      <c r="K1147" s="152"/>
      <c r="L1147" s="152"/>
      <c r="M1147" s="152"/>
      <c r="N1147" s="152"/>
      <c r="O1147" s="152"/>
      <c r="P1147" s="152"/>
      <c r="Q1147" s="152"/>
      <c r="R1147" s="152"/>
      <c r="S1147" s="241"/>
      <c r="T1147" s="241"/>
      <c r="U1147" s="241"/>
      <c r="V1147" s="241"/>
      <c r="W1147" s="241"/>
      <c r="X1147" s="241"/>
      <c r="Y1147" s="241"/>
      <c r="Z1147" s="241"/>
      <c r="AA1147" s="241"/>
      <c r="AB1147" s="241"/>
      <c r="AC1147" s="241"/>
      <c r="AD1147" s="241"/>
      <c r="AE1147" s="241"/>
      <c r="AF1147" s="241"/>
      <c r="AG1147" s="241"/>
      <c r="AH1147" s="241"/>
      <c r="AI1147" s="241"/>
      <c r="AJ1147" s="128">
        <f>IF($DM1147=0,0,(IF(_xlfn.BITAND($DM1147, 128),"8,", "") &amp; IF(_xlfn.BITAND($DM1147,64),"7,", "") &amp; IF(_xlfn.BITAND($DM1147,7), _xlfn.BITAND($DM1147,7) &amp; ",", "") &amp; IF(_xlfn.BITAND($DM1147, 56), _xlfn.BITAND($DM1147, 56)/8, "")))</f>
        <v>0</v>
      </c>
      <c r="AK1147" s="129">
        <v>443</v>
      </c>
      <c r="AL1147" s="129">
        <v>0</v>
      </c>
      <c r="AM1147" s="130" t="s">
        <v>165</v>
      </c>
      <c r="AN1147" s="131" t="s">
        <v>1751</v>
      </c>
      <c r="AO1147" s="131" t="s">
        <v>167</v>
      </c>
      <c r="AP1147" s="302" t="s">
        <v>1751</v>
      </c>
      <c r="AQ1147" s="132" t="s">
        <v>1745</v>
      </c>
      <c r="AR1147" s="134">
        <v>200</v>
      </c>
      <c r="AS1147" s="12" t="s">
        <v>311</v>
      </c>
      <c r="AT1147" s="198">
        <v>12</v>
      </c>
      <c r="AU1147" s="198">
        <v>1</v>
      </c>
      <c r="AV1147" s="12" t="s">
        <v>259</v>
      </c>
      <c r="AW1147" s="135">
        <v>0</v>
      </c>
      <c r="AX1147" s="135">
        <v>0</v>
      </c>
      <c r="AY1147" s="135">
        <v>0</v>
      </c>
      <c r="AZ1147" s="135">
        <v>0</v>
      </c>
      <c r="BA1147" s="135">
        <v>0</v>
      </c>
      <c r="BB1147" s="136"/>
      <c r="BC1147" s="136"/>
      <c r="BD1147" s="15"/>
      <c r="BE1147" s="137" t="s">
        <v>1752</v>
      </c>
      <c r="BF1147" s="146"/>
      <c r="BG1147" s="146"/>
      <c r="BH1147" s="146"/>
      <c r="BI1147" s="11" t="s">
        <v>183</v>
      </c>
      <c r="BJ1147" s="11" t="s">
        <v>183</v>
      </c>
      <c r="BK1147" s="11" t="s">
        <v>183</v>
      </c>
      <c r="BL1147" s="11" t="s">
        <v>183</v>
      </c>
      <c r="BM1147" s="11" t="s">
        <v>183</v>
      </c>
      <c r="BN1147" s="11" t="s">
        <v>183</v>
      </c>
      <c r="BO1147" s="11" t="s">
        <v>183</v>
      </c>
      <c r="BP1147" s="11" t="s">
        <v>183</v>
      </c>
      <c r="BQ1147" s="11" t="s">
        <v>183</v>
      </c>
      <c r="BR1147" s="11" t="s">
        <v>183</v>
      </c>
      <c r="BS1147" s="11" t="s">
        <v>183</v>
      </c>
      <c r="BT1147" s="11" t="s">
        <v>183</v>
      </c>
      <c r="BU1147" s="11"/>
      <c r="BV1147" s="15">
        <f>IF(UPPER(TRIM(D1147))="X",1,0)</f>
        <v>0</v>
      </c>
      <c r="BW1147" s="15">
        <f>IF(UPPER(TRIM(E1147))="X",1,0)</f>
        <v>0</v>
      </c>
      <c r="BX1147" s="15">
        <f>IF(UPPER(TRIM(F1147))="X",1,0)</f>
        <v>0</v>
      </c>
      <c r="BY1147" s="15">
        <f>IF(UPPER(TRIM(G1147))="X",1,0)</f>
        <v>0</v>
      </c>
      <c r="BZ1147" s="15">
        <f>IF(UPPER(TRIM(H1147))="X",1,0)</f>
        <v>0</v>
      </c>
      <c r="CA1147" s="15">
        <f>IF(UPPER(TRIM(J1147))="X",1,0)</f>
        <v>0</v>
      </c>
      <c r="CB1147" s="15">
        <f>IF(UPPER(TRIM(L1147))="X",1,0)</f>
        <v>0</v>
      </c>
      <c r="CC1147" s="15">
        <f>IF(UPPER(TRIM(M1147))="X",1,0)</f>
        <v>0</v>
      </c>
      <c r="CD1147" s="15">
        <f>IF(UPPER(TRIM(I1147))="X",1,0)</f>
        <v>0</v>
      </c>
      <c r="CE1147" s="15">
        <f>IF(UPPER(TRIM(K1147))="X",1,0)</f>
        <v>0</v>
      </c>
      <c r="CF1147" s="15">
        <f t="shared" ref="CF1147:DA1147" si="526">IF(UPPER(TRIM(N1147))="X",1,0)</f>
        <v>0</v>
      </c>
      <c r="CG1147" s="15">
        <f t="shared" si="526"/>
        <v>0</v>
      </c>
      <c r="CH1147" s="15">
        <f t="shared" si="526"/>
        <v>0</v>
      </c>
      <c r="CI1147" s="15">
        <f t="shared" si="526"/>
        <v>0</v>
      </c>
      <c r="CJ1147" s="15">
        <f t="shared" si="526"/>
        <v>0</v>
      </c>
      <c r="CK1147" s="15">
        <f t="shared" si="526"/>
        <v>0</v>
      </c>
      <c r="CL1147" s="15">
        <f t="shared" si="526"/>
        <v>0</v>
      </c>
      <c r="CM1147" s="15">
        <f t="shared" si="526"/>
        <v>0</v>
      </c>
      <c r="CN1147" s="15">
        <f t="shared" si="526"/>
        <v>0</v>
      </c>
      <c r="CO1147" s="15">
        <f t="shared" si="526"/>
        <v>0</v>
      </c>
      <c r="CP1147" s="15">
        <f t="shared" si="526"/>
        <v>0</v>
      </c>
      <c r="CQ1147" s="15">
        <f t="shared" si="526"/>
        <v>0</v>
      </c>
      <c r="CR1147" s="15">
        <f t="shared" si="526"/>
        <v>0</v>
      </c>
      <c r="CS1147" s="15">
        <f t="shared" si="526"/>
        <v>0</v>
      </c>
      <c r="CT1147" s="15">
        <f t="shared" si="526"/>
        <v>0</v>
      </c>
      <c r="CU1147" s="15">
        <f t="shared" si="526"/>
        <v>0</v>
      </c>
      <c r="CV1147" s="15">
        <f t="shared" si="526"/>
        <v>0</v>
      </c>
      <c r="CW1147" s="15">
        <f t="shared" si="526"/>
        <v>0</v>
      </c>
      <c r="CX1147" s="15">
        <f t="shared" si="526"/>
        <v>0</v>
      </c>
      <c r="CY1147" s="15">
        <f t="shared" si="526"/>
        <v>0</v>
      </c>
      <c r="CZ1147" s="15">
        <f t="shared" si="526"/>
        <v>0</v>
      </c>
      <c r="DA1147" s="15">
        <f t="shared" si="526"/>
        <v>0</v>
      </c>
      <c r="DB1147" s="16">
        <f>IF(UPPER(TRIM(AM1147))="P", 0, IF(UPPER(TRIM(AM1147))="C", 16384, IF(UPPER(TRIM(AM1147))="B", 32768, IF(UPPER(TRIM(AM1147))="U", 49152, -1))))</f>
        <v>0</v>
      </c>
      <c r="DC1147" s="16">
        <f>HEX2DEC(AN1147)</f>
        <v>5159</v>
      </c>
      <c r="DD1147" s="16">
        <f>IF(UPPER(TRIM(BB1147))="",0,IF(UPPER(TRIM(BB1147))="M",32,IF(UPPER(TRIM(BB1147))="H",64,IF(UPPER(TRIM(BB1147))="I",128,-1))))</f>
        <v>0</v>
      </c>
      <c r="DE1147" s="16">
        <f>IF(UPPER(TRIM(BC1147))="",0, IF(UPPER(TRIM(BC1147))="U",1,IF(UPPER(TRIM(BC1147))="A",2,IF(UPPER(TRIM(BC1147))="B1",4,IF(UPPER(TRIM(BC1147))="B2",8,IF(UPPER(TRIM(BC1147))="C",16,-1))))))</f>
        <v>0</v>
      </c>
      <c r="DF1147" s="17"/>
      <c r="DG1147" s="16">
        <v>239</v>
      </c>
      <c r="DH1147" s="16">
        <f>AK1147</f>
        <v>443</v>
      </c>
      <c r="DI1147" s="16">
        <f>AL1147</f>
        <v>0</v>
      </c>
      <c r="DJ1147" s="16">
        <f>DB1147 + DC1147</f>
        <v>5159</v>
      </c>
      <c r="DK1147" s="16">
        <f>HEX2DEC(AO1147)</f>
        <v>0</v>
      </c>
      <c r="DL1147" s="16">
        <f>HEX2DEC(AP1147)</f>
        <v>5159</v>
      </c>
      <c r="DM1147" s="128">
        <v>0</v>
      </c>
      <c r="DN1147" s="16">
        <v>188</v>
      </c>
      <c r="DO1147" s="16">
        <f>BV1147*2^15+BW1147*2^14+BX1147*2^13+BY1147*2^12+BZ1147*2^11+CA1147*2^10+CB1147*2^9+CC1147*2^8+CD1147*2^7+CE1147*2^6+CF1147*2^5+CG1147*2^4+CH1147*2^3+CI1147*2^2+CJ1147*2^1+CK1147*2^0</f>
        <v>0</v>
      </c>
      <c r="DP1147" s="16">
        <f>CL1147*2^15+CM1147*2^14+CN1147*2^13+CO1147*2^12+CP1147*2^11+CQ1147*2^10+CR1147*2^9+CS1147*2^8+CT1147*2^7+CU1147*2^6+CV1147*2^5+CW1147*2^4+CX1147*2^3+CY1147*2^2+CZ1147*2^1+DA1147*2^0</f>
        <v>0</v>
      </c>
      <c r="DQ1147" s="16">
        <f>IF(DS1147=2,AT1147*1000,IF(DS1147&gt;2,AT1147,HEX2DEC("40000000")))</f>
        <v>12000</v>
      </c>
      <c r="DR1147" s="16">
        <f>IF(DT1147=2,AU1147*1000,IF(DT1147&gt;2,AU1147,HEX2DEC("40000000")))</f>
        <v>1000</v>
      </c>
      <c r="DS1147" s="16">
        <v>2</v>
      </c>
      <c r="DT1147" s="16">
        <v>2</v>
      </c>
      <c r="DU1147" s="16">
        <f>MAX(0,MIN(AX1147,3))*2^14+MAX(0,MIN(AY1147,3))*2^12+MAX(0,MIN(AZ1147,3))*2^10+MAX(0,MIN(BA1147,3))*2^8+IF(AW1147&lt;0,31,IF(AW1147&gt;30,30,AW1147))</f>
        <v>0</v>
      </c>
      <c r="DV1147" s="16">
        <f>DD1147 + DE1147</f>
        <v>0</v>
      </c>
      <c r="DW1147" s="138"/>
      <c r="DX1147" s="137"/>
      <c r="DY1147" s="137"/>
      <c r="DZ1147" s="17"/>
      <c r="EA1147" s="15"/>
      <c r="EB1147" s="15"/>
      <c r="EC1147" s="15"/>
      <c r="ED1147" s="15"/>
    </row>
    <row r="1148" spans="1:134" ht="15" hidden="1" customHeight="1" x14ac:dyDescent="0.3">
      <c r="A1148" s="342" t="s">
        <v>1456</v>
      </c>
      <c r="B1148" s="139"/>
      <c r="C1148" s="561"/>
      <c r="D1148" s="125"/>
      <c r="E1148" s="125"/>
      <c r="F1148" s="125"/>
      <c r="G1148" s="125"/>
      <c r="H1148" s="125"/>
      <c r="I1148" s="125"/>
      <c r="J1148" s="125"/>
      <c r="K1148" s="125"/>
      <c r="L1148" s="125"/>
      <c r="M1148" s="125"/>
      <c r="N1148" s="125"/>
      <c r="O1148" s="125"/>
      <c r="P1148" s="125"/>
      <c r="Q1148" s="125"/>
      <c r="R1148" s="125"/>
      <c r="S1148" s="125"/>
      <c r="T1148" s="125"/>
      <c r="U1148" s="125"/>
      <c r="V1148" s="125"/>
      <c r="W1148" s="125"/>
      <c r="X1148" s="125"/>
      <c r="Y1148" s="125"/>
      <c r="Z1148" s="125"/>
      <c r="AA1148" s="125"/>
      <c r="AB1148" s="125"/>
      <c r="AC1148" s="125"/>
      <c r="AD1148" s="125"/>
      <c r="AE1148" s="125"/>
      <c r="AF1148" s="125"/>
      <c r="AG1148" s="125"/>
      <c r="AH1148" s="125"/>
      <c r="AI1148" s="125"/>
      <c r="AJ1148" s="128">
        <f>IF($DM1148=0,0,(IF(_xlfn.BITAND($DM1148, 128),"8,", "") &amp; IF(_xlfn.BITAND($DM1148,64),"7,", "") &amp; IF(_xlfn.BITAND($DM1148,7), _xlfn.BITAND($DM1148,7) &amp; ",", "") &amp; IF(_xlfn.BITAND($DM1148, 56), _xlfn.BITAND($DM1148, 56)/8, "")))</f>
        <v>0</v>
      </c>
      <c r="AK1148" s="129">
        <v>444</v>
      </c>
      <c r="AL1148" s="129">
        <v>0</v>
      </c>
      <c r="AM1148" s="130" t="s">
        <v>165</v>
      </c>
      <c r="AN1148" s="131" t="s">
        <v>1753</v>
      </c>
      <c r="AO1148" s="131" t="s">
        <v>167</v>
      </c>
      <c r="AP1148" s="131" t="s">
        <v>1753</v>
      </c>
      <c r="AQ1148" s="132" t="s">
        <v>1748</v>
      </c>
      <c r="AR1148" s="134">
        <v>50</v>
      </c>
      <c r="AS1148" s="12" t="s">
        <v>311</v>
      </c>
      <c r="AT1148" s="12"/>
      <c r="AU1148" s="12"/>
      <c r="AV1148" s="12"/>
      <c r="AW1148" s="12"/>
      <c r="AX1148" s="12"/>
      <c r="AY1148" s="12"/>
      <c r="AZ1148" s="12"/>
      <c r="BA1148" s="12"/>
      <c r="BB1148" s="14"/>
      <c r="BC1148" s="14"/>
      <c r="BD1148" s="15"/>
      <c r="BE1148" s="137" t="s">
        <v>1754</v>
      </c>
      <c r="BF1148" s="11"/>
      <c r="BG1148" s="11"/>
      <c r="BH1148" s="11"/>
      <c r="BI1148" s="11" t="s">
        <v>183</v>
      </c>
      <c r="BJ1148" s="11" t="s">
        <v>183</v>
      </c>
      <c r="BK1148" s="11" t="s">
        <v>183</v>
      </c>
      <c r="BL1148" s="11" t="s">
        <v>183</v>
      </c>
      <c r="BM1148" s="11" t="s">
        <v>183</v>
      </c>
      <c r="BN1148" s="11" t="s">
        <v>183</v>
      </c>
      <c r="BO1148" s="11" t="s">
        <v>183</v>
      </c>
      <c r="BP1148" s="11" t="s">
        <v>183</v>
      </c>
      <c r="BQ1148" s="11" t="s">
        <v>183</v>
      </c>
      <c r="BR1148" s="11" t="s">
        <v>183</v>
      </c>
      <c r="BS1148" s="11" t="s">
        <v>183</v>
      </c>
      <c r="BT1148" s="11" t="s">
        <v>183</v>
      </c>
      <c r="BU1148" s="11"/>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c r="CU1148" s="15"/>
      <c r="CV1148" s="15"/>
      <c r="CW1148" s="15"/>
      <c r="CX1148" s="15"/>
      <c r="CY1148" s="15"/>
      <c r="CZ1148" s="15"/>
      <c r="DA1148" s="15"/>
      <c r="DB1148" s="16">
        <f>IF(UPPER(TRIM(AM1148))="P", 0, IF(UPPER(TRIM(AM1148))="C", 16384, IF(UPPER(TRIM(AM1148))="B", 32768, IF(UPPER(TRIM(AM1148))="U", 49152, -1))))</f>
        <v>0</v>
      </c>
      <c r="DC1148" s="16">
        <f>HEX2DEC(AN1148)</f>
        <v>5160</v>
      </c>
      <c r="DD1148" s="16"/>
      <c r="DE1148" s="16"/>
      <c r="DF1148" s="17"/>
      <c r="DG1148" s="16">
        <v>240</v>
      </c>
      <c r="DH1148" s="16">
        <f>AK1148</f>
        <v>444</v>
      </c>
      <c r="DI1148" s="16">
        <f>AL1148</f>
        <v>0</v>
      </c>
      <c r="DJ1148" s="16">
        <f>DB1148 + DC1148</f>
        <v>5160</v>
      </c>
      <c r="DK1148" s="16">
        <f>HEX2DEC(AO1148)</f>
        <v>0</v>
      </c>
      <c r="DL1148" s="16">
        <f>HEX2DEC(AP1148)</f>
        <v>5160</v>
      </c>
      <c r="DM1148" s="128">
        <v>0</v>
      </c>
      <c r="DN1148" s="16">
        <v>188</v>
      </c>
      <c r="DO1148" s="16"/>
      <c r="DP1148" s="16"/>
      <c r="DQ1148" s="16"/>
      <c r="DR1148" s="16"/>
      <c r="DS1148" s="16"/>
      <c r="DT1148" s="16"/>
      <c r="DU1148" s="16"/>
      <c r="DV1148" s="16"/>
      <c r="DW1148" s="138"/>
      <c r="DX1148" s="137"/>
      <c r="DY1148" s="137"/>
      <c r="DZ1148" s="17"/>
      <c r="EA1148" s="15"/>
      <c r="EB1148" s="15"/>
      <c r="EC1148" s="15"/>
      <c r="ED1148" s="15"/>
    </row>
    <row r="1149" spans="1:134" ht="15" hidden="1" customHeight="1" x14ac:dyDescent="0.3">
      <c r="A1149" s="342" t="s">
        <v>229</v>
      </c>
      <c r="B1149" s="176"/>
      <c r="C1149" s="563"/>
      <c r="D1149" s="184"/>
      <c r="E1149" s="184"/>
      <c r="F1149" s="184"/>
      <c r="G1149" s="184"/>
      <c r="H1149" s="184"/>
      <c r="I1149" s="184"/>
      <c r="J1149" s="184"/>
      <c r="K1149" s="184"/>
      <c r="L1149" s="184"/>
      <c r="M1149" s="184"/>
      <c r="N1149" s="184"/>
      <c r="O1149" s="184"/>
      <c r="P1149" s="184"/>
      <c r="Q1149" s="184"/>
      <c r="R1149" s="184"/>
      <c r="S1149" s="184"/>
      <c r="T1149" s="184"/>
      <c r="U1149" s="184"/>
      <c r="V1149" s="184"/>
      <c r="W1149" s="184"/>
      <c r="X1149" s="184"/>
      <c r="Y1149" s="184"/>
      <c r="Z1149" s="184"/>
      <c r="AA1149" s="184"/>
      <c r="AB1149" s="184"/>
      <c r="AC1149" s="184"/>
      <c r="AD1149" s="184"/>
      <c r="AE1149" s="184"/>
      <c r="AF1149" s="184"/>
      <c r="AG1149" s="184"/>
      <c r="AH1149" s="184"/>
      <c r="AI1149" s="184"/>
      <c r="AJ1149" s="285"/>
      <c r="AK1149" s="184"/>
      <c r="AL1149" s="184"/>
      <c r="AM1149" s="286"/>
      <c r="AN1149" s="287"/>
      <c r="AO1149" s="287"/>
      <c r="AP1149" s="287"/>
      <c r="AQ1149" s="295"/>
      <c r="AR1149" s="189"/>
      <c r="AS1149" s="184"/>
      <c r="AT1149" s="190"/>
      <c r="AU1149" s="341"/>
      <c r="AV1149" s="184"/>
      <c r="AW1149" s="184"/>
      <c r="AX1149" s="184"/>
      <c r="AY1149" s="184"/>
      <c r="AZ1149" s="184"/>
      <c r="BA1149" s="184"/>
      <c r="BB1149" s="186"/>
      <c r="BC1149" s="186"/>
      <c r="BD1149" s="15"/>
      <c r="BE1149" s="137" t="s">
        <v>183</v>
      </c>
      <c r="BF1149" s="146"/>
      <c r="BG1149" s="146"/>
      <c r="BH1149" s="146"/>
      <c r="BI1149" s="11" t="s">
        <v>183</v>
      </c>
      <c r="BJ1149" s="11" t="s">
        <v>183</v>
      </c>
      <c r="BK1149" s="11" t="s">
        <v>183</v>
      </c>
      <c r="BL1149" s="11" t="s">
        <v>183</v>
      </c>
      <c r="BM1149" s="11" t="s">
        <v>183</v>
      </c>
      <c r="BN1149" s="11" t="s">
        <v>183</v>
      </c>
      <c r="BO1149" s="11" t="s">
        <v>183</v>
      </c>
      <c r="BP1149" s="11" t="s">
        <v>183</v>
      </c>
      <c r="BQ1149" s="11" t="s">
        <v>183</v>
      </c>
      <c r="BR1149" s="11" t="s">
        <v>183</v>
      </c>
      <c r="BS1149" s="11" t="s">
        <v>183</v>
      </c>
      <c r="BT1149" s="11" t="s">
        <v>183</v>
      </c>
      <c r="BU1149" s="11"/>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c r="CU1149" s="15"/>
      <c r="CV1149" s="15"/>
      <c r="CW1149" s="15"/>
      <c r="CX1149" s="15"/>
      <c r="CY1149" s="15"/>
      <c r="CZ1149" s="15"/>
      <c r="DA1149" s="15"/>
      <c r="DB1149" s="16"/>
      <c r="DC1149" s="16"/>
      <c r="DD1149" s="16"/>
      <c r="DE1149" s="16"/>
      <c r="DF1149" s="17"/>
      <c r="DG1149" s="16"/>
      <c r="DH1149" s="16"/>
      <c r="DI1149" s="16"/>
      <c r="DJ1149" s="16"/>
      <c r="DK1149" s="16"/>
      <c r="DL1149" s="16"/>
      <c r="DM1149" s="185"/>
      <c r="DN1149" s="16"/>
      <c r="DO1149" s="16"/>
      <c r="DP1149" s="16"/>
      <c r="DQ1149" s="16"/>
      <c r="DR1149" s="16"/>
      <c r="DS1149" s="16"/>
      <c r="DT1149" s="16"/>
      <c r="DU1149" s="16"/>
      <c r="DV1149" s="16"/>
      <c r="DW1149" s="138"/>
      <c r="DX1149" s="137"/>
      <c r="DY1149" s="137"/>
      <c r="DZ1149" s="17"/>
      <c r="EA1149" s="15"/>
      <c r="EB1149" s="15"/>
      <c r="EC1149" s="15"/>
      <c r="ED1149" s="15"/>
    </row>
    <row r="1150" spans="1:134" ht="15" customHeight="1" x14ac:dyDescent="0.3">
      <c r="A1150" s="220"/>
      <c r="B1150" s="420"/>
      <c r="C1150" s="561" t="s">
        <v>1755</v>
      </c>
      <c r="D1150" s="193" t="s">
        <v>184</v>
      </c>
      <c r="E1150" s="237"/>
      <c r="F1150" s="238"/>
      <c r="G1150" s="193" t="s">
        <v>184</v>
      </c>
      <c r="H1150" s="238"/>
      <c r="I1150" s="238"/>
      <c r="J1150" s="238"/>
      <c r="K1150" s="238"/>
      <c r="L1150" s="238"/>
      <c r="M1150" s="238"/>
      <c r="N1150" s="238"/>
      <c r="O1150" s="238"/>
      <c r="P1150" s="238"/>
      <c r="Q1150" s="238"/>
      <c r="R1150" s="238"/>
      <c r="S1150" s="238"/>
      <c r="T1150" s="238"/>
      <c r="U1150" s="238"/>
      <c r="V1150" s="238"/>
      <c r="W1150" s="238"/>
      <c r="X1150" s="238"/>
      <c r="Y1150" s="238"/>
      <c r="Z1150" s="238"/>
      <c r="AA1150" s="238"/>
      <c r="AB1150" s="238"/>
      <c r="AC1150" s="238"/>
      <c r="AD1150" s="238"/>
      <c r="AE1150" s="238"/>
      <c r="AF1150" s="238"/>
      <c r="AG1150" s="238"/>
      <c r="AH1150" s="238"/>
      <c r="AI1150" s="238"/>
      <c r="AJ1150" s="128">
        <f>IF($DM1150=0,0,(IF(_xlfn.BITAND($DM1150, 128),"8,", "") &amp; IF(_xlfn.BITAND($DM1150,64),"7,", "") &amp; IF(_xlfn.BITAND($DM1150,7), _xlfn.BITAND($DM1150,7) &amp; ",", "") &amp; IF(_xlfn.BITAND($DM1150, 56), _xlfn.BITAND($DM1150, 56)/8, "")))</f>
        <v>0</v>
      </c>
      <c r="AK1150" s="129">
        <v>515</v>
      </c>
      <c r="AL1150" s="129">
        <v>15</v>
      </c>
      <c r="AM1150" s="130" t="s">
        <v>165</v>
      </c>
      <c r="AN1150" s="131" t="s">
        <v>1756</v>
      </c>
      <c r="AO1150" s="131" t="s">
        <v>167</v>
      </c>
      <c r="AP1150" s="131" t="s">
        <v>1757</v>
      </c>
      <c r="AQ1150" s="140" t="s">
        <v>1758</v>
      </c>
      <c r="AR1150" s="135">
        <v>2600</v>
      </c>
      <c r="AS1150" s="12" t="s">
        <v>191</v>
      </c>
      <c r="AT1150" s="198">
        <v>2</v>
      </c>
      <c r="AU1150" s="198">
        <v>1</v>
      </c>
      <c r="AV1150" s="12" t="s">
        <v>259</v>
      </c>
      <c r="AW1150" s="135">
        <v>0</v>
      </c>
      <c r="AX1150" s="135">
        <v>0</v>
      </c>
      <c r="AY1150" s="135">
        <v>0</v>
      </c>
      <c r="AZ1150" s="135">
        <v>0</v>
      </c>
      <c r="BA1150" s="135">
        <v>0</v>
      </c>
      <c r="BB1150" s="136"/>
      <c r="BC1150" s="136"/>
      <c r="BD1150" s="15"/>
      <c r="BE1150" s="137" t="str">
        <f>IF(C1150="","",C1150)</f>
        <v>Max govern speed override</v>
      </c>
      <c r="BF1150" s="146"/>
      <c r="BG1150" s="146"/>
      <c r="BH1150" s="146"/>
      <c r="BI1150" s="11"/>
      <c r="BJ1150" s="11"/>
      <c r="BK1150" s="11"/>
      <c r="BL1150" s="11"/>
      <c r="BM1150" s="11"/>
      <c r="BN1150" s="11"/>
      <c r="BO1150" s="11"/>
      <c r="BP1150" s="11"/>
      <c r="BQ1150" s="11"/>
      <c r="BR1150" s="11"/>
      <c r="BS1150" s="11"/>
      <c r="BT1150" s="11"/>
      <c r="BU1150" s="11"/>
      <c r="BV1150" s="15">
        <f>IF(UPPER(TRIM(D1150))="X",1,0)</f>
        <v>1</v>
      </c>
      <c r="BW1150" s="15">
        <f>IF(UPPER(TRIM(E1150))="X",1,0)</f>
        <v>0</v>
      </c>
      <c r="BX1150" s="15">
        <f>IF(UPPER(TRIM(F1150))="X",1,0)</f>
        <v>0</v>
      </c>
      <c r="BY1150" s="15">
        <f>IF(UPPER(TRIM(G1150))="X",1,0)</f>
        <v>1</v>
      </c>
      <c r="BZ1150" s="15">
        <f>IF(UPPER(TRIM(H1150))="X",1,0)</f>
        <v>0</v>
      </c>
      <c r="CA1150" s="15">
        <f>IF(UPPER(TRIM(J1150))="X",1,0)</f>
        <v>0</v>
      </c>
      <c r="CB1150" s="15">
        <f>IF(UPPER(TRIM(L1150))="X",1,0)</f>
        <v>0</v>
      </c>
      <c r="CC1150" s="15">
        <f>IF(UPPER(TRIM(M1150))="X",1,0)</f>
        <v>0</v>
      </c>
      <c r="CD1150" s="15">
        <f>IF(UPPER(TRIM(I1150))="X",1,0)</f>
        <v>0</v>
      </c>
      <c r="CE1150" s="15">
        <f>IF(UPPER(TRIM(K1150))="X",1,0)</f>
        <v>0</v>
      </c>
      <c r="CF1150" s="15">
        <f t="shared" ref="CF1150:DA1150" si="527">IF(UPPER(TRIM(N1150))="X",1,0)</f>
        <v>0</v>
      </c>
      <c r="CG1150" s="15">
        <f t="shared" si="527"/>
        <v>0</v>
      </c>
      <c r="CH1150" s="15">
        <f t="shared" si="527"/>
        <v>0</v>
      </c>
      <c r="CI1150" s="15">
        <f t="shared" si="527"/>
        <v>0</v>
      </c>
      <c r="CJ1150" s="15">
        <f t="shared" si="527"/>
        <v>0</v>
      </c>
      <c r="CK1150" s="15">
        <f t="shared" si="527"/>
        <v>0</v>
      </c>
      <c r="CL1150" s="15">
        <f t="shared" si="527"/>
        <v>0</v>
      </c>
      <c r="CM1150" s="15">
        <f t="shared" si="527"/>
        <v>0</v>
      </c>
      <c r="CN1150" s="15">
        <f t="shared" si="527"/>
        <v>0</v>
      </c>
      <c r="CO1150" s="15">
        <f t="shared" si="527"/>
        <v>0</v>
      </c>
      <c r="CP1150" s="15">
        <f t="shared" si="527"/>
        <v>0</v>
      </c>
      <c r="CQ1150" s="15">
        <f t="shared" si="527"/>
        <v>0</v>
      </c>
      <c r="CR1150" s="15">
        <f t="shared" si="527"/>
        <v>0</v>
      </c>
      <c r="CS1150" s="15">
        <f t="shared" si="527"/>
        <v>0</v>
      </c>
      <c r="CT1150" s="15">
        <f t="shared" si="527"/>
        <v>0</v>
      </c>
      <c r="CU1150" s="15">
        <f t="shared" si="527"/>
        <v>0</v>
      </c>
      <c r="CV1150" s="15">
        <f t="shared" si="527"/>
        <v>0</v>
      </c>
      <c r="CW1150" s="15">
        <f t="shared" si="527"/>
        <v>0</v>
      </c>
      <c r="CX1150" s="15">
        <f t="shared" si="527"/>
        <v>0</v>
      </c>
      <c r="CY1150" s="15">
        <f t="shared" si="527"/>
        <v>0</v>
      </c>
      <c r="CZ1150" s="15">
        <f t="shared" si="527"/>
        <v>0</v>
      </c>
      <c r="DA1150" s="15">
        <f t="shared" si="527"/>
        <v>0</v>
      </c>
      <c r="DB1150" s="16">
        <f>IF(UPPER(TRIM(AM1150))="P", 0, IF(UPPER(TRIM(AM1150))="C", 16384, IF(UPPER(TRIM(AM1150))="B", 32768, IF(UPPER(TRIM(AM1150))="U", 49152, -1))))</f>
        <v>0</v>
      </c>
      <c r="DC1150" s="16">
        <f>HEX2DEC(AN1150)</f>
        <v>537</v>
      </c>
      <c r="DD1150" s="16">
        <f>IF(UPPER(TRIM(BB1150))="",0,IF(UPPER(TRIM(BB1150))="M",32,IF(UPPER(TRIM(BB1150))="H",64,IF(UPPER(TRIM(BB1150))="I",128,-1))))</f>
        <v>0</v>
      </c>
      <c r="DE1150" s="16">
        <f>IF(UPPER(TRIM(BC1150))="",0, IF(UPPER(TRIM(BC1150))="U",1,IF(UPPER(TRIM(BC1150))="A",2,IF(UPPER(TRIM(BC1150))="B1",4,IF(UPPER(TRIM(BC1150))="B2",8,IF(UPPER(TRIM(BC1150))="C",16,-1))))))</f>
        <v>0</v>
      </c>
      <c r="DF1150" s="17"/>
      <c r="DG1150" s="16">
        <v>108</v>
      </c>
      <c r="DH1150" s="16">
        <f>AK1150</f>
        <v>515</v>
      </c>
      <c r="DI1150" s="16">
        <f>AL1150</f>
        <v>15</v>
      </c>
      <c r="DJ1150" s="16">
        <f>DB1150 + DC1150</f>
        <v>537</v>
      </c>
      <c r="DK1150" s="16">
        <f>HEX2DEC(AO1150)</f>
        <v>0</v>
      </c>
      <c r="DL1150" s="16">
        <f>HEX2DEC(AP1150)</f>
        <v>1617</v>
      </c>
      <c r="DM1150" s="128">
        <v>0</v>
      </c>
      <c r="DN1150" s="16">
        <v>37</v>
      </c>
      <c r="DO1150" s="16">
        <f>BV1150*2^15+BW1150*2^14+BX1150*2^13+BY1150*2^12+BZ1150*2^11+CA1150*2^10+CB1150*2^9+CC1150*2^8+CD1150*2^7+CE1150*2^6+CF1150*2^5+CG1150*2^4+CH1150*2^3+CI1150*2^2+CJ1150*2^1+CK1150*2^0</f>
        <v>36864</v>
      </c>
      <c r="DP1150" s="16">
        <f>CL1150*2^15+CM1150*2^14+CN1150*2^13+CO1150*2^12+CP1150*2^11+CQ1150*2^10+CR1150*2^9+CS1150*2^8+CT1150*2^7+CU1150*2^6+CV1150*2^5+CW1150*2^4+CX1150*2^3+CY1150*2^2+CZ1150*2^1+DA1150*2^0</f>
        <v>0</v>
      </c>
      <c r="DQ1150" s="16">
        <f>IF(DS1150=2,AT1150*1000,IF(DS1150&gt;2,AT1150,HEX2DEC("40000000")))</f>
        <v>2000</v>
      </c>
      <c r="DR1150" s="16">
        <f>IF(DT1150=2,AU1150*1000,IF(DT1150&gt;2,AU1150,HEX2DEC("40000000")))</f>
        <v>1000</v>
      </c>
      <c r="DS1150" s="16">
        <v>2</v>
      </c>
      <c r="DT1150" s="16">
        <v>2</v>
      </c>
      <c r="DU1150" s="16">
        <f>MAX(0,MIN(AX1150,3))*2^14+MAX(0,MIN(AY1150,3))*2^12+MAX(0,MIN(AZ1150,3))*2^10+MAX(0,MIN(BA1150,3))*2^8+IF(AW1150&lt;0,31,IF(AW1150&gt;30,30,AW1150))</f>
        <v>0</v>
      </c>
      <c r="DV1150" s="16">
        <f>DD1150 + DE1150</f>
        <v>0</v>
      </c>
      <c r="DW1150" s="138"/>
      <c r="DX1150" s="137"/>
      <c r="DY1150" s="137"/>
      <c r="DZ1150" s="17"/>
      <c r="EA1150" s="15"/>
      <c r="EB1150" s="15"/>
      <c r="EC1150" s="15"/>
      <c r="ED1150" s="15"/>
    </row>
    <row r="1151" spans="1:134" ht="15" hidden="1" customHeight="1" x14ac:dyDescent="0.3">
      <c r="A1151" s="220"/>
      <c r="B1151" s="420"/>
      <c r="C1151" s="561"/>
      <c r="D1151" s="125"/>
      <c r="E1151" s="125"/>
      <c r="F1151" s="125"/>
      <c r="G1151" s="125"/>
      <c r="H1151" s="125"/>
      <c r="I1151" s="125"/>
      <c r="J1151" s="125"/>
      <c r="K1151" s="125"/>
      <c r="L1151" s="125"/>
      <c r="M1151" s="125"/>
      <c r="N1151" s="125"/>
      <c r="O1151" s="125"/>
      <c r="P1151" s="125"/>
      <c r="Q1151" s="125"/>
      <c r="R1151" s="125"/>
      <c r="S1151" s="125"/>
      <c r="T1151" s="125"/>
      <c r="U1151" s="125"/>
      <c r="V1151" s="125"/>
      <c r="W1151" s="125"/>
      <c r="X1151" s="125"/>
      <c r="Y1151" s="125"/>
      <c r="Z1151" s="125"/>
      <c r="AA1151" s="125"/>
      <c r="AB1151" s="125"/>
      <c r="AC1151" s="125"/>
      <c r="AD1151" s="125"/>
      <c r="AE1151" s="125"/>
      <c r="AF1151" s="125"/>
      <c r="AG1151" s="125"/>
      <c r="AH1151" s="125"/>
      <c r="AI1151" s="125"/>
      <c r="AJ1151" s="128"/>
      <c r="AK1151" s="143"/>
      <c r="AL1151" s="143"/>
      <c r="AM1151" s="144"/>
      <c r="AN1151" s="145"/>
      <c r="AO1151" s="145"/>
      <c r="AP1151" s="145"/>
      <c r="AQ1151" s="132"/>
      <c r="AR1151" s="197"/>
      <c r="AS1151" s="12"/>
      <c r="AT1151" s="224"/>
      <c r="AU1151" s="224"/>
      <c r="AV1151" s="12"/>
      <c r="AW1151" s="12"/>
      <c r="AX1151" s="12"/>
      <c r="AY1151" s="12"/>
      <c r="AZ1151" s="12"/>
      <c r="BA1151" s="12"/>
      <c r="BB1151" s="14"/>
      <c r="BC1151" s="14"/>
      <c r="BD1151" s="15"/>
      <c r="BE1151" s="137" t="s">
        <v>183</v>
      </c>
      <c r="BF1151" s="146"/>
      <c r="BG1151" s="146"/>
      <c r="BH1151" s="146"/>
      <c r="BI1151" s="11" t="s">
        <v>183</v>
      </c>
      <c r="BJ1151" s="11" t="s">
        <v>183</v>
      </c>
      <c r="BK1151" s="11" t="s">
        <v>183</v>
      </c>
      <c r="BL1151" s="11" t="s">
        <v>183</v>
      </c>
      <c r="BM1151" s="11" t="s">
        <v>183</v>
      </c>
      <c r="BN1151" s="11" t="s">
        <v>183</v>
      </c>
      <c r="BO1151" s="11" t="s">
        <v>183</v>
      </c>
      <c r="BP1151" s="11" t="s">
        <v>183</v>
      </c>
      <c r="BQ1151" s="11" t="s">
        <v>183</v>
      </c>
      <c r="BR1151" s="11" t="s">
        <v>183</v>
      </c>
      <c r="BS1151" s="11" t="s">
        <v>183</v>
      </c>
      <c r="BT1151" s="11" t="s">
        <v>183</v>
      </c>
      <c r="BU1151" s="11"/>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c r="CU1151" s="15"/>
      <c r="CV1151" s="15"/>
      <c r="CW1151" s="15"/>
      <c r="CX1151" s="15"/>
      <c r="CY1151" s="15"/>
      <c r="CZ1151" s="15"/>
      <c r="DA1151" s="15"/>
      <c r="DB1151" s="16"/>
      <c r="DC1151" s="16"/>
      <c r="DD1151" s="16"/>
      <c r="DE1151" s="16"/>
      <c r="DF1151" s="17"/>
      <c r="DG1151" s="16"/>
      <c r="DH1151" s="16"/>
      <c r="DI1151" s="16"/>
      <c r="DJ1151" s="16"/>
      <c r="DK1151" s="16"/>
      <c r="DL1151" s="16"/>
      <c r="DM1151" s="128"/>
      <c r="DN1151" s="16"/>
      <c r="DO1151" s="16"/>
      <c r="DP1151" s="16"/>
      <c r="DQ1151" s="16"/>
      <c r="DR1151" s="16"/>
      <c r="DS1151" s="16"/>
      <c r="DT1151" s="16"/>
      <c r="DU1151" s="16"/>
      <c r="DV1151" s="16"/>
      <c r="DW1151" s="138"/>
      <c r="DX1151" s="137"/>
      <c r="DY1151" s="137"/>
      <c r="DZ1151" s="17"/>
      <c r="EA1151" s="15"/>
      <c r="EB1151" s="15"/>
      <c r="EC1151" s="15"/>
      <c r="ED1151" s="15"/>
    </row>
    <row r="1152" spans="1:134" ht="15" hidden="1" customHeight="1" x14ac:dyDescent="0.3">
      <c r="A1152" s="220"/>
      <c r="B1152" s="420"/>
      <c r="C1152" s="561" t="s">
        <v>1759</v>
      </c>
      <c r="D1152" s="152"/>
      <c r="E1152" s="152"/>
      <c r="F1152" s="152"/>
      <c r="G1152" s="152"/>
      <c r="H1152" s="152"/>
      <c r="I1152" s="152"/>
      <c r="J1152" s="152"/>
      <c r="K1152" s="152"/>
      <c r="L1152" s="152"/>
      <c r="M1152" s="152"/>
      <c r="N1152" s="152"/>
      <c r="O1152" s="152"/>
      <c r="P1152" s="151"/>
      <c r="Q1152" s="152"/>
      <c r="R1152" s="152"/>
      <c r="S1152" s="241"/>
      <c r="T1152" s="241"/>
      <c r="U1152" s="241"/>
      <c r="V1152" s="241"/>
      <c r="W1152" s="241"/>
      <c r="X1152" s="241"/>
      <c r="Y1152" s="241"/>
      <c r="Z1152" s="241"/>
      <c r="AA1152" s="241"/>
      <c r="AB1152" s="241"/>
      <c r="AC1152" s="241"/>
      <c r="AD1152" s="241"/>
      <c r="AE1152" s="241"/>
      <c r="AF1152" s="241"/>
      <c r="AG1152" s="241"/>
      <c r="AH1152" s="241"/>
      <c r="AI1152" s="241"/>
      <c r="AJ1152" s="128">
        <f>IF($DM1152=0,0,(IF(_xlfn.BITAND($DM1152, 128),"8,", "") &amp; IF(_xlfn.BITAND($DM1152,64),"7,", "") &amp; IF(_xlfn.BITAND($DM1152,7), _xlfn.BITAND($DM1152,7) &amp; ",", "") &amp; IF(_xlfn.BITAND($DM1152, 56), _xlfn.BITAND($DM1152, 56)/8, "")))</f>
        <v>0</v>
      </c>
      <c r="AK1152" s="129">
        <v>515</v>
      </c>
      <c r="AL1152" s="129">
        <v>31</v>
      </c>
      <c r="AM1152" s="130" t="s">
        <v>165</v>
      </c>
      <c r="AN1152" s="131" t="s">
        <v>950</v>
      </c>
      <c r="AO1152" s="131" t="s">
        <v>167</v>
      </c>
      <c r="AP1152" s="302" t="s">
        <v>258</v>
      </c>
      <c r="AQ1152" s="140" t="s">
        <v>1758</v>
      </c>
      <c r="AR1152" s="135">
        <v>4500</v>
      </c>
      <c r="AS1152" s="12" t="s">
        <v>191</v>
      </c>
      <c r="AT1152" s="198">
        <v>2</v>
      </c>
      <c r="AU1152" s="198">
        <v>1</v>
      </c>
      <c r="AV1152" s="12" t="s">
        <v>259</v>
      </c>
      <c r="AW1152" s="135">
        <v>0</v>
      </c>
      <c r="AX1152" s="135">
        <v>0</v>
      </c>
      <c r="AY1152" s="135">
        <v>0</v>
      </c>
      <c r="AZ1152" s="135">
        <v>0</v>
      </c>
      <c r="BA1152" s="135">
        <v>0</v>
      </c>
      <c r="BB1152" s="136"/>
      <c r="BC1152" s="136"/>
      <c r="BD1152" s="15"/>
      <c r="BE1152" s="137" t="str">
        <f>IF(C1152="","",C1152)</f>
        <v>RPM higher than expected</v>
      </c>
      <c r="BF1152" s="146"/>
      <c r="BG1152" s="146"/>
      <c r="BH1152" s="146"/>
      <c r="BI1152" s="11" t="s">
        <v>183</v>
      </c>
      <c r="BJ1152" s="11" t="s">
        <v>183</v>
      </c>
      <c r="BK1152" s="11" t="s">
        <v>183</v>
      </c>
      <c r="BL1152" s="11" t="s">
        <v>183</v>
      </c>
      <c r="BM1152" s="11" t="s">
        <v>183</v>
      </c>
      <c r="BN1152" s="11" t="s">
        <v>183</v>
      </c>
      <c r="BO1152" s="11" t="s">
        <v>183</v>
      </c>
      <c r="BP1152" s="11" t="s">
        <v>183</v>
      </c>
      <c r="BQ1152" s="11" t="s">
        <v>183</v>
      </c>
      <c r="BR1152" s="11" t="s">
        <v>183</v>
      </c>
      <c r="BS1152" s="11" t="s">
        <v>183</v>
      </c>
      <c r="BT1152" s="11" t="s">
        <v>183</v>
      </c>
      <c r="BU1152" s="11"/>
      <c r="BV1152" s="15">
        <f>IF(UPPER(TRIM(D1152))="X",1,0)</f>
        <v>0</v>
      </c>
      <c r="BW1152" s="15">
        <f>IF(UPPER(TRIM(E1152))="X",1,0)</f>
        <v>0</v>
      </c>
      <c r="BX1152" s="15">
        <f>IF(UPPER(TRIM(F1152))="X",1,0)</f>
        <v>0</v>
      </c>
      <c r="BY1152" s="15">
        <f>IF(UPPER(TRIM(G1152))="X",1,0)</f>
        <v>0</v>
      </c>
      <c r="BZ1152" s="15">
        <f>IF(UPPER(TRIM(H1152))="X",1,0)</f>
        <v>0</v>
      </c>
      <c r="CA1152" s="15">
        <f>IF(UPPER(TRIM(J1152))="X",1,0)</f>
        <v>0</v>
      </c>
      <c r="CB1152" s="15">
        <f>IF(UPPER(TRIM(L1152))="X",1,0)</f>
        <v>0</v>
      </c>
      <c r="CC1152" s="15">
        <f>IF(UPPER(TRIM(M1152))="X",1,0)</f>
        <v>0</v>
      </c>
      <c r="CD1152" s="15">
        <f>IF(UPPER(TRIM(I1152))="X",1,0)</f>
        <v>0</v>
      </c>
      <c r="CE1152" s="15">
        <f>IF(UPPER(TRIM(K1152))="X",1,0)</f>
        <v>0</v>
      </c>
      <c r="CF1152" s="15">
        <f t="shared" ref="CF1152:DA1152" si="528">IF(UPPER(TRIM(N1152))="X",1,0)</f>
        <v>0</v>
      </c>
      <c r="CG1152" s="15">
        <f t="shared" si="528"/>
        <v>0</v>
      </c>
      <c r="CH1152" s="15">
        <f t="shared" si="528"/>
        <v>0</v>
      </c>
      <c r="CI1152" s="15">
        <f t="shared" si="528"/>
        <v>0</v>
      </c>
      <c r="CJ1152" s="15">
        <f t="shared" si="528"/>
        <v>0</v>
      </c>
      <c r="CK1152" s="15">
        <f t="shared" si="528"/>
        <v>0</v>
      </c>
      <c r="CL1152" s="15">
        <f t="shared" si="528"/>
        <v>0</v>
      </c>
      <c r="CM1152" s="15">
        <f t="shared" si="528"/>
        <v>0</v>
      </c>
      <c r="CN1152" s="15">
        <f t="shared" si="528"/>
        <v>0</v>
      </c>
      <c r="CO1152" s="15">
        <f t="shared" si="528"/>
        <v>0</v>
      </c>
      <c r="CP1152" s="15">
        <f t="shared" si="528"/>
        <v>0</v>
      </c>
      <c r="CQ1152" s="15">
        <f t="shared" si="528"/>
        <v>0</v>
      </c>
      <c r="CR1152" s="15">
        <f t="shared" si="528"/>
        <v>0</v>
      </c>
      <c r="CS1152" s="15">
        <f t="shared" si="528"/>
        <v>0</v>
      </c>
      <c r="CT1152" s="15">
        <f t="shared" si="528"/>
        <v>0</v>
      </c>
      <c r="CU1152" s="15">
        <f t="shared" si="528"/>
        <v>0</v>
      </c>
      <c r="CV1152" s="15">
        <f t="shared" si="528"/>
        <v>0</v>
      </c>
      <c r="CW1152" s="15">
        <f t="shared" si="528"/>
        <v>0</v>
      </c>
      <c r="CX1152" s="15">
        <f t="shared" si="528"/>
        <v>0</v>
      </c>
      <c r="CY1152" s="15">
        <f t="shared" si="528"/>
        <v>0</v>
      </c>
      <c r="CZ1152" s="15">
        <f t="shared" si="528"/>
        <v>0</v>
      </c>
      <c r="DA1152" s="15">
        <f t="shared" si="528"/>
        <v>0</v>
      </c>
      <c r="DB1152" s="16">
        <f>IF(UPPER(TRIM(AM1152))="P", 0, IF(UPPER(TRIM(AM1152))="C", 16384, IF(UPPER(TRIM(AM1152))="B", 32768, IF(UPPER(TRIM(AM1152))="U", 49152, -1))))</f>
        <v>0</v>
      </c>
      <c r="DC1152" s="16">
        <f>HEX2DEC(AN1152)</f>
        <v>4371</v>
      </c>
      <c r="DD1152" s="16">
        <f>IF(UPPER(TRIM(BB1152))="",0,IF(UPPER(TRIM(BB1152))="M",32,IF(UPPER(TRIM(BB1152))="H",64,IF(UPPER(TRIM(BB1152))="I",128,-1))))</f>
        <v>0</v>
      </c>
      <c r="DE1152" s="16">
        <f>IF(UPPER(TRIM(BC1152))="",0, IF(UPPER(TRIM(BC1152))="U",1,IF(UPPER(TRIM(BC1152))="A",2,IF(UPPER(TRIM(BC1152))="B1",4,IF(UPPER(TRIM(BC1152))="B2",8,IF(UPPER(TRIM(BC1152))="C",16,-1))))))</f>
        <v>0</v>
      </c>
      <c r="DF1152" s="17"/>
      <c r="DG1152" s="16">
        <v>351</v>
      </c>
      <c r="DH1152" s="16">
        <f>AK1152</f>
        <v>515</v>
      </c>
      <c r="DI1152" s="16">
        <f>AL1152</f>
        <v>31</v>
      </c>
      <c r="DJ1152" s="16">
        <f>DB1152 + DC1152</f>
        <v>4371</v>
      </c>
      <c r="DK1152" s="16">
        <f>HEX2DEC(AO1152)</f>
        <v>0</v>
      </c>
      <c r="DL1152" s="16">
        <f>HEX2DEC(AP1152)</f>
        <v>39321</v>
      </c>
      <c r="DM1152" s="128">
        <v>0</v>
      </c>
      <c r="DN1152" s="16">
        <v>260</v>
      </c>
      <c r="DO1152" s="16">
        <f>BV1152*2^15+BW1152*2^14+BX1152*2^13+BY1152*2^12+BZ1152*2^11+CA1152*2^10+CB1152*2^9+CC1152*2^8+CD1152*2^7+CE1152*2^6+CF1152*2^5+CG1152*2^4+CH1152*2^3+CI1152*2^2+CJ1152*2^1+CK1152*2^0</f>
        <v>0</v>
      </c>
      <c r="DP1152" s="16">
        <f>CL1152*2^15+CM1152*2^14+CN1152*2^13+CO1152*2^12+CP1152*2^11+CQ1152*2^10+CR1152*2^9+CS1152*2^8+CT1152*2^7+CU1152*2^6+CV1152*2^5+CW1152*2^4+CX1152*2^3+CY1152*2^2+CZ1152*2^1+DA1152*2^0</f>
        <v>0</v>
      </c>
      <c r="DQ1152" s="16">
        <f>IF(DS1152=2,AT1152*1000,AT1152)</f>
        <v>2000</v>
      </c>
      <c r="DR1152" s="16">
        <f>IF(DT1152=2,AU1152*1000,AU1152)</f>
        <v>1000</v>
      </c>
      <c r="DS1152" s="16">
        <v>2</v>
      </c>
      <c r="DT1152" s="16">
        <v>2</v>
      </c>
      <c r="DU1152" s="16">
        <f>MAX(0,MIN(AX1152,3))*2^14+MAX(0,MIN(AY1152,3))*2^12+MAX(0,MIN(AZ1152,3))*2^10+MAX(0,MIN(BA1152,3))*2^8+IF(AW1152&lt;0,31,IF(AW1152&gt;30,30,AW1152))</f>
        <v>0</v>
      </c>
      <c r="DV1152" s="16">
        <f>DD1152 + DE1152</f>
        <v>0</v>
      </c>
      <c r="DW1152" s="138"/>
      <c r="DX1152" s="137"/>
      <c r="DY1152" s="137"/>
      <c r="DZ1152" s="17"/>
      <c r="EA1152" s="15"/>
      <c r="EB1152" s="15"/>
      <c r="EC1152" s="15"/>
      <c r="ED1152" s="15"/>
    </row>
    <row r="1153" spans="1:134" ht="15" hidden="1" customHeight="1" x14ac:dyDescent="0.3">
      <c r="A1153" s="220"/>
      <c r="B1153" s="420"/>
      <c r="C1153" s="561"/>
      <c r="D1153" s="125"/>
      <c r="E1153" s="125"/>
      <c r="F1153" s="125"/>
      <c r="G1153" s="125"/>
      <c r="H1153" s="125"/>
      <c r="I1153" s="125"/>
      <c r="J1153" s="125"/>
      <c r="K1153" s="125"/>
      <c r="L1153" s="125"/>
      <c r="M1153" s="125"/>
      <c r="N1153" s="125"/>
      <c r="O1153" s="125"/>
      <c r="P1153" s="125"/>
      <c r="Q1153" s="125"/>
      <c r="R1153" s="125"/>
      <c r="S1153" s="125"/>
      <c r="T1153" s="125"/>
      <c r="U1153" s="125"/>
      <c r="V1153" s="125"/>
      <c r="W1153" s="125"/>
      <c r="X1153" s="125"/>
      <c r="Y1153" s="125"/>
      <c r="Z1153" s="125"/>
      <c r="AA1153" s="125"/>
      <c r="AB1153" s="125"/>
      <c r="AC1153" s="125"/>
      <c r="AD1153" s="125"/>
      <c r="AE1153" s="125"/>
      <c r="AF1153" s="125"/>
      <c r="AG1153" s="125"/>
      <c r="AH1153" s="125"/>
      <c r="AI1153" s="125"/>
      <c r="AJ1153" s="128"/>
      <c r="AK1153" s="143"/>
      <c r="AL1153" s="143"/>
      <c r="AM1153" s="144"/>
      <c r="AN1153" s="145"/>
      <c r="AO1153" s="145"/>
      <c r="AP1153" s="145"/>
      <c r="AQ1153" s="132"/>
      <c r="AR1153" s="197"/>
      <c r="AS1153" s="12"/>
      <c r="AT1153" s="224"/>
      <c r="AU1153" s="224"/>
      <c r="AV1153" s="12"/>
      <c r="AW1153" s="12"/>
      <c r="AX1153" s="12"/>
      <c r="AY1153" s="12"/>
      <c r="AZ1153" s="12"/>
      <c r="BA1153" s="12"/>
      <c r="BB1153" s="14"/>
      <c r="BC1153" s="14"/>
      <c r="BD1153" s="15"/>
      <c r="BE1153" s="137" t="s">
        <v>183</v>
      </c>
      <c r="BF1153" s="146"/>
      <c r="BG1153" s="146"/>
      <c r="BH1153" s="146"/>
      <c r="BI1153" s="11" t="s">
        <v>183</v>
      </c>
      <c r="BJ1153" s="11" t="s">
        <v>183</v>
      </c>
      <c r="BK1153" s="11" t="s">
        <v>183</v>
      </c>
      <c r="BL1153" s="11" t="s">
        <v>183</v>
      </c>
      <c r="BM1153" s="11" t="s">
        <v>183</v>
      </c>
      <c r="BN1153" s="11" t="s">
        <v>183</v>
      </c>
      <c r="BO1153" s="11" t="s">
        <v>183</v>
      </c>
      <c r="BP1153" s="11" t="s">
        <v>183</v>
      </c>
      <c r="BQ1153" s="11" t="s">
        <v>183</v>
      </c>
      <c r="BR1153" s="11" t="s">
        <v>183</v>
      </c>
      <c r="BS1153" s="11" t="s">
        <v>183</v>
      </c>
      <c r="BT1153" s="11" t="s">
        <v>183</v>
      </c>
      <c r="BU1153" s="11"/>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c r="CU1153" s="15"/>
      <c r="CV1153" s="15"/>
      <c r="CW1153" s="15"/>
      <c r="CX1153" s="15"/>
      <c r="CY1153" s="15"/>
      <c r="CZ1153" s="15"/>
      <c r="DA1153" s="15"/>
      <c r="DB1153" s="16"/>
      <c r="DC1153" s="16"/>
      <c r="DD1153" s="16"/>
      <c r="DE1153" s="16"/>
      <c r="DF1153" s="17"/>
      <c r="DG1153" s="16"/>
      <c r="DH1153" s="16"/>
      <c r="DI1153" s="16"/>
      <c r="DJ1153" s="16"/>
      <c r="DK1153" s="16"/>
      <c r="DL1153" s="16"/>
      <c r="DM1153" s="128"/>
      <c r="DN1153" s="16"/>
      <c r="DO1153" s="16"/>
      <c r="DP1153" s="16"/>
      <c r="DQ1153" s="16"/>
      <c r="DR1153" s="16"/>
      <c r="DS1153" s="16"/>
      <c r="DT1153" s="16"/>
      <c r="DU1153" s="16"/>
      <c r="DV1153" s="16"/>
      <c r="DW1153" s="138"/>
      <c r="DX1153" s="137"/>
      <c r="DY1153" s="137"/>
      <c r="DZ1153" s="17"/>
      <c r="EA1153" s="15"/>
      <c r="EB1153" s="15"/>
      <c r="EC1153" s="15"/>
      <c r="ED1153" s="15"/>
    </row>
    <row r="1154" spans="1:134" ht="15" customHeight="1" x14ac:dyDescent="0.3">
      <c r="A1154" s="220"/>
      <c r="B1154" s="420"/>
      <c r="C1154" s="561" t="s">
        <v>1760</v>
      </c>
      <c r="D1154" s="243" t="s">
        <v>184</v>
      </c>
      <c r="E1154" s="152"/>
      <c r="F1154" s="228"/>
      <c r="G1154" s="151" t="s">
        <v>184</v>
      </c>
      <c r="H1154" s="152"/>
      <c r="I1154" s="152"/>
      <c r="J1154" s="152"/>
      <c r="K1154" s="152"/>
      <c r="L1154" s="152"/>
      <c r="M1154" s="152"/>
      <c r="N1154" s="152"/>
      <c r="O1154" s="152"/>
      <c r="P1154" s="152"/>
      <c r="Q1154" s="152"/>
      <c r="R1154" s="152"/>
      <c r="S1154" s="152"/>
      <c r="T1154" s="152"/>
      <c r="U1154" s="152"/>
      <c r="V1154" s="152"/>
      <c r="W1154" s="152"/>
      <c r="X1154" s="152"/>
      <c r="Y1154" s="152"/>
      <c r="Z1154" s="152"/>
      <c r="AA1154" s="152"/>
      <c r="AB1154" s="152"/>
      <c r="AC1154" s="152"/>
      <c r="AD1154" s="152"/>
      <c r="AE1154" s="152"/>
      <c r="AF1154" s="152"/>
      <c r="AG1154" s="152"/>
      <c r="AH1154" s="152"/>
      <c r="AI1154" s="152"/>
      <c r="AJ1154" s="128">
        <f>IF($DM1154=0,0,(IF(_xlfn.BITAND($DM1154, 128),"8,", "") &amp; IF(_xlfn.BITAND($DM1154,64),"7,", "") &amp; IF(_xlfn.BITAND($DM1154,7), _xlfn.BITAND($DM1154,7) &amp; ",", "") &amp; IF(_xlfn.BITAND($DM1154, 56), _xlfn.BITAND($DM1154, 56)/8, "")))</f>
        <v>0</v>
      </c>
      <c r="AK1154" s="129">
        <v>515</v>
      </c>
      <c r="AL1154" s="129">
        <v>16</v>
      </c>
      <c r="AM1154" s="130" t="s">
        <v>165</v>
      </c>
      <c r="AN1154" s="131" t="s">
        <v>189</v>
      </c>
      <c r="AO1154" s="131" t="s">
        <v>167</v>
      </c>
      <c r="AP1154" s="131" t="s">
        <v>1761</v>
      </c>
      <c r="AQ1154" s="140" t="s">
        <v>1758</v>
      </c>
      <c r="AR1154" s="135">
        <v>2800</v>
      </c>
      <c r="AS1154" s="12" t="s">
        <v>191</v>
      </c>
      <c r="AT1154" s="198">
        <v>0.5</v>
      </c>
      <c r="AU1154" s="198">
        <v>5</v>
      </c>
      <c r="AV1154" s="12" t="s">
        <v>259</v>
      </c>
      <c r="AW1154" s="135">
        <v>0</v>
      </c>
      <c r="AX1154" s="135">
        <v>0</v>
      </c>
      <c r="AY1154" s="135">
        <v>0</v>
      </c>
      <c r="AZ1154" s="135">
        <v>0</v>
      </c>
      <c r="BA1154" s="135">
        <v>0</v>
      </c>
      <c r="BB1154" s="136"/>
      <c r="BC1154" s="136"/>
      <c r="BD1154" s="15"/>
      <c r="BE1154" s="137" t="str">
        <f>IF(C1154="","",C1154)</f>
        <v>Fuel rev limit</v>
      </c>
      <c r="BF1154" s="146"/>
      <c r="BG1154" s="146"/>
      <c r="BH1154" s="146"/>
      <c r="BI1154" s="11" t="s">
        <v>183</v>
      </c>
      <c r="BJ1154" s="11" t="s">
        <v>183</v>
      </c>
      <c r="BK1154" s="11" t="s">
        <v>183</v>
      </c>
      <c r="BL1154" s="11" t="s">
        <v>183</v>
      </c>
      <c r="BM1154" s="11" t="s">
        <v>183</v>
      </c>
      <c r="BN1154" s="11" t="s">
        <v>183</v>
      </c>
      <c r="BO1154" s="11" t="s">
        <v>183</v>
      </c>
      <c r="BP1154" s="11" t="s">
        <v>183</v>
      </c>
      <c r="BQ1154" s="11" t="s">
        <v>183</v>
      </c>
      <c r="BR1154" s="11" t="s">
        <v>183</v>
      </c>
      <c r="BS1154" s="11" t="s">
        <v>183</v>
      </c>
      <c r="BT1154" s="11" t="s">
        <v>183</v>
      </c>
      <c r="BU1154" s="11"/>
      <c r="BV1154" s="15">
        <f>IF(UPPER(TRIM(D1154))="X",1,0)</f>
        <v>1</v>
      </c>
      <c r="BW1154" s="15">
        <f>IF(UPPER(TRIM(E1154))="X",1,0)</f>
        <v>0</v>
      </c>
      <c r="BX1154" s="15">
        <f>IF(UPPER(TRIM(F1154))="X",1,0)</f>
        <v>0</v>
      </c>
      <c r="BY1154" s="15">
        <f>IF(UPPER(TRIM(G1154))="X",1,0)</f>
        <v>1</v>
      </c>
      <c r="BZ1154" s="15">
        <f>IF(UPPER(TRIM(H1154))="X",1,0)</f>
        <v>0</v>
      </c>
      <c r="CA1154" s="15">
        <f>IF(UPPER(TRIM(J1154))="X",1,0)</f>
        <v>0</v>
      </c>
      <c r="CB1154" s="15">
        <f>IF(UPPER(TRIM(L1154))="X",1,0)</f>
        <v>0</v>
      </c>
      <c r="CC1154" s="15">
        <f>IF(UPPER(TRIM(M1154))="X",1,0)</f>
        <v>0</v>
      </c>
      <c r="CD1154" s="15">
        <f>IF(UPPER(TRIM(I1154))="X",1,0)</f>
        <v>0</v>
      </c>
      <c r="CE1154" s="15">
        <f>IF(UPPER(TRIM(K1154))="X",1,0)</f>
        <v>0</v>
      </c>
      <c r="CF1154" s="15">
        <f t="shared" ref="CF1154:DA1154" si="529">IF(UPPER(TRIM(N1154))="X",1,0)</f>
        <v>0</v>
      </c>
      <c r="CG1154" s="15">
        <f t="shared" si="529"/>
        <v>0</v>
      </c>
      <c r="CH1154" s="15">
        <f t="shared" si="529"/>
        <v>0</v>
      </c>
      <c r="CI1154" s="15">
        <f t="shared" si="529"/>
        <v>0</v>
      </c>
      <c r="CJ1154" s="15">
        <f t="shared" si="529"/>
        <v>0</v>
      </c>
      <c r="CK1154" s="15">
        <f t="shared" si="529"/>
        <v>0</v>
      </c>
      <c r="CL1154" s="15">
        <f t="shared" si="529"/>
        <v>0</v>
      </c>
      <c r="CM1154" s="15">
        <f t="shared" si="529"/>
        <v>0</v>
      </c>
      <c r="CN1154" s="15">
        <f t="shared" si="529"/>
        <v>0</v>
      </c>
      <c r="CO1154" s="15">
        <f t="shared" si="529"/>
        <v>0</v>
      </c>
      <c r="CP1154" s="15">
        <f t="shared" si="529"/>
        <v>0</v>
      </c>
      <c r="CQ1154" s="15">
        <f t="shared" si="529"/>
        <v>0</v>
      </c>
      <c r="CR1154" s="15">
        <f t="shared" si="529"/>
        <v>0</v>
      </c>
      <c r="CS1154" s="15">
        <f t="shared" si="529"/>
        <v>0</v>
      </c>
      <c r="CT1154" s="15">
        <f t="shared" si="529"/>
        <v>0</v>
      </c>
      <c r="CU1154" s="15">
        <f t="shared" si="529"/>
        <v>0</v>
      </c>
      <c r="CV1154" s="15">
        <f t="shared" si="529"/>
        <v>0</v>
      </c>
      <c r="CW1154" s="15">
        <f t="shared" si="529"/>
        <v>0</v>
      </c>
      <c r="CX1154" s="15">
        <f t="shared" si="529"/>
        <v>0</v>
      </c>
      <c r="CY1154" s="15">
        <f t="shared" si="529"/>
        <v>0</v>
      </c>
      <c r="CZ1154" s="15">
        <f t="shared" si="529"/>
        <v>0</v>
      </c>
      <c r="DA1154" s="15">
        <f t="shared" si="529"/>
        <v>0</v>
      </c>
      <c r="DB1154" s="16">
        <f>IF(UPPER(TRIM(AM1154))="P", 0, IF(UPPER(TRIM(AM1154))="C", 16384, IF(UPPER(TRIM(AM1154))="B", 32768, IF(UPPER(TRIM(AM1154))="U", 49152, -1))))</f>
        <v>0</v>
      </c>
      <c r="DC1154" s="16">
        <f>HEX2DEC(AN1154)</f>
        <v>4369</v>
      </c>
      <c r="DD1154" s="16">
        <f>IF(UPPER(TRIM(BB1154))="",0,IF(UPPER(TRIM(BB1154))="M",32,IF(UPPER(TRIM(BB1154))="H",64,IF(UPPER(TRIM(BB1154))="I",128,-1))))</f>
        <v>0</v>
      </c>
      <c r="DE1154" s="16">
        <f>IF(UPPER(TRIM(BC1154))="",0, IF(UPPER(TRIM(BC1154))="U",1,IF(UPPER(TRIM(BC1154))="A",2,IF(UPPER(TRIM(BC1154))="B1",4,IF(UPPER(TRIM(BC1154))="B2",8,IF(UPPER(TRIM(BC1154))="C",16,-1))))))</f>
        <v>0</v>
      </c>
      <c r="DF1154" s="17"/>
      <c r="DG1154" s="16">
        <v>109</v>
      </c>
      <c r="DH1154" s="16">
        <f>AK1154</f>
        <v>515</v>
      </c>
      <c r="DI1154" s="16">
        <f>AL1154</f>
        <v>16</v>
      </c>
      <c r="DJ1154" s="16">
        <f>DB1154 + DC1154</f>
        <v>4369</v>
      </c>
      <c r="DK1154" s="16">
        <f>HEX2DEC(AO1154)</f>
        <v>0</v>
      </c>
      <c r="DL1154" s="16">
        <f>HEX2DEC(AP1154)</f>
        <v>1618</v>
      </c>
      <c r="DM1154" s="128">
        <v>0</v>
      </c>
      <c r="DN1154" s="16">
        <v>38</v>
      </c>
      <c r="DO1154" s="16">
        <f>BV1154*2^15+BW1154*2^14+BX1154*2^13+BY1154*2^12+BZ1154*2^11+CA1154*2^10+CB1154*2^9+CC1154*2^8+CD1154*2^7+CE1154*2^6+CF1154*2^5+CG1154*2^4+CH1154*2^3+CI1154*2^2+CJ1154*2^1+CK1154*2^0</f>
        <v>36864</v>
      </c>
      <c r="DP1154" s="16">
        <f>CL1154*2^15+CM1154*2^14+CN1154*2^13+CO1154*2^12+CP1154*2^11+CQ1154*2^10+CR1154*2^9+CS1154*2^8+CT1154*2^7+CU1154*2^6+CV1154*2^5+CW1154*2^4+CX1154*2^3+CY1154*2^2+CZ1154*2^1+DA1154*2^0</f>
        <v>0</v>
      </c>
      <c r="DQ1154" s="16">
        <f>IF(DS1154=2,AT1154*1000,IF(DS1154&gt;2,AT1154,HEX2DEC("40000000")))</f>
        <v>500</v>
      </c>
      <c r="DR1154" s="16">
        <f>IF(DT1154=2,AU1154*1000,IF(DT1154&gt;2,AU1154,HEX2DEC("40000000")))</f>
        <v>5000</v>
      </c>
      <c r="DS1154" s="16">
        <v>2</v>
      </c>
      <c r="DT1154" s="16">
        <v>2</v>
      </c>
      <c r="DU1154" s="16">
        <f>MAX(0,MIN(AX1154,3))*2^14+MAX(0,MIN(AY1154,3))*2^12+MAX(0,MIN(AZ1154,3))*2^10+MAX(0,MIN(BA1154,3))*2^8+IF(AW1154&lt;0,31,IF(AW1154&gt;30,30,AW1154))</f>
        <v>0</v>
      </c>
      <c r="DV1154" s="16">
        <f>DD1154 + DE1154</f>
        <v>0</v>
      </c>
      <c r="DW1154" s="138"/>
      <c r="DX1154" s="137"/>
      <c r="DY1154" s="137"/>
      <c r="DZ1154" s="17"/>
      <c r="EA1154" s="15"/>
      <c r="EB1154" s="15"/>
      <c r="EC1154" s="15"/>
      <c r="ED1154" s="15"/>
    </row>
    <row r="1155" spans="1:134" ht="15" hidden="1" customHeight="1" x14ac:dyDescent="0.3">
      <c r="A1155" s="220"/>
      <c r="B1155" s="421" t="s">
        <v>1762</v>
      </c>
      <c r="C1155" s="561"/>
      <c r="D1155" s="125"/>
      <c r="E1155" s="125"/>
      <c r="F1155" s="125"/>
      <c r="G1155" s="125"/>
      <c r="H1155" s="125"/>
      <c r="I1155" s="125"/>
      <c r="J1155" s="125"/>
      <c r="K1155" s="125"/>
      <c r="L1155" s="125"/>
      <c r="M1155" s="125"/>
      <c r="N1155" s="125"/>
      <c r="O1155" s="125"/>
      <c r="P1155" s="125"/>
      <c r="Q1155" s="125"/>
      <c r="R1155" s="125"/>
      <c r="S1155" s="125"/>
      <c r="T1155" s="125"/>
      <c r="U1155" s="125"/>
      <c r="V1155" s="125"/>
      <c r="W1155" s="125"/>
      <c r="X1155" s="125"/>
      <c r="Y1155" s="125"/>
      <c r="Z1155" s="125"/>
      <c r="AA1155" s="125"/>
      <c r="AB1155" s="125"/>
      <c r="AC1155" s="125"/>
      <c r="AD1155" s="125"/>
      <c r="AE1155" s="125"/>
      <c r="AF1155" s="125"/>
      <c r="AG1155" s="125"/>
      <c r="AH1155" s="125"/>
      <c r="AI1155" s="125"/>
      <c r="AJ1155" s="128"/>
      <c r="AK1155" s="143"/>
      <c r="AL1155" s="143"/>
      <c r="AM1155" s="144"/>
      <c r="AN1155" s="145"/>
      <c r="AO1155" s="145"/>
      <c r="AP1155" s="145"/>
      <c r="AQ1155" s="132"/>
      <c r="AR1155" s="197"/>
      <c r="AS1155" s="12"/>
      <c r="AT1155" s="224"/>
      <c r="AU1155" s="224"/>
      <c r="AV1155" s="12"/>
      <c r="AW1155" s="12"/>
      <c r="AX1155" s="12"/>
      <c r="AY1155" s="12"/>
      <c r="AZ1155" s="12"/>
      <c r="BA1155" s="12"/>
      <c r="BB1155" s="14"/>
      <c r="BC1155" s="14"/>
      <c r="BD1155" s="15"/>
      <c r="BE1155" s="137" t="s">
        <v>183</v>
      </c>
      <c r="BF1155" s="146"/>
      <c r="BG1155" s="146"/>
      <c r="BH1155" s="146"/>
      <c r="BI1155" s="11" t="s">
        <v>183</v>
      </c>
      <c r="BJ1155" s="11" t="s">
        <v>183</v>
      </c>
      <c r="BK1155" s="11" t="s">
        <v>183</v>
      </c>
      <c r="BL1155" s="11" t="s">
        <v>183</v>
      </c>
      <c r="BM1155" s="11" t="s">
        <v>183</v>
      </c>
      <c r="BN1155" s="11" t="s">
        <v>183</v>
      </c>
      <c r="BO1155" s="11" t="s">
        <v>183</v>
      </c>
      <c r="BP1155" s="11" t="s">
        <v>183</v>
      </c>
      <c r="BQ1155" s="11" t="s">
        <v>183</v>
      </c>
      <c r="BR1155" s="11" t="s">
        <v>183</v>
      </c>
      <c r="BS1155" s="11" t="s">
        <v>183</v>
      </c>
      <c r="BT1155" s="11" t="s">
        <v>183</v>
      </c>
      <c r="BU1155" s="11"/>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c r="CU1155" s="15"/>
      <c r="CV1155" s="15"/>
      <c r="CW1155" s="15"/>
      <c r="CX1155" s="15"/>
      <c r="CY1155" s="15"/>
      <c r="CZ1155" s="15"/>
      <c r="DA1155" s="15"/>
      <c r="DB1155" s="16"/>
      <c r="DC1155" s="16"/>
      <c r="DD1155" s="16"/>
      <c r="DE1155" s="16"/>
      <c r="DF1155" s="17"/>
      <c r="DG1155" s="16"/>
      <c r="DH1155" s="16"/>
      <c r="DI1155" s="16"/>
      <c r="DJ1155" s="16"/>
      <c r="DK1155" s="16"/>
      <c r="DL1155" s="16"/>
      <c r="DM1155" s="128"/>
      <c r="DN1155" s="16"/>
      <c r="DO1155" s="16"/>
      <c r="DP1155" s="16"/>
      <c r="DQ1155" s="16"/>
      <c r="DR1155" s="16"/>
      <c r="DS1155" s="16"/>
      <c r="DT1155" s="16"/>
      <c r="DU1155" s="16"/>
      <c r="DV1155" s="16"/>
      <c r="DW1155" s="138"/>
      <c r="DX1155" s="137"/>
      <c r="DY1155" s="137"/>
      <c r="DZ1155" s="17"/>
      <c r="EA1155" s="15"/>
      <c r="EB1155" s="15"/>
      <c r="EC1155" s="15"/>
      <c r="ED1155" s="15"/>
    </row>
    <row r="1156" spans="1:134" ht="15" customHeight="1" x14ac:dyDescent="0.3">
      <c r="A1156" s="220"/>
      <c r="B1156" s="421" t="s">
        <v>1763</v>
      </c>
      <c r="C1156" s="561" t="s">
        <v>1764</v>
      </c>
      <c r="D1156" s="151" t="s">
        <v>184</v>
      </c>
      <c r="E1156" s="200" t="s">
        <v>184</v>
      </c>
      <c r="F1156" s="152"/>
      <c r="G1156" s="151" t="s">
        <v>184</v>
      </c>
      <c r="H1156" s="152"/>
      <c r="I1156" s="152"/>
      <c r="J1156" s="152"/>
      <c r="K1156" s="152"/>
      <c r="L1156" s="152"/>
      <c r="M1156" s="152"/>
      <c r="N1156" s="152"/>
      <c r="O1156" s="152"/>
      <c r="P1156" s="152"/>
      <c r="Q1156" s="152"/>
      <c r="R1156" s="152"/>
      <c r="S1156" s="152"/>
      <c r="T1156" s="152"/>
      <c r="U1156" s="152"/>
      <c r="V1156" s="152"/>
      <c r="W1156" s="152"/>
      <c r="X1156" s="152"/>
      <c r="Y1156" s="152"/>
      <c r="Z1156" s="152"/>
      <c r="AA1156" s="152"/>
      <c r="AB1156" s="152"/>
      <c r="AC1156" s="152"/>
      <c r="AD1156" s="152"/>
      <c r="AE1156" s="152"/>
      <c r="AF1156" s="152"/>
      <c r="AG1156" s="152"/>
      <c r="AH1156" s="152"/>
      <c r="AI1156" s="152"/>
      <c r="AJ1156" s="128">
        <f>IF($DM1156=0,0,(IF(_xlfn.BITAND($DM1156, 128),"8,", "") &amp; IF(_xlfn.BITAND($DM1156,64),"7,", "") &amp; IF(_xlfn.BITAND($DM1156,7), _xlfn.BITAND($DM1156,7) &amp; ",", "") &amp; IF(_xlfn.BITAND($DM1156, 56), _xlfn.BITAND($DM1156, 56)/8, "")))</f>
        <v>0</v>
      </c>
      <c r="AK1156" s="129">
        <v>515</v>
      </c>
      <c r="AL1156" s="129">
        <v>0</v>
      </c>
      <c r="AM1156" s="130" t="s">
        <v>165</v>
      </c>
      <c r="AN1156" s="131" t="s">
        <v>943</v>
      </c>
      <c r="AO1156" s="131" t="s">
        <v>167</v>
      </c>
      <c r="AP1156" s="131" t="s">
        <v>1765</v>
      </c>
      <c r="AQ1156" s="140" t="s">
        <v>1758</v>
      </c>
      <c r="AR1156" s="135">
        <v>2900</v>
      </c>
      <c r="AS1156" s="12" t="s">
        <v>191</v>
      </c>
      <c r="AT1156" s="198">
        <v>0.5</v>
      </c>
      <c r="AU1156" s="198">
        <v>5</v>
      </c>
      <c r="AV1156" s="12" t="s">
        <v>259</v>
      </c>
      <c r="AW1156" s="135">
        <v>0</v>
      </c>
      <c r="AX1156" s="135">
        <v>0</v>
      </c>
      <c r="AY1156" s="135">
        <v>0</v>
      </c>
      <c r="AZ1156" s="135">
        <v>0</v>
      </c>
      <c r="BA1156" s="135">
        <v>0</v>
      </c>
      <c r="BB1156" s="136"/>
      <c r="BC1156" s="136"/>
      <c r="BD1156" s="15"/>
      <c r="BE1156" s="137" t="str">
        <f>IF(C1156="","",C1156)</f>
        <v>Spark rev limit</v>
      </c>
      <c r="BF1156" s="146"/>
      <c r="BG1156" s="146"/>
      <c r="BH1156" s="146"/>
      <c r="BI1156" s="11" t="s">
        <v>183</v>
      </c>
      <c r="BJ1156" s="11" t="s">
        <v>183</v>
      </c>
      <c r="BK1156" s="11" t="s">
        <v>183</v>
      </c>
      <c r="BL1156" s="11" t="s">
        <v>183</v>
      </c>
      <c r="BM1156" s="11" t="s">
        <v>183</v>
      </c>
      <c r="BN1156" s="11" t="s">
        <v>183</v>
      </c>
      <c r="BO1156" s="11" t="s">
        <v>183</v>
      </c>
      <c r="BP1156" s="11" t="s">
        <v>183</v>
      </c>
      <c r="BQ1156" s="11" t="s">
        <v>183</v>
      </c>
      <c r="BR1156" s="11" t="s">
        <v>183</v>
      </c>
      <c r="BS1156" s="11" t="s">
        <v>183</v>
      </c>
      <c r="BT1156" s="11" t="s">
        <v>183</v>
      </c>
      <c r="BU1156" s="11"/>
      <c r="BV1156" s="15">
        <f>IF(UPPER(TRIM(D1156))="X",1,0)</f>
        <v>1</v>
      </c>
      <c r="BW1156" s="15">
        <f>IF(UPPER(TRIM(E1156))="X",1,0)</f>
        <v>1</v>
      </c>
      <c r="BX1156" s="15">
        <f>IF(UPPER(TRIM(F1156))="X",1,0)</f>
        <v>0</v>
      </c>
      <c r="BY1156" s="15">
        <f>IF(UPPER(TRIM(G1156))="X",1,0)</f>
        <v>1</v>
      </c>
      <c r="BZ1156" s="15">
        <f>IF(UPPER(TRIM(H1156))="X",1,0)</f>
        <v>0</v>
      </c>
      <c r="CA1156" s="15">
        <f>IF(UPPER(TRIM(J1156))="X",1,0)</f>
        <v>0</v>
      </c>
      <c r="CB1156" s="15">
        <f>IF(UPPER(TRIM(L1156))="X",1,0)</f>
        <v>0</v>
      </c>
      <c r="CC1156" s="15">
        <f>IF(UPPER(TRIM(M1156))="X",1,0)</f>
        <v>0</v>
      </c>
      <c r="CD1156" s="15">
        <f>IF(UPPER(TRIM(I1156))="X",1,0)</f>
        <v>0</v>
      </c>
      <c r="CE1156" s="15">
        <f>IF(UPPER(TRIM(K1156))="X",1,0)</f>
        <v>0</v>
      </c>
      <c r="CF1156" s="15">
        <f t="shared" ref="CF1156:DA1156" si="530">IF(UPPER(TRIM(N1156))="X",1,0)</f>
        <v>0</v>
      </c>
      <c r="CG1156" s="15">
        <f t="shared" si="530"/>
        <v>0</v>
      </c>
      <c r="CH1156" s="15">
        <f t="shared" si="530"/>
        <v>0</v>
      </c>
      <c r="CI1156" s="15">
        <f t="shared" si="530"/>
        <v>0</v>
      </c>
      <c r="CJ1156" s="15">
        <f t="shared" si="530"/>
        <v>0</v>
      </c>
      <c r="CK1156" s="15">
        <f t="shared" si="530"/>
        <v>0</v>
      </c>
      <c r="CL1156" s="15">
        <f t="shared" si="530"/>
        <v>0</v>
      </c>
      <c r="CM1156" s="15">
        <f t="shared" si="530"/>
        <v>0</v>
      </c>
      <c r="CN1156" s="15">
        <f t="shared" si="530"/>
        <v>0</v>
      </c>
      <c r="CO1156" s="15">
        <f t="shared" si="530"/>
        <v>0</v>
      </c>
      <c r="CP1156" s="15">
        <f t="shared" si="530"/>
        <v>0</v>
      </c>
      <c r="CQ1156" s="15">
        <f t="shared" si="530"/>
        <v>0</v>
      </c>
      <c r="CR1156" s="15">
        <f t="shared" si="530"/>
        <v>0</v>
      </c>
      <c r="CS1156" s="15">
        <f t="shared" si="530"/>
        <v>0</v>
      </c>
      <c r="CT1156" s="15">
        <f t="shared" si="530"/>
        <v>0</v>
      </c>
      <c r="CU1156" s="15">
        <f t="shared" si="530"/>
        <v>0</v>
      </c>
      <c r="CV1156" s="15">
        <f t="shared" si="530"/>
        <v>0</v>
      </c>
      <c r="CW1156" s="15">
        <f t="shared" si="530"/>
        <v>0</v>
      </c>
      <c r="CX1156" s="15">
        <f t="shared" si="530"/>
        <v>0</v>
      </c>
      <c r="CY1156" s="15">
        <f t="shared" si="530"/>
        <v>0</v>
      </c>
      <c r="CZ1156" s="15">
        <f t="shared" si="530"/>
        <v>0</v>
      </c>
      <c r="DA1156" s="15">
        <f t="shared" si="530"/>
        <v>0</v>
      </c>
      <c r="DB1156" s="16">
        <f>IF(UPPER(TRIM(AM1156))="P", 0, IF(UPPER(TRIM(AM1156))="C", 16384, IF(UPPER(TRIM(AM1156))="B", 32768, IF(UPPER(TRIM(AM1156))="U", 49152, -1))))</f>
        <v>0</v>
      </c>
      <c r="DC1156" s="16">
        <f>HEX2DEC(AN1156)</f>
        <v>4370</v>
      </c>
      <c r="DD1156" s="16">
        <f>IF(UPPER(TRIM(BB1156))="",0,IF(UPPER(TRIM(BB1156))="M",32,IF(UPPER(TRIM(BB1156))="H",64,IF(UPPER(TRIM(BB1156))="I",128,-1))))</f>
        <v>0</v>
      </c>
      <c r="DE1156" s="16">
        <f>IF(UPPER(TRIM(BC1156))="",0, IF(UPPER(TRIM(BC1156))="U",1,IF(UPPER(TRIM(BC1156))="A",2,IF(UPPER(TRIM(BC1156))="B1",4,IF(UPPER(TRIM(BC1156))="B2",8,IF(UPPER(TRIM(BC1156))="C",16,-1))))))</f>
        <v>0</v>
      </c>
      <c r="DF1156" s="17"/>
      <c r="DG1156" s="16">
        <v>110</v>
      </c>
      <c r="DH1156" s="16">
        <f>AK1156</f>
        <v>515</v>
      </c>
      <c r="DI1156" s="16">
        <f>AL1156</f>
        <v>0</v>
      </c>
      <c r="DJ1156" s="16">
        <f>DB1156 + DC1156</f>
        <v>4370</v>
      </c>
      <c r="DK1156" s="16">
        <f>HEX2DEC(AO1156)</f>
        <v>0</v>
      </c>
      <c r="DL1156" s="16">
        <f>HEX2DEC(AP1156)</f>
        <v>1619</v>
      </c>
      <c r="DM1156" s="128">
        <v>0</v>
      </c>
      <c r="DN1156" s="16">
        <v>39</v>
      </c>
      <c r="DO1156" s="16">
        <f>BV1156*2^15+BW1156*2^14+BX1156*2^13+BY1156*2^12+BZ1156*2^11+CA1156*2^10+CB1156*2^9+CC1156*2^8+CD1156*2^7+CE1156*2^6+CF1156*2^5+CG1156*2^4+CH1156*2^3+CI1156*2^2+CJ1156*2^1+CK1156*2^0</f>
        <v>53248</v>
      </c>
      <c r="DP1156" s="16">
        <f>CL1156*2^15+CM1156*2^14+CN1156*2^13+CO1156*2^12+CP1156*2^11+CQ1156*2^10+CR1156*2^9+CS1156*2^8+CT1156*2^7+CU1156*2^6+CV1156*2^5+CW1156*2^4+CX1156*2^3+CY1156*2^2+CZ1156*2^1+DA1156*2^0</f>
        <v>0</v>
      </c>
      <c r="DQ1156" s="16">
        <f>IF(DS1156=2,AT1156*1000,IF(DS1156&gt;2,AT1156,HEX2DEC("40000000")))</f>
        <v>500</v>
      </c>
      <c r="DR1156" s="16">
        <f>IF(DT1156=2,AU1156*1000,IF(DT1156&gt;2,AU1156,HEX2DEC("40000000")))</f>
        <v>5000</v>
      </c>
      <c r="DS1156" s="16">
        <v>2</v>
      </c>
      <c r="DT1156" s="16">
        <v>2</v>
      </c>
      <c r="DU1156" s="16">
        <f>MAX(0,MIN(AX1156,3))*2^14+MAX(0,MIN(AY1156,3))*2^12+MAX(0,MIN(AZ1156,3))*2^10+MAX(0,MIN(BA1156,3))*2^8+IF(AW1156&lt;0,31,IF(AW1156&gt;30,30,AW1156))</f>
        <v>0</v>
      </c>
      <c r="DV1156" s="16">
        <f>DD1156 + DE1156</f>
        <v>0</v>
      </c>
      <c r="DW1156" s="138"/>
      <c r="DX1156" s="137"/>
      <c r="DY1156" s="137"/>
      <c r="DZ1156" s="17"/>
      <c r="EA1156" s="15"/>
      <c r="EB1156" s="15"/>
      <c r="EC1156" s="15"/>
      <c r="ED1156" s="15"/>
    </row>
    <row r="1157" spans="1:134" ht="15" hidden="1" customHeight="1" x14ac:dyDescent="0.3">
      <c r="A1157" s="154"/>
      <c r="B1157" s="420"/>
      <c r="C1157" s="561"/>
      <c r="D1157" s="204"/>
      <c r="E1157" s="204"/>
      <c r="F1157" s="257"/>
      <c r="G1157" s="204"/>
      <c r="H1157" s="257"/>
      <c r="I1157" s="257"/>
      <c r="J1157" s="257"/>
      <c r="K1157" s="257"/>
      <c r="L1157" s="257"/>
      <c r="M1157" s="257"/>
      <c r="N1157" s="257"/>
      <c r="O1157" s="257"/>
      <c r="P1157" s="257"/>
      <c r="Q1157" s="257"/>
      <c r="R1157" s="257"/>
      <c r="S1157" s="257"/>
      <c r="T1157" s="257"/>
      <c r="U1157" s="257"/>
      <c r="V1157" s="257"/>
      <c r="W1157" s="257"/>
      <c r="X1157" s="257"/>
      <c r="Y1157" s="257"/>
      <c r="Z1157" s="257"/>
      <c r="AA1157" s="257"/>
      <c r="AB1157" s="257"/>
      <c r="AC1157" s="257"/>
      <c r="AD1157" s="257"/>
      <c r="AE1157" s="257"/>
      <c r="AF1157" s="257"/>
      <c r="AG1157" s="257"/>
      <c r="AH1157" s="257"/>
      <c r="AI1157" s="257"/>
      <c r="AJ1157" s="128"/>
      <c r="AK1157" s="143"/>
      <c r="AL1157" s="143"/>
      <c r="AM1157" s="144"/>
      <c r="AN1157" s="145"/>
      <c r="AO1157" s="145"/>
      <c r="AP1157" s="145"/>
      <c r="AQ1157" s="140"/>
      <c r="AR1157" s="12"/>
      <c r="AS1157" s="12"/>
      <c r="AT1157" s="224"/>
      <c r="AU1157" s="224"/>
      <c r="AV1157" s="12"/>
      <c r="AW1157" s="12"/>
      <c r="AX1157" s="12"/>
      <c r="AY1157" s="12"/>
      <c r="AZ1157" s="12"/>
      <c r="BA1157" s="12"/>
      <c r="BB1157" s="14"/>
      <c r="BC1157" s="14"/>
      <c r="BD1157" s="15"/>
      <c r="BE1157" s="137" t="s">
        <v>183</v>
      </c>
      <c r="BF1157" s="146"/>
      <c r="BG1157" s="146"/>
      <c r="BH1157" s="146"/>
      <c r="BI1157" s="11" t="s">
        <v>183</v>
      </c>
      <c r="BJ1157" s="11" t="s">
        <v>183</v>
      </c>
      <c r="BK1157" s="11" t="s">
        <v>183</v>
      </c>
      <c r="BL1157" s="11" t="s">
        <v>183</v>
      </c>
      <c r="BM1157" s="11" t="s">
        <v>183</v>
      </c>
      <c r="BN1157" s="11" t="s">
        <v>183</v>
      </c>
      <c r="BO1157" s="11" t="s">
        <v>183</v>
      </c>
      <c r="BP1157" s="11" t="s">
        <v>183</v>
      </c>
      <c r="BQ1157" s="11" t="s">
        <v>183</v>
      </c>
      <c r="BR1157" s="11" t="s">
        <v>183</v>
      </c>
      <c r="BS1157" s="11" t="s">
        <v>183</v>
      </c>
      <c r="BT1157" s="11" t="s">
        <v>183</v>
      </c>
      <c r="BU1157" s="11"/>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c r="CU1157" s="15"/>
      <c r="CV1157" s="15"/>
      <c r="CW1157" s="15"/>
      <c r="CX1157" s="15"/>
      <c r="CY1157" s="15"/>
      <c r="CZ1157" s="15"/>
      <c r="DA1157" s="15"/>
      <c r="DB1157" s="16"/>
      <c r="DC1157" s="16"/>
      <c r="DD1157" s="16"/>
      <c r="DE1157" s="16"/>
      <c r="DF1157" s="17"/>
      <c r="DG1157" s="16"/>
      <c r="DH1157" s="16"/>
      <c r="DI1157" s="16"/>
      <c r="DJ1157" s="16"/>
      <c r="DK1157" s="16"/>
      <c r="DL1157" s="16"/>
      <c r="DM1157" s="128"/>
      <c r="DN1157" s="16"/>
      <c r="DO1157" s="16"/>
      <c r="DP1157" s="16"/>
      <c r="DQ1157" s="16"/>
      <c r="DR1157" s="16"/>
      <c r="DS1157" s="16"/>
      <c r="DT1157" s="16"/>
      <c r="DU1157" s="16"/>
      <c r="DV1157" s="16"/>
      <c r="DW1157" s="138"/>
      <c r="DX1157" s="137"/>
      <c r="DY1157" s="137"/>
      <c r="DZ1157" s="17"/>
      <c r="EA1157" s="15"/>
      <c r="EB1157" s="15"/>
      <c r="EC1157" s="15"/>
      <c r="ED1157" s="15"/>
    </row>
    <row r="1158" spans="1:134" ht="15" hidden="1" customHeight="1" x14ac:dyDescent="0.3">
      <c r="A1158" s="153"/>
      <c r="B1158" s="420"/>
      <c r="C1158" s="561" t="s">
        <v>1766</v>
      </c>
      <c r="D1158" s="151"/>
      <c r="E1158" s="200"/>
      <c r="F1158" s="152"/>
      <c r="G1158" s="151"/>
      <c r="H1158" s="152"/>
      <c r="I1158" s="152"/>
      <c r="J1158" s="152"/>
      <c r="K1158" s="152"/>
      <c r="L1158" s="152"/>
      <c r="M1158" s="152"/>
      <c r="N1158" s="152"/>
      <c r="O1158" s="152"/>
      <c r="P1158" s="152"/>
      <c r="Q1158" s="152"/>
      <c r="R1158" s="152"/>
      <c r="S1158" s="152"/>
      <c r="T1158" s="152"/>
      <c r="U1158" s="152"/>
      <c r="V1158" s="152"/>
      <c r="W1158" s="152"/>
      <c r="X1158" s="152"/>
      <c r="Y1158" s="152"/>
      <c r="Z1158" s="152"/>
      <c r="AA1158" s="152"/>
      <c r="AB1158" s="152"/>
      <c r="AC1158" s="152"/>
      <c r="AD1158" s="152"/>
      <c r="AE1158" s="152"/>
      <c r="AF1158" s="152"/>
      <c r="AG1158" s="152"/>
      <c r="AH1158" s="152"/>
      <c r="AI1158" s="152"/>
      <c r="AJ1158" s="128">
        <f>IF($DM1158=0,0,(IF(_xlfn.BITAND($DM1158, 128),"8,", "") &amp; IF(_xlfn.BITAND($DM1158,64),"7,", "") &amp; IF(_xlfn.BITAND($DM1158,7), _xlfn.BITAND($DM1158,7) &amp; ",", "") &amp; IF(_xlfn.BITAND($DM1158, 56), _xlfn.BITAND($DM1158, 56)/8, "")))</f>
        <v>0</v>
      </c>
      <c r="AK1158" s="129">
        <v>515</v>
      </c>
      <c r="AL1158" s="129">
        <v>15</v>
      </c>
      <c r="AM1158" s="130" t="s">
        <v>165</v>
      </c>
      <c r="AN1158" s="131" t="s">
        <v>1767</v>
      </c>
      <c r="AO1158" s="131" t="s">
        <v>167</v>
      </c>
      <c r="AP1158" s="131" t="s">
        <v>1767</v>
      </c>
      <c r="AQ1158" s="140" t="s">
        <v>1768</v>
      </c>
      <c r="AR1158" s="135">
        <v>1000</v>
      </c>
      <c r="AS1158" s="12" t="s">
        <v>191</v>
      </c>
      <c r="AT1158" s="198">
        <v>2</v>
      </c>
      <c r="AU1158" s="198">
        <v>1</v>
      </c>
      <c r="AV1158" s="12" t="s">
        <v>259</v>
      </c>
      <c r="AW1158" s="135">
        <v>0</v>
      </c>
      <c r="AX1158" s="135">
        <v>0</v>
      </c>
      <c r="AY1158" s="135">
        <v>0</v>
      </c>
      <c r="AZ1158" s="135">
        <v>0</v>
      </c>
      <c r="BA1158" s="135">
        <v>0</v>
      </c>
      <c r="BB1158" s="136"/>
      <c r="BC1158" s="136"/>
      <c r="BD1158" s="15"/>
      <c r="BE1158" s="137" t="str">
        <f>IF(C1158="","",C1158)</f>
        <v>Unable to achieve low target speed</v>
      </c>
      <c r="BF1158" s="146"/>
      <c r="BG1158" s="146"/>
      <c r="BH1158" s="146"/>
      <c r="BI1158" s="11" t="s">
        <v>183</v>
      </c>
      <c r="BJ1158" s="11" t="s">
        <v>183</v>
      </c>
      <c r="BK1158" s="11" t="s">
        <v>183</v>
      </c>
      <c r="BL1158" s="11" t="s">
        <v>183</v>
      </c>
      <c r="BM1158" s="11" t="s">
        <v>183</v>
      </c>
      <c r="BN1158" s="11" t="s">
        <v>183</v>
      </c>
      <c r="BO1158" s="11" t="s">
        <v>183</v>
      </c>
      <c r="BP1158" s="11" t="s">
        <v>183</v>
      </c>
      <c r="BQ1158" s="11" t="s">
        <v>183</v>
      </c>
      <c r="BR1158" s="11" t="s">
        <v>183</v>
      </c>
      <c r="BS1158" s="11" t="s">
        <v>183</v>
      </c>
      <c r="BT1158" s="11" t="s">
        <v>183</v>
      </c>
      <c r="BU1158" s="11"/>
      <c r="BV1158" s="15">
        <f>IF(UPPER(TRIM(D1158))="X",1,0)</f>
        <v>0</v>
      </c>
      <c r="BW1158" s="15">
        <f>IF(UPPER(TRIM(E1158))="X",1,0)</f>
        <v>0</v>
      </c>
      <c r="BX1158" s="15">
        <f>IF(UPPER(TRIM(F1158))="X",1,0)</f>
        <v>0</v>
      </c>
      <c r="BY1158" s="15">
        <f>IF(UPPER(TRIM(G1158))="X",1,0)</f>
        <v>0</v>
      </c>
      <c r="BZ1158" s="15">
        <f>IF(UPPER(TRIM(H1158))="X",1,0)</f>
        <v>0</v>
      </c>
      <c r="CA1158" s="15">
        <f>IF(UPPER(TRIM(J1158))="X",1,0)</f>
        <v>0</v>
      </c>
      <c r="CB1158" s="15">
        <f>IF(UPPER(TRIM(L1158))="X",1,0)</f>
        <v>0</v>
      </c>
      <c r="CC1158" s="15">
        <f>IF(UPPER(TRIM(M1158))="X",1,0)</f>
        <v>0</v>
      </c>
      <c r="CD1158" s="15">
        <f>IF(UPPER(TRIM(I1158))="X",1,0)</f>
        <v>0</v>
      </c>
      <c r="CE1158" s="15">
        <f>IF(UPPER(TRIM(K1158))="X",1,0)</f>
        <v>0</v>
      </c>
      <c r="CF1158" s="15">
        <f t="shared" ref="CF1158:DA1158" si="531">IF(UPPER(TRIM(N1158))="X",1,0)</f>
        <v>0</v>
      </c>
      <c r="CG1158" s="15">
        <f t="shared" si="531"/>
        <v>0</v>
      </c>
      <c r="CH1158" s="15">
        <f t="shared" si="531"/>
        <v>0</v>
      </c>
      <c r="CI1158" s="15">
        <f t="shared" si="531"/>
        <v>0</v>
      </c>
      <c r="CJ1158" s="15">
        <f t="shared" si="531"/>
        <v>0</v>
      </c>
      <c r="CK1158" s="15">
        <f t="shared" si="531"/>
        <v>0</v>
      </c>
      <c r="CL1158" s="15">
        <f t="shared" si="531"/>
        <v>0</v>
      </c>
      <c r="CM1158" s="15">
        <f t="shared" si="531"/>
        <v>0</v>
      </c>
      <c r="CN1158" s="15">
        <f t="shared" si="531"/>
        <v>0</v>
      </c>
      <c r="CO1158" s="15">
        <f t="shared" si="531"/>
        <v>0</v>
      </c>
      <c r="CP1158" s="15">
        <f t="shared" si="531"/>
        <v>0</v>
      </c>
      <c r="CQ1158" s="15">
        <f t="shared" si="531"/>
        <v>0</v>
      </c>
      <c r="CR1158" s="15">
        <f t="shared" si="531"/>
        <v>0</v>
      </c>
      <c r="CS1158" s="15">
        <f t="shared" si="531"/>
        <v>0</v>
      </c>
      <c r="CT1158" s="15">
        <f t="shared" si="531"/>
        <v>0</v>
      </c>
      <c r="CU1158" s="15">
        <f t="shared" si="531"/>
        <v>0</v>
      </c>
      <c r="CV1158" s="15">
        <f t="shared" si="531"/>
        <v>0</v>
      </c>
      <c r="CW1158" s="15">
        <f t="shared" si="531"/>
        <v>0</v>
      </c>
      <c r="CX1158" s="15">
        <f t="shared" si="531"/>
        <v>0</v>
      </c>
      <c r="CY1158" s="15">
        <f t="shared" si="531"/>
        <v>0</v>
      </c>
      <c r="CZ1158" s="15">
        <f t="shared" si="531"/>
        <v>0</v>
      </c>
      <c r="DA1158" s="15">
        <f t="shared" si="531"/>
        <v>0</v>
      </c>
      <c r="DB1158" s="16">
        <f>IF(UPPER(TRIM(AM1158))="P", 0, IF(UPPER(TRIM(AM1158))="C", 16384, IF(UPPER(TRIM(AM1158))="B", 32768, IF(UPPER(TRIM(AM1158))="U", 49152, -1))))</f>
        <v>0</v>
      </c>
      <c r="DC1158" s="16">
        <f>HEX2DEC(AN1158)</f>
        <v>4372</v>
      </c>
      <c r="DD1158" s="16">
        <f>IF(UPPER(TRIM(BB1158))="",0,IF(UPPER(TRIM(BB1158))="M",32,IF(UPPER(TRIM(BB1158))="H",64,IF(UPPER(TRIM(BB1158))="I",128,-1))))</f>
        <v>0</v>
      </c>
      <c r="DE1158" s="16">
        <f>IF(UPPER(TRIM(BC1158))="",0, IF(UPPER(TRIM(BC1158))="U",1,IF(UPPER(TRIM(BC1158))="A",2,IF(UPPER(TRIM(BC1158))="B1",4,IF(UPPER(TRIM(BC1158))="B2",8,IF(UPPER(TRIM(BC1158))="C",16,-1))))))</f>
        <v>0</v>
      </c>
      <c r="DF1158" s="17"/>
      <c r="DG1158" s="16">
        <v>520</v>
      </c>
      <c r="DH1158" s="16">
        <f>AK1158</f>
        <v>515</v>
      </c>
      <c r="DI1158" s="16">
        <f>AL1158</f>
        <v>15</v>
      </c>
      <c r="DJ1158" s="16">
        <f>DB1158 + DC1158</f>
        <v>4372</v>
      </c>
      <c r="DK1158" s="16">
        <f>HEX2DEC(AO1158)</f>
        <v>0</v>
      </c>
      <c r="DL1158" s="16">
        <f>HEX2DEC(AP1158)</f>
        <v>4372</v>
      </c>
      <c r="DM1158" s="128">
        <v>0</v>
      </c>
      <c r="DN1158" s="16">
        <v>390</v>
      </c>
      <c r="DO1158" s="16">
        <f>BV1158*2^15+BW1158*2^14+BX1158*2^13+BY1158*2^12+BZ1158*2^11+CA1158*2^10+CB1158*2^9+CC1158*2^8+CD1158*2^7+CE1158*2^6+CF1158*2^5+CG1158*2^4+CH1158*2^3+CI1158*2^2+CJ1158*2^1+CK1158*2^0</f>
        <v>0</v>
      </c>
      <c r="DP1158" s="16">
        <f>CL1158*2^15+CM1158*2^14+CN1158*2^13+CO1158*2^12+CP1158*2^11+CQ1158*2^10+CR1158*2^9+CS1158*2^8+CT1158*2^7+CU1158*2^6+CV1158*2^5+CW1158*2^4+CX1158*2^3+CY1158*2^2+CZ1158*2^1+DA1158*2^0</f>
        <v>0</v>
      </c>
      <c r="DQ1158" s="16">
        <f>IF(DS1158=2,AT1158*1000,AT1158)</f>
        <v>2000</v>
      </c>
      <c r="DR1158" s="16">
        <f>IF(DT1158=2,AU1158*1000,AU1158)</f>
        <v>1000</v>
      </c>
      <c r="DS1158" s="16">
        <v>2</v>
      </c>
      <c r="DT1158" s="16">
        <v>2</v>
      </c>
      <c r="DU1158" s="16">
        <f>MAX(0,MIN(AX1158,3))*2^14+MAX(0,MIN(AY1158,3))*2^12+MAX(0,MIN(AZ1158,3))*2^10+MAX(0,MIN(BA1158,3))*2^8+IF(AW1158&lt;0,31,IF(AW1158&gt;30,30,AW1158))</f>
        <v>0</v>
      </c>
      <c r="DV1158" s="16">
        <f>DD1158 + DE1158</f>
        <v>0</v>
      </c>
      <c r="DW1158" s="138"/>
      <c r="DX1158" s="137"/>
      <c r="DY1158" s="137"/>
      <c r="DZ1158" s="17"/>
      <c r="EA1158" s="15"/>
      <c r="EB1158" s="15"/>
      <c r="EC1158" s="15"/>
      <c r="ED1158" s="15"/>
    </row>
    <row r="1159" spans="1:134" ht="15" hidden="1" customHeight="1" x14ac:dyDescent="0.3">
      <c r="A1159" s="153"/>
      <c r="B1159" s="420"/>
      <c r="C1159" s="561"/>
      <c r="D1159" s="204"/>
      <c r="E1159" s="204"/>
      <c r="F1159" s="257"/>
      <c r="G1159" s="204"/>
      <c r="H1159" s="257"/>
      <c r="I1159" s="257"/>
      <c r="J1159" s="257"/>
      <c r="K1159" s="257"/>
      <c r="L1159" s="257"/>
      <c r="M1159" s="257"/>
      <c r="N1159" s="257"/>
      <c r="O1159" s="257"/>
      <c r="P1159" s="257"/>
      <c r="Q1159" s="257"/>
      <c r="R1159" s="257"/>
      <c r="S1159" s="257"/>
      <c r="T1159" s="257"/>
      <c r="U1159" s="257"/>
      <c r="V1159" s="257"/>
      <c r="W1159" s="257"/>
      <c r="X1159" s="257"/>
      <c r="Y1159" s="257"/>
      <c r="Z1159" s="257"/>
      <c r="AA1159" s="257"/>
      <c r="AB1159" s="257"/>
      <c r="AC1159" s="257"/>
      <c r="AD1159" s="257"/>
      <c r="AE1159" s="257"/>
      <c r="AF1159" s="257"/>
      <c r="AG1159" s="257"/>
      <c r="AH1159" s="257"/>
      <c r="AI1159" s="257"/>
      <c r="AJ1159" s="128"/>
      <c r="AK1159" s="143"/>
      <c r="AL1159" s="143"/>
      <c r="AM1159" s="144"/>
      <c r="AN1159" s="145"/>
      <c r="AO1159" s="145"/>
      <c r="AP1159" s="145"/>
      <c r="AQ1159" s="140" t="s">
        <v>1769</v>
      </c>
      <c r="AR1159" s="135">
        <v>1000</v>
      </c>
      <c r="AS1159" s="12" t="s">
        <v>191</v>
      </c>
      <c r="AT1159" s="224"/>
      <c r="AU1159" s="224"/>
      <c r="AV1159" s="12"/>
      <c r="AW1159" s="12"/>
      <c r="AX1159" s="12"/>
      <c r="AY1159" s="12"/>
      <c r="AZ1159" s="12"/>
      <c r="BA1159" s="12"/>
      <c r="BB1159" s="14"/>
      <c r="BC1159" s="14"/>
      <c r="BD1159" s="15"/>
      <c r="BE1159" s="137" t="s">
        <v>183</v>
      </c>
      <c r="BF1159" s="146"/>
      <c r="BG1159" s="146"/>
      <c r="BH1159" s="146"/>
      <c r="BI1159" s="11" t="s">
        <v>183</v>
      </c>
      <c r="BJ1159" s="11" t="s">
        <v>183</v>
      </c>
      <c r="BK1159" s="11" t="s">
        <v>183</v>
      </c>
      <c r="BL1159" s="11" t="s">
        <v>183</v>
      </c>
      <c r="BM1159" s="11" t="s">
        <v>183</v>
      </c>
      <c r="BN1159" s="11" t="s">
        <v>183</v>
      </c>
      <c r="BO1159" s="11" t="s">
        <v>183</v>
      </c>
      <c r="BP1159" s="11" t="s">
        <v>183</v>
      </c>
      <c r="BQ1159" s="11" t="s">
        <v>183</v>
      </c>
      <c r="BR1159" s="11" t="s">
        <v>183</v>
      </c>
      <c r="BS1159" s="11" t="s">
        <v>183</v>
      </c>
      <c r="BT1159" s="11" t="s">
        <v>183</v>
      </c>
      <c r="BU1159" s="11"/>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c r="CU1159" s="15"/>
      <c r="CV1159" s="15"/>
      <c r="CW1159" s="15"/>
      <c r="CX1159" s="15"/>
      <c r="CY1159" s="15"/>
      <c r="CZ1159" s="15"/>
      <c r="DA1159" s="15"/>
      <c r="DB1159" s="16"/>
      <c r="DC1159" s="16"/>
      <c r="DD1159" s="16"/>
      <c r="DE1159" s="16"/>
      <c r="DF1159" s="17"/>
      <c r="DG1159" s="16"/>
      <c r="DH1159" s="16"/>
      <c r="DI1159" s="16"/>
      <c r="DJ1159" s="16"/>
      <c r="DK1159" s="16"/>
      <c r="DL1159" s="16"/>
      <c r="DM1159" s="128"/>
      <c r="DN1159" s="16"/>
      <c r="DO1159" s="16"/>
      <c r="DP1159" s="16"/>
      <c r="DQ1159" s="16"/>
      <c r="DR1159" s="16"/>
      <c r="DS1159" s="16"/>
      <c r="DT1159" s="16"/>
      <c r="DU1159" s="16"/>
      <c r="DV1159" s="16"/>
      <c r="DW1159" s="138"/>
      <c r="DX1159" s="137"/>
      <c r="DY1159" s="137"/>
      <c r="DZ1159" s="17"/>
      <c r="EA1159" s="15"/>
      <c r="EB1159" s="15"/>
      <c r="EC1159" s="15"/>
      <c r="ED1159" s="15"/>
    </row>
    <row r="1160" spans="1:134" ht="15" hidden="1" customHeight="1" x14ac:dyDescent="0.3">
      <c r="A1160" s="340"/>
      <c r="B1160" s="420"/>
      <c r="C1160" s="561"/>
      <c r="D1160" s="204"/>
      <c r="E1160" s="204"/>
      <c r="F1160" s="257"/>
      <c r="G1160" s="204"/>
      <c r="H1160" s="257"/>
      <c r="I1160" s="257"/>
      <c r="J1160" s="257"/>
      <c r="K1160" s="257"/>
      <c r="L1160" s="257"/>
      <c r="M1160" s="257"/>
      <c r="N1160" s="257"/>
      <c r="O1160" s="257"/>
      <c r="P1160" s="257"/>
      <c r="Q1160" s="257"/>
      <c r="R1160" s="257"/>
      <c r="S1160" s="257"/>
      <c r="T1160" s="257"/>
      <c r="U1160" s="257"/>
      <c r="V1160" s="257"/>
      <c r="W1160" s="257"/>
      <c r="X1160" s="257"/>
      <c r="Y1160" s="257"/>
      <c r="Z1160" s="257"/>
      <c r="AA1160" s="257"/>
      <c r="AB1160" s="257"/>
      <c r="AC1160" s="257"/>
      <c r="AD1160" s="257"/>
      <c r="AE1160" s="257"/>
      <c r="AF1160" s="257"/>
      <c r="AG1160" s="257"/>
      <c r="AH1160" s="257"/>
      <c r="AI1160" s="257"/>
      <c r="AJ1160" s="128"/>
      <c r="AK1160" s="143"/>
      <c r="AL1160" s="143"/>
      <c r="AM1160" s="144"/>
      <c r="AN1160" s="145"/>
      <c r="AO1160" s="145"/>
      <c r="AP1160" s="145"/>
      <c r="AQ1160" s="140" t="s">
        <v>1770</v>
      </c>
      <c r="AR1160" s="135">
        <v>4500</v>
      </c>
      <c r="AS1160" s="12" t="s">
        <v>191</v>
      </c>
      <c r="AT1160" s="224"/>
      <c r="AU1160" s="224"/>
      <c r="AV1160" s="12"/>
      <c r="AW1160" s="12"/>
      <c r="AX1160" s="12"/>
      <c r="AY1160" s="12"/>
      <c r="AZ1160" s="12"/>
      <c r="BA1160" s="12"/>
      <c r="BB1160" s="14"/>
      <c r="BC1160" s="14"/>
      <c r="BD1160" s="15"/>
      <c r="BE1160" s="137" t="s">
        <v>183</v>
      </c>
      <c r="BF1160" s="146"/>
      <c r="BG1160" s="146"/>
      <c r="BH1160" s="146"/>
      <c r="BI1160" s="11" t="s">
        <v>183</v>
      </c>
      <c r="BJ1160" s="11" t="s">
        <v>183</v>
      </c>
      <c r="BK1160" s="11" t="s">
        <v>183</v>
      </c>
      <c r="BL1160" s="11" t="s">
        <v>183</v>
      </c>
      <c r="BM1160" s="11" t="s">
        <v>183</v>
      </c>
      <c r="BN1160" s="11" t="s">
        <v>183</v>
      </c>
      <c r="BO1160" s="11" t="s">
        <v>183</v>
      </c>
      <c r="BP1160" s="11" t="s">
        <v>183</v>
      </c>
      <c r="BQ1160" s="11" t="s">
        <v>183</v>
      </c>
      <c r="BR1160" s="11" t="s">
        <v>183</v>
      </c>
      <c r="BS1160" s="11" t="s">
        <v>183</v>
      </c>
      <c r="BT1160" s="11" t="s">
        <v>183</v>
      </c>
      <c r="BU1160" s="11"/>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c r="CU1160" s="15"/>
      <c r="CV1160" s="15"/>
      <c r="CW1160" s="15"/>
      <c r="CX1160" s="15"/>
      <c r="CY1160" s="15"/>
      <c r="CZ1160" s="15"/>
      <c r="DA1160" s="15"/>
      <c r="DB1160" s="16"/>
      <c r="DC1160" s="16"/>
      <c r="DD1160" s="16"/>
      <c r="DE1160" s="16"/>
      <c r="DF1160" s="17"/>
      <c r="DG1160" s="16"/>
      <c r="DH1160" s="16"/>
      <c r="DI1160" s="16"/>
      <c r="DJ1160" s="16"/>
      <c r="DK1160" s="16"/>
      <c r="DL1160" s="16"/>
      <c r="DM1160" s="128"/>
      <c r="DN1160" s="16"/>
      <c r="DO1160" s="16"/>
      <c r="DP1160" s="16"/>
      <c r="DQ1160" s="16"/>
      <c r="DR1160" s="16"/>
      <c r="DS1160" s="16"/>
      <c r="DT1160" s="16"/>
      <c r="DU1160" s="16"/>
      <c r="DV1160" s="16"/>
      <c r="DW1160" s="138"/>
      <c r="DX1160" s="137"/>
      <c r="DY1160" s="137"/>
      <c r="DZ1160" s="17"/>
      <c r="EA1160" s="15"/>
      <c r="EB1160" s="15"/>
      <c r="EC1160" s="15"/>
      <c r="ED1160" s="15"/>
    </row>
    <row r="1161" spans="1:134" ht="15" hidden="1" customHeight="1" x14ac:dyDescent="0.3">
      <c r="A1161" s="220"/>
      <c r="B1161" s="420"/>
      <c r="C1161" s="561"/>
      <c r="D1161" s="204"/>
      <c r="E1161" s="204"/>
      <c r="F1161" s="257"/>
      <c r="G1161" s="204"/>
      <c r="H1161" s="257"/>
      <c r="I1161" s="257"/>
      <c r="J1161" s="257"/>
      <c r="K1161" s="257"/>
      <c r="L1161" s="257"/>
      <c r="M1161" s="257"/>
      <c r="N1161" s="257"/>
      <c r="O1161" s="257"/>
      <c r="P1161" s="257"/>
      <c r="Q1161" s="257"/>
      <c r="R1161" s="257"/>
      <c r="S1161" s="257"/>
      <c r="T1161" s="257"/>
      <c r="U1161" s="257"/>
      <c r="V1161" s="257"/>
      <c r="W1161" s="257"/>
      <c r="X1161" s="257"/>
      <c r="Y1161" s="257"/>
      <c r="Z1161" s="257"/>
      <c r="AA1161" s="257"/>
      <c r="AB1161" s="257"/>
      <c r="AC1161" s="257"/>
      <c r="AD1161" s="257"/>
      <c r="AE1161" s="257"/>
      <c r="AF1161" s="257"/>
      <c r="AG1161" s="257"/>
      <c r="AH1161" s="257"/>
      <c r="AI1161" s="257"/>
      <c r="AJ1161" s="128"/>
      <c r="AK1161" s="143"/>
      <c r="AL1161" s="143"/>
      <c r="AM1161" s="144"/>
      <c r="AN1161" s="145"/>
      <c r="AO1161" s="145"/>
      <c r="AP1161" s="145"/>
      <c r="AQ1161" s="140"/>
      <c r="AR1161" s="135"/>
      <c r="AS1161" s="12"/>
      <c r="AT1161" s="224"/>
      <c r="AU1161" s="224"/>
      <c r="AV1161" s="12"/>
      <c r="AW1161" s="12"/>
      <c r="AX1161" s="12"/>
      <c r="AY1161" s="12"/>
      <c r="AZ1161" s="12"/>
      <c r="BA1161" s="12"/>
      <c r="BB1161" s="14"/>
      <c r="BC1161" s="14"/>
      <c r="BD1161" s="15"/>
      <c r="BE1161" s="137" t="s">
        <v>183</v>
      </c>
      <c r="BF1161" s="146"/>
      <c r="BG1161" s="146"/>
      <c r="BH1161" s="146"/>
      <c r="BI1161" s="11" t="s">
        <v>183</v>
      </c>
      <c r="BJ1161" s="11" t="s">
        <v>183</v>
      </c>
      <c r="BK1161" s="11" t="s">
        <v>183</v>
      </c>
      <c r="BL1161" s="11" t="s">
        <v>183</v>
      </c>
      <c r="BM1161" s="11" t="s">
        <v>183</v>
      </c>
      <c r="BN1161" s="11" t="s">
        <v>183</v>
      </c>
      <c r="BO1161" s="11" t="s">
        <v>183</v>
      </c>
      <c r="BP1161" s="11" t="s">
        <v>183</v>
      </c>
      <c r="BQ1161" s="11" t="s">
        <v>183</v>
      </c>
      <c r="BR1161" s="11" t="s">
        <v>183</v>
      </c>
      <c r="BS1161" s="11" t="s">
        <v>183</v>
      </c>
      <c r="BT1161" s="11" t="s">
        <v>183</v>
      </c>
      <c r="BU1161" s="11"/>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c r="CU1161" s="15"/>
      <c r="CV1161" s="15"/>
      <c r="CW1161" s="15"/>
      <c r="CX1161" s="15"/>
      <c r="CY1161" s="15"/>
      <c r="CZ1161" s="15"/>
      <c r="DA1161" s="15"/>
      <c r="DB1161" s="16"/>
      <c r="DC1161" s="16"/>
      <c r="DD1161" s="16"/>
      <c r="DE1161" s="16"/>
      <c r="DF1161" s="17"/>
      <c r="DG1161" s="16"/>
      <c r="DH1161" s="16"/>
      <c r="DI1161" s="16"/>
      <c r="DJ1161" s="16"/>
      <c r="DK1161" s="16"/>
      <c r="DL1161" s="16"/>
      <c r="DM1161" s="128"/>
      <c r="DN1161" s="16"/>
      <c r="DO1161" s="16"/>
      <c r="DP1161" s="16"/>
      <c r="DQ1161" s="16"/>
      <c r="DR1161" s="16"/>
      <c r="DS1161" s="16"/>
      <c r="DT1161" s="16"/>
      <c r="DU1161" s="16"/>
      <c r="DV1161" s="16"/>
      <c r="DW1161" s="138"/>
      <c r="DX1161" s="137"/>
      <c r="DY1161" s="137"/>
      <c r="DZ1161" s="17"/>
      <c r="EA1161" s="15"/>
      <c r="EB1161" s="15"/>
      <c r="EC1161" s="15"/>
      <c r="ED1161" s="15"/>
    </row>
    <row r="1162" spans="1:134" ht="15" hidden="1" customHeight="1" x14ac:dyDescent="0.3">
      <c r="A1162" s="154"/>
      <c r="B1162" s="420"/>
      <c r="C1162" s="561" t="s">
        <v>1771</v>
      </c>
      <c r="D1162" s="268"/>
      <c r="E1162" s="202"/>
      <c r="F1162" s="268"/>
      <c r="G1162" s="202"/>
      <c r="H1162" s="268"/>
      <c r="I1162" s="268"/>
      <c r="J1162" s="268"/>
      <c r="K1162" s="268"/>
      <c r="L1162" s="268"/>
      <c r="M1162" s="268"/>
      <c r="N1162" s="268"/>
      <c r="O1162" s="268"/>
      <c r="P1162" s="268"/>
      <c r="Q1162" s="268"/>
      <c r="R1162" s="268"/>
      <c r="S1162" s="268"/>
      <c r="T1162" s="268"/>
      <c r="U1162" s="268"/>
      <c r="V1162" s="268"/>
      <c r="W1162" s="268"/>
      <c r="X1162" s="268"/>
      <c r="Y1162" s="268"/>
      <c r="Z1162" s="268"/>
      <c r="AA1162" s="268"/>
      <c r="AB1162" s="268"/>
      <c r="AC1162" s="268"/>
      <c r="AD1162" s="268"/>
      <c r="AE1162" s="268"/>
      <c r="AF1162" s="268"/>
      <c r="AG1162" s="268"/>
      <c r="AH1162" s="268"/>
      <c r="AI1162" s="268"/>
      <c r="AJ1162" s="128">
        <f>IF($DM1162=0,0,(IF(_xlfn.BITAND($DM1162, 128),"8,", "") &amp; IF(_xlfn.BITAND($DM1162,64),"7,", "") &amp; IF(_xlfn.BITAND($DM1162,7), _xlfn.BITAND($DM1162,7) &amp; ",", "") &amp; IF(_xlfn.BITAND($DM1162, 56), _xlfn.BITAND($DM1162, 56)/8, "")))</f>
        <v>0</v>
      </c>
      <c r="AK1162" s="129">
        <v>593</v>
      </c>
      <c r="AL1162" s="129">
        <v>15</v>
      </c>
      <c r="AM1162" s="130" t="s">
        <v>165</v>
      </c>
      <c r="AN1162" s="131" t="s">
        <v>1772</v>
      </c>
      <c r="AO1162" s="131" t="s">
        <v>167</v>
      </c>
      <c r="AP1162" s="131" t="s">
        <v>1772</v>
      </c>
      <c r="AQ1162" s="140" t="s">
        <v>1773</v>
      </c>
      <c r="AR1162" s="13"/>
      <c r="AS1162" s="142"/>
      <c r="AT1162" s="198">
        <v>0.5</v>
      </c>
      <c r="AU1162" s="198">
        <v>2</v>
      </c>
      <c r="AV1162" s="12" t="s">
        <v>259</v>
      </c>
      <c r="AW1162" s="135">
        <v>0</v>
      </c>
      <c r="AX1162" s="135">
        <v>0</v>
      </c>
      <c r="AY1162" s="135">
        <v>0</v>
      </c>
      <c r="AZ1162" s="135">
        <v>0</v>
      </c>
      <c r="BA1162" s="135">
        <v>0</v>
      </c>
      <c r="BB1162" s="136"/>
      <c r="BC1162" s="136"/>
      <c r="BD1162" s="15"/>
      <c r="BE1162" s="137" t="str">
        <f>IF(C1162="","",C1162)</f>
        <v>Idle shutdown timer exceeded</v>
      </c>
      <c r="BF1162" s="146"/>
      <c r="BG1162" s="146"/>
      <c r="BH1162" s="146"/>
      <c r="BI1162" s="11" t="s">
        <v>183</v>
      </c>
      <c r="BJ1162" s="11" t="s">
        <v>183</v>
      </c>
      <c r="BK1162" s="11" t="s">
        <v>183</v>
      </c>
      <c r="BL1162" s="11" t="s">
        <v>183</v>
      </c>
      <c r="BM1162" s="11" t="s">
        <v>183</v>
      </c>
      <c r="BN1162" s="11" t="s">
        <v>183</v>
      </c>
      <c r="BO1162" s="11" t="s">
        <v>183</v>
      </c>
      <c r="BP1162" s="11" t="s">
        <v>183</v>
      </c>
      <c r="BQ1162" s="11" t="s">
        <v>183</v>
      </c>
      <c r="BR1162" s="11" t="s">
        <v>183</v>
      </c>
      <c r="BS1162" s="11" t="s">
        <v>183</v>
      </c>
      <c r="BT1162" s="11" t="s">
        <v>183</v>
      </c>
      <c r="BU1162" s="11"/>
      <c r="BV1162" s="15">
        <f>IF(UPPER(TRIM(D1162))="X",1,0)</f>
        <v>0</v>
      </c>
      <c r="BW1162" s="15">
        <f>IF(UPPER(TRIM(E1162))="X",1,0)</f>
        <v>0</v>
      </c>
      <c r="BX1162" s="15">
        <f>IF(UPPER(TRIM(F1162))="X",1,0)</f>
        <v>0</v>
      </c>
      <c r="BY1162" s="15">
        <f>IF(UPPER(TRIM(G1162))="X",1,0)</f>
        <v>0</v>
      </c>
      <c r="BZ1162" s="15">
        <f>IF(UPPER(TRIM(H1162))="X",1,0)</f>
        <v>0</v>
      </c>
      <c r="CA1162" s="15">
        <f>IF(UPPER(TRIM(J1162))="X",1,0)</f>
        <v>0</v>
      </c>
      <c r="CB1162" s="15">
        <f>IF(UPPER(TRIM(L1162))="X",1,0)</f>
        <v>0</v>
      </c>
      <c r="CC1162" s="15">
        <f>IF(UPPER(TRIM(M1162))="X",1,0)</f>
        <v>0</v>
      </c>
      <c r="CD1162" s="15">
        <f>IF(UPPER(TRIM(I1162))="X",1,0)</f>
        <v>0</v>
      </c>
      <c r="CE1162" s="15">
        <f>IF(UPPER(TRIM(K1162))="X",1,0)</f>
        <v>0</v>
      </c>
      <c r="CF1162" s="15">
        <f t="shared" ref="CF1162:CX1162" si="532">IF(UPPER(TRIM(N1162))="X",1,0)</f>
        <v>0</v>
      </c>
      <c r="CG1162" s="15">
        <f t="shared" si="532"/>
        <v>0</v>
      </c>
      <c r="CH1162" s="15">
        <f t="shared" si="532"/>
        <v>0</v>
      </c>
      <c r="CI1162" s="15">
        <f t="shared" si="532"/>
        <v>0</v>
      </c>
      <c r="CJ1162" s="15">
        <f t="shared" si="532"/>
        <v>0</v>
      </c>
      <c r="CK1162" s="15">
        <f t="shared" si="532"/>
        <v>0</v>
      </c>
      <c r="CL1162" s="15">
        <f t="shared" si="532"/>
        <v>0</v>
      </c>
      <c r="CM1162" s="15">
        <f t="shared" si="532"/>
        <v>0</v>
      </c>
      <c r="CN1162" s="15">
        <f t="shared" si="532"/>
        <v>0</v>
      </c>
      <c r="CO1162" s="15">
        <f t="shared" si="532"/>
        <v>0</v>
      </c>
      <c r="CP1162" s="15">
        <f t="shared" si="532"/>
        <v>0</v>
      </c>
      <c r="CQ1162" s="15">
        <f t="shared" si="532"/>
        <v>0</v>
      </c>
      <c r="CR1162" s="15">
        <f t="shared" si="532"/>
        <v>0</v>
      </c>
      <c r="CS1162" s="15">
        <f t="shared" si="532"/>
        <v>0</v>
      </c>
      <c r="CT1162" s="15">
        <f t="shared" si="532"/>
        <v>0</v>
      </c>
      <c r="CU1162" s="15">
        <f t="shared" si="532"/>
        <v>0</v>
      </c>
      <c r="CV1162" s="15">
        <f t="shared" si="532"/>
        <v>0</v>
      </c>
      <c r="CW1162" s="15">
        <f t="shared" si="532"/>
        <v>0</v>
      </c>
      <c r="CX1162" s="15">
        <f t="shared" si="532"/>
        <v>0</v>
      </c>
      <c r="CY1162" s="15">
        <v>0</v>
      </c>
      <c r="CZ1162" s="15">
        <f>IF(UPPER(TRIM(AH1162))="X",1,0)</f>
        <v>0</v>
      </c>
      <c r="DA1162" s="15">
        <v>0</v>
      </c>
      <c r="DB1162" s="16">
        <f>IF(UPPER(TRIM(AM1162))="P", 0, IF(UPPER(TRIM(AM1162))="C", 16384, IF(UPPER(TRIM(AM1162))="B", 32768, IF(UPPER(TRIM(AM1162))="U", 49152, -1))))</f>
        <v>0</v>
      </c>
      <c r="DC1162" s="16">
        <f>HEX2DEC(AN1162)</f>
        <v>1285</v>
      </c>
      <c r="DD1162" s="16">
        <f>IF(UPPER(TRIM(BB1162))="",0,IF(UPPER(TRIM(BB1162))="M",32,IF(UPPER(TRIM(BB1162))="H",64,IF(UPPER(TRIM(BB1162))="I",128,-1))))</f>
        <v>0</v>
      </c>
      <c r="DE1162" s="16">
        <f>IF(UPPER(TRIM(BC1162))="",0, IF(UPPER(TRIM(BC1162))="U",1,IF(UPPER(TRIM(BC1162))="A",2,IF(UPPER(TRIM(BC1162))="B1",4,IF(UPPER(TRIM(BC1162))="B2",8,IF(UPPER(TRIM(BC1162))="C",16,-1))))))</f>
        <v>0</v>
      </c>
      <c r="DF1162" s="17"/>
      <c r="DG1162" s="16">
        <v>654</v>
      </c>
      <c r="DH1162" s="16">
        <f>AK1162</f>
        <v>593</v>
      </c>
      <c r="DI1162" s="16">
        <f>AL1162</f>
        <v>15</v>
      </c>
      <c r="DJ1162" s="16">
        <f>DB1162 + DC1162</f>
        <v>1285</v>
      </c>
      <c r="DK1162" s="16">
        <f>HEX2DEC(AO1162)</f>
        <v>0</v>
      </c>
      <c r="DL1162" s="16">
        <f>HEX2DEC(AP1162)</f>
        <v>1285</v>
      </c>
      <c r="DM1162" s="128">
        <v>0</v>
      </c>
      <c r="DN1162" s="16">
        <v>484</v>
      </c>
      <c r="DO1162" s="16">
        <f>BV1162*2^15+BW1162*2^14+BX1162*2^13+BY1162*2^12+BZ1162*2^11+CA1162*2^10+CB1162*2^9+CC1162*2^8+CD1162*2^7+CE1162*2^6+CF1162*2^5+CG1162*2^4+CH1162*2^3+CI1162*2^2+CJ1162*2^1+CK1162*2^0</f>
        <v>0</v>
      </c>
      <c r="DP1162" s="16">
        <f>CL1162*2^15+CM1162*2^14+CN1162*2^13+CO1162*2^12+CP1162*2^11+CQ1162*2^10+CR1162*2^9+CS1162*2^8+CT1162*2^7+CU1162*2^6+CV1162*2^5+CW1162*2^4+CX1162*2^3+CY1162*2^2+CZ1162*2^1+DA1162*2^0</f>
        <v>0</v>
      </c>
      <c r="DQ1162" s="16">
        <f>IF(DS1162=2,AT1162*1000,AT1162)</f>
        <v>500</v>
      </c>
      <c r="DR1162" s="16">
        <f>IF(DT1162=2,AU1162*1000,AU1162)</f>
        <v>2000</v>
      </c>
      <c r="DS1162" s="16">
        <v>2</v>
      </c>
      <c r="DT1162" s="16">
        <v>2</v>
      </c>
      <c r="DU1162" s="16">
        <f>MAX(0,MIN(AX1162,3))*2^14+MAX(0,MIN(AY1162,3))*2^12+MAX(0,MIN(AZ1162,3))*2^10+MAX(0,MIN(BA1162,3))*2^8+IF(AW1162&lt;0,31,IF(AW1162&gt;30,30,AW1162))</f>
        <v>0</v>
      </c>
      <c r="DV1162" s="16">
        <f>DD1162 + DE1162</f>
        <v>0</v>
      </c>
      <c r="DW1162" s="138"/>
      <c r="DX1162" s="137"/>
      <c r="DY1162" s="137"/>
      <c r="DZ1162" s="17"/>
      <c r="EA1162" s="15"/>
      <c r="EB1162" s="15"/>
      <c r="EC1162" s="15"/>
      <c r="ED1162" s="15"/>
    </row>
    <row r="1163" spans="1:134" ht="15" hidden="1" customHeight="1" x14ac:dyDescent="0.3">
      <c r="A1163" s="123"/>
      <c r="B1163" s="176"/>
      <c r="C1163" s="361"/>
      <c r="D1163" s="422"/>
      <c r="E1163" s="423"/>
      <c r="F1163" s="423"/>
      <c r="G1163" s="423"/>
      <c r="H1163" s="423"/>
      <c r="I1163" s="423"/>
      <c r="J1163" s="423"/>
      <c r="K1163" s="423"/>
      <c r="L1163" s="423"/>
      <c r="M1163" s="423"/>
      <c r="N1163" s="423"/>
      <c r="O1163" s="423"/>
      <c r="P1163" s="423"/>
      <c r="Q1163" s="423"/>
      <c r="R1163" s="423"/>
      <c r="S1163" s="423"/>
      <c r="T1163" s="423"/>
      <c r="U1163" s="423"/>
      <c r="V1163" s="423"/>
      <c r="W1163" s="423"/>
      <c r="X1163" s="423"/>
      <c r="Y1163" s="423"/>
      <c r="Z1163" s="423"/>
      <c r="AA1163" s="423"/>
      <c r="AB1163" s="423"/>
      <c r="AC1163" s="423"/>
      <c r="AD1163" s="423"/>
      <c r="AE1163" s="423"/>
      <c r="AF1163" s="423"/>
      <c r="AG1163" s="423"/>
      <c r="AH1163" s="423"/>
      <c r="AI1163" s="423"/>
      <c r="AJ1163" s="424"/>
      <c r="AK1163" s="423"/>
      <c r="AL1163" s="423"/>
      <c r="AM1163" s="423"/>
      <c r="AN1163" s="423"/>
      <c r="AO1163" s="423"/>
      <c r="AP1163" s="423"/>
      <c r="AQ1163" s="423"/>
      <c r="AR1163" s="423"/>
      <c r="AS1163" s="423"/>
      <c r="AT1163" s="423"/>
      <c r="AU1163" s="423"/>
      <c r="AV1163" s="423"/>
      <c r="AW1163" s="423"/>
      <c r="AX1163" s="423"/>
      <c r="AY1163" s="423"/>
      <c r="AZ1163" s="423"/>
      <c r="BA1163" s="423"/>
      <c r="BB1163" s="423"/>
      <c r="BC1163" s="423"/>
      <c r="BD1163" s="15"/>
      <c r="BE1163" s="137"/>
      <c r="BF1163" s="146"/>
      <c r="BG1163" s="146"/>
      <c r="BH1163" s="146"/>
      <c r="BI1163" s="11"/>
      <c r="BJ1163" s="11"/>
      <c r="BK1163" s="11"/>
      <c r="BL1163" s="11"/>
      <c r="BM1163" s="11"/>
      <c r="BN1163" s="11"/>
      <c r="BO1163" s="11"/>
      <c r="BP1163" s="11"/>
      <c r="BQ1163" s="11"/>
      <c r="BR1163" s="11"/>
      <c r="BS1163" s="11"/>
      <c r="BT1163" s="11"/>
      <c r="BU1163" s="11"/>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c r="CU1163" s="15"/>
      <c r="CV1163" s="15"/>
      <c r="CW1163" s="15"/>
      <c r="CX1163" s="15"/>
      <c r="CY1163" s="15"/>
      <c r="CZ1163" s="15"/>
      <c r="DA1163" s="15"/>
      <c r="DB1163" s="16"/>
      <c r="DC1163" s="16"/>
      <c r="DD1163" s="16"/>
      <c r="DE1163" s="16"/>
      <c r="DF1163" s="17"/>
      <c r="DG1163" s="16"/>
      <c r="DH1163" s="16"/>
      <c r="DI1163" s="16"/>
      <c r="DJ1163" s="16"/>
      <c r="DK1163" s="16"/>
      <c r="DL1163" s="16"/>
      <c r="DM1163" s="424"/>
      <c r="DN1163" s="16"/>
      <c r="DO1163" s="16"/>
      <c r="DP1163" s="16"/>
      <c r="DQ1163" s="16"/>
      <c r="DR1163" s="16"/>
      <c r="DS1163" s="16"/>
      <c r="DT1163" s="16"/>
      <c r="DU1163" s="16"/>
      <c r="DV1163" s="16"/>
      <c r="DW1163" s="138"/>
      <c r="DX1163" s="137"/>
      <c r="DY1163" s="137"/>
      <c r="DZ1163" s="17"/>
      <c r="EA1163" s="15"/>
      <c r="EB1163" s="15"/>
      <c r="EC1163" s="15"/>
      <c r="ED1163" s="15"/>
    </row>
    <row r="1164" spans="1:134" ht="15" hidden="1" customHeight="1" x14ac:dyDescent="0.3">
      <c r="A1164" s="123"/>
      <c r="B1164" s="425"/>
      <c r="C1164" s="576" t="s">
        <v>1774</v>
      </c>
      <c r="D1164" s="200"/>
      <c r="E1164" s="200"/>
      <c r="F1164" s="243"/>
      <c r="G1164" s="151"/>
      <c r="H1164" s="200"/>
      <c r="I1164" s="151"/>
      <c r="J1164" s="151"/>
      <c r="K1164" s="151"/>
      <c r="L1164" s="151"/>
      <c r="M1164" s="151"/>
      <c r="N1164" s="151"/>
      <c r="O1164" s="151"/>
      <c r="P1164" s="151"/>
      <c r="Q1164" s="151"/>
      <c r="R1164" s="151"/>
      <c r="S1164" s="151"/>
      <c r="T1164" s="151"/>
      <c r="U1164" s="151"/>
      <c r="V1164" s="151"/>
      <c r="W1164" s="151"/>
      <c r="X1164" s="151"/>
      <c r="Y1164" s="151"/>
      <c r="Z1164" s="151"/>
      <c r="AA1164" s="151"/>
      <c r="AB1164" s="151"/>
      <c r="AC1164" s="151"/>
      <c r="AD1164" s="151"/>
      <c r="AE1164" s="151"/>
      <c r="AF1164" s="151"/>
      <c r="AG1164" s="151"/>
      <c r="AH1164" s="151"/>
      <c r="AI1164" s="151"/>
      <c r="AJ1164" s="148">
        <f>IF($DM1164=0,0,(IF(_xlfn.BITAND($DM1164, 128),"8,", "") &amp; IF(_xlfn.BITAND($DM1164,64),"7,", "") &amp; IF(_xlfn.BITAND($DM1164,7), _xlfn.BITAND($DM1164,7) &amp; ",", "") &amp; IF(_xlfn.BITAND($DM1164, 56), _xlfn.BITAND($DM1164, 56)/8, "")))</f>
        <v>0</v>
      </c>
      <c r="AK1164" s="135">
        <v>354</v>
      </c>
      <c r="AL1164" s="135">
        <v>18</v>
      </c>
      <c r="AM1164" s="194" t="s">
        <v>523</v>
      </c>
      <c r="AN1164" s="195" t="s">
        <v>1775</v>
      </c>
      <c r="AO1164" s="195" t="s">
        <v>167</v>
      </c>
      <c r="AP1164" s="195" t="s">
        <v>1775</v>
      </c>
      <c r="AQ1164" s="140"/>
      <c r="AR1164" s="12"/>
      <c r="AS1164" s="12"/>
      <c r="AT1164" s="198">
        <v>10</v>
      </c>
      <c r="AU1164" s="198">
        <v>1</v>
      </c>
      <c r="AV1164" s="12" t="s">
        <v>259</v>
      </c>
      <c r="AW1164" s="135">
        <v>0</v>
      </c>
      <c r="AX1164" s="135">
        <v>0</v>
      </c>
      <c r="AY1164" s="135">
        <v>0</v>
      </c>
      <c r="AZ1164" s="135">
        <v>0</v>
      </c>
      <c r="BA1164" s="135">
        <v>0</v>
      </c>
      <c r="BB1164" s="136"/>
      <c r="BC1164" s="136"/>
      <c r="BD1164" s="15"/>
      <c r="BE1164" s="137" t="str">
        <f>IF(C1164="","",C1164)</f>
        <v>Environmental sensor receipt lost</v>
      </c>
      <c r="BF1164" s="11" t="s">
        <v>264</v>
      </c>
      <c r="BG1164" s="11" t="s">
        <v>265</v>
      </c>
      <c r="BH1164" s="11" t="s">
        <v>266</v>
      </c>
      <c r="BI1164" s="11" t="s">
        <v>525</v>
      </c>
      <c r="BJ1164" s="11" t="s">
        <v>268</v>
      </c>
      <c r="BK1164" s="11" t="s">
        <v>485</v>
      </c>
      <c r="BL1164" s="11" t="s">
        <v>350</v>
      </c>
      <c r="BM1164" s="11" t="s">
        <v>179</v>
      </c>
      <c r="BN1164" s="11" t="s">
        <v>182</v>
      </c>
      <c r="BO1164" s="11" t="s">
        <v>181</v>
      </c>
      <c r="BP1164" s="11" t="s">
        <v>272</v>
      </c>
      <c r="BQ1164" s="11" t="s">
        <v>182</v>
      </c>
      <c r="BR1164" s="11" t="s">
        <v>182</v>
      </c>
      <c r="BS1164" s="11" t="s">
        <v>183</v>
      </c>
      <c r="BT1164" s="11" t="s">
        <v>182</v>
      </c>
      <c r="BU1164" s="11"/>
      <c r="BV1164" s="15">
        <f>IF(UPPER(TRIM(D1164))="X",1,0)</f>
        <v>0</v>
      </c>
      <c r="BW1164" s="15">
        <f>IF(UPPER(TRIM(E1164))="X",1,0)</f>
        <v>0</v>
      </c>
      <c r="BX1164" s="15">
        <f>IF(UPPER(TRIM(F1164))="X",1,0)</f>
        <v>0</v>
      </c>
      <c r="BY1164" s="15">
        <f>IF(UPPER(TRIM(G1164))="X",1,0)</f>
        <v>0</v>
      </c>
      <c r="BZ1164" s="15">
        <f>IF(UPPER(TRIM(H1164))="X",1,0)</f>
        <v>0</v>
      </c>
      <c r="CA1164" s="15">
        <f>IF(UPPER(TRIM(J1164))="X",1,0)</f>
        <v>0</v>
      </c>
      <c r="CB1164" s="15">
        <f>IF(UPPER(TRIM(L1164))="X",1,0)</f>
        <v>0</v>
      </c>
      <c r="CC1164" s="15">
        <f>IF(UPPER(TRIM(M1164))="X",1,0)</f>
        <v>0</v>
      </c>
      <c r="CD1164" s="15">
        <f>IF(UPPER(TRIM(I1164))="X",1,0)</f>
        <v>0</v>
      </c>
      <c r="CE1164" s="15">
        <f>IF(UPPER(TRIM(K1164))="X",1,0)</f>
        <v>0</v>
      </c>
      <c r="CF1164" s="15">
        <f t="shared" ref="CF1164:DA1164" si="533">IF(UPPER(TRIM(N1164))="X",1,0)</f>
        <v>0</v>
      </c>
      <c r="CG1164" s="15">
        <f t="shared" si="533"/>
        <v>0</v>
      </c>
      <c r="CH1164" s="15">
        <f t="shared" si="533"/>
        <v>0</v>
      </c>
      <c r="CI1164" s="15">
        <f t="shared" si="533"/>
        <v>0</v>
      </c>
      <c r="CJ1164" s="15">
        <f t="shared" si="533"/>
        <v>0</v>
      </c>
      <c r="CK1164" s="15">
        <f t="shared" si="533"/>
        <v>0</v>
      </c>
      <c r="CL1164" s="15">
        <f t="shared" si="533"/>
        <v>0</v>
      </c>
      <c r="CM1164" s="15">
        <f t="shared" si="533"/>
        <v>0</v>
      </c>
      <c r="CN1164" s="15">
        <f t="shared" si="533"/>
        <v>0</v>
      </c>
      <c r="CO1164" s="15">
        <f t="shared" si="533"/>
        <v>0</v>
      </c>
      <c r="CP1164" s="15">
        <f t="shared" si="533"/>
        <v>0</v>
      </c>
      <c r="CQ1164" s="15">
        <f t="shared" si="533"/>
        <v>0</v>
      </c>
      <c r="CR1164" s="15">
        <f t="shared" si="533"/>
        <v>0</v>
      </c>
      <c r="CS1164" s="15">
        <f t="shared" si="533"/>
        <v>0</v>
      </c>
      <c r="CT1164" s="15">
        <f t="shared" si="533"/>
        <v>0</v>
      </c>
      <c r="CU1164" s="15">
        <f t="shared" si="533"/>
        <v>0</v>
      </c>
      <c r="CV1164" s="15">
        <f t="shared" si="533"/>
        <v>0</v>
      </c>
      <c r="CW1164" s="15">
        <f t="shared" si="533"/>
        <v>0</v>
      </c>
      <c r="CX1164" s="15">
        <f t="shared" si="533"/>
        <v>0</v>
      </c>
      <c r="CY1164" s="15">
        <f t="shared" si="533"/>
        <v>0</v>
      </c>
      <c r="CZ1164" s="15">
        <f t="shared" si="533"/>
        <v>0</v>
      </c>
      <c r="DA1164" s="15">
        <f t="shared" si="533"/>
        <v>0</v>
      </c>
      <c r="DB1164" s="16">
        <f>IF(UPPER(TRIM(AM1164))="P", 0, IF(UPPER(TRIM(AM1164))="C", 16384, IF(UPPER(TRIM(AM1164))="B", 32768, IF(UPPER(TRIM(AM1164))="U", 49152, -1))))</f>
        <v>49152</v>
      </c>
      <c r="DC1164" s="16">
        <f>HEX2DEC(AN1164)</f>
        <v>5633</v>
      </c>
      <c r="DD1164" s="16">
        <f>IF(UPPER(TRIM(BB1164))="",0,IF(UPPER(TRIM(BB1164))="M",32,IF(UPPER(TRIM(BB1164))="H",64,IF(UPPER(TRIM(BB1164))="I",128,-1))))</f>
        <v>0</v>
      </c>
      <c r="DE1164" s="16">
        <f>IF(UPPER(TRIM(BC1164))="",0, IF(UPPER(TRIM(BC1164))="U",1,IF(UPPER(TRIM(BC1164))="A",2,IF(UPPER(TRIM(BC1164))="B1",4,IF(UPPER(TRIM(BC1164))="B2",8,IF(UPPER(TRIM(BC1164))="C",16,-1))))))</f>
        <v>0</v>
      </c>
      <c r="DF1164" s="17"/>
      <c r="DG1164" s="16">
        <v>358</v>
      </c>
      <c r="DH1164" s="16">
        <f>AK1164</f>
        <v>354</v>
      </c>
      <c r="DI1164" s="16">
        <f>AL1164</f>
        <v>18</v>
      </c>
      <c r="DJ1164" s="16">
        <f>DB1164 + DC1164</f>
        <v>54785</v>
      </c>
      <c r="DK1164" s="16">
        <f>HEX2DEC(AO1164)</f>
        <v>0</v>
      </c>
      <c r="DL1164" s="16">
        <f>HEX2DEC(AP1164)</f>
        <v>5633</v>
      </c>
      <c r="DM1164" s="13">
        <v>0</v>
      </c>
      <c r="DN1164" s="16">
        <v>267</v>
      </c>
      <c r="DO1164" s="16">
        <f>BV1164*2^15+BW1164*2^14+BX1164*2^13+BY1164*2^12+BZ1164*2^11+CA1164*2^10+CB1164*2^9+CC1164*2^8+CD1164*2^7+CE1164*2^6+CF1164*2^5+CG1164*2^4+CH1164*2^3+CI1164*2^2+CJ1164*2^1+CK1164*2^0</f>
        <v>0</v>
      </c>
      <c r="DP1164" s="16">
        <f>CL1164*2^15+CM1164*2^14+CN1164*2^13+CO1164*2^12+CP1164*2^11+CQ1164*2^10+CR1164*2^9+CS1164*2^8+CT1164*2^7+CU1164*2^6+CV1164*2^5+CW1164*2^4+CX1164*2^3+CY1164*2^2+CZ1164*2^1+DA1164*2^0</f>
        <v>0</v>
      </c>
      <c r="DQ1164" s="16">
        <f>IF(DS1164=2,AT1164*1000,AT1164)</f>
        <v>10000</v>
      </c>
      <c r="DR1164" s="16">
        <f>IF(DT1164=2,AU1164*1000,AU1164)</f>
        <v>1000</v>
      </c>
      <c r="DS1164" s="16">
        <v>2</v>
      </c>
      <c r="DT1164" s="16">
        <v>2</v>
      </c>
      <c r="DU1164" s="16">
        <f>MAX(0,MIN(AX1164,3))*2^14+MAX(0,MIN(AY1164,3))*2^12+MAX(0,MIN(AZ1164,3))*2^10+MAX(0,MIN(BA1164,3))*2^8+IF(AW1164&lt;0,31,IF(AW1164&gt;30,30,AW1164))</f>
        <v>0</v>
      </c>
      <c r="DV1164" s="16">
        <f>DD1164 + DE1164</f>
        <v>0</v>
      </c>
      <c r="DW1164" s="138" t="s">
        <v>184</v>
      </c>
      <c r="DX1164" s="137" t="s">
        <v>273</v>
      </c>
      <c r="DY1164" s="137" t="s">
        <v>186</v>
      </c>
      <c r="DZ1164" s="17"/>
      <c r="EA1164" s="15"/>
      <c r="EB1164" s="15"/>
      <c r="EC1164" s="15"/>
      <c r="ED1164" s="15"/>
    </row>
    <row r="1165" spans="1:134" ht="15" hidden="1" customHeight="1" x14ac:dyDescent="0.3">
      <c r="A1165" s="220"/>
      <c r="B1165" s="420"/>
      <c r="C1165" s="561"/>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3"/>
      <c r="AK1165" s="12"/>
      <c r="AL1165" s="12"/>
      <c r="AM1165" s="14"/>
      <c r="AN1165" s="12"/>
      <c r="AO1165" s="12"/>
      <c r="AP1165" s="12"/>
      <c r="AQ1165" s="140"/>
      <c r="AR1165" s="12"/>
      <c r="AS1165" s="12"/>
      <c r="AT1165" s="12"/>
      <c r="AU1165" s="12"/>
      <c r="AV1165" s="12"/>
      <c r="AW1165" s="12"/>
      <c r="AX1165" s="12"/>
      <c r="AY1165" s="12"/>
      <c r="AZ1165" s="12"/>
      <c r="BA1165" s="12"/>
      <c r="BB1165" s="12"/>
      <c r="BC1165" s="12"/>
      <c r="BD1165" s="15"/>
      <c r="BE1165" s="137"/>
      <c r="BF1165" s="146"/>
      <c r="BG1165" s="146"/>
      <c r="BH1165" s="146"/>
      <c r="BI1165" s="11"/>
      <c r="BJ1165" s="11"/>
      <c r="BK1165" s="11"/>
      <c r="BL1165" s="11"/>
      <c r="BM1165" s="11"/>
      <c r="BN1165" s="11"/>
      <c r="BO1165" s="11"/>
      <c r="BP1165" s="11"/>
      <c r="BQ1165" s="11"/>
      <c r="BR1165" s="11"/>
      <c r="BS1165" s="11"/>
      <c r="BT1165" s="11"/>
      <c r="BU1165" s="11"/>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c r="CU1165" s="15"/>
      <c r="CV1165" s="15"/>
      <c r="CW1165" s="15"/>
      <c r="CX1165" s="15"/>
      <c r="CY1165" s="15"/>
      <c r="CZ1165" s="15"/>
      <c r="DA1165" s="15"/>
      <c r="DB1165" s="16"/>
      <c r="DC1165" s="16"/>
      <c r="DD1165" s="16"/>
      <c r="DE1165" s="16"/>
      <c r="DF1165" s="17"/>
      <c r="DG1165" s="16"/>
      <c r="DH1165" s="16"/>
      <c r="DI1165" s="16"/>
      <c r="DJ1165" s="16"/>
      <c r="DK1165" s="16"/>
      <c r="DL1165" s="16"/>
      <c r="DM1165" s="13"/>
      <c r="DN1165" s="16"/>
      <c r="DO1165" s="16"/>
      <c r="DP1165" s="16"/>
      <c r="DQ1165" s="16"/>
      <c r="DR1165" s="16"/>
      <c r="DS1165" s="16"/>
      <c r="DT1165" s="16"/>
      <c r="DU1165" s="16"/>
      <c r="DV1165" s="16"/>
      <c r="DW1165" s="138"/>
      <c r="DX1165" s="137"/>
      <c r="DY1165" s="137"/>
      <c r="DZ1165" s="17"/>
      <c r="EA1165" s="15"/>
      <c r="EB1165" s="15"/>
      <c r="EC1165" s="15"/>
      <c r="ED1165" s="15"/>
    </row>
    <row r="1166" spans="1:134" ht="15" hidden="1" customHeight="1" x14ac:dyDescent="0.3">
      <c r="A1166" s="154"/>
      <c r="B1166" s="425"/>
      <c r="C1166" s="559" t="s">
        <v>1776</v>
      </c>
      <c r="D1166" s="200"/>
      <c r="E1166" s="151"/>
      <c r="F1166" s="151"/>
      <c r="G1166" s="151"/>
      <c r="H1166" s="151"/>
      <c r="I1166" s="151"/>
      <c r="J1166" s="151"/>
      <c r="K1166" s="151"/>
      <c r="L1166" s="151"/>
      <c r="M1166" s="151"/>
      <c r="N1166" s="151"/>
      <c r="O1166" s="151"/>
      <c r="P1166" s="151"/>
      <c r="Q1166" s="151"/>
      <c r="R1166" s="151"/>
      <c r="S1166" s="151"/>
      <c r="T1166" s="151"/>
      <c r="U1166" s="151"/>
      <c r="V1166" s="151"/>
      <c r="W1166" s="151"/>
      <c r="X1166" s="151"/>
      <c r="Y1166" s="151"/>
      <c r="Z1166" s="151"/>
      <c r="AA1166" s="151"/>
      <c r="AB1166" s="151"/>
      <c r="AC1166" s="151"/>
      <c r="AD1166" s="151"/>
      <c r="AE1166" s="151"/>
      <c r="AF1166" s="151"/>
      <c r="AG1166" s="151"/>
      <c r="AH1166" s="151"/>
      <c r="AI1166" s="151"/>
      <c r="AJ1166" s="13">
        <f>IF($DM1166=0,0,(IF(_xlfn.BITAND($DM1166, 128),"8,", "") &amp; IF(_xlfn.BITAND($DM1166,64),"7,", "") &amp; IF(_xlfn.BITAND($DM1166,7), _xlfn.BITAND($DM1166,7) &amp; ",", "") &amp; IF(_xlfn.BITAND($DM1166, 56), _xlfn.BITAND($DM1166, 56)/8, "")))</f>
        <v>0</v>
      </c>
      <c r="AK1166" s="135">
        <v>520243</v>
      </c>
      <c r="AL1166" s="135">
        <v>31</v>
      </c>
      <c r="AM1166" s="426" t="s">
        <v>165</v>
      </c>
      <c r="AN1166" s="427" t="s">
        <v>1777</v>
      </c>
      <c r="AO1166" s="135">
        <v>0</v>
      </c>
      <c r="AP1166" s="427" t="s">
        <v>1777</v>
      </c>
      <c r="AQ1166" s="140"/>
      <c r="AR1166" s="12"/>
      <c r="AS1166" s="12"/>
      <c r="AT1166" s="198">
        <v>10</v>
      </c>
      <c r="AU1166" s="198">
        <v>1</v>
      </c>
      <c r="AV1166" s="12" t="s">
        <v>259</v>
      </c>
      <c r="AW1166" s="135">
        <v>0</v>
      </c>
      <c r="AX1166" s="135">
        <v>0</v>
      </c>
      <c r="AY1166" s="135">
        <v>0</v>
      </c>
      <c r="AZ1166" s="135">
        <v>0</v>
      </c>
      <c r="BA1166" s="135">
        <v>0</v>
      </c>
      <c r="BB1166" s="428"/>
      <c r="BC1166" s="136"/>
      <c r="BD1166" s="15"/>
      <c r="BE1166" s="137" t="s">
        <v>1778</v>
      </c>
      <c r="BF1166" s="146"/>
      <c r="BG1166" s="146"/>
      <c r="BH1166" s="146"/>
      <c r="BI1166" s="11"/>
      <c r="BJ1166" s="11"/>
      <c r="BK1166" s="11"/>
      <c r="BL1166" s="11"/>
      <c r="BM1166" s="11"/>
      <c r="BN1166" s="11"/>
      <c r="BO1166" s="11"/>
      <c r="BP1166" s="11"/>
      <c r="BQ1166" s="11"/>
      <c r="BR1166" s="11"/>
      <c r="BS1166" s="11"/>
      <c r="BT1166" s="11"/>
      <c r="BU1166" s="11"/>
      <c r="BV1166" s="15">
        <f>IF(UPPER(TRIM(D1166))="X",1,0)</f>
        <v>0</v>
      </c>
      <c r="BW1166" s="15">
        <f>IF(UPPER(TRIM(E1166))="X",1,0)</f>
        <v>0</v>
      </c>
      <c r="BX1166" s="15">
        <f>IF(UPPER(TRIM(F1166))="X",1,0)</f>
        <v>0</v>
      </c>
      <c r="BY1166" s="15">
        <f>IF(UPPER(TRIM(G1166))="X",1,0)</f>
        <v>0</v>
      </c>
      <c r="BZ1166" s="15">
        <f>IF(UPPER(TRIM(H1166))="X",1,0)</f>
        <v>0</v>
      </c>
      <c r="CA1166" s="15">
        <f>IF(UPPER(TRIM(J1166))="X",1,0)</f>
        <v>0</v>
      </c>
      <c r="CB1166" s="15">
        <f>IF(UPPER(TRIM(L1166))="X",1,0)</f>
        <v>0</v>
      </c>
      <c r="CC1166" s="15">
        <f>IF(UPPER(TRIM(M1166))="X",1,0)</f>
        <v>0</v>
      </c>
      <c r="CD1166" s="15">
        <f>IF(UPPER(TRIM(I1166))="X",1,0)</f>
        <v>0</v>
      </c>
      <c r="CE1166" s="15">
        <f>IF(UPPER(TRIM(K1166))="X",1,0)</f>
        <v>0</v>
      </c>
      <c r="CF1166" s="15">
        <f t="shared" ref="CF1166:CX1166" si="534">IF(UPPER(TRIM(N1166))="X",1,0)</f>
        <v>0</v>
      </c>
      <c r="CG1166" s="15">
        <f t="shared" si="534"/>
        <v>0</v>
      </c>
      <c r="CH1166" s="15">
        <f t="shared" si="534"/>
        <v>0</v>
      </c>
      <c r="CI1166" s="15">
        <f t="shared" si="534"/>
        <v>0</v>
      </c>
      <c r="CJ1166" s="15">
        <f t="shared" si="534"/>
        <v>0</v>
      </c>
      <c r="CK1166" s="15">
        <f t="shared" si="534"/>
        <v>0</v>
      </c>
      <c r="CL1166" s="15">
        <f t="shared" si="534"/>
        <v>0</v>
      </c>
      <c r="CM1166" s="15">
        <f t="shared" si="534"/>
        <v>0</v>
      </c>
      <c r="CN1166" s="15">
        <f t="shared" si="534"/>
        <v>0</v>
      </c>
      <c r="CO1166" s="15">
        <f t="shared" si="534"/>
        <v>0</v>
      </c>
      <c r="CP1166" s="15">
        <f t="shared" si="534"/>
        <v>0</v>
      </c>
      <c r="CQ1166" s="15">
        <f t="shared" si="534"/>
        <v>0</v>
      </c>
      <c r="CR1166" s="15">
        <f t="shared" si="534"/>
        <v>0</v>
      </c>
      <c r="CS1166" s="15">
        <f t="shared" si="534"/>
        <v>0</v>
      </c>
      <c r="CT1166" s="15">
        <f t="shared" si="534"/>
        <v>0</v>
      </c>
      <c r="CU1166" s="15">
        <f t="shared" si="534"/>
        <v>0</v>
      </c>
      <c r="CV1166" s="15">
        <f t="shared" si="534"/>
        <v>0</v>
      </c>
      <c r="CW1166" s="15">
        <f t="shared" si="534"/>
        <v>0</v>
      </c>
      <c r="CX1166" s="15">
        <f t="shared" si="534"/>
        <v>0</v>
      </c>
      <c r="CY1166" s="15">
        <v>0</v>
      </c>
      <c r="CZ1166" s="15">
        <f>IF(UPPER(TRIM(AH1166))="X",1,0)</f>
        <v>0</v>
      </c>
      <c r="DA1166" s="15">
        <v>0</v>
      </c>
      <c r="DB1166" s="16">
        <f>IF(UPPER(TRIM(AM1166))="P", 0, IF(UPPER(TRIM(AM1166))="C", 16384, IF(UPPER(TRIM(AM1166))="B", 32768, IF(UPPER(TRIM(AM1166))="U", 49152, -1))))</f>
        <v>0</v>
      </c>
      <c r="DC1166" s="16">
        <f>HEX2DEC(AN1166)</f>
        <v>5642</v>
      </c>
      <c r="DD1166" s="16">
        <f>IF(UPPER(TRIM(BB1166))="",0,IF(UPPER(TRIM(BB1166))="M",32,IF(UPPER(TRIM(BB1166))="H",64,IF(UPPER(TRIM(BB1166))="I",128,-1))))</f>
        <v>0</v>
      </c>
      <c r="DE1166" s="16">
        <f>IF(UPPER(TRIM(BC1166))="",0, IF(UPPER(TRIM(BC1166))="U",1,IF(UPPER(TRIM(BC1166))="A",2,IF(UPPER(TRIM(BC1166))="B1",4,IF(UPPER(TRIM(BC1166))="B2",8,IF(UPPER(TRIM(BC1166))="C",16,-1))))))</f>
        <v>0</v>
      </c>
      <c r="DF1166" s="17"/>
      <c r="DG1166" s="16">
        <v>817</v>
      </c>
      <c r="DH1166" s="16">
        <f>AK1166</f>
        <v>520243</v>
      </c>
      <c r="DI1166" s="16">
        <f>AL1166</f>
        <v>31</v>
      </c>
      <c r="DJ1166" s="16">
        <f>DB1166 + DC1166</f>
        <v>5642</v>
      </c>
      <c r="DK1166" s="16">
        <f>HEX2DEC(AO1166)</f>
        <v>0</v>
      </c>
      <c r="DL1166" s="16">
        <f>HEX2DEC(AP1166)</f>
        <v>5642</v>
      </c>
      <c r="DM1166" s="13">
        <v>0</v>
      </c>
      <c r="DN1166" s="16">
        <v>644</v>
      </c>
      <c r="DO1166" s="16">
        <f>BV1166*2^15+BW1166*2^14+BX1166*2^13+BY1166*2^12+BZ1166*2^11+CA1166*2^10+CB1166*2^9+CC1166*2^8+CD1166*2^7+CE1166*2^6+CF1166*2^5+CG1166*2^4+CH1166*2^3+CI1166*2^2+CJ1166*2^1+CK1166*2^0</f>
        <v>0</v>
      </c>
      <c r="DP1166" s="16">
        <f>CL1166*2^15+CM1166*2^14+CN1166*2^13+CO1166*2^12+CP1166*2^11+CQ1166*2^10+CR1166*2^9+CS1166*2^8+CT1166*2^7+CU1166*2^6+CV1166*2^5+CW1166*2^4+CX1166*2^3+CY1166*2^2+CZ1166*2^1+DA1166*2^0</f>
        <v>0</v>
      </c>
      <c r="DQ1166" s="16">
        <f>IF(DS1166=2,AT1166*1000,AT1166)</f>
        <v>10000</v>
      </c>
      <c r="DR1166" s="16">
        <f>IF(DT1166=2,AU1166*1000,AU1166)</f>
        <v>1000</v>
      </c>
      <c r="DS1166" s="16">
        <v>2</v>
      </c>
      <c r="DT1166" s="16">
        <v>2</v>
      </c>
      <c r="DU1166" s="16">
        <f>MAX(0,MIN(AX1166,3))*2^14+MAX(0,MIN(AY1166,3))*2^12+MAX(0,MIN(AZ1166,3))*2^10+MAX(0,MIN(BA1166,3))*2^8+IF(AW1166&lt;0,31,IF(AW1166&gt;30,30,AW1166))</f>
        <v>0</v>
      </c>
      <c r="DV1166" s="16">
        <f>DD1166 + DE1166</f>
        <v>0</v>
      </c>
      <c r="DW1166" s="138" t="s">
        <v>184</v>
      </c>
      <c r="DX1166" s="137" t="s">
        <v>273</v>
      </c>
      <c r="DY1166" s="137" t="s">
        <v>186</v>
      </c>
      <c r="DZ1166" s="17"/>
      <c r="EA1166" s="15"/>
      <c r="EB1166" s="15"/>
      <c r="EC1166" s="15"/>
      <c r="ED1166" s="15"/>
    </row>
    <row r="1167" spans="1:134" ht="15" hidden="1" customHeight="1" x14ac:dyDescent="0.3">
      <c r="A1167" s="154"/>
      <c r="B1167" s="420"/>
      <c r="C1167" s="561"/>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3"/>
      <c r="AK1167" s="12"/>
      <c r="AL1167" s="12"/>
      <c r="AM1167" s="14"/>
      <c r="AN1167" s="12"/>
      <c r="AO1167" s="12"/>
      <c r="AP1167" s="12"/>
      <c r="AQ1167" s="140"/>
      <c r="AR1167" s="12"/>
      <c r="AS1167" s="12"/>
      <c r="AT1167" s="12"/>
      <c r="AU1167" s="12"/>
      <c r="AV1167" s="12"/>
      <c r="AW1167" s="12"/>
      <c r="AX1167" s="12"/>
      <c r="AY1167" s="12"/>
      <c r="AZ1167" s="12"/>
      <c r="BA1167" s="12"/>
      <c r="BB1167" s="12"/>
      <c r="BC1167" s="12"/>
      <c r="BD1167" s="15"/>
      <c r="BE1167" s="137"/>
      <c r="BF1167" s="146"/>
      <c r="BG1167" s="146"/>
      <c r="BH1167" s="146"/>
      <c r="BI1167" s="11"/>
      <c r="BJ1167" s="11"/>
      <c r="BK1167" s="11"/>
      <c r="BL1167" s="11"/>
      <c r="BM1167" s="11"/>
      <c r="BN1167" s="11"/>
      <c r="BO1167" s="11"/>
      <c r="BP1167" s="11"/>
      <c r="BQ1167" s="11"/>
      <c r="BR1167" s="11"/>
      <c r="BS1167" s="11"/>
      <c r="BT1167" s="11"/>
      <c r="BU1167" s="11"/>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c r="CU1167" s="15"/>
      <c r="CV1167" s="15"/>
      <c r="CW1167" s="15"/>
      <c r="CX1167" s="15"/>
      <c r="CY1167" s="15"/>
      <c r="CZ1167" s="15"/>
      <c r="DA1167" s="15"/>
      <c r="DB1167" s="16"/>
      <c r="DC1167" s="16"/>
      <c r="DD1167" s="16"/>
      <c r="DE1167" s="16"/>
      <c r="DF1167" s="17"/>
      <c r="DG1167" s="16"/>
      <c r="DH1167" s="16"/>
      <c r="DI1167" s="16"/>
      <c r="DJ1167" s="16"/>
      <c r="DK1167" s="16"/>
      <c r="DL1167" s="16"/>
      <c r="DM1167" s="13"/>
      <c r="DN1167" s="16"/>
      <c r="DO1167" s="16"/>
      <c r="DP1167" s="16"/>
      <c r="DQ1167" s="16"/>
      <c r="DR1167" s="16"/>
      <c r="DS1167" s="16"/>
      <c r="DT1167" s="16"/>
      <c r="DU1167" s="16"/>
      <c r="DV1167" s="16"/>
      <c r="DW1167" s="138"/>
      <c r="DX1167" s="137"/>
      <c r="DY1167" s="137"/>
      <c r="DZ1167" s="17"/>
      <c r="EA1167" s="15"/>
      <c r="EB1167" s="15"/>
      <c r="EC1167" s="15"/>
      <c r="ED1167" s="15"/>
    </row>
    <row r="1168" spans="1:134" ht="15" hidden="1" customHeight="1" x14ac:dyDescent="0.3">
      <c r="A1168" s="123"/>
      <c r="B1168" s="425"/>
      <c r="C1168" s="559" t="s">
        <v>1779</v>
      </c>
      <c r="D1168" s="200"/>
      <c r="E1168" s="151"/>
      <c r="F1168" s="151"/>
      <c r="G1168" s="151"/>
      <c r="H1168" s="151"/>
      <c r="I1168" s="151"/>
      <c r="J1168" s="151"/>
      <c r="K1168" s="151"/>
      <c r="L1168" s="151"/>
      <c r="M1168" s="151"/>
      <c r="N1168" s="151"/>
      <c r="O1168" s="151"/>
      <c r="P1168" s="151"/>
      <c r="Q1168" s="151"/>
      <c r="R1168" s="151"/>
      <c r="S1168" s="151"/>
      <c r="T1168" s="151"/>
      <c r="U1168" s="151"/>
      <c r="V1168" s="151"/>
      <c r="W1168" s="151"/>
      <c r="X1168" s="151"/>
      <c r="Y1168" s="151"/>
      <c r="Z1168" s="151"/>
      <c r="AA1168" s="151"/>
      <c r="AB1168" s="151"/>
      <c r="AC1168" s="151"/>
      <c r="AD1168" s="151"/>
      <c r="AE1168" s="151"/>
      <c r="AF1168" s="151"/>
      <c r="AG1168" s="151"/>
      <c r="AH1168" s="151"/>
      <c r="AI1168" s="151"/>
      <c r="AJ1168" s="13">
        <f>IF($DM1168=0,0,(IF(_xlfn.BITAND($DM1168, 128),"8,", "") &amp; IF(_xlfn.BITAND($DM1168,64),"7,", "") &amp; IF(_xlfn.BITAND($DM1168,7), _xlfn.BITAND($DM1168,7) &amp; ",", "") &amp; IF(_xlfn.BITAND($DM1168, 56), _xlfn.BITAND($DM1168, 56)/8, "")))</f>
        <v>0</v>
      </c>
      <c r="AK1168" s="135">
        <v>171</v>
      </c>
      <c r="AL1168" s="135">
        <v>2</v>
      </c>
      <c r="AM1168" s="426" t="s">
        <v>165</v>
      </c>
      <c r="AN1168" s="135">
        <v>1607</v>
      </c>
      <c r="AO1168" s="135">
        <v>29</v>
      </c>
      <c r="AP1168" s="135">
        <v>1607</v>
      </c>
      <c r="AQ1168" s="140" t="s">
        <v>1780</v>
      </c>
      <c r="AR1168" s="12"/>
      <c r="AS1168" s="12"/>
      <c r="AT1168" s="198">
        <v>10</v>
      </c>
      <c r="AU1168" s="198">
        <v>1</v>
      </c>
      <c r="AV1168" s="12" t="s">
        <v>259</v>
      </c>
      <c r="AW1168" s="135">
        <v>0</v>
      </c>
      <c r="AX1168" s="135">
        <v>0</v>
      </c>
      <c r="AY1168" s="135">
        <v>0</v>
      </c>
      <c r="AZ1168" s="135">
        <v>0</v>
      </c>
      <c r="BA1168" s="135">
        <v>0</v>
      </c>
      <c r="BB1168" s="428"/>
      <c r="BC1168" s="136"/>
      <c r="BD1168" s="15"/>
      <c r="BE1168" s="137" t="s">
        <v>1781</v>
      </c>
      <c r="BF1168" s="146" t="s">
        <v>264</v>
      </c>
      <c r="BG1168" s="146" t="s">
        <v>265</v>
      </c>
      <c r="BH1168" s="146" t="s">
        <v>266</v>
      </c>
      <c r="BI1168" s="11" t="s">
        <v>525</v>
      </c>
      <c r="BJ1168" s="11" t="s">
        <v>268</v>
      </c>
      <c r="BK1168" s="11" t="s">
        <v>485</v>
      </c>
      <c r="BL1168" s="11" t="s">
        <v>350</v>
      </c>
      <c r="BM1168" s="11" t="s">
        <v>179</v>
      </c>
      <c r="BN1168" s="11" t="s">
        <v>182</v>
      </c>
      <c r="BO1168" s="11" t="s">
        <v>181</v>
      </c>
      <c r="BP1168" s="11" t="s">
        <v>272</v>
      </c>
      <c r="BQ1168" s="11" t="s">
        <v>182</v>
      </c>
      <c r="BR1168" s="11" t="s">
        <v>182</v>
      </c>
      <c r="BS1168" s="11"/>
      <c r="BT1168" s="11" t="s">
        <v>182</v>
      </c>
      <c r="BU1168" s="11"/>
      <c r="BV1168" s="15">
        <f>IF(UPPER(TRIM(D1168))="X",1,0)</f>
        <v>0</v>
      </c>
      <c r="BW1168" s="15">
        <f>IF(UPPER(TRIM(E1168))="X",1,0)</f>
        <v>0</v>
      </c>
      <c r="BX1168" s="15">
        <f>IF(UPPER(TRIM(F1168))="X",1,0)</f>
        <v>0</v>
      </c>
      <c r="BY1168" s="15">
        <f>IF(UPPER(TRIM(G1168))="X",1,0)</f>
        <v>0</v>
      </c>
      <c r="BZ1168" s="15">
        <f>IF(UPPER(TRIM(H1168))="X",1,0)</f>
        <v>0</v>
      </c>
      <c r="CA1168" s="15">
        <f>IF(UPPER(TRIM(J1168))="X",1,0)</f>
        <v>0</v>
      </c>
      <c r="CB1168" s="15">
        <f>IF(UPPER(TRIM(L1168))="X",1,0)</f>
        <v>0</v>
      </c>
      <c r="CC1168" s="15">
        <f>IF(UPPER(TRIM(M1168))="X",1,0)</f>
        <v>0</v>
      </c>
      <c r="CD1168" s="15">
        <f>IF(UPPER(TRIM(I1168))="X",1,0)</f>
        <v>0</v>
      </c>
      <c r="CE1168" s="15">
        <f>IF(UPPER(TRIM(K1168))="X",1,0)</f>
        <v>0</v>
      </c>
      <c r="CF1168" s="15">
        <f t="shared" ref="CF1168:CX1168" si="535">IF(UPPER(TRIM(N1168))="X",1,0)</f>
        <v>0</v>
      </c>
      <c r="CG1168" s="15">
        <f t="shared" si="535"/>
        <v>0</v>
      </c>
      <c r="CH1168" s="15">
        <f t="shared" si="535"/>
        <v>0</v>
      </c>
      <c r="CI1168" s="15">
        <f t="shared" si="535"/>
        <v>0</v>
      </c>
      <c r="CJ1168" s="15">
        <f t="shared" si="535"/>
        <v>0</v>
      </c>
      <c r="CK1168" s="15">
        <f t="shared" si="535"/>
        <v>0</v>
      </c>
      <c r="CL1168" s="15">
        <f t="shared" si="535"/>
        <v>0</v>
      </c>
      <c r="CM1168" s="15">
        <f t="shared" si="535"/>
        <v>0</v>
      </c>
      <c r="CN1168" s="15">
        <f t="shared" si="535"/>
        <v>0</v>
      </c>
      <c r="CO1168" s="15">
        <f t="shared" si="535"/>
        <v>0</v>
      </c>
      <c r="CP1168" s="15">
        <f t="shared" si="535"/>
        <v>0</v>
      </c>
      <c r="CQ1168" s="15">
        <f t="shared" si="535"/>
        <v>0</v>
      </c>
      <c r="CR1168" s="15">
        <f t="shared" si="535"/>
        <v>0</v>
      </c>
      <c r="CS1168" s="15">
        <f t="shared" si="535"/>
        <v>0</v>
      </c>
      <c r="CT1168" s="15">
        <f t="shared" si="535"/>
        <v>0</v>
      </c>
      <c r="CU1168" s="15">
        <f t="shared" si="535"/>
        <v>0</v>
      </c>
      <c r="CV1168" s="15">
        <f t="shared" si="535"/>
        <v>0</v>
      </c>
      <c r="CW1168" s="15">
        <f t="shared" si="535"/>
        <v>0</v>
      </c>
      <c r="CX1168" s="15">
        <f t="shared" si="535"/>
        <v>0</v>
      </c>
      <c r="CY1168" s="15">
        <v>0</v>
      </c>
      <c r="CZ1168" s="15">
        <f>IF(UPPER(TRIM(AH1168))="X",1,0)</f>
        <v>0</v>
      </c>
      <c r="DA1168" s="15">
        <v>0</v>
      </c>
      <c r="DB1168" s="16">
        <f>IF(UPPER(TRIM(AM1168))="P", 0, IF(UPPER(TRIM(AM1168))="C", 16384, IF(UPPER(TRIM(AM1168))="B", 32768, IF(UPPER(TRIM(AM1168))="U", 49152, -1))))</f>
        <v>0</v>
      </c>
      <c r="DC1168" s="16">
        <f>HEX2DEC(AN1168)</f>
        <v>5639</v>
      </c>
      <c r="DD1168" s="16">
        <f>IF(UPPER(TRIM(BB1168))="",0,IF(UPPER(TRIM(BB1168))="M",32,IF(UPPER(TRIM(BB1168))="H",64,IF(UPPER(TRIM(BB1168))="I",128,-1))))</f>
        <v>0</v>
      </c>
      <c r="DE1168" s="16">
        <f>IF(UPPER(TRIM(BC1168))="",0, IF(UPPER(TRIM(BC1168))="U",1,IF(UPPER(TRIM(BC1168))="A",2,IF(UPPER(TRIM(BC1168))="B1",4,IF(UPPER(TRIM(BC1168))="B2",8,IF(UPPER(TRIM(BC1168))="C",16,-1))))))</f>
        <v>0</v>
      </c>
      <c r="DF1168" s="17"/>
      <c r="DG1168" s="16">
        <v>814</v>
      </c>
      <c r="DH1168" s="16">
        <f>AK1168</f>
        <v>171</v>
      </c>
      <c r="DI1168" s="16">
        <f>AL1168</f>
        <v>2</v>
      </c>
      <c r="DJ1168" s="16">
        <f>DB1168 + DC1168</f>
        <v>5639</v>
      </c>
      <c r="DK1168" s="16">
        <f>HEX2DEC(AO1168)</f>
        <v>41</v>
      </c>
      <c r="DL1168" s="16">
        <f>HEX2DEC(AP1168)</f>
        <v>5639</v>
      </c>
      <c r="DM1168" s="13">
        <v>0</v>
      </c>
      <c r="DN1168" s="16">
        <v>641</v>
      </c>
      <c r="DO1168" s="16">
        <f>BV1168*2^15+BW1168*2^14+BX1168*2^13+BY1168*2^12+BZ1168*2^11+CA1168*2^10+CB1168*2^9+CC1168*2^8+CD1168*2^7+CE1168*2^6+CF1168*2^5+CG1168*2^4+CH1168*2^3+CI1168*2^2+CJ1168*2^1+CK1168*2^0</f>
        <v>0</v>
      </c>
      <c r="DP1168" s="16">
        <f>CL1168*2^15+CM1168*2^14+CN1168*2^13+CO1168*2^12+CP1168*2^11+CQ1168*2^10+CR1168*2^9+CS1168*2^8+CT1168*2^7+CU1168*2^6+CV1168*2^5+CW1168*2^4+CX1168*2^3+CY1168*2^2+CZ1168*2^1+DA1168*2^0</f>
        <v>0</v>
      </c>
      <c r="DQ1168" s="16">
        <f>IF(DS1168=2,AT1168*1000,AT1168)</f>
        <v>10000</v>
      </c>
      <c r="DR1168" s="16">
        <f>IF(DT1168=2,AU1168*1000,AU1168)</f>
        <v>1000</v>
      </c>
      <c r="DS1168" s="16">
        <v>2</v>
      </c>
      <c r="DT1168" s="16">
        <v>2</v>
      </c>
      <c r="DU1168" s="16">
        <f>MAX(0,MIN(AX1168,3))*2^14+MAX(0,MIN(AY1168,3))*2^12+MAX(0,MIN(AZ1168,3))*2^10+MAX(0,MIN(BA1168,3))*2^8+IF(AW1168&lt;0,31,IF(AW1168&gt;30,30,AW1168))</f>
        <v>0</v>
      </c>
      <c r="DV1168" s="16">
        <f>DD1168 + DE1168</f>
        <v>0</v>
      </c>
      <c r="DW1168" s="138" t="s">
        <v>184</v>
      </c>
      <c r="DX1168" s="137" t="s">
        <v>273</v>
      </c>
      <c r="DY1168" s="137" t="s">
        <v>186</v>
      </c>
      <c r="DZ1168" s="17"/>
      <c r="EA1168" s="15"/>
      <c r="EB1168" s="15"/>
      <c r="EC1168" s="15"/>
      <c r="ED1168" s="15"/>
    </row>
    <row r="1169" spans="1:134" ht="15" hidden="1" customHeight="1" x14ac:dyDescent="0.3">
      <c r="A1169" s="123"/>
      <c r="B1169" s="420"/>
      <c r="C1169" s="561"/>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3"/>
      <c r="AK1169" s="12"/>
      <c r="AL1169" s="12"/>
      <c r="AM1169" s="14"/>
      <c r="AN1169" s="12"/>
      <c r="AO1169" s="12"/>
      <c r="AP1169" s="12"/>
      <c r="AQ1169" s="140" t="s">
        <v>1782</v>
      </c>
      <c r="AR1169" s="225">
        <v>40</v>
      </c>
      <c r="AS1169" s="12" t="s">
        <v>170</v>
      </c>
      <c r="AT1169" s="12"/>
      <c r="AU1169" s="12"/>
      <c r="AV1169" s="12"/>
      <c r="AW1169" s="12"/>
      <c r="AX1169" s="12"/>
      <c r="AY1169" s="12"/>
      <c r="AZ1169" s="12"/>
      <c r="BA1169" s="12"/>
      <c r="BB1169" s="12"/>
      <c r="BC1169" s="12"/>
      <c r="BD1169" s="15"/>
      <c r="BE1169" s="137"/>
      <c r="BF1169" s="146"/>
      <c r="BG1169" s="146"/>
      <c r="BH1169" s="146"/>
      <c r="BI1169" s="11"/>
      <c r="BJ1169" s="11"/>
      <c r="BK1169" s="11"/>
      <c r="BL1169" s="11"/>
      <c r="BM1169" s="11"/>
      <c r="BN1169" s="11"/>
      <c r="BO1169" s="11"/>
      <c r="BP1169" s="11"/>
      <c r="BQ1169" s="11"/>
      <c r="BR1169" s="11"/>
      <c r="BS1169" s="11"/>
      <c r="BT1169" s="11"/>
      <c r="BU1169" s="11"/>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c r="CU1169" s="15"/>
      <c r="CV1169" s="15"/>
      <c r="CW1169" s="15"/>
      <c r="CX1169" s="15"/>
      <c r="CY1169" s="15"/>
      <c r="CZ1169" s="15"/>
      <c r="DA1169" s="15"/>
      <c r="DB1169" s="16"/>
      <c r="DC1169" s="16"/>
      <c r="DD1169" s="16"/>
      <c r="DE1169" s="16"/>
      <c r="DF1169" s="17"/>
      <c r="DG1169" s="16"/>
      <c r="DH1169" s="16"/>
      <c r="DI1169" s="16"/>
      <c r="DJ1169" s="16"/>
      <c r="DK1169" s="16"/>
      <c r="DL1169" s="16"/>
      <c r="DM1169" s="13"/>
      <c r="DN1169" s="16"/>
      <c r="DO1169" s="16"/>
      <c r="DP1169" s="16"/>
      <c r="DQ1169" s="16"/>
      <c r="DR1169" s="16"/>
      <c r="DS1169" s="16"/>
      <c r="DT1169" s="16"/>
      <c r="DU1169" s="16"/>
      <c r="DV1169" s="16"/>
      <c r="DW1169" s="138"/>
      <c r="DX1169" s="137"/>
      <c r="DY1169" s="137"/>
      <c r="DZ1169" s="17"/>
      <c r="EA1169" s="15"/>
      <c r="EB1169" s="15"/>
      <c r="EC1169" s="15"/>
      <c r="ED1169" s="15"/>
    </row>
    <row r="1170" spans="1:134" ht="15" hidden="1" customHeight="1" x14ac:dyDescent="0.3">
      <c r="A1170" s="342" t="s">
        <v>1454</v>
      </c>
      <c r="B1170" s="420"/>
      <c r="C1170" s="561"/>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3"/>
      <c r="AK1170" s="12"/>
      <c r="AL1170" s="12"/>
      <c r="AM1170" s="14"/>
      <c r="AN1170" s="12"/>
      <c r="AO1170" s="12"/>
      <c r="AP1170" s="12"/>
      <c r="AQ1170" s="140" t="s">
        <v>1783</v>
      </c>
      <c r="AR1170" s="225">
        <v>3</v>
      </c>
      <c r="AS1170" s="12" t="s">
        <v>259</v>
      </c>
      <c r="AT1170" s="12"/>
      <c r="AU1170" s="12"/>
      <c r="AV1170" s="12"/>
      <c r="AW1170" s="12"/>
      <c r="AX1170" s="12"/>
      <c r="AY1170" s="12"/>
      <c r="AZ1170" s="12"/>
      <c r="BA1170" s="12"/>
      <c r="BB1170" s="12"/>
      <c r="BC1170" s="12"/>
      <c r="BD1170" s="15"/>
      <c r="BE1170" s="137"/>
      <c r="BF1170" s="146"/>
      <c r="BG1170" s="146"/>
      <c r="BH1170" s="146"/>
      <c r="BI1170" s="11"/>
      <c r="BJ1170" s="11"/>
      <c r="BK1170" s="11"/>
      <c r="BL1170" s="11"/>
      <c r="BM1170" s="11"/>
      <c r="BN1170" s="11"/>
      <c r="BO1170" s="11"/>
      <c r="BP1170" s="11"/>
      <c r="BQ1170" s="11"/>
      <c r="BR1170" s="11"/>
      <c r="BS1170" s="11"/>
      <c r="BT1170" s="11"/>
      <c r="BU1170" s="11"/>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c r="CU1170" s="15"/>
      <c r="CV1170" s="15"/>
      <c r="CW1170" s="15"/>
      <c r="CX1170" s="15"/>
      <c r="CY1170" s="15"/>
      <c r="CZ1170" s="15"/>
      <c r="DA1170" s="15"/>
      <c r="DB1170" s="16"/>
      <c r="DC1170" s="16"/>
      <c r="DD1170" s="16"/>
      <c r="DE1170" s="16"/>
      <c r="DF1170" s="17"/>
      <c r="DG1170" s="16"/>
      <c r="DH1170" s="16"/>
      <c r="DI1170" s="16"/>
      <c r="DJ1170" s="16"/>
      <c r="DK1170" s="16"/>
      <c r="DL1170" s="16"/>
      <c r="DM1170" s="13"/>
      <c r="DN1170" s="16"/>
      <c r="DO1170" s="16"/>
      <c r="DP1170" s="16"/>
      <c r="DQ1170" s="16"/>
      <c r="DR1170" s="16"/>
      <c r="DS1170" s="16"/>
      <c r="DT1170" s="16"/>
      <c r="DU1170" s="16"/>
      <c r="DV1170" s="16"/>
      <c r="DW1170" s="138"/>
      <c r="DX1170" s="137"/>
      <c r="DY1170" s="137"/>
      <c r="DZ1170" s="17"/>
      <c r="EA1170" s="15"/>
      <c r="EB1170" s="15"/>
      <c r="EC1170" s="15"/>
      <c r="ED1170" s="15"/>
    </row>
    <row r="1171" spans="1:134" ht="15" hidden="1" customHeight="1" x14ac:dyDescent="0.3">
      <c r="A1171" s="342" t="s">
        <v>1456</v>
      </c>
      <c r="B1171" s="420" t="s">
        <v>1784</v>
      </c>
      <c r="C1171" s="561"/>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3"/>
      <c r="AK1171" s="12"/>
      <c r="AL1171" s="12"/>
      <c r="AM1171" s="14"/>
      <c r="AN1171" s="12"/>
      <c r="AO1171" s="12"/>
      <c r="AP1171" s="12"/>
      <c r="AQ1171" s="140"/>
      <c r="AR1171" s="12"/>
      <c r="AS1171" s="12"/>
      <c r="AT1171" s="12"/>
      <c r="AU1171" s="12"/>
      <c r="AV1171" s="12"/>
      <c r="AW1171" s="12"/>
      <c r="AX1171" s="12"/>
      <c r="AY1171" s="12"/>
      <c r="AZ1171" s="12"/>
      <c r="BA1171" s="12"/>
      <c r="BB1171" s="12"/>
      <c r="BC1171" s="12"/>
      <c r="BD1171" s="15"/>
      <c r="BE1171" s="137"/>
      <c r="BF1171" s="146"/>
      <c r="BG1171" s="146"/>
      <c r="BH1171" s="146"/>
      <c r="BI1171" s="11"/>
      <c r="BJ1171" s="11"/>
      <c r="BK1171" s="11"/>
      <c r="BL1171" s="11"/>
      <c r="BM1171" s="11"/>
      <c r="BN1171" s="11"/>
      <c r="BO1171" s="11"/>
      <c r="BP1171" s="11"/>
      <c r="BQ1171" s="11"/>
      <c r="BR1171" s="11"/>
      <c r="BS1171" s="11"/>
      <c r="BT1171" s="11"/>
      <c r="BU1171" s="11"/>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c r="CU1171" s="15"/>
      <c r="CV1171" s="15"/>
      <c r="CW1171" s="15"/>
      <c r="CX1171" s="15"/>
      <c r="CY1171" s="15"/>
      <c r="CZ1171" s="15"/>
      <c r="DA1171" s="15"/>
      <c r="DB1171" s="16"/>
      <c r="DC1171" s="16"/>
      <c r="DD1171" s="16"/>
      <c r="DE1171" s="16"/>
      <c r="DF1171" s="17"/>
      <c r="DG1171" s="16"/>
      <c r="DH1171" s="16"/>
      <c r="DI1171" s="16"/>
      <c r="DJ1171" s="16"/>
      <c r="DK1171" s="16"/>
      <c r="DL1171" s="16"/>
      <c r="DM1171" s="13"/>
      <c r="DN1171" s="16"/>
      <c r="DO1171" s="16"/>
      <c r="DP1171" s="16"/>
      <c r="DQ1171" s="16"/>
      <c r="DR1171" s="16"/>
      <c r="DS1171" s="16"/>
      <c r="DT1171" s="16"/>
      <c r="DU1171" s="16"/>
      <c r="DV1171" s="16"/>
      <c r="DW1171" s="138"/>
      <c r="DX1171" s="137"/>
      <c r="DY1171" s="137"/>
      <c r="DZ1171" s="17"/>
      <c r="EA1171" s="15"/>
      <c r="EB1171" s="15"/>
      <c r="EC1171" s="15"/>
      <c r="ED1171" s="15"/>
    </row>
    <row r="1172" spans="1:134" ht="15" hidden="1" customHeight="1" x14ac:dyDescent="0.3">
      <c r="A1172" s="342" t="s">
        <v>229</v>
      </c>
      <c r="B1172" s="425" t="s">
        <v>1092</v>
      </c>
      <c r="C1172" s="559" t="s">
        <v>1785</v>
      </c>
      <c r="D1172" s="200"/>
      <c r="E1172" s="151"/>
      <c r="F1172" s="151"/>
      <c r="G1172" s="151"/>
      <c r="H1172" s="151"/>
      <c r="I1172" s="151"/>
      <c r="J1172" s="151"/>
      <c r="K1172" s="151"/>
      <c r="L1172" s="151"/>
      <c r="M1172" s="151"/>
      <c r="N1172" s="151"/>
      <c r="O1172" s="151"/>
      <c r="P1172" s="151"/>
      <c r="Q1172" s="151"/>
      <c r="R1172" s="151"/>
      <c r="S1172" s="151"/>
      <c r="T1172" s="151"/>
      <c r="U1172" s="151"/>
      <c r="V1172" s="151"/>
      <c r="W1172" s="151"/>
      <c r="X1172" s="151"/>
      <c r="Y1172" s="151"/>
      <c r="Z1172" s="151"/>
      <c r="AA1172" s="151"/>
      <c r="AB1172" s="151"/>
      <c r="AC1172" s="151"/>
      <c r="AD1172" s="151"/>
      <c r="AE1172" s="151"/>
      <c r="AF1172" s="151"/>
      <c r="AG1172" s="151"/>
      <c r="AH1172" s="151"/>
      <c r="AI1172" s="151"/>
      <c r="AJ1172" s="13">
        <f>IF($DM1172=0,0,(IF(_xlfn.BITAND($DM1172, 128),"8,", "") &amp; IF(_xlfn.BITAND($DM1172,64),"7,", "") &amp; IF(_xlfn.BITAND($DM1172,7), _xlfn.BITAND($DM1172,7) &amp; ",", "") &amp; IF(_xlfn.BITAND($DM1172, 56), _xlfn.BITAND($DM1172, 56)/8, "")))</f>
        <v>0</v>
      </c>
      <c r="AK1172" s="135">
        <v>108</v>
      </c>
      <c r="AL1172" s="135">
        <v>2</v>
      </c>
      <c r="AM1172" s="426" t="s">
        <v>165</v>
      </c>
      <c r="AN1172" s="135">
        <v>1608</v>
      </c>
      <c r="AO1172" s="135">
        <v>29</v>
      </c>
      <c r="AP1172" s="135">
        <v>1608</v>
      </c>
      <c r="AQ1172" s="140"/>
      <c r="AR1172" s="12"/>
      <c r="AS1172" s="12"/>
      <c r="AT1172" s="198">
        <v>10</v>
      </c>
      <c r="AU1172" s="198">
        <v>1</v>
      </c>
      <c r="AV1172" s="12" t="s">
        <v>259</v>
      </c>
      <c r="AW1172" s="135">
        <v>0</v>
      </c>
      <c r="AX1172" s="135">
        <v>0</v>
      </c>
      <c r="AY1172" s="135">
        <v>0</v>
      </c>
      <c r="AZ1172" s="135">
        <v>0</v>
      </c>
      <c r="BA1172" s="135">
        <v>0</v>
      </c>
      <c r="BB1172" s="428"/>
      <c r="BC1172" s="136"/>
      <c r="BD1172" s="15"/>
      <c r="BE1172" s="137" t="s">
        <v>1786</v>
      </c>
      <c r="BF1172" s="146" t="s">
        <v>264</v>
      </c>
      <c r="BG1172" s="146" t="s">
        <v>265</v>
      </c>
      <c r="BH1172" s="146" t="s">
        <v>266</v>
      </c>
      <c r="BI1172" s="11" t="s">
        <v>525</v>
      </c>
      <c r="BJ1172" s="11" t="s">
        <v>268</v>
      </c>
      <c r="BK1172" s="11" t="s">
        <v>485</v>
      </c>
      <c r="BL1172" s="11" t="s">
        <v>350</v>
      </c>
      <c r="BM1172" s="11" t="s">
        <v>179</v>
      </c>
      <c r="BN1172" s="11" t="s">
        <v>182</v>
      </c>
      <c r="BO1172" s="11" t="s">
        <v>181</v>
      </c>
      <c r="BP1172" s="11" t="s">
        <v>272</v>
      </c>
      <c r="BQ1172" s="11" t="s">
        <v>182</v>
      </c>
      <c r="BR1172" s="11" t="s">
        <v>182</v>
      </c>
      <c r="BS1172" s="11"/>
      <c r="BT1172" s="11" t="s">
        <v>182</v>
      </c>
      <c r="BU1172" s="11"/>
      <c r="BV1172" s="15">
        <f>IF(UPPER(TRIM(D1172))="X",1,0)</f>
        <v>0</v>
      </c>
      <c r="BW1172" s="15">
        <f>IF(UPPER(TRIM(E1172))="X",1,0)</f>
        <v>0</v>
      </c>
      <c r="BX1172" s="15">
        <f>IF(UPPER(TRIM(F1172))="X",1,0)</f>
        <v>0</v>
      </c>
      <c r="BY1172" s="15">
        <f>IF(UPPER(TRIM(G1172))="X",1,0)</f>
        <v>0</v>
      </c>
      <c r="BZ1172" s="15">
        <f>IF(UPPER(TRIM(H1172))="X",1,0)</f>
        <v>0</v>
      </c>
      <c r="CA1172" s="15">
        <f>IF(UPPER(TRIM(J1172))="X",1,0)</f>
        <v>0</v>
      </c>
      <c r="CB1172" s="15">
        <f>IF(UPPER(TRIM(L1172))="X",1,0)</f>
        <v>0</v>
      </c>
      <c r="CC1172" s="15">
        <f>IF(UPPER(TRIM(M1172))="X",1,0)</f>
        <v>0</v>
      </c>
      <c r="CD1172" s="15">
        <f>IF(UPPER(TRIM(I1172))="X",1,0)</f>
        <v>0</v>
      </c>
      <c r="CE1172" s="15">
        <f>IF(UPPER(TRIM(K1172))="X",1,0)</f>
        <v>0</v>
      </c>
      <c r="CF1172" s="15">
        <f t="shared" ref="CF1172:CX1172" si="536">IF(UPPER(TRIM(N1172))="X",1,0)</f>
        <v>0</v>
      </c>
      <c r="CG1172" s="15">
        <f t="shared" si="536"/>
        <v>0</v>
      </c>
      <c r="CH1172" s="15">
        <f t="shared" si="536"/>
        <v>0</v>
      </c>
      <c r="CI1172" s="15">
        <f t="shared" si="536"/>
        <v>0</v>
      </c>
      <c r="CJ1172" s="15">
        <f t="shared" si="536"/>
        <v>0</v>
      </c>
      <c r="CK1172" s="15">
        <f t="shared" si="536"/>
        <v>0</v>
      </c>
      <c r="CL1172" s="15">
        <f t="shared" si="536"/>
        <v>0</v>
      </c>
      <c r="CM1172" s="15">
        <f t="shared" si="536"/>
        <v>0</v>
      </c>
      <c r="CN1172" s="15">
        <f t="shared" si="536"/>
        <v>0</v>
      </c>
      <c r="CO1172" s="15">
        <f t="shared" si="536"/>
        <v>0</v>
      </c>
      <c r="CP1172" s="15">
        <f t="shared" si="536"/>
        <v>0</v>
      </c>
      <c r="CQ1172" s="15">
        <f t="shared" si="536"/>
        <v>0</v>
      </c>
      <c r="CR1172" s="15">
        <f t="shared" si="536"/>
        <v>0</v>
      </c>
      <c r="CS1172" s="15">
        <f t="shared" si="536"/>
        <v>0</v>
      </c>
      <c r="CT1172" s="15">
        <f t="shared" si="536"/>
        <v>0</v>
      </c>
      <c r="CU1172" s="15">
        <f t="shared" si="536"/>
        <v>0</v>
      </c>
      <c r="CV1172" s="15">
        <f t="shared" si="536"/>
        <v>0</v>
      </c>
      <c r="CW1172" s="15">
        <f t="shared" si="536"/>
        <v>0</v>
      </c>
      <c r="CX1172" s="15">
        <f t="shared" si="536"/>
        <v>0</v>
      </c>
      <c r="CY1172" s="15">
        <v>0</v>
      </c>
      <c r="CZ1172" s="15">
        <f>IF(UPPER(TRIM(AH1172))="X",1,0)</f>
        <v>0</v>
      </c>
      <c r="DA1172" s="15">
        <v>0</v>
      </c>
      <c r="DB1172" s="16">
        <f>IF(UPPER(TRIM(AM1172))="P", 0, IF(UPPER(TRIM(AM1172))="C", 16384, IF(UPPER(TRIM(AM1172))="B", 32768, IF(UPPER(TRIM(AM1172))="U", 49152, -1))))</f>
        <v>0</v>
      </c>
      <c r="DC1172" s="16">
        <f>HEX2DEC(AN1172)</f>
        <v>5640</v>
      </c>
      <c r="DD1172" s="16">
        <f>IF(UPPER(TRIM(BB1172))="",0,IF(UPPER(TRIM(BB1172))="M",32,IF(UPPER(TRIM(BB1172))="H",64,IF(UPPER(TRIM(BB1172))="I",128,-1))))</f>
        <v>0</v>
      </c>
      <c r="DE1172" s="16">
        <f>IF(UPPER(TRIM(BC1172))="",0, IF(UPPER(TRIM(BC1172))="U",1,IF(UPPER(TRIM(BC1172))="A",2,IF(UPPER(TRIM(BC1172))="B1",4,IF(UPPER(TRIM(BC1172))="B2",8,IF(UPPER(TRIM(BC1172))="C",16,-1))))))</f>
        <v>0</v>
      </c>
      <c r="DF1172" s="17"/>
      <c r="DG1172" s="16">
        <v>815</v>
      </c>
      <c r="DH1172" s="16">
        <f>AK1172</f>
        <v>108</v>
      </c>
      <c r="DI1172" s="16">
        <f>AL1172</f>
        <v>2</v>
      </c>
      <c r="DJ1172" s="16">
        <f>DB1172 + DC1172</f>
        <v>5640</v>
      </c>
      <c r="DK1172" s="16">
        <f>HEX2DEC(AO1172)</f>
        <v>41</v>
      </c>
      <c r="DL1172" s="16">
        <f>HEX2DEC(AP1172)</f>
        <v>5640</v>
      </c>
      <c r="DM1172" s="13">
        <v>0</v>
      </c>
      <c r="DN1172" s="16">
        <v>642</v>
      </c>
      <c r="DO1172" s="16">
        <f>BV1172*2^15+BW1172*2^14+BX1172*2^13+BY1172*2^12+BZ1172*2^11+CA1172*2^10+CB1172*2^9+CC1172*2^8+CD1172*2^7+CE1172*2^6+CF1172*2^5+CG1172*2^4+CH1172*2^3+CI1172*2^2+CJ1172*2^1+CK1172*2^0</f>
        <v>0</v>
      </c>
      <c r="DP1172" s="16">
        <f>CL1172*2^15+CM1172*2^14+CN1172*2^13+CO1172*2^12+CP1172*2^11+CQ1172*2^10+CR1172*2^9+CS1172*2^8+CT1172*2^7+CU1172*2^6+CV1172*2^5+CW1172*2^4+CX1172*2^3+CY1172*2^2+CZ1172*2^1+DA1172*2^0</f>
        <v>0</v>
      </c>
      <c r="DQ1172" s="16">
        <f>IF(DS1172=2,AT1172*1000,AT1172)</f>
        <v>10000</v>
      </c>
      <c r="DR1172" s="16">
        <f>IF(DT1172=2,AU1172*1000,AU1172)</f>
        <v>1000</v>
      </c>
      <c r="DS1172" s="16">
        <v>2</v>
      </c>
      <c r="DT1172" s="16">
        <v>2</v>
      </c>
      <c r="DU1172" s="16">
        <f>MAX(0,MIN(AX1172,3))*2^14+MAX(0,MIN(AY1172,3))*2^12+MAX(0,MIN(AZ1172,3))*2^10+MAX(0,MIN(BA1172,3))*2^8+IF(AW1172&lt;0,31,IF(AW1172&gt;30,30,AW1172))</f>
        <v>0</v>
      </c>
      <c r="DV1172" s="16">
        <f>DD1172 + DE1172</f>
        <v>0</v>
      </c>
      <c r="DW1172" s="138" t="s">
        <v>184</v>
      </c>
      <c r="DX1172" s="137" t="s">
        <v>273</v>
      </c>
      <c r="DY1172" s="137" t="s">
        <v>186</v>
      </c>
      <c r="DZ1172" s="17"/>
      <c r="EA1172" s="15"/>
      <c r="EB1172" s="15"/>
      <c r="EC1172" s="15"/>
      <c r="ED1172" s="15"/>
    </row>
    <row r="1173" spans="1:134" ht="15" hidden="1" customHeight="1" x14ac:dyDescent="0.3">
      <c r="A1173" s="220"/>
      <c r="B1173" s="420"/>
      <c r="C1173" s="561"/>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3"/>
      <c r="AK1173" s="12"/>
      <c r="AL1173" s="12"/>
      <c r="AM1173" s="14"/>
      <c r="AN1173" s="12"/>
      <c r="AO1173" s="12"/>
      <c r="AP1173" s="12"/>
      <c r="AQ1173" s="140"/>
      <c r="AR1173" s="12"/>
      <c r="AS1173" s="12"/>
      <c r="AT1173" s="12"/>
      <c r="AU1173" s="12"/>
      <c r="AV1173" s="12"/>
      <c r="AW1173" s="12"/>
      <c r="AX1173" s="12"/>
      <c r="AY1173" s="12"/>
      <c r="AZ1173" s="12"/>
      <c r="BA1173" s="12"/>
      <c r="BB1173" s="12"/>
      <c r="BC1173" s="12"/>
      <c r="BD1173" s="15"/>
      <c r="BE1173" s="137"/>
      <c r="BF1173" s="146"/>
      <c r="BG1173" s="146"/>
      <c r="BH1173" s="146"/>
      <c r="BI1173" s="11"/>
      <c r="BJ1173" s="11"/>
      <c r="BK1173" s="11"/>
      <c r="BL1173" s="11"/>
      <c r="BM1173" s="11"/>
      <c r="BN1173" s="11"/>
      <c r="BO1173" s="11"/>
      <c r="BP1173" s="11"/>
      <c r="BQ1173" s="11"/>
      <c r="BR1173" s="11"/>
      <c r="BS1173" s="11"/>
      <c r="BT1173" s="11"/>
      <c r="BU1173" s="11"/>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c r="CU1173" s="15"/>
      <c r="CV1173" s="15"/>
      <c r="CW1173" s="15"/>
      <c r="CX1173" s="15"/>
      <c r="CY1173" s="15"/>
      <c r="CZ1173" s="15"/>
      <c r="DA1173" s="15"/>
      <c r="DB1173" s="16"/>
      <c r="DC1173" s="16"/>
      <c r="DD1173" s="16"/>
      <c r="DE1173" s="16"/>
      <c r="DF1173" s="17"/>
      <c r="DG1173" s="16"/>
      <c r="DH1173" s="16"/>
      <c r="DI1173" s="16"/>
      <c r="DJ1173" s="16"/>
      <c r="DK1173" s="16"/>
      <c r="DL1173" s="16"/>
      <c r="DM1173" s="13"/>
      <c r="DN1173" s="16"/>
      <c r="DO1173" s="16"/>
      <c r="DP1173" s="16"/>
      <c r="DQ1173" s="16"/>
      <c r="DR1173" s="16"/>
      <c r="DS1173" s="16"/>
      <c r="DT1173" s="16"/>
      <c r="DU1173" s="16"/>
      <c r="DV1173" s="16"/>
      <c r="DW1173" s="138"/>
      <c r="DX1173" s="137"/>
      <c r="DY1173" s="137"/>
      <c r="DZ1173" s="17"/>
      <c r="EA1173" s="15"/>
      <c r="EB1173" s="15"/>
      <c r="EC1173" s="15"/>
      <c r="ED1173" s="15"/>
    </row>
    <row r="1174" spans="1:134" ht="15" hidden="1" customHeight="1" x14ac:dyDescent="0.3">
      <c r="A1174" s="220"/>
      <c r="B1174" s="425"/>
      <c r="C1174" s="559" t="s">
        <v>1787</v>
      </c>
      <c r="D1174" s="200"/>
      <c r="E1174" s="151"/>
      <c r="F1174" s="151"/>
      <c r="G1174" s="151"/>
      <c r="H1174" s="151"/>
      <c r="I1174" s="151"/>
      <c r="J1174" s="151"/>
      <c r="K1174" s="151"/>
      <c r="L1174" s="151"/>
      <c r="M1174" s="151"/>
      <c r="N1174" s="151"/>
      <c r="O1174" s="151"/>
      <c r="P1174" s="151"/>
      <c r="Q1174" s="151"/>
      <c r="R1174" s="151"/>
      <c r="S1174" s="151"/>
      <c r="T1174" s="151"/>
      <c r="U1174" s="151"/>
      <c r="V1174" s="151"/>
      <c r="W1174" s="151"/>
      <c r="X1174" s="151"/>
      <c r="Y1174" s="151"/>
      <c r="Z1174" s="151"/>
      <c r="AA1174" s="151"/>
      <c r="AB1174" s="151"/>
      <c r="AC1174" s="151"/>
      <c r="AD1174" s="151"/>
      <c r="AE1174" s="151"/>
      <c r="AF1174" s="151"/>
      <c r="AG1174" s="151"/>
      <c r="AH1174" s="151"/>
      <c r="AI1174" s="151"/>
      <c r="AJ1174" s="13">
        <f>IF($DM1174=0,0,(IF(_xlfn.BITAND($DM1174, 128),"8,", "") &amp; IF(_xlfn.BITAND($DM1174,64),"7,", "") &amp; IF(_xlfn.BITAND($DM1174,7), _xlfn.BITAND($DM1174,7) &amp; ",", "") &amp; IF(_xlfn.BITAND($DM1174, 56), _xlfn.BITAND($DM1174, 56)/8, "")))</f>
        <v>0</v>
      </c>
      <c r="AK1174" s="135">
        <v>354</v>
      </c>
      <c r="AL1174" s="135">
        <v>2</v>
      </c>
      <c r="AM1174" s="426" t="s">
        <v>165</v>
      </c>
      <c r="AN1174" s="135">
        <v>1609</v>
      </c>
      <c r="AO1174" s="135">
        <v>29</v>
      </c>
      <c r="AP1174" s="135">
        <v>1609</v>
      </c>
      <c r="AQ1174" s="140" t="s">
        <v>1788</v>
      </c>
      <c r="AR1174" s="225">
        <v>60</v>
      </c>
      <c r="AS1174" s="12" t="s">
        <v>1789</v>
      </c>
      <c r="AT1174" s="198">
        <v>10</v>
      </c>
      <c r="AU1174" s="198">
        <v>1</v>
      </c>
      <c r="AV1174" s="12" t="s">
        <v>259</v>
      </c>
      <c r="AW1174" s="135">
        <v>0</v>
      </c>
      <c r="AX1174" s="135">
        <v>0</v>
      </c>
      <c r="AY1174" s="135">
        <v>0</v>
      </c>
      <c r="AZ1174" s="135">
        <v>0</v>
      </c>
      <c r="BA1174" s="135">
        <v>0</v>
      </c>
      <c r="BB1174" s="428"/>
      <c r="BC1174" s="136"/>
      <c r="BD1174" s="15"/>
      <c r="BE1174" s="137" t="s">
        <v>1790</v>
      </c>
      <c r="BF1174" s="146" t="s">
        <v>264</v>
      </c>
      <c r="BG1174" s="146" t="s">
        <v>265</v>
      </c>
      <c r="BH1174" s="146" t="s">
        <v>266</v>
      </c>
      <c r="BI1174" s="11" t="s">
        <v>525</v>
      </c>
      <c r="BJ1174" s="11" t="s">
        <v>268</v>
      </c>
      <c r="BK1174" s="11" t="s">
        <v>485</v>
      </c>
      <c r="BL1174" s="11" t="s">
        <v>350</v>
      </c>
      <c r="BM1174" s="11" t="s">
        <v>179</v>
      </c>
      <c r="BN1174" s="11" t="s">
        <v>182</v>
      </c>
      <c r="BO1174" s="11" t="s">
        <v>181</v>
      </c>
      <c r="BP1174" s="11" t="s">
        <v>272</v>
      </c>
      <c r="BQ1174" s="11" t="s">
        <v>182</v>
      </c>
      <c r="BR1174" s="11" t="s">
        <v>182</v>
      </c>
      <c r="BS1174" s="11"/>
      <c r="BT1174" s="11" t="s">
        <v>182</v>
      </c>
      <c r="BU1174" s="11"/>
      <c r="BV1174" s="15">
        <f>IF(UPPER(TRIM(D1174))="X",1,0)</f>
        <v>0</v>
      </c>
      <c r="BW1174" s="15">
        <f>IF(UPPER(TRIM(E1174))="X",1,0)</f>
        <v>0</v>
      </c>
      <c r="BX1174" s="15">
        <f>IF(UPPER(TRIM(F1174))="X",1,0)</f>
        <v>0</v>
      </c>
      <c r="BY1174" s="15">
        <f>IF(UPPER(TRIM(G1174))="X",1,0)</f>
        <v>0</v>
      </c>
      <c r="BZ1174" s="15">
        <f>IF(UPPER(TRIM(H1174))="X",1,0)</f>
        <v>0</v>
      </c>
      <c r="CA1174" s="15">
        <f>IF(UPPER(TRIM(J1174))="X",1,0)</f>
        <v>0</v>
      </c>
      <c r="CB1174" s="15">
        <f>IF(UPPER(TRIM(L1174))="X",1,0)</f>
        <v>0</v>
      </c>
      <c r="CC1174" s="15">
        <f>IF(UPPER(TRIM(M1174))="X",1,0)</f>
        <v>0</v>
      </c>
      <c r="CD1174" s="15">
        <f>IF(UPPER(TRIM(I1174))="X",1,0)</f>
        <v>0</v>
      </c>
      <c r="CE1174" s="15">
        <f>IF(UPPER(TRIM(K1174))="X",1,0)</f>
        <v>0</v>
      </c>
      <c r="CF1174" s="15">
        <f t="shared" ref="CF1174:CX1174" si="537">IF(UPPER(TRIM(N1174))="X",1,0)</f>
        <v>0</v>
      </c>
      <c r="CG1174" s="15">
        <f t="shared" si="537"/>
        <v>0</v>
      </c>
      <c r="CH1174" s="15">
        <f t="shared" si="537"/>
        <v>0</v>
      </c>
      <c r="CI1174" s="15">
        <f t="shared" si="537"/>
        <v>0</v>
      </c>
      <c r="CJ1174" s="15">
        <f t="shared" si="537"/>
        <v>0</v>
      </c>
      <c r="CK1174" s="15">
        <f t="shared" si="537"/>
        <v>0</v>
      </c>
      <c r="CL1174" s="15">
        <f t="shared" si="537"/>
        <v>0</v>
      </c>
      <c r="CM1174" s="15">
        <f t="shared" si="537"/>
        <v>0</v>
      </c>
      <c r="CN1174" s="15">
        <f t="shared" si="537"/>
        <v>0</v>
      </c>
      <c r="CO1174" s="15">
        <f t="shared" si="537"/>
        <v>0</v>
      </c>
      <c r="CP1174" s="15">
        <f t="shared" si="537"/>
        <v>0</v>
      </c>
      <c r="CQ1174" s="15">
        <f t="shared" si="537"/>
        <v>0</v>
      </c>
      <c r="CR1174" s="15">
        <f t="shared" si="537"/>
        <v>0</v>
      </c>
      <c r="CS1174" s="15">
        <f t="shared" si="537"/>
        <v>0</v>
      </c>
      <c r="CT1174" s="15">
        <f t="shared" si="537"/>
        <v>0</v>
      </c>
      <c r="CU1174" s="15">
        <f t="shared" si="537"/>
        <v>0</v>
      </c>
      <c r="CV1174" s="15">
        <f t="shared" si="537"/>
        <v>0</v>
      </c>
      <c r="CW1174" s="15">
        <f t="shared" si="537"/>
        <v>0</v>
      </c>
      <c r="CX1174" s="15">
        <f t="shared" si="537"/>
        <v>0</v>
      </c>
      <c r="CY1174" s="15">
        <v>0</v>
      </c>
      <c r="CZ1174" s="15">
        <f>IF(UPPER(TRIM(AH1174))="X",1,0)</f>
        <v>0</v>
      </c>
      <c r="DA1174" s="15">
        <v>0</v>
      </c>
      <c r="DB1174" s="16">
        <f>IF(UPPER(TRIM(AM1174))="P", 0, IF(UPPER(TRIM(AM1174))="C", 16384, IF(UPPER(TRIM(AM1174))="B", 32768, IF(UPPER(TRIM(AM1174))="U", 49152, -1))))</f>
        <v>0</v>
      </c>
      <c r="DC1174" s="16">
        <f>HEX2DEC(AN1174)</f>
        <v>5641</v>
      </c>
      <c r="DD1174" s="16">
        <f>IF(UPPER(TRIM(BB1174))="",0,IF(UPPER(TRIM(BB1174))="M",32,IF(UPPER(TRIM(BB1174))="H",64,IF(UPPER(TRIM(BB1174))="I",128,-1))))</f>
        <v>0</v>
      </c>
      <c r="DE1174" s="16">
        <f>IF(UPPER(TRIM(BC1174))="",0, IF(UPPER(TRIM(BC1174))="U",1,IF(UPPER(TRIM(BC1174))="A",2,IF(UPPER(TRIM(BC1174))="B1",4,IF(UPPER(TRIM(BC1174))="B2",8,IF(UPPER(TRIM(BC1174))="C",16,-1))))))</f>
        <v>0</v>
      </c>
      <c r="DF1174" s="17"/>
      <c r="DG1174" s="16">
        <v>816</v>
      </c>
      <c r="DH1174" s="16">
        <f>AK1174</f>
        <v>354</v>
      </c>
      <c r="DI1174" s="16">
        <f>AL1174</f>
        <v>2</v>
      </c>
      <c r="DJ1174" s="16">
        <f>DB1174 + DC1174</f>
        <v>5641</v>
      </c>
      <c r="DK1174" s="16">
        <f>HEX2DEC(AO1174)</f>
        <v>41</v>
      </c>
      <c r="DL1174" s="16">
        <f>HEX2DEC(AP1174)</f>
        <v>5641</v>
      </c>
      <c r="DM1174" s="13">
        <v>0</v>
      </c>
      <c r="DN1174" s="16">
        <v>643</v>
      </c>
      <c r="DO1174" s="16">
        <f>BV1174*2^15+BW1174*2^14+BX1174*2^13+BY1174*2^12+BZ1174*2^11+CA1174*2^10+CB1174*2^9+CC1174*2^8+CD1174*2^7+CE1174*2^6+CF1174*2^5+CG1174*2^4+CH1174*2^3+CI1174*2^2+CJ1174*2^1+CK1174*2^0</f>
        <v>0</v>
      </c>
      <c r="DP1174" s="16">
        <f>CL1174*2^15+CM1174*2^14+CN1174*2^13+CO1174*2^12+CP1174*2^11+CQ1174*2^10+CR1174*2^9+CS1174*2^8+CT1174*2^7+CU1174*2^6+CV1174*2^5+CW1174*2^4+CX1174*2^3+CY1174*2^2+CZ1174*2^1+DA1174*2^0</f>
        <v>0</v>
      </c>
      <c r="DQ1174" s="16">
        <f>IF(DS1174=2,AT1174*1000,AT1174)</f>
        <v>10000</v>
      </c>
      <c r="DR1174" s="16">
        <f>IF(DT1174=2,AU1174*1000,AU1174)</f>
        <v>1000</v>
      </c>
      <c r="DS1174" s="16">
        <v>2</v>
      </c>
      <c r="DT1174" s="16">
        <v>2</v>
      </c>
      <c r="DU1174" s="16">
        <f>MAX(0,MIN(AX1174,3))*2^14+MAX(0,MIN(AY1174,3))*2^12+MAX(0,MIN(AZ1174,3))*2^10+MAX(0,MIN(BA1174,3))*2^8+IF(AW1174&lt;0,31,IF(AW1174&gt;30,30,AW1174))</f>
        <v>0</v>
      </c>
      <c r="DV1174" s="16">
        <f>DD1174 + DE1174</f>
        <v>0</v>
      </c>
      <c r="DW1174" s="138" t="s">
        <v>184</v>
      </c>
      <c r="DX1174" s="137" t="s">
        <v>273</v>
      </c>
      <c r="DY1174" s="137" t="s">
        <v>186</v>
      </c>
      <c r="DZ1174" s="17"/>
      <c r="EA1174" s="15"/>
      <c r="EB1174" s="15"/>
      <c r="EC1174" s="15"/>
      <c r="ED1174" s="15"/>
    </row>
    <row r="1175" spans="1:134" ht="15" hidden="1" customHeight="1" x14ac:dyDescent="0.3">
      <c r="A1175" s="220"/>
      <c r="B1175" s="420"/>
      <c r="C1175" s="561"/>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3"/>
      <c r="AK1175" s="12"/>
      <c r="AL1175" s="12"/>
      <c r="AM1175" s="14"/>
      <c r="AN1175" s="12"/>
      <c r="AO1175" s="12"/>
      <c r="AP1175" s="12"/>
      <c r="AQ1175" s="140" t="s">
        <v>1780</v>
      </c>
      <c r="AR1175" s="12"/>
      <c r="AS1175" s="12"/>
      <c r="AT1175" s="12"/>
      <c r="AU1175" s="12"/>
      <c r="AV1175" s="12"/>
      <c r="AW1175" s="12"/>
      <c r="AX1175" s="12"/>
      <c r="AY1175" s="12"/>
      <c r="AZ1175" s="12"/>
      <c r="BA1175" s="12"/>
      <c r="BB1175" s="12"/>
      <c r="BC1175" s="12"/>
      <c r="BD1175" s="15"/>
      <c r="BE1175" s="137"/>
      <c r="BF1175" s="146"/>
      <c r="BG1175" s="146"/>
      <c r="BH1175" s="146"/>
      <c r="BI1175" s="11"/>
      <c r="BJ1175" s="11"/>
      <c r="BK1175" s="11"/>
      <c r="BL1175" s="11"/>
      <c r="BM1175" s="11"/>
      <c r="BN1175" s="11"/>
      <c r="BO1175" s="11"/>
      <c r="BP1175" s="11"/>
      <c r="BQ1175" s="11"/>
      <c r="BR1175" s="11"/>
      <c r="BS1175" s="11"/>
      <c r="BT1175" s="11"/>
      <c r="BU1175" s="11"/>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c r="CU1175" s="15"/>
      <c r="CV1175" s="15"/>
      <c r="CW1175" s="15"/>
      <c r="CX1175" s="15"/>
      <c r="CY1175" s="15"/>
      <c r="CZ1175" s="15"/>
      <c r="DA1175" s="15"/>
      <c r="DB1175" s="16"/>
      <c r="DC1175" s="16"/>
      <c r="DD1175" s="16"/>
      <c r="DE1175" s="16"/>
      <c r="DF1175" s="17"/>
      <c r="DG1175" s="16"/>
      <c r="DH1175" s="16"/>
      <c r="DI1175" s="16"/>
      <c r="DJ1175" s="16"/>
      <c r="DK1175" s="16"/>
      <c r="DL1175" s="16"/>
      <c r="DM1175" s="13"/>
      <c r="DN1175" s="16"/>
      <c r="DO1175" s="16"/>
      <c r="DP1175" s="16"/>
      <c r="DQ1175" s="16"/>
      <c r="DR1175" s="16"/>
      <c r="DS1175" s="16"/>
      <c r="DT1175" s="16"/>
      <c r="DU1175" s="16"/>
      <c r="DV1175" s="16"/>
      <c r="DW1175" s="138"/>
      <c r="DX1175" s="137"/>
      <c r="DY1175" s="137"/>
      <c r="DZ1175" s="17"/>
      <c r="EA1175" s="15"/>
      <c r="EB1175" s="15"/>
      <c r="EC1175" s="15"/>
      <c r="ED1175" s="15"/>
    </row>
    <row r="1176" spans="1:134" ht="15" hidden="1" customHeight="1" x14ac:dyDescent="0.3">
      <c r="A1176" s="220"/>
      <c r="B1176" s="420"/>
      <c r="C1176" s="561"/>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3"/>
      <c r="AK1176" s="12"/>
      <c r="AL1176" s="12"/>
      <c r="AM1176" s="14"/>
      <c r="AN1176" s="12"/>
      <c r="AO1176" s="12"/>
      <c r="AP1176" s="12"/>
      <c r="AQ1176" s="140" t="s">
        <v>1791</v>
      </c>
      <c r="AR1176" s="225">
        <v>10</v>
      </c>
      <c r="AS1176" s="12" t="s">
        <v>311</v>
      </c>
      <c r="AT1176" s="12"/>
      <c r="AU1176" s="12"/>
      <c r="AV1176" s="12"/>
      <c r="AW1176" s="12"/>
      <c r="AX1176" s="12"/>
      <c r="AY1176" s="12"/>
      <c r="AZ1176" s="12"/>
      <c r="BA1176" s="12"/>
      <c r="BB1176" s="12"/>
      <c r="BC1176" s="12"/>
      <c r="BD1176" s="15"/>
      <c r="BE1176" s="137"/>
      <c r="BF1176" s="146"/>
      <c r="BG1176" s="146"/>
      <c r="BH1176" s="146"/>
      <c r="BI1176" s="11"/>
      <c r="BJ1176" s="11"/>
      <c r="BK1176" s="11"/>
      <c r="BL1176" s="11"/>
      <c r="BM1176" s="11"/>
      <c r="BN1176" s="11"/>
      <c r="BO1176" s="11"/>
      <c r="BP1176" s="11"/>
      <c r="BQ1176" s="11"/>
      <c r="BR1176" s="11"/>
      <c r="BS1176" s="11"/>
      <c r="BT1176" s="11"/>
      <c r="BU1176" s="11"/>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c r="CU1176" s="15"/>
      <c r="CV1176" s="15"/>
      <c r="CW1176" s="15"/>
      <c r="CX1176" s="15"/>
      <c r="CY1176" s="15"/>
      <c r="CZ1176" s="15"/>
      <c r="DA1176" s="15"/>
      <c r="DB1176" s="16"/>
      <c r="DC1176" s="16"/>
      <c r="DD1176" s="16"/>
      <c r="DE1176" s="16"/>
      <c r="DF1176" s="17"/>
      <c r="DG1176" s="16"/>
      <c r="DH1176" s="16"/>
      <c r="DI1176" s="16"/>
      <c r="DJ1176" s="16"/>
      <c r="DK1176" s="16"/>
      <c r="DL1176" s="16"/>
      <c r="DM1176" s="13"/>
      <c r="DN1176" s="16"/>
      <c r="DO1176" s="16"/>
      <c r="DP1176" s="16"/>
      <c r="DQ1176" s="16"/>
      <c r="DR1176" s="16"/>
      <c r="DS1176" s="16"/>
      <c r="DT1176" s="16"/>
      <c r="DU1176" s="16"/>
      <c r="DV1176" s="16"/>
      <c r="DW1176" s="138"/>
      <c r="DX1176" s="137"/>
      <c r="DY1176" s="137"/>
      <c r="DZ1176" s="17"/>
      <c r="EA1176" s="15"/>
      <c r="EB1176" s="15"/>
      <c r="EC1176" s="15"/>
      <c r="ED1176" s="15"/>
    </row>
    <row r="1177" spans="1:134" ht="15" hidden="1" customHeight="1" x14ac:dyDescent="0.3">
      <c r="A1177" s="220"/>
      <c r="B1177" s="420"/>
      <c r="C1177" s="561"/>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3"/>
      <c r="AK1177" s="12"/>
      <c r="AL1177" s="12"/>
      <c r="AM1177" s="14"/>
      <c r="AN1177" s="12"/>
      <c r="AO1177" s="12"/>
      <c r="AP1177" s="12"/>
      <c r="AQ1177" s="140" t="s">
        <v>1792</v>
      </c>
      <c r="AR1177" s="225">
        <v>60</v>
      </c>
      <c r="AS1177" s="12" t="s">
        <v>259</v>
      </c>
      <c r="AT1177" s="12"/>
      <c r="AU1177" s="12"/>
      <c r="AV1177" s="12"/>
      <c r="AW1177" s="12"/>
      <c r="AX1177" s="12"/>
      <c r="AY1177" s="12"/>
      <c r="AZ1177" s="12"/>
      <c r="BA1177" s="12"/>
      <c r="BB1177" s="12"/>
      <c r="BC1177" s="12"/>
      <c r="BD1177" s="15"/>
      <c r="BE1177" s="137"/>
      <c r="BF1177" s="146"/>
      <c r="BG1177" s="146"/>
      <c r="BH1177" s="146"/>
      <c r="BI1177" s="11"/>
      <c r="BJ1177" s="11"/>
      <c r="BK1177" s="11"/>
      <c r="BL1177" s="11"/>
      <c r="BM1177" s="11"/>
      <c r="BN1177" s="11"/>
      <c r="BO1177" s="11"/>
      <c r="BP1177" s="11"/>
      <c r="BQ1177" s="11"/>
      <c r="BR1177" s="11"/>
      <c r="BS1177" s="11"/>
      <c r="BT1177" s="11"/>
      <c r="BU1177" s="11"/>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c r="CU1177" s="15"/>
      <c r="CV1177" s="15"/>
      <c r="CW1177" s="15"/>
      <c r="CX1177" s="15"/>
      <c r="CY1177" s="15"/>
      <c r="CZ1177" s="15"/>
      <c r="DA1177" s="15"/>
      <c r="DB1177" s="16"/>
      <c r="DC1177" s="16"/>
      <c r="DD1177" s="16"/>
      <c r="DE1177" s="16"/>
      <c r="DF1177" s="17"/>
      <c r="DG1177" s="16"/>
      <c r="DH1177" s="16"/>
      <c r="DI1177" s="16"/>
      <c r="DJ1177" s="16"/>
      <c r="DK1177" s="16"/>
      <c r="DL1177" s="16"/>
      <c r="DM1177" s="13"/>
      <c r="DN1177" s="16"/>
      <c r="DO1177" s="16"/>
      <c r="DP1177" s="16"/>
      <c r="DQ1177" s="16"/>
      <c r="DR1177" s="16"/>
      <c r="DS1177" s="16"/>
      <c r="DT1177" s="16"/>
      <c r="DU1177" s="16"/>
      <c r="DV1177" s="16"/>
      <c r="DW1177" s="138"/>
      <c r="DX1177" s="137"/>
      <c r="DY1177" s="137"/>
      <c r="DZ1177" s="17"/>
      <c r="EA1177" s="15"/>
      <c r="EB1177" s="15"/>
      <c r="EC1177" s="15"/>
      <c r="ED1177" s="15"/>
    </row>
    <row r="1178" spans="1:134" ht="15" hidden="1" customHeight="1" x14ac:dyDescent="0.3">
      <c r="A1178" s="220"/>
      <c r="B1178" s="420"/>
      <c r="C1178" s="561"/>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3"/>
      <c r="AK1178" s="12"/>
      <c r="AL1178" s="12"/>
      <c r="AM1178" s="14"/>
      <c r="AN1178" s="12"/>
      <c r="AO1178" s="12"/>
      <c r="AP1178" s="12"/>
      <c r="AQ1178" s="140" t="s">
        <v>1793</v>
      </c>
      <c r="AR1178" s="141">
        <v>3</v>
      </c>
      <c r="AS1178" s="12"/>
      <c r="AT1178" s="12"/>
      <c r="AU1178" s="12"/>
      <c r="AV1178" s="12"/>
      <c r="AW1178" s="12"/>
      <c r="AX1178" s="12"/>
      <c r="AY1178" s="12"/>
      <c r="AZ1178" s="12"/>
      <c r="BA1178" s="12"/>
      <c r="BB1178" s="12"/>
      <c r="BC1178" s="12"/>
      <c r="BD1178" s="15"/>
      <c r="BE1178" s="137"/>
      <c r="BF1178" s="146"/>
      <c r="BG1178" s="146"/>
      <c r="BH1178" s="146"/>
      <c r="BI1178" s="11"/>
      <c r="BJ1178" s="11"/>
      <c r="BK1178" s="11"/>
      <c r="BL1178" s="11"/>
      <c r="BM1178" s="11"/>
      <c r="BN1178" s="11"/>
      <c r="BO1178" s="11"/>
      <c r="BP1178" s="11"/>
      <c r="BQ1178" s="11"/>
      <c r="BR1178" s="11"/>
      <c r="BS1178" s="11"/>
      <c r="BT1178" s="11"/>
      <c r="BU1178" s="11"/>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c r="CU1178" s="15"/>
      <c r="CV1178" s="15"/>
      <c r="CW1178" s="15"/>
      <c r="CX1178" s="15"/>
      <c r="CY1178" s="15"/>
      <c r="CZ1178" s="15"/>
      <c r="DA1178" s="15"/>
      <c r="DB1178" s="16"/>
      <c r="DC1178" s="16"/>
      <c r="DD1178" s="16"/>
      <c r="DE1178" s="16"/>
      <c r="DF1178" s="17"/>
      <c r="DG1178" s="16"/>
      <c r="DH1178" s="16"/>
      <c r="DI1178" s="16"/>
      <c r="DJ1178" s="16"/>
      <c r="DK1178" s="16"/>
      <c r="DL1178" s="16"/>
      <c r="DM1178" s="13"/>
      <c r="DN1178" s="16"/>
      <c r="DO1178" s="16"/>
      <c r="DP1178" s="16"/>
      <c r="DQ1178" s="16"/>
      <c r="DR1178" s="16"/>
      <c r="DS1178" s="16"/>
      <c r="DT1178" s="16"/>
      <c r="DU1178" s="16"/>
      <c r="DV1178" s="16"/>
      <c r="DW1178" s="138"/>
      <c r="DX1178" s="137"/>
      <c r="DY1178" s="137"/>
      <c r="DZ1178" s="17"/>
      <c r="EA1178" s="15"/>
      <c r="EB1178" s="15"/>
      <c r="EC1178" s="15"/>
      <c r="ED1178" s="15"/>
    </row>
    <row r="1179" spans="1:134" ht="15" hidden="1" customHeight="1" x14ac:dyDescent="0.3">
      <c r="A1179" s="220"/>
      <c r="B1179" s="420"/>
      <c r="C1179" s="561"/>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3"/>
      <c r="AK1179" s="12"/>
      <c r="AL1179" s="12"/>
      <c r="AM1179" s="14"/>
      <c r="AN1179" s="12"/>
      <c r="AO1179" s="12"/>
      <c r="AP1179" s="12"/>
      <c r="AQ1179" s="140"/>
      <c r="AR1179" s="12"/>
      <c r="AS1179" s="12"/>
      <c r="AT1179" s="12"/>
      <c r="AU1179" s="12"/>
      <c r="AV1179" s="12"/>
      <c r="AW1179" s="12"/>
      <c r="AX1179" s="12"/>
      <c r="AY1179" s="12"/>
      <c r="AZ1179" s="12"/>
      <c r="BA1179" s="12"/>
      <c r="BB1179" s="12"/>
      <c r="BC1179" s="12"/>
      <c r="BD1179" s="15"/>
      <c r="BE1179" s="137"/>
      <c r="BF1179" s="146"/>
      <c r="BG1179" s="146"/>
      <c r="BH1179" s="146"/>
      <c r="BI1179" s="11"/>
      <c r="BJ1179" s="11"/>
      <c r="BK1179" s="11"/>
      <c r="BL1179" s="11"/>
      <c r="BM1179" s="11"/>
      <c r="BN1179" s="11"/>
      <c r="BO1179" s="11"/>
      <c r="BP1179" s="11"/>
      <c r="BQ1179" s="11"/>
      <c r="BR1179" s="11"/>
      <c r="BS1179" s="11"/>
      <c r="BT1179" s="11"/>
      <c r="BU1179" s="11"/>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c r="CU1179" s="15"/>
      <c r="CV1179" s="15"/>
      <c r="CW1179" s="15"/>
      <c r="CX1179" s="15"/>
      <c r="CY1179" s="15"/>
      <c r="CZ1179" s="15"/>
      <c r="DA1179" s="15"/>
      <c r="DB1179" s="16"/>
      <c r="DC1179" s="16"/>
      <c r="DD1179" s="16"/>
      <c r="DE1179" s="16"/>
      <c r="DF1179" s="17"/>
      <c r="DG1179" s="16"/>
      <c r="DH1179" s="16"/>
      <c r="DI1179" s="16"/>
      <c r="DJ1179" s="16"/>
      <c r="DK1179" s="16"/>
      <c r="DL1179" s="16"/>
      <c r="DM1179" s="13"/>
      <c r="DN1179" s="16"/>
      <c r="DO1179" s="16"/>
      <c r="DP1179" s="16"/>
      <c r="DQ1179" s="16"/>
      <c r="DR1179" s="16"/>
      <c r="DS1179" s="16"/>
      <c r="DT1179" s="16"/>
      <c r="DU1179" s="16"/>
      <c r="DV1179" s="16"/>
      <c r="DW1179" s="138"/>
      <c r="DX1179" s="137"/>
      <c r="DY1179" s="137"/>
      <c r="DZ1179" s="17"/>
      <c r="EA1179" s="15"/>
      <c r="EB1179" s="15"/>
      <c r="EC1179" s="15"/>
      <c r="ED1179" s="15"/>
    </row>
    <row r="1180" spans="1:134" ht="15" hidden="1" customHeight="1" x14ac:dyDescent="0.3">
      <c r="A1180" s="154"/>
      <c r="B1180" s="420"/>
      <c r="C1180" s="561" t="s">
        <v>1794</v>
      </c>
      <c r="D1180" s="151"/>
      <c r="E1180" s="151"/>
      <c r="F1180" s="151"/>
      <c r="G1180" s="151"/>
      <c r="H1180" s="151"/>
      <c r="I1180" s="151"/>
      <c r="J1180" s="151"/>
      <c r="K1180" s="151"/>
      <c r="L1180" s="151"/>
      <c r="M1180" s="151"/>
      <c r="N1180" s="151"/>
      <c r="O1180" s="151"/>
      <c r="P1180" s="151"/>
      <c r="Q1180" s="151"/>
      <c r="R1180" s="151"/>
      <c r="S1180" s="151"/>
      <c r="T1180" s="151"/>
      <c r="U1180" s="151"/>
      <c r="V1180" s="151"/>
      <c r="W1180" s="151"/>
      <c r="X1180" s="151"/>
      <c r="Y1180" s="151"/>
      <c r="Z1180" s="151"/>
      <c r="AA1180" s="151"/>
      <c r="AB1180" s="151"/>
      <c r="AC1180" s="151"/>
      <c r="AD1180" s="151"/>
      <c r="AE1180" s="151"/>
      <c r="AF1180" s="151"/>
      <c r="AG1180" s="151"/>
      <c r="AH1180" s="151"/>
      <c r="AI1180" s="151"/>
      <c r="AJ1180" s="13">
        <f>IF($DM1180=0,0,(IF(_xlfn.BITAND($DM1180, 128),"8,", "") &amp; IF(_xlfn.BITAND($DM1180,64),"7,", "") &amp; IF(_xlfn.BITAND($DM1180,7), _xlfn.BITAND($DM1180,7) &amp; ",", "") &amp; IF(_xlfn.BITAND($DM1180, 56), _xlfn.BITAND($DM1180, 56)/8, "")))</f>
        <v>0</v>
      </c>
      <c r="AK1180" s="135">
        <v>354</v>
      </c>
      <c r="AL1180" s="135">
        <v>2</v>
      </c>
      <c r="AM1180" s="426" t="s">
        <v>165</v>
      </c>
      <c r="AN1180" s="427" t="s">
        <v>1795</v>
      </c>
      <c r="AO1180" s="135">
        <v>29</v>
      </c>
      <c r="AP1180" s="427" t="s">
        <v>1795</v>
      </c>
      <c r="AQ1180" s="12"/>
      <c r="AR1180" s="12"/>
      <c r="AS1180" s="12"/>
      <c r="AT1180" s="198">
        <v>0.05</v>
      </c>
      <c r="AU1180" s="198">
        <v>1</v>
      </c>
      <c r="AV1180" s="12" t="s">
        <v>259</v>
      </c>
      <c r="AW1180" s="135">
        <v>0</v>
      </c>
      <c r="AX1180" s="135">
        <v>0</v>
      </c>
      <c r="AY1180" s="135">
        <v>0</v>
      </c>
      <c r="AZ1180" s="135">
        <v>0</v>
      </c>
      <c r="BA1180" s="135">
        <v>0</v>
      </c>
      <c r="BB1180" s="428"/>
      <c r="BC1180" s="136"/>
      <c r="BD1180" s="15"/>
      <c r="BE1180" s="137" t="s">
        <v>1794</v>
      </c>
      <c r="BF1180" s="146" t="s">
        <v>264</v>
      </c>
      <c r="BG1180" s="146" t="s">
        <v>265</v>
      </c>
      <c r="BH1180" s="146" t="s">
        <v>266</v>
      </c>
      <c r="BI1180" s="11" t="s">
        <v>525</v>
      </c>
      <c r="BJ1180" s="11" t="s">
        <v>268</v>
      </c>
      <c r="BK1180" s="11" t="s">
        <v>485</v>
      </c>
      <c r="BL1180" s="11" t="s">
        <v>350</v>
      </c>
      <c r="BM1180" s="11" t="s">
        <v>179</v>
      </c>
      <c r="BN1180" s="11" t="s">
        <v>182</v>
      </c>
      <c r="BO1180" s="11" t="s">
        <v>181</v>
      </c>
      <c r="BP1180" s="11" t="s">
        <v>272</v>
      </c>
      <c r="BQ1180" s="11" t="s">
        <v>182</v>
      </c>
      <c r="BR1180" s="11" t="s">
        <v>182</v>
      </c>
      <c r="BS1180" s="11"/>
      <c r="BT1180" s="11" t="s">
        <v>182</v>
      </c>
      <c r="BU1180" s="11"/>
      <c r="BV1180" s="15">
        <f>IF(UPPER(TRIM(D1180))="X",1,0)</f>
        <v>0</v>
      </c>
      <c r="BW1180" s="15">
        <f>IF(UPPER(TRIM(E1180))="X",1,0)</f>
        <v>0</v>
      </c>
      <c r="BX1180" s="15">
        <f>IF(UPPER(TRIM(F1180))="X",1,0)</f>
        <v>0</v>
      </c>
      <c r="BY1180" s="15">
        <f>IF(UPPER(TRIM(G1180))="X",1,0)</f>
        <v>0</v>
      </c>
      <c r="BZ1180" s="15">
        <f>IF(UPPER(TRIM(H1180))="X",1,0)</f>
        <v>0</v>
      </c>
      <c r="CA1180" s="15">
        <f>IF(UPPER(TRIM(J1180))="X",1,0)</f>
        <v>0</v>
      </c>
      <c r="CB1180" s="15">
        <f>IF(UPPER(TRIM(L1180))="X",1,0)</f>
        <v>0</v>
      </c>
      <c r="CC1180" s="15">
        <f>IF(UPPER(TRIM(M1180))="X",1,0)</f>
        <v>0</v>
      </c>
      <c r="CD1180" s="15">
        <f>IF(UPPER(TRIM(I1180))="X",1,0)</f>
        <v>0</v>
      </c>
      <c r="CE1180" s="15">
        <f>IF(UPPER(TRIM(K1180))="X",1,0)</f>
        <v>0</v>
      </c>
      <c r="CF1180" s="15">
        <f t="shared" ref="CF1180:CX1180" si="538">IF(UPPER(TRIM(N1180))="X",1,0)</f>
        <v>0</v>
      </c>
      <c r="CG1180" s="15">
        <f t="shared" si="538"/>
        <v>0</v>
      </c>
      <c r="CH1180" s="15">
        <f t="shared" si="538"/>
        <v>0</v>
      </c>
      <c r="CI1180" s="15">
        <f t="shared" si="538"/>
        <v>0</v>
      </c>
      <c r="CJ1180" s="15">
        <f t="shared" si="538"/>
        <v>0</v>
      </c>
      <c r="CK1180" s="15">
        <f t="shared" si="538"/>
        <v>0</v>
      </c>
      <c r="CL1180" s="15">
        <f t="shared" si="538"/>
        <v>0</v>
      </c>
      <c r="CM1180" s="15">
        <f t="shared" si="538"/>
        <v>0</v>
      </c>
      <c r="CN1180" s="15">
        <f t="shared" si="538"/>
        <v>0</v>
      </c>
      <c r="CO1180" s="15">
        <f t="shared" si="538"/>
        <v>0</v>
      </c>
      <c r="CP1180" s="15">
        <f t="shared" si="538"/>
        <v>0</v>
      </c>
      <c r="CQ1180" s="15">
        <f t="shared" si="538"/>
        <v>0</v>
      </c>
      <c r="CR1180" s="15">
        <f t="shared" si="538"/>
        <v>0</v>
      </c>
      <c r="CS1180" s="15">
        <f t="shared" si="538"/>
        <v>0</v>
      </c>
      <c r="CT1180" s="15">
        <f t="shared" si="538"/>
        <v>0</v>
      </c>
      <c r="CU1180" s="15">
        <f t="shared" si="538"/>
        <v>0</v>
      </c>
      <c r="CV1180" s="15">
        <f t="shared" si="538"/>
        <v>0</v>
      </c>
      <c r="CW1180" s="15">
        <f t="shared" si="538"/>
        <v>0</v>
      </c>
      <c r="CX1180" s="15">
        <f t="shared" si="538"/>
        <v>0</v>
      </c>
      <c r="CY1180" s="15">
        <v>0</v>
      </c>
      <c r="CZ1180" s="15">
        <f>IF(UPPER(TRIM(AH1180))="X",1,0)</f>
        <v>0</v>
      </c>
      <c r="DA1180" s="15">
        <v>0</v>
      </c>
      <c r="DB1180" s="16">
        <f>IF(UPPER(TRIM(AM1180))="P", 0, IF(UPPER(TRIM(AM1180))="C", 16384, IF(UPPER(TRIM(AM1180))="B", 32768, IF(UPPER(TRIM(AM1180))="U", 49152, -1))))</f>
        <v>0</v>
      </c>
      <c r="DC1180" s="16">
        <f>HEX2DEC(AN1180)</f>
        <v>5643</v>
      </c>
      <c r="DD1180" s="16">
        <f>IF(UPPER(TRIM(BB1180))="",0,IF(UPPER(TRIM(BB1180))="M",32,IF(UPPER(TRIM(BB1180))="H",64,IF(UPPER(TRIM(BB1180))="I",128,-1))))</f>
        <v>0</v>
      </c>
      <c r="DE1180" s="16">
        <f>IF(UPPER(TRIM(BC1180))="",0, IF(UPPER(TRIM(BC1180))="U",1,IF(UPPER(TRIM(BC1180))="A",2,IF(UPPER(TRIM(BC1180))="B1",4,IF(UPPER(TRIM(BC1180))="B2",8,IF(UPPER(TRIM(BC1180))="C",16,-1))))))</f>
        <v>0</v>
      </c>
      <c r="DF1180" s="17"/>
      <c r="DG1180" s="16">
        <v>818</v>
      </c>
      <c r="DH1180" s="16">
        <f>AK1180</f>
        <v>354</v>
      </c>
      <c r="DI1180" s="16">
        <f>AL1180</f>
        <v>2</v>
      </c>
      <c r="DJ1180" s="16">
        <f>DB1180 + DC1180</f>
        <v>5643</v>
      </c>
      <c r="DK1180" s="16">
        <f>HEX2DEC(AO1180)</f>
        <v>41</v>
      </c>
      <c r="DL1180" s="16">
        <f>HEX2DEC(AP1180)</f>
        <v>5643</v>
      </c>
      <c r="DM1180" s="13">
        <v>0</v>
      </c>
      <c r="DN1180" s="16">
        <v>645</v>
      </c>
      <c r="DO1180" s="16">
        <f>BV1180*2^15+BW1180*2^14+BX1180*2^13+BY1180*2^12+BZ1180*2^11+CA1180*2^10+CB1180*2^9+CC1180*2^8+CD1180*2^7+CE1180*2^6+CF1180*2^5+CG1180*2^4+CH1180*2^3+CI1180*2^2+CJ1180*2^1+CK1180*2^0</f>
        <v>0</v>
      </c>
      <c r="DP1180" s="16">
        <f>CL1180*2^15+CM1180*2^14+CN1180*2^13+CO1180*2^12+CP1180*2^11+CQ1180*2^10+CR1180*2^9+CS1180*2^8+CT1180*2^7+CU1180*2^6+CV1180*2^5+CW1180*2^4+CX1180*2^3+CY1180*2^2+CZ1180*2^1+DA1180*2^0</f>
        <v>0</v>
      </c>
      <c r="DQ1180" s="16">
        <f>IF(DS1180=2,AT1180*1000,AT1180)</f>
        <v>50</v>
      </c>
      <c r="DR1180" s="16">
        <f>IF(DT1180=2,AU1180*1000,AU1180)</f>
        <v>1000</v>
      </c>
      <c r="DS1180" s="16">
        <v>2</v>
      </c>
      <c r="DT1180" s="16">
        <v>2</v>
      </c>
      <c r="DU1180" s="16">
        <f>MAX(0,MIN(AX1180,3))*2^14+MAX(0,MIN(AY1180,3))*2^12+MAX(0,MIN(AZ1180,3))*2^10+MAX(0,MIN(BA1180,3))*2^8+IF(AW1180&lt;0,31,IF(AW1180&gt;30,30,AW1180))</f>
        <v>0</v>
      </c>
      <c r="DV1180" s="16">
        <f>DD1180 + DE1180</f>
        <v>0</v>
      </c>
      <c r="DW1180" s="138" t="s">
        <v>184</v>
      </c>
      <c r="DX1180" s="137" t="s">
        <v>273</v>
      </c>
      <c r="DY1180" s="137" t="s">
        <v>186</v>
      </c>
      <c r="DZ1180" s="17"/>
      <c r="EA1180" s="15"/>
      <c r="EB1180" s="15"/>
      <c r="EC1180" s="15"/>
      <c r="ED1180" s="15"/>
    </row>
    <row r="1181" spans="1:134" ht="15" hidden="1" customHeight="1" x14ac:dyDescent="0.3">
      <c r="A1181" s="153"/>
      <c r="B1181" s="176"/>
      <c r="C1181" s="571"/>
      <c r="D1181" s="349"/>
      <c r="E1181" s="349"/>
      <c r="F1181" s="349"/>
      <c r="G1181" s="349"/>
      <c r="H1181" s="349"/>
      <c r="I1181" s="349"/>
      <c r="J1181" s="349"/>
      <c r="K1181" s="349"/>
      <c r="L1181" s="349"/>
      <c r="M1181" s="349"/>
      <c r="N1181" s="349"/>
      <c r="O1181" s="349"/>
      <c r="P1181" s="349"/>
      <c r="Q1181" s="349"/>
      <c r="R1181" s="349"/>
      <c r="S1181" s="349"/>
      <c r="T1181" s="349"/>
      <c r="U1181" s="349"/>
      <c r="V1181" s="349"/>
      <c r="W1181" s="349"/>
      <c r="X1181" s="349"/>
      <c r="Y1181" s="349"/>
      <c r="Z1181" s="349"/>
      <c r="AA1181" s="349"/>
      <c r="AB1181" s="349"/>
      <c r="AC1181" s="349"/>
      <c r="AD1181" s="349"/>
      <c r="AE1181" s="349"/>
      <c r="AF1181" s="349"/>
      <c r="AG1181" s="349"/>
      <c r="AH1181" s="349"/>
      <c r="AI1181" s="349"/>
      <c r="AJ1181" s="285"/>
      <c r="AK1181" s="184"/>
      <c r="AL1181" s="184"/>
      <c r="AM1181" s="286"/>
      <c r="AN1181" s="287"/>
      <c r="AO1181" s="287"/>
      <c r="AP1181" s="287"/>
      <c r="AQ1181" s="295"/>
      <c r="AR1181" s="189"/>
      <c r="AS1181" s="184"/>
      <c r="AT1181" s="190"/>
      <c r="AU1181" s="341"/>
      <c r="AV1181" s="184"/>
      <c r="AW1181" s="184"/>
      <c r="AX1181" s="184"/>
      <c r="AY1181" s="184"/>
      <c r="AZ1181" s="184"/>
      <c r="BA1181" s="184"/>
      <c r="BB1181" s="186"/>
      <c r="BC1181" s="186"/>
      <c r="BD1181" s="15"/>
      <c r="BE1181" s="137" t="s">
        <v>183</v>
      </c>
      <c r="BF1181" s="146"/>
      <c r="BG1181" s="146"/>
      <c r="BH1181" s="146"/>
      <c r="BI1181" s="11" t="s">
        <v>183</v>
      </c>
      <c r="BJ1181" s="11" t="s">
        <v>183</v>
      </c>
      <c r="BK1181" s="11" t="s">
        <v>183</v>
      </c>
      <c r="BL1181" s="11" t="s">
        <v>183</v>
      </c>
      <c r="BM1181" s="11" t="s">
        <v>183</v>
      </c>
      <c r="BN1181" s="11" t="s">
        <v>183</v>
      </c>
      <c r="BO1181" s="11" t="s">
        <v>183</v>
      </c>
      <c r="BP1181" s="11" t="s">
        <v>183</v>
      </c>
      <c r="BQ1181" s="11" t="s">
        <v>183</v>
      </c>
      <c r="BR1181" s="11" t="s">
        <v>183</v>
      </c>
      <c r="BS1181" s="11" t="s">
        <v>183</v>
      </c>
      <c r="BT1181" s="11" t="s">
        <v>183</v>
      </c>
      <c r="BU1181" s="11"/>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c r="CU1181" s="15"/>
      <c r="CV1181" s="15"/>
      <c r="CW1181" s="15"/>
      <c r="CX1181" s="15"/>
      <c r="CY1181" s="15"/>
      <c r="CZ1181" s="15"/>
      <c r="DA1181" s="15"/>
      <c r="DB1181" s="16"/>
      <c r="DC1181" s="16"/>
      <c r="DD1181" s="16"/>
      <c r="DE1181" s="16"/>
      <c r="DF1181" s="17"/>
      <c r="DG1181" s="16"/>
      <c r="DH1181" s="16"/>
      <c r="DI1181" s="16"/>
      <c r="DJ1181" s="16"/>
      <c r="DK1181" s="16"/>
      <c r="DL1181" s="16"/>
      <c r="DM1181" s="185"/>
      <c r="DN1181" s="16"/>
      <c r="DO1181" s="16"/>
      <c r="DP1181" s="16"/>
      <c r="DQ1181" s="16"/>
      <c r="DR1181" s="16"/>
      <c r="DS1181" s="16"/>
      <c r="DT1181" s="16"/>
      <c r="DU1181" s="16"/>
      <c r="DV1181" s="16"/>
      <c r="DW1181" s="138"/>
      <c r="DX1181" s="137"/>
      <c r="DY1181" s="137"/>
      <c r="DZ1181" s="17"/>
      <c r="EA1181" s="15"/>
      <c r="EB1181" s="15"/>
      <c r="EC1181" s="15"/>
      <c r="ED1181" s="15"/>
    </row>
    <row r="1182" spans="1:134" ht="15" customHeight="1" x14ac:dyDescent="0.3">
      <c r="A1182" s="153"/>
      <c r="B1182" s="191"/>
      <c r="C1182" s="558" t="s">
        <v>1796</v>
      </c>
      <c r="D1182" s="192" t="s">
        <v>184</v>
      </c>
      <c r="E1182" s="192" t="s">
        <v>184</v>
      </c>
      <c r="F1182" s="193"/>
      <c r="G1182" s="193" t="s">
        <v>184</v>
      </c>
      <c r="H1182" s="193"/>
      <c r="I1182" s="193"/>
      <c r="J1182" s="193"/>
      <c r="K1182" s="292"/>
      <c r="L1182" s="193"/>
      <c r="M1182" s="192"/>
      <c r="N1182" s="193"/>
      <c r="O1182" s="193"/>
      <c r="P1182" s="193"/>
      <c r="Q1182" s="193"/>
      <c r="R1182" s="193"/>
      <c r="S1182" s="193"/>
      <c r="T1182" s="193"/>
      <c r="U1182" s="193"/>
      <c r="V1182" s="193"/>
      <c r="W1182" s="193"/>
      <c r="X1182" s="193"/>
      <c r="Y1182" s="193"/>
      <c r="Z1182" s="193"/>
      <c r="AA1182" s="193"/>
      <c r="AB1182" s="193"/>
      <c r="AC1182" s="193"/>
      <c r="AD1182" s="193"/>
      <c r="AE1182" s="193"/>
      <c r="AF1182" s="193"/>
      <c r="AG1182" s="193"/>
      <c r="AH1182" s="193"/>
      <c r="AI1182" s="193"/>
      <c r="AJ1182" s="128">
        <f>IF($DM1182=0,0,(IF(_xlfn.BITAND($DM1182, 128),"8,", "") &amp; IF(_xlfn.BITAND($DM1182,64),"7,", "") &amp; IF(_xlfn.BITAND($DM1182,7), _xlfn.BITAND($DM1182,7) &amp; ",", "") &amp; IF(_xlfn.BITAND($DM1182, 56), _xlfn.BITAND($DM1182, 56)/8, "")))</f>
        <v>0</v>
      </c>
      <c r="AK1182" s="129">
        <v>520260</v>
      </c>
      <c r="AL1182" s="129">
        <v>0</v>
      </c>
      <c r="AM1182" s="130" t="s">
        <v>165</v>
      </c>
      <c r="AN1182" s="131" t="s">
        <v>1797</v>
      </c>
      <c r="AO1182" s="131" t="s">
        <v>167</v>
      </c>
      <c r="AP1182" s="131" t="s">
        <v>1798</v>
      </c>
      <c r="AQ1182" s="132" t="s">
        <v>1799</v>
      </c>
      <c r="AR1182" s="147">
        <v>1.49725341796875</v>
      </c>
      <c r="AS1182" s="142" t="s">
        <v>1800</v>
      </c>
      <c r="AT1182" s="198">
        <v>5</v>
      </c>
      <c r="AU1182" s="198">
        <v>0.5</v>
      </c>
      <c r="AV1182" s="199" t="s">
        <v>259</v>
      </c>
      <c r="AW1182" s="135">
        <v>0</v>
      </c>
      <c r="AX1182" s="135">
        <v>0</v>
      </c>
      <c r="AY1182" s="135">
        <v>0</v>
      </c>
      <c r="AZ1182" s="135">
        <v>0</v>
      </c>
      <c r="BA1182" s="135">
        <v>0</v>
      </c>
      <c r="BB1182" s="136"/>
      <c r="BC1182" s="136"/>
      <c r="BD1182" s="15"/>
      <c r="BE1182" s="137" t="s">
        <v>1796</v>
      </c>
      <c r="BF1182" s="11" t="s">
        <v>264</v>
      </c>
      <c r="BG1182" s="11" t="s">
        <v>265</v>
      </c>
      <c r="BH1182" s="11" t="s">
        <v>266</v>
      </c>
      <c r="BI1182" s="146" t="s">
        <v>484</v>
      </c>
      <c r="BJ1182" s="11" t="s">
        <v>268</v>
      </c>
      <c r="BK1182" s="11" t="s">
        <v>485</v>
      </c>
      <c r="BL1182" s="11" t="s">
        <v>486</v>
      </c>
      <c r="BM1182" s="11" t="s">
        <v>323</v>
      </c>
      <c r="BN1182" s="11" t="s">
        <v>182</v>
      </c>
      <c r="BO1182" s="11" t="s">
        <v>181</v>
      </c>
      <c r="BP1182" s="11" t="s">
        <v>272</v>
      </c>
      <c r="BQ1182" s="11" t="s">
        <v>180</v>
      </c>
      <c r="BR1182" s="11" t="s">
        <v>182</v>
      </c>
      <c r="BS1182" s="11" t="s">
        <v>183</v>
      </c>
      <c r="BT1182" s="11" t="s">
        <v>182</v>
      </c>
      <c r="BU1182" s="11"/>
      <c r="BV1182" s="15">
        <f t="shared" ref="BV1182:BZ1183" si="539">IF(UPPER(TRIM(D1182))="X",1,0)</f>
        <v>1</v>
      </c>
      <c r="BW1182" s="15">
        <f t="shared" si="539"/>
        <v>1</v>
      </c>
      <c r="BX1182" s="15">
        <f t="shared" si="539"/>
        <v>0</v>
      </c>
      <c r="BY1182" s="15">
        <f t="shared" si="539"/>
        <v>1</v>
      </c>
      <c r="BZ1182" s="15">
        <f t="shared" si="539"/>
        <v>0</v>
      </c>
      <c r="CA1182" s="15">
        <f>IF(UPPER(TRIM(J1182))="X",1,0)</f>
        <v>0</v>
      </c>
      <c r="CB1182" s="15">
        <f>IF(UPPER(TRIM(L1182))="X",1,0)</f>
        <v>0</v>
      </c>
      <c r="CC1182" s="15">
        <f>IF(UPPER(TRIM(M1182))="X",1,0)</f>
        <v>0</v>
      </c>
      <c r="CD1182" s="15">
        <f>IF(UPPER(TRIM(I1182))="X",1,0)</f>
        <v>0</v>
      </c>
      <c r="CE1182" s="15">
        <f>IF(UPPER(TRIM(K1182))="X",1,0)</f>
        <v>0</v>
      </c>
      <c r="CF1182" s="15">
        <f t="shared" ref="CF1182:CU1183" si="540">IF(UPPER(TRIM(N1182))="X",1,0)</f>
        <v>0</v>
      </c>
      <c r="CG1182" s="15">
        <f t="shared" si="540"/>
        <v>0</v>
      </c>
      <c r="CH1182" s="15">
        <f t="shared" si="540"/>
        <v>0</v>
      </c>
      <c r="CI1182" s="15">
        <f t="shared" si="540"/>
        <v>0</v>
      </c>
      <c r="CJ1182" s="15">
        <f t="shared" si="540"/>
        <v>0</v>
      </c>
      <c r="CK1182" s="15">
        <f t="shared" si="540"/>
        <v>0</v>
      </c>
      <c r="CL1182" s="15">
        <f t="shared" si="540"/>
        <v>0</v>
      </c>
      <c r="CM1182" s="15">
        <f t="shared" si="540"/>
        <v>0</v>
      </c>
      <c r="CN1182" s="15">
        <f t="shared" si="540"/>
        <v>0</v>
      </c>
      <c r="CO1182" s="15">
        <f t="shared" si="540"/>
        <v>0</v>
      </c>
      <c r="CP1182" s="15">
        <f t="shared" si="540"/>
        <v>0</v>
      </c>
      <c r="CQ1182" s="15">
        <f t="shared" si="540"/>
        <v>0</v>
      </c>
      <c r="CR1182" s="15">
        <f t="shared" si="540"/>
        <v>0</v>
      </c>
      <c r="CS1182" s="15">
        <f t="shared" si="540"/>
        <v>0</v>
      </c>
      <c r="CT1182" s="15">
        <f t="shared" si="540"/>
        <v>0</v>
      </c>
      <c r="CU1182" s="15">
        <f t="shared" si="540"/>
        <v>0</v>
      </c>
      <c r="CV1182" s="15">
        <f t="shared" ref="CP1182:CX1183" si="541">IF(UPPER(TRIM(AD1182))="X",1,0)</f>
        <v>0</v>
      </c>
      <c r="CW1182" s="15">
        <f t="shared" si="541"/>
        <v>0</v>
      </c>
      <c r="CX1182" s="15">
        <f t="shared" si="541"/>
        <v>0</v>
      </c>
      <c r="CY1182" s="15">
        <v>0</v>
      </c>
      <c r="CZ1182" s="15">
        <f>IF(UPPER(TRIM(AH1182))="X",1,0)</f>
        <v>0</v>
      </c>
      <c r="DA1182" s="15">
        <v>0</v>
      </c>
      <c r="DB1182" s="16">
        <f>IF(UPPER(TRIM(AM1182))="P", 0, IF(UPPER(TRIM(AM1182))="C", 16384, IF(UPPER(TRIM(AM1182))="B", 32768, IF(UPPER(TRIM(AM1182))="U", 49152, -1))))</f>
        <v>0</v>
      </c>
      <c r="DC1182" s="16">
        <f>HEX2DEC(AN1182)</f>
        <v>4465</v>
      </c>
      <c r="DD1182" s="16">
        <f>IF(UPPER(TRIM(BB1182))="",0,IF(UPPER(TRIM(BB1182))="M",32,IF(UPPER(TRIM(BB1182))="H",64,IF(UPPER(TRIM(BB1182))="I",128,-1))))</f>
        <v>0</v>
      </c>
      <c r="DE1182" s="16">
        <f>IF(UPPER(TRIM(BC1182))="",0, IF(UPPER(TRIM(BC1182))="U",1,IF(UPPER(TRIM(BC1182))="A",2,IF(UPPER(TRIM(BC1182))="B1",4,IF(UPPER(TRIM(BC1182))="B2",8,IF(UPPER(TRIM(BC1182))="C",16,-1))))))</f>
        <v>0</v>
      </c>
      <c r="DF1182" s="17"/>
      <c r="DG1182" s="16">
        <v>133</v>
      </c>
      <c r="DH1182" s="16">
        <f>AK1182</f>
        <v>520260</v>
      </c>
      <c r="DI1182" s="16">
        <f>AL1182</f>
        <v>0</v>
      </c>
      <c r="DJ1182" s="16">
        <f>DB1182 + DC1182</f>
        <v>4465</v>
      </c>
      <c r="DK1182" s="16">
        <f>HEX2DEC(AO1182)</f>
        <v>0</v>
      </c>
      <c r="DL1182" s="16">
        <f>HEX2DEC(AP1182)</f>
        <v>851</v>
      </c>
      <c r="DM1182" s="128">
        <v>0</v>
      </c>
      <c r="DN1182" s="16">
        <v>92</v>
      </c>
      <c r="DO1182" s="16">
        <f>BV1182*2^15+BW1182*2^14+BX1182*2^13+BY1182*2^12+BZ1182*2^11+CA1182*2^10+CB1182*2^9+CC1182*2^8+CD1182*2^7+CE1182*2^6+CF1182*2^5+CG1182*2^4+CH1182*2^3+CI1182*2^2+CJ1182*2^1+CK1182*2^0</f>
        <v>53248</v>
      </c>
      <c r="DP1182" s="16">
        <f>CL1182*2^15+CM1182*2^14+CN1182*2^13+CO1182*2^12+CP1182*2^11+CQ1182*2^10+CR1182*2^9+CS1182*2^8+CT1182*2^7+CU1182*2^6+CV1182*2^5+CW1182*2^4+CX1182*2^3+CY1182*2^2+CZ1182*2^1+DA1182*2^0</f>
        <v>0</v>
      </c>
      <c r="DQ1182" s="16">
        <f>IF(DS1182=2,AT1182*1000,AT1182)</f>
        <v>5000</v>
      </c>
      <c r="DR1182" s="16">
        <f>IF(DT1182=2,AU1182*1000,AU1182)</f>
        <v>500</v>
      </c>
      <c r="DS1182" s="16">
        <v>2</v>
      </c>
      <c r="DT1182" s="16">
        <v>2</v>
      </c>
      <c r="DU1182" s="16">
        <f>MAX(0,MIN(AX1182,3))*2^14+MAX(0,MIN(AY1182,3))*2^12+MAX(0,MIN(AZ1182,3))*2^10+MAX(0,MIN(BA1182,3))*2^8+IF(AW1182&lt;0,31,IF(AW1182&gt;30,30,AW1182))</f>
        <v>0</v>
      </c>
      <c r="DV1182" s="16">
        <f>DD1182 + DE1182</f>
        <v>0</v>
      </c>
      <c r="DW1182" s="138" t="s">
        <v>184</v>
      </c>
      <c r="DX1182" s="137" t="s">
        <v>273</v>
      </c>
      <c r="DY1182" s="137" t="s">
        <v>186</v>
      </c>
      <c r="DZ1182" s="17"/>
      <c r="EA1182" s="15"/>
      <c r="EB1182" s="15"/>
      <c r="EC1182" s="15"/>
      <c r="ED1182" s="15"/>
    </row>
    <row r="1183" spans="1:134" ht="15" hidden="1" customHeight="1" x14ac:dyDescent="0.3">
      <c r="A1183" s="340"/>
      <c r="B1183" s="191"/>
      <c r="C1183" s="577" t="s">
        <v>1801</v>
      </c>
      <c r="D1183" s="200"/>
      <c r="E1183" s="151"/>
      <c r="F1183" s="151"/>
      <c r="G1183" s="151"/>
      <c r="H1183" s="151"/>
      <c r="I1183" s="151"/>
      <c r="J1183" s="151"/>
      <c r="K1183" s="151"/>
      <c r="L1183" s="151"/>
      <c r="M1183" s="151"/>
      <c r="N1183" s="151"/>
      <c r="O1183" s="151"/>
      <c r="P1183" s="151"/>
      <c r="Q1183" s="151"/>
      <c r="R1183" s="151"/>
      <c r="S1183" s="151"/>
      <c r="T1183" s="151"/>
      <c r="U1183" s="151"/>
      <c r="V1183" s="151"/>
      <c r="W1183" s="151"/>
      <c r="X1183" s="151"/>
      <c r="Y1183" s="151"/>
      <c r="Z1183" s="151"/>
      <c r="AA1183" s="151"/>
      <c r="AB1183" s="151"/>
      <c r="AC1183" s="151"/>
      <c r="AD1183" s="151"/>
      <c r="AE1183" s="151"/>
      <c r="AF1183" s="151"/>
      <c r="AG1183" s="151"/>
      <c r="AH1183" s="151"/>
      <c r="AI1183" s="151"/>
      <c r="AJ1183" s="128">
        <f>IF($DM1183=0,0,(IF(_xlfn.BITAND($DM1183, 128),"8,", "") &amp; IF(_xlfn.BITAND($DM1183,64),"7,", "") &amp; IF(_xlfn.BITAND($DM1183,7), _xlfn.BITAND($DM1183,7) &amp; ",", "") &amp; IF(_xlfn.BITAND($DM1183, 56), _xlfn.BITAND($DM1183, 56)/8, "")))</f>
        <v>0</v>
      </c>
      <c r="AK1183" s="129">
        <v>520261</v>
      </c>
      <c r="AL1183" s="129">
        <v>0</v>
      </c>
      <c r="AM1183" s="130" t="s">
        <v>165</v>
      </c>
      <c r="AN1183" s="131" t="s">
        <v>1802</v>
      </c>
      <c r="AO1183" s="131" t="s">
        <v>167</v>
      </c>
      <c r="AP1183" s="131" t="s">
        <v>1802</v>
      </c>
      <c r="AQ1183" s="132" t="s">
        <v>1803</v>
      </c>
      <c r="AR1183" s="147">
        <v>10</v>
      </c>
      <c r="AS1183" s="142" t="s">
        <v>284</v>
      </c>
      <c r="AT1183" s="198">
        <v>3</v>
      </c>
      <c r="AU1183" s="198">
        <v>0.5</v>
      </c>
      <c r="AV1183" s="199" t="s">
        <v>259</v>
      </c>
      <c r="AW1183" s="135">
        <v>0</v>
      </c>
      <c r="AX1183" s="135">
        <v>0</v>
      </c>
      <c r="AY1183" s="135">
        <v>0</v>
      </c>
      <c r="AZ1183" s="135">
        <v>0</v>
      </c>
      <c r="BA1183" s="135">
        <v>0</v>
      </c>
      <c r="BB1183" s="136"/>
      <c r="BC1183" s="136"/>
      <c r="BD1183" s="15"/>
      <c r="BE1183" s="137" t="str">
        <f>IF(C1183="","",C1183)</f>
        <v>EPR secondary regulation pressure higher than expected</v>
      </c>
      <c r="BF1183" s="146"/>
      <c r="BG1183" s="146"/>
      <c r="BH1183" s="146"/>
      <c r="BI1183" s="11"/>
      <c r="BJ1183" s="11"/>
      <c r="BK1183" s="11"/>
      <c r="BL1183" s="11"/>
      <c r="BM1183" s="11"/>
      <c r="BN1183" s="11"/>
      <c r="BO1183" s="11"/>
      <c r="BP1183" s="11"/>
      <c r="BQ1183" s="11"/>
      <c r="BR1183" s="11"/>
      <c r="BS1183" s="11"/>
      <c r="BT1183" s="11"/>
      <c r="BU1183" s="11"/>
      <c r="BV1183" s="15">
        <f t="shared" si="539"/>
        <v>0</v>
      </c>
      <c r="BW1183" s="15">
        <f t="shared" si="539"/>
        <v>0</v>
      </c>
      <c r="BX1183" s="15">
        <f t="shared" si="539"/>
        <v>0</v>
      </c>
      <c r="BY1183" s="15">
        <f t="shared" si="539"/>
        <v>0</v>
      </c>
      <c r="BZ1183" s="15">
        <f t="shared" si="539"/>
        <v>0</v>
      </c>
      <c r="CA1183" s="15">
        <f>IF(UPPER(TRIM(J1183))="X",1,0)</f>
        <v>0</v>
      </c>
      <c r="CB1183" s="15">
        <f>IF(UPPER(TRIM(L1183))="X",1,0)</f>
        <v>0</v>
      </c>
      <c r="CC1183" s="15">
        <f>IF(UPPER(TRIM(M1183))="X",1,0)</f>
        <v>0</v>
      </c>
      <c r="CD1183" s="15">
        <f>IF(UPPER(TRIM(I1183))="X",1,0)</f>
        <v>0</v>
      </c>
      <c r="CE1183" s="15">
        <f>IF(UPPER(TRIM(K1183))="X",1,0)</f>
        <v>0</v>
      </c>
      <c r="CF1183" s="15">
        <f t="shared" si="540"/>
        <v>0</v>
      </c>
      <c r="CG1183" s="15">
        <f t="shared" si="540"/>
        <v>0</v>
      </c>
      <c r="CH1183" s="15">
        <f t="shared" si="540"/>
        <v>0</v>
      </c>
      <c r="CI1183" s="15">
        <f t="shared" si="540"/>
        <v>0</v>
      </c>
      <c r="CJ1183" s="15">
        <f t="shared" si="540"/>
        <v>0</v>
      </c>
      <c r="CK1183" s="15">
        <f t="shared" si="540"/>
        <v>0</v>
      </c>
      <c r="CL1183" s="15">
        <f t="shared" si="540"/>
        <v>0</v>
      </c>
      <c r="CM1183" s="15">
        <f t="shared" si="540"/>
        <v>0</v>
      </c>
      <c r="CN1183" s="15">
        <f t="shared" si="540"/>
        <v>0</v>
      </c>
      <c r="CO1183" s="15">
        <f t="shared" si="540"/>
        <v>0</v>
      </c>
      <c r="CP1183" s="15">
        <f t="shared" si="541"/>
        <v>0</v>
      </c>
      <c r="CQ1183" s="15">
        <f t="shared" si="541"/>
        <v>0</v>
      </c>
      <c r="CR1183" s="15">
        <f t="shared" si="541"/>
        <v>0</v>
      </c>
      <c r="CS1183" s="15">
        <f t="shared" si="541"/>
        <v>0</v>
      </c>
      <c r="CT1183" s="15">
        <f t="shared" si="541"/>
        <v>0</v>
      </c>
      <c r="CU1183" s="15">
        <f t="shared" si="541"/>
        <v>0</v>
      </c>
      <c r="CV1183" s="15">
        <f t="shared" si="541"/>
        <v>0</v>
      </c>
      <c r="CW1183" s="15">
        <f t="shared" si="541"/>
        <v>0</v>
      </c>
      <c r="CX1183" s="15">
        <f t="shared" si="541"/>
        <v>0</v>
      </c>
      <c r="CY1183" s="15">
        <v>0</v>
      </c>
      <c r="CZ1183" s="15">
        <f>IF(UPPER(TRIM(AH1183))="X",1,0)</f>
        <v>0</v>
      </c>
      <c r="DA1183" s="15">
        <v>0</v>
      </c>
      <c r="DB1183" s="16">
        <f>IF(UPPER(TRIM(AM1183))="P", 0, IF(UPPER(TRIM(AM1183))="C", 16384, IF(UPPER(TRIM(AM1183))="B", 32768, IF(UPPER(TRIM(AM1183))="U", 49152, -1))))</f>
        <v>0</v>
      </c>
      <c r="DC1183" s="16">
        <f>HEX2DEC(AN1183)</f>
        <v>4721</v>
      </c>
      <c r="DD1183" s="16">
        <f>IF(UPPER(TRIM(BB1183))="",0,IF(UPPER(TRIM(BB1183))="M",32,IF(UPPER(TRIM(BB1183))="H",64,IF(UPPER(TRIM(BB1183))="I",128,-1))))</f>
        <v>0</v>
      </c>
      <c r="DE1183" s="16">
        <f>IF(UPPER(TRIM(BC1183))="",0, IF(UPPER(TRIM(BC1183))="U",1,IF(UPPER(TRIM(BC1183))="A",2,IF(UPPER(TRIM(BC1183))="B1",4,IF(UPPER(TRIM(BC1183))="B2",8,IF(UPPER(TRIM(BC1183))="C",16,-1))))))</f>
        <v>0</v>
      </c>
      <c r="DF1183" s="17"/>
      <c r="DG1183" s="16">
        <v>724</v>
      </c>
      <c r="DH1183" s="16">
        <f>AK1183</f>
        <v>520261</v>
      </c>
      <c r="DI1183" s="16">
        <f>AL1183</f>
        <v>0</v>
      </c>
      <c r="DJ1183" s="16">
        <f>DB1183 + DC1183</f>
        <v>4721</v>
      </c>
      <c r="DK1183" s="16">
        <f>HEX2DEC(AO1183)</f>
        <v>0</v>
      </c>
      <c r="DL1183" s="16">
        <f>HEX2DEC(AP1183)</f>
        <v>4721</v>
      </c>
      <c r="DM1183" s="128">
        <v>0</v>
      </c>
      <c r="DN1183" s="16">
        <v>554</v>
      </c>
      <c r="DO1183" s="16">
        <f>BV1183*2^15+BW1183*2^14+BX1183*2^13+BY1183*2^12+BZ1183*2^11+CA1183*2^10+CB1183*2^9+CC1183*2^8+CD1183*2^7+CE1183*2^6+CF1183*2^5+CG1183*2^4+CH1183*2^3+CI1183*2^2+CJ1183*2^1+CK1183*2^0</f>
        <v>0</v>
      </c>
      <c r="DP1183" s="16">
        <f>CL1183*2^15+CM1183*2^14+CN1183*2^13+CO1183*2^12+CP1183*2^11+CQ1183*2^10+CR1183*2^9+CS1183*2^8+CT1183*2^7+CU1183*2^6+CV1183*2^5+CW1183*2^4+CX1183*2^3+CY1183*2^2+CZ1183*2^1+DA1183*2^0</f>
        <v>0</v>
      </c>
      <c r="DQ1183" s="16">
        <f>IF(DS1183=2,AT1183*1000,AT1183)</f>
        <v>3000</v>
      </c>
      <c r="DR1183" s="16">
        <f>IF(DT1183=2,AU1183*1000,AU1183)</f>
        <v>500</v>
      </c>
      <c r="DS1183" s="16">
        <v>2</v>
      </c>
      <c r="DT1183" s="16">
        <v>2</v>
      </c>
      <c r="DU1183" s="16">
        <f>MAX(0,MIN(AX1183,3))*2^14+MAX(0,MIN(AY1183,3))*2^12+MAX(0,MIN(AZ1183,3))*2^10+MAX(0,MIN(BA1183,3))*2^8+IF(AW1183&lt;0,31,IF(AW1183&gt;30,30,AW1183))</f>
        <v>0</v>
      </c>
      <c r="DV1183" s="16">
        <f>DD1183 + DE1183</f>
        <v>0</v>
      </c>
      <c r="DW1183" s="138"/>
      <c r="DX1183" s="137"/>
      <c r="DY1183" s="137"/>
      <c r="DZ1183" s="17"/>
      <c r="EA1183" s="15"/>
      <c r="EB1183" s="15"/>
      <c r="EC1183" s="15"/>
      <c r="ED1183" s="15"/>
    </row>
    <row r="1184" spans="1:134" ht="15" hidden="1" customHeight="1" x14ac:dyDescent="0.3">
      <c r="A1184" s="220"/>
      <c r="B1184" s="139"/>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48"/>
      <c r="AK1184" s="12"/>
      <c r="AL1184" s="12"/>
      <c r="AM1184" s="149"/>
      <c r="AN1184" s="150"/>
      <c r="AO1184" s="150"/>
      <c r="AP1184" s="150"/>
      <c r="AQ1184" s="132"/>
      <c r="AR1184" s="197"/>
      <c r="AS1184" s="12"/>
      <c r="AT1184" s="12"/>
      <c r="AU1184" s="12"/>
      <c r="AV1184" s="12"/>
      <c r="AW1184" s="12"/>
      <c r="AX1184" s="12"/>
      <c r="AY1184" s="12"/>
      <c r="AZ1184" s="12"/>
      <c r="BA1184" s="12"/>
      <c r="BB1184" s="14"/>
      <c r="BC1184" s="14"/>
      <c r="BD1184" s="15"/>
      <c r="BE1184" s="137"/>
      <c r="BF1184" s="146"/>
      <c r="BG1184" s="146"/>
      <c r="BH1184" s="146"/>
      <c r="BI1184" s="11"/>
      <c r="BJ1184" s="11"/>
      <c r="BK1184" s="11"/>
      <c r="BL1184" s="11"/>
      <c r="BM1184" s="11"/>
      <c r="BN1184" s="11"/>
      <c r="BO1184" s="11"/>
      <c r="BP1184" s="11"/>
      <c r="BQ1184" s="11"/>
      <c r="BR1184" s="11"/>
      <c r="BS1184" s="11"/>
      <c r="BT1184" s="11"/>
      <c r="BU1184" s="11"/>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c r="CU1184" s="15"/>
      <c r="CV1184" s="15"/>
      <c r="CW1184" s="15"/>
      <c r="CX1184" s="15"/>
      <c r="CY1184" s="15"/>
      <c r="CZ1184" s="15"/>
      <c r="DA1184" s="15"/>
      <c r="DB1184" s="16"/>
      <c r="DC1184" s="16"/>
      <c r="DD1184" s="16"/>
      <c r="DE1184" s="16"/>
      <c r="DF1184" s="17"/>
      <c r="DG1184" s="16"/>
      <c r="DH1184" s="16"/>
      <c r="DI1184" s="16"/>
      <c r="DJ1184" s="16"/>
      <c r="DK1184" s="16"/>
      <c r="DL1184" s="16"/>
      <c r="DM1184" s="13"/>
      <c r="DN1184" s="16"/>
      <c r="DO1184" s="16"/>
      <c r="DP1184" s="16"/>
      <c r="DQ1184" s="16"/>
      <c r="DR1184" s="16"/>
      <c r="DS1184" s="16"/>
      <c r="DT1184" s="16"/>
      <c r="DU1184" s="16"/>
      <c r="DV1184" s="16"/>
      <c r="DW1184" s="138"/>
      <c r="DX1184" s="137"/>
      <c r="DY1184" s="137"/>
      <c r="DZ1184" s="17"/>
      <c r="EA1184" s="15"/>
      <c r="EB1184" s="15"/>
      <c r="EC1184" s="15"/>
      <c r="ED1184" s="15"/>
    </row>
    <row r="1185" spans="1:134" ht="15" customHeight="1" x14ac:dyDescent="0.3">
      <c r="A1185" s="154"/>
      <c r="B1185" s="191"/>
      <c r="C1185" s="564" t="s">
        <v>1804</v>
      </c>
      <c r="D1185" s="200" t="s">
        <v>184</v>
      </c>
      <c r="E1185" s="200" t="s">
        <v>184</v>
      </c>
      <c r="F1185" s="151"/>
      <c r="G1185" s="151" t="s">
        <v>184</v>
      </c>
      <c r="H1185" s="151"/>
      <c r="I1185" s="151"/>
      <c r="J1185" s="151"/>
      <c r="K1185" s="243"/>
      <c r="L1185" s="151"/>
      <c r="M1185" s="200"/>
      <c r="N1185" s="151"/>
      <c r="O1185" s="151"/>
      <c r="P1185" s="151"/>
      <c r="Q1185" s="151"/>
      <c r="R1185" s="151"/>
      <c r="S1185" s="151"/>
      <c r="T1185" s="151"/>
      <c r="U1185" s="151"/>
      <c r="V1185" s="151"/>
      <c r="W1185" s="151"/>
      <c r="X1185" s="151"/>
      <c r="Y1185" s="151"/>
      <c r="Z1185" s="151"/>
      <c r="AA1185" s="151"/>
      <c r="AB1185" s="151"/>
      <c r="AC1185" s="151"/>
      <c r="AD1185" s="151"/>
      <c r="AE1185" s="151"/>
      <c r="AF1185" s="151"/>
      <c r="AG1185" s="151"/>
      <c r="AH1185" s="151"/>
      <c r="AI1185" s="151"/>
      <c r="AJ1185" s="148">
        <f>IF($DM1185=0,0,(IF(_xlfn.BITAND($DM1185, 128),"8,", "") &amp; IF(_xlfn.BITAND($DM1185,64),"7,", "") &amp; IF(_xlfn.BITAND($DM1185,7), _xlfn.BITAND($DM1185,7) &amp; ",", "") &amp; IF(_xlfn.BITAND($DM1185, 56), _xlfn.BITAND($DM1185, 56)/8, "")))</f>
        <v>0</v>
      </c>
      <c r="AK1185" s="135">
        <v>520260</v>
      </c>
      <c r="AL1185" s="135">
        <v>1</v>
      </c>
      <c r="AM1185" s="194" t="s">
        <v>165</v>
      </c>
      <c r="AN1185" s="195" t="s">
        <v>1805</v>
      </c>
      <c r="AO1185" s="195" t="s">
        <v>167</v>
      </c>
      <c r="AP1185" s="195" t="s">
        <v>1806</v>
      </c>
      <c r="AQ1185" s="132" t="s">
        <v>1807</v>
      </c>
      <c r="AR1185" s="147">
        <v>-1.49725341796875</v>
      </c>
      <c r="AS1185" s="142" t="s">
        <v>1800</v>
      </c>
      <c r="AT1185" s="198">
        <v>3</v>
      </c>
      <c r="AU1185" s="198">
        <v>0.5</v>
      </c>
      <c r="AV1185" s="199" t="s">
        <v>259</v>
      </c>
      <c r="AW1185" s="135">
        <v>0</v>
      </c>
      <c r="AX1185" s="135">
        <v>0</v>
      </c>
      <c r="AY1185" s="135">
        <v>0</v>
      </c>
      <c r="AZ1185" s="135">
        <v>0</v>
      </c>
      <c r="BA1185" s="135">
        <v>0</v>
      </c>
      <c r="BB1185" s="136"/>
      <c r="BC1185" s="136"/>
      <c r="BD1185" s="15"/>
      <c r="BE1185" s="137" t="s">
        <v>1804</v>
      </c>
      <c r="BF1185" s="11" t="s">
        <v>264</v>
      </c>
      <c r="BG1185" s="11" t="s">
        <v>265</v>
      </c>
      <c r="BH1185" s="11" t="s">
        <v>266</v>
      </c>
      <c r="BI1185" s="146" t="s">
        <v>484</v>
      </c>
      <c r="BJ1185" s="11" t="s">
        <v>268</v>
      </c>
      <c r="BK1185" s="11" t="s">
        <v>485</v>
      </c>
      <c r="BL1185" s="11" t="s">
        <v>486</v>
      </c>
      <c r="BM1185" s="11" t="s">
        <v>323</v>
      </c>
      <c r="BN1185" s="11" t="s">
        <v>182</v>
      </c>
      <c r="BO1185" s="11" t="s">
        <v>181</v>
      </c>
      <c r="BP1185" s="11" t="s">
        <v>272</v>
      </c>
      <c r="BQ1185" s="11" t="s">
        <v>180</v>
      </c>
      <c r="BR1185" s="11" t="s">
        <v>182</v>
      </c>
      <c r="BS1185" s="11" t="s">
        <v>183</v>
      </c>
      <c r="BT1185" s="11" t="s">
        <v>182</v>
      </c>
      <c r="BU1185" s="11"/>
      <c r="BV1185" s="15">
        <f t="shared" ref="BV1185:BZ1186" si="542">IF(UPPER(TRIM(D1185))="X",1,0)</f>
        <v>1</v>
      </c>
      <c r="BW1185" s="15">
        <f t="shared" si="542"/>
        <v>1</v>
      </c>
      <c r="BX1185" s="15">
        <f t="shared" si="542"/>
        <v>0</v>
      </c>
      <c r="BY1185" s="15">
        <f t="shared" si="542"/>
        <v>1</v>
      </c>
      <c r="BZ1185" s="15">
        <f t="shared" si="542"/>
        <v>0</v>
      </c>
      <c r="CA1185" s="15">
        <f>IF(UPPER(TRIM(J1185))="X",1,0)</f>
        <v>0</v>
      </c>
      <c r="CB1185" s="15">
        <f>IF(UPPER(TRIM(L1185))="X",1,0)</f>
        <v>0</v>
      </c>
      <c r="CC1185" s="15">
        <f>IF(UPPER(TRIM(M1185))="X",1,0)</f>
        <v>0</v>
      </c>
      <c r="CD1185" s="15">
        <f>IF(UPPER(TRIM(I1185))="X",1,0)</f>
        <v>0</v>
      </c>
      <c r="CE1185" s="15">
        <f>IF(UPPER(TRIM(K1185))="X",1,0)</f>
        <v>0</v>
      </c>
      <c r="CF1185" s="15">
        <f t="shared" ref="CF1185:CU1186" si="543">IF(UPPER(TRIM(N1185))="X",1,0)</f>
        <v>0</v>
      </c>
      <c r="CG1185" s="15">
        <f t="shared" si="543"/>
        <v>0</v>
      </c>
      <c r="CH1185" s="15">
        <f t="shared" si="543"/>
        <v>0</v>
      </c>
      <c r="CI1185" s="15">
        <f t="shared" si="543"/>
        <v>0</v>
      </c>
      <c r="CJ1185" s="15">
        <f t="shared" si="543"/>
        <v>0</v>
      </c>
      <c r="CK1185" s="15">
        <f t="shared" si="543"/>
        <v>0</v>
      </c>
      <c r="CL1185" s="15">
        <f t="shared" si="543"/>
        <v>0</v>
      </c>
      <c r="CM1185" s="15">
        <f t="shared" si="543"/>
        <v>0</v>
      </c>
      <c r="CN1185" s="15">
        <f t="shared" si="543"/>
        <v>0</v>
      </c>
      <c r="CO1185" s="15">
        <f t="shared" si="543"/>
        <v>0</v>
      </c>
      <c r="CP1185" s="15">
        <f t="shared" si="543"/>
        <v>0</v>
      </c>
      <c r="CQ1185" s="15">
        <f t="shared" si="543"/>
        <v>0</v>
      </c>
      <c r="CR1185" s="15">
        <f t="shared" si="543"/>
        <v>0</v>
      </c>
      <c r="CS1185" s="15">
        <f t="shared" si="543"/>
        <v>0</v>
      </c>
      <c r="CT1185" s="15">
        <f t="shared" si="543"/>
        <v>0</v>
      </c>
      <c r="CU1185" s="15">
        <f t="shared" si="543"/>
        <v>0</v>
      </c>
      <c r="CV1185" s="15">
        <f t="shared" ref="CP1185:CX1186" si="544">IF(UPPER(TRIM(AD1185))="X",1,0)</f>
        <v>0</v>
      </c>
      <c r="CW1185" s="15">
        <f t="shared" si="544"/>
        <v>0</v>
      </c>
      <c r="CX1185" s="15">
        <f t="shared" si="544"/>
        <v>0</v>
      </c>
      <c r="CY1185" s="15">
        <v>0</v>
      </c>
      <c r="CZ1185" s="15">
        <f>IF(UPPER(TRIM(AH1185))="X",1,0)</f>
        <v>0</v>
      </c>
      <c r="DA1185" s="15">
        <v>0</v>
      </c>
      <c r="DB1185" s="16">
        <f>IF(UPPER(TRIM(AM1185))="P", 0, IF(UPPER(TRIM(AM1185))="C", 16384, IF(UPPER(TRIM(AM1185))="B", 32768, IF(UPPER(TRIM(AM1185))="U", 49152, -1))))</f>
        <v>0</v>
      </c>
      <c r="DC1185" s="16">
        <f>HEX2DEC(AN1185)</f>
        <v>4466</v>
      </c>
      <c r="DD1185" s="16">
        <f>IF(UPPER(TRIM(BB1185))="",0,IF(UPPER(TRIM(BB1185))="M",32,IF(UPPER(TRIM(BB1185))="H",64,IF(UPPER(TRIM(BB1185))="I",128,-1))))</f>
        <v>0</v>
      </c>
      <c r="DE1185" s="16">
        <f>IF(UPPER(TRIM(BC1185))="",0, IF(UPPER(TRIM(BC1185))="U",1,IF(UPPER(TRIM(BC1185))="A",2,IF(UPPER(TRIM(BC1185))="B1",4,IF(UPPER(TRIM(BC1185))="B2",8,IF(UPPER(TRIM(BC1185))="C",16,-1))))))</f>
        <v>0</v>
      </c>
      <c r="DF1185" s="17"/>
      <c r="DG1185" s="16">
        <v>134</v>
      </c>
      <c r="DH1185" s="16">
        <f>AK1185</f>
        <v>520260</v>
      </c>
      <c r="DI1185" s="16">
        <f>AL1185</f>
        <v>1</v>
      </c>
      <c r="DJ1185" s="16">
        <f>DB1185 + DC1185</f>
        <v>4466</v>
      </c>
      <c r="DK1185" s="16">
        <f>HEX2DEC(AO1185)</f>
        <v>0</v>
      </c>
      <c r="DL1185" s="16">
        <f>HEX2DEC(AP1185)</f>
        <v>852</v>
      </c>
      <c r="DM1185" s="13">
        <v>0</v>
      </c>
      <c r="DN1185" s="16">
        <v>93</v>
      </c>
      <c r="DO1185" s="16">
        <f>BV1185*2^15+BW1185*2^14+BX1185*2^13+BY1185*2^12+BZ1185*2^11+CA1185*2^10+CB1185*2^9+CC1185*2^8+CD1185*2^7+CE1185*2^6+CF1185*2^5+CG1185*2^4+CH1185*2^3+CI1185*2^2+CJ1185*2^1+CK1185*2^0</f>
        <v>53248</v>
      </c>
      <c r="DP1185" s="16">
        <f>CL1185*2^15+CM1185*2^14+CN1185*2^13+CO1185*2^12+CP1185*2^11+CQ1185*2^10+CR1185*2^9+CS1185*2^8+CT1185*2^7+CU1185*2^6+CV1185*2^5+CW1185*2^4+CX1185*2^3+CY1185*2^2+CZ1185*2^1+DA1185*2^0</f>
        <v>0</v>
      </c>
      <c r="DQ1185" s="16">
        <f>IF(DS1185=2,AT1185*1000,AT1185)</f>
        <v>3000</v>
      </c>
      <c r="DR1185" s="16">
        <f>IF(DT1185=2,AU1185*1000,AU1185)</f>
        <v>500</v>
      </c>
      <c r="DS1185" s="16">
        <v>2</v>
      </c>
      <c r="DT1185" s="16">
        <v>2</v>
      </c>
      <c r="DU1185" s="16">
        <f>MAX(0,MIN(AX1185,3))*2^14+MAX(0,MIN(AY1185,3))*2^12+MAX(0,MIN(AZ1185,3))*2^10+MAX(0,MIN(BA1185,3))*2^8+IF(AW1185&lt;0,31,IF(AW1185&gt;30,30,AW1185))</f>
        <v>0</v>
      </c>
      <c r="DV1185" s="16">
        <f>DD1185 + DE1185</f>
        <v>0</v>
      </c>
      <c r="DW1185" s="138" t="s">
        <v>184</v>
      </c>
      <c r="DX1185" s="137" t="s">
        <v>273</v>
      </c>
      <c r="DY1185" s="137" t="s">
        <v>186</v>
      </c>
      <c r="DZ1185" s="17"/>
      <c r="EA1185" s="15"/>
      <c r="EB1185" s="15"/>
      <c r="EC1185" s="15"/>
      <c r="ED1185" s="15"/>
    </row>
    <row r="1186" spans="1:134" ht="15" hidden="1" customHeight="1" x14ac:dyDescent="0.3">
      <c r="A1186" s="123"/>
      <c r="B1186" s="191"/>
      <c r="C1186" s="564" t="s">
        <v>1808</v>
      </c>
      <c r="D1186" s="200"/>
      <c r="E1186" s="151"/>
      <c r="F1186" s="151"/>
      <c r="G1186" s="151"/>
      <c r="H1186" s="151"/>
      <c r="I1186" s="151"/>
      <c r="J1186" s="151"/>
      <c r="K1186" s="151"/>
      <c r="L1186" s="151"/>
      <c r="M1186" s="151"/>
      <c r="N1186" s="151"/>
      <c r="O1186" s="151"/>
      <c r="P1186" s="151"/>
      <c r="Q1186" s="151"/>
      <c r="R1186" s="151"/>
      <c r="S1186" s="151"/>
      <c r="T1186" s="151"/>
      <c r="U1186" s="151"/>
      <c r="V1186" s="151"/>
      <c r="W1186" s="151"/>
      <c r="X1186" s="151"/>
      <c r="Y1186" s="151"/>
      <c r="Z1186" s="151"/>
      <c r="AA1186" s="151"/>
      <c r="AB1186" s="151"/>
      <c r="AC1186" s="151"/>
      <c r="AD1186" s="151"/>
      <c r="AE1186" s="151"/>
      <c r="AF1186" s="151"/>
      <c r="AG1186" s="151"/>
      <c r="AH1186" s="151"/>
      <c r="AI1186" s="151"/>
      <c r="AJ1186" s="148">
        <f>IF($DM1186=0,0,(IF(_xlfn.BITAND($DM1186, 128),"8,", "") &amp; IF(_xlfn.BITAND($DM1186,64),"7,", "") &amp; IF(_xlfn.BITAND($DM1186,7), _xlfn.BITAND($DM1186,7) &amp; ",", "") &amp; IF(_xlfn.BITAND($DM1186, 56), _xlfn.BITAND($DM1186, 56)/8, "")))</f>
        <v>0</v>
      </c>
      <c r="AK1186" s="135">
        <v>520261</v>
      </c>
      <c r="AL1186" s="135">
        <v>1</v>
      </c>
      <c r="AM1186" s="194" t="s">
        <v>165</v>
      </c>
      <c r="AN1186" s="195" t="s">
        <v>1809</v>
      </c>
      <c r="AO1186" s="195" t="s">
        <v>167</v>
      </c>
      <c r="AP1186" s="195" t="s">
        <v>1809</v>
      </c>
      <c r="AQ1186" s="132" t="s">
        <v>1810</v>
      </c>
      <c r="AR1186" s="147">
        <v>-10</v>
      </c>
      <c r="AS1186" s="142" t="s">
        <v>284</v>
      </c>
      <c r="AT1186" s="198">
        <v>3</v>
      </c>
      <c r="AU1186" s="198">
        <v>0.5</v>
      </c>
      <c r="AV1186" s="199" t="s">
        <v>259</v>
      </c>
      <c r="AW1186" s="135">
        <v>0</v>
      </c>
      <c r="AX1186" s="135">
        <v>0</v>
      </c>
      <c r="AY1186" s="135">
        <v>0</v>
      </c>
      <c r="AZ1186" s="135">
        <v>0</v>
      </c>
      <c r="BA1186" s="135">
        <v>0</v>
      </c>
      <c r="BB1186" s="136"/>
      <c r="BC1186" s="136"/>
      <c r="BD1186" s="15"/>
      <c r="BE1186" s="137" t="str">
        <f>IF(C1186="","",C1186)</f>
        <v>EPR secondary regulation pressure lower than expected</v>
      </c>
      <c r="BF1186" s="146"/>
      <c r="BG1186" s="146"/>
      <c r="BH1186" s="146"/>
      <c r="BI1186" s="11"/>
      <c r="BJ1186" s="11"/>
      <c r="BK1186" s="11"/>
      <c r="BL1186" s="11"/>
      <c r="BM1186" s="11"/>
      <c r="BN1186" s="11"/>
      <c r="BO1186" s="11"/>
      <c r="BP1186" s="11"/>
      <c r="BQ1186" s="11"/>
      <c r="BR1186" s="11"/>
      <c r="BS1186" s="11"/>
      <c r="BT1186" s="11"/>
      <c r="BU1186" s="11"/>
      <c r="BV1186" s="15">
        <f t="shared" si="542"/>
        <v>0</v>
      </c>
      <c r="BW1186" s="15">
        <f t="shared" si="542"/>
        <v>0</v>
      </c>
      <c r="BX1186" s="15">
        <f t="shared" si="542"/>
        <v>0</v>
      </c>
      <c r="BY1186" s="15">
        <f t="shared" si="542"/>
        <v>0</v>
      </c>
      <c r="BZ1186" s="15">
        <f t="shared" si="542"/>
        <v>0</v>
      </c>
      <c r="CA1186" s="15">
        <f>IF(UPPER(TRIM(J1186))="X",1,0)</f>
        <v>0</v>
      </c>
      <c r="CB1186" s="15">
        <f>IF(UPPER(TRIM(L1186))="X",1,0)</f>
        <v>0</v>
      </c>
      <c r="CC1186" s="15">
        <f>IF(UPPER(TRIM(M1186))="X",1,0)</f>
        <v>0</v>
      </c>
      <c r="CD1186" s="15">
        <f>IF(UPPER(TRIM(I1186))="X",1,0)</f>
        <v>0</v>
      </c>
      <c r="CE1186" s="15">
        <f>IF(UPPER(TRIM(K1186))="X",1,0)</f>
        <v>0</v>
      </c>
      <c r="CF1186" s="15">
        <f t="shared" si="543"/>
        <v>0</v>
      </c>
      <c r="CG1186" s="15">
        <f t="shared" si="543"/>
        <v>0</v>
      </c>
      <c r="CH1186" s="15">
        <f t="shared" si="543"/>
        <v>0</v>
      </c>
      <c r="CI1186" s="15">
        <f t="shared" si="543"/>
        <v>0</v>
      </c>
      <c r="CJ1186" s="15">
        <f t="shared" si="543"/>
        <v>0</v>
      </c>
      <c r="CK1186" s="15">
        <f t="shared" si="543"/>
        <v>0</v>
      </c>
      <c r="CL1186" s="15">
        <f t="shared" si="543"/>
        <v>0</v>
      </c>
      <c r="CM1186" s="15">
        <f t="shared" si="543"/>
        <v>0</v>
      </c>
      <c r="CN1186" s="15">
        <f t="shared" si="543"/>
        <v>0</v>
      </c>
      <c r="CO1186" s="15">
        <f t="shared" si="543"/>
        <v>0</v>
      </c>
      <c r="CP1186" s="15">
        <f t="shared" si="544"/>
        <v>0</v>
      </c>
      <c r="CQ1186" s="15">
        <f t="shared" si="544"/>
        <v>0</v>
      </c>
      <c r="CR1186" s="15">
        <f t="shared" si="544"/>
        <v>0</v>
      </c>
      <c r="CS1186" s="15">
        <f t="shared" si="544"/>
        <v>0</v>
      </c>
      <c r="CT1186" s="15">
        <f t="shared" si="544"/>
        <v>0</v>
      </c>
      <c r="CU1186" s="15">
        <f t="shared" si="544"/>
        <v>0</v>
      </c>
      <c r="CV1186" s="15">
        <f t="shared" si="544"/>
        <v>0</v>
      </c>
      <c r="CW1186" s="15">
        <f t="shared" si="544"/>
        <v>0</v>
      </c>
      <c r="CX1186" s="15">
        <f t="shared" si="544"/>
        <v>0</v>
      </c>
      <c r="CY1186" s="15">
        <v>0</v>
      </c>
      <c r="CZ1186" s="15">
        <f>IF(UPPER(TRIM(AH1186))="X",1,0)</f>
        <v>0</v>
      </c>
      <c r="DA1186" s="15">
        <v>0</v>
      </c>
      <c r="DB1186" s="16">
        <f>IF(UPPER(TRIM(AM1186))="P", 0, IF(UPPER(TRIM(AM1186))="C", 16384, IF(UPPER(TRIM(AM1186))="B", 32768, IF(UPPER(TRIM(AM1186))="U", 49152, -1))))</f>
        <v>0</v>
      </c>
      <c r="DC1186" s="16">
        <f>HEX2DEC(AN1186)</f>
        <v>4722</v>
      </c>
      <c r="DD1186" s="16">
        <f>IF(UPPER(TRIM(BB1186))="",0,IF(UPPER(TRIM(BB1186))="M",32,IF(UPPER(TRIM(BB1186))="H",64,IF(UPPER(TRIM(BB1186))="I",128,-1))))</f>
        <v>0</v>
      </c>
      <c r="DE1186" s="16">
        <f>IF(UPPER(TRIM(BC1186))="",0, IF(UPPER(TRIM(BC1186))="U",1,IF(UPPER(TRIM(BC1186))="A",2,IF(UPPER(TRIM(BC1186))="B1",4,IF(UPPER(TRIM(BC1186))="B2",8,IF(UPPER(TRIM(BC1186))="C",16,-1))))))</f>
        <v>0</v>
      </c>
      <c r="DF1186" s="17"/>
      <c r="DG1186" s="16">
        <v>725</v>
      </c>
      <c r="DH1186" s="16">
        <f>AK1186</f>
        <v>520261</v>
      </c>
      <c r="DI1186" s="16">
        <f>AL1186</f>
        <v>1</v>
      </c>
      <c r="DJ1186" s="16">
        <f>DB1186 + DC1186</f>
        <v>4722</v>
      </c>
      <c r="DK1186" s="16">
        <f>HEX2DEC(AO1186)</f>
        <v>0</v>
      </c>
      <c r="DL1186" s="16">
        <f>HEX2DEC(AP1186)</f>
        <v>4722</v>
      </c>
      <c r="DM1186" s="13">
        <v>0</v>
      </c>
      <c r="DN1186" s="16">
        <v>555</v>
      </c>
      <c r="DO1186" s="16">
        <f>BV1186*2^15+BW1186*2^14+BX1186*2^13+BY1186*2^12+BZ1186*2^11+CA1186*2^10+CB1186*2^9+CC1186*2^8+CD1186*2^7+CE1186*2^6+CF1186*2^5+CG1186*2^4+CH1186*2^3+CI1186*2^2+CJ1186*2^1+CK1186*2^0</f>
        <v>0</v>
      </c>
      <c r="DP1186" s="16">
        <f>CL1186*2^15+CM1186*2^14+CN1186*2^13+CO1186*2^12+CP1186*2^11+CQ1186*2^10+CR1186*2^9+CS1186*2^8+CT1186*2^7+CU1186*2^6+CV1186*2^5+CW1186*2^4+CX1186*2^3+CY1186*2^2+CZ1186*2^1+DA1186*2^0</f>
        <v>0</v>
      </c>
      <c r="DQ1186" s="16">
        <f>IF(DS1186=2,AT1186*1000,AT1186)</f>
        <v>3000</v>
      </c>
      <c r="DR1186" s="16">
        <f>IF(DT1186=2,AU1186*1000,AU1186)</f>
        <v>500</v>
      </c>
      <c r="DS1186" s="16">
        <v>2</v>
      </c>
      <c r="DT1186" s="16">
        <v>2</v>
      </c>
      <c r="DU1186" s="16">
        <f>MAX(0,MIN(AX1186,3))*2^14+MAX(0,MIN(AY1186,3))*2^12+MAX(0,MIN(AZ1186,3))*2^10+MAX(0,MIN(BA1186,3))*2^8+IF(AW1186&lt;0,31,IF(AW1186&gt;30,30,AW1186))</f>
        <v>0</v>
      </c>
      <c r="DV1186" s="16">
        <f>DD1186 + DE1186</f>
        <v>0</v>
      </c>
      <c r="DW1186" s="138"/>
      <c r="DX1186" s="137"/>
      <c r="DY1186" s="137"/>
      <c r="DZ1186" s="17"/>
      <c r="EA1186" s="15"/>
      <c r="EB1186" s="15"/>
      <c r="EC1186" s="15"/>
      <c r="ED1186" s="15"/>
    </row>
    <row r="1187" spans="1:134" ht="15" hidden="1" customHeight="1" x14ac:dyDescent="0.3">
      <c r="A1187" s="123"/>
      <c r="B1187" s="139"/>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48"/>
      <c r="AK1187" s="12"/>
      <c r="AL1187" s="12"/>
      <c r="AM1187" s="149"/>
      <c r="AN1187" s="150"/>
      <c r="AO1187" s="150"/>
      <c r="AP1187" s="150"/>
      <c r="AQ1187" s="132"/>
      <c r="AR1187" s="197"/>
      <c r="AS1187" s="12"/>
      <c r="AT1187" s="12"/>
      <c r="AU1187" s="12"/>
      <c r="AV1187" s="12"/>
      <c r="AW1187" s="12"/>
      <c r="AX1187" s="12"/>
      <c r="AY1187" s="12"/>
      <c r="AZ1187" s="12"/>
      <c r="BA1187" s="12"/>
      <c r="BB1187" s="14"/>
      <c r="BC1187" s="14"/>
      <c r="BD1187" s="15"/>
      <c r="BE1187" s="137"/>
      <c r="BF1187" s="146"/>
      <c r="BG1187" s="146"/>
      <c r="BH1187" s="146"/>
      <c r="BI1187" s="11"/>
      <c r="BJ1187" s="11"/>
      <c r="BK1187" s="11"/>
      <c r="BL1187" s="11"/>
      <c r="BM1187" s="11"/>
      <c r="BN1187" s="11"/>
      <c r="BO1187" s="11"/>
      <c r="BP1187" s="11"/>
      <c r="BQ1187" s="11"/>
      <c r="BR1187" s="11"/>
      <c r="BS1187" s="11"/>
      <c r="BT1187" s="11"/>
      <c r="BU1187" s="11"/>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c r="CU1187" s="15"/>
      <c r="CV1187" s="15"/>
      <c r="CW1187" s="15"/>
      <c r="CX1187" s="15"/>
      <c r="CY1187" s="15"/>
      <c r="CZ1187" s="15"/>
      <c r="DA1187" s="15"/>
      <c r="DB1187" s="16"/>
      <c r="DC1187" s="16"/>
      <c r="DD1187" s="16"/>
      <c r="DE1187" s="16"/>
      <c r="DF1187" s="17"/>
      <c r="DG1187" s="16"/>
      <c r="DH1187" s="16"/>
      <c r="DI1187" s="16"/>
      <c r="DJ1187" s="16"/>
      <c r="DK1187" s="16"/>
      <c r="DL1187" s="16"/>
      <c r="DM1187" s="13"/>
      <c r="DN1187" s="16"/>
      <c r="DO1187" s="16"/>
      <c r="DP1187" s="16"/>
      <c r="DQ1187" s="16"/>
      <c r="DR1187" s="16"/>
      <c r="DS1187" s="16"/>
      <c r="DT1187" s="16"/>
      <c r="DU1187" s="16"/>
      <c r="DV1187" s="16"/>
      <c r="DW1187" s="138"/>
      <c r="DX1187" s="137"/>
      <c r="DY1187" s="137"/>
      <c r="DZ1187" s="17"/>
      <c r="EA1187" s="15"/>
      <c r="EB1187" s="15"/>
      <c r="EC1187" s="15"/>
      <c r="ED1187" s="15"/>
    </row>
    <row r="1188" spans="1:134" ht="15" customHeight="1" x14ac:dyDescent="0.3">
      <c r="A1188" s="220"/>
      <c r="B1188" s="191"/>
      <c r="C1188" s="564" t="s">
        <v>1811</v>
      </c>
      <c r="D1188" s="200" t="s">
        <v>184</v>
      </c>
      <c r="E1188" s="200" t="s">
        <v>184</v>
      </c>
      <c r="F1188" s="151"/>
      <c r="G1188" s="243" t="s">
        <v>184</v>
      </c>
      <c r="H1188" s="151"/>
      <c r="I1188" s="200"/>
      <c r="J1188" s="151"/>
      <c r="K1188" s="243"/>
      <c r="L1188" s="151"/>
      <c r="M1188" s="151"/>
      <c r="N1188" s="200"/>
      <c r="O1188" s="151"/>
      <c r="P1188" s="151"/>
      <c r="Q1188" s="151"/>
      <c r="R1188" s="151"/>
      <c r="S1188" s="151"/>
      <c r="T1188" s="151"/>
      <c r="U1188" s="151"/>
      <c r="V1188" s="151"/>
      <c r="W1188" s="151"/>
      <c r="X1188" s="151"/>
      <c r="Y1188" s="151"/>
      <c r="Z1188" s="151"/>
      <c r="AA1188" s="151"/>
      <c r="AB1188" s="151"/>
      <c r="AC1188" s="151"/>
      <c r="AD1188" s="151"/>
      <c r="AE1188" s="151"/>
      <c r="AF1188" s="151"/>
      <c r="AG1188" s="151"/>
      <c r="AH1188" s="151"/>
      <c r="AI1188" s="151"/>
      <c r="AJ1188" s="148">
        <f>IF($DM1188=0,0,(IF(_xlfn.BITAND($DM1188, 128),"8,", "") &amp; IF(_xlfn.BITAND($DM1188,64),"7,", "") &amp; IF(_xlfn.BITAND($DM1188,7), _xlfn.BITAND($DM1188,7) &amp; ",", "") &amp; IF(_xlfn.BITAND($DM1188, 56), _xlfn.BITAND($DM1188, 56)/8, "")))</f>
        <v>0</v>
      </c>
      <c r="AK1188" s="135">
        <v>520260</v>
      </c>
      <c r="AL1188" s="135">
        <v>31</v>
      </c>
      <c r="AM1188" s="194" t="s">
        <v>523</v>
      </c>
      <c r="AN1188" s="195" t="s">
        <v>1812</v>
      </c>
      <c r="AO1188" s="195" t="s">
        <v>167</v>
      </c>
      <c r="AP1188" s="195" t="s">
        <v>1813</v>
      </c>
      <c r="AQ1188" s="132" t="s">
        <v>1814</v>
      </c>
      <c r="AR1188" s="141">
        <v>500</v>
      </c>
      <c r="AS1188" s="142" t="s">
        <v>1220</v>
      </c>
      <c r="AT1188" s="198">
        <v>0.5</v>
      </c>
      <c r="AU1188" s="198">
        <v>5</v>
      </c>
      <c r="AV1188" s="199" t="s">
        <v>259</v>
      </c>
      <c r="AW1188" s="135">
        <v>0</v>
      </c>
      <c r="AX1188" s="135">
        <v>0</v>
      </c>
      <c r="AY1188" s="135">
        <v>0</v>
      </c>
      <c r="AZ1188" s="135">
        <v>0</v>
      </c>
      <c r="BA1188" s="135">
        <v>0</v>
      </c>
      <c r="BB1188" s="136"/>
      <c r="BC1188" s="136"/>
      <c r="BD1188" s="15"/>
      <c r="BE1188" s="137" t="str">
        <f>IF(C1188="","",C1188)</f>
        <v>EPR / CFV comm lost</v>
      </c>
      <c r="BF1188" s="11" t="s">
        <v>264</v>
      </c>
      <c r="BG1188" s="11" t="s">
        <v>265</v>
      </c>
      <c r="BH1188" s="11" t="s">
        <v>266</v>
      </c>
      <c r="BI1188" s="11" t="s">
        <v>1225</v>
      </c>
      <c r="BJ1188" s="11" t="s">
        <v>268</v>
      </c>
      <c r="BK1188" s="11" t="s">
        <v>269</v>
      </c>
      <c r="BL1188" s="11" t="s">
        <v>1026</v>
      </c>
      <c r="BM1188" s="11" t="s">
        <v>179</v>
      </c>
      <c r="BN1188" s="11" t="s">
        <v>182</v>
      </c>
      <c r="BO1188" s="11" t="s">
        <v>181</v>
      </c>
      <c r="BP1188" s="11" t="s">
        <v>272</v>
      </c>
      <c r="BQ1188" s="11" t="s">
        <v>182</v>
      </c>
      <c r="BR1188" s="11" t="s">
        <v>182</v>
      </c>
      <c r="BS1188" s="11" t="s">
        <v>183</v>
      </c>
      <c r="BT1188" s="11" t="s">
        <v>182</v>
      </c>
      <c r="BU1188" s="11"/>
      <c r="BV1188" s="15">
        <f t="shared" ref="BV1188:BZ1189" si="545">IF(UPPER(TRIM(D1188))="X",1,0)</f>
        <v>1</v>
      </c>
      <c r="BW1188" s="15">
        <f t="shared" si="545"/>
        <v>1</v>
      </c>
      <c r="BX1188" s="15">
        <f t="shared" si="545"/>
        <v>0</v>
      </c>
      <c r="BY1188" s="15">
        <f t="shared" si="545"/>
        <v>1</v>
      </c>
      <c r="BZ1188" s="15">
        <f t="shared" si="545"/>
        <v>0</v>
      </c>
      <c r="CA1188" s="15">
        <f>IF(UPPER(TRIM(J1188))="X",1,0)</f>
        <v>0</v>
      </c>
      <c r="CB1188" s="15">
        <f>IF(UPPER(TRIM(L1188))="X",1,0)</f>
        <v>0</v>
      </c>
      <c r="CC1188" s="15">
        <f>IF(UPPER(TRIM(M1188))="X",1,0)</f>
        <v>0</v>
      </c>
      <c r="CD1188" s="15">
        <f>IF(UPPER(TRIM(I1188))="X",1,0)</f>
        <v>0</v>
      </c>
      <c r="CE1188" s="15">
        <f>IF(UPPER(TRIM(K1188))="X",1,0)</f>
        <v>0</v>
      </c>
      <c r="CF1188" s="15">
        <f t="shared" ref="CF1188:CU1189" si="546">IF(UPPER(TRIM(N1188))="X",1,0)</f>
        <v>0</v>
      </c>
      <c r="CG1188" s="15">
        <f t="shared" si="546"/>
        <v>0</v>
      </c>
      <c r="CH1188" s="15">
        <f t="shared" si="546"/>
        <v>0</v>
      </c>
      <c r="CI1188" s="15">
        <f t="shared" si="546"/>
        <v>0</v>
      </c>
      <c r="CJ1188" s="15">
        <f t="shared" si="546"/>
        <v>0</v>
      </c>
      <c r="CK1188" s="15">
        <f t="shared" si="546"/>
        <v>0</v>
      </c>
      <c r="CL1188" s="15">
        <f t="shared" si="546"/>
        <v>0</v>
      </c>
      <c r="CM1188" s="15">
        <f t="shared" si="546"/>
        <v>0</v>
      </c>
      <c r="CN1188" s="15">
        <f t="shared" si="546"/>
        <v>0</v>
      </c>
      <c r="CO1188" s="15">
        <f t="shared" si="546"/>
        <v>0</v>
      </c>
      <c r="CP1188" s="15">
        <f t="shared" si="546"/>
        <v>0</v>
      </c>
      <c r="CQ1188" s="15">
        <f t="shared" si="546"/>
        <v>0</v>
      </c>
      <c r="CR1188" s="15">
        <f t="shared" si="546"/>
        <v>0</v>
      </c>
      <c r="CS1188" s="15">
        <f t="shared" si="546"/>
        <v>0</v>
      </c>
      <c r="CT1188" s="15">
        <f t="shared" si="546"/>
        <v>0</v>
      </c>
      <c r="CU1188" s="15">
        <f t="shared" si="546"/>
        <v>0</v>
      </c>
      <c r="CV1188" s="15">
        <f t="shared" ref="CP1188:CX1189" si="547">IF(UPPER(TRIM(AD1188))="X",1,0)</f>
        <v>0</v>
      </c>
      <c r="CW1188" s="15">
        <f t="shared" si="547"/>
        <v>0</v>
      </c>
      <c r="CX1188" s="15">
        <f t="shared" si="547"/>
        <v>0</v>
      </c>
      <c r="CY1188" s="15">
        <v>0</v>
      </c>
      <c r="CZ1188" s="15">
        <f>IF(UPPER(TRIM(AH1188))="X",1,0)</f>
        <v>0</v>
      </c>
      <c r="DA1188" s="15">
        <v>0</v>
      </c>
      <c r="DB1188" s="16">
        <f>IF(UPPER(TRIM(AM1188))="P", 0, IF(UPPER(TRIM(AM1188))="C", 16384, IF(UPPER(TRIM(AM1188))="B", 32768, IF(UPPER(TRIM(AM1188))="U", 49152, -1))))</f>
        <v>49152</v>
      </c>
      <c r="DC1188" s="16">
        <f>HEX2DEC(AN1188)</f>
        <v>4467</v>
      </c>
      <c r="DD1188" s="16">
        <f>IF(UPPER(TRIM(BB1188))="",0,IF(UPPER(TRIM(BB1188))="M",32,IF(UPPER(TRIM(BB1188))="H",64,IF(UPPER(TRIM(BB1188))="I",128,-1))))</f>
        <v>0</v>
      </c>
      <c r="DE1188" s="16">
        <f>IF(UPPER(TRIM(BC1188))="",0, IF(UPPER(TRIM(BC1188))="U",1,IF(UPPER(TRIM(BC1188))="A",2,IF(UPPER(TRIM(BC1188))="B1",4,IF(UPPER(TRIM(BC1188))="B2",8,IF(UPPER(TRIM(BC1188))="C",16,-1))))))</f>
        <v>0</v>
      </c>
      <c r="DF1188" s="17"/>
      <c r="DG1188" s="16">
        <v>135</v>
      </c>
      <c r="DH1188" s="16">
        <f>AK1188</f>
        <v>520260</v>
      </c>
      <c r="DI1188" s="16">
        <f>AL1188</f>
        <v>31</v>
      </c>
      <c r="DJ1188" s="16">
        <f>DB1188 + DC1188</f>
        <v>53619</v>
      </c>
      <c r="DK1188" s="16">
        <f>HEX2DEC(AO1188)</f>
        <v>0</v>
      </c>
      <c r="DL1188" s="16">
        <f>HEX2DEC(AP1188)</f>
        <v>853</v>
      </c>
      <c r="DM1188" s="13">
        <v>0</v>
      </c>
      <c r="DN1188" s="16">
        <v>94</v>
      </c>
      <c r="DO1188" s="16">
        <f>BV1188*2^15+BW1188*2^14+BX1188*2^13+BY1188*2^12+BZ1188*2^11+CA1188*2^10+CB1188*2^9+CC1188*2^8+CD1188*2^7+CE1188*2^6+CF1188*2^5+CG1188*2^4+CH1188*2^3+CI1188*2^2+CJ1188*2^1+CK1188*2^0</f>
        <v>53248</v>
      </c>
      <c r="DP1188" s="16">
        <f>CL1188*2^15+CM1188*2^14+CN1188*2^13+CO1188*2^12+CP1188*2^11+CQ1188*2^10+CR1188*2^9+CS1188*2^8+CT1188*2^7+CU1188*2^6+CV1188*2^5+CW1188*2^4+CX1188*2^3+CY1188*2^2+CZ1188*2^1+DA1188*2^0</f>
        <v>0</v>
      </c>
      <c r="DQ1188" s="16">
        <f>IF(DS1188=2,AT1188*1000,AT1188)</f>
        <v>500</v>
      </c>
      <c r="DR1188" s="16">
        <f>IF(DT1188=2,AU1188*1000,AU1188)</f>
        <v>5000</v>
      </c>
      <c r="DS1188" s="16">
        <v>2</v>
      </c>
      <c r="DT1188" s="16">
        <v>2</v>
      </c>
      <c r="DU1188" s="16">
        <f>MAX(0,MIN(AX1188,3))*2^14+MAX(0,MIN(AY1188,3))*2^12+MAX(0,MIN(AZ1188,3))*2^10+MAX(0,MIN(BA1188,3))*2^8+IF(AW1188&lt;0,31,IF(AW1188&gt;30,30,AW1188))</f>
        <v>0</v>
      </c>
      <c r="DV1188" s="16">
        <f>DD1188 + DE1188</f>
        <v>0</v>
      </c>
      <c r="DW1188" s="138" t="s">
        <v>184</v>
      </c>
      <c r="DX1188" s="137" t="s">
        <v>273</v>
      </c>
      <c r="DY1188" s="137" t="s">
        <v>186</v>
      </c>
      <c r="DZ1188" s="17"/>
      <c r="EA1188" s="15"/>
      <c r="EB1188" s="15"/>
      <c r="EC1188" s="15"/>
      <c r="ED1188" s="15"/>
    </row>
    <row r="1189" spans="1:134" ht="15" hidden="1" customHeight="1" x14ac:dyDescent="0.3">
      <c r="A1189" s="154"/>
      <c r="B1189" s="191"/>
      <c r="C1189" s="564" t="s">
        <v>1815</v>
      </c>
      <c r="D1189" s="200"/>
      <c r="E1189" s="151"/>
      <c r="F1189" s="151"/>
      <c r="G1189" s="151"/>
      <c r="H1189" s="151"/>
      <c r="I1189" s="151"/>
      <c r="J1189" s="151"/>
      <c r="K1189" s="151"/>
      <c r="L1189" s="151"/>
      <c r="M1189" s="151"/>
      <c r="N1189" s="151"/>
      <c r="O1189" s="151"/>
      <c r="P1189" s="151"/>
      <c r="Q1189" s="151"/>
      <c r="R1189" s="151"/>
      <c r="S1189" s="151"/>
      <c r="T1189" s="151"/>
      <c r="U1189" s="151"/>
      <c r="V1189" s="151"/>
      <c r="W1189" s="151"/>
      <c r="X1189" s="151"/>
      <c r="Y1189" s="151"/>
      <c r="Z1189" s="151"/>
      <c r="AA1189" s="151"/>
      <c r="AB1189" s="151"/>
      <c r="AC1189" s="151"/>
      <c r="AD1189" s="151"/>
      <c r="AE1189" s="151"/>
      <c r="AF1189" s="151"/>
      <c r="AG1189" s="151"/>
      <c r="AH1189" s="151"/>
      <c r="AI1189" s="151"/>
      <c r="AJ1189" s="148">
        <f>IF($DM1189=0,0,(IF(_xlfn.BITAND($DM1189, 128),"8,", "") &amp; IF(_xlfn.BITAND($DM1189,64),"7,", "") &amp; IF(_xlfn.BITAND($DM1189,7), _xlfn.BITAND($DM1189,7) &amp; ",", "") &amp; IF(_xlfn.BITAND($DM1189, 56), _xlfn.BITAND($DM1189, 56)/8, "")))</f>
        <v>0</v>
      </c>
      <c r="AK1189" s="135">
        <v>520261</v>
      </c>
      <c r="AL1189" s="135">
        <v>31</v>
      </c>
      <c r="AM1189" s="194" t="s">
        <v>523</v>
      </c>
      <c r="AN1189" s="195" t="s">
        <v>1816</v>
      </c>
      <c r="AO1189" s="195" t="s">
        <v>167</v>
      </c>
      <c r="AP1189" s="195" t="s">
        <v>1816</v>
      </c>
      <c r="AQ1189" s="132"/>
      <c r="AR1189" s="148"/>
      <c r="AS1189" s="142"/>
      <c r="AT1189" s="198">
        <v>0.5</v>
      </c>
      <c r="AU1189" s="198">
        <v>5</v>
      </c>
      <c r="AV1189" s="199" t="s">
        <v>259</v>
      </c>
      <c r="AW1189" s="135">
        <v>0</v>
      </c>
      <c r="AX1189" s="135">
        <v>0</v>
      </c>
      <c r="AY1189" s="135">
        <v>0</v>
      </c>
      <c r="AZ1189" s="135">
        <v>0</v>
      </c>
      <c r="BA1189" s="135">
        <v>0</v>
      </c>
      <c r="BB1189" s="136"/>
      <c r="BC1189" s="136"/>
      <c r="BD1189" s="15"/>
      <c r="BE1189" s="137" t="str">
        <f>IF(C1189="","",C1189)</f>
        <v>EPR secondary comm lost</v>
      </c>
      <c r="BF1189" s="146"/>
      <c r="BG1189" s="146"/>
      <c r="BH1189" s="146"/>
      <c r="BI1189" s="11"/>
      <c r="BJ1189" s="11"/>
      <c r="BK1189" s="11"/>
      <c r="BL1189" s="11"/>
      <c r="BM1189" s="11"/>
      <c r="BN1189" s="11"/>
      <c r="BO1189" s="11"/>
      <c r="BP1189" s="11"/>
      <c r="BQ1189" s="11"/>
      <c r="BR1189" s="11"/>
      <c r="BS1189" s="11"/>
      <c r="BT1189" s="11"/>
      <c r="BU1189" s="11"/>
      <c r="BV1189" s="15">
        <f t="shared" si="545"/>
        <v>0</v>
      </c>
      <c r="BW1189" s="15">
        <f t="shared" si="545"/>
        <v>0</v>
      </c>
      <c r="BX1189" s="15">
        <f t="shared" si="545"/>
        <v>0</v>
      </c>
      <c r="BY1189" s="15">
        <f t="shared" si="545"/>
        <v>0</v>
      </c>
      <c r="BZ1189" s="15">
        <f t="shared" si="545"/>
        <v>0</v>
      </c>
      <c r="CA1189" s="15">
        <f>IF(UPPER(TRIM(J1189))="X",1,0)</f>
        <v>0</v>
      </c>
      <c r="CB1189" s="15">
        <f>IF(UPPER(TRIM(L1189))="X",1,0)</f>
        <v>0</v>
      </c>
      <c r="CC1189" s="15">
        <f>IF(UPPER(TRIM(M1189))="X",1,0)</f>
        <v>0</v>
      </c>
      <c r="CD1189" s="15">
        <f>IF(UPPER(TRIM(I1189))="X",1,0)</f>
        <v>0</v>
      </c>
      <c r="CE1189" s="15">
        <f>IF(UPPER(TRIM(K1189))="X",1,0)</f>
        <v>0</v>
      </c>
      <c r="CF1189" s="15">
        <f t="shared" si="546"/>
        <v>0</v>
      </c>
      <c r="CG1189" s="15">
        <f t="shared" si="546"/>
        <v>0</v>
      </c>
      <c r="CH1189" s="15">
        <f t="shared" si="546"/>
        <v>0</v>
      </c>
      <c r="CI1189" s="15">
        <f t="shared" si="546"/>
        <v>0</v>
      </c>
      <c r="CJ1189" s="15">
        <f t="shared" si="546"/>
        <v>0</v>
      </c>
      <c r="CK1189" s="15">
        <f t="shared" si="546"/>
        <v>0</v>
      </c>
      <c r="CL1189" s="15">
        <f t="shared" si="546"/>
        <v>0</v>
      </c>
      <c r="CM1189" s="15">
        <f t="shared" si="546"/>
        <v>0</v>
      </c>
      <c r="CN1189" s="15">
        <f t="shared" si="546"/>
        <v>0</v>
      </c>
      <c r="CO1189" s="15">
        <f t="shared" si="546"/>
        <v>0</v>
      </c>
      <c r="CP1189" s="15">
        <f t="shared" si="547"/>
        <v>0</v>
      </c>
      <c r="CQ1189" s="15">
        <f t="shared" si="547"/>
        <v>0</v>
      </c>
      <c r="CR1189" s="15">
        <f t="shared" si="547"/>
        <v>0</v>
      </c>
      <c r="CS1189" s="15">
        <f t="shared" si="547"/>
        <v>0</v>
      </c>
      <c r="CT1189" s="15">
        <f t="shared" si="547"/>
        <v>0</v>
      </c>
      <c r="CU1189" s="15">
        <f t="shared" si="547"/>
        <v>0</v>
      </c>
      <c r="CV1189" s="15">
        <f t="shared" si="547"/>
        <v>0</v>
      </c>
      <c r="CW1189" s="15">
        <f t="shared" si="547"/>
        <v>0</v>
      </c>
      <c r="CX1189" s="15">
        <f t="shared" si="547"/>
        <v>0</v>
      </c>
      <c r="CY1189" s="15">
        <v>0</v>
      </c>
      <c r="CZ1189" s="15">
        <f>IF(UPPER(TRIM(AH1189))="X",1,0)</f>
        <v>0</v>
      </c>
      <c r="DA1189" s="15">
        <v>0</v>
      </c>
      <c r="DB1189" s="16">
        <f>IF(UPPER(TRIM(AM1189))="P", 0, IF(UPPER(TRIM(AM1189))="C", 16384, IF(UPPER(TRIM(AM1189))="B", 32768, IF(UPPER(TRIM(AM1189))="U", 49152, -1))))</f>
        <v>49152</v>
      </c>
      <c r="DC1189" s="16">
        <f>HEX2DEC(AN1189)</f>
        <v>4723</v>
      </c>
      <c r="DD1189" s="16">
        <f>IF(UPPER(TRIM(BB1189))="",0,IF(UPPER(TRIM(BB1189))="M",32,IF(UPPER(TRIM(BB1189))="H",64,IF(UPPER(TRIM(BB1189))="I",128,-1))))</f>
        <v>0</v>
      </c>
      <c r="DE1189" s="16">
        <f>IF(UPPER(TRIM(BC1189))="",0, IF(UPPER(TRIM(BC1189))="U",1,IF(UPPER(TRIM(BC1189))="A",2,IF(UPPER(TRIM(BC1189))="B1",4,IF(UPPER(TRIM(BC1189))="B2",8,IF(UPPER(TRIM(BC1189))="C",16,-1))))))</f>
        <v>0</v>
      </c>
      <c r="DF1189" s="17"/>
      <c r="DG1189" s="16">
        <v>726</v>
      </c>
      <c r="DH1189" s="16">
        <f>AK1189</f>
        <v>520261</v>
      </c>
      <c r="DI1189" s="16">
        <f>AL1189</f>
        <v>31</v>
      </c>
      <c r="DJ1189" s="16">
        <f>DB1189 + DC1189</f>
        <v>53875</v>
      </c>
      <c r="DK1189" s="16">
        <f>HEX2DEC(AO1189)</f>
        <v>0</v>
      </c>
      <c r="DL1189" s="16">
        <f>HEX2DEC(AP1189)</f>
        <v>4723</v>
      </c>
      <c r="DM1189" s="13">
        <v>0</v>
      </c>
      <c r="DN1189" s="16">
        <v>556</v>
      </c>
      <c r="DO1189" s="16">
        <f>BV1189*2^15+BW1189*2^14+BX1189*2^13+BY1189*2^12+BZ1189*2^11+CA1189*2^10+CB1189*2^9+CC1189*2^8+CD1189*2^7+CE1189*2^6+CF1189*2^5+CG1189*2^4+CH1189*2^3+CI1189*2^2+CJ1189*2^1+CK1189*2^0</f>
        <v>0</v>
      </c>
      <c r="DP1189" s="16">
        <f>CL1189*2^15+CM1189*2^14+CN1189*2^13+CO1189*2^12+CP1189*2^11+CQ1189*2^10+CR1189*2^9+CS1189*2^8+CT1189*2^7+CU1189*2^6+CV1189*2^5+CW1189*2^4+CX1189*2^3+CY1189*2^2+CZ1189*2^1+DA1189*2^0</f>
        <v>0</v>
      </c>
      <c r="DQ1189" s="16">
        <f>IF(DS1189=2,AT1189*1000,AT1189)</f>
        <v>500</v>
      </c>
      <c r="DR1189" s="16">
        <f>IF(DT1189=2,AU1189*1000,AU1189)</f>
        <v>5000</v>
      </c>
      <c r="DS1189" s="16">
        <v>2</v>
      </c>
      <c r="DT1189" s="16">
        <v>2</v>
      </c>
      <c r="DU1189" s="16">
        <f>MAX(0,MIN(AX1189,3))*2^14+MAX(0,MIN(AY1189,3))*2^12+MAX(0,MIN(AZ1189,3))*2^10+MAX(0,MIN(BA1189,3))*2^8+IF(AW1189&lt;0,31,IF(AW1189&gt;30,30,AW1189))</f>
        <v>0</v>
      </c>
      <c r="DV1189" s="16">
        <f>DD1189 + DE1189</f>
        <v>0</v>
      </c>
      <c r="DW1189" s="138"/>
      <c r="DX1189" s="137"/>
      <c r="DY1189" s="137"/>
      <c r="DZ1189" s="17"/>
      <c r="EA1189" s="15"/>
      <c r="EB1189" s="15"/>
      <c r="EC1189" s="15"/>
      <c r="ED1189" s="15"/>
    </row>
    <row r="1190" spans="1:134" ht="15" hidden="1" customHeight="1" x14ac:dyDescent="0.3">
      <c r="A1190" s="154"/>
      <c r="B1190" s="139"/>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48"/>
      <c r="AK1190" s="12"/>
      <c r="AL1190" s="12"/>
      <c r="AM1190" s="149"/>
      <c r="AN1190" s="150"/>
      <c r="AO1190" s="150"/>
      <c r="AP1190" s="150"/>
      <c r="AQ1190" s="132"/>
      <c r="AR1190" s="197"/>
      <c r="AS1190" s="12"/>
      <c r="AT1190" s="12"/>
      <c r="AU1190" s="12"/>
      <c r="AV1190" s="12"/>
      <c r="AW1190" s="12"/>
      <c r="AX1190" s="12"/>
      <c r="AY1190" s="12"/>
      <c r="AZ1190" s="12"/>
      <c r="BA1190" s="12"/>
      <c r="BB1190" s="14"/>
      <c r="BC1190" s="14"/>
      <c r="BD1190" s="15"/>
      <c r="BE1190" s="137"/>
      <c r="BF1190" s="146"/>
      <c r="BG1190" s="146"/>
      <c r="BH1190" s="146"/>
      <c r="BI1190" s="11"/>
      <c r="BJ1190" s="11"/>
      <c r="BK1190" s="11"/>
      <c r="BL1190" s="11"/>
      <c r="BM1190" s="11"/>
      <c r="BN1190" s="11"/>
      <c r="BO1190" s="11"/>
      <c r="BP1190" s="11"/>
      <c r="BQ1190" s="11"/>
      <c r="BR1190" s="11"/>
      <c r="BS1190" s="11"/>
      <c r="BT1190" s="11"/>
      <c r="BU1190" s="11"/>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c r="CU1190" s="15"/>
      <c r="CV1190" s="15"/>
      <c r="CW1190" s="15"/>
      <c r="CX1190" s="15"/>
      <c r="CY1190" s="15"/>
      <c r="CZ1190" s="15"/>
      <c r="DA1190" s="15"/>
      <c r="DB1190" s="16"/>
      <c r="DC1190" s="16"/>
      <c r="DD1190" s="16"/>
      <c r="DE1190" s="16"/>
      <c r="DF1190" s="17"/>
      <c r="DG1190" s="16"/>
      <c r="DH1190" s="16"/>
      <c r="DI1190" s="16"/>
      <c r="DJ1190" s="16"/>
      <c r="DK1190" s="16"/>
      <c r="DL1190" s="16"/>
      <c r="DM1190" s="13"/>
      <c r="DN1190" s="16"/>
      <c r="DO1190" s="16"/>
      <c r="DP1190" s="16"/>
      <c r="DQ1190" s="16"/>
      <c r="DR1190" s="16"/>
      <c r="DS1190" s="16"/>
      <c r="DT1190" s="16"/>
      <c r="DU1190" s="16"/>
      <c r="DV1190" s="16"/>
      <c r="DW1190" s="138"/>
      <c r="DX1190" s="137"/>
      <c r="DY1190" s="137"/>
      <c r="DZ1190" s="17"/>
      <c r="EA1190" s="15"/>
      <c r="EB1190" s="15"/>
      <c r="EC1190" s="15"/>
      <c r="ED1190" s="15"/>
    </row>
    <row r="1191" spans="1:134" ht="15" hidden="1" customHeight="1" x14ac:dyDescent="0.3">
      <c r="A1191" s="123"/>
      <c r="B1191" s="191"/>
      <c r="C1191" s="564" t="s">
        <v>1817</v>
      </c>
      <c r="D1191" s="200"/>
      <c r="E1191" s="200"/>
      <c r="F1191" s="151"/>
      <c r="G1191" s="151"/>
      <c r="H1191" s="151"/>
      <c r="I1191" s="151"/>
      <c r="J1191" s="151"/>
      <c r="K1191" s="151"/>
      <c r="L1191" s="151"/>
      <c r="M1191" s="151"/>
      <c r="N1191" s="151"/>
      <c r="O1191" s="151"/>
      <c r="P1191" s="151"/>
      <c r="Q1191" s="151"/>
      <c r="R1191" s="151"/>
      <c r="S1191" s="151"/>
      <c r="T1191" s="151"/>
      <c r="U1191" s="151"/>
      <c r="V1191" s="151"/>
      <c r="W1191" s="151"/>
      <c r="X1191" s="151"/>
      <c r="Y1191" s="151"/>
      <c r="Z1191" s="151"/>
      <c r="AA1191" s="151"/>
      <c r="AB1191" s="151"/>
      <c r="AC1191" s="151"/>
      <c r="AD1191" s="151"/>
      <c r="AE1191" s="151"/>
      <c r="AF1191" s="151"/>
      <c r="AG1191" s="151"/>
      <c r="AH1191" s="151"/>
      <c r="AI1191" s="151"/>
      <c r="AJ1191" s="148">
        <f>IF($DM1191=0,0,(IF(_xlfn.BITAND($DM1191, 128),"8,", "") &amp; IF(_xlfn.BITAND($DM1191,64),"7,", "") &amp; IF(_xlfn.BITAND($DM1191,7), _xlfn.BITAND($DM1191,7) &amp; ",", "") &amp; IF(_xlfn.BITAND($DM1191, 56), _xlfn.BITAND($DM1191, 56)/8, "")))</f>
        <v>0</v>
      </c>
      <c r="AK1191" s="135">
        <v>520260</v>
      </c>
      <c r="AL1191" s="135">
        <v>3</v>
      </c>
      <c r="AM1191" s="194" t="s">
        <v>165</v>
      </c>
      <c r="AN1191" s="195" t="s">
        <v>1818</v>
      </c>
      <c r="AO1191" s="195" t="s">
        <v>167</v>
      </c>
      <c r="AP1191" s="195" t="s">
        <v>1819</v>
      </c>
      <c r="AQ1191" s="132"/>
      <c r="AR1191" s="197"/>
      <c r="AS1191" s="12"/>
      <c r="AT1191" s="198">
        <v>5</v>
      </c>
      <c r="AU1191" s="198">
        <v>5</v>
      </c>
      <c r="AV1191" s="199" t="s">
        <v>259</v>
      </c>
      <c r="AW1191" s="135">
        <v>0</v>
      </c>
      <c r="AX1191" s="135">
        <v>0</v>
      </c>
      <c r="AY1191" s="135">
        <v>0</v>
      </c>
      <c r="AZ1191" s="135">
        <v>0</v>
      </c>
      <c r="BA1191" s="135">
        <v>0</v>
      </c>
      <c r="BB1191" s="136"/>
      <c r="BC1191" s="136"/>
      <c r="BD1191" s="15"/>
      <c r="BE1191" s="137" t="str">
        <f>IF(C1191="","",C1191)</f>
        <v>EPR / CFV voltage supply high</v>
      </c>
      <c r="BF1191" s="11" t="s">
        <v>264</v>
      </c>
      <c r="BG1191" s="11" t="s">
        <v>265</v>
      </c>
      <c r="BH1191" s="11" t="s">
        <v>266</v>
      </c>
      <c r="BI1191" s="11" t="s">
        <v>1225</v>
      </c>
      <c r="BJ1191" s="11" t="s">
        <v>268</v>
      </c>
      <c r="BK1191" s="11" t="s">
        <v>269</v>
      </c>
      <c r="BL1191" s="11" t="s">
        <v>1026</v>
      </c>
      <c r="BM1191" s="11" t="s">
        <v>179</v>
      </c>
      <c r="BN1191" s="11" t="s">
        <v>182</v>
      </c>
      <c r="BO1191" s="11" t="s">
        <v>181</v>
      </c>
      <c r="BP1191" s="11" t="s">
        <v>272</v>
      </c>
      <c r="BQ1191" s="11" t="s">
        <v>182</v>
      </c>
      <c r="BR1191" s="11" t="s">
        <v>182</v>
      </c>
      <c r="BS1191" s="11" t="s">
        <v>183</v>
      </c>
      <c r="BT1191" s="11" t="s">
        <v>182</v>
      </c>
      <c r="BU1191" s="11"/>
      <c r="BV1191" s="15">
        <f t="shared" ref="BV1191:BZ1192" si="548">IF(UPPER(TRIM(D1191))="X",1,0)</f>
        <v>0</v>
      </c>
      <c r="BW1191" s="15">
        <f t="shared" si="548"/>
        <v>0</v>
      </c>
      <c r="BX1191" s="15">
        <f t="shared" si="548"/>
        <v>0</v>
      </c>
      <c r="BY1191" s="15">
        <f t="shared" si="548"/>
        <v>0</v>
      </c>
      <c r="BZ1191" s="15">
        <f t="shared" si="548"/>
        <v>0</v>
      </c>
      <c r="CA1191" s="15">
        <f>IF(UPPER(TRIM(J1191))="X",1,0)</f>
        <v>0</v>
      </c>
      <c r="CB1191" s="15">
        <f>IF(UPPER(TRIM(L1191))="X",1,0)</f>
        <v>0</v>
      </c>
      <c r="CC1191" s="15">
        <f>IF(UPPER(TRIM(M1191))="X",1,0)</f>
        <v>0</v>
      </c>
      <c r="CD1191" s="15">
        <f>IF(UPPER(TRIM(I1191))="X",1,0)</f>
        <v>0</v>
      </c>
      <c r="CE1191" s="15">
        <f>IF(UPPER(TRIM(K1191))="X",1,0)</f>
        <v>0</v>
      </c>
      <c r="CF1191" s="15">
        <f t="shared" ref="CF1191:CU1192" si="549">IF(UPPER(TRIM(N1191))="X",1,0)</f>
        <v>0</v>
      </c>
      <c r="CG1191" s="15">
        <f t="shared" si="549"/>
        <v>0</v>
      </c>
      <c r="CH1191" s="15">
        <f t="shared" si="549"/>
        <v>0</v>
      </c>
      <c r="CI1191" s="15">
        <f t="shared" si="549"/>
        <v>0</v>
      </c>
      <c r="CJ1191" s="15">
        <f t="shared" si="549"/>
        <v>0</v>
      </c>
      <c r="CK1191" s="15">
        <f t="shared" si="549"/>
        <v>0</v>
      </c>
      <c r="CL1191" s="15">
        <f t="shared" si="549"/>
        <v>0</v>
      </c>
      <c r="CM1191" s="15">
        <f t="shared" si="549"/>
        <v>0</v>
      </c>
      <c r="CN1191" s="15">
        <f t="shared" si="549"/>
        <v>0</v>
      </c>
      <c r="CO1191" s="15">
        <f t="shared" si="549"/>
        <v>0</v>
      </c>
      <c r="CP1191" s="15">
        <f t="shared" si="549"/>
        <v>0</v>
      </c>
      <c r="CQ1191" s="15">
        <f t="shared" si="549"/>
        <v>0</v>
      </c>
      <c r="CR1191" s="15">
        <f t="shared" si="549"/>
        <v>0</v>
      </c>
      <c r="CS1191" s="15">
        <f t="shared" si="549"/>
        <v>0</v>
      </c>
      <c r="CT1191" s="15">
        <f t="shared" si="549"/>
        <v>0</v>
      </c>
      <c r="CU1191" s="15">
        <f t="shared" si="549"/>
        <v>0</v>
      </c>
      <c r="CV1191" s="15">
        <f t="shared" ref="CP1191:CX1192" si="550">IF(UPPER(TRIM(AD1191))="X",1,0)</f>
        <v>0</v>
      </c>
      <c r="CW1191" s="15">
        <f t="shared" si="550"/>
        <v>0</v>
      </c>
      <c r="CX1191" s="15">
        <f t="shared" si="550"/>
        <v>0</v>
      </c>
      <c r="CY1191" s="15">
        <v>0</v>
      </c>
      <c r="CZ1191" s="15">
        <f>IF(UPPER(TRIM(AH1191))="X",1,0)</f>
        <v>0</v>
      </c>
      <c r="DA1191" s="15">
        <v>0</v>
      </c>
      <c r="DB1191" s="16">
        <f>IF(UPPER(TRIM(AM1191))="P", 0, IF(UPPER(TRIM(AM1191))="C", 16384, IF(UPPER(TRIM(AM1191))="B", 32768, IF(UPPER(TRIM(AM1191))="U", 49152, -1))))</f>
        <v>0</v>
      </c>
      <c r="DC1191" s="16">
        <f>HEX2DEC(AN1191)</f>
        <v>4468</v>
      </c>
      <c r="DD1191" s="16">
        <f>IF(UPPER(TRIM(BB1191))="",0,IF(UPPER(TRIM(BB1191))="M",32,IF(UPPER(TRIM(BB1191))="H",64,IF(UPPER(TRIM(BB1191))="I",128,-1))))</f>
        <v>0</v>
      </c>
      <c r="DE1191" s="16">
        <f>IF(UPPER(TRIM(BC1191))="",0, IF(UPPER(TRIM(BC1191))="U",1,IF(UPPER(TRIM(BC1191))="A",2,IF(UPPER(TRIM(BC1191))="B1",4,IF(UPPER(TRIM(BC1191))="B2",8,IF(UPPER(TRIM(BC1191))="C",16,-1))))))</f>
        <v>0</v>
      </c>
      <c r="DF1191" s="17"/>
      <c r="DG1191" s="16">
        <v>136</v>
      </c>
      <c r="DH1191" s="16">
        <f>AK1191</f>
        <v>520260</v>
      </c>
      <c r="DI1191" s="16">
        <f>AL1191</f>
        <v>3</v>
      </c>
      <c r="DJ1191" s="16">
        <f>DB1191 + DC1191</f>
        <v>4468</v>
      </c>
      <c r="DK1191" s="16">
        <f>HEX2DEC(AO1191)</f>
        <v>0</v>
      </c>
      <c r="DL1191" s="16">
        <f>HEX2DEC(AP1191)</f>
        <v>865</v>
      </c>
      <c r="DM1191" s="13">
        <v>0</v>
      </c>
      <c r="DN1191" s="16">
        <v>95</v>
      </c>
      <c r="DO1191" s="16">
        <f>BV1191*2^15+BW1191*2^14+BX1191*2^13+BY1191*2^12+BZ1191*2^11+CA1191*2^10+CB1191*2^9+CC1191*2^8+CD1191*2^7+CE1191*2^6+CF1191*2^5+CG1191*2^4+CH1191*2^3+CI1191*2^2+CJ1191*2^1+CK1191*2^0</f>
        <v>0</v>
      </c>
      <c r="DP1191" s="16">
        <f>CL1191*2^15+CM1191*2^14+CN1191*2^13+CO1191*2^12+CP1191*2^11+CQ1191*2^10+CR1191*2^9+CS1191*2^8+CT1191*2^7+CU1191*2^6+CV1191*2^5+CW1191*2^4+CX1191*2^3+CY1191*2^2+CZ1191*2^1+DA1191*2^0</f>
        <v>0</v>
      </c>
      <c r="DQ1191" s="16">
        <f>IF(DS1191=2,AT1191*1000,AT1191)</f>
        <v>5000</v>
      </c>
      <c r="DR1191" s="16">
        <f>IF(DT1191=2,AU1191*1000,AU1191)</f>
        <v>5000</v>
      </c>
      <c r="DS1191" s="16">
        <v>2</v>
      </c>
      <c r="DT1191" s="16">
        <v>2</v>
      </c>
      <c r="DU1191" s="16">
        <f>MAX(0,MIN(AX1191,3))*2^14+MAX(0,MIN(AY1191,3))*2^12+MAX(0,MIN(AZ1191,3))*2^10+MAX(0,MIN(BA1191,3))*2^8+IF(AW1191&lt;0,31,IF(AW1191&gt;30,30,AW1191))</f>
        <v>0</v>
      </c>
      <c r="DV1191" s="16">
        <f>DD1191 + DE1191</f>
        <v>0</v>
      </c>
      <c r="DW1191" s="138" t="s">
        <v>184</v>
      </c>
      <c r="DX1191" s="137" t="s">
        <v>273</v>
      </c>
      <c r="DY1191" s="137" t="s">
        <v>186</v>
      </c>
      <c r="DZ1191" s="17"/>
      <c r="EA1191" s="15"/>
      <c r="EB1191" s="15"/>
      <c r="EC1191" s="15"/>
      <c r="ED1191" s="15"/>
    </row>
    <row r="1192" spans="1:134" ht="15" hidden="1" customHeight="1" x14ac:dyDescent="0.3">
      <c r="A1192" s="123"/>
      <c r="B1192" s="191"/>
      <c r="C1192" s="564" t="s">
        <v>1820</v>
      </c>
      <c r="D1192" s="200"/>
      <c r="E1192" s="151"/>
      <c r="F1192" s="151"/>
      <c r="G1192" s="151"/>
      <c r="H1192" s="151"/>
      <c r="I1192" s="151"/>
      <c r="J1192" s="151"/>
      <c r="K1192" s="151"/>
      <c r="L1192" s="151"/>
      <c r="M1192" s="151"/>
      <c r="N1192" s="151"/>
      <c r="O1192" s="151"/>
      <c r="P1192" s="151"/>
      <c r="Q1192" s="151"/>
      <c r="R1192" s="151"/>
      <c r="S1192" s="151"/>
      <c r="T1192" s="151"/>
      <c r="U1192" s="151"/>
      <c r="V1192" s="151"/>
      <c r="W1192" s="151"/>
      <c r="X1192" s="151"/>
      <c r="Y1192" s="151"/>
      <c r="Z1192" s="151"/>
      <c r="AA1192" s="151"/>
      <c r="AB1192" s="151"/>
      <c r="AC1192" s="151"/>
      <c r="AD1192" s="151"/>
      <c r="AE1192" s="151"/>
      <c r="AF1192" s="151"/>
      <c r="AG1192" s="151"/>
      <c r="AH1192" s="151"/>
      <c r="AI1192" s="151"/>
      <c r="AJ1192" s="148">
        <f>IF($DM1192=0,0,(IF(_xlfn.BITAND($DM1192, 128),"8,", "") &amp; IF(_xlfn.BITAND($DM1192,64),"7,", "") &amp; IF(_xlfn.BITAND($DM1192,7), _xlfn.BITAND($DM1192,7) &amp; ",", "") &amp; IF(_xlfn.BITAND($DM1192, 56), _xlfn.BITAND($DM1192, 56)/8, "")))</f>
        <v>0</v>
      </c>
      <c r="AK1192" s="135">
        <v>520261</v>
      </c>
      <c r="AL1192" s="135">
        <v>3</v>
      </c>
      <c r="AM1192" s="194" t="s">
        <v>165</v>
      </c>
      <c r="AN1192" s="195" t="s">
        <v>1821</v>
      </c>
      <c r="AO1192" s="195" t="s">
        <v>167</v>
      </c>
      <c r="AP1192" s="195" t="s">
        <v>1821</v>
      </c>
      <c r="AQ1192" s="132"/>
      <c r="AR1192" s="197"/>
      <c r="AS1192" s="12"/>
      <c r="AT1192" s="198">
        <v>0</v>
      </c>
      <c r="AU1192" s="198">
        <v>0</v>
      </c>
      <c r="AV1192" s="199" t="s">
        <v>259</v>
      </c>
      <c r="AW1192" s="135">
        <v>0</v>
      </c>
      <c r="AX1192" s="135">
        <v>0</v>
      </c>
      <c r="AY1192" s="135">
        <v>0</v>
      </c>
      <c r="AZ1192" s="135">
        <v>0</v>
      </c>
      <c r="BA1192" s="135">
        <v>0</v>
      </c>
      <c r="BB1192" s="136"/>
      <c r="BC1192" s="136"/>
      <c r="BD1192" s="15"/>
      <c r="BE1192" s="137" t="str">
        <f>IF(C1192="","",C1192)</f>
        <v>EPR secondary voltage supply high</v>
      </c>
      <c r="BF1192" s="146"/>
      <c r="BG1192" s="146"/>
      <c r="BH1192" s="146"/>
      <c r="BI1192" s="11"/>
      <c r="BJ1192" s="11"/>
      <c r="BK1192" s="11"/>
      <c r="BL1192" s="11"/>
      <c r="BM1192" s="11"/>
      <c r="BN1192" s="11"/>
      <c r="BO1192" s="11"/>
      <c r="BP1192" s="11"/>
      <c r="BQ1192" s="11"/>
      <c r="BR1192" s="11"/>
      <c r="BS1192" s="11"/>
      <c r="BT1192" s="11"/>
      <c r="BU1192" s="11"/>
      <c r="BV1192" s="15">
        <f t="shared" si="548"/>
        <v>0</v>
      </c>
      <c r="BW1192" s="15">
        <f t="shared" si="548"/>
        <v>0</v>
      </c>
      <c r="BX1192" s="15">
        <f t="shared" si="548"/>
        <v>0</v>
      </c>
      <c r="BY1192" s="15">
        <f t="shared" si="548"/>
        <v>0</v>
      </c>
      <c r="BZ1192" s="15">
        <f t="shared" si="548"/>
        <v>0</v>
      </c>
      <c r="CA1192" s="15">
        <f>IF(UPPER(TRIM(J1192))="X",1,0)</f>
        <v>0</v>
      </c>
      <c r="CB1192" s="15">
        <f>IF(UPPER(TRIM(L1192))="X",1,0)</f>
        <v>0</v>
      </c>
      <c r="CC1192" s="15">
        <f>IF(UPPER(TRIM(M1192))="X",1,0)</f>
        <v>0</v>
      </c>
      <c r="CD1192" s="15">
        <f>IF(UPPER(TRIM(I1192))="X",1,0)</f>
        <v>0</v>
      </c>
      <c r="CE1192" s="15">
        <f>IF(UPPER(TRIM(K1192))="X",1,0)</f>
        <v>0</v>
      </c>
      <c r="CF1192" s="15">
        <f t="shared" si="549"/>
        <v>0</v>
      </c>
      <c r="CG1192" s="15">
        <f t="shared" si="549"/>
        <v>0</v>
      </c>
      <c r="CH1192" s="15">
        <f t="shared" si="549"/>
        <v>0</v>
      </c>
      <c r="CI1192" s="15">
        <f t="shared" si="549"/>
        <v>0</v>
      </c>
      <c r="CJ1192" s="15">
        <f t="shared" si="549"/>
        <v>0</v>
      </c>
      <c r="CK1192" s="15">
        <f t="shared" si="549"/>
        <v>0</v>
      </c>
      <c r="CL1192" s="15">
        <f t="shared" si="549"/>
        <v>0</v>
      </c>
      <c r="CM1192" s="15">
        <f t="shared" si="549"/>
        <v>0</v>
      </c>
      <c r="CN1192" s="15">
        <f t="shared" si="549"/>
        <v>0</v>
      </c>
      <c r="CO1192" s="15">
        <f t="shared" si="549"/>
        <v>0</v>
      </c>
      <c r="CP1192" s="15">
        <f t="shared" si="550"/>
        <v>0</v>
      </c>
      <c r="CQ1192" s="15">
        <f t="shared" si="550"/>
        <v>0</v>
      </c>
      <c r="CR1192" s="15">
        <f t="shared" si="550"/>
        <v>0</v>
      </c>
      <c r="CS1192" s="15">
        <f t="shared" si="550"/>
        <v>0</v>
      </c>
      <c r="CT1192" s="15">
        <f t="shared" si="550"/>
        <v>0</v>
      </c>
      <c r="CU1192" s="15">
        <f t="shared" si="550"/>
        <v>0</v>
      </c>
      <c r="CV1192" s="15">
        <f t="shared" si="550"/>
        <v>0</v>
      </c>
      <c r="CW1192" s="15">
        <f t="shared" si="550"/>
        <v>0</v>
      </c>
      <c r="CX1192" s="15">
        <f t="shared" si="550"/>
        <v>0</v>
      </c>
      <c r="CY1192" s="15">
        <v>0</v>
      </c>
      <c r="CZ1192" s="15">
        <f>IF(UPPER(TRIM(AH1192))="X",1,0)</f>
        <v>0</v>
      </c>
      <c r="DA1192" s="15">
        <v>0</v>
      </c>
      <c r="DB1192" s="16">
        <f>IF(UPPER(TRIM(AM1192))="P", 0, IF(UPPER(TRIM(AM1192))="C", 16384, IF(UPPER(TRIM(AM1192))="B", 32768, IF(UPPER(TRIM(AM1192))="U", 49152, -1))))</f>
        <v>0</v>
      </c>
      <c r="DC1192" s="16">
        <f>HEX2DEC(AN1192)</f>
        <v>4724</v>
      </c>
      <c r="DD1192" s="16">
        <f>IF(UPPER(TRIM(BB1192))="",0,IF(UPPER(TRIM(BB1192))="M",32,IF(UPPER(TRIM(BB1192))="H",64,IF(UPPER(TRIM(BB1192))="I",128,-1))))</f>
        <v>0</v>
      </c>
      <c r="DE1192" s="16">
        <f>IF(UPPER(TRIM(BC1192))="",0, IF(UPPER(TRIM(BC1192))="U",1,IF(UPPER(TRIM(BC1192))="A",2,IF(UPPER(TRIM(BC1192))="B1",4,IF(UPPER(TRIM(BC1192))="B2",8,IF(UPPER(TRIM(BC1192))="C",16,-1))))))</f>
        <v>0</v>
      </c>
      <c r="DF1192" s="17"/>
      <c r="DG1192" s="16">
        <v>727</v>
      </c>
      <c r="DH1192" s="16">
        <f>AK1192</f>
        <v>520261</v>
      </c>
      <c r="DI1192" s="16">
        <f>AL1192</f>
        <v>3</v>
      </c>
      <c r="DJ1192" s="16">
        <f>DB1192 + DC1192</f>
        <v>4724</v>
      </c>
      <c r="DK1192" s="16">
        <f>HEX2DEC(AO1192)</f>
        <v>0</v>
      </c>
      <c r="DL1192" s="16">
        <f>HEX2DEC(AP1192)</f>
        <v>4724</v>
      </c>
      <c r="DM1192" s="13">
        <v>0</v>
      </c>
      <c r="DN1192" s="16">
        <v>557</v>
      </c>
      <c r="DO1192" s="16">
        <f>BV1192*2^15+BW1192*2^14+BX1192*2^13+BY1192*2^12+BZ1192*2^11+CA1192*2^10+CB1192*2^9+CC1192*2^8+CD1192*2^7+CE1192*2^6+CF1192*2^5+CG1192*2^4+CH1192*2^3+CI1192*2^2+CJ1192*2^1+CK1192*2^0</f>
        <v>0</v>
      </c>
      <c r="DP1192" s="16">
        <f>CL1192*2^15+CM1192*2^14+CN1192*2^13+CO1192*2^12+CP1192*2^11+CQ1192*2^10+CR1192*2^9+CS1192*2^8+CT1192*2^7+CU1192*2^6+CV1192*2^5+CW1192*2^4+CX1192*2^3+CY1192*2^2+CZ1192*2^1+DA1192*2^0</f>
        <v>0</v>
      </c>
      <c r="DQ1192" s="16">
        <f>IF(DS1192=2,AT1192*1000,AT1192)</f>
        <v>0</v>
      </c>
      <c r="DR1192" s="16">
        <f>IF(DT1192=2,AU1192*1000,AU1192)</f>
        <v>0</v>
      </c>
      <c r="DS1192" s="16">
        <v>2</v>
      </c>
      <c r="DT1192" s="16">
        <v>2</v>
      </c>
      <c r="DU1192" s="16">
        <f>MAX(0,MIN(AX1192,3))*2^14+MAX(0,MIN(AY1192,3))*2^12+MAX(0,MIN(AZ1192,3))*2^10+MAX(0,MIN(BA1192,3))*2^8+IF(AW1192&lt;0,31,IF(AW1192&gt;30,30,AW1192))</f>
        <v>0</v>
      </c>
      <c r="DV1192" s="16">
        <f>DD1192 + DE1192</f>
        <v>0</v>
      </c>
      <c r="DW1192" s="138"/>
      <c r="DX1192" s="137"/>
      <c r="DY1192" s="137"/>
      <c r="DZ1192" s="17"/>
      <c r="EA1192" s="15"/>
      <c r="EB1192" s="15"/>
      <c r="EC1192" s="15"/>
      <c r="ED1192" s="15"/>
    </row>
    <row r="1193" spans="1:134" ht="15" hidden="1" customHeight="1" x14ac:dyDescent="0.3">
      <c r="A1193" s="342" t="s">
        <v>1454</v>
      </c>
      <c r="B1193" s="139"/>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48"/>
      <c r="AK1193" s="12"/>
      <c r="AL1193" s="12"/>
      <c r="AM1193" s="149"/>
      <c r="AN1193" s="150"/>
      <c r="AO1193" s="150"/>
      <c r="AP1193" s="150"/>
      <c r="AQ1193" s="132"/>
      <c r="AR1193" s="197"/>
      <c r="AS1193" s="12"/>
      <c r="AT1193" s="12"/>
      <c r="AU1193" s="12"/>
      <c r="AV1193" s="12"/>
      <c r="AW1193" s="12"/>
      <c r="AX1193" s="12"/>
      <c r="AY1193" s="12"/>
      <c r="AZ1193" s="12"/>
      <c r="BA1193" s="12"/>
      <c r="BB1193" s="14"/>
      <c r="BC1193" s="14"/>
      <c r="BD1193" s="15"/>
      <c r="BE1193" s="137"/>
      <c r="BF1193" s="146"/>
      <c r="BG1193" s="146"/>
      <c r="BH1193" s="146"/>
      <c r="BI1193" s="11"/>
      <c r="BJ1193" s="11"/>
      <c r="BK1193" s="11"/>
      <c r="BL1193" s="11"/>
      <c r="BM1193" s="11"/>
      <c r="BN1193" s="11"/>
      <c r="BO1193" s="11"/>
      <c r="BP1193" s="11"/>
      <c r="BQ1193" s="11"/>
      <c r="BR1193" s="11"/>
      <c r="BS1193" s="11"/>
      <c r="BT1193" s="11"/>
      <c r="BU1193" s="11"/>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c r="CU1193" s="15"/>
      <c r="CV1193" s="15"/>
      <c r="CW1193" s="15"/>
      <c r="CX1193" s="15"/>
      <c r="CY1193" s="15"/>
      <c r="CZ1193" s="15"/>
      <c r="DA1193" s="15"/>
      <c r="DB1193" s="16"/>
      <c r="DC1193" s="16"/>
      <c r="DD1193" s="16"/>
      <c r="DE1193" s="16"/>
      <c r="DF1193" s="17"/>
      <c r="DG1193" s="16"/>
      <c r="DH1193" s="16"/>
      <c r="DI1193" s="16"/>
      <c r="DJ1193" s="16"/>
      <c r="DK1193" s="16"/>
      <c r="DL1193" s="16"/>
      <c r="DM1193" s="13"/>
      <c r="DN1193" s="16"/>
      <c r="DO1193" s="16"/>
      <c r="DP1193" s="16"/>
      <c r="DQ1193" s="16"/>
      <c r="DR1193" s="16"/>
      <c r="DS1193" s="16"/>
      <c r="DT1193" s="16"/>
      <c r="DU1193" s="16"/>
      <c r="DV1193" s="16"/>
      <c r="DW1193" s="138"/>
      <c r="DX1193" s="137"/>
      <c r="DY1193" s="137"/>
      <c r="DZ1193" s="17"/>
      <c r="EA1193" s="15"/>
      <c r="EB1193" s="15"/>
      <c r="EC1193" s="15"/>
      <c r="ED1193" s="15"/>
    </row>
    <row r="1194" spans="1:134" ht="15" hidden="1" customHeight="1" x14ac:dyDescent="0.3">
      <c r="A1194" s="342" t="s">
        <v>1456</v>
      </c>
      <c r="B1194" s="191"/>
      <c r="C1194" s="564" t="s">
        <v>1822</v>
      </c>
      <c r="D1194" s="200"/>
      <c r="E1194" s="200"/>
      <c r="F1194" s="151"/>
      <c r="G1194" s="151"/>
      <c r="H1194" s="151"/>
      <c r="I1194" s="151"/>
      <c r="J1194" s="151"/>
      <c r="K1194" s="151"/>
      <c r="L1194" s="151"/>
      <c r="M1194" s="151"/>
      <c r="N1194" s="151"/>
      <c r="O1194" s="151"/>
      <c r="P1194" s="151"/>
      <c r="Q1194" s="151"/>
      <c r="R1194" s="151"/>
      <c r="S1194" s="151"/>
      <c r="T1194" s="151"/>
      <c r="U1194" s="151"/>
      <c r="V1194" s="151"/>
      <c r="W1194" s="151"/>
      <c r="X1194" s="151"/>
      <c r="Y1194" s="151"/>
      <c r="Z1194" s="151"/>
      <c r="AA1194" s="151"/>
      <c r="AB1194" s="151"/>
      <c r="AC1194" s="151"/>
      <c r="AD1194" s="151"/>
      <c r="AE1194" s="151"/>
      <c r="AF1194" s="151"/>
      <c r="AG1194" s="151"/>
      <c r="AH1194" s="151"/>
      <c r="AI1194" s="151"/>
      <c r="AJ1194" s="148">
        <f>IF($DM1194=0,0,(IF(_xlfn.BITAND($DM1194, 128),"8,", "") &amp; IF(_xlfn.BITAND($DM1194,64),"7,", "") &amp; IF(_xlfn.BITAND($DM1194,7), _xlfn.BITAND($DM1194,7) &amp; ",", "") &amp; IF(_xlfn.BITAND($DM1194, 56), _xlfn.BITAND($DM1194, 56)/8, "")))</f>
        <v>0</v>
      </c>
      <c r="AK1194" s="135">
        <v>520260</v>
      </c>
      <c r="AL1194" s="135">
        <v>4</v>
      </c>
      <c r="AM1194" s="194" t="s">
        <v>165</v>
      </c>
      <c r="AN1194" s="195" t="s">
        <v>1823</v>
      </c>
      <c r="AO1194" s="195" t="s">
        <v>167</v>
      </c>
      <c r="AP1194" s="195" t="s">
        <v>1824</v>
      </c>
      <c r="AQ1194" s="132"/>
      <c r="AR1194" s="197"/>
      <c r="AS1194" s="12"/>
      <c r="AT1194" s="198">
        <v>5</v>
      </c>
      <c r="AU1194" s="198">
        <v>5</v>
      </c>
      <c r="AV1194" s="199" t="s">
        <v>259</v>
      </c>
      <c r="AW1194" s="135">
        <v>0</v>
      </c>
      <c r="AX1194" s="135">
        <v>0</v>
      </c>
      <c r="AY1194" s="135">
        <v>0</v>
      </c>
      <c r="AZ1194" s="135">
        <v>0</v>
      </c>
      <c r="BA1194" s="135">
        <v>0</v>
      </c>
      <c r="BB1194" s="136"/>
      <c r="BC1194" s="136"/>
      <c r="BD1194" s="15"/>
      <c r="BE1194" s="137" t="str">
        <f>IF(C1194="","",C1194)</f>
        <v>EPR / CFV voltage supply low</v>
      </c>
      <c r="BF1194" s="11" t="s">
        <v>264</v>
      </c>
      <c r="BG1194" s="11" t="s">
        <v>265</v>
      </c>
      <c r="BH1194" s="11" t="s">
        <v>266</v>
      </c>
      <c r="BI1194" s="11" t="s">
        <v>1225</v>
      </c>
      <c r="BJ1194" s="11" t="s">
        <v>268</v>
      </c>
      <c r="BK1194" s="11" t="s">
        <v>269</v>
      </c>
      <c r="BL1194" s="11" t="s">
        <v>1026</v>
      </c>
      <c r="BM1194" s="11" t="s">
        <v>179</v>
      </c>
      <c r="BN1194" s="11" t="s">
        <v>182</v>
      </c>
      <c r="BO1194" s="11" t="s">
        <v>181</v>
      </c>
      <c r="BP1194" s="11" t="s">
        <v>272</v>
      </c>
      <c r="BQ1194" s="11" t="s">
        <v>182</v>
      </c>
      <c r="BR1194" s="11" t="s">
        <v>182</v>
      </c>
      <c r="BS1194" s="11" t="s">
        <v>183</v>
      </c>
      <c r="BT1194" s="11" t="s">
        <v>182</v>
      </c>
      <c r="BU1194" s="11"/>
      <c r="BV1194" s="15">
        <f t="shared" ref="BV1194:BZ1195" si="551">IF(UPPER(TRIM(D1194))="X",1,0)</f>
        <v>0</v>
      </c>
      <c r="BW1194" s="15">
        <f t="shared" si="551"/>
        <v>0</v>
      </c>
      <c r="BX1194" s="15">
        <f t="shared" si="551"/>
        <v>0</v>
      </c>
      <c r="BY1194" s="15">
        <f t="shared" si="551"/>
        <v>0</v>
      </c>
      <c r="BZ1194" s="15">
        <f t="shared" si="551"/>
        <v>0</v>
      </c>
      <c r="CA1194" s="15">
        <f>IF(UPPER(TRIM(J1194))="X",1,0)</f>
        <v>0</v>
      </c>
      <c r="CB1194" s="15">
        <f>IF(UPPER(TRIM(L1194))="X",1,0)</f>
        <v>0</v>
      </c>
      <c r="CC1194" s="15">
        <f>IF(UPPER(TRIM(M1194))="X",1,0)</f>
        <v>0</v>
      </c>
      <c r="CD1194" s="15">
        <f>IF(UPPER(TRIM(I1194))="X",1,0)</f>
        <v>0</v>
      </c>
      <c r="CE1194" s="15">
        <f>IF(UPPER(TRIM(K1194))="X",1,0)</f>
        <v>0</v>
      </c>
      <c r="CF1194" s="15">
        <f t="shared" ref="CF1194:CU1195" si="552">IF(UPPER(TRIM(N1194))="X",1,0)</f>
        <v>0</v>
      </c>
      <c r="CG1194" s="15">
        <f t="shared" si="552"/>
        <v>0</v>
      </c>
      <c r="CH1194" s="15">
        <f t="shared" si="552"/>
        <v>0</v>
      </c>
      <c r="CI1194" s="15">
        <f t="shared" si="552"/>
        <v>0</v>
      </c>
      <c r="CJ1194" s="15">
        <f t="shared" si="552"/>
        <v>0</v>
      </c>
      <c r="CK1194" s="15">
        <f t="shared" si="552"/>
        <v>0</v>
      </c>
      <c r="CL1194" s="15">
        <f t="shared" si="552"/>
        <v>0</v>
      </c>
      <c r="CM1194" s="15">
        <f t="shared" si="552"/>
        <v>0</v>
      </c>
      <c r="CN1194" s="15">
        <f t="shared" si="552"/>
        <v>0</v>
      </c>
      <c r="CO1194" s="15">
        <f t="shared" si="552"/>
        <v>0</v>
      </c>
      <c r="CP1194" s="15">
        <f t="shared" si="552"/>
        <v>0</v>
      </c>
      <c r="CQ1194" s="15">
        <f t="shared" si="552"/>
        <v>0</v>
      </c>
      <c r="CR1194" s="15">
        <f t="shared" si="552"/>
        <v>0</v>
      </c>
      <c r="CS1194" s="15">
        <f t="shared" si="552"/>
        <v>0</v>
      </c>
      <c r="CT1194" s="15">
        <f t="shared" si="552"/>
        <v>0</v>
      </c>
      <c r="CU1194" s="15">
        <f t="shared" si="552"/>
        <v>0</v>
      </c>
      <c r="CV1194" s="15">
        <f t="shared" ref="CP1194:CX1195" si="553">IF(UPPER(TRIM(AD1194))="X",1,0)</f>
        <v>0</v>
      </c>
      <c r="CW1194" s="15">
        <f t="shared" si="553"/>
        <v>0</v>
      </c>
      <c r="CX1194" s="15">
        <f t="shared" si="553"/>
        <v>0</v>
      </c>
      <c r="CY1194" s="15">
        <v>0</v>
      </c>
      <c r="CZ1194" s="15">
        <f>IF(UPPER(TRIM(AH1194))="X",1,0)</f>
        <v>0</v>
      </c>
      <c r="DA1194" s="15">
        <v>0</v>
      </c>
      <c r="DB1194" s="16">
        <f>IF(UPPER(TRIM(AM1194))="P", 0, IF(UPPER(TRIM(AM1194))="C", 16384, IF(UPPER(TRIM(AM1194))="B", 32768, IF(UPPER(TRIM(AM1194))="U", 49152, -1))))</f>
        <v>0</v>
      </c>
      <c r="DC1194" s="16">
        <f>HEX2DEC(AN1194)</f>
        <v>4469</v>
      </c>
      <c r="DD1194" s="16">
        <f>IF(UPPER(TRIM(BB1194))="",0,IF(UPPER(TRIM(BB1194))="M",32,IF(UPPER(TRIM(BB1194))="H",64,IF(UPPER(TRIM(BB1194))="I",128,-1))))</f>
        <v>0</v>
      </c>
      <c r="DE1194" s="16">
        <f>IF(UPPER(TRIM(BC1194))="",0, IF(UPPER(TRIM(BC1194))="U",1,IF(UPPER(TRIM(BC1194))="A",2,IF(UPPER(TRIM(BC1194))="B1",4,IF(UPPER(TRIM(BC1194))="B2",8,IF(UPPER(TRIM(BC1194))="C",16,-1))))))</f>
        <v>0</v>
      </c>
      <c r="DF1194" s="17"/>
      <c r="DG1194" s="16">
        <v>137</v>
      </c>
      <c r="DH1194" s="16">
        <f>AK1194</f>
        <v>520260</v>
      </c>
      <c r="DI1194" s="16">
        <f>AL1194</f>
        <v>4</v>
      </c>
      <c r="DJ1194" s="16">
        <f>DB1194 + DC1194</f>
        <v>4469</v>
      </c>
      <c r="DK1194" s="16">
        <f>HEX2DEC(AO1194)</f>
        <v>0</v>
      </c>
      <c r="DL1194" s="16">
        <f>HEX2DEC(AP1194)</f>
        <v>866</v>
      </c>
      <c r="DM1194" s="13">
        <v>0</v>
      </c>
      <c r="DN1194" s="16">
        <v>96</v>
      </c>
      <c r="DO1194" s="16">
        <f>BV1194*2^15+BW1194*2^14+BX1194*2^13+BY1194*2^12+BZ1194*2^11+CA1194*2^10+CB1194*2^9+CC1194*2^8+CD1194*2^7+CE1194*2^6+CF1194*2^5+CG1194*2^4+CH1194*2^3+CI1194*2^2+CJ1194*2^1+CK1194*2^0</f>
        <v>0</v>
      </c>
      <c r="DP1194" s="16">
        <f>CL1194*2^15+CM1194*2^14+CN1194*2^13+CO1194*2^12+CP1194*2^11+CQ1194*2^10+CR1194*2^9+CS1194*2^8+CT1194*2^7+CU1194*2^6+CV1194*2^5+CW1194*2^4+CX1194*2^3+CY1194*2^2+CZ1194*2^1+DA1194*2^0</f>
        <v>0</v>
      </c>
      <c r="DQ1194" s="16">
        <f>IF(DS1194=2,AT1194*1000,AT1194)</f>
        <v>5000</v>
      </c>
      <c r="DR1194" s="16">
        <f>IF(DT1194=2,AU1194*1000,AU1194)</f>
        <v>5000</v>
      </c>
      <c r="DS1194" s="16">
        <v>2</v>
      </c>
      <c r="DT1194" s="16">
        <v>2</v>
      </c>
      <c r="DU1194" s="16">
        <f>MAX(0,MIN(AX1194,3))*2^14+MAX(0,MIN(AY1194,3))*2^12+MAX(0,MIN(AZ1194,3))*2^10+MAX(0,MIN(BA1194,3))*2^8+IF(AW1194&lt;0,31,IF(AW1194&gt;30,30,AW1194))</f>
        <v>0</v>
      </c>
      <c r="DV1194" s="16">
        <f>DD1194 + DE1194</f>
        <v>0</v>
      </c>
      <c r="DW1194" s="138" t="s">
        <v>184</v>
      </c>
      <c r="DX1194" s="137" t="s">
        <v>273</v>
      </c>
      <c r="DY1194" s="137" t="s">
        <v>186</v>
      </c>
      <c r="DZ1194" s="17"/>
      <c r="EA1194" s="15"/>
      <c r="EB1194" s="15"/>
      <c r="EC1194" s="15"/>
      <c r="ED1194" s="15"/>
    </row>
    <row r="1195" spans="1:134" ht="15" hidden="1" customHeight="1" x14ac:dyDescent="0.3">
      <c r="A1195" s="342" t="s">
        <v>229</v>
      </c>
      <c r="B1195" s="191"/>
      <c r="C1195" s="564" t="s">
        <v>1825</v>
      </c>
      <c r="D1195" s="200"/>
      <c r="E1195" s="151"/>
      <c r="F1195" s="151"/>
      <c r="G1195" s="151"/>
      <c r="H1195" s="151"/>
      <c r="I1195" s="151"/>
      <c r="J1195" s="151"/>
      <c r="K1195" s="151"/>
      <c r="L1195" s="151"/>
      <c r="M1195" s="151"/>
      <c r="N1195" s="151"/>
      <c r="O1195" s="151"/>
      <c r="P1195" s="151"/>
      <c r="Q1195" s="151"/>
      <c r="R1195" s="151"/>
      <c r="S1195" s="151"/>
      <c r="T1195" s="151"/>
      <c r="U1195" s="151"/>
      <c r="V1195" s="151"/>
      <c r="W1195" s="151"/>
      <c r="X1195" s="151"/>
      <c r="Y1195" s="151"/>
      <c r="Z1195" s="151"/>
      <c r="AA1195" s="151"/>
      <c r="AB1195" s="151"/>
      <c r="AC1195" s="151"/>
      <c r="AD1195" s="151"/>
      <c r="AE1195" s="151"/>
      <c r="AF1195" s="151"/>
      <c r="AG1195" s="151"/>
      <c r="AH1195" s="151"/>
      <c r="AI1195" s="151"/>
      <c r="AJ1195" s="148">
        <f>IF($DM1195=0,0,(IF(_xlfn.BITAND($DM1195, 128),"8,", "") &amp; IF(_xlfn.BITAND($DM1195,64),"7,", "") &amp; IF(_xlfn.BITAND($DM1195,7), _xlfn.BITAND($DM1195,7) &amp; ",", "") &amp; IF(_xlfn.BITAND($DM1195, 56), _xlfn.BITAND($DM1195, 56)/8, "")))</f>
        <v>0</v>
      </c>
      <c r="AK1195" s="135">
        <v>520261</v>
      </c>
      <c r="AL1195" s="135">
        <v>4</v>
      </c>
      <c r="AM1195" s="194" t="s">
        <v>165</v>
      </c>
      <c r="AN1195" s="195" t="s">
        <v>1826</v>
      </c>
      <c r="AO1195" s="195" t="s">
        <v>167</v>
      </c>
      <c r="AP1195" s="195" t="s">
        <v>1826</v>
      </c>
      <c r="AQ1195" s="132"/>
      <c r="AR1195" s="197"/>
      <c r="AS1195" s="12"/>
      <c r="AT1195" s="198">
        <v>5</v>
      </c>
      <c r="AU1195" s="198">
        <v>5</v>
      </c>
      <c r="AV1195" s="199" t="s">
        <v>259</v>
      </c>
      <c r="AW1195" s="135">
        <v>0</v>
      </c>
      <c r="AX1195" s="135">
        <v>0</v>
      </c>
      <c r="AY1195" s="135">
        <v>0</v>
      </c>
      <c r="AZ1195" s="135">
        <v>0</v>
      </c>
      <c r="BA1195" s="135">
        <v>0</v>
      </c>
      <c r="BB1195" s="136"/>
      <c r="BC1195" s="136"/>
      <c r="BD1195" s="15"/>
      <c r="BE1195" s="137" t="str">
        <f>IF(C1195="","",C1195)</f>
        <v>EPR secondary voltage supply low</v>
      </c>
      <c r="BF1195" s="146"/>
      <c r="BG1195" s="146"/>
      <c r="BH1195" s="146"/>
      <c r="BI1195" s="11"/>
      <c r="BJ1195" s="11"/>
      <c r="BK1195" s="11"/>
      <c r="BL1195" s="11"/>
      <c r="BM1195" s="11"/>
      <c r="BN1195" s="11"/>
      <c r="BO1195" s="11"/>
      <c r="BP1195" s="11"/>
      <c r="BQ1195" s="11"/>
      <c r="BR1195" s="11"/>
      <c r="BS1195" s="11"/>
      <c r="BT1195" s="11"/>
      <c r="BU1195" s="11"/>
      <c r="BV1195" s="15">
        <f t="shared" si="551"/>
        <v>0</v>
      </c>
      <c r="BW1195" s="15">
        <f t="shared" si="551"/>
        <v>0</v>
      </c>
      <c r="BX1195" s="15">
        <f t="shared" si="551"/>
        <v>0</v>
      </c>
      <c r="BY1195" s="15">
        <f t="shared" si="551"/>
        <v>0</v>
      </c>
      <c r="BZ1195" s="15">
        <f t="shared" si="551"/>
        <v>0</v>
      </c>
      <c r="CA1195" s="15">
        <f>IF(UPPER(TRIM(J1195))="X",1,0)</f>
        <v>0</v>
      </c>
      <c r="CB1195" s="15">
        <f>IF(UPPER(TRIM(L1195))="X",1,0)</f>
        <v>0</v>
      </c>
      <c r="CC1195" s="15">
        <f>IF(UPPER(TRIM(M1195))="X",1,0)</f>
        <v>0</v>
      </c>
      <c r="CD1195" s="15">
        <f>IF(UPPER(TRIM(I1195))="X",1,0)</f>
        <v>0</v>
      </c>
      <c r="CE1195" s="15">
        <f>IF(UPPER(TRIM(K1195))="X",1,0)</f>
        <v>0</v>
      </c>
      <c r="CF1195" s="15">
        <f t="shared" si="552"/>
        <v>0</v>
      </c>
      <c r="CG1195" s="15">
        <f t="shared" si="552"/>
        <v>0</v>
      </c>
      <c r="CH1195" s="15">
        <f t="shared" si="552"/>
        <v>0</v>
      </c>
      <c r="CI1195" s="15">
        <f t="shared" si="552"/>
        <v>0</v>
      </c>
      <c r="CJ1195" s="15">
        <f t="shared" si="552"/>
        <v>0</v>
      </c>
      <c r="CK1195" s="15">
        <f t="shared" si="552"/>
        <v>0</v>
      </c>
      <c r="CL1195" s="15">
        <f t="shared" si="552"/>
        <v>0</v>
      </c>
      <c r="CM1195" s="15">
        <f t="shared" si="552"/>
        <v>0</v>
      </c>
      <c r="CN1195" s="15">
        <f t="shared" si="552"/>
        <v>0</v>
      </c>
      <c r="CO1195" s="15">
        <f t="shared" si="552"/>
        <v>0</v>
      </c>
      <c r="CP1195" s="15">
        <f t="shared" si="553"/>
        <v>0</v>
      </c>
      <c r="CQ1195" s="15">
        <f t="shared" si="553"/>
        <v>0</v>
      </c>
      <c r="CR1195" s="15">
        <f t="shared" si="553"/>
        <v>0</v>
      </c>
      <c r="CS1195" s="15">
        <f t="shared" si="553"/>
        <v>0</v>
      </c>
      <c r="CT1195" s="15">
        <f t="shared" si="553"/>
        <v>0</v>
      </c>
      <c r="CU1195" s="15">
        <f t="shared" si="553"/>
        <v>0</v>
      </c>
      <c r="CV1195" s="15">
        <f t="shared" si="553"/>
        <v>0</v>
      </c>
      <c r="CW1195" s="15">
        <f t="shared" si="553"/>
        <v>0</v>
      </c>
      <c r="CX1195" s="15">
        <f t="shared" si="553"/>
        <v>0</v>
      </c>
      <c r="CY1195" s="15">
        <v>0</v>
      </c>
      <c r="CZ1195" s="15">
        <f>IF(UPPER(TRIM(AH1195))="X",1,0)</f>
        <v>0</v>
      </c>
      <c r="DA1195" s="15">
        <v>0</v>
      </c>
      <c r="DB1195" s="16">
        <f>IF(UPPER(TRIM(AM1195))="P", 0, IF(UPPER(TRIM(AM1195))="C", 16384, IF(UPPER(TRIM(AM1195))="B", 32768, IF(UPPER(TRIM(AM1195))="U", 49152, -1))))</f>
        <v>0</v>
      </c>
      <c r="DC1195" s="16">
        <f>HEX2DEC(AN1195)</f>
        <v>4725</v>
      </c>
      <c r="DD1195" s="16">
        <f>IF(UPPER(TRIM(BB1195))="",0,IF(UPPER(TRIM(BB1195))="M",32,IF(UPPER(TRIM(BB1195))="H",64,IF(UPPER(TRIM(BB1195))="I",128,-1))))</f>
        <v>0</v>
      </c>
      <c r="DE1195" s="16">
        <f>IF(UPPER(TRIM(BC1195))="",0, IF(UPPER(TRIM(BC1195))="U",1,IF(UPPER(TRIM(BC1195))="A",2,IF(UPPER(TRIM(BC1195))="B1",4,IF(UPPER(TRIM(BC1195))="B2",8,IF(UPPER(TRIM(BC1195))="C",16,-1))))))</f>
        <v>0</v>
      </c>
      <c r="DF1195" s="17"/>
      <c r="DG1195" s="16">
        <v>728</v>
      </c>
      <c r="DH1195" s="16">
        <f>AK1195</f>
        <v>520261</v>
      </c>
      <c r="DI1195" s="16">
        <f>AL1195</f>
        <v>4</v>
      </c>
      <c r="DJ1195" s="16">
        <f>DB1195 + DC1195</f>
        <v>4725</v>
      </c>
      <c r="DK1195" s="16">
        <f>HEX2DEC(AO1195)</f>
        <v>0</v>
      </c>
      <c r="DL1195" s="16">
        <f>HEX2DEC(AP1195)</f>
        <v>4725</v>
      </c>
      <c r="DM1195" s="13">
        <v>0</v>
      </c>
      <c r="DN1195" s="16">
        <v>558</v>
      </c>
      <c r="DO1195" s="16">
        <f>BV1195*2^15+BW1195*2^14+BX1195*2^13+BY1195*2^12+BZ1195*2^11+CA1195*2^10+CB1195*2^9+CC1195*2^8+CD1195*2^7+CE1195*2^6+CF1195*2^5+CG1195*2^4+CH1195*2^3+CI1195*2^2+CJ1195*2^1+CK1195*2^0</f>
        <v>0</v>
      </c>
      <c r="DP1195" s="16">
        <f>CL1195*2^15+CM1195*2^14+CN1195*2^13+CO1195*2^12+CP1195*2^11+CQ1195*2^10+CR1195*2^9+CS1195*2^8+CT1195*2^7+CU1195*2^6+CV1195*2^5+CW1195*2^4+CX1195*2^3+CY1195*2^2+CZ1195*2^1+DA1195*2^0</f>
        <v>0</v>
      </c>
      <c r="DQ1195" s="16">
        <f>IF(DS1195=2,AT1195*1000,AT1195)</f>
        <v>5000</v>
      </c>
      <c r="DR1195" s="16">
        <f>IF(DT1195=2,AU1195*1000,AU1195)</f>
        <v>5000</v>
      </c>
      <c r="DS1195" s="16">
        <v>2</v>
      </c>
      <c r="DT1195" s="16">
        <v>2</v>
      </c>
      <c r="DU1195" s="16">
        <f>MAX(0,MIN(AX1195,3))*2^14+MAX(0,MIN(AY1195,3))*2^12+MAX(0,MIN(AZ1195,3))*2^10+MAX(0,MIN(BA1195,3))*2^8+IF(AW1195&lt;0,31,IF(AW1195&gt;30,30,AW1195))</f>
        <v>0</v>
      </c>
      <c r="DV1195" s="16">
        <f>DD1195 + DE1195</f>
        <v>0</v>
      </c>
      <c r="DW1195" s="138"/>
      <c r="DX1195" s="137"/>
      <c r="DY1195" s="137"/>
      <c r="DZ1195" s="17"/>
      <c r="EA1195" s="15"/>
      <c r="EB1195" s="15"/>
      <c r="EC1195" s="15"/>
      <c r="ED1195" s="15"/>
    </row>
    <row r="1196" spans="1:134" ht="15" hidden="1" customHeight="1" x14ac:dyDescent="0.3">
      <c r="A1196" s="220"/>
      <c r="B1196" s="153" t="s">
        <v>260</v>
      </c>
      <c r="C1196" s="553"/>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48"/>
      <c r="AK1196" s="12"/>
      <c r="AL1196" s="12"/>
      <c r="AM1196" s="149"/>
      <c r="AN1196" s="150"/>
      <c r="AO1196" s="150"/>
      <c r="AP1196" s="150"/>
      <c r="AQ1196" s="132"/>
      <c r="AR1196" s="197"/>
      <c r="AS1196" s="12"/>
      <c r="AT1196" s="12"/>
      <c r="AU1196" s="12"/>
      <c r="AV1196" s="12"/>
      <c r="AW1196" s="12"/>
      <c r="AX1196" s="12"/>
      <c r="AY1196" s="12"/>
      <c r="AZ1196" s="12"/>
      <c r="BA1196" s="12"/>
      <c r="BB1196" s="14"/>
      <c r="BC1196" s="14"/>
      <c r="BD1196" s="15"/>
      <c r="BE1196" s="137"/>
      <c r="BF1196" s="146"/>
      <c r="BG1196" s="146"/>
      <c r="BH1196" s="146"/>
      <c r="BI1196" s="11"/>
      <c r="BJ1196" s="11"/>
      <c r="BK1196" s="11"/>
      <c r="BL1196" s="11"/>
      <c r="BM1196" s="11"/>
      <c r="BN1196" s="11"/>
      <c r="BO1196" s="11"/>
      <c r="BP1196" s="11"/>
      <c r="BQ1196" s="11"/>
      <c r="BR1196" s="11"/>
      <c r="BS1196" s="11"/>
      <c r="BT1196" s="11"/>
      <c r="BU1196" s="11"/>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c r="CU1196" s="15"/>
      <c r="CV1196" s="15"/>
      <c r="CW1196" s="15"/>
      <c r="CX1196" s="15"/>
      <c r="CY1196" s="15"/>
      <c r="CZ1196" s="15"/>
      <c r="DA1196" s="15"/>
      <c r="DB1196" s="16"/>
      <c r="DC1196" s="16"/>
      <c r="DD1196" s="16"/>
      <c r="DE1196" s="16"/>
      <c r="DF1196" s="17"/>
      <c r="DG1196" s="16"/>
      <c r="DH1196" s="16"/>
      <c r="DI1196" s="16"/>
      <c r="DJ1196" s="16"/>
      <c r="DK1196" s="16"/>
      <c r="DL1196" s="16"/>
      <c r="DM1196" s="13"/>
      <c r="DN1196" s="16"/>
      <c r="DO1196" s="16"/>
      <c r="DP1196" s="16"/>
      <c r="DQ1196" s="16"/>
      <c r="DR1196" s="16"/>
      <c r="DS1196" s="16"/>
      <c r="DT1196" s="16"/>
      <c r="DU1196" s="16"/>
      <c r="DV1196" s="16"/>
      <c r="DW1196" s="138"/>
      <c r="DX1196" s="137"/>
      <c r="DY1196" s="137"/>
      <c r="DZ1196" s="17"/>
      <c r="EA1196" s="15"/>
      <c r="EB1196" s="15"/>
      <c r="EC1196" s="15"/>
      <c r="ED1196" s="15"/>
    </row>
    <row r="1197" spans="1:134" ht="15" customHeight="1" x14ac:dyDescent="0.3">
      <c r="A1197" s="429"/>
      <c r="B1197" s="154" t="s">
        <v>274</v>
      </c>
      <c r="C1197" s="564" t="s">
        <v>1827</v>
      </c>
      <c r="D1197" s="200" t="s">
        <v>184</v>
      </c>
      <c r="E1197" s="200"/>
      <c r="F1197" s="151"/>
      <c r="G1197" s="151" t="s">
        <v>184</v>
      </c>
      <c r="H1197" s="151"/>
      <c r="I1197" s="151"/>
      <c r="J1197" s="151" t="s">
        <v>184</v>
      </c>
      <c r="K1197" s="151"/>
      <c r="L1197" s="151" t="s">
        <v>184</v>
      </c>
      <c r="M1197" s="151"/>
      <c r="N1197" s="151"/>
      <c r="O1197" s="151"/>
      <c r="P1197" s="151"/>
      <c r="Q1197" s="151"/>
      <c r="R1197" s="151"/>
      <c r="S1197" s="151"/>
      <c r="T1197" s="151"/>
      <c r="U1197" s="151"/>
      <c r="V1197" s="151"/>
      <c r="W1197" s="151"/>
      <c r="X1197" s="151"/>
      <c r="Y1197" s="151"/>
      <c r="Z1197" s="151"/>
      <c r="AA1197" s="151"/>
      <c r="AB1197" s="151"/>
      <c r="AC1197" s="151"/>
      <c r="AD1197" s="151"/>
      <c r="AE1197" s="151"/>
      <c r="AF1197" s="151"/>
      <c r="AG1197" s="151"/>
      <c r="AH1197" s="151"/>
      <c r="AI1197" s="151"/>
      <c r="AJ1197" s="148">
        <f>IF($DM1197=0,0,(IF(_xlfn.BITAND($DM1197, 128),"8,", "") &amp; IF(_xlfn.BITAND($DM1197,64),"7,", "") &amp; IF(_xlfn.BITAND($DM1197,7), _xlfn.BITAND($DM1197,7) &amp; ",", "") &amp; IF(_xlfn.BITAND($DM1197, 56), _xlfn.BITAND($DM1197, 56)/8, "")))</f>
        <v>0</v>
      </c>
      <c r="AK1197" s="135">
        <v>520260</v>
      </c>
      <c r="AL1197" s="135">
        <v>7</v>
      </c>
      <c r="AM1197" s="194" t="s">
        <v>165</v>
      </c>
      <c r="AN1197" s="195" t="s">
        <v>1828</v>
      </c>
      <c r="AO1197" s="195" t="s">
        <v>167</v>
      </c>
      <c r="AP1197" s="195" t="s">
        <v>1829</v>
      </c>
      <c r="AQ1197" s="132"/>
      <c r="AR1197" s="197"/>
      <c r="AS1197" s="12"/>
      <c r="AT1197" s="198">
        <v>0.25</v>
      </c>
      <c r="AU1197" s="198">
        <v>0.25</v>
      </c>
      <c r="AV1197" s="199" t="s">
        <v>259</v>
      </c>
      <c r="AW1197" s="135">
        <v>0</v>
      </c>
      <c r="AX1197" s="135">
        <v>0</v>
      </c>
      <c r="AY1197" s="135">
        <v>0</v>
      </c>
      <c r="AZ1197" s="135">
        <v>0</v>
      </c>
      <c r="BA1197" s="135">
        <v>0</v>
      </c>
      <c r="BB1197" s="136"/>
      <c r="BC1197" s="136"/>
      <c r="BD1197" s="15"/>
      <c r="BE1197" s="137" t="s">
        <v>1827</v>
      </c>
      <c r="BF1197" s="11" t="s">
        <v>264</v>
      </c>
      <c r="BG1197" s="11" t="s">
        <v>265</v>
      </c>
      <c r="BH1197" s="11" t="s">
        <v>266</v>
      </c>
      <c r="BI1197" s="11" t="s">
        <v>267</v>
      </c>
      <c r="BJ1197" s="11" t="s">
        <v>268</v>
      </c>
      <c r="BK1197" s="11" t="s">
        <v>269</v>
      </c>
      <c r="BL1197" s="11" t="s">
        <v>270</v>
      </c>
      <c r="BM1197" s="11" t="s">
        <v>271</v>
      </c>
      <c r="BN1197" s="11" t="s">
        <v>182</v>
      </c>
      <c r="BO1197" s="11" t="s">
        <v>181</v>
      </c>
      <c r="BP1197" s="11" t="s">
        <v>272</v>
      </c>
      <c r="BQ1197" s="11" t="s">
        <v>180</v>
      </c>
      <c r="BR1197" s="11" t="s">
        <v>182</v>
      </c>
      <c r="BS1197" s="11" t="s">
        <v>183</v>
      </c>
      <c r="BT1197" s="11" t="s">
        <v>182</v>
      </c>
      <c r="BU1197" s="11"/>
      <c r="BV1197" s="15">
        <f t="shared" ref="BV1197:BZ1198" si="554">IF(UPPER(TRIM(D1197))="X",1,0)</f>
        <v>1</v>
      </c>
      <c r="BW1197" s="15">
        <f t="shared" si="554"/>
        <v>0</v>
      </c>
      <c r="BX1197" s="15">
        <f t="shared" si="554"/>
        <v>0</v>
      </c>
      <c r="BY1197" s="15">
        <f t="shared" si="554"/>
        <v>1</v>
      </c>
      <c r="BZ1197" s="15">
        <f t="shared" si="554"/>
        <v>0</v>
      </c>
      <c r="CA1197" s="15">
        <f>IF(UPPER(TRIM(J1197))="X",1,0)</f>
        <v>1</v>
      </c>
      <c r="CB1197" s="15">
        <f>IF(UPPER(TRIM(L1197))="X",1,0)</f>
        <v>1</v>
      </c>
      <c r="CC1197" s="15">
        <f>IF(UPPER(TRIM(M1197))="X",1,0)</f>
        <v>0</v>
      </c>
      <c r="CD1197" s="15">
        <f>IF(UPPER(TRIM(I1197))="X",1,0)</f>
        <v>0</v>
      </c>
      <c r="CE1197" s="15">
        <f>IF(UPPER(TRIM(K1197))="X",1,0)</f>
        <v>0</v>
      </c>
      <c r="CF1197" s="15">
        <f t="shared" ref="CF1197:CU1198" si="555">IF(UPPER(TRIM(N1197))="X",1,0)</f>
        <v>0</v>
      </c>
      <c r="CG1197" s="15">
        <f t="shared" si="555"/>
        <v>0</v>
      </c>
      <c r="CH1197" s="15">
        <f t="shared" si="555"/>
        <v>0</v>
      </c>
      <c r="CI1197" s="15">
        <f t="shared" si="555"/>
        <v>0</v>
      </c>
      <c r="CJ1197" s="15">
        <f t="shared" si="555"/>
        <v>0</v>
      </c>
      <c r="CK1197" s="15">
        <f t="shared" si="555"/>
        <v>0</v>
      </c>
      <c r="CL1197" s="15">
        <f t="shared" si="555"/>
        <v>0</v>
      </c>
      <c r="CM1197" s="15">
        <f t="shared" si="555"/>
        <v>0</v>
      </c>
      <c r="CN1197" s="15">
        <f t="shared" si="555"/>
        <v>0</v>
      </c>
      <c r="CO1197" s="15">
        <f t="shared" si="555"/>
        <v>0</v>
      </c>
      <c r="CP1197" s="15">
        <f t="shared" si="555"/>
        <v>0</v>
      </c>
      <c r="CQ1197" s="15">
        <f t="shared" si="555"/>
        <v>0</v>
      </c>
      <c r="CR1197" s="15">
        <f t="shared" si="555"/>
        <v>0</v>
      </c>
      <c r="CS1197" s="15">
        <f t="shared" si="555"/>
        <v>0</v>
      </c>
      <c r="CT1197" s="15">
        <f t="shared" si="555"/>
        <v>0</v>
      </c>
      <c r="CU1197" s="15">
        <f t="shared" si="555"/>
        <v>0</v>
      </c>
      <c r="CV1197" s="15">
        <f t="shared" ref="CP1197:CX1198" si="556">IF(UPPER(TRIM(AD1197))="X",1,0)</f>
        <v>0</v>
      </c>
      <c r="CW1197" s="15">
        <f t="shared" si="556"/>
        <v>0</v>
      </c>
      <c r="CX1197" s="15">
        <f t="shared" si="556"/>
        <v>0</v>
      </c>
      <c r="CY1197" s="15">
        <v>0</v>
      </c>
      <c r="CZ1197" s="15">
        <f>IF(UPPER(TRIM(AH1197))="X",1,0)</f>
        <v>0</v>
      </c>
      <c r="DA1197" s="15">
        <v>0</v>
      </c>
      <c r="DB1197" s="16">
        <f>IF(UPPER(TRIM(AM1197))="P", 0, IF(UPPER(TRIM(AM1197))="C", 16384, IF(UPPER(TRIM(AM1197))="B", 32768, IF(UPPER(TRIM(AM1197))="U", 49152, -1))))</f>
        <v>0</v>
      </c>
      <c r="DC1197" s="16">
        <f>HEX2DEC(AN1197)</f>
        <v>4470</v>
      </c>
      <c r="DD1197" s="16">
        <f>IF(UPPER(TRIM(BB1197))="",0,IF(UPPER(TRIM(BB1197))="M",32,IF(UPPER(TRIM(BB1197))="H",64,IF(UPPER(TRIM(BB1197))="I",128,-1))))</f>
        <v>0</v>
      </c>
      <c r="DE1197" s="16">
        <f>IF(UPPER(TRIM(BC1197))="",0, IF(UPPER(TRIM(BC1197))="U",1,IF(UPPER(TRIM(BC1197))="A",2,IF(UPPER(TRIM(BC1197))="B1",4,IF(UPPER(TRIM(BC1197))="B2",8,IF(UPPER(TRIM(BC1197))="C",16,-1))))))</f>
        <v>0</v>
      </c>
      <c r="DF1197" s="17"/>
      <c r="DG1197" s="16">
        <v>138</v>
      </c>
      <c r="DH1197" s="16">
        <f>AK1197</f>
        <v>520260</v>
      </c>
      <c r="DI1197" s="16">
        <f>AL1197</f>
        <v>7</v>
      </c>
      <c r="DJ1197" s="16">
        <f>DB1197 + DC1197</f>
        <v>4470</v>
      </c>
      <c r="DK1197" s="16">
        <f>HEX2DEC(AO1197)</f>
        <v>0</v>
      </c>
      <c r="DL1197" s="16">
        <f>HEX2DEC(AP1197)</f>
        <v>867</v>
      </c>
      <c r="DM1197" s="13">
        <v>0</v>
      </c>
      <c r="DN1197" s="16">
        <v>97</v>
      </c>
      <c r="DO1197" s="16">
        <f>BV1197*2^15+BW1197*2^14+BX1197*2^13+BY1197*2^12+BZ1197*2^11+CA1197*2^10+CB1197*2^9+CC1197*2^8+CD1197*2^7+CE1197*2^6+CF1197*2^5+CG1197*2^4+CH1197*2^3+CI1197*2^2+CJ1197*2^1+CK1197*2^0</f>
        <v>38400</v>
      </c>
      <c r="DP1197" s="16">
        <f>CL1197*2^15+CM1197*2^14+CN1197*2^13+CO1197*2^12+CP1197*2^11+CQ1197*2^10+CR1197*2^9+CS1197*2^8+CT1197*2^7+CU1197*2^6+CV1197*2^5+CW1197*2^4+CX1197*2^3+CY1197*2^2+CZ1197*2^1+DA1197*2^0</f>
        <v>0</v>
      </c>
      <c r="DQ1197" s="16">
        <f>IF(DS1197=2,AT1197*1000,AT1197)</f>
        <v>250</v>
      </c>
      <c r="DR1197" s="16">
        <f>IF(DT1197=2,AU1197*1000,AU1197)</f>
        <v>250</v>
      </c>
      <c r="DS1197" s="16">
        <v>2</v>
      </c>
      <c r="DT1197" s="16">
        <v>2</v>
      </c>
      <c r="DU1197" s="16">
        <f>MAX(0,MIN(AX1197,3))*2^14+MAX(0,MIN(AY1197,3))*2^12+MAX(0,MIN(AZ1197,3))*2^10+MAX(0,MIN(BA1197,3))*2^8+IF(AW1197&lt;0,31,IF(AW1197&gt;30,30,AW1197))</f>
        <v>0</v>
      </c>
      <c r="DV1197" s="16">
        <f>DD1197 + DE1197</f>
        <v>0</v>
      </c>
      <c r="DW1197" s="138" t="s">
        <v>184</v>
      </c>
      <c r="DX1197" s="137" t="s">
        <v>273</v>
      </c>
      <c r="DY1197" s="137" t="s">
        <v>186</v>
      </c>
      <c r="DZ1197" s="17"/>
      <c r="EA1197" s="15"/>
      <c r="EB1197" s="15"/>
      <c r="EC1197" s="15"/>
      <c r="ED1197" s="15"/>
    </row>
    <row r="1198" spans="1:134" ht="15" hidden="1" customHeight="1" x14ac:dyDescent="0.3">
      <c r="A1198" s="429"/>
      <c r="B1198" s="123"/>
      <c r="C1198" s="564" t="s">
        <v>1830</v>
      </c>
      <c r="D1198" s="200"/>
      <c r="E1198" s="151"/>
      <c r="F1198" s="151"/>
      <c r="G1198" s="151"/>
      <c r="H1198" s="151"/>
      <c r="I1198" s="151"/>
      <c r="J1198" s="151"/>
      <c r="K1198" s="151"/>
      <c r="L1198" s="151"/>
      <c r="M1198" s="151"/>
      <c r="N1198" s="151"/>
      <c r="O1198" s="151"/>
      <c r="P1198" s="151"/>
      <c r="Q1198" s="151"/>
      <c r="R1198" s="151"/>
      <c r="S1198" s="151"/>
      <c r="T1198" s="151"/>
      <c r="U1198" s="151"/>
      <c r="V1198" s="151"/>
      <c r="W1198" s="151"/>
      <c r="X1198" s="151"/>
      <c r="Y1198" s="151"/>
      <c r="Z1198" s="151"/>
      <c r="AA1198" s="151"/>
      <c r="AB1198" s="151"/>
      <c r="AC1198" s="151"/>
      <c r="AD1198" s="151"/>
      <c r="AE1198" s="151"/>
      <c r="AF1198" s="151"/>
      <c r="AG1198" s="151"/>
      <c r="AH1198" s="151"/>
      <c r="AI1198" s="151"/>
      <c r="AJ1198" s="148">
        <f>IF($DM1198=0,0,(IF(_xlfn.BITAND($DM1198, 128),"8,", "") &amp; IF(_xlfn.BITAND($DM1198,64),"7,", "") &amp; IF(_xlfn.BITAND($DM1198,7), _xlfn.BITAND($DM1198,7) &amp; ",", "") &amp; IF(_xlfn.BITAND($DM1198, 56), _xlfn.BITAND($DM1198, 56)/8, "")))</f>
        <v>0</v>
      </c>
      <c r="AK1198" s="135">
        <v>520261</v>
      </c>
      <c r="AL1198" s="135">
        <v>12</v>
      </c>
      <c r="AM1198" s="194" t="s">
        <v>165</v>
      </c>
      <c r="AN1198" s="195" t="s">
        <v>1831</v>
      </c>
      <c r="AO1198" s="195" t="s">
        <v>167</v>
      </c>
      <c r="AP1198" s="195" t="s">
        <v>1831</v>
      </c>
      <c r="AQ1198" s="132"/>
      <c r="AR1198" s="197"/>
      <c r="AS1198" s="12"/>
      <c r="AT1198" s="198">
        <v>0.25</v>
      </c>
      <c r="AU1198" s="198">
        <v>0.25</v>
      </c>
      <c r="AV1198" s="199" t="s">
        <v>259</v>
      </c>
      <c r="AW1198" s="135">
        <v>0</v>
      </c>
      <c r="AX1198" s="135">
        <v>0</v>
      </c>
      <c r="AY1198" s="135">
        <v>0</v>
      </c>
      <c r="AZ1198" s="135">
        <v>0</v>
      </c>
      <c r="BA1198" s="135">
        <v>0</v>
      </c>
      <c r="BB1198" s="136"/>
      <c r="BC1198" s="136"/>
      <c r="BD1198" s="15"/>
      <c r="BE1198" s="137" t="str">
        <f>IF(C1198="","",C1198)</f>
        <v>EPR secondary internal actuator fault detection</v>
      </c>
      <c r="BF1198" s="146"/>
      <c r="BG1198" s="146"/>
      <c r="BH1198" s="146"/>
      <c r="BI1198" s="11"/>
      <c r="BJ1198" s="11"/>
      <c r="BK1198" s="11"/>
      <c r="BL1198" s="11"/>
      <c r="BM1198" s="11"/>
      <c r="BN1198" s="11"/>
      <c r="BO1198" s="11"/>
      <c r="BP1198" s="11"/>
      <c r="BQ1198" s="11"/>
      <c r="BR1198" s="11"/>
      <c r="BS1198" s="11"/>
      <c r="BT1198" s="11"/>
      <c r="BU1198" s="11"/>
      <c r="BV1198" s="15">
        <f t="shared" si="554"/>
        <v>0</v>
      </c>
      <c r="BW1198" s="15">
        <f t="shared" si="554"/>
        <v>0</v>
      </c>
      <c r="BX1198" s="15">
        <f t="shared" si="554"/>
        <v>0</v>
      </c>
      <c r="BY1198" s="15">
        <f t="shared" si="554"/>
        <v>0</v>
      </c>
      <c r="BZ1198" s="15">
        <f t="shared" si="554"/>
        <v>0</v>
      </c>
      <c r="CA1198" s="15">
        <f>IF(UPPER(TRIM(J1198))="X",1,0)</f>
        <v>0</v>
      </c>
      <c r="CB1198" s="15">
        <f>IF(UPPER(TRIM(L1198))="X",1,0)</f>
        <v>0</v>
      </c>
      <c r="CC1198" s="15">
        <f>IF(UPPER(TRIM(M1198))="X",1,0)</f>
        <v>0</v>
      </c>
      <c r="CD1198" s="15">
        <f>IF(UPPER(TRIM(I1198))="X",1,0)</f>
        <v>0</v>
      </c>
      <c r="CE1198" s="15">
        <f>IF(UPPER(TRIM(K1198))="X",1,0)</f>
        <v>0</v>
      </c>
      <c r="CF1198" s="15">
        <f t="shared" si="555"/>
        <v>0</v>
      </c>
      <c r="CG1198" s="15">
        <f t="shared" si="555"/>
        <v>0</v>
      </c>
      <c r="CH1198" s="15">
        <f t="shared" si="555"/>
        <v>0</v>
      </c>
      <c r="CI1198" s="15">
        <f t="shared" si="555"/>
        <v>0</v>
      </c>
      <c r="CJ1198" s="15">
        <f t="shared" si="555"/>
        <v>0</v>
      </c>
      <c r="CK1198" s="15">
        <f t="shared" si="555"/>
        <v>0</v>
      </c>
      <c r="CL1198" s="15">
        <f t="shared" si="555"/>
        <v>0</v>
      </c>
      <c r="CM1198" s="15">
        <f t="shared" si="555"/>
        <v>0</v>
      </c>
      <c r="CN1198" s="15">
        <f t="shared" si="555"/>
        <v>0</v>
      </c>
      <c r="CO1198" s="15">
        <f t="shared" si="555"/>
        <v>0</v>
      </c>
      <c r="CP1198" s="15">
        <f t="shared" si="556"/>
        <v>0</v>
      </c>
      <c r="CQ1198" s="15">
        <f t="shared" si="556"/>
        <v>0</v>
      </c>
      <c r="CR1198" s="15">
        <f t="shared" si="556"/>
        <v>0</v>
      </c>
      <c r="CS1198" s="15">
        <f t="shared" si="556"/>
        <v>0</v>
      </c>
      <c r="CT1198" s="15">
        <f t="shared" si="556"/>
        <v>0</v>
      </c>
      <c r="CU1198" s="15">
        <f t="shared" si="556"/>
        <v>0</v>
      </c>
      <c r="CV1198" s="15">
        <f t="shared" si="556"/>
        <v>0</v>
      </c>
      <c r="CW1198" s="15">
        <f t="shared" si="556"/>
        <v>0</v>
      </c>
      <c r="CX1198" s="15">
        <f t="shared" si="556"/>
        <v>0</v>
      </c>
      <c r="CY1198" s="15">
        <v>0</v>
      </c>
      <c r="CZ1198" s="15">
        <f>IF(UPPER(TRIM(AH1198))="X",1,0)</f>
        <v>0</v>
      </c>
      <c r="DA1198" s="15">
        <v>0</v>
      </c>
      <c r="DB1198" s="16">
        <f>IF(UPPER(TRIM(AM1198))="P", 0, IF(UPPER(TRIM(AM1198))="C", 16384, IF(UPPER(TRIM(AM1198))="B", 32768, IF(UPPER(TRIM(AM1198))="U", 49152, -1))))</f>
        <v>0</v>
      </c>
      <c r="DC1198" s="16">
        <f>HEX2DEC(AN1198)</f>
        <v>4726</v>
      </c>
      <c r="DD1198" s="16">
        <f>IF(UPPER(TRIM(BB1198))="",0,IF(UPPER(TRIM(BB1198))="M",32,IF(UPPER(TRIM(BB1198))="H",64,IF(UPPER(TRIM(BB1198))="I",128,-1))))</f>
        <v>0</v>
      </c>
      <c r="DE1198" s="16">
        <f>IF(UPPER(TRIM(BC1198))="",0, IF(UPPER(TRIM(BC1198))="U",1,IF(UPPER(TRIM(BC1198))="A",2,IF(UPPER(TRIM(BC1198))="B1",4,IF(UPPER(TRIM(BC1198))="B2",8,IF(UPPER(TRIM(BC1198))="C",16,-1))))))</f>
        <v>0</v>
      </c>
      <c r="DF1198" s="17"/>
      <c r="DG1198" s="16">
        <v>729</v>
      </c>
      <c r="DH1198" s="16">
        <f>AK1198</f>
        <v>520261</v>
      </c>
      <c r="DI1198" s="16">
        <f>AL1198</f>
        <v>12</v>
      </c>
      <c r="DJ1198" s="16">
        <f>DB1198 + DC1198</f>
        <v>4726</v>
      </c>
      <c r="DK1198" s="16">
        <f>HEX2DEC(AO1198)</f>
        <v>0</v>
      </c>
      <c r="DL1198" s="16">
        <f>HEX2DEC(AP1198)</f>
        <v>4726</v>
      </c>
      <c r="DM1198" s="13">
        <v>0</v>
      </c>
      <c r="DN1198" s="16">
        <v>559</v>
      </c>
      <c r="DO1198" s="16">
        <f>BV1198*2^15+BW1198*2^14+BX1198*2^13+BY1198*2^12+BZ1198*2^11+CA1198*2^10+CB1198*2^9+CC1198*2^8+CD1198*2^7+CE1198*2^6+CF1198*2^5+CG1198*2^4+CH1198*2^3+CI1198*2^2+CJ1198*2^1+CK1198*2^0</f>
        <v>0</v>
      </c>
      <c r="DP1198" s="16">
        <f>CL1198*2^15+CM1198*2^14+CN1198*2^13+CO1198*2^12+CP1198*2^11+CQ1198*2^10+CR1198*2^9+CS1198*2^8+CT1198*2^7+CU1198*2^6+CV1198*2^5+CW1198*2^4+CX1198*2^3+CY1198*2^2+CZ1198*2^1+DA1198*2^0</f>
        <v>0</v>
      </c>
      <c r="DQ1198" s="16">
        <f>IF(DS1198=2,AT1198*1000,AT1198)</f>
        <v>250</v>
      </c>
      <c r="DR1198" s="16">
        <f>IF(DT1198=2,AU1198*1000,AU1198)</f>
        <v>250</v>
      </c>
      <c r="DS1198" s="16">
        <v>2</v>
      </c>
      <c r="DT1198" s="16">
        <v>2</v>
      </c>
      <c r="DU1198" s="16">
        <f>MAX(0,MIN(AX1198,3))*2^14+MAX(0,MIN(AY1198,3))*2^12+MAX(0,MIN(AZ1198,3))*2^10+MAX(0,MIN(BA1198,3))*2^8+IF(AW1198&lt;0,31,IF(AW1198&gt;30,30,AW1198))</f>
        <v>0</v>
      </c>
      <c r="DV1198" s="16">
        <f>DD1198 + DE1198</f>
        <v>0</v>
      </c>
      <c r="DW1198" s="138"/>
      <c r="DX1198" s="137"/>
      <c r="DY1198" s="137"/>
      <c r="DZ1198" s="17"/>
      <c r="EA1198" s="15"/>
      <c r="EB1198" s="15"/>
      <c r="EC1198" s="15"/>
      <c r="ED1198" s="15"/>
    </row>
    <row r="1199" spans="1:134" ht="15" hidden="1" customHeight="1" x14ac:dyDescent="0.3">
      <c r="A1199" s="429"/>
      <c r="B1199" s="221"/>
      <c r="C1199" s="561"/>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48"/>
      <c r="AK1199" s="12"/>
      <c r="AL1199" s="12"/>
      <c r="AM1199" s="149"/>
      <c r="AN1199" s="150"/>
      <c r="AO1199" s="150"/>
      <c r="AP1199" s="150"/>
      <c r="AQ1199" s="132"/>
      <c r="AR1199" s="197"/>
      <c r="AS1199" s="12"/>
      <c r="AT1199" s="12"/>
      <c r="AU1199" s="12"/>
      <c r="AV1199" s="12"/>
      <c r="AW1199" s="12"/>
      <c r="AX1199" s="12"/>
      <c r="AY1199" s="12"/>
      <c r="AZ1199" s="12"/>
      <c r="BA1199" s="12"/>
      <c r="BB1199" s="14"/>
      <c r="BC1199" s="14"/>
      <c r="BD1199" s="15"/>
      <c r="BE1199" s="137"/>
      <c r="BF1199" s="146"/>
      <c r="BG1199" s="146"/>
      <c r="BH1199" s="146"/>
      <c r="BI1199" s="11"/>
      <c r="BJ1199" s="11"/>
      <c r="BK1199" s="11"/>
      <c r="BL1199" s="11"/>
      <c r="BM1199" s="11"/>
      <c r="BN1199" s="11"/>
      <c r="BO1199" s="11"/>
      <c r="BP1199" s="11"/>
      <c r="BQ1199" s="11"/>
      <c r="BR1199" s="11"/>
      <c r="BS1199" s="11"/>
      <c r="BT1199" s="11"/>
      <c r="BU1199" s="11"/>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c r="CU1199" s="15"/>
      <c r="CV1199" s="15"/>
      <c r="CW1199" s="15"/>
      <c r="CX1199" s="15"/>
      <c r="CY1199" s="15"/>
      <c r="CZ1199" s="15"/>
      <c r="DA1199" s="15"/>
      <c r="DB1199" s="16"/>
      <c r="DC1199" s="16"/>
      <c r="DD1199" s="16"/>
      <c r="DE1199" s="16"/>
      <c r="DF1199" s="17"/>
      <c r="DG1199" s="16"/>
      <c r="DH1199" s="16"/>
      <c r="DI1199" s="16"/>
      <c r="DJ1199" s="16"/>
      <c r="DK1199" s="16"/>
      <c r="DL1199" s="16"/>
      <c r="DM1199" s="13"/>
      <c r="DN1199" s="16"/>
      <c r="DO1199" s="16"/>
      <c r="DP1199" s="16"/>
      <c r="DQ1199" s="16"/>
      <c r="DR1199" s="16"/>
      <c r="DS1199" s="16"/>
      <c r="DT1199" s="16"/>
      <c r="DU1199" s="16"/>
      <c r="DV1199" s="16"/>
      <c r="DW1199" s="138"/>
      <c r="DX1199" s="137"/>
      <c r="DY1199" s="137"/>
      <c r="DZ1199" s="17"/>
      <c r="EA1199" s="15"/>
      <c r="EB1199" s="15"/>
      <c r="EC1199" s="15"/>
      <c r="ED1199" s="15"/>
    </row>
    <row r="1200" spans="1:134" ht="15" customHeight="1" x14ac:dyDescent="0.3">
      <c r="A1200" s="220"/>
      <c r="B1200" s="191"/>
      <c r="C1200" s="564" t="s">
        <v>1832</v>
      </c>
      <c r="D1200" s="200" t="s">
        <v>184</v>
      </c>
      <c r="E1200" s="200"/>
      <c r="F1200" s="151"/>
      <c r="G1200" s="151" t="s">
        <v>184</v>
      </c>
      <c r="H1200" s="151"/>
      <c r="I1200" s="151"/>
      <c r="J1200" s="151" t="s">
        <v>184</v>
      </c>
      <c r="K1200" s="151"/>
      <c r="L1200" s="151" t="s">
        <v>184</v>
      </c>
      <c r="M1200" s="151"/>
      <c r="N1200" s="151"/>
      <c r="O1200" s="151"/>
      <c r="P1200" s="151"/>
      <c r="Q1200" s="151"/>
      <c r="R1200" s="151"/>
      <c r="S1200" s="151"/>
      <c r="T1200" s="151"/>
      <c r="U1200" s="151"/>
      <c r="V1200" s="151"/>
      <c r="W1200" s="151"/>
      <c r="X1200" s="151"/>
      <c r="Y1200" s="151"/>
      <c r="Z1200" s="151"/>
      <c r="AA1200" s="151"/>
      <c r="AB1200" s="151"/>
      <c r="AC1200" s="151"/>
      <c r="AD1200" s="151"/>
      <c r="AE1200" s="151"/>
      <c r="AF1200" s="151"/>
      <c r="AG1200" s="151"/>
      <c r="AH1200" s="151"/>
      <c r="AI1200" s="151"/>
      <c r="AJ1200" s="148">
        <f>IF($DM1200=0,0,(IF(_xlfn.BITAND($DM1200, 128),"8,", "") &amp; IF(_xlfn.BITAND($DM1200,64),"7,", "") &amp; IF(_xlfn.BITAND($DM1200,7), _xlfn.BITAND($DM1200,7) &amp; ",", "") &amp; IF(_xlfn.BITAND($DM1200, 56), _xlfn.BITAND($DM1200, 56)/8, "")))</f>
        <v>0</v>
      </c>
      <c r="AK1200" s="135">
        <v>520260</v>
      </c>
      <c r="AL1200" s="135">
        <v>12</v>
      </c>
      <c r="AM1200" s="194" t="s">
        <v>165</v>
      </c>
      <c r="AN1200" s="195" t="s">
        <v>1833</v>
      </c>
      <c r="AO1200" s="195" t="s">
        <v>167</v>
      </c>
      <c r="AP1200" s="195" t="s">
        <v>1834</v>
      </c>
      <c r="AQ1200" s="132"/>
      <c r="AR1200" s="197"/>
      <c r="AS1200" s="12"/>
      <c r="AT1200" s="198">
        <v>0.25</v>
      </c>
      <c r="AU1200" s="198">
        <v>0.25</v>
      </c>
      <c r="AV1200" s="199" t="s">
        <v>259</v>
      </c>
      <c r="AW1200" s="135">
        <v>0</v>
      </c>
      <c r="AX1200" s="135">
        <v>0</v>
      </c>
      <c r="AY1200" s="135">
        <v>0</v>
      </c>
      <c r="AZ1200" s="135">
        <v>0</v>
      </c>
      <c r="BA1200" s="135">
        <v>0</v>
      </c>
      <c r="BB1200" s="136"/>
      <c r="BC1200" s="136"/>
      <c r="BD1200" s="15"/>
      <c r="BE1200" s="430" t="s">
        <v>1832</v>
      </c>
      <c r="BF1200" s="11" t="s">
        <v>264</v>
      </c>
      <c r="BG1200" s="11" t="s">
        <v>265</v>
      </c>
      <c r="BH1200" s="11" t="s">
        <v>266</v>
      </c>
      <c r="BI1200" s="11" t="s">
        <v>1225</v>
      </c>
      <c r="BJ1200" s="11" t="s">
        <v>268</v>
      </c>
      <c r="BK1200" s="11" t="s">
        <v>269</v>
      </c>
      <c r="BL1200" s="11" t="s">
        <v>1026</v>
      </c>
      <c r="BM1200" s="11" t="s">
        <v>179</v>
      </c>
      <c r="BN1200" s="11" t="s">
        <v>182</v>
      </c>
      <c r="BO1200" s="11" t="s">
        <v>181</v>
      </c>
      <c r="BP1200" s="11" t="s">
        <v>272</v>
      </c>
      <c r="BQ1200" s="11" t="s">
        <v>182</v>
      </c>
      <c r="BR1200" s="11" t="s">
        <v>182</v>
      </c>
      <c r="BS1200" s="11" t="s">
        <v>183</v>
      </c>
      <c r="BT1200" s="11" t="s">
        <v>182</v>
      </c>
      <c r="BU1200" s="11"/>
      <c r="BV1200" s="15">
        <f t="shared" ref="BV1200:BZ1201" si="557">IF(UPPER(TRIM(D1200))="X",1,0)</f>
        <v>1</v>
      </c>
      <c r="BW1200" s="15">
        <f t="shared" si="557"/>
        <v>0</v>
      </c>
      <c r="BX1200" s="15">
        <f t="shared" si="557"/>
        <v>0</v>
      </c>
      <c r="BY1200" s="15">
        <f t="shared" si="557"/>
        <v>1</v>
      </c>
      <c r="BZ1200" s="15">
        <f t="shared" si="557"/>
        <v>0</v>
      </c>
      <c r="CA1200" s="15">
        <f>IF(UPPER(TRIM(J1200))="X",1,0)</f>
        <v>1</v>
      </c>
      <c r="CB1200" s="15">
        <f>IF(UPPER(TRIM(L1200))="X",1,0)</f>
        <v>1</v>
      </c>
      <c r="CC1200" s="15">
        <f>IF(UPPER(TRIM(M1200))="X",1,0)</f>
        <v>0</v>
      </c>
      <c r="CD1200" s="15">
        <f>IF(UPPER(TRIM(I1200))="X",1,0)</f>
        <v>0</v>
      </c>
      <c r="CE1200" s="15">
        <f>IF(UPPER(TRIM(K1200))="X",1,0)</f>
        <v>0</v>
      </c>
      <c r="CF1200" s="15">
        <f t="shared" ref="CF1200:CU1201" si="558">IF(UPPER(TRIM(N1200))="X",1,0)</f>
        <v>0</v>
      </c>
      <c r="CG1200" s="15">
        <f t="shared" si="558"/>
        <v>0</v>
      </c>
      <c r="CH1200" s="15">
        <f t="shared" si="558"/>
        <v>0</v>
      </c>
      <c r="CI1200" s="15">
        <f t="shared" si="558"/>
        <v>0</v>
      </c>
      <c r="CJ1200" s="15">
        <f t="shared" si="558"/>
        <v>0</v>
      </c>
      <c r="CK1200" s="15">
        <f t="shared" si="558"/>
        <v>0</v>
      </c>
      <c r="CL1200" s="15">
        <f t="shared" si="558"/>
        <v>0</v>
      </c>
      <c r="CM1200" s="15">
        <f t="shared" si="558"/>
        <v>0</v>
      </c>
      <c r="CN1200" s="15">
        <f t="shared" si="558"/>
        <v>0</v>
      </c>
      <c r="CO1200" s="15">
        <f t="shared" si="558"/>
        <v>0</v>
      </c>
      <c r="CP1200" s="15">
        <f t="shared" si="558"/>
        <v>0</v>
      </c>
      <c r="CQ1200" s="15">
        <f t="shared" si="558"/>
        <v>0</v>
      </c>
      <c r="CR1200" s="15">
        <f t="shared" si="558"/>
        <v>0</v>
      </c>
      <c r="CS1200" s="15">
        <f t="shared" si="558"/>
        <v>0</v>
      </c>
      <c r="CT1200" s="15">
        <f t="shared" si="558"/>
        <v>0</v>
      </c>
      <c r="CU1200" s="15">
        <f t="shared" si="558"/>
        <v>0</v>
      </c>
      <c r="CV1200" s="15">
        <f t="shared" ref="CP1200:CX1201" si="559">IF(UPPER(TRIM(AD1200))="X",1,0)</f>
        <v>0</v>
      </c>
      <c r="CW1200" s="15">
        <f t="shared" si="559"/>
        <v>0</v>
      </c>
      <c r="CX1200" s="15">
        <f t="shared" si="559"/>
        <v>0</v>
      </c>
      <c r="CY1200" s="15">
        <v>0</v>
      </c>
      <c r="CZ1200" s="15">
        <f>IF(UPPER(TRIM(AH1200))="X",1,0)</f>
        <v>0</v>
      </c>
      <c r="DA1200" s="15">
        <v>0</v>
      </c>
      <c r="DB1200" s="16">
        <f>IF(UPPER(TRIM(AM1200))="P", 0, IF(UPPER(TRIM(AM1200))="C", 16384, IF(UPPER(TRIM(AM1200))="B", 32768, IF(UPPER(TRIM(AM1200))="U", 49152, -1))))</f>
        <v>0</v>
      </c>
      <c r="DC1200" s="16">
        <f>HEX2DEC(AN1200)</f>
        <v>4471</v>
      </c>
      <c r="DD1200" s="16">
        <f>IF(UPPER(TRIM(BB1200))="",0,IF(UPPER(TRIM(BB1200))="M",32,IF(UPPER(TRIM(BB1200))="H",64,IF(UPPER(TRIM(BB1200))="I",128,-1))))</f>
        <v>0</v>
      </c>
      <c r="DE1200" s="16">
        <f>IF(UPPER(TRIM(BC1200))="",0, IF(UPPER(TRIM(BC1200))="U",1,IF(UPPER(TRIM(BC1200))="A",2,IF(UPPER(TRIM(BC1200))="B1",4,IF(UPPER(TRIM(BC1200))="B2",8,IF(UPPER(TRIM(BC1200))="C",16,-1))))))</f>
        <v>0</v>
      </c>
      <c r="DF1200" s="17"/>
      <c r="DG1200" s="16">
        <v>139</v>
      </c>
      <c r="DH1200" s="16">
        <f>AK1200</f>
        <v>520260</v>
      </c>
      <c r="DI1200" s="16">
        <f>AL1200</f>
        <v>12</v>
      </c>
      <c r="DJ1200" s="16">
        <f>DB1200 + DC1200</f>
        <v>4471</v>
      </c>
      <c r="DK1200" s="16">
        <f>HEX2DEC(AO1200)</f>
        <v>0</v>
      </c>
      <c r="DL1200" s="16">
        <f>HEX2DEC(AP1200)</f>
        <v>868</v>
      </c>
      <c r="DM1200" s="13">
        <v>0</v>
      </c>
      <c r="DN1200" s="16">
        <v>98</v>
      </c>
      <c r="DO1200" s="16">
        <f>BV1200*2^15+BW1200*2^14+BX1200*2^13+BY1200*2^12+BZ1200*2^11+CA1200*2^10+CB1200*2^9+CC1200*2^8+CD1200*2^7+CE1200*2^6+CF1200*2^5+CG1200*2^4+CH1200*2^3+CI1200*2^2+CJ1200*2^1+CK1200*2^0</f>
        <v>38400</v>
      </c>
      <c r="DP1200" s="16">
        <f>CL1200*2^15+CM1200*2^14+CN1200*2^13+CO1200*2^12+CP1200*2^11+CQ1200*2^10+CR1200*2^9+CS1200*2^8+CT1200*2^7+CU1200*2^6+CV1200*2^5+CW1200*2^4+CX1200*2^3+CY1200*2^2+CZ1200*2^1+DA1200*2^0</f>
        <v>0</v>
      </c>
      <c r="DQ1200" s="16">
        <f>IF(DS1200=2,AT1200*1000,AT1200)</f>
        <v>250</v>
      </c>
      <c r="DR1200" s="16">
        <f>IF(DT1200=2,AU1200*1000,AU1200)</f>
        <v>250</v>
      </c>
      <c r="DS1200" s="16">
        <v>2</v>
      </c>
      <c r="DT1200" s="16">
        <v>2</v>
      </c>
      <c r="DU1200" s="16">
        <f>MAX(0,MIN(AX1200,3))*2^14+MAX(0,MIN(AY1200,3))*2^12+MAX(0,MIN(AZ1200,3))*2^10+MAX(0,MIN(BA1200,3))*2^8+IF(AW1200&lt;0,31,IF(AW1200&gt;30,30,AW1200))</f>
        <v>0</v>
      </c>
      <c r="DV1200" s="16">
        <f>DD1200 + DE1200</f>
        <v>0</v>
      </c>
      <c r="DW1200" s="138" t="s">
        <v>184</v>
      </c>
      <c r="DX1200" s="137" t="s">
        <v>273</v>
      </c>
      <c r="DY1200" s="137" t="s">
        <v>186</v>
      </c>
      <c r="DZ1200" s="17"/>
      <c r="EA1200" s="15"/>
      <c r="EB1200" s="15"/>
      <c r="EC1200" s="15"/>
      <c r="ED1200" s="15"/>
    </row>
    <row r="1201" spans="1:134" ht="15" hidden="1" customHeight="1" x14ac:dyDescent="0.3">
      <c r="A1201" s="220"/>
      <c r="B1201" s="191"/>
      <c r="C1201" s="564" t="s">
        <v>1835</v>
      </c>
      <c r="D1201" s="200"/>
      <c r="E1201" s="151"/>
      <c r="F1201" s="151"/>
      <c r="G1201" s="151"/>
      <c r="H1201" s="151"/>
      <c r="I1201" s="151"/>
      <c r="J1201" s="151"/>
      <c r="K1201" s="151"/>
      <c r="L1201" s="151"/>
      <c r="M1201" s="151"/>
      <c r="N1201" s="151"/>
      <c r="O1201" s="151"/>
      <c r="P1201" s="151"/>
      <c r="Q1201" s="151"/>
      <c r="R1201" s="151"/>
      <c r="S1201" s="151"/>
      <c r="T1201" s="151"/>
      <c r="U1201" s="151"/>
      <c r="V1201" s="151"/>
      <c r="W1201" s="151"/>
      <c r="X1201" s="151"/>
      <c r="Y1201" s="151"/>
      <c r="Z1201" s="151"/>
      <c r="AA1201" s="151"/>
      <c r="AB1201" s="151"/>
      <c r="AC1201" s="151"/>
      <c r="AD1201" s="151"/>
      <c r="AE1201" s="151"/>
      <c r="AF1201" s="151"/>
      <c r="AG1201" s="151"/>
      <c r="AH1201" s="151"/>
      <c r="AI1201" s="151"/>
      <c r="AJ1201" s="148">
        <f>IF($DM1201=0,0,(IF(_xlfn.BITAND($DM1201, 128),"8,", "") &amp; IF(_xlfn.BITAND($DM1201,64),"7,", "") &amp; IF(_xlfn.BITAND($DM1201,7), _xlfn.BITAND($DM1201,7) &amp; ",", "") &amp; IF(_xlfn.BITAND($DM1201, 56), _xlfn.BITAND($DM1201, 56)/8, "")))</f>
        <v>0</v>
      </c>
      <c r="AK1201" s="135">
        <v>520261</v>
      </c>
      <c r="AL1201" s="135">
        <v>12</v>
      </c>
      <c r="AM1201" s="194" t="s">
        <v>165</v>
      </c>
      <c r="AN1201" s="195" t="s">
        <v>1836</v>
      </c>
      <c r="AO1201" s="195" t="s">
        <v>167</v>
      </c>
      <c r="AP1201" s="195" t="s">
        <v>1836</v>
      </c>
      <c r="AQ1201" s="132"/>
      <c r="AR1201" s="197"/>
      <c r="AS1201" s="12"/>
      <c r="AT1201" s="198">
        <v>0.25</v>
      </c>
      <c r="AU1201" s="198">
        <v>0.25</v>
      </c>
      <c r="AV1201" s="199" t="s">
        <v>259</v>
      </c>
      <c r="AW1201" s="135">
        <v>0</v>
      </c>
      <c r="AX1201" s="135">
        <v>0</v>
      </c>
      <c r="AY1201" s="135">
        <v>0</v>
      </c>
      <c r="AZ1201" s="135">
        <v>0</v>
      </c>
      <c r="BA1201" s="135">
        <v>0</v>
      </c>
      <c r="BB1201" s="136"/>
      <c r="BC1201" s="136"/>
      <c r="BD1201" s="15"/>
      <c r="BE1201" s="137" t="str">
        <f>IF(C1201="","",C1201)</f>
        <v>EPR secondary internal circuitry fault detection</v>
      </c>
      <c r="BF1201" s="146"/>
      <c r="BG1201" s="146"/>
      <c r="BH1201" s="146"/>
      <c r="BI1201" s="11"/>
      <c r="BJ1201" s="11"/>
      <c r="BK1201" s="11"/>
      <c r="BL1201" s="11"/>
      <c r="BM1201" s="11"/>
      <c r="BN1201" s="11"/>
      <c r="BO1201" s="11"/>
      <c r="BP1201" s="11"/>
      <c r="BQ1201" s="11"/>
      <c r="BR1201" s="11"/>
      <c r="BS1201" s="11"/>
      <c r="BT1201" s="11"/>
      <c r="BU1201" s="11"/>
      <c r="BV1201" s="15">
        <f t="shared" si="557"/>
        <v>0</v>
      </c>
      <c r="BW1201" s="15">
        <f t="shared" si="557"/>
        <v>0</v>
      </c>
      <c r="BX1201" s="15">
        <f t="shared" si="557"/>
        <v>0</v>
      </c>
      <c r="BY1201" s="15">
        <f t="shared" si="557"/>
        <v>0</v>
      </c>
      <c r="BZ1201" s="15">
        <f t="shared" si="557"/>
        <v>0</v>
      </c>
      <c r="CA1201" s="15">
        <f>IF(UPPER(TRIM(J1201))="X",1,0)</f>
        <v>0</v>
      </c>
      <c r="CB1201" s="15">
        <f>IF(UPPER(TRIM(L1201))="X",1,0)</f>
        <v>0</v>
      </c>
      <c r="CC1201" s="15">
        <f>IF(UPPER(TRIM(M1201))="X",1,0)</f>
        <v>0</v>
      </c>
      <c r="CD1201" s="15">
        <f>IF(UPPER(TRIM(I1201))="X",1,0)</f>
        <v>0</v>
      </c>
      <c r="CE1201" s="15">
        <f>IF(UPPER(TRIM(K1201))="X",1,0)</f>
        <v>0</v>
      </c>
      <c r="CF1201" s="15">
        <f t="shared" si="558"/>
        <v>0</v>
      </c>
      <c r="CG1201" s="15">
        <f t="shared" si="558"/>
        <v>0</v>
      </c>
      <c r="CH1201" s="15">
        <f t="shared" si="558"/>
        <v>0</v>
      </c>
      <c r="CI1201" s="15">
        <f t="shared" si="558"/>
        <v>0</v>
      </c>
      <c r="CJ1201" s="15">
        <f t="shared" si="558"/>
        <v>0</v>
      </c>
      <c r="CK1201" s="15">
        <f t="shared" si="558"/>
        <v>0</v>
      </c>
      <c r="CL1201" s="15">
        <f t="shared" si="558"/>
        <v>0</v>
      </c>
      <c r="CM1201" s="15">
        <f t="shared" si="558"/>
        <v>0</v>
      </c>
      <c r="CN1201" s="15">
        <f t="shared" si="558"/>
        <v>0</v>
      </c>
      <c r="CO1201" s="15">
        <f t="shared" si="558"/>
        <v>0</v>
      </c>
      <c r="CP1201" s="15">
        <f t="shared" si="559"/>
        <v>0</v>
      </c>
      <c r="CQ1201" s="15">
        <f t="shared" si="559"/>
        <v>0</v>
      </c>
      <c r="CR1201" s="15">
        <f t="shared" si="559"/>
        <v>0</v>
      </c>
      <c r="CS1201" s="15">
        <f t="shared" si="559"/>
        <v>0</v>
      </c>
      <c r="CT1201" s="15">
        <f t="shared" si="559"/>
        <v>0</v>
      </c>
      <c r="CU1201" s="15">
        <f t="shared" si="559"/>
        <v>0</v>
      </c>
      <c r="CV1201" s="15">
        <f t="shared" si="559"/>
        <v>0</v>
      </c>
      <c r="CW1201" s="15">
        <f t="shared" si="559"/>
        <v>0</v>
      </c>
      <c r="CX1201" s="15">
        <f t="shared" si="559"/>
        <v>0</v>
      </c>
      <c r="CY1201" s="15">
        <v>0</v>
      </c>
      <c r="CZ1201" s="15">
        <f>IF(UPPER(TRIM(AH1201))="X",1,0)</f>
        <v>0</v>
      </c>
      <c r="DA1201" s="15">
        <v>0</v>
      </c>
      <c r="DB1201" s="16">
        <f>IF(UPPER(TRIM(AM1201))="P", 0, IF(UPPER(TRIM(AM1201))="C", 16384, IF(UPPER(TRIM(AM1201))="B", 32768, IF(UPPER(TRIM(AM1201))="U", 49152, -1))))</f>
        <v>0</v>
      </c>
      <c r="DC1201" s="16">
        <f>HEX2DEC(AN1201)</f>
        <v>4727</v>
      </c>
      <c r="DD1201" s="16">
        <f>IF(UPPER(TRIM(BB1201))="",0,IF(UPPER(TRIM(BB1201))="M",32,IF(UPPER(TRIM(BB1201))="H",64,IF(UPPER(TRIM(BB1201))="I",128,-1))))</f>
        <v>0</v>
      </c>
      <c r="DE1201" s="16">
        <f>IF(UPPER(TRIM(BC1201))="",0, IF(UPPER(TRIM(BC1201))="U",1,IF(UPPER(TRIM(BC1201))="A",2,IF(UPPER(TRIM(BC1201))="B1",4,IF(UPPER(TRIM(BC1201))="B2",8,IF(UPPER(TRIM(BC1201))="C",16,-1))))))</f>
        <v>0</v>
      </c>
      <c r="DF1201" s="17"/>
      <c r="DG1201" s="16">
        <v>730</v>
      </c>
      <c r="DH1201" s="16">
        <f>AK1201</f>
        <v>520261</v>
      </c>
      <c r="DI1201" s="16">
        <f>AL1201</f>
        <v>12</v>
      </c>
      <c r="DJ1201" s="16">
        <f>DB1201 + DC1201</f>
        <v>4727</v>
      </c>
      <c r="DK1201" s="16">
        <f>HEX2DEC(AO1201)</f>
        <v>0</v>
      </c>
      <c r="DL1201" s="16">
        <f>HEX2DEC(AP1201)</f>
        <v>4727</v>
      </c>
      <c r="DM1201" s="13">
        <v>0</v>
      </c>
      <c r="DN1201" s="16">
        <v>560</v>
      </c>
      <c r="DO1201" s="16">
        <f>BV1201*2^15+BW1201*2^14+BX1201*2^13+BY1201*2^12+BZ1201*2^11+CA1201*2^10+CB1201*2^9+CC1201*2^8+CD1201*2^7+CE1201*2^6+CF1201*2^5+CG1201*2^4+CH1201*2^3+CI1201*2^2+CJ1201*2^1+CK1201*2^0</f>
        <v>0</v>
      </c>
      <c r="DP1201" s="16">
        <f>CL1201*2^15+CM1201*2^14+CN1201*2^13+CO1201*2^12+CP1201*2^11+CQ1201*2^10+CR1201*2^9+CS1201*2^8+CT1201*2^7+CU1201*2^6+CV1201*2^5+CW1201*2^4+CX1201*2^3+CY1201*2^2+CZ1201*2^1+DA1201*2^0</f>
        <v>0</v>
      </c>
      <c r="DQ1201" s="16">
        <f>IF(DS1201=2,AT1201*1000,AT1201)</f>
        <v>250</v>
      </c>
      <c r="DR1201" s="16">
        <f>IF(DT1201=2,AU1201*1000,AU1201)</f>
        <v>250</v>
      </c>
      <c r="DS1201" s="16">
        <v>2</v>
      </c>
      <c r="DT1201" s="16">
        <v>2</v>
      </c>
      <c r="DU1201" s="16">
        <f>MAX(0,MIN(AX1201,3))*2^14+MAX(0,MIN(AY1201,3))*2^12+MAX(0,MIN(AZ1201,3))*2^10+MAX(0,MIN(BA1201,3))*2^8+IF(AW1201&lt;0,31,IF(AW1201&gt;30,30,AW1201))</f>
        <v>0</v>
      </c>
      <c r="DV1201" s="16">
        <f>DD1201 + DE1201</f>
        <v>0</v>
      </c>
      <c r="DW1201" s="138"/>
      <c r="DX1201" s="137"/>
      <c r="DY1201" s="137"/>
      <c r="DZ1201" s="17"/>
      <c r="EA1201" s="15"/>
      <c r="EB1201" s="15"/>
      <c r="EC1201" s="15"/>
      <c r="ED1201" s="15"/>
    </row>
    <row r="1202" spans="1:134" ht="15" hidden="1" customHeight="1" x14ac:dyDescent="0.3">
      <c r="A1202" s="220"/>
      <c r="B1202" s="139"/>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48"/>
      <c r="AK1202" s="12"/>
      <c r="AL1202" s="12"/>
      <c r="AM1202" s="149"/>
      <c r="AN1202" s="150"/>
      <c r="AO1202" s="150"/>
      <c r="AP1202" s="150"/>
      <c r="AQ1202" s="132"/>
      <c r="AR1202" s="197"/>
      <c r="AS1202" s="12"/>
      <c r="AT1202" s="12"/>
      <c r="AU1202" s="12"/>
      <c r="AV1202" s="12"/>
      <c r="AW1202" s="12"/>
      <c r="AX1202" s="12"/>
      <c r="AY1202" s="12"/>
      <c r="AZ1202" s="12"/>
      <c r="BA1202" s="12"/>
      <c r="BB1202" s="14"/>
      <c r="BC1202" s="14"/>
      <c r="BD1202" s="15"/>
      <c r="BE1202" s="137"/>
      <c r="BF1202" s="146"/>
      <c r="BG1202" s="146"/>
      <c r="BH1202" s="146"/>
      <c r="BI1202" s="11"/>
      <c r="BJ1202" s="11"/>
      <c r="BK1202" s="11"/>
      <c r="BL1202" s="11"/>
      <c r="BM1202" s="11"/>
      <c r="BN1202" s="11"/>
      <c r="BO1202" s="11"/>
      <c r="BP1202" s="11"/>
      <c r="BQ1202" s="11"/>
      <c r="BR1202" s="11"/>
      <c r="BS1202" s="11"/>
      <c r="BT1202" s="11"/>
      <c r="BU1202" s="11"/>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c r="CU1202" s="15"/>
      <c r="CV1202" s="15"/>
      <c r="CW1202" s="15"/>
      <c r="CX1202" s="15"/>
      <c r="CY1202" s="15"/>
      <c r="CZ1202" s="15"/>
      <c r="DA1202" s="15"/>
      <c r="DB1202" s="16"/>
      <c r="DC1202" s="16"/>
      <c r="DD1202" s="16"/>
      <c r="DE1202" s="16"/>
      <c r="DF1202" s="17"/>
      <c r="DG1202" s="16"/>
      <c r="DH1202" s="16"/>
      <c r="DI1202" s="16"/>
      <c r="DJ1202" s="16"/>
      <c r="DK1202" s="16"/>
      <c r="DL1202" s="16"/>
      <c r="DM1202" s="13"/>
      <c r="DN1202" s="16"/>
      <c r="DO1202" s="16"/>
      <c r="DP1202" s="16"/>
      <c r="DQ1202" s="16"/>
      <c r="DR1202" s="16"/>
      <c r="DS1202" s="16"/>
      <c r="DT1202" s="16"/>
      <c r="DU1202" s="16"/>
      <c r="DV1202" s="16"/>
      <c r="DW1202" s="138"/>
      <c r="DX1202" s="137"/>
      <c r="DY1202" s="137"/>
      <c r="DZ1202" s="17"/>
      <c r="EA1202" s="15"/>
      <c r="EB1202" s="15"/>
      <c r="EC1202" s="15"/>
      <c r="ED1202" s="15"/>
    </row>
    <row r="1203" spans="1:134" ht="15" hidden="1" customHeight="1" x14ac:dyDescent="0.3">
      <c r="A1203" s="154"/>
      <c r="B1203" s="191"/>
      <c r="C1203" s="564" t="s">
        <v>1837</v>
      </c>
      <c r="D1203" s="200"/>
      <c r="E1203" s="200"/>
      <c r="F1203" s="151"/>
      <c r="G1203" s="243"/>
      <c r="H1203" s="151"/>
      <c r="I1203" s="200"/>
      <c r="J1203" s="151"/>
      <c r="K1203" s="243"/>
      <c r="L1203" s="151"/>
      <c r="M1203" s="200"/>
      <c r="N1203" s="151"/>
      <c r="O1203" s="151"/>
      <c r="P1203" s="151"/>
      <c r="Q1203" s="151"/>
      <c r="R1203" s="151"/>
      <c r="S1203" s="151"/>
      <c r="T1203" s="151"/>
      <c r="U1203" s="151"/>
      <c r="V1203" s="151"/>
      <c r="W1203" s="151"/>
      <c r="X1203" s="151"/>
      <c r="Y1203" s="151"/>
      <c r="Z1203" s="151"/>
      <c r="AA1203" s="151"/>
      <c r="AB1203" s="151"/>
      <c r="AC1203" s="151"/>
      <c r="AD1203" s="151"/>
      <c r="AE1203" s="151"/>
      <c r="AF1203" s="151"/>
      <c r="AG1203" s="151"/>
      <c r="AH1203" s="151"/>
      <c r="AI1203" s="151"/>
      <c r="AJ1203" s="148">
        <f>IF($DM1203=0,0,(IF(_xlfn.BITAND($DM1203, 128),"8,", "") &amp; IF(_xlfn.BITAND($DM1203,64),"7,", "") &amp; IF(_xlfn.BITAND($DM1203,7), _xlfn.BITAND($DM1203,7) &amp; ",", "") &amp; IF(_xlfn.BITAND($DM1203, 56), _xlfn.BITAND($DM1203, 56)/8, "")))</f>
        <v>0</v>
      </c>
      <c r="AK1203" s="135">
        <v>520260</v>
      </c>
      <c r="AL1203" s="135">
        <v>12</v>
      </c>
      <c r="AM1203" s="194" t="s">
        <v>523</v>
      </c>
      <c r="AN1203" s="195" t="s">
        <v>1838</v>
      </c>
      <c r="AO1203" s="195" t="s">
        <v>167</v>
      </c>
      <c r="AP1203" s="195" t="s">
        <v>1493</v>
      </c>
      <c r="AQ1203" s="132"/>
      <c r="AR1203" s="197"/>
      <c r="AS1203" s="12"/>
      <c r="AT1203" s="198">
        <v>0.25</v>
      </c>
      <c r="AU1203" s="198">
        <v>0.25</v>
      </c>
      <c r="AV1203" s="199" t="s">
        <v>259</v>
      </c>
      <c r="AW1203" s="135">
        <v>0</v>
      </c>
      <c r="AX1203" s="135">
        <v>0</v>
      </c>
      <c r="AY1203" s="135">
        <v>0</v>
      </c>
      <c r="AZ1203" s="135">
        <v>0</v>
      </c>
      <c r="BA1203" s="135">
        <v>0</v>
      </c>
      <c r="BB1203" s="136"/>
      <c r="BC1203" s="136"/>
      <c r="BD1203" s="15"/>
      <c r="BE1203" s="137" t="s">
        <v>1837</v>
      </c>
      <c r="BF1203" s="11" t="s">
        <v>264</v>
      </c>
      <c r="BG1203" s="11" t="s">
        <v>265</v>
      </c>
      <c r="BH1203" s="11" t="s">
        <v>266</v>
      </c>
      <c r="BI1203" s="11" t="s">
        <v>1225</v>
      </c>
      <c r="BJ1203" s="11" t="s">
        <v>268</v>
      </c>
      <c r="BK1203" s="11" t="s">
        <v>269</v>
      </c>
      <c r="BL1203" s="11" t="s">
        <v>1026</v>
      </c>
      <c r="BM1203" s="11" t="s">
        <v>179</v>
      </c>
      <c r="BN1203" s="11" t="s">
        <v>182</v>
      </c>
      <c r="BO1203" s="11" t="s">
        <v>181</v>
      </c>
      <c r="BP1203" s="11" t="s">
        <v>272</v>
      </c>
      <c r="BQ1203" s="11" t="s">
        <v>182</v>
      </c>
      <c r="BR1203" s="11" t="s">
        <v>182</v>
      </c>
      <c r="BS1203" s="11" t="s">
        <v>183</v>
      </c>
      <c r="BT1203" s="11" t="s">
        <v>182</v>
      </c>
      <c r="BU1203" s="11"/>
      <c r="BV1203" s="15">
        <f t="shared" ref="BV1203:BZ1204" si="560">IF(UPPER(TRIM(D1203))="X",1,0)</f>
        <v>0</v>
      </c>
      <c r="BW1203" s="15">
        <f t="shared" si="560"/>
        <v>0</v>
      </c>
      <c r="BX1203" s="15">
        <f t="shared" si="560"/>
        <v>0</v>
      </c>
      <c r="BY1203" s="15">
        <f t="shared" si="560"/>
        <v>0</v>
      </c>
      <c r="BZ1203" s="15">
        <f t="shared" si="560"/>
        <v>0</v>
      </c>
      <c r="CA1203" s="15">
        <f>IF(UPPER(TRIM(J1203))="X",1,0)</f>
        <v>0</v>
      </c>
      <c r="CB1203" s="15">
        <f>IF(UPPER(TRIM(L1203))="X",1,0)</f>
        <v>0</v>
      </c>
      <c r="CC1203" s="15">
        <f>IF(UPPER(TRIM(M1203))="X",1,0)</f>
        <v>0</v>
      </c>
      <c r="CD1203" s="15">
        <f>IF(UPPER(TRIM(I1203))="X",1,0)</f>
        <v>0</v>
      </c>
      <c r="CE1203" s="15">
        <f>IF(UPPER(TRIM(K1203))="X",1,0)</f>
        <v>0</v>
      </c>
      <c r="CF1203" s="15">
        <f t="shared" ref="CF1203:CU1204" si="561">IF(UPPER(TRIM(N1203))="X",1,0)</f>
        <v>0</v>
      </c>
      <c r="CG1203" s="15">
        <f t="shared" si="561"/>
        <v>0</v>
      </c>
      <c r="CH1203" s="15">
        <f t="shared" si="561"/>
        <v>0</v>
      </c>
      <c r="CI1203" s="15">
        <f t="shared" si="561"/>
        <v>0</v>
      </c>
      <c r="CJ1203" s="15">
        <f t="shared" si="561"/>
        <v>0</v>
      </c>
      <c r="CK1203" s="15">
        <f t="shared" si="561"/>
        <v>0</v>
      </c>
      <c r="CL1203" s="15">
        <f t="shared" si="561"/>
        <v>0</v>
      </c>
      <c r="CM1203" s="15">
        <f t="shared" si="561"/>
        <v>0</v>
      </c>
      <c r="CN1203" s="15">
        <f t="shared" si="561"/>
        <v>0</v>
      </c>
      <c r="CO1203" s="15">
        <f t="shared" si="561"/>
        <v>0</v>
      </c>
      <c r="CP1203" s="15">
        <f t="shared" si="561"/>
        <v>0</v>
      </c>
      <c r="CQ1203" s="15">
        <f t="shared" si="561"/>
        <v>0</v>
      </c>
      <c r="CR1203" s="15">
        <f t="shared" si="561"/>
        <v>0</v>
      </c>
      <c r="CS1203" s="15">
        <f t="shared" si="561"/>
        <v>0</v>
      </c>
      <c r="CT1203" s="15">
        <f t="shared" si="561"/>
        <v>0</v>
      </c>
      <c r="CU1203" s="15">
        <f t="shared" si="561"/>
        <v>0</v>
      </c>
      <c r="CV1203" s="15">
        <f t="shared" ref="CP1203:CX1204" si="562">IF(UPPER(TRIM(AD1203))="X",1,0)</f>
        <v>0</v>
      </c>
      <c r="CW1203" s="15">
        <f t="shared" si="562"/>
        <v>0</v>
      </c>
      <c r="CX1203" s="15">
        <f t="shared" si="562"/>
        <v>0</v>
      </c>
      <c r="CY1203" s="15">
        <v>0</v>
      </c>
      <c r="CZ1203" s="15">
        <f>IF(UPPER(TRIM(AH1203))="X",1,0)</f>
        <v>0</v>
      </c>
      <c r="DA1203" s="15">
        <v>0</v>
      </c>
      <c r="DB1203" s="16">
        <f>IF(UPPER(TRIM(AM1203))="P", 0, IF(UPPER(TRIM(AM1203))="C", 16384, IF(UPPER(TRIM(AM1203))="B", 32768, IF(UPPER(TRIM(AM1203))="U", 49152, -1))))</f>
        <v>49152</v>
      </c>
      <c r="DC1203" s="16">
        <f>HEX2DEC(AN1203)</f>
        <v>4472</v>
      </c>
      <c r="DD1203" s="16">
        <f>IF(UPPER(TRIM(BB1203))="",0,IF(UPPER(TRIM(BB1203))="M",32,IF(UPPER(TRIM(BB1203))="H",64,IF(UPPER(TRIM(BB1203))="I",128,-1))))</f>
        <v>0</v>
      </c>
      <c r="DE1203" s="16">
        <f>IF(UPPER(TRIM(BC1203))="",0, IF(UPPER(TRIM(BC1203))="U",1,IF(UPPER(TRIM(BC1203))="A",2,IF(UPPER(TRIM(BC1203))="B1",4,IF(UPPER(TRIM(BC1203))="B2",8,IF(UPPER(TRIM(BC1203))="C",16,-1))))))</f>
        <v>0</v>
      </c>
      <c r="DF1203" s="17"/>
      <c r="DG1203" s="16">
        <v>140</v>
      </c>
      <c r="DH1203" s="16">
        <f>AK1203</f>
        <v>520260</v>
      </c>
      <c r="DI1203" s="16">
        <f>AL1203</f>
        <v>12</v>
      </c>
      <c r="DJ1203" s="16">
        <f>DB1203 + DC1203</f>
        <v>53624</v>
      </c>
      <c r="DK1203" s="16">
        <f>HEX2DEC(AO1203)</f>
        <v>0</v>
      </c>
      <c r="DL1203" s="16">
        <f>HEX2DEC(AP1203)</f>
        <v>869</v>
      </c>
      <c r="DM1203" s="13">
        <v>0</v>
      </c>
      <c r="DN1203" s="16">
        <v>99</v>
      </c>
      <c r="DO1203" s="16">
        <f>BV1203*2^15+BW1203*2^14+BX1203*2^13+BY1203*2^12+BZ1203*2^11+CA1203*2^10+CB1203*2^9+CC1203*2^8+CD1203*2^7+CE1203*2^6+CF1203*2^5+CG1203*2^4+CH1203*2^3+CI1203*2^2+CJ1203*2^1+CK1203*2^0</f>
        <v>0</v>
      </c>
      <c r="DP1203" s="16">
        <f>CL1203*2^15+CM1203*2^14+CN1203*2^13+CO1203*2^12+CP1203*2^11+CQ1203*2^10+CR1203*2^9+CS1203*2^8+CT1203*2^7+CU1203*2^6+CV1203*2^5+CW1203*2^4+CX1203*2^3+CY1203*2^2+CZ1203*2^1+DA1203*2^0</f>
        <v>0</v>
      </c>
      <c r="DQ1203" s="16">
        <f>IF(DS1203=2,AT1203*1000,AT1203)</f>
        <v>250</v>
      </c>
      <c r="DR1203" s="16">
        <f>IF(DT1203=2,AU1203*1000,AU1203)</f>
        <v>250</v>
      </c>
      <c r="DS1203" s="16">
        <v>2</v>
      </c>
      <c r="DT1203" s="16">
        <v>2</v>
      </c>
      <c r="DU1203" s="16">
        <f>MAX(0,MIN(AX1203,3))*2^14+MAX(0,MIN(AY1203,3))*2^12+MAX(0,MIN(AZ1203,3))*2^10+MAX(0,MIN(BA1203,3))*2^8+IF(AW1203&lt;0,31,IF(AW1203&gt;30,30,AW1203))</f>
        <v>0</v>
      </c>
      <c r="DV1203" s="16">
        <f>DD1203 + DE1203</f>
        <v>0</v>
      </c>
      <c r="DW1203" s="138" t="s">
        <v>184</v>
      </c>
      <c r="DX1203" s="137" t="s">
        <v>273</v>
      </c>
      <c r="DY1203" s="137" t="s">
        <v>186</v>
      </c>
      <c r="DZ1203" s="17"/>
      <c r="EA1203" s="15"/>
      <c r="EB1203" s="15"/>
      <c r="EC1203" s="15"/>
      <c r="ED1203" s="15"/>
    </row>
    <row r="1204" spans="1:134" ht="15" hidden="1" customHeight="1" x14ac:dyDescent="0.3">
      <c r="A1204" s="153"/>
      <c r="B1204" s="191"/>
      <c r="C1204" s="564" t="s">
        <v>1839</v>
      </c>
      <c r="D1204" s="200"/>
      <c r="E1204" s="151"/>
      <c r="F1204" s="151"/>
      <c r="G1204" s="151"/>
      <c r="H1204" s="151"/>
      <c r="I1204" s="151"/>
      <c r="J1204" s="151"/>
      <c r="K1204" s="151"/>
      <c r="L1204" s="151"/>
      <c r="M1204" s="151"/>
      <c r="N1204" s="151"/>
      <c r="O1204" s="151"/>
      <c r="P1204" s="151"/>
      <c r="Q1204" s="151"/>
      <c r="R1204" s="151"/>
      <c r="S1204" s="151"/>
      <c r="T1204" s="151"/>
      <c r="U1204" s="151"/>
      <c r="V1204" s="151"/>
      <c r="W1204" s="151"/>
      <c r="X1204" s="151"/>
      <c r="Y1204" s="151"/>
      <c r="Z1204" s="151"/>
      <c r="AA1204" s="151"/>
      <c r="AB1204" s="151"/>
      <c r="AC1204" s="151"/>
      <c r="AD1204" s="151"/>
      <c r="AE1204" s="151"/>
      <c r="AF1204" s="151"/>
      <c r="AG1204" s="151"/>
      <c r="AH1204" s="151"/>
      <c r="AI1204" s="151"/>
      <c r="AJ1204" s="148">
        <f>IF($DM1204=0,0,(IF(_xlfn.BITAND($DM1204, 128),"8,", "") &amp; IF(_xlfn.BITAND($DM1204,64),"7,", "") &amp; IF(_xlfn.BITAND($DM1204,7), _xlfn.BITAND($DM1204,7) &amp; ",", "") &amp; IF(_xlfn.BITAND($DM1204, 56), _xlfn.BITAND($DM1204, 56)/8, "")))</f>
        <v>0</v>
      </c>
      <c r="AK1204" s="135">
        <v>520261</v>
      </c>
      <c r="AL1204" s="135">
        <v>12</v>
      </c>
      <c r="AM1204" s="194" t="s">
        <v>523</v>
      </c>
      <c r="AN1204" s="195" t="s">
        <v>1840</v>
      </c>
      <c r="AO1204" s="195" t="s">
        <v>167</v>
      </c>
      <c r="AP1204" s="195" t="s">
        <v>1840</v>
      </c>
      <c r="AQ1204" s="132"/>
      <c r="AR1204" s="197"/>
      <c r="AS1204" s="12"/>
      <c r="AT1204" s="198">
        <v>0.25</v>
      </c>
      <c r="AU1204" s="198">
        <v>0.25</v>
      </c>
      <c r="AV1204" s="199" t="s">
        <v>259</v>
      </c>
      <c r="AW1204" s="135">
        <v>0</v>
      </c>
      <c r="AX1204" s="135">
        <v>0</v>
      </c>
      <c r="AY1204" s="135">
        <v>0</v>
      </c>
      <c r="AZ1204" s="135">
        <v>0</v>
      </c>
      <c r="BA1204" s="135">
        <v>0</v>
      </c>
      <c r="BB1204" s="136"/>
      <c r="BC1204" s="136"/>
      <c r="BD1204" s="15"/>
      <c r="BE1204" s="137" t="str">
        <f>IF(C1204="","",C1204)</f>
        <v>EPR secondary internal comm fault detection</v>
      </c>
      <c r="BF1204" s="146"/>
      <c r="BG1204" s="146"/>
      <c r="BH1204" s="146"/>
      <c r="BI1204" s="11"/>
      <c r="BJ1204" s="11"/>
      <c r="BK1204" s="11"/>
      <c r="BL1204" s="11"/>
      <c r="BM1204" s="11"/>
      <c r="BN1204" s="11"/>
      <c r="BO1204" s="11"/>
      <c r="BP1204" s="11"/>
      <c r="BQ1204" s="11"/>
      <c r="BR1204" s="11"/>
      <c r="BS1204" s="11"/>
      <c r="BT1204" s="11"/>
      <c r="BU1204" s="11"/>
      <c r="BV1204" s="15">
        <f t="shared" si="560"/>
        <v>0</v>
      </c>
      <c r="BW1204" s="15">
        <f t="shared" si="560"/>
        <v>0</v>
      </c>
      <c r="BX1204" s="15">
        <f t="shared" si="560"/>
        <v>0</v>
      </c>
      <c r="BY1204" s="15">
        <f t="shared" si="560"/>
        <v>0</v>
      </c>
      <c r="BZ1204" s="15">
        <f t="shared" si="560"/>
        <v>0</v>
      </c>
      <c r="CA1204" s="15">
        <f>IF(UPPER(TRIM(J1204))="X",1,0)</f>
        <v>0</v>
      </c>
      <c r="CB1204" s="15">
        <f>IF(UPPER(TRIM(L1204))="X",1,0)</f>
        <v>0</v>
      </c>
      <c r="CC1204" s="15">
        <f>IF(UPPER(TRIM(M1204))="X",1,0)</f>
        <v>0</v>
      </c>
      <c r="CD1204" s="15">
        <f>IF(UPPER(TRIM(I1204))="X",1,0)</f>
        <v>0</v>
      </c>
      <c r="CE1204" s="15">
        <f>IF(UPPER(TRIM(K1204))="X",1,0)</f>
        <v>0</v>
      </c>
      <c r="CF1204" s="15">
        <f t="shared" si="561"/>
        <v>0</v>
      </c>
      <c r="CG1204" s="15">
        <f t="shared" si="561"/>
        <v>0</v>
      </c>
      <c r="CH1204" s="15">
        <f t="shared" si="561"/>
        <v>0</v>
      </c>
      <c r="CI1204" s="15">
        <f t="shared" si="561"/>
        <v>0</v>
      </c>
      <c r="CJ1204" s="15">
        <f t="shared" si="561"/>
        <v>0</v>
      </c>
      <c r="CK1204" s="15">
        <f t="shared" si="561"/>
        <v>0</v>
      </c>
      <c r="CL1204" s="15">
        <f t="shared" si="561"/>
        <v>0</v>
      </c>
      <c r="CM1204" s="15">
        <f t="shared" si="561"/>
        <v>0</v>
      </c>
      <c r="CN1204" s="15">
        <f t="shared" si="561"/>
        <v>0</v>
      </c>
      <c r="CO1204" s="15">
        <f t="shared" si="561"/>
        <v>0</v>
      </c>
      <c r="CP1204" s="15">
        <f t="shared" si="562"/>
        <v>0</v>
      </c>
      <c r="CQ1204" s="15">
        <f t="shared" si="562"/>
        <v>0</v>
      </c>
      <c r="CR1204" s="15">
        <f t="shared" si="562"/>
        <v>0</v>
      </c>
      <c r="CS1204" s="15">
        <f t="shared" si="562"/>
        <v>0</v>
      </c>
      <c r="CT1204" s="15">
        <f t="shared" si="562"/>
        <v>0</v>
      </c>
      <c r="CU1204" s="15">
        <f t="shared" si="562"/>
        <v>0</v>
      </c>
      <c r="CV1204" s="15">
        <f t="shared" si="562"/>
        <v>0</v>
      </c>
      <c r="CW1204" s="15">
        <f t="shared" si="562"/>
        <v>0</v>
      </c>
      <c r="CX1204" s="15">
        <f t="shared" si="562"/>
        <v>0</v>
      </c>
      <c r="CY1204" s="15">
        <v>0</v>
      </c>
      <c r="CZ1204" s="15">
        <f>IF(UPPER(TRIM(AH1204))="X",1,0)</f>
        <v>0</v>
      </c>
      <c r="DA1204" s="15">
        <v>0</v>
      </c>
      <c r="DB1204" s="16">
        <f>IF(UPPER(TRIM(AM1204))="P", 0, IF(UPPER(TRIM(AM1204))="C", 16384, IF(UPPER(TRIM(AM1204))="B", 32768, IF(UPPER(TRIM(AM1204))="U", 49152, -1))))</f>
        <v>49152</v>
      </c>
      <c r="DC1204" s="16">
        <f>HEX2DEC(AN1204)</f>
        <v>4728</v>
      </c>
      <c r="DD1204" s="16">
        <f>IF(UPPER(TRIM(BB1204))="",0,IF(UPPER(TRIM(BB1204))="M",32,IF(UPPER(TRIM(BB1204))="H",64,IF(UPPER(TRIM(BB1204))="I",128,-1))))</f>
        <v>0</v>
      </c>
      <c r="DE1204" s="16">
        <f>IF(UPPER(TRIM(BC1204))="",0, IF(UPPER(TRIM(BC1204))="U",1,IF(UPPER(TRIM(BC1204))="A",2,IF(UPPER(TRIM(BC1204))="B1",4,IF(UPPER(TRIM(BC1204))="B2",8,IF(UPPER(TRIM(BC1204))="C",16,-1))))))</f>
        <v>0</v>
      </c>
      <c r="DF1204" s="17"/>
      <c r="DG1204" s="16">
        <v>731</v>
      </c>
      <c r="DH1204" s="16">
        <f>AK1204</f>
        <v>520261</v>
      </c>
      <c r="DI1204" s="16">
        <f>AL1204</f>
        <v>12</v>
      </c>
      <c r="DJ1204" s="16">
        <f>DB1204 + DC1204</f>
        <v>53880</v>
      </c>
      <c r="DK1204" s="16">
        <f>HEX2DEC(AO1204)</f>
        <v>0</v>
      </c>
      <c r="DL1204" s="16">
        <f>HEX2DEC(AP1204)</f>
        <v>4728</v>
      </c>
      <c r="DM1204" s="13">
        <v>0</v>
      </c>
      <c r="DN1204" s="16">
        <v>561</v>
      </c>
      <c r="DO1204" s="16">
        <f>BV1204*2^15+BW1204*2^14+BX1204*2^13+BY1204*2^12+BZ1204*2^11+CA1204*2^10+CB1204*2^9+CC1204*2^8+CD1204*2^7+CE1204*2^6+CF1204*2^5+CG1204*2^4+CH1204*2^3+CI1204*2^2+CJ1204*2^1+CK1204*2^0</f>
        <v>0</v>
      </c>
      <c r="DP1204" s="16">
        <f>CL1204*2^15+CM1204*2^14+CN1204*2^13+CO1204*2^12+CP1204*2^11+CQ1204*2^10+CR1204*2^9+CS1204*2^8+CT1204*2^7+CU1204*2^6+CV1204*2^5+CW1204*2^4+CX1204*2^3+CY1204*2^2+CZ1204*2^1+DA1204*2^0</f>
        <v>0</v>
      </c>
      <c r="DQ1204" s="16">
        <f>IF(DS1204=2,AT1204*1000,AT1204)</f>
        <v>250</v>
      </c>
      <c r="DR1204" s="16">
        <f>IF(DT1204=2,AU1204*1000,AU1204)</f>
        <v>250</v>
      </c>
      <c r="DS1204" s="16">
        <v>2</v>
      </c>
      <c r="DT1204" s="16">
        <v>2</v>
      </c>
      <c r="DU1204" s="16">
        <f>MAX(0,MIN(AX1204,3))*2^14+MAX(0,MIN(AY1204,3))*2^12+MAX(0,MIN(AZ1204,3))*2^10+MAX(0,MIN(BA1204,3))*2^8+IF(AW1204&lt;0,31,IF(AW1204&gt;30,30,AW1204))</f>
        <v>0</v>
      </c>
      <c r="DV1204" s="16">
        <f>DD1204 + DE1204</f>
        <v>0</v>
      </c>
      <c r="DW1204" s="138"/>
      <c r="DX1204" s="137"/>
      <c r="DY1204" s="137"/>
      <c r="DZ1204" s="17"/>
      <c r="EA1204" s="15"/>
      <c r="EB1204" s="15"/>
      <c r="EC1204" s="15"/>
      <c r="ED1204" s="15"/>
    </row>
    <row r="1205" spans="1:134" ht="15" hidden="1" customHeight="1" x14ac:dyDescent="0.3">
      <c r="A1205" s="153"/>
      <c r="B1205" s="139"/>
      <c r="C1205" s="553"/>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48"/>
      <c r="AK1205" s="12"/>
      <c r="AL1205" s="12"/>
      <c r="AM1205" s="149"/>
      <c r="AN1205" s="150"/>
      <c r="AO1205" s="150"/>
      <c r="AP1205" s="150"/>
      <c r="AQ1205" s="132"/>
      <c r="AR1205" s="197"/>
      <c r="AS1205" s="12"/>
      <c r="AT1205" s="12"/>
      <c r="AU1205" s="12"/>
      <c r="AV1205" s="12"/>
      <c r="AW1205" s="12"/>
      <c r="AX1205" s="12"/>
      <c r="AY1205" s="12"/>
      <c r="AZ1205" s="12"/>
      <c r="BA1205" s="12"/>
      <c r="BB1205" s="14"/>
      <c r="BC1205" s="14"/>
      <c r="BD1205" s="15"/>
      <c r="BE1205" s="137"/>
      <c r="BF1205" s="146"/>
      <c r="BG1205" s="146"/>
      <c r="BH1205" s="146"/>
      <c r="BI1205" s="11"/>
      <c r="BJ1205" s="11"/>
      <c r="BK1205" s="11"/>
      <c r="BL1205" s="11"/>
      <c r="BM1205" s="11"/>
      <c r="BN1205" s="11"/>
      <c r="BO1205" s="11"/>
      <c r="BP1205" s="11"/>
      <c r="BQ1205" s="11"/>
      <c r="BR1205" s="11"/>
      <c r="BS1205" s="11"/>
      <c r="BT1205" s="11"/>
      <c r="BU1205" s="11"/>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c r="CU1205" s="15"/>
      <c r="CV1205" s="15"/>
      <c r="CW1205" s="15"/>
      <c r="CX1205" s="15"/>
      <c r="CY1205" s="15"/>
      <c r="CZ1205" s="15"/>
      <c r="DA1205" s="15"/>
      <c r="DB1205" s="16"/>
      <c r="DC1205" s="16"/>
      <c r="DD1205" s="16"/>
      <c r="DE1205" s="16"/>
      <c r="DF1205" s="17"/>
      <c r="DG1205" s="16"/>
      <c r="DH1205" s="16"/>
      <c r="DI1205" s="16"/>
      <c r="DJ1205" s="16"/>
      <c r="DK1205" s="16"/>
      <c r="DL1205" s="16"/>
      <c r="DM1205" s="13"/>
      <c r="DN1205" s="16"/>
      <c r="DO1205" s="16"/>
      <c r="DP1205" s="16"/>
      <c r="DQ1205" s="16"/>
      <c r="DR1205" s="16"/>
      <c r="DS1205" s="16"/>
      <c r="DT1205" s="16"/>
      <c r="DU1205" s="16"/>
      <c r="DV1205" s="16"/>
      <c r="DW1205" s="138"/>
      <c r="DX1205" s="137"/>
      <c r="DY1205" s="137"/>
      <c r="DZ1205" s="17"/>
      <c r="EA1205" s="15"/>
      <c r="EB1205" s="15"/>
      <c r="EC1205" s="15"/>
      <c r="ED1205" s="15"/>
    </row>
    <row r="1206" spans="1:134" ht="15" hidden="1" customHeight="1" x14ac:dyDescent="0.3">
      <c r="A1206" s="340"/>
      <c r="B1206" s="139"/>
      <c r="C1206" s="553" t="s">
        <v>1841</v>
      </c>
      <c r="D1206" s="151"/>
      <c r="E1206" s="151"/>
      <c r="F1206" s="151"/>
      <c r="G1206" s="151"/>
      <c r="H1206" s="151"/>
      <c r="I1206" s="151"/>
      <c r="J1206" s="151"/>
      <c r="K1206" s="151"/>
      <c r="L1206" s="151"/>
      <c r="M1206" s="151"/>
      <c r="N1206" s="151"/>
      <c r="O1206" s="151"/>
      <c r="P1206" s="151"/>
      <c r="Q1206" s="151"/>
      <c r="R1206" s="151"/>
      <c r="S1206" s="151"/>
      <c r="T1206" s="151"/>
      <c r="U1206" s="151"/>
      <c r="V1206" s="151"/>
      <c r="W1206" s="151"/>
      <c r="X1206" s="151"/>
      <c r="Y1206" s="151"/>
      <c r="Z1206" s="151"/>
      <c r="AA1206" s="151"/>
      <c r="AB1206" s="151"/>
      <c r="AC1206" s="151"/>
      <c r="AD1206" s="151"/>
      <c r="AE1206" s="151"/>
      <c r="AF1206" s="151"/>
      <c r="AG1206" s="151"/>
      <c r="AH1206" s="151"/>
      <c r="AI1206" s="151"/>
      <c r="AJ1206" s="148">
        <f>IF($DM1206=0,0,(IF(_xlfn.BITAND($DM1206, 128),"8,", "") &amp; IF(_xlfn.BITAND($DM1206,64),"7,", "") &amp; IF(_xlfn.BITAND($DM1206,7), _xlfn.BITAND($DM1206,7) &amp; ",", "") &amp; IF(_xlfn.BITAND($DM1206, 56), _xlfn.BITAND($DM1206, 56)/8, "")))</f>
        <v>0</v>
      </c>
      <c r="AK1206" s="135">
        <v>520260</v>
      </c>
      <c r="AL1206" s="135">
        <v>4</v>
      </c>
      <c r="AM1206" s="194" t="s">
        <v>165</v>
      </c>
      <c r="AN1206" s="195" t="s">
        <v>1842</v>
      </c>
      <c r="AO1206" s="195" t="s">
        <v>1511</v>
      </c>
      <c r="AP1206" s="195" t="s">
        <v>1842</v>
      </c>
      <c r="AQ1206" s="132"/>
      <c r="AR1206" s="197"/>
      <c r="AS1206" s="12"/>
      <c r="AT1206" s="198">
        <v>0.25</v>
      </c>
      <c r="AU1206" s="198">
        <v>0.25</v>
      </c>
      <c r="AV1206" s="199" t="s">
        <v>259</v>
      </c>
      <c r="AW1206" s="135">
        <v>0</v>
      </c>
      <c r="AX1206" s="135">
        <v>0</v>
      </c>
      <c r="AY1206" s="135">
        <v>0</v>
      </c>
      <c r="AZ1206" s="135">
        <v>0</v>
      </c>
      <c r="BA1206" s="135">
        <v>0</v>
      </c>
      <c r="BB1206" s="136"/>
      <c r="BC1206" s="136"/>
      <c r="BD1206" s="15"/>
      <c r="BE1206" s="137" t="s">
        <v>1841</v>
      </c>
      <c r="BF1206" s="11" t="s">
        <v>264</v>
      </c>
      <c r="BG1206" s="11" t="s">
        <v>265</v>
      </c>
      <c r="BH1206" s="11" t="s">
        <v>266</v>
      </c>
      <c r="BI1206" s="11" t="s">
        <v>1225</v>
      </c>
      <c r="BJ1206" s="11" t="s">
        <v>268</v>
      </c>
      <c r="BK1206" s="11" t="s">
        <v>269</v>
      </c>
      <c r="BL1206" s="11" t="s">
        <v>1026</v>
      </c>
      <c r="BM1206" s="11" t="s">
        <v>179</v>
      </c>
      <c r="BN1206" s="11" t="s">
        <v>182</v>
      </c>
      <c r="BO1206" s="11" t="s">
        <v>181</v>
      </c>
      <c r="BP1206" s="11" t="s">
        <v>272</v>
      </c>
      <c r="BQ1206" s="11" t="s">
        <v>182</v>
      </c>
      <c r="BR1206" s="11" t="s">
        <v>182</v>
      </c>
      <c r="BS1206" s="11" t="s">
        <v>183</v>
      </c>
      <c r="BT1206" s="11" t="s">
        <v>182</v>
      </c>
      <c r="BU1206" s="11"/>
      <c r="BV1206" s="15">
        <f>IF(UPPER(TRIM(D1206))="X",1,0)</f>
        <v>0</v>
      </c>
      <c r="BW1206" s="15">
        <f>IF(UPPER(TRIM(E1206))="X",1,0)</f>
        <v>0</v>
      </c>
      <c r="BX1206" s="15">
        <f>IF(UPPER(TRIM(F1206))="X",1,0)</f>
        <v>0</v>
      </c>
      <c r="BY1206" s="15">
        <f>IF(UPPER(TRIM(G1206))="X",1,0)</f>
        <v>0</v>
      </c>
      <c r="BZ1206" s="15">
        <f>IF(UPPER(TRIM(H1206))="X",1,0)</f>
        <v>0</v>
      </c>
      <c r="CA1206" s="15">
        <f>IF(UPPER(TRIM(J1206))="X",1,0)</f>
        <v>0</v>
      </c>
      <c r="CB1206" s="15">
        <f>IF(UPPER(TRIM(L1206))="X",1,0)</f>
        <v>0</v>
      </c>
      <c r="CC1206" s="15">
        <f>IF(UPPER(TRIM(M1206))="X",1,0)</f>
        <v>0</v>
      </c>
      <c r="CD1206" s="15">
        <f>IF(UPPER(TRIM(I1206))="X",1,0)</f>
        <v>0</v>
      </c>
      <c r="CE1206" s="15">
        <f>IF(UPPER(TRIM(K1206))="X",1,0)</f>
        <v>0</v>
      </c>
      <c r="CF1206" s="15">
        <f t="shared" ref="CF1206:CX1206" si="563">IF(UPPER(TRIM(N1206))="X",1,0)</f>
        <v>0</v>
      </c>
      <c r="CG1206" s="15">
        <f t="shared" si="563"/>
        <v>0</v>
      </c>
      <c r="CH1206" s="15">
        <f t="shared" si="563"/>
        <v>0</v>
      </c>
      <c r="CI1206" s="15">
        <f t="shared" si="563"/>
        <v>0</v>
      </c>
      <c r="CJ1206" s="15">
        <f t="shared" si="563"/>
        <v>0</v>
      </c>
      <c r="CK1206" s="15">
        <f t="shared" si="563"/>
        <v>0</v>
      </c>
      <c r="CL1206" s="15">
        <f t="shared" si="563"/>
        <v>0</v>
      </c>
      <c r="CM1206" s="15">
        <f t="shared" si="563"/>
        <v>0</v>
      </c>
      <c r="CN1206" s="15">
        <f t="shared" si="563"/>
        <v>0</v>
      </c>
      <c r="CO1206" s="15">
        <f t="shared" si="563"/>
        <v>0</v>
      </c>
      <c r="CP1206" s="15">
        <f t="shared" si="563"/>
        <v>0</v>
      </c>
      <c r="CQ1206" s="15">
        <f t="shared" si="563"/>
        <v>0</v>
      </c>
      <c r="CR1206" s="15">
        <f t="shared" si="563"/>
        <v>0</v>
      </c>
      <c r="CS1206" s="15">
        <f t="shared" si="563"/>
        <v>0</v>
      </c>
      <c r="CT1206" s="15">
        <f t="shared" si="563"/>
        <v>0</v>
      </c>
      <c r="CU1206" s="15">
        <f t="shared" si="563"/>
        <v>0</v>
      </c>
      <c r="CV1206" s="15">
        <f t="shared" si="563"/>
        <v>0</v>
      </c>
      <c r="CW1206" s="15">
        <f t="shared" si="563"/>
        <v>0</v>
      </c>
      <c r="CX1206" s="15">
        <f t="shared" si="563"/>
        <v>0</v>
      </c>
      <c r="CY1206" s="15">
        <v>0</v>
      </c>
      <c r="CZ1206" s="15">
        <f>IF(UPPER(TRIM(AH1206))="X",1,0)</f>
        <v>0</v>
      </c>
      <c r="DA1206" s="15">
        <v>0</v>
      </c>
      <c r="DB1206" s="16">
        <f>IF(UPPER(TRIM(AM1206))="P", 0, IF(UPPER(TRIM(AM1206))="C", 16384, IF(UPPER(TRIM(AM1206))="B", 32768, IF(UPPER(TRIM(AM1206))="U", 49152, -1))))</f>
        <v>0</v>
      </c>
      <c r="DC1206" s="16">
        <f>HEX2DEC(AN1206)</f>
        <v>4478</v>
      </c>
      <c r="DD1206" s="16">
        <f>IF(UPPER(TRIM(BB1206))="",0,IF(UPPER(TRIM(BB1206))="M",32,IF(UPPER(TRIM(BB1206))="H",64,IF(UPPER(TRIM(BB1206))="I",128,-1))))</f>
        <v>0</v>
      </c>
      <c r="DE1206" s="16">
        <f>IF(UPPER(TRIM(BC1206))="",0, IF(UPPER(TRIM(BC1206))="U",1,IF(UPPER(TRIM(BC1206))="A",2,IF(UPPER(TRIM(BC1206))="B1",4,IF(UPPER(TRIM(BC1206))="B2",8,IF(UPPER(TRIM(BC1206))="C",16,-1))))))</f>
        <v>0</v>
      </c>
      <c r="DF1206" s="17"/>
      <c r="DG1206" s="16">
        <v>830</v>
      </c>
      <c r="DH1206" s="16">
        <f>AK1206</f>
        <v>520260</v>
      </c>
      <c r="DI1206" s="16">
        <f>AL1206</f>
        <v>4</v>
      </c>
      <c r="DJ1206" s="16">
        <f>DB1206 + DC1206</f>
        <v>4478</v>
      </c>
      <c r="DK1206" s="16">
        <f>HEX2DEC(AO1206)</f>
        <v>22</v>
      </c>
      <c r="DL1206" s="16">
        <f>HEX2DEC(AP1206)</f>
        <v>4478</v>
      </c>
      <c r="DM1206" s="13">
        <v>0</v>
      </c>
      <c r="DN1206" s="16">
        <v>657</v>
      </c>
      <c r="DO1206" s="16">
        <f>BV1206*2^15+BW1206*2^14+BX1206*2^13+BY1206*2^12+BZ1206*2^11+CA1206*2^10+CB1206*2^9+CC1206*2^8+CD1206*2^7+CE1206*2^6+CF1206*2^5+CG1206*2^4+CH1206*2^3+CI1206*2^2+CJ1206*2^1+CK1206*2^0</f>
        <v>0</v>
      </c>
      <c r="DP1206" s="16">
        <f>CL1206*2^15+CM1206*2^14+CN1206*2^13+CO1206*2^12+CP1206*2^11+CQ1206*2^10+CR1206*2^9+CS1206*2^8+CT1206*2^7+CU1206*2^6+CV1206*2^5+CW1206*2^4+CX1206*2^3+CY1206*2^2+CZ1206*2^1+DA1206*2^0</f>
        <v>0</v>
      </c>
      <c r="DQ1206" s="16">
        <f>IF(DS1206=2,AT1206*1000,AT1206)</f>
        <v>250</v>
      </c>
      <c r="DR1206" s="16">
        <f>IF(DT1206=2,AU1206*1000,AU1206)</f>
        <v>250</v>
      </c>
      <c r="DS1206" s="16">
        <v>2</v>
      </c>
      <c r="DT1206" s="16">
        <v>2</v>
      </c>
      <c r="DU1206" s="16">
        <f>MAX(0,MIN(AX1206,3))*2^14+MAX(0,MIN(AY1206,3))*2^12+MAX(0,MIN(AZ1206,3))*2^10+MAX(0,MIN(BA1206,3))*2^8+IF(AW1206&lt;0,31,IF(AW1206&gt;30,30,AW1206))</f>
        <v>0</v>
      </c>
      <c r="DV1206" s="16">
        <f>DD1206 + DE1206</f>
        <v>0</v>
      </c>
      <c r="DW1206" s="138" t="s">
        <v>184</v>
      </c>
      <c r="DX1206" s="137" t="s">
        <v>273</v>
      </c>
      <c r="DY1206" s="137" t="s">
        <v>186</v>
      </c>
      <c r="DZ1206" s="17"/>
      <c r="EA1206" s="15"/>
      <c r="EB1206" s="15"/>
      <c r="EC1206" s="15"/>
      <c r="ED1206" s="15"/>
    </row>
    <row r="1207" spans="1:134" ht="15" hidden="1" customHeight="1" x14ac:dyDescent="0.3">
      <c r="A1207" s="220"/>
      <c r="B1207" s="139"/>
      <c r="C1207" s="553"/>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48"/>
      <c r="AK1207" s="12"/>
      <c r="AL1207" s="12"/>
      <c r="AM1207" s="149"/>
      <c r="AN1207" s="150"/>
      <c r="AO1207" s="150"/>
      <c r="AP1207" s="150"/>
      <c r="AQ1207" s="132"/>
      <c r="AR1207" s="197"/>
      <c r="AS1207" s="12"/>
      <c r="AT1207" s="12"/>
      <c r="AU1207" s="12"/>
      <c r="AV1207" s="12"/>
      <c r="AW1207" s="12"/>
      <c r="AX1207" s="12"/>
      <c r="AY1207" s="12"/>
      <c r="AZ1207" s="12"/>
      <c r="BA1207" s="12"/>
      <c r="BB1207" s="14"/>
      <c r="BC1207" s="14"/>
      <c r="BD1207" s="15"/>
      <c r="BE1207" s="137"/>
      <c r="BF1207" s="146"/>
      <c r="BG1207" s="146"/>
      <c r="BH1207" s="146"/>
      <c r="BI1207" s="11"/>
      <c r="BJ1207" s="11"/>
      <c r="BK1207" s="11"/>
      <c r="BL1207" s="11"/>
      <c r="BM1207" s="11"/>
      <c r="BN1207" s="11"/>
      <c r="BO1207" s="11"/>
      <c r="BP1207" s="11"/>
      <c r="BQ1207" s="11"/>
      <c r="BR1207" s="11"/>
      <c r="BS1207" s="11"/>
      <c r="BT1207" s="11"/>
      <c r="BU1207" s="11"/>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c r="CU1207" s="15"/>
      <c r="CV1207" s="15"/>
      <c r="CW1207" s="15"/>
      <c r="CX1207" s="15"/>
      <c r="CY1207" s="15"/>
      <c r="CZ1207" s="15"/>
      <c r="DA1207" s="15"/>
      <c r="DB1207" s="16"/>
      <c r="DC1207" s="16"/>
      <c r="DD1207" s="16"/>
      <c r="DE1207" s="16"/>
      <c r="DF1207" s="17"/>
      <c r="DG1207" s="16"/>
      <c r="DH1207" s="16"/>
      <c r="DI1207" s="16"/>
      <c r="DJ1207" s="16"/>
      <c r="DK1207" s="16"/>
      <c r="DL1207" s="16"/>
      <c r="DM1207" s="13"/>
      <c r="DN1207" s="16"/>
      <c r="DO1207" s="16"/>
      <c r="DP1207" s="16"/>
      <c r="DQ1207" s="16"/>
      <c r="DR1207" s="16"/>
      <c r="DS1207" s="16"/>
      <c r="DT1207" s="16"/>
      <c r="DU1207" s="16"/>
      <c r="DV1207" s="16"/>
      <c r="DW1207" s="138"/>
      <c r="DX1207" s="137"/>
      <c r="DY1207" s="137"/>
      <c r="DZ1207" s="17"/>
      <c r="EA1207" s="15"/>
      <c r="EB1207" s="15"/>
      <c r="EC1207" s="15"/>
      <c r="ED1207" s="15"/>
    </row>
    <row r="1208" spans="1:134" ht="15" hidden="1" customHeight="1" x14ac:dyDescent="0.3">
      <c r="A1208" s="154"/>
      <c r="B1208" s="139"/>
      <c r="C1208" s="553" t="s">
        <v>1843</v>
      </c>
      <c r="D1208" s="151"/>
      <c r="E1208" s="151"/>
      <c r="F1208" s="151"/>
      <c r="G1208" s="151"/>
      <c r="H1208" s="151"/>
      <c r="I1208" s="151"/>
      <c r="J1208" s="151"/>
      <c r="K1208" s="151"/>
      <c r="L1208" s="151"/>
      <c r="M1208" s="151"/>
      <c r="N1208" s="151"/>
      <c r="O1208" s="151"/>
      <c r="P1208" s="151"/>
      <c r="Q1208" s="151"/>
      <c r="R1208" s="151"/>
      <c r="S1208" s="151"/>
      <c r="T1208" s="151"/>
      <c r="U1208" s="151"/>
      <c r="V1208" s="151"/>
      <c r="W1208" s="151"/>
      <c r="X1208" s="151"/>
      <c r="Y1208" s="151"/>
      <c r="Z1208" s="151"/>
      <c r="AA1208" s="151"/>
      <c r="AB1208" s="151"/>
      <c r="AC1208" s="151"/>
      <c r="AD1208" s="151"/>
      <c r="AE1208" s="151"/>
      <c r="AF1208" s="151"/>
      <c r="AG1208" s="151"/>
      <c r="AH1208" s="151"/>
      <c r="AI1208" s="151"/>
      <c r="AJ1208" s="148">
        <f>IF($DM1208=0,0,(IF(_xlfn.BITAND($DM1208, 128),"8,", "") &amp; IF(_xlfn.BITAND($DM1208,64),"7,", "") &amp; IF(_xlfn.BITAND($DM1208,7), _xlfn.BITAND($DM1208,7) &amp; ",", "") &amp; IF(_xlfn.BITAND($DM1208, 56), _xlfn.BITAND($DM1208, 56)/8, "")))</f>
        <v>0</v>
      </c>
      <c r="AK1208" s="135">
        <v>520260</v>
      </c>
      <c r="AL1208" s="135">
        <v>4</v>
      </c>
      <c r="AM1208" s="194" t="s">
        <v>165</v>
      </c>
      <c r="AN1208" s="195" t="s">
        <v>1844</v>
      </c>
      <c r="AO1208" s="195" t="s">
        <v>167</v>
      </c>
      <c r="AP1208" s="195" t="s">
        <v>1844</v>
      </c>
      <c r="AQ1208" s="132"/>
      <c r="AR1208" s="197"/>
      <c r="AS1208" s="12"/>
      <c r="AT1208" s="198">
        <v>0.25</v>
      </c>
      <c r="AU1208" s="198">
        <v>0.25</v>
      </c>
      <c r="AV1208" s="199" t="s">
        <v>259</v>
      </c>
      <c r="AW1208" s="135">
        <v>0</v>
      </c>
      <c r="AX1208" s="135">
        <v>0</v>
      </c>
      <c r="AY1208" s="135">
        <v>0</v>
      </c>
      <c r="AZ1208" s="135">
        <v>0</v>
      </c>
      <c r="BA1208" s="135">
        <v>0</v>
      </c>
      <c r="BB1208" s="136"/>
      <c r="BC1208" s="136"/>
      <c r="BD1208" s="15"/>
      <c r="BE1208" s="137" t="s">
        <v>1843</v>
      </c>
      <c r="BF1208" s="11" t="s">
        <v>264</v>
      </c>
      <c r="BG1208" s="11" t="s">
        <v>265</v>
      </c>
      <c r="BH1208" s="11" t="s">
        <v>266</v>
      </c>
      <c r="BI1208" s="11" t="s">
        <v>525</v>
      </c>
      <c r="BJ1208" s="11" t="s">
        <v>268</v>
      </c>
      <c r="BK1208" s="11" t="s">
        <v>485</v>
      </c>
      <c r="BL1208" s="11" t="s">
        <v>350</v>
      </c>
      <c r="BM1208" s="11" t="s">
        <v>179</v>
      </c>
      <c r="BN1208" s="11" t="s">
        <v>182</v>
      </c>
      <c r="BO1208" s="11" t="s">
        <v>181</v>
      </c>
      <c r="BP1208" s="11" t="s">
        <v>272</v>
      </c>
      <c r="BQ1208" s="11" t="s">
        <v>182</v>
      </c>
      <c r="BR1208" s="11" t="s">
        <v>182</v>
      </c>
      <c r="BS1208" s="11"/>
      <c r="BT1208" s="11" t="s">
        <v>182</v>
      </c>
      <c r="BU1208" s="11"/>
      <c r="BV1208" s="15">
        <f>IF(UPPER(TRIM(D1208))="X",1,0)</f>
        <v>0</v>
      </c>
      <c r="BW1208" s="15">
        <f>IF(UPPER(TRIM(E1208))="X",1,0)</f>
        <v>0</v>
      </c>
      <c r="BX1208" s="15">
        <f>IF(UPPER(TRIM(F1208))="X",1,0)</f>
        <v>0</v>
      </c>
      <c r="BY1208" s="15">
        <f>IF(UPPER(TRIM(G1208))="X",1,0)</f>
        <v>0</v>
      </c>
      <c r="BZ1208" s="15">
        <f>IF(UPPER(TRIM(H1208))="X",1,0)</f>
        <v>0</v>
      </c>
      <c r="CA1208" s="15">
        <f>IF(UPPER(TRIM(J1208))="X",1,0)</f>
        <v>0</v>
      </c>
      <c r="CB1208" s="15">
        <f>IF(UPPER(TRIM(L1208))="X",1,0)</f>
        <v>0</v>
      </c>
      <c r="CC1208" s="15">
        <f>IF(UPPER(TRIM(M1208))="X",1,0)</f>
        <v>0</v>
      </c>
      <c r="CD1208" s="15">
        <f>IF(UPPER(TRIM(I1208))="X",1,0)</f>
        <v>0</v>
      </c>
      <c r="CE1208" s="15">
        <f>IF(UPPER(TRIM(K1208))="X",1,0)</f>
        <v>0</v>
      </c>
      <c r="CF1208" s="15">
        <f t="shared" ref="CF1208:CX1208" si="564">IF(UPPER(TRIM(N1208))="X",1,0)</f>
        <v>0</v>
      </c>
      <c r="CG1208" s="15">
        <f t="shared" si="564"/>
        <v>0</v>
      </c>
      <c r="CH1208" s="15">
        <f t="shared" si="564"/>
        <v>0</v>
      </c>
      <c r="CI1208" s="15">
        <f t="shared" si="564"/>
        <v>0</v>
      </c>
      <c r="CJ1208" s="15">
        <f t="shared" si="564"/>
        <v>0</v>
      </c>
      <c r="CK1208" s="15">
        <f t="shared" si="564"/>
        <v>0</v>
      </c>
      <c r="CL1208" s="15">
        <f t="shared" si="564"/>
        <v>0</v>
      </c>
      <c r="CM1208" s="15">
        <f t="shared" si="564"/>
        <v>0</v>
      </c>
      <c r="CN1208" s="15">
        <f t="shared" si="564"/>
        <v>0</v>
      </c>
      <c r="CO1208" s="15">
        <f t="shared" si="564"/>
        <v>0</v>
      </c>
      <c r="CP1208" s="15">
        <f t="shared" si="564"/>
        <v>0</v>
      </c>
      <c r="CQ1208" s="15">
        <f t="shared" si="564"/>
        <v>0</v>
      </c>
      <c r="CR1208" s="15">
        <f t="shared" si="564"/>
        <v>0</v>
      </c>
      <c r="CS1208" s="15">
        <f t="shared" si="564"/>
        <v>0</v>
      </c>
      <c r="CT1208" s="15">
        <f t="shared" si="564"/>
        <v>0</v>
      </c>
      <c r="CU1208" s="15">
        <f t="shared" si="564"/>
        <v>0</v>
      </c>
      <c r="CV1208" s="15">
        <f t="shared" si="564"/>
        <v>0</v>
      </c>
      <c r="CW1208" s="15">
        <f t="shared" si="564"/>
        <v>0</v>
      </c>
      <c r="CX1208" s="15">
        <f t="shared" si="564"/>
        <v>0</v>
      </c>
      <c r="CY1208" s="15">
        <v>0</v>
      </c>
      <c r="CZ1208" s="15">
        <f>IF(UPPER(TRIM(AH1208))="X",1,0)</f>
        <v>0</v>
      </c>
      <c r="DA1208" s="15">
        <v>0</v>
      </c>
      <c r="DB1208" s="16">
        <f>IF(UPPER(TRIM(AM1208))="P", 0, IF(UPPER(TRIM(AM1208))="C", 16384, IF(UPPER(TRIM(AM1208))="B", 32768, IF(UPPER(TRIM(AM1208))="U", 49152, -1))))</f>
        <v>0</v>
      </c>
      <c r="DC1208" s="16">
        <f>HEX2DEC(AN1208)</f>
        <v>4475</v>
      </c>
      <c r="DD1208" s="16">
        <f>IF(UPPER(TRIM(BB1208))="",0,IF(UPPER(TRIM(BB1208))="M",32,IF(UPPER(TRIM(BB1208))="H",64,IF(UPPER(TRIM(BB1208))="I",128,-1))))</f>
        <v>0</v>
      </c>
      <c r="DE1208" s="16">
        <f>IF(UPPER(TRIM(BC1208))="",0, IF(UPPER(TRIM(BC1208))="U",1,IF(UPPER(TRIM(BC1208))="A",2,IF(UPPER(TRIM(BC1208))="B1",4,IF(UPPER(TRIM(BC1208))="B2",8,IF(UPPER(TRIM(BC1208))="C",16,-1))))))</f>
        <v>0</v>
      </c>
      <c r="DF1208" s="17"/>
      <c r="DG1208" s="16">
        <v>687</v>
      </c>
      <c r="DH1208" s="16">
        <f>AK1208</f>
        <v>520260</v>
      </c>
      <c r="DI1208" s="16">
        <f>AL1208</f>
        <v>4</v>
      </c>
      <c r="DJ1208" s="16">
        <f>DB1208 + DC1208</f>
        <v>4475</v>
      </c>
      <c r="DK1208" s="16">
        <f>HEX2DEC(AO1208)</f>
        <v>0</v>
      </c>
      <c r="DL1208" s="16">
        <f>HEX2DEC(AP1208)</f>
        <v>4475</v>
      </c>
      <c r="DM1208" s="13">
        <v>0</v>
      </c>
      <c r="DN1208" s="16">
        <v>517</v>
      </c>
      <c r="DO1208" s="16">
        <f>BV1208*2^15+BW1208*2^14+BX1208*2^13+BY1208*2^12+BZ1208*2^11+CA1208*2^10+CB1208*2^9+CC1208*2^8+CD1208*2^7+CE1208*2^6+CF1208*2^5+CG1208*2^4+CH1208*2^3+CI1208*2^2+CJ1208*2^1+CK1208*2^0</f>
        <v>0</v>
      </c>
      <c r="DP1208" s="16">
        <f>CL1208*2^15+CM1208*2^14+CN1208*2^13+CO1208*2^12+CP1208*2^11+CQ1208*2^10+CR1208*2^9+CS1208*2^8+CT1208*2^7+CU1208*2^6+CV1208*2^5+CW1208*2^4+CX1208*2^3+CY1208*2^2+CZ1208*2^1+DA1208*2^0</f>
        <v>0</v>
      </c>
      <c r="DQ1208" s="16">
        <f>IF(DS1208=2,AT1208*1000,AT1208)</f>
        <v>250</v>
      </c>
      <c r="DR1208" s="16">
        <f>IF(DT1208=2,AU1208*1000,AU1208)</f>
        <v>250</v>
      </c>
      <c r="DS1208" s="16">
        <v>2</v>
      </c>
      <c r="DT1208" s="16">
        <v>2</v>
      </c>
      <c r="DU1208" s="16">
        <f>MAX(0,MIN(AX1208,3))*2^14+MAX(0,MIN(AY1208,3))*2^12+MAX(0,MIN(AZ1208,3))*2^10+MAX(0,MIN(BA1208,3))*2^8+IF(AW1208&lt;0,31,IF(AW1208&gt;30,30,AW1208))</f>
        <v>0</v>
      </c>
      <c r="DV1208" s="16">
        <f>DD1208 + DE1208</f>
        <v>0</v>
      </c>
      <c r="DW1208" s="138" t="s">
        <v>184</v>
      </c>
      <c r="DX1208" s="137" t="s">
        <v>273</v>
      </c>
      <c r="DY1208" s="137" t="s">
        <v>186</v>
      </c>
      <c r="DZ1208" s="17"/>
      <c r="EA1208" s="15"/>
      <c r="EB1208" s="15"/>
      <c r="EC1208" s="15"/>
      <c r="ED1208" s="15"/>
    </row>
    <row r="1209" spans="1:134" ht="15" hidden="1" customHeight="1" x14ac:dyDescent="0.3">
      <c r="A1209" s="123"/>
      <c r="B1209" s="139"/>
      <c r="C1209" s="553"/>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48"/>
      <c r="AK1209" s="12"/>
      <c r="AL1209" s="12"/>
      <c r="AM1209" s="149"/>
      <c r="AN1209" s="150"/>
      <c r="AO1209" s="150"/>
      <c r="AP1209" s="150"/>
      <c r="AQ1209" s="132"/>
      <c r="AR1209" s="197"/>
      <c r="AS1209" s="12"/>
      <c r="AT1209" s="12"/>
      <c r="AU1209" s="12"/>
      <c r="AV1209" s="12"/>
      <c r="AW1209" s="12"/>
      <c r="AX1209" s="12"/>
      <c r="AY1209" s="12"/>
      <c r="AZ1209" s="12"/>
      <c r="BA1209" s="12"/>
      <c r="BB1209" s="14"/>
      <c r="BC1209" s="14"/>
      <c r="BD1209" s="15"/>
      <c r="BE1209" s="137"/>
      <c r="BF1209" s="146"/>
      <c r="BG1209" s="146"/>
      <c r="BH1209" s="146"/>
      <c r="BI1209" s="11"/>
      <c r="BJ1209" s="11"/>
      <c r="BK1209" s="11"/>
      <c r="BL1209" s="11"/>
      <c r="BM1209" s="11"/>
      <c r="BN1209" s="11"/>
      <c r="BO1209" s="11"/>
      <c r="BP1209" s="11"/>
      <c r="BQ1209" s="11"/>
      <c r="BR1209" s="11"/>
      <c r="BS1209" s="11"/>
      <c r="BT1209" s="11"/>
      <c r="BU1209" s="11"/>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c r="CU1209" s="15"/>
      <c r="CV1209" s="15"/>
      <c r="CW1209" s="15"/>
      <c r="CX1209" s="15"/>
      <c r="CY1209" s="15"/>
      <c r="CZ1209" s="15"/>
      <c r="DA1209" s="15"/>
      <c r="DB1209" s="16"/>
      <c r="DC1209" s="16"/>
      <c r="DD1209" s="16"/>
      <c r="DE1209" s="16"/>
      <c r="DF1209" s="17"/>
      <c r="DG1209" s="16"/>
      <c r="DH1209" s="16"/>
      <c r="DI1209" s="16"/>
      <c r="DJ1209" s="16"/>
      <c r="DK1209" s="16"/>
      <c r="DL1209" s="16"/>
      <c r="DM1209" s="13"/>
      <c r="DN1209" s="16"/>
      <c r="DO1209" s="16"/>
      <c r="DP1209" s="16"/>
      <c r="DQ1209" s="16"/>
      <c r="DR1209" s="16"/>
      <c r="DS1209" s="16"/>
      <c r="DT1209" s="16"/>
      <c r="DU1209" s="16"/>
      <c r="DV1209" s="16"/>
      <c r="DW1209" s="138"/>
      <c r="DX1209" s="137"/>
      <c r="DY1209" s="137"/>
      <c r="DZ1209" s="17"/>
      <c r="EA1209" s="15"/>
      <c r="EB1209" s="15"/>
      <c r="EC1209" s="15"/>
      <c r="ED1209" s="15"/>
    </row>
    <row r="1210" spans="1:134" ht="15" hidden="1" customHeight="1" x14ac:dyDescent="0.3">
      <c r="A1210" s="123"/>
      <c r="B1210" s="139"/>
      <c r="C1210" s="553" t="s">
        <v>1845</v>
      </c>
      <c r="D1210" s="202"/>
      <c r="E1210" s="202"/>
      <c r="F1210" s="202"/>
      <c r="G1210" s="202"/>
      <c r="H1210" s="202"/>
      <c r="I1210" s="202"/>
      <c r="J1210" s="202"/>
      <c r="K1210" s="202"/>
      <c r="L1210" s="202"/>
      <c r="M1210" s="202"/>
      <c r="N1210" s="202"/>
      <c r="O1210" s="202"/>
      <c r="P1210" s="202"/>
      <c r="Q1210" s="202"/>
      <c r="R1210" s="202"/>
      <c r="S1210" s="202"/>
      <c r="T1210" s="202"/>
      <c r="U1210" s="202"/>
      <c r="V1210" s="202"/>
      <c r="W1210" s="202"/>
      <c r="X1210" s="202"/>
      <c r="Y1210" s="202"/>
      <c r="Z1210" s="202"/>
      <c r="AA1210" s="202"/>
      <c r="AB1210" s="202"/>
      <c r="AC1210" s="202"/>
      <c r="AD1210" s="202"/>
      <c r="AE1210" s="202"/>
      <c r="AF1210" s="202"/>
      <c r="AG1210" s="202"/>
      <c r="AH1210" s="202"/>
      <c r="AI1210" s="202"/>
      <c r="AJ1210" s="148">
        <f>IF($DM1210=0,0,(IF(_xlfn.BITAND($DM1210, 128),"8,", "") &amp; IF(_xlfn.BITAND($DM1210,64),"7,", "") &amp; IF(_xlfn.BITAND($DM1210,7), _xlfn.BITAND($DM1210,7) &amp; ",", "") &amp; IF(_xlfn.BITAND($DM1210, 56), _xlfn.BITAND($DM1210, 56)/8, "")))</f>
        <v>0</v>
      </c>
      <c r="AK1210" s="135">
        <v>520260</v>
      </c>
      <c r="AL1210" s="135">
        <v>3</v>
      </c>
      <c r="AM1210" s="194" t="s">
        <v>165</v>
      </c>
      <c r="AN1210" s="195" t="s">
        <v>1846</v>
      </c>
      <c r="AO1210" s="195" t="s">
        <v>167</v>
      </c>
      <c r="AP1210" s="195" t="s">
        <v>1846</v>
      </c>
      <c r="AQ1210" s="132"/>
      <c r="AR1210" s="197"/>
      <c r="AS1210" s="12"/>
      <c r="AT1210" s="198">
        <v>0.25</v>
      </c>
      <c r="AU1210" s="198">
        <v>0.25</v>
      </c>
      <c r="AV1210" s="199" t="s">
        <v>259</v>
      </c>
      <c r="AW1210" s="135">
        <v>0</v>
      </c>
      <c r="AX1210" s="135">
        <v>0</v>
      </c>
      <c r="AY1210" s="135">
        <v>0</v>
      </c>
      <c r="AZ1210" s="135">
        <v>0</v>
      </c>
      <c r="BA1210" s="135">
        <v>0</v>
      </c>
      <c r="BB1210" s="136"/>
      <c r="BC1210" s="136"/>
      <c r="BD1210" s="15"/>
      <c r="BE1210" s="137" t="s">
        <v>1845</v>
      </c>
      <c r="BF1210" s="11" t="s">
        <v>264</v>
      </c>
      <c r="BG1210" s="11" t="s">
        <v>265</v>
      </c>
      <c r="BH1210" s="11" t="s">
        <v>266</v>
      </c>
      <c r="BI1210" s="11" t="s">
        <v>525</v>
      </c>
      <c r="BJ1210" s="11" t="s">
        <v>268</v>
      </c>
      <c r="BK1210" s="11" t="s">
        <v>485</v>
      </c>
      <c r="BL1210" s="11" t="s">
        <v>350</v>
      </c>
      <c r="BM1210" s="11" t="s">
        <v>179</v>
      </c>
      <c r="BN1210" s="11" t="s">
        <v>182</v>
      </c>
      <c r="BO1210" s="11" t="s">
        <v>181</v>
      </c>
      <c r="BP1210" s="11" t="s">
        <v>272</v>
      </c>
      <c r="BQ1210" s="11" t="s">
        <v>182</v>
      </c>
      <c r="BR1210" s="11" t="s">
        <v>182</v>
      </c>
      <c r="BS1210" s="11"/>
      <c r="BT1210" s="11" t="s">
        <v>182</v>
      </c>
      <c r="BU1210" s="11"/>
      <c r="BV1210" s="15">
        <f t="shared" ref="BV1210:BZ1211" si="565">IF(UPPER(TRIM(D1210))="X",1,0)</f>
        <v>0</v>
      </c>
      <c r="BW1210" s="15">
        <f t="shared" si="565"/>
        <v>0</v>
      </c>
      <c r="BX1210" s="15">
        <f t="shared" si="565"/>
        <v>0</v>
      </c>
      <c r="BY1210" s="15">
        <f t="shared" si="565"/>
        <v>0</v>
      </c>
      <c r="BZ1210" s="15">
        <f t="shared" si="565"/>
        <v>0</v>
      </c>
      <c r="CA1210" s="15">
        <f>IF(UPPER(TRIM(J1210))="X",1,0)</f>
        <v>0</v>
      </c>
      <c r="CB1210" s="15">
        <f>IF(UPPER(TRIM(L1210))="X",1,0)</f>
        <v>0</v>
      </c>
      <c r="CC1210" s="15">
        <f>IF(UPPER(TRIM(M1210))="X",1,0)</f>
        <v>0</v>
      </c>
      <c r="CD1210" s="15">
        <f>IF(UPPER(TRIM(I1210))="X",1,0)</f>
        <v>0</v>
      </c>
      <c r="CE1210" s="15">
        <f>IF(UPPER(TRIM(K1210))="X",1,0)</f>
        <v>0</v>
      </c>
      <c r="CF1210" s="15">
        <f t="shared" ref="CF1210:CU1211" si="566">IF(UPPER(TRIM(N1210))="X",1,0)</f>
        <v>0</v>
      </c>
      <c r="CG1210" s="15">
        <f t="shared" si="566"/>
        <v>0</v>
      </c>
      <c r="CH1210" s="15">
        <f t="shared" si="566"/>
        <v>0</v>
      </c>
      <c r="CI1210" s="15">
        <f t="shared" si="566"/>
        <v>0</v>
      </c>
      <c r="CJ1210" s="15">
        <f t="shared" si="566"/>
        <v>0</v>
      </c>
      <c r="CK1210" s="15">
        <f t="shared" si="566"/>
        <v>0</v>
      </c>
      <c r="CL1210" s="15">
        <f t="shared" si="566"/>
        <v>0</v>
      </c>
      <c r="CM1210" s="15">
        <f t="shared" si="566"/>
        <v>0</v>
      </c>
      <c r="CN1210" s="15">
        <f t="shared" si="566"/>
        <v>0</v>
      </c>
      <c r="CO1210" s="15">
        <f t="shared" si="566"/>
        <v>0</v>
      </c>
      <c r="CP1210" s="15">
        <f t="shared" si="566"/>
        <v>0</v>
      </c>
      <c r="CQ1210" s="15">
        <f t="shared" si="566"/>
        <v>0</v>
      </c>
      <c r="CR1210" s="15">
        <f t="shared" si="566"/>
        <v>0</v>
      </c>
      <c r="CS1210" s="15">
        <f t="shared" si="566"/>
        <v>0</v>
      </c>
      <c r="CT1210" s="15">
        <f t="shared" si="566"/>
        <v>0</v>
      </c>
      <c r="CU1210" s="15">
        <f t="shared" si="566"/>
        <v>0</v>
      </c>
      <c r="CV1210" s="15">
        <f t="shared" ref="CP1210:CX1211" si="567">IF(UPPER(TRIM(AD1210))="X",1,0)</f>
        <v>0</v>
      </c>
      <c r="CW1210" s="15">
        <f t="shared" si="567"/>
        <v>0</v>
      </c>
      <c r="CX1210" s="15">
        <f t="shared" si="567"/>
        <v>0</v>
      </c>
      <c r="CY1210" s="15">
        <v>0</v>
      </c>
      <c r="CZ1210" s="15">
        <f>IF(UPPER(TRIM(AH1210))="X",1,0)</f>
        <v>0</v>
      </c>
      <c r="DA1210" s="15">
        <v>0</v>
      </c>
      <c r="DB1210" s="16">
        <f>IF(UPPER(TRIM(AM1210))="P", 0, IF(UPPER(TRIM(AM1210))="C", 16384, IF(UPPER(TRIM(AM1210))="B", 32768, IF(UPPER(TRIM(AM1210))="U", 49152, -1))))</f>
        <v>0</v>
      </c>
      <c r="DC1210" s="16">
        <f>HEX2DEC(AN1210)</f>
        <v>4476</v>
      </c>
      <c r="DD1210" s="16">
        <f>IF(UPPER(TRIM(BB1210))="",0,IF(UPPER(TRIM(BB1210))="M",32,IF(UPPER(TRIM(BB1210))="H",64,IF(UPPER(TRIM(BB1210))="I",128,-1))))</f>
        <v>0</v>
      </c>
      <c r="DE1210" s="16">
        <f>IF(UPPER(TRIM(BC1210))="",0, IF(UPPER(TRIM(BC1210))="U",1,IF(UPPER(TRIM(BC1210))="A",2,IF(UPPER(TRIM(BC1210))="B1",4,IF(UPPER(TRIM(BC1210))="B2",8,IF(UPPER(TRIM(BC1210))="C",16,-1))))))</f>
        <v>0</v>
      </c>
      <c r="DF1210" s="17"/>
      <c r="DG1210" s="16">
        <v>688</v>
      </c>
      <c r="DH1210" s="16">
        <f>AK1210</f>
        <v>520260</v>
      </c>
      <c r="DI1210" s="16">
        <f>AL1210</f>
        <v>3</v>
      </c>
      <c r="DJ1210" s="16">
        <f>DB1210 + DC1210</f>
        <v>4476</v>
      </c>
      <c r="DK1210" s="16">
        <f>HEX2DEC(AO1210)</f>
        <v>0</v>
      </c>
      <c r="DL1210" s="16">
        <f>HEX2DEC(AP1210)</f>
        <v>4476</v>
      </c>
      <c r="DM1210" s="13">
        <v>0</v>
      </c>
      <c r="DN1210" s="16">
        <v>518</v>
      </c>
      <c r="DO1210" s="16">
        <f>BV1210*2^15+BW1210*2^14+BX1210*2^13+BY1210*2^12+BZ1210*2^11+CA1210*2^10+CB1210*2^9+CC1210*2^8+CD1210*2^7+CE1210*2^6+CF1210*2^5+CG1210*2^4+CH1210*2^3+CI1210*2^2+CJ1210*2^1+CK1210*2^0</f>
        <v>0</v>
      </c>
      <c r="DP1210" s="16">
        <f>CL1210*2^15+CM1210*2^14+CN1210*2^13+CO1210*2^12+CP1210*2^11+CQ1210*2^10+CR1210*2^9+CS1210*2^8+CT1210*2^7+CU1210*2^6+CV1210*2^5+CW1210*2^4+CX1210*2^3+CY1210*2^2+CZ1210*2^1+DA1210*2^0</f>
        <v>0</v>
      </c>
      <c r="DQ1210" s="16">
        <f>IF(DS1210=2,AT1210*1000,AT1210)</f>
        <v>250</v>
      </c>
      <c r="DR1210" s="16">
        <f>IF(DT1210=2,AU1210*1000,AU1210)</f>
        <v>250</v>
      </c>
      <c r="DS1210" s="16">
        <v>2</v>
      </c>
      <c r="DT1210" s="16">
        <v>2</v>
      </c>
      <c r="DU1210" s="16">
        <f>MAX(0,MIN(AX1210,3))*2^14+MAX(0,MIN(AY1210,3))*2^12+MAX(0,MIN(AZ1210,3))*2^10+MAX(0,MIN(BA1210,3))*2^8+IF(AW1210&lt;0,31,IF(AW1210&gt;30,30,AW1210))</f>
        <v>0</v>
      </c>
      <c r="DV1210" s="16">
        <f>DD1210 + DE1210</f>
        <v>0</v>
      </c>
      <c r="DW1210" s="138" t="s">
        <v>184</v>
      </c>
      <c r="DX1210" s="137" t="s">
        <v>273</v>
      </c>
      <c r="DY1210" s="137" t="s">
        <v>186</v>
      </c>
      <c r="DZ1210" s="17"/>
      <c r="EA1210" s="15"/>
      <c r="EB1210" s="15"/>
      <c r="EC1210" s="15"/>
      <c r="ED1210" s="15"/>
    </row>
    <row r="1211" spans="1:134" ht="15" hidden="1" customHeight="1" x14ac:dyDescent="0.3">
      <c r="A1211" s="220"/>
      <c r="B1211" s="139"/>
      <c r="C1211" s="553" t="s">
        <v>1847</v>
      </c>
      <c r="D1211" s="151"/>
      <c r="E1211" s="151"/>
      <c r="F1211" s="151"/>
      <c r="G1211" s="151"/>
      <c r="H1211" s="151"/>
      <c r="I1211" s="151"/>
      <c r="J1211" s="151"/>
      <c r="K1211" s="151"/>
      <c r="L1211" s="151"/>
      <c r="M1211" s="151"/>
      <c r="N1211" s="151"/>
      <c r="O1211" s="151"/>
      <c r="P1211" s="151"/>
      <c r="Q1211" s="151"/>
      <c r="R1211" s="151"/>
      <c r="S1211" s="151"/>
      <c r="T1211" s="151"/>
      <c r="U1211" s="151"/>
      <c r="V1211" s="151"/>
      <c r="W1211" s="151"/>
      <c r="X1211" s="151"/>
      <c r="Y1211" s="151"/>
      <c r="Z1211" s="151"/>
      <c r="AA1211" s="151"/>
      <c r="AB1211" s="151"/>
      <c r="AC1211" s="151"/>
      <c r="AD1211" s="151"/>
      <c r="AE1211" s="151"/>
      <c r="AF1211" s="151"/>
      <c r="AG1211" s="151"/>
      <c r="AH1211" s="151"/>
      <c r="AI1211" s="151"/>
      <c r="AJ1211" s="148">
        <f>IF($DM1211=0,0,(IF(_xlfn.BITAND($DM1211, 128),"8,", "") &amp; IF(_xlfn.BITAND($DM1211,64),"7,", "") &amp; IF(_xlfn.BITAND($DM1211,7), _xlfn.BITAND($DM1211,7) &amp; ",", "") &amp; IF(_xlfn.BITAND($DM1211, 56), _xlfn.BITAND($DM1211, 56)/8, "")))</f>
        <v>0</v>
      </c>
      <c r="AK1211" s="135">
        <v>520260</v>
      </c>
      <c r="AL1211" s="135">
        <v>4</v>
      </c>
      <c r="AM1211" s="194" t="s">
        <v>165</v>
      </c>
      <c r="AN1211" s="195" t="s">
        <v>1848</v>
      </c>
      <c r="AO1211" s="195" t="s">
        <v>167</v>
      </c>
      <c r="AP1211" s="195" t="s">
        <v>1848</v>
      </c>
      <c r="AQ1211" s="132"/>
      <c r="AR1211" s="197"/>
      <c r="AS1211" s="12"/>
      <c r="AT1211" s="198">
        <v>0.25</v>
      </c>
      <c r="AU1211" s="198">
        <v>0.25</v>
      </c>
      <c r="AV1211" s="199" t="s">
        <v>259</v>
      </c>
      <c r="AW1211" s="135">
        <v>0</v>
      </c>
      <c r="AX1211" s="135">
        <v>0</v>
      </c>
      <c r="AY1211" s="135">
        <v>0</v>
      </c>
      <c r="AZ1211" s="135">
        <v>0</v>
      </c>
      <c r="BA1211" s="135">
        <v>0</v>
      </c>
      <c r="BB1211" s="136"/>
      <c r="BC1211" s="136"/>
      <c r="BD1211" s="15"/>
      <c r="BE1211" s="137" t="s">
        <v>1847</v>
      </c>
      <c r="BF1211" s="11" t="s">
        <v>264</v>
      </c>
      <c r="BG1211" s="11" t="s">
        <v>265</v>
      </c>
      <c r="BH1211" s="11" t="s">
        <v>266</v>
      </c>
      <c r="BI1211" s="11" t="s">
        <v>525</v>
      </c>
      <c r="BJ1211" s="11" t="s">
        <v>268</v>
      </c>
      <c r="BK1211" s="11" t="s">
        <v>485</v>
      </c>
      <c r="BL1211" s="11" t="s">
        <v>350</v>
      </c>
      <c r="BM1211" s="11" t="s">
        <v>179</v>
      </c>
      <c r="BN1211" s="11" t="s">
        <v>182</v>
      </c>
      <c r="BO1211" s="11" t="s">
        <v>181</v>
      </c>
      <c r="BP1211" s="11" t="s">
        <v>272</v>
      </c>
      <c r="BQ1211" s="11" t="s">
        <v>182</v>
      </c>
      <c r="BR1211" s="11" t="s">
        <v>182</v>
      </c>
      <c r="BS1211" s="11"/>
      <c r="BT1211" s="11" t="s">
        <v>182</v>
      </c>
      <c r="BU1211" s="11"/>
      <c r="BV1211" s="15">
        <f t="shared" si="565"/>
        <v>0</v>
      </c>
      <c r="BW1211" s="15">
        <f t="shared" si="565"/>
        <v>0</v>
      </c>
      <c r="BX1211" s="15">
        <f t="shared" si="565"/>
        <v>0</v>
      </c>
      <c r="BY1211" s="15">
        <f t="shared" si="565"/>
        <v>0</v>
      </c>
      <c r="BZ1211" s="15">
        <f t="shared" si="565"/>
        <v>0</v>
      </c>
      <c r="CA1211" s="15">
        <f>IF(UPPER(TRIM(J1211))="X",1,0)</f>
        <v>0</v>
      </c>
      <c r="CB1211" s="15">
        <f>IF(UPPER(TRIM(L1211))="X",1,0)</f>
        <v>0</v>
      </c>
      <c r="CC1211" s="15">
        <f>IF(UPPER(TRIM(M1211))="X",1,0)</f>
        <v>0</v>
      </c>
      <c r="CD1211" s="15">
        <f>IF(UPPER(TRIM(I1211))="X",1,0)</f>
        <v>0</v>
      </c>
      <c r="CE1211" s="15">
        <f>IF(UPPER(TRIM(K1211))="X",1,0)</f>
        <v>0</v>
      </c>
      <c r="CF1211" s="15">
        <f t="shared" si="566"/>
        <v>0</v>
      </c>
      <c r="CG1211" s="15">
        <f t="shared" si="566"/>
        <v>0</v>
      </c>
      <c r="CH1211" s="15">
        <f t="shared" si="566"/>
        <v>0</v>
      </c>
      <c r="CI1211" s="15">
        <f t="shared" si="566"/>
        <v>0</v>
      </c>
      <c r="CJ1211" s="15">
        <f t="shared" si="566"/>
        <v>0</v>
      </c>
      <c r="CK1211" s="15">
        <f t="shared" si="566"/>
        <v>0</v>
      </c>
      <c r="CL1211" s="15">
        <f t="shared" si="566"/>
        <v>0</v>
      </c>
      <c r="CM1211" s="15">
        <f t="shared" si="566"/>
        <v>0</v>
      </c>
      <c r="CN1211" s="15">
        <f t="shared" si="566"/>
        <v>0</v>
      </c>
      <c r="CO1211" s="15">
        <f t="shared" si="566"/>
        <v>0</v>
      </c>
      <c r="CP1211" s="15">
        <f t="shared" si="567"/>
        <v>0</v>
      </c>
      <c r="CQ1211" s="15">
        <f t="shared" si="567"/>
        <v>0</v>
      </c>
      <c r="CR1211" s="15">
        <f t="shared" si="567"/>
        <v>0</v>
      </c>
      <c r="CS1211" s="15">
        <f t="shared" si="567"/>
        <v>0</v>
      </c>
      <c r="CT1211" s="15">
        <f t="shared" si="567"/>
        <v>0</v>
      </c>
      <c r="CU1211" s="15">
        <f t="shared" si="567"/>
        <v>0</v>
      </c>
      <c r="CV1211" s="15">
        <f t="shared" si="567"/>
        <v>0</v>
      </c>
      <c r="CW1211" s="15">
        <f t="shared" si="567"/>
        <v>0</v>
      </c>
      <c r="CX1211" s="15">
        <f t="shared" si="567"/>
        <v>0</v>
      </c>
      <c r="CY1211" s="15">
        <v>0</v>
      </c>
      <c r="CZ1211" s="15">
        <f>IF(UPPER(TRIM(AH1211))="X",1,0)</f>
        <v>0</v>
      </c>
      <c r="DA1211" s="15">
        <v>0</v>
      </c>
      <c r="DB1211" s="16">
        <f>IF(UPPER(TRIM(AM1211))="P", 0, IF(UPPER(TRIM(AM1211))="C", 16384, IF(UPPER(TRIM(AM1211))="B", 32768, IF(UPPER(TRIM(AM1211))="U", 49152, -1))))</f>
        <v>0</v>
      </c>
      <c r="DC1211" s="16">
        <f>HEX2DEC(AN1211)</f>
        <v>4477</v>
      </c>
      <c r="DD1211" s="16">
        <f>IF(UPPER(TRIM(BB1211))="",0,IF(UPPER(TRIM(BB1211))="M",32,IF(UPPER(TRIM(BB1211))="H",64,IF(UPPER(TRIM(BB1211))="I",128,-1))))</f>
        <v>0</v>
      </c>
      <c r="DE1211" s="16">
        <f>IF(UPPER(TRIM(BC1211))="",0, IF(UPPER(TRIM(BC1211))="U",1,IF(UPPER(TRIM(BC1211))="A",2,IF(UPPER(TRIM(BC1211))="B1",4,IF(UPPER(TRIM(BC1211))="B2",8,IF(UPPER(TRIM(BC1211))="C",16,-1))))))</f>
        <v>0</v>
      </c>
      <c r="DF1211" s="17"/>
      <c r="DG1211" s="16">
        <v>689</v>
      </c>
      <c r="DH1211" s="16">
        <f>AK1211</f>
        <v>520260</v>
      </c>
      <c r="DI1211" s="16">
        <f>AL1211</f>
        <v>4</v>
      </c>
      <c r="DJ1211" s="16">
        <f>DB1211 + DC1211</f>
        <v>4477</v>
      </c>
      <c r="DK1211" s="16">
        <f>HEX2DEC(AO1211)</f>
        <v>0</v>
      </c>
      <c r="DL1211" s="16">
        <f>HEX2DEC(AP1211)</f>
        <v>4477</v>
      </c>
      <c r="DM1211" s="13">
        <v>0</v>
      </c>
      <c r="DN1211" s="16">
        <v>519</v>
      </c>
      <c r="DO1211" s="16">
        <f>BV1211*2^15+BW1211*2^14+BX1211*2^13+BY1211*2^12+BZ1211*2^11+CA1211*2^10+CB1211*2^9+CC1211*2^8+CD1211*2^7+CE1211*2^6+CF1211*2^5+CG1211*2^4+CH1211*2^3+CI1211*2^2+CJ1211*2^1+CK1211*2^0</f>
        <v>0</v>
      </c>
      <c r="DP1211" s="16">
        <f>CL1211*2^15+CM1211*2^14+CN1211*2^13+CO1211*2^12+CP1211*2^11+CQ1211*2^10+CR1211*2^9+CS1211*2^8+CT1211*2^7+CU1211*2^6+CV1211*2^5+CW1211*2^4+CX1211*2^3+CY1211*2^2+CZ1211*2^1+DA1211*2^0</f>
        <v>0</v>
      </c>
      <c r="DQ1211" s="16">
        <f>IF(DS1211=2,AT1211*1000,AT1211)</f>
        <v>250</v>
      </c>
      <c r="DR1211" s="16">
        <f>IF(DT1211=2,AU1211*1000,AU1211)</f>
        <v>250</v>
      </c>
      <c r="DS1211" s="16">
        <v>2</v>
      </c>
      <c r="DT1211" s="16">
        <v>2</v>
      </c>
      <c r="DU1211" s="16">
        <f>MAX(0,MIN(AX1211,3))*2^14+MAX(0,MIN(AY1211,3))*2^12+MAX(0,MIN(AZ1211,3))*2^10+MAX(0,MIN(BA1211,3))*2^8+IF(AW1211&lt;0,31,IF(AW1211&gt;30,30,AW1211))</f>
        <v>0</v>
      </c>
      <c r="DV1211" s="16">
        <f>DD1211 + DE1211</f>
        <v>0</v>
      </c>
      <c r="DW1211" s="138" t="s">
        <v>184</v>
      </c>
      <c r="DX1211" s="137" t="s">
        <v>273</v>
      </c>
      <c r="DY1211" s="137" t="s">
        <v>186</v>
      </c>
      <c r="DZ1211" s="17"/>
      <c r="EA1211" s="15"/>
      <c r="EB1211" s="15"/>
      <c r="EC1211" s="15"/>
      <c r="ED1211" s="15"/>
    </row>
    <row r="1212" spans="1:134" ht="15" hidden="1" customHeight="1" x14ac:dyDescent="0.3">
      <c r="A1212" s="154"/>
      <c r="B1212" s="176"/>
      <c r="C1212" s="563"/>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285"/>
      <c r="AK1212" s="184"/>
      <c r="AL1212" s="184"/>
      <c r="AM1212" s="286"/>
      <c r="AN1212" s="287"/>
      <c r="AO1212" s="287"/>
      <c r="AP1212" s="287"/>
      <c r="AQ1212" s="295"/>
      <c r="AR1212" s="189"/>
      <c r="AS1212" s="184"/>
      <c r="AT1212" s="190"/>
      <c r="AU1212" s="341"/>
      <c r="AV1212" s="184"/>
      <c r="AW1212" s="184"/>
      <c r="AX1212" s="184"/>
      <c r="AY1212" s="184"/>
      <c r="AZ1212" s="184"/>
      <c r="BA1212" s="184"/>
      <c r="BB1212" s="186"/>
      <c r="BC1212" s="186"/>
      <c r="BD1212" s="15"/>
      <c r="BE1212" s="137" t="s">
        <v>183</v>
      </c>
      <c r="BF1212" s="146"/>
      <c r="BG1212" s="146"/>
      <c r="BH1212" s="146"/>
      <c r="BI1212" s="11" t="s">
        <v>183</v>
      </c>
      <c r="BJ1212" s="11" t="s">
        <v>183</v>
      </c>
      <c r="BK1212" s="11" t="s">
        <v>183</v>
      </c>
      <c r="BL1212" s="11" t="s">
        <v>183</v>
      </c>
      <c r="BM1212" s="11" t="s">
        <v>183</v>
      </c>
      <c r="BN1212" s="11" t="s">
        <v>183</v>
      </c>
      <c r="BO1212" s="11" t="s">
        <v>183</v>
      </c>
      <c r="BP1212" s="11" t="s">
        <v>183</v>
      </c>
      <c r="BQ1212" s="11" t="s">
        <v>183</v>
      </c>
      <c r="BR1212" s="11" t="s">
        <v>183</v>
      </c>
      <c r="BS1212" s="11" t="s">
        <v>183</v>
      </c>
      <c r="BT1212" s="11" t="s">
        <v>183</v>
      </c>
      <c r="BU1212" s="11"/>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c r="CU1212" s="15"/>
      <c r="CV1212" s="15"/>
      <c r="CW1212" s="15"/>
      <c r="CX1212" s="15"/>
      <c r="CY1212" s="15"/>
      <c r="CZ1212" s="15"/>
      <c r="DA1212" s="15"/>
      <c r="DB1212" s="16"/>
      <c r="DC1212" s="16"/>
      <c r="DD1212" s="16"/>
      <c r="DE1212" s="16"/>
      <c r="DF1212" s="17"/>
      <c r="DG1212" s="16"/>
      <c r="DH1212" s="16"/>
      <c r="DI1212" s="16"/>
      <c r="DJ1212" s="16"/>
      <c r="DK1212" s="16"/>
      <c r="DL1212" s="16"/>
      <c r="DM1212" s="185"/>
      <c r="DN1212" s="16"/>
      <c r="DO1212" s="16"/>
      <c r="DP1212" s="16"/>
      <c r="DQ1212" s="16"/>
      <c r="DR1212" s="16"/>
      <c r="DS1212" s="16"/>
      <c r="DT1212" s="16"/>
      <c r="DU1212" s="16"/>
      <c r="DV1212" s="16"/>
      <c r="DW1212" s="138"/>
      <c r="DX1212" s="137"/>
      <c r="DY1212" s="137"/>
      <c r="DZ1212" s="17"/>
      <c r="EA1212" s="15"/>
      <c r="EB1212" s="15"/>
      <c r="EC1212" s="15"/>
      <c r="ED1212" s="15"/>
    </row>
    <row r="1213" spans="1:134" ht="15" hidden="1" customHeight="1" x14ac:dyDescent="0.3">
      <c r="A1213" s="154"/>
      <c r="B1213" s="153" t="s">
        <v>1849</v>
      </c>
      <c r="C1213" s="561" t="s">
        <v>1850</v>
      </c>
      <c r="D1213" s="151"/>
      <c r="E1213" s="152"/>
      <c r="F1213" s="152"/>
      <c r="G1213" s="151"/>
      <c r="H1213" s="152"/>
      <c r="I1213" s="151"/>
      <c r="J1213" s="151"/>
      <c r="K1213" s="152"/>
      <c r="L1213" s="151"/>
      <c r="M1213" s="152"/>
      <c r="N1213" s="151"/>
      <c r="O1213" s="152"/>
      <c r="P1213" s="152"/>
      <c r="Q1213" s="152"/>
      <c r="R1213" s="152"/>
      <c r="S1213" s="152"/>
      <c r="T1213" s="152"/>
      <c r="U1213" s="152"/>
      <c r="V1213" s="152"/>
      <c r="W1213" s="152"/>
      <c r="X1213" s="152"/>
      <c r="Y1213" s="152"/>
      <c r="Z1213" s="152"/>
      <c r="AA1213" s="152"/>
      <c r="AB1213" s="152"/>
      <c r="AC1213" s="152"/>
      <c r="AD1213" s="152"/>
      <c r="AE1213" s="152"/>
      <c r="AF1213" s="152"/>
      <c r="AG1213" s="152"/>
      <c r="AH1213" s="152"/>
      <c r="AI1213" s="152"/>
      <c r="AJ1213" s="128">
        <f>IF($DM1213=0,0,(IF(_xlfn.BITAND($DM1213, 128),"8,", "") &amp; IF(_xlfn.BITAND($DM1213,64),"7,", "") &amp; IF(_xlfn.BITAND($DM1213,7), _xlfn.BITAND($DM1213,7) &amp; ",", "") &amp; IF(_xlfn.BITAND($DM1213, 56), _xlfn.BITAND($DM1213, 56)/8, "")))</f>
        <v>0</v>
      </c>
      <c r="AK1213" s="129">
        <v>159</v>
      </c>
      <c r="AL1213" s="129">
        <v>1</v>
      </c>
      <c r="AM1213" s="130" t="s">
        <v>165</v>
      </c>
      <c r="AN1213" s="131" t="s">
        <v>1851</v>
      </c>
      <c r="AO1213" s="131" t="s">
        <v>167</v>
      </c>
      <c r="AP1213" s="131" t="s">
        <v>1851</v>
      </c>
      <c r="AQ1213" s="132" t="s">
        <v>1852</v>
      </c>
      <c r="AR1213" s="197"/>
      <c r="AS1213" s="12"/>
      <c r="AT1213" s="198">
        <v>3</v>
      </c>
      <c r="AU1213" s="198">
        <v>1</v>
      </c>
      <c r="AV1213" s="12" t="s">
        <v>259</v>
      </c>
      <c r="AW1213" s="135">
        <v>0</v>
      </c>
      <c r="AX1213" s="135">
        <v>0</v>
      </c>
      <c r="AY1213" s="135">
        <v>0</v>
      </c>
      <c r="AZ1213" s="135">
        <v>0</v>
      </c>
      <c r="BA1213" s="135">
        <v>0</v>
      </c>
      <c r="BB1213" s="136"/>
      <c r="BC1213" s="136"/>
      <c r="BD1213" s="15"/>
      <c r="BE1213" s="137" t="s">
        <v>1850</v>
      </c>
      <c r="BF1213" s="11" t="s">
        <v>264</v>
      </c>
      <c r="BG1213" s="11" t="s">
        <v>265</v>
      </c>
      <c r="BH1213" s="11" t="s">
        <v>266</v>
      </c>
      <c r="BI1213" s="146" t="s">
        <v>484</v>
      </c>
      <c r="BJ1213" s="11" t="s">
        <v>268</v>
      </c>
      <c r="BK1213" s="11" t="s">
        <v>485</v>
      </c>
      <c r="BL1213" s="11" t="s">
        <v>486</v>
      </c>
      <c r="BM1213" s="11" t="s">
        <v>323</v>
      </c>
      <c r="BN1213" s="11" t="s">
        <v>182</v>
      </c>
      <c r="BO1213" s="11" t="s">
        <v>181</v>
      </c>
      <c r="BP1213" s="11" t="s">
        <v>272</v>
      </c>
      <c r="BQ1213" s="11" t="s">
        <v>180</v>
      </c>
      <c r="BR1213" s="11" t="s">
        <v>182</v>
      </c>
      <c r="BS1213" s="11" t="s">
        <v>183</v>
      </c>
      <c r="BT1213" s="11" t="s">
        <v>182</v>
      </c>
      <c r="BU1213" s="11"/>
      <c r="BV1213" s="15">
        <f>IF(UPPER(TRIM(D1213))="X",1,0)</f>
        <v>0</v>
      </c>
      <c r="BW1213" s="15">
        <f>IF(UPPER(TRIM(E1213))="X",1,0)</f>
        <v>0</v>
      </c>
      <c r="BX1213" s="15">
        <f>IF(UPPER(TRIM(F1213))="X",1,0)</f>
        <v>0</v>
      </c>
      <c r="BY1213" s="15">
        <f>IF(UPPER(TRIM(G1213))="X",1,0)</f>
        <v>0</v>
      </c>
      <c r="BZ1213" s="15">
        <f>IF(UPPER(TRIM(H1213))="X",1,0)</f>
        <v>0</v>
      </c>
      <c r="CA1213" s="15">
        <f>IF(UPPER(TRIM(J1213))="X",1,0)</f>
        <v>0</v>
      </c>
      <c r="CB1213" s="15">
        <f>IF(UPPER(TRIM(L1213))="X",1,0)</f>
        <v>0</v>
      </c>
      <c r="CC1213" s="15">
        <f>IF(UPPER(TRIM(M1213))="X",1,0)</f>
        <v>0</v>
      </c>
      <c r="CD1213" s="15">
        <f>IF(UPPER(TRIM(I1213))="X",1,0)</f>
        <v>0</v>
      </c>
      <c r="CE1213" s="15">
        <f>IF(UPPER(TRIM(K1213))="X",1,0)</f>
        <v>0</v>
      </c>
      <c r="CF1213" s="15">
        <f t="shared" ref="CF1213:CX1213" si="568">IF(UPPER(TRIM(N1213))="X",1,0)</f>
        <v>0</v>
      </c>
      <c r="CG1213" s="15">
        <f t="shared" si="568"/>
        <v>0</v>
      </c>
      <c r="CH1213" s="15">
        <f t="shared" si="568"/>
        <v>0</v>
      </c>
      <c r="CI1213" s="15">
        <f t="shared" si="568"/>
        <v>0</v>
      </c>
      <c r="CJ1213" s="15">
        <f t="shared" si="568"/>
        <v>0</v>
      </c>
      <c r="CK1213" s="15">
        <f t="shared" si="568"/>
        <v>0</v>
      </c>
      <c r="CL1213" s="15">
        <f t="shared" si="568"/>
        <v>0</v>
      </c>
      <c r="CM1213" s="15">
        <f t="shared" si="568"/>
        <v>0</v>
      </c>
      <c r="CN1213" s="15">
        <f t="shared" si="568"/>
        <v>0</v>
      </c>
      <c r="CO1213" s="15">
        <f t="shared" si="568"/>
        <v>0</v>
      </c>
      <c r="CP1213" s="15">
        <f t="shared" si="568"/>
        <v>0</v>
      </c>
      <c r="CQ1213" s="15">
        <f t="shared" si="568"/>
        <v>0</v>
      </c>
      <c r="CR1213" s="15">
        <f t="shared" si="568"/>
        <v>0</v>
      </c>
      <c r="CS1213" s="15">
        <f t="shared" si="568"/>
        <v>0</v>
      </c>
      <c r="CT1213" s="15">
        <f t="shared" si="568"/>
        <v>0</v>
      </c>
      <c r="CU1213" s="15">
        <f t="shared" si="568"/>
        <v>0</v>
      </c>
      <c r="CV1213" s="15">
        <f t="shared" si="568"/>
        <v>0</v>
      </c>
      <c r="CW1213" s="15">
        <f t="shared" si="568"/>
        <v>0</v>
      </c>
      <c r="CX1213" s="15">
        <f t="shared" si="568"/>
        <v>0</v>
      </c>
      <c r="CY1213" s="15">
        <v>0</v>
      </c>
      <c r="CZ1213" s="15">
        <f>IF(UPPER(TRIM(AH1213))="X",1,0)</f>
        <v>0</v>
      </c>
      <c r="DA1213" s="15">
        <v>0</v>
      </c>
      <c r="DB1213" s="16">
        <f>IF(UPPER(TRIM(AM1213))="P", 0, IF(UPPER(TRIM(AM1213))="C", 16384, IF(UPPER(TRIM(AM1213))="B", 32768, IF(UPPER(TRIM(AM1213))="U", 49152, -1))))</f>
        <v>0</v>
      </c>
      <c r="DC1213" s="16">
        <f>HEX2DEC(AN1213)</f>
        <v>4107</v>
      </c>
      <c r="DD1213" s="16">
        <f>IF(UPPER(TRIM(BB1213))="",0,IF(UPPER(TRIM(BB1213))="M",32,IF(UPPER(TRIM(BB1213))="H",64,IF(UPPER(TRIM(BB1213))="I",128,-1))))</f>
        <v>0</v>
      </c>
      <c r="DE1213" s="16">
        <f>IF(UPPER(TRIM(BC1213))="",0, IF(UPPER(TRIM(BC1213))="U",1,IF(UPPER(TRIM(BC1213))="A",2,IF(UPPER(TRIM(BC1213))="B1",4,IF(UPPER(TRIM(BC1213))="B2",8,IF(UPPER(TRIM(BC1213))="C",16,-1))))))</f>
        <v>0</v>
      </c>
      <c r="DF1213" s="17"/>
      <c r="DG1213" s="16">
        <v>695</v>
      </c>
      <c r="DH1213" s="16">
        <f>AK1213</f>
        <v>159</v>
      </c>
      <c r="DI1213" s="16">
        <f>AL1213</f>
        <v>1</v>
      </c>
      <c r="DJ1213" s="16">
        <f>DB1213 + DC1213</f>
        <v>4107</v>
      </c>
      <c r="DK1213" s="16">
        <f>HEX2DEC(AO1213)</f>
        <v>0</v>
      </c>
      <c r="DL1213" s="16">
        <f>HEX2DEC(AP1213)</f>
        <v>4107</v>
      </c>
      <c r="DM1213" s="128">
        <v>0</v>
      </c>
      <c r="DN1213" s="16">
        <v>525</v>
      </c>
      <c r="DO1213" s="16">
        <f>BV1213*2^15+BW1213*2^14+BX1213*2^13+BY1213*2^12+BZ1213*2^11+CA1213*2^10+CB1213*2^9+CC1213*2^8+CD1213*2^7+CE1213*2^6+CF1213*2^5+CG1213*2^4+CH1213*2^3+CI1213*2^2+CJ1213*2^1+CK1213*2^0</f>
        <v>0</v>
      </c>
      <c r="DP1213" s="16">
        <f>CL1213*2^15+CM1213*2^14+CN1213*2^13+CO1213*2^12+CP1213*2^11+CQ1213*2^10+CR1213*2^9+CS1213*2^8+CT1213*2^7+CU1213*2^6+CV1213*2^5+CW1213*2^4+CX1213*2^3+CY1213*2^2+CZ1213*2^1+DA1213*2^0</f>
        <v>0</v>
      </c>
      <c r="DQ1213" s="16">
        <f>IF(DS1213=2,AT1213*1000,AT1213)</f>
        <v>3000</v>
      </c>
      <c r="DR1213" s="16">
        <f>IF(DT1213=2,AU1213*1000,AU1213)</f>
        <v>1000</v>
      </c>
      <c r="DS1213" s="16">
        <v>2</v>
      </c>
      <c r="DT1213" s="16">
        <v>2</v>
      </c>
      <c r="DU1213" s="16">
        <f>MAX(0,MIN(AX1213,3))*2^14+MAX(0,MIN(AY1213,3))*2^12+MAX(0,MIN(AZ1213,3))*2^10+MAX(0,MIN(BA1213,3))*2^8+IF(AW1213&lt;0,31,IF(AW1213&gt;30,30,AW1213))</f>
        <v>0</v>
      </c>
      <c r="DV1213" s="16">
        <f>DD1213 + DE1213</f>
        <v>0</v>
      </c>
      <c r="DW1213" s="138" t="s">
        <v>184</v>
      </c>
      <c r="DX1213" s="137" t="s">
        <v>273</v>
      </c>
      <c r="DY1213" s="137" t="s">
        <v>186</v>
      </c>
      <c r="DZ1213" s="17"/>
      <c r="EA1213" s="15"/>
      <c r="EB1213" s="15"/>
      <c r="EC1213" s="15"/>
      <c r="ED1213" s="15"/>
    </row>
    <row r="1214" spans="1:134" ht="15" hidden="1" customHeight="1" x14ac:dyDescent="0.3">
      <c r="A1214" s="123"/>
      <c r="B1214" s="139"/>
      <c r="C1214" s="561"/>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48"/>
      <c r="AK1214" s="12"/>
      <c r="AL1214" s="12"/>
      <c r="AM1214" s="149"/>
      <c r="AN1214" s="150"/>
      <c r="AO1214" s="150"/>
      <c r="AP1214" s="150"/>
      <c r="AQ1214" s="140" t="s">
        <v>1853</v>
      </c>
      <c r="AR1214" s="261">
        <v>2.5</v>
      </c>
      <c r="AS1214" s="12" t="s">
        <v>328</v>
      </c>
      <c r="AT1214" s="224"/>
      <c r="AU1214" s="266"/>
      <c r="AV1214" s="12"/>
      <c r="AW1214" s="12"/>
      <c r="AX1214" s="12"/>
      <c r="AY1214" s="12"/>
      <c r="AZ1214" s="12"/>
      <c r="BA1214" s="12"/>
      <c r="BB1214" s="14"/>
      <c r="BC1214" s="14"/>
      <c r="BD1214" s="15"/>
      <c r="BE1214" s="137"/>
      <c r="BF1214" s="146"/>
      <c r="BG1214" s="146"/>
      <c r="BH1214" s="146"/>
      <c r="BI1214" s="11"/>
      <c r="BJ1214" s="11"/>
      <c r="BK1214" s="11"/>
      <c r="BL1214" s="11"/>
      <c r="BM1214" s="11"/>
      <c r="BN1214" s="11"/>
      <c r="BO1214" s="11"/>
      <c r="BP1214" s="11"/>
      <c r="BQ1214" s="11"/>
      <c r="BR1214" s="11"/>
      <c r="BS1214" s="11"/>
      <c r="BT1214" s="11"/>
      <c r="BU1214" s="11"/>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c r="CU1214" s="15"/>
      <c r="CV1214" s="15"/>
      <c r="CW1214" s="15"/>
      <c r="CX1214" s="15"/>
      <c r="CY1214" s="15"/>
      <c r="CZ1214" s="15"/>
      <c r="DA1214" s="15"/>
      <c r="DB1214" s="16"/>
      <c r="DC1214" s="16"/>
      <c r="DD1214" s="16"/>
      <c r="DE1214" s="16"/>
      <c r="DF1214" s="17"/>
      <c r="DG1214" s="16"/>
      <c r="DH1214" s="16"/>
      <c r="DI1214" s="16"/>
      <c r="DJ1214" s="16"/>
      <c r="DK1214" s="16"/>
      <c r="DL1214" s="16"/>
      <c r="DM1214" s="13"/>
      <c r="DN1214" s="16"/>
      <c r="DO1214" s="16"/>
      <c r="DP1214" s="16"/>
      <c r="DQ1214" s="16"/>
      <c r="DR1214" s="16"/>
      <c r="DS1214" s="16"/>
      <c r="DT1214" s="16"/>
      <c r="DU1214" s="16"/>
      <c r="DV1214" s="16"/>
      <c r="DW1214" s="138"/>
      <c r="DX1214" s="137"/>
      <c r="DY1214" s="137"/>
      <c r="DZ1214" s="17"/>
      <c r="EA1214" s="15"/>
      <c r="EB1214" s="15"/>
      <c r="EC1214" s="15"/>
      <c r="ED1214" s="15"/>
    </row>
    <row r="1215" spans="1:134" ht="15" hidden="1" customHeight="1" x14ac:dyDescent="0.3">
      <c r="A1215" s="123"/>
      <c r="B1215" s="176"/>
      <c r="C1215" s="563"/>
      <c r="D1215" s="351"/>
      <c r="E1215" s="351"/>
      <c r="F1215" s="351"/>
      <c r="G1215" s="351"/>
      <c r="H1215" s="351"/>
      <c r="I1215" s="351"/>
      <c r="J1215" s="351"/>
      <c r="K1215" s="351"/>
      <c r="L1215" s="351"/>
      <c r="M1215" s="351"/>
      <c r="N1215" s="351"/>
      <c r="O1215" s="351"/>
      <c r="P1215" s="351"/>
      <c r="Q1215" s="351"/>
      <c r="R1215" s="351"/>
      <c r="S1215" s="351"/>
      <c r="T1215" s="351"/>
      <c r="U1215" s="351"/>
      <c r="V1215" s="351"/>
      <c r="W1215" s="351"/>
      <c r="X1215" s="351"/>
      <c r="Y1215" s="351"/>
      <c r="Z1215" s="351"/>
      <c r="AA1215" s="351"/>
      <c r="AB1215" s="351"/>
      <c r="AC1215" s="351"/>
      <c r="AD1215" s="351"/>
      <c r="AE1215" s="351"/>
      <c r="AF1215" s="351"/>
      <c r="AG1215" s="351"/>
      <c r="AH1215" s="351"/>
      <c r="AI1215" s="351"/>
      <c r="AJ1215" s="352"/>
      <c r="AK1215" s="351"/>
      <c r="AL1215" s="351"/>
      <c r="AM1215" s="353"/>
      <c r="AN1215" s="354"/>
      <c r="AO1215" s="354"/>
      <c r="AP1215" s="354"/>
      <c r="AQ1215" s="355"/>
      <c r="AR1215" s="356"/>
      <c r="AS1215" s="351"/>
      <c r="AT1215" s="357"/>
      <c r="AU1215" s="358"/>
      <c r="AV1215" s="351"/>
      <c r="AW1215" s="351"/>
      <c r="AX1215" s="351"/>
      <c r="AY1215" s="351"/>
      <c r="AZ1215" s="351"/>
      <c r="BA1215" s="351"/>
      <c r="BB1215" s="359"/>
      <c r="BC1215" s="359"/>
      <c r="BD1215" s="15"/>
      <c r="BE1215" s="137"/>
      <c r="BF1215" s="146"/>
      <c r="BG1215" s="146"/>
      <c r="BH1215" s="146"/>
      <c r="BI1215" s="11"/>
      <c r="BJ1215" s="11"/>
      <c r="BK1215" s="11"/>
      <c r="BL1215" s="11"/>
      <c r="BM1215" s="11"/>
      <c r="BN1215" s="11"/>
      <c r="BO1215" s="11"/>
      <c r="BP1215" s="11"/>
      <c r="BQ1215" s="11"/>
      <c r="BR1215" s="11"/>
      <c r="BS1215" s="11"/>
      <c r="BT1215" s="11"/>
      <c r="BU1215" s="11"/>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c r="CU1215" s="15"/>
      <c r="CV1215" s="15"/>
      <c r="CW1215" s="15"/>
      <c r="CX1215" s="15"/>
      <c r="CY1215" s="15"/>
      <c r="CZ1215" s="15"/>
      <c r="DA1215" s="15"/>
      <c r="DB1215" s="16"/>
      <c r="DC1215" s="16"/>
      <c r="DD1215" s="16"/>
      <c r="DE1215" s="16"/>
      <c r="DF1215" s="17"/>
      <c r="DG1215" s="16"/>
      <c r="DH1215" s="16"/>
      <c r="DI1215" s="16"/>
      <c r="DJ1215" s="16"/>
      <c r="DK1215" s="16"/>
      <c r="DL1215" s="16"/>
      <c r="DM1215" s="360"/>
      <c r="DN1215" s="16"/>
      <c r="DO1215" s="16"/>
      <c r="DP1215" s="16"/>
      <c r="DQ1215" s="16"/>
      <c r="DR1215" s="16"/>
      <c r="DS1215" s="16"/>
      <c r="DT1215" s="16"/>
      <c r="DU1215" s="16"/>
      <c r="DV1215" s="16"/>
      <c r="DW1215" s="138"/>
      <c r="DX1215" s="137"/>
      <c r="DY1215" s="137"/>
      <c r="DZ1215" s="17"/>
      <c r="EA1215" s="15"/>
      <c r="EB1215" s="15"/>
      <c r="EC1215" s="15"/>
      <c r="ED1215" s="15"/>
    </row>
    <row r="1216" spans="1:134" ht="15" hidden="1" customHeight="1" x14ac:dyDescent="0.3">
      <c r="A1216" s="342" t="s">
        <v>1454</v>
      </c>
      <c r="B1216" s="139"/>
      <c r="C1216" s="553" t="s">
        <v>1854</v>
      </c>
      <c r="D1216" s="300"/>
      <c r="E1216" s="300"/>
      <c r="F1216" s="300"/>
      <c r="G1216" s="299"/>
      <c r="H1216" s="300"/>
      <c r="I1216" s="299"/>
      <c r="J1216" s="299"/>
      <c r="K1216" s="299"/>
      <c r="L1216" s="300"/>
      <c r="M1216" s="299"/>
      <c r="N1216" s="300"/>
      <c r="O1216" s="300"/>
      <c r="P1216" s="300"/>
      <c r="Q1216" s="300"/>
      <c r="R1216" s="300"/>
      <c r="S1216" s="431"/>
      <c r="T1216" s="431"/>
      <c r="U1216" s="431"/>
      <c r="V1216" s="431"/>
      <c r="W1216" s="431"/>
      <c r="X1216" s="431"/>
      <c r="Y1216" s="431"/>
      <c r="Z1216" s="431"/>
      <c r="AA1216" s="431"/>
      <c r="AB1216" s="431"/>
      <c r="AC1216" s="431"/>
      <c r="AD1216" s="431"/>
      <c r="AE1216" s="431"/>
      <c r="AF1216" s="431"/>
      <c r="AG1216" s="431"/>
      <c r="AH1216" s="431"/>
      <c r="AI1216" s="431"/>
      <c r="AJ1216" s="128">
        <f>IF($DM1216=0,0,(IF(_xlfn.BITAND($DM1216, 128),"8,", "") &amp; IF(_xlfn.BITAND($DM1216,64),"7,", "") &amp; IF(_xlfn.BITAND($DM1216,7), _xlfn.BITAND($DM1216,7) &amp; ",", "") &amp; IF(_xlfn.BITAND($DM1216, 56), _xlfn.BITAND($DM1216, 56)/8, "")))</f>
        <v>0</v>
      </c>
      <c r="AK1216" s="129">
        <v>94</v>
      </c>
      <c r="AL1216" s="129">
        <v>3</v>
      </c>
      <c r="AM1216" s="130" t="s">
        <v>165</v>
      </c>
      <c r="AN1216" s="131" t="s">
        <v>1855</v>
      </c>
      <c r="AO1216" s="131" t="s">
        <v>343</v>
      </c>
      <c r="AP1216" s="302" t="s">
        <v>1466</v>
      </c>
      <c r="AQ1216" s="132" t="s">
        <v>1856</v>
      </c>
      <c r="AR1216" s="198">
        <v>4.7999908357771197</v>
      </c>
      <c r="AS1216" s="12" t="s">
        <v>346</v>
      </c>
      <c r="AT1216" s="198">
        <v>1</v>
      </c>
      <c r="AU1216" s="198">
        <v>2</v>
      </c>
      <c r="AV1216" s="12" t="s">
        <v>259</v>
      </c>
      <c r="AW1216" s="135">
        <v>0</v>
      </c>
      <c r="AX1216" s="135">
        <v>0</v>
      </c>
      <c r="AY1216" s="135">
        <v>0</v>
      </c>
      <c r="AZ1216" s="135">
        <v>0</v>
      </c>
      <c r="BA1216" s="135">
        <v>0</v>
      </c>
      <c r="BB1216" s="136"/>
      <c r="BC1216" s="136"/>
      <c r="BD1216" s="15"/>
      <c r="BE1216" s="137" t="str">
        <f>IF(C1216="","",C1216)</f>
        <v>Primary FP high voltage</v>
      </c>
      <c r="BF1216" s="11" t="s">
        <v>264</v>
      </c>
      <c r="BG1216" s="11" t="s">
        <v>265</v>
      </c>
      <c r="BH1216" s="11" t="s">
        <v>266</v>
      </c>
      <c r="BI1216" s="11" t="s">
        <v>525</v>
      </c>
      <c r="BJ1216" s="11" t="s">
        <v>268</v>
      </c>
      <c r="BK1216" s="11" t="s">
        <v>485</v>
      </c>
      <c r="BL1216" s="11" t="s">
        <v>350</v>
      </c>
      <c r="BM1216" s="11" t="s">
        <v>179</v>
      </c>
      <c r="BN1216" s="11" t="s">
        <v>182</v>
      </c>
      <c r="BO1216" s="11" t="s">
        <v>181</v>
      </c>
      <c r="BP1216" s="11" t="s">
        <v>272</v>
      </c>
      <c r="BQ1216" s="11" t="s">
        <v>182</v>
      </c>
      <c r="BR1216" s="11" t="s">
        <v>182</v>
      </c>
      <c r="BS1216" s="11" t="s">
        <v>183</v>
      </c>
      <c r="BT1216" s="11" t="s">
        <v>182</v>
      </c>
      <c r="BU1216" s="11"/>
      <c r="BV1216" s="15">
        <f t="shared" ref="BV1216:BZ1217" si="569">IF(UPPER(TRIM(D1216))="X",1,0)</f>
        <v>0</v>
      </c>
      <c r="BW1216" s="15">
        <f t="shared" si="569"/>
        <v>0</v>
      </c>
      <c r="BX1216" s="15">
        <f t="shared" si="569"/>
        <v>0</v>
      </c>
      <c r="BY1216" s="15">
        <f t="shared" si="569"/>
        <v>0</v>
      </c>
      <c r="BZ1216" s="15">
        <f t="shared" si="569"/>
        <v>0</v>
      </c>
      <c r="CA1216" s="15">
        <f>IF(UPPER(TRIM(J1216))="X",1,0)</f>
        <v>0</v>
      </c>
      <c r="CB1216" s="15">
        <f>IF(UPPER(TRIM(L1216))="X",1,0)</f>
        <v>0</v>
      </c>
      <c r="CC1216" s="15">
        <f>IF(UPPER(TRIM(M1216))="X",1,0)</f>
        <v>0</v>
      </c>
      <c r="CD1216" s="15">
        <f>IF(UPPER(TRIM(I1216))="X",1,0)</f>
        <v>0</v>
      </c>
      <c r="CE1216" s="15">
        <f>IF(UPPER(TRIM(K1216))="X",1,0)</f>
        <v>0</v>
      </c>
      <c r="CF1216" s="15">
        <f t="shared" ref="CF1216:CU1217" si="570">IF(UPPER(TRIM(N1216))="X",1,0)</f>
        <v>0</v>
      </c>
      <c r="CG1216" s="15">
        <f t="shared" si="570"/>
        <v>0</v>
      </c>
      <c r="CH1216" s="15">
        <f t="shared" si="570"/>
        <v>0</v>
      </c>
      <c r="CI1216" s="15">
        <f t="shared" si="570"/>
        <v>0</v>
      </c>
      <c r="CJ1216" s="15">
        <f t="shared" si="570"/>
        <v>0</v>
      </c>
      <c r="CK1216" s="15">
        <f t="shared" si="570"/>
        <v>0</v>
      </c>
      <c r="CL1216" s="15">
        <f t="shared" si="570"/>
        <v>0</v>
      </c>
      <c r="CM1216" s="15">
        <f t="shared" si="570"/>
        <v>0</v>
      </c>
      <c r="CN1216" s="15">
        <f t="shared" si="570"/>
        <v>0</v>
      </c>
      <c r="CO1216" s="15">
        <f t="shared" si="570"/>
        <v>0</v>
      </c>
      <c r="CP1216" s="15">
        <f t="shared" si="570"/>
        <v>0</v>
      </c>
      <c r="CQ1216" s="15">
        <f t="shared" si="570"/>
        <v>0</v>
      </c>
      <c r="CR1216" s="15">
        <f t="shared" si="570"/>
        <v>0</v>
      </c>
      <c r="CS1216" s="15">
        <f t="shared" si="570"/>
        <v>0</v>
      </c>
      <c r="CT1216" s="15">
        <f t="shared" si="570"/>
        <v>0</v>
      </c>
      <c r="CU1216" s="15">
        <f t="shared" si="570"/>
        <v>0</v>
      </c>
      <c r="CV1216" s="15">
        <f t="shared" ref="CP1216:DA1217" si="571">IF(UPPER(TRIM(AD1216))="X",1,0)</f>
        <v>0</v>
      </c>
      <c r="CW1216" s="15">
        <f t="shared" si="571"/>
        <v>0</v>
      </c>
      <c r="CX1216" s="15">
        <f t="shared" si="571"/>
        <v>0</v>
      </c>
      <c r="CY1216" s="15">
        <f t="shared" si="571"/>
        <v>0</v>
      </c>
      <c r="CZ1216" s="15">
        <f t="shared" si="571"/>
        <v>0</v>
      </c>
      <c r="DA1216" s="15">
        <f t="shared" si="571"/>
        <v>0</v>
      </c>
      <c r="DB1216" s="16">
        <f>IF(UPPER(TRIM(AM1216))="P", 0, IF(UPPER(TRIM(AM1216))="C", 16384, IF(UPPER(TRIM(AM1216))="B", 32768, IF(UPPER(TRIM(AM1216))="U", 49152, -1))))</f>
        <v>0</v>
      </c>
      <c r="DC1216" s="16">
        <f>HEX2DEC(AN1216)</f>
        <v>144</v>
      </c>
      <c r="DD1216" s="16">
        <f>IF(UPPER(TRIM(BB1216))="",0,IF(UPPER(TRIM(BB1216))="M",32,IF(UPPER(TRIM(BB1216))="H",64,IF(UPPER(TRIM(BB1216))="I",128,-1))))</f>
        <v>0</v>
      </c>
      <c r="DE1216" s="16">
        <f>IF(UPPER(TRIM(BC1216))="",0, IF(UPPER(TRIM(BC1216))="U",1,IF(UPPER(TRIM(BC1216))="A",2,IF(UPPER(TRIM(BC1216))="B1",4,IF(UPPER(TRIM(BC1216))="B2",8,IF(UPPER(TRIM(BC1216))="C",16,-1))))))</f>
        <v>0</v>
      </c>
      <c r="DF1216" s="17"/>
      <c r="DG1216" s="16">
        <v>128</v>
      </c>
      <c r="DH1216" s="16">
        <f>AK1216</f>
        <v>94</v>
      </c>
      <c r="DI1216" s="16">
        <f>AL1216</f>
        <v>3</v>
      </c>
      <c r="DJ1216" s="16">
        <f>DB1216 + DC1216</f>
        <v>144</v>
      </c>
      <c r="DK1216" s="16">
        <f>HEX2DEC(AO1216)</f>
        <v>18</v>
      </c>
      <c r="DL1216" s="16">
        <f>HEX2DEC(AP1216)</f>
        <v>146</v>
      </c>
      <c r="DM1216" s="128">
        <v>0</v>
      </c>
      <c r="DN1216" s="16">
        <v>87</v>
      </c>
      <c r="DO1216" s="16">
        <f>BV1216*2^15+BW1216*2^14+BX1216*2^13+BY1216*2^12+BZ1216*2^11+CA1216*2^10+CB1216*2^9+CC1216*2^8+CD1216*2^7+CE1216*2^6+CF1216*2^5+CG1216*2^4+CH1216*2^3+CI1216*2^2+CJ1216*2^1+CK1216*2^0</f>
        <v>0</v>
      </c>
      <c r="DP1216" s="16">
        <f>CL1216*2^15+CM1216*2^14+CN1216*2^13+CO1216*2^12+CP1216*2^11+CQ1216*2^10+CR1216*2^9+CS1216*2^8+CT1216*2^7+CU1216*2^6+CV1216*2^5+CW1216*2^4+CX1216*2^3+CY1216*2^2+CZ1216*2^1+DA1216*2^0</f>
        <v>0</v>
      </c>
      <c r="DQ1216" s="16">
        <f>IF(DS1216=2,AT1216*1000,IF(DS1216&gt;2,AT1216,HEX2DEC("40000000")))</f>
        <v>1000</v>
      </c>
      <c r="DR1216" s="16">
        <f>IF(DT1216=2,AU1216*1000,IF(DT1216&gt;2,AU1216,HEX2DEC("40000000")))</f>
        <v>2000</v>
      </c>
      <c r="DS1216" s="16">
        <v>2</v>
      </c>
      <c r="DT1216" s="16">
        <v>2</v>
      </c>
      <c r="DU1216" s="16">
        <f>MAX(0,MIN(AX1216,3))*2^14+MAX(0,MIN(AY1216,3))*2^12+MAX(0,MIN(AZ1216,3))*2^10+MAX(0,MIN(BA1216,3))*2^8+IF(AW1216&lt;0,31,IF(AW1216&gt;30,30,AW1216))</f>
        <v>0</v>
      </c>
      <c r="DV1216" s="16">
        <f>DD1216 + DE1216</f>
        <v>0</v>
      </c>
      <c r="DW1216" s="138" t="s">
        <v>184</v>
      </c>
      <c r="DX1216" s="137" t="s">
        <v>273</v>
      </c>
      <c r="DY1216" s="137" t="s">
        <v>186</v>
      </c>
      <c r="DZ1216" s="17"/>
      <c r="EA1216" s="15"/>
      <c r="EB1216" s="15"/>
      <c r="EC1216" s="15"/>
      <c r="ED1216" s="15"/>
    </row>
    <row r="1217" spans="1:134" ht="15" hidden="1" customHeight="1" x14ac:dyDescent="0.3">
      <c r="A1217" s="342" t="s">
        <v>1456</v>
      </c>
      <c r="B1217" s="139"/>
      <c r="C1217" s="553" t="s">
        <v>1857</v>
      </c>
      <c r="D1217" s="152"/>
      <c r="E1217" s="152"/>
      <c r="F1217" s="152"/>
      <c r="G1217" s="151"/>
      <c r="H1217" s="152"/>
      <c r="I1217" s="151"/>
      <c r="J1217" s="151"/>
      <c r="K1217" s="151"/>
      <c r="L1217" s="152"/>
      <c r="M1217" s="151"/>
      <c r="N1217" s="152"/>
      <c r="O1217" s="152"/>
      <c r="P1217" s="152"/>
      <c r="Q1217" s="152"/>
      <c r="R1217" s="152"/>
      <c r="S1217" s="241"/>
      <c r="T1217" s="241"/>
      <c r="U1217" s="241"/>
      <c r="V1217" s="241"/>
      <c r="W1217" s="241"/>
      <c r="X1217" s="241"/>
      <c r="Y1217" s="241"/>
      <c r="Z1217" s="241"/>
      <c r="AA1217" s="241"/>
      <c r="AB1217" s="241"/>
      <c r="AC1217" s="241"/>
      <c r="AD1217" s="241"/>
      <c r="AE1217" s="241"/>
      <c r="AF1217" s="241"/>
      <c r="AG1217" s="241"/>
      <c r="AH1217" s="241"/>
      <c r="AI1217" s="241"/>
      <c r="AJ1217" s="128">
        <f>IF($DM1217=0,0,(IF(_xlfn.BITAND($DM1217, 128),"8,", "") &amp; IF(_xlfn.BITAND($DM1217,64),"7,", "") &amp; IF(_xlfn.BITAND($DM1217,7), _xlfn.BITAND($DM1217,7) &amp; ",", "") &amp; IF(_xlfn.BITAND($DM1217, 56), _xlfn.BITAND($DM1217, 56)/8, "")))</f>
        <v>0</v>
      </c>
      <c r="AK1217" s="129">
        <v>94</v>
      </c>
      <c r="AL1217" s="129">
        <v>4</v>
      </c>
      <c r="AM1217" s="130" t="s">
        <v>165</v>
      </c>
      <c r="AN1217" s="131" t="s">
        <v>1855</v>
      </c>
      <c r="AO1217" s="131" t="s">
        <v>352</v>
      </c>
      <c r="AP1217" s="302" t="s">
        <v>1858</v>
      </c>
      <c r="AQ1217" s="132" t="s">
        <v>1859</v>
      </c>
      <c r="AR1217" s="198">
        <v>0.199932795698924</v>
      </c>
      <c r="AS1217" s="12" t="s">
        <v>346</v>
      </c>
      <c r="AT1217" s="198">
        <v>1</v>
      </c>
      <c r="AU1217" s="198">
        <v>2</v>
      </c>
      <c r="AV1217" s="12" t="s">
        <v>259</v>
      </c>
      <c r="AW1217" s="135">
        <v>0</v>
      </c>
      <c r="AX1217" s="135">
        <v>0</v>
      </c>
      <c r="AY1217" s="135">
        <v>0</v>
      </c>
      <c r="AZ1217" s="135">
        <v>0</v>
      </c>
      <c r="BA1217" s="135">
        <v>0</v>
      </c>
      <c r="BB1217" s="136"/>
      <c r="BC1217" s="136"/>
      <c r="BD1217" s="15"/>
      <c r="BE1217" s="137" t="str">
        <f>IF(C1217="","",C1217)</f>
        <v>Primary FP low voltage</v>
      </c>
      <c r="BF1217" s="11" t="s">
        <v>264</v>
      </c>
      <c r="BG1217" s="11" t="s">
        <v>265</v>
      </c>
      <c r="BH1217" s="11" t="s">
        <v>266</v>
      </c>
      <c r="BI1217" s="11" t="s">
        <v>525</v>
      </c>
      <c r="BJ1217" s="11" t="s">
        <v>268</v>
      </c>
      <c r="BK1217" s="11" t="s">
        <v>485</v>
      </c>
      <c r="BL1217" s="11" t="s">
        <v>350</v>
      </c>
      <c r="BM1217" s="11" t="s">
        <v>179</v>
      </c>
      <c r="BN1217" s="11" t="s">
        <v>182</v>
      </c>
      <c r="BO1217" s="11" t="s">
        <v>181</v>
      </c>
      <c r="BP1217" s="11" t="s">
        <v>272</v>
      </c>
      <c r="BQ1217" s="11" t="s">
        <v>182</v>
      </c>
      <c r="BR1217" s="11" t="s">
        <v>182</v>
      </c>
      <c r="BS1217" s="11" t="s">
        <v>183</v>
      </c>
      <c r="BT1217" s="11" t="s">
        <v>182</v>
      </c>
      <c r="BU1217" s="11"/>
      <c r="BV1217" s="15">
        <f t="shared" si="569"/>
        <v>0</v>
      </c>
      <c r="BW1217" s="15">
        <f t="shared" si="569"/>
        <v>0</v>
      </c>
      <c r="BX1217" s="15">
        <f t="shared" si="569"/>
        <v>0</v>
      </c>
      <c r="BY1217" s="15">
        <f t="shared" si="569"/>
        <v>0</v>
      </c>
      <c r="BZ1217" s="15">
        <f t="shared" si="569"/>
        <v>0</v>
      </c>
      <c r="CA1217" s="15">
        <f>IF(UPPER(TRIM(J1217))="X",1,0)</f>
        <v>0</v>
      </c>
      <c r="CB1217" s="15">
        <f>IF(UPPER(TRIM(L1217))="X",1,0)</f>
        <v>0</v>
      </c>
      <c r="CC1217" s="15">
        <f>IF(UPPER(TRIM(M1217))="X",1,0)</f>
        <v>0</v>
      </c>
      <c r="CD1217" s="15">
        <f>IF(UPPER(TRIM(I1217))="X",1,0)</f>
        <v>0</v>
      </c>
      <c r="CE1217" s="15">
        <f>IF(UPPER(TRIM(K1217))="X",1,0)</f>
        <v>0</v>
      </c>
      <c r="CF1217" s="15">
        <f t="shared" si="570"/>
        <v>0</v>
      </c>
      <c r="CG1217" s="15">
        <f t="shared" si="570"/>
        <v>0</v>
      </c>
      <c r="CH1217" s="15">
        <f t="shared" si="570"/>
        <v>0</v>
      </c>
      <c r="CI1217" s="15">
        <f t="shared" si="570"/>
        <v>0</v>
      </c>
      <c r="CJ1217" s="15">
        <f t="shared" si="570"/>
        <v>0</v>
      </c>
      <c r="CK1217" s="15">
        <f t="shared" si="570"/>
        <v>0</v>
      </c>
      <c r="CL1217" s="15">
        <f t="shared" si="570"/>
        <v>0</v>
      </c>
      <c r="CM1217" s="15">
        <f t="shared" si="570"/>
        <v>0</v>
      </c>
      <c r="CN1217" s="15">
        <f t="shared" si="570"/>
        <v>0</v>
      </c>
      <c r="CO1217" s="15">
        <f t="shared" si="570"/>
        <v>0</v>
      </c>
      <c r="CP1217" s="15">
        <f t="shared" si="571"/>
        <v>0</v>
      </c>
      <c r="CQ1217" s="15">
        <f t="shared" si="571"/>
        <v>0</v>
      </c>
      <c r="CR1217" s="15">
        <f t="shared" si="571"/>
        <v>0</v>
      </c>
      <c r="CS1217" s="15">
        <f t="shared" si="571"/>
        <v>0</v>
      </c>
      <c r="CT1217" s="15">
        <f t="shared" si="571"/>
        <v>0</v>
      </c>
      <c r="CU1217" s="15">
        <f t="shared" si="571"/>
        <v>0</v>
      </c>
      <c r="CV1217" s="15">
        <f t="shared" si="571"/>
        <v>0</v>
      </c>
      <c r="CW1217" s="15">
        <f t="shared" si="571"/>
        <v>0</v>
      </c>
      <c r="CX1217" s="15">
        <f t="shared" si="571"/>
        <v>0</v>
      </c>
      <c r="CY1217" s="15">
        <f t="shared" si="571"/>
        <v>0</v>
      </c>
      <c r="CZ1217" s="15">
        <f t="shared" si="571"/>
        <v>0</v>
      </c>
      <c r="DA1217" s="15">
        <f t="shared" si="571"/>
        <v>0</v>
      </c>
      <c r="DB1217" s="16">
        <f>IF(UPPER(TRIM(AM1217))="P", 0, IF(UPPER(TRIM(AM1217))="C", 16384, IF(UPPER(TRIM(AM1217))="B", 32768, IF(UPPER(TRIM(AM1217))="U", 49152, -1))))</f>
        <v>0</v>
      </c>
      <c r="DC1217" s="16">
        <f>HEX2DEC(AN1217)</f>
        <v>144</v>
      </c>
      <c r="DD1217" s="16">
        <f>IF(UPPER(TRIM(BB1217))="",0,IF(UPPER(TRIM(BB1217))="M",32,IF(UPPER(TRIM(BB1217))="H",64,IF(UPPER(TRIM(BB1217))="I",128,-1))))</f>
        <v>0</v>
      </c>
      <c r="DE1217" s="16">
        <f>IF(UPPER(TRIM(BC1217))="",0, IF(UPPER(TRIM(BC1217))="U",1,IF(UPPER(TRIM(BC1217))="A",2,IF(UPPER(TRIM(BC1217))="B1",4,IF(UPPER(TRIM(BC1217))="B2",8,IF(UPPER(TRIM(BC1217))="C",16,-1))))))</f>
        <v>0</v>
      </c>
      <c r="DF1217" s="17"/>
      <c r="DG1217" s="16">
        <v>129</v>
      </c>
      <c r="DH1217" s="16">
        <f>AK1217</f>
        <v>94</v>
      </c>
      <c r="DI1217" s="16">
        <f>AL1217</f>
        <v>4</v>
      </c>
      <c r="DJ1217" s="16">
        <f>DB1217 + DC1217</f>
        <v>144</v>
      </c>
      <c r="DK1217" s="16">
        <f>HEX2DEC(AO1217)</f>
        <v>17</v>
      </c>
      <c r="DL1217" s="16">
        <f>HEX2DEC(AP1217)</f>
        <v>145</v>
      </c>
      <c r="DM1217" s="128">
        <v>0</v>
      </c>
      <c r="DN1217" s="16">
        <v>88</v>
      </c>
      <c r="DO1217" s="16">
        <f>BV1217*2^15+BW1217*2^14+BX1217*2^13+BY1217*2^12+BZ1217*2^11+CA1217*2^10+CB1217*2^9+CC1217*2^8+CD1217*2^7+CE1217*2^6+CF1217*2^5+CG1217*2^4+CH1217*2^3+CI1217*2^2+CJ1217*2^1+CK1217*2^0</f>
        <v>0</v>
      </c>
      <c r="DP1217" s="16">
        <f>CL1217*2^15+CM1217*2^14+CN1217*2^13+CO1217*2^12+CP1217*2^11+CQ1217*2^10+CR1217*2^9+CS1217*2^8+CT1217*2^7+CU1217*2^6+CV1217*2^5+CW1217*2^4+CX1217*2^3+CY1217*2^2+CZ1217*2^1+DA1217*2^0</f>
        <v>0</v>
      </c>
      <c r="DQ1217" s="16">
        <f>IF(DS1217=2,AT1217*1000,AT1217)</f>
        <v>1000</v>
      </c>
      <c r="DR1217" s="16">
        <f>IF(DT1217=2,AU1217*1000,AU1217)</f>
        <v>2000</v>
      </c>
      <c r="DS1217" s="16">
        <v>2</v>
      </c>
      <c r="DT1217" s="16">
        <v>2</v>
      </c>
      <c r="DU1217" s="16">
        <f>MAX(0,MIN(AX1217,3))*2^14+MAX(0,MIN(AY1217,3))*2^12+MAX(0,MIN(AZ1217,3))*2^10+MAX(0,MIN(BA1217,3))*2^8+IF(AW1217&lt;0,31,IF(AW1217&gt;30,30,AW1217))</f>
        <v>0</v>
      </c>
      <c r="DV1217" s="16">
        <f>DD1217 + DE1217</f>
        <v>0</v>
      </c>
      <c r="DW1217" s="138" t="s">
        <v>184</v>
      </c>
      <c r="DX1217" s="137" t="s">
        <v>273</v>
      </c>
      <c r="DY1217" s="137" t="s">
        <v>186</v>
      </c>
      <c r="DZ1217" s="17"/>
      <c r="EA1217" s="15"/>
      <c r="EB1217" s="15"/>
      <c r="EC1217" s="15"/>
      <c r="ED1217" s="15"/>
    </row>
    <row r="1218" spans="1:134" ht="15" hidden="1" customHeight="1" x14ac:dyDescent="0.3">
      <c r="A1218" s="342" t="s">
        <v>229</v>
      </c>
      <c r="B1218" s="139"/>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48"/>
      <c r="AK1218" s="12"/>
      <c r="AL1218" s="12"/>
      <c r="AM1218" s="149"/>
      <c r="AN1218" s="150"/>
      <c r="AO1218" s="150"/>
      <c r="AP1218" s="150"/>
      <c r="AQ1218" s="12"/>
      <c r="AR1218" s="12"/>
      <c r="AS1218" s="12"/>
      <c r="AT1218" s="12"/>
      <c r="AU1218" s="12"/>
      <c r="AV1218" s="12"/>
      <c r="AW1218" s="12"/>
      <c r="AX1218" s="12"/>
      <c r="AY1218" s="12"/>
      <c r="AZ1218" s="12"/>
      <c r="BA1218" s="12"/>
      <c r="BB1218" s="14"/>
      <c r="BC1218" s="14"/>
      <c r="BD1218" s="15"/>
      <c r="BE1218" s="137" t="s">
        <v>183</v>
      </c>
      <c r="BF1218" s="146"/>
      <c r="BG1218" s="146"/>
      <c r="BH1218" s="146"/>
      <c r="BI1218" s="11" t="s">
        <v>183</v>
      </c>
      <c r="BJ1218" s="11" t="s">
        <v>183</v>
      </c>
      <c r="BK1218" s="11" t="s">
        <v>183</v>
      </c>
      <c r="BL1218" s="11" t="s">
        <v>183</v>
      </c>
      <c r="BM1218" s="11" t="s">
        <v>183</v>
      </c>
      <c r="BN1218" s="11" t="s">
        <v>183</v>
      </c>
      <c r="BO1218" s="11" t="s">
        <v>183</v>
      </c>
      <c r="BP1218" s="11" t="s">
        <v>183</v>
      </c>
      <c r="BQ1218" s="11" t="s">
        <v>183</v>
      </c>
      <c r="BR1218" s="11" t="s">
        <v>183</v>
      </c>
      <c r="BS1218" s="11" t="s">
        <v>183</v>
      </c>
      <c r="BT1218" s="11" t="s">
        <v>183</v>
      </c>
      <c r="BU1218" s="11"/>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c r="CU1218" s="15"/>
      <c r="CV1218" s="15"/>
      <c r="CW1218" s="15"/>
      <c r="CX1218" s="15"/>
      <c r="CY1218" s="15"/>
      <c r="CZ1218" s="15"/>
      <c r="DA1218" s="15"/>
      <c r="DB1218" s="16"/>
      <c r="DC1218" s="16"/>
      <c r="DD1218" s="16"/>
      <c r="DE1218" s="16"/>
      <c r="DF1218" s="17"/>
      <c r="DG1218" s="16"/>
      <c r="DH1218" s="16"/>
      <c r="DI1218" s="16"/>
      <c r="DJ1218" s="16"/>
      <c r="DK1218" s="16"/>
      <c r="DL1218" s="16"/>
      <c r="DM1218" s="13"/>
      <c r="DN1218" s="16"/>
      <c r="DO1218" s="16"/>
      <c r="DP1218" s="16"/>
      <c r="DQ1218" s="16"/>
      <c r="DR1218" s="16"/>
      <c r="DS1218" s="16"/>
      <c r="DT1218" s="16"/>
      <c r="DU1218" s="16"/>
      <c r="DV1218" s="16"/>
      <c r="DW1218" s="138"/>
      <c r="DX1218" s="137"/>
      <c r="DY1218" s="137"/>
      <c r="DZ1218" s="17"/>
      <c r="EA1218" s="15"/>
      <c r="EB1218" s="15"/>
      <c r="EC1218" s="15"/>
      <c r="ED1218" s="15"/>
    </row>
    <row r="1219" spans="1:134" ht="15" hidden="1" customHeight="1" x14ac:dyDescent="0.3">
      <c r="A1219" s="220"/>
      <c r="B1219" s="139"/>
      <c r="C1219" s="553" t="s">
        <v>1860</v>
      </c>
      <c r="D1219" s="268"/>
      <c r="E1219" s="268"/>
      <c r="F1219" s="268"/>
      <c r="G1219" s="202"/>
      <c r="H1219" s="268"/>
      <c r="I1219" s="202"/>
      <c r="J1219" s="202"/>
      <c r="K1219" s="202"/>
      <c r="L1219" s="268"/>
      <c r="M1219" s="202"/>
      <c r="N1219" s="268"/>
      <c r="O1219" s="268"/>
      <c r="P1219" s="268"/>
      <c r="Q1219" s="268"/>
      <c r="R1219" s="268"/>
      <c r="S1219" s="268"/>
      <c r="T1219" s="268"/>
      <c r="U1219" s="268"/>
      <c r="V1219" s="268"/>
      <c r="W1219" s="268"/>
      <c r="X1219" s="268"/>
      <c r="Y1219" s="268"/>
      <c r="Z1219" s="268"/>
      <c r="AA1219" s="268"/>
      <c r="AB1219" s="268"/>
      <c r="AC1219" s="268"/>
      <c r="AD1219" s="268"/>
      <c r="AE1219" s="268"/>
      <c r="AF1219" s="268"/>
      <c r="AG1219" s="268"/>
      <c r="AH1219" s="268"/>
      <c r="AI1219" s="268"/>
      <c r="AJ1219" s="128">
        <f>IF($DM1219=0,0,(IF(_xlfn.BITAND($DM1219, 128),"8,", "") &amp; IF(_xlfn.BITAND($DM1219,64),"7,", "") &amp; IF(_xlfn.BITAND($DM1219,7), _xlfn.BITAND($DM1219,7) &amp; ",", "") &amp; IF(_xlfn.BITAND($DM1219, 56), _xlfn.BITAND($DM1219, 56)/8, "")))</f>
        <v>0</v>
      </c>
      <c r="AK1219" s="129">
        <v>94</v>
      </c>
      <c r="AL1219" s="129">
        <v>3</v>
      </c>
      <c r="AM1219" s="130" t="s">
        <v>165</v>
      </c>
      <c r="AN1219" s="131" t="s">
        <v>1861</v>
      </c>
      <c r="AO1219" s="131" t="s">
        <v>343</v>
      </c>
      <c r="AP1219" s="131" t="s">
        <v>1862</v>
      </c>
      <c r="AQ1219" s="132" t="s">
        <v>1863</v>
      </c>
      <c r="AR1219" s="198">
        <v>4.8</v>
      </c>
      <c r="AS1219" s="12" t="s">
        <v>346</v>
      </c>
      <c r="AT1219" s="198">
        <v>1</v>
      </c>
      <c r="AU1219" s="198">
        <v>2</v>
      </c>
      <c r="AV1219" s="12" t="s">
        <v>259</v>
      </c>
      <c r="AW1219" s="135">
        <v>0</v>
      </c>
      <c r="AX1219" s="135">
        <v>0</v>
      </c>
      <c r="AY1219" s="135">
        <v>0</v>
      </c>
      <c r="AZ1219" s="135">
        <v>0</v>
      </c>
      <c r="BA1219" s="135">
        <v>0</v>
      </c>
      <c r="BB1219" s="136"/>
      <c r="BC1219" s="136"/>
      <c r="BD1219" s="15"/>
      <c r="BE1219" s="137" t="str">
        <f>IF(C1219="","",C1219)</f>
        <v>Secondary FP high voltage</v>
      </c>
      <c r="BF1219" s="11" t="s">
        <v>264</v>
      </c>
      <c r="BG1219" s="11" t="s">
        <v>265</v>
      </c>
      <c r="BH1219" s="11" t="s">
        <v>266</v>
      </c>
      <c r="BI1219" s="11" t="s">
        <v>1225</v>
      </c>
      <c r="BJ1219" s="11" t="s">
        <v>268</v>
      </c>
      <c r="BK1219" s="11" t="s">
        <v>269</v>
      </c>
      <c r="BL1219" s="11" t="s">
        <v>1026</v>
      </c>
      <c r="BM1219" s="11" t="s">
        <v>179</v>
      </c>
      <c r="BN1219" s="11" t="s">
        <v>182</v>
      </c>
      <c r="BO1219" s="11" t="s">
        <v>181</v>
      </c>
      <c r="BP1219" s="11" t="s">
        <v>272</v>
      </c>
      <c r="BQ1219" s="11" t="s">
        <v>182</v>
      </c>
      <c r="BR1219" s="11" t="s">
        <v>182</v>
      </c>
      <c r="BS1219" s="11" t="s">
        <v>183</v>
      </c>
      <c r="BT1219" s="11" t="s">
        <v>182</v>
      </c>
      <c r="BU1219" s="11"/>
      <c r="BV1219" s="15">
        <f t="shared" ref="BV1219:BZ1220" si="572">IF(UPPER(TRIM(D1219))="X",1,0)</f>
        <v>0</v>
      </c>
      <c r="BW1219" s="15">
        <f t="shared" si="572"/>
        <v>0</v>
      </c>
      <c r="BX1219" s="15">
        <f t="shared" si="572"/>
        <v>0</v>
      </c>
      <c r="BY1219" s="15">
        <f t="shared" si="572"/>
        <v>0</v>
      </c>
      <c r="BZ1219" s="15">
        <f t="shared" si="572"/>
        <v>0</v>
      </c>
      <c r="CA1219" s="15">
        <f>IF(UPPER(TRIM(J1219))="X",1,0)</f>
        <v>0</v>
      </c>
      <c r="CB1219" s="15">
        <f>IF(UPPER(TRIM(L1219))="X",1,0)</f>
        <v>0</v>
      </c>
      <c r="CC1219" s="15">
        <f>IF(UPPER(TRIM(M1219))="X",1,0)</f>
        <v>0</v>
      </c>
      <c r="CD1219" s="15">
        <f>IF(UPPER(TRIM(I1219))="X",1,0)</f>
        <v>0</v>
      </c>
      <c r="CE1219" s="15">
        <f>IF(UPPER(TRIM(K1219))="X",1,0)</f>
        <v>0</v>
      </c>
      <c r="CF1219" s="15">
        <f t="shared" ref="CF1219:CU1220" si="573">IF(UPPER(TRIM(N1219))="X",1,0)</f>
        <v>0</v>
      </c>
      <c r="CG1219" s="15">
        <f t="shared" si="573"/>
        <v>0</v>
      </c>
      <c r="CH1219" s="15">
        <f t="shared" si="573"/>
        <v>0</v>
      </c>
      <c r="CI1219" s="15">
        <f t="shared" si="573"/>
        <v>0</v>
      </c>
      <c r="CJ1219" s="15">
        <f t="shared" si="573"/>
        <v>0</v>
      </c>
      <c r="CK1219" s="15">
        <f t="shared" si="573"/>
        <v>0</v>
      </c>
      <c r="CL1219" s="15">
        <f t="shared" si="573"/>
        <v>0</v>
      </c>
      <c r="CM1219" s="15">
        <f t="shared" si="573"/>
        <v>0</v>
      </c>
      <c r="CN1219" s="15">
        <f t="shared" si="573"/>
        <v>0</v>
      </c>
      <c r="CO1219" s="15">
        <f t="shared" si="573"/>
        <v>0</v>
      </c>
      <c r="CP1219" s="15">
        <f t="shared" si="573"/>
        <v>0</v>
      </c>
      <c r="CQ1219" s="15">
        <f t="shared" si="573"/>
        <v>0</v>
      </c>
      <c r="CR1219" s="15">
        <f t="shared" si="573"/>
        <v>0</v>
      </c>
      <c r="CS1219" s="15">
        <f t="shared" si="573"/>
        <v>0</v>
      </c>
      <c r="CT1219" s="15">
        <f t="shared" si="573"/>
        <v>0</v>
      </c>
      <c r="CU1219" s="15">
        <f t="shared" si="573"/>
        <v>0</v>
      </c>
      <c r="CV1219" s="15">
        <f t="shared" ref="CP1219:DA1220" si="574">IF(UPPER(TRIM(AD1219))="X",1,0)</f>
        <v>0</v>
      </c>
      <c r="CW1219" s="15">
        <f t="shared" si="574"/>
        <v>0</v>
      </c>
      <c r="CX1219" s="15">
        <f t="shared" si="574"/>
        <v>0</v>
      </c>
      <c r="CY1219" s="15">
        <f t="shared" si="574"/>
        <v>0</v>
      </c>
      <c r="CZ1219" s="15">
        <f t="shared" si="574"/>
        <v>0</v>
      </c>
      <c r="DA1219" s="15">
        <f t="shared" si="574"/>
        <v>0</v>
      </c>
      <c r="DB1219" s="16">
        <f>IF(UPPER(TRIM(AM1219))="P", 0, IF(UPPER(TRIM(AM1219))="C", 16384, IF(UPPER(TRIM(AM1219))="B", 32768, IF(UPPER(TRIM(AM1219))="U", 49152, -1))))</f>
        <v>0</v>
      </c>
      <c r="DC1219" s="16">
        <f>HEX2DEC(AN1219)</f>
        <v>8852</v>
      </c>
      <c r="DD1219" s="16">
        <f>IF(UPPER(TRIM(BB1219))="",0,IF(UPPER(TRIM(BB1219))="M",32,IF(UPPER(TRIM(BB1219))="H",64,IF(UPPER(TRIM(BB1219))="I",128,-1))))</f>
        <v>0</v>
      </c>
      <c r="DE1219" s="16">
        <f>IF(UPPER(TRIM(BC1219))="",0, IF(UPPER(TRIM(BC1219))="U",1,IF(UPPER(TRIM(BC1219))="A",2,IF(UPPER(TRIM(BC1219))="B1",4,IF(UPPER(TRIM(BC1219))="B2",8,IF(UPPER(TRIM(BC1219))="C",16,-1))))))</f>
        <v>0</v>
      </c>
      <c r="DF1219" s="17"/>
      <c r="DG1219" s="16">
        <v>461</v>
      </c>
      <c r="DH1219" s="16">
        <f>AK1219</f>
        <v>94</v>
      </c>
      <c r="DI1219" s="16">
        <f>AL1219</f>
        <v>3</v>
      </c>
      <c r="DJ1219" s="16">
        <f>DB1219 + DC1219</f>
        <v>8852</v>
      </c>
      <c r="DK1219" s="16">
        <f>HEX2DEC(AO1219)</f>
        <v>18</v>
      </c>
      <c r="DL1219" s="16">
        <f>HEX2DEC(AP1219)</f>
        <v>8854</v>
      </c>
      <c r="DM1219" s="128">
        <v>0</v>
      </c>
      <c r="DN1219" s="16">
        <v>358</v>
      </c>
      <c r="DO1219" s="16">
        <f>BV1219*2^15+BW1219*2^14+BX1219*2^13+BY1219*2^12+BZ1219*2^11+CA1219*2^10+CB1219*2^9+CC1219*2^8+CD1219*2^7+CE1219*2^6+CF1219*2^5+CG1219*2^4+CH1219*2^3+CI1219*2^2+CJ1219*2^1+CK1219*2^0</f>
        <v>0</v>
      </c>
      <c r="DP1219" s="16">
        <f>CL1219*2^15+CM1219*2^14+CN1219*2^13+CO1219*2^12+CP1219*2^11+CQ1219*2^10+CR1219*2^9+CS1219*2^8+CT1219*2^7+CU1219*2^6+CV1219*2^5+CW1219*2^4+CX1219*2^3+CY1219*2^2+CZ1219*2^1+DA1219*2^0</f>
        <v>0</v>
      </c>
      <c r="DQ1219" s="16">
        <f>IF(DS1219=2,AT1219*1000,AT1219)</f>
        <v>1000</v>
      </c>
      <c r="DR1219" s="16">
        <f>IF(DT1219=2,AU1219*1000,AU1219)</f>
        <v>2000</v>
      </c>
      <c r="DS1219" s="16">
        <v>2</v>
      </c>
      <c r="DT1219" s="16">
        <v>2</v>
      </c>
      <c r="DU1219" s="16">
        <f>MAX(0,MIN(AX1219,3))*2^14+MAX(0,MIN(AY1219,3))*2^12+MAX(0,MIN(AZ1219,3))*2^10+MAX(0,MIN(BA1219,3))*2^8+IF(AW1219&lt;0,31,IF(AW1219&gt;30,30,AW1219))</f>
        <v>0</v>
      </c>
      <c r="DV1219" s="16">
        <f>DD1219 + DE1219</f>
        <v>0</v>
      </c>
      <c r="DW1219" s="138" t="s">
        <v>184</v>
      </c>
      <c r="DX1219" s="137" t="s">
        <v>273</v>
      </c>
      <c r="DY1219" s="137" t="s">
        <v>186</v>
      </c>
      <c r="DZ1219" s="17"/>
      <c r="EA1219" s="15"/>
      <c r="EB1219" s="15"/>
      <c r="EC1219" s="15"/>
      <c r="ED1219" s="15"/>
    </row>
    <row r="1220" spans="1:134" ht="15" hidden="1" customHeight="1" x14ac:dyDescent="0.3">
      <c r="A1220" s="220"/>
      <c r="B1220" s="139"/>
      <c r="C1220" s="553" t="s">
        <v>1864</v>
      </c>
      <c r="D1220" s="152"/>
      <c r="E1220" s="152"/>
      <c r="F1220" s="152"/>
      <c r="G1220" s="151"/>
      <c r="H1220" s="152"/>
      <c r="I1220" s="151"/>
      <c r="J1220" s="151"/>
      <c r="K1220" s="151"/>
      <c r="L1220" s="152"/>
      <c r="M1220" s="151"/>
      <c r="N1220" s="152"/>
      <c r="O1220" s="152"/>
      <c r="P1220" s="152"/>
      <c r="Q1220" s="152"/>
      <c r="R1220" s="152"/>
      <c r="S1220" s="152"/>
      <c r="T1220" s="152"/>
      <c r="U1220" s="152"/>
      <c r="V1220" s="152"/>
      <c r="W1220" s="152"/>
      <c r="X1220" s="152"/>
      <c r="Y1220" s="152"/>
      <c r="Z1220" s="152"/>
      <c r="AA1220" s="152"/>
      <c r="AB1220" s="152"/>
      <c r="AC1220" s="152"/>
      <c r="AD1220" s="152"/>
      <c r="AE1220" s="152"/>
      <c r="AF1220" s="152"/>
      <c r="AG1220" s="152"/>
      <c r="AH1220" s="152"/>
      <c r="AI1220" s="152"/>
      <c r="AJ1220" s="128">
        <f>IF($DM1220=0,0,(IF(_xlfn.BITAND($DM1220, 128),"8,", "") &amp; IF(_xlfn.BITAND($DM1220,64),"7,", "") &amp; IF(_xlfn.BITAND($DM1220,7), _xlfn.BITAND($DM1220,7) &amp; ",", "") &amp; IF(_xlfn.BITAND($DM1220, 56), _xlfn.BITAND($DM1220, 56)/8, "")))</f>
        <v>0</v>
      </c>
      <c r="AK1220" s="129">
        <v>94</v>
      </c>
      <c r="AL1220" s="129">
        <v>4</v>
      </c>
      <c r="AM1220" s="130" t="s">
        <v>165</v>
      </c>
      <c r="AN1220" s="131" t="s">
        <v>1861</v>
      </c>
      <c r="AO1220" s="131" t="s">
        <v>352</v>
      </c>
      <c r="AP1220" s="131" t="s">
        <v>1865</v>
      </c>
      <c r="AQ1220" s="132" t="s">
        <v>1866</v>
      </c>
      <c r="AR1220" s="198">
        <v>0.2</v>
      </c>
      <c r="AS1220" s="12" t="s">
        <v>346</v>
      </c>
      <c r="AT1220" s="198">
        <v>1</v>
      </c>
      <c r="AU1220" s="198">
        <v>2</v>
      </c>
      <c r="AV1220" s="12" t="s">
        <v>259</v>
      </c>
      <c r="AW1220" s="135">
        <v>0</v>
      </c>
      <c r="AX1220" s="135">
        <v>0</v>
      </c>
      <c r="AY1220" s="135">
        <v>0</v>
      </c>
      <c r="AZ1220" s="135">
        <v>0</v>
      </c>
      <c r="BA1220" s="135">
        <v>0</v>
      </c>
      <c r="BB1220" s="136"/>
      <c r="BC1220" s="136"/>
      <c r="BD1220" s="15"/>
      <c r="BE1220" s="137" t="str">
        <f>IF(C1220="","",C1220)</f>
        <v>Secondary FP low voltage</v>
      </c>
      <c r="BF1220" s="11" t="s">
        <v>264</v>
      </c>
      <c r="BG1220" s="11" t="s">
        <v>265</v>
      </c>
      <c r="BH1220" s="11" t="s">
        <v>266</v>
      </c>
      <c r="BI1220" s="11" t="s">
        <v>1225</v>
      </c>
      <c r="BJ1220" s="11" t="s">
        <v>268</v>
      </c>
      <c r="BK1220" s="11" t="s">
        <v>269</v>
      </c>
      <c r="BL1220" s="11" t="s">
        <v>1026</v>
      </c>
      <c r="BM1220" s="11" t="s">
        <v>179</v>
      </c>
      <c r="BN1220" s="11" t="s">
        <v>182</v>
      </c>
      <c r="BO1220" s="11" t="s">
        <v>181</v>
      </c>
      <c r="BP1220" s="11" t="s">
        <v>272</v>
      </c>
      <c r="BQ1220" s="11" t="s">
        <v>182</v>
      </c>
      <c r="BR1220" s="11" t="s">
        <v>182</v>
      </c>
      <c r="BS1220" s="11" t="s">
        <v>183</v>
      </c>
      <c r="BT1220" s="11" t="s">
        <v>182</v>
      </c>
      <c r="BU1220" s="11"/>
      <c r="BV1220" s="15">
        <f t="shared" si="572"/>
        <v>0</v>
      </c>
      <c r="BW1220" s="15">
        <f t="shared" si="572"/>
        <v>0</v>
      </c>
      <c r="BX1220" s="15">
        <f t="shared" si="572"/>
        <v>0</v>
      </c>
      <c r="BY1220" s="15">
        <f t="shared" si="572"/>
        <v>0</v>
      </c>
      <c r="BZ1220" s="15">
        <f t="shared" si="572"/>
        <v>0</v>
      </c>
      <c r="CA1220" s="15">
        <f>IF(UPPER(TRIM(J1220))="X",1,0)</f>
        <v>0</v>
      </c>
      <c r="CB1220" s="15">
        <f>IF(UPPER(TRIM(L1220))="X",1,0)</f>
        <v>0</v>
      </c>
      <c r="CC1220" s="15">
        <f>IF(UPPER(TRIM(M1220))="X",1,0)</f>
        <v>0</v>
      </c>
      <c r="CD1220" s="15">
        <f>IF(UPPER(TRIM(I1220))="X",1,0)</f>
        <v>0</v>
      </c>
      <c r="CE1220" s="15">
        <f>IF(UPPER(TRIM(K1220))="X",1,0)</f>
        <v>0</v>
      </c>
      <c r="CF1220" s="15">
        <f t="shared" si="573"/>
        <v>0</v>
      </c>
      <c r="CG1220" s="15">
        <f t="shared" si="573"/>
        <v>0</v>
      </c>
      <c r="CH1220" s="15">
        <f t="shared" si="573"/>
        <v>0</v>
      </c>
      <c r="CI1220" s="15">
        <f t="shared" si="573"/>
        <v>0</v>
      </c>
      <c r="CJ1220" s="15">
        <f t="shared" si="573"/>
        <v>0</v>
      </c>
      <c r="CK1220" s="15">
        <f t="shared" si="573"/>
        <v>0</v>
      </c>
      <c r="CL1220" s="15">
        <f t="shared" si="573"/>
        <v>0</v>
      </c>
      <c r="CM1220" s="15">
        <f t="shared" si="573"/>
        <v>0</v>
      </c>
      <c r="CN1220" s="15">
        <f t="shared" si="573"/>
        <v>0</v>
      </c>
      <c r="CO1220" s="15">
        <f t="shared" si="573"/>
        <v>0</v>
      </c>
      <c r="CP1220" s="15">
        <f t="shared" si="574"/>
        <v>0</v>
      </c>
      <c r="CQ1220" s="15">
        <f t="shared" si="574"/>
        <v>0</v>
      </c>
      <c r="CR1220" s="15">
        <f t="shared" si="574"/>
        <v>0</v>
      </c>
      <c r="CS1220" s="15">
        <f t="shared" si="574"/>
        <v>0</v>
      </c>
      <c r="CT1220" s="15">
        <f t="shared" si="574"/>
        <v>0</v>
      </c>
      <c r="CU1220" s="15">
        <f t="shared" si="574"/>
        <v>0</v>
      </c>
      <c r="CV1220" s="15">
        <f t="shared" si="574"/>
        <v>0</v>
      </c>
      <c r="CW1220" s="15">
        <f t="shared" si="574"/>
        <v>0</v>
      </c>
      <c r="CX1220" s="15">
        <f t="shared" si="574"/>
        <v>0</v>
      </c>
      <c r="CY1220" s="15">
        <f t="shared" si="574"/>
        <v>0</v>
      </c>
      <c r="CZ1220" s="15">
        <f t="shared" si="574"/>
        <v>0</v>
      </c>
      <c r="DA1220" s="15">
        <f t="shared" si="574"/>
        <v>0</v>
      </c>
      <c r="DB1220" s="16">
        <f>IF(UPPER(TRIM(AM1220))="P", 0, IF(UPPER(TRIM(AM1220))="C", 16384, IF(UPPER(TRIM(AM1220))="B", 32768, IF(UPPER(TRIM(AM1220))="U", 49152, -1))))</f>
        <v>0</v>
      </c>
      <c r="DC1220" s="16">
        <f>HEX2DEC(AN1220)</f>
        <v>8852</v>
      </c>
      <c r="DD1220" s="16">
        <f>IF(UPPER(TRIM(BB1220))="",0,IF(UPPER(TRIM(BB1220))="M",32,IF(UPPER(TRIM(BB1220))="H",64,IF(UPPER(TRIM(BB1220))="I",128,-1))))</f>
        <v>0</v>
      </c>
      <c r="DE1220" s="16">
        <f>IF(UPPER(TRIM(BC1220))="",0, IF(UPPER(TRIM(BC1220))="U",1,IF(UPPER(TRIM(BC1220))="A",2,IF(UPPER(TRIM(BC1220))="B1",4,IF(UPPER(TRIM(BC1220))="B2",8,IF(UPPER(TRIM(BC1220))="C",16,-1))))))</f>
        <v>0</v>
      </c>
      <c r="DF1220" s="17"/>
      <c r="DG1220" s="16">
        <v>462</v>
      </c>
      <c r="DH1220" s="16">
        <f>AK1220</f>
        <v>94</v>
      </c>
      <c r="DI1220" s="16">
        <f>AL1220</f>
        <v>4</v>
      </c>
      <c r="DJ1220" s="16">
        <f>DB1220 + DC1220</f>
        <v>8852</v>
      </c>
      <c r="DK1220" s="16">
        <f>HEX2DEC(AO1220)</f>
        <v>17</v>
      </c>
      <c r="DL1220" s="16">
        <f>HEX2DEC(AP1220)</f>
        <v>8853</v>
      </c>
      <c r="DM1220" s="128">
        <v>0</v>
      </c>
      <c r="DN1220" s="16">
        <v>359</v>
      </c>
      <c r="DO1220" s="16">
        <f>BV1220*2^15+BW1220*2^14+BX1220*2^13+BY1220*2^12+BZ1220*2^11+CA1220*2^10+CB1220*2^9+CC1220*2^8+CD1220*2^7+CE1220*2^6+CF1220*2^5+CG1220*2^4+CH1220*2^3+CI1220*2^2+CJ1220*2^1+CK1220*2^0</f>
        <v>0</v>
      </c>
      <c r="DP1220" s="16">
        <f>CL1220*2^15+CM1220*2^14+CN1220*2^13+CO1220*2^12+CP1220*2^11+CQ1220*2^10+CR1220*2^9+CS1220*2^8+CT1220*2^7+CU1220*2^6+CV1220*2^5+CW1220*2^4+CX1220*2^3+CY1220*2^2+CZ1220*2^1+DA1220*2^0</f>
        <v>0</v>
      </c>
      <c r="DQ1220" s="16">
        <f>IF(DS1220=2,AT1220*1000,AT1220)</f>
        <v>1000</v>
      </c>
      <c r="DR1220" s="16">
        <f>IF(DT1220=2,AU1220*1000,AU1220)</f>
        <v>2000</v>
      </c>
      <c r="DS1220" s="16">
        <v>2</v>
      </c>
      <c r="DT1220" s="16">
        <v>2</v>
      </c>
      <c r="DU1220" s="16">
        <f>MAX(0,MIN(AX1220,3))*2^14+MAX(0,MIN(AY1220,3))*2^12+MAX(0,MIN(AZ1220,3))*2^10+MAX(0,MIN(BA1220,3))*2^8+IF(AW1220&lt;0,31,IF(AW1220&gt;30,30,AW1220))</f>
        <v>0</v>
      </c>
      <c r="DV1220" s="16">
        <f>DD1220 + DE1220</f>
        <v>0</v>
      </c>
      <c r="DW1220" s="138" t="s">
        <v>184</v>
      </c>
      <c r="DX1220" s="137" t="s">
        <v>273</v>
      </c>
      <c r="DY1220" s="137" t="s">
        <v>186</v>
      </c>
      <c r="DZ1220" s="17"/>
      <c r="EA1220" s="15"/>
      <c r="EB1220" s="15"/>
      <c r="EC1220" s="15"/>
      <c r="ED1220" s="15"/>
    </row>
    <row r="1221" spans="1:134" ht="15" hidden="1" customHeight="1" x14ac:dyDescent="0.3">
      <c r="A1221" s="220"/>
      <c r="B1221" s="139"/>
      <c r="C1221" s="553"/>
      <c r="D1221" s="432"/>
      <c r="E1221" s="432"/>
      <c r="F1221" s="432"/>
      <c r="G1221" s="433"/>
      <c r="H1221" s="432"/>
      <c r="I1221" s="433"/>
      <c r="J1221" s="433"/>
      <c r="K1221" s="433"/>
      <c r="L1221" s="432"/>
      <c r="M1221" s="433"/>
      <c r="N1221" s="432"/>
      <c r="O1221" s="432"/>
      <c r="P1221" s="432"/>
      <c r="Q1221" s="432"/>
      <c r="R1221" s="432"/>
      <c r="S1221" s="432"/>
      <c r="T1221" s="432"/>
      <c r="U1221" s="432"/>
      <c r="V1221" s="432"/>
      <c r="W1221" s="432"/>
      <c r="X1221" s="432"/>
      <c r="Y1221" s="432"/>
      <c r="Z1221" s="432"/>
      <c r="AA1221" s="432"/>
      <c r="AB1221" s="432"/>
      <c r="AC1221" s="432"/>
      <c r="AD1221" s="432"/>
      <c r="AE1221" s="432"/>
      <c r="AF1221" s="432"/>
      <c r="AG1221" s="432"/>
      <c r="AH1221" s="432"/>
      <c r="AI1221" s="432"/>
      <c r="AJ1221" s="128"/>
      <c r="AK1221" s="143"/>
      <c r="AL1221" s="143"/>
      <c r="AM1221" s="144"/>
      <c r="AN1221" s="145"/>
      <c r="AO1221" s="145"/>
      <c r="AP1221" s="145"/>
      <c r="AQ1221" s="12"/>
      <c r="AR1221" s="12"/>
      <c r="AS1221" s="12"/>
      <c r="AT1221" s="224"/>
      <c r="AU1221" s="224"/>
      <c r="AV1221" s="12"/>
      <c r="AW1221" s="12"/>
      <c r="AX1221" s="12"/>
      <c r="AY1221" s="12"/>
      <c r="AZ1221" s="12"/>
      <c r="BA1221" s="12"/>
      <c r="BB1221" s="14"/>
      <c r="BC1221" s="14"/>
      <c r="BD1221" s="15"/>
      <c r="BE1221" s="137" t="s">
        <v>183</v>
      </c>
      <c r="BF1221" s="11"/>
      <c r="BG1221" s="11"/>
      <c r="BH1221" s="11"/>
      <c r="BI1221" s="11" t="s">
        <v>183</v>
      </c>
      <c r="BJ1221" s="11" t="s">
        <v>183</v>
      </c>
      <c r="BK1221" s="11" t="s">
        <v>183</v>
      </c>
      <c r="BL1221" s="11" t="s">
        <v>183</v>
      </c>
      <c r="BM1221" s="11" t="s">
        <v>183</v>
      </c>
      <c r="BN1221" s="11" t="s">
        <v>183</v>
      </c>
      <c r="BO1221" s="11" t="s">
        <v>183</v>
      </c>
      <c r="BP1221" s="11" t="s">
        <v>183</v>
      </c>
      <c r="BQ1221" s="11" t="s">
        <v>183</v>
      </c>
      <c r="BR1221" s="11" t="s">
        <v>183</v>
      </c>
      <c r="BS1221" s="11" t="s">
        <v>183</v>
      </c>
      <c r="BT1221" s="11" t="s">
        <v>183</v>
      </c>
      <c r="BU1221" s="11"/>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c r="CU1221" s="15"/>
      <c r="CV1221" s="15"/>
      <c r="CW1221" s="15"/>
      <c r="CX1221" s="15"/>
      <c r="CY1221" s="15"/>
      <c r="CZ1221" s="15"/>
      <c r="DA1221" s="15"/>
      <c r="DB1221" s="16"/>
      <c r="DC1221" s="16"/>
      <c r="DD1221" s="16"/>
      <c r="DE1221" s="16"/>
      <c r="DF1221" s="17"/>
      <c r="DG1221" s="16"/>
      <c r="DH1221" s="16"/>
      <c r="DI1221" s="16"/>
      <c r="DJ1221" s="16"/>
      <c r="DK1221" s="16"/>
      <c r="DL1221" s="16"/>
      <c r="DM1221" s="128"/>
      <c r="DN1221" s="16"/>
      <c r="DO1221" s="16"/>
      <c r="DP1221" s="16"/>
      <c r="DQ1221" s="16"/>
      <c r="DR1221" s="16"/>
      <c r="DS1221" s="16"/>
      <c r="DT1221" s="16"/>
      <c r="DU1221" s="16"/>
      <c r="DV1221" s="16"/>
      <c r="DW1221" s="138"/>
      <c r="DX1221" s="137"/>
      <c r="DY1221" s="137"/>
      <c r="DZ1221" s="17"/>
      <c r="EA1221" s="15"/>
      <c r="EB1221" s="15"/>
      <c r="EC1221" s="15"/>
      <c r="ED1221" s="15"/>
    </row>
    <row r="1222" spans="1:134" ht="15" hidden="1" customHeight="1" x14ac:dyDescent="0.3">
      <c r="A1222" s="220"/>
      <c r="B1222" s="139"/>
      <c r="C1222" s="553"/>
      <c r="D1222" s="432"/>
      <c r="E1222" s="432"/>
      <c r="F1222" s="432"/>
      <c r="G1222" s="433"/>
      <c r="H1222" s="432"/>
      <c r="I1222" s="433"/>
      <c r="J1222" s="433"/>
      <c r="K1222" s="433"/>
      <c r="L1222" s="432"/>
      <c r="M1222" s="433"/>
      <c r="N1222" s="432"/>
      <c r="O1222" s="432"/>
      <c r="P1222" s="432"/>
      <c r="Q1222" s="432"/>
      <c r="R1222" s="432"/>
      <c r="S1222" s="432"/>
      <c r="T1222" s="432"/>
      <c r="U1222" s="432"/>
      <c r="V1222" s="432"/>
      <c r="W1222" s="432"/>
      <c r="X1222" s="432"/>
      <c r="Y1222" s="432"/>
      <c r="Z1222" s="432"/>
      <c r="AA1222" s="432"/>
      <c r="AB1222" s="432"/>
      <c r="AC1222" s="432"/>
      <c r="AD1222" s="432"/>
      <c r="AE1222" s="432"/>
      <c r="AF1222" s="432"/>
      <c r="AG1222" s="432"/>
      <c r="AH1222" s="432"/>
      <c r="AI1222" s="432"/>
      <c r="AJ1222" s="128"/>
      <c r="AK1222" s="143"/>
      <c r="AL1222" s="143"/>
      <c r="AM1222" s="144"/>
      <c r="AN1222" s="145"/>
      <c r="AO1222" s="145"/>
      <c r="AP1222" s="145"/>
      <c r="AQ1222" s="140" t="s">
        <v>1867</v>
      </c>
      <c r="AR1222" s="148">
        <v>1</v>
      </c>
      <c r="AS1222" s="12"/>
      <c r="AT1222" s="224"/>
      <c r="AU1222" s="224"/>
      <c r="AV1222" s="12"/>
      <c r="AW1222" s="12"/>
      <c r="AX1222" s="12"/>
      <c r="AY1222" s="12"/>
      <c r="AZ1222" s="12"/>
      <c r="BA1222" s="12"/>
      <c r="BB1222" s="14"/>
      <c r="BC1222" s="14"/>
      <c r="BD1222" s="15"/>
      <c r="BE1222" s="137" t="s">
        <v>183</v>
      </c>
      <c r="BF1222" s="11"/>
      <c r="BG1222" s="11"/>
      <c r="BH1222" s="11"/>
      <c r="BI1222" s="11" t="s">
        <v>183</v>
      </c>
      <c r="BJ1222" s="11" t="s">
        <v>183</v>
      </c>
      <c r="BK1222" s="11" t="s">
        <v>183</v>
      </c>
      <c r="BL1222" s="11" t="s">
        <v>183</v>
      </c>
      <c r="BM1222" s="11" t="s">
        <v>183</v>
      </c>
      <c r="BN1222" s="11" t="s">
        <v>183</v>
      </c>
      <c r="BO1222" s="11" t="s">
        <v>183</v>
      </c>
      <c r="BP1222" s="11" t="s">
        <v>183</v>
      </c>
      <c r="BQ1222" s="11" t="s">
        <v>183</v>
      </c>
      <c r="BR1222" s="11" t="s">
        <v>183</v>
      </c>
      <c r="BS1222" s="11" t="s">
        <v>183</v>
      </c>
      <c r="BT1222" s="11" t="s">
        <v>183</v>
      </c>
      <c r="BU1222" s="11"/>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c r="CU1222" s="15"/>
      <c r="CV1222" s="15"/>
      <c r="CW1222" s="15"/>
      <c r="CX1222" s="15"/>
      <c r="CY1222" s="15"/>
      <c r="CZ1222" s="15"/>
      <c r="DA1222" s="15"/>
      <c r="DB1222" s="16"/>
      <c r="DC1222" s="16"/>
      <c r="DD1222" s="16"/>
      <c r="DE1222" s="16"/>
      <c r="DF1222" s="17"/>
      <c r="DG1222" s="16"/>
      <c r="DH1222" s="16"/>
      <c r="DI1222" s="16"/>
      <c r="DJ1222" s="16"/>
      <c r="DK1222" s="16"/>
      <c r="DL1222" s="16"/>
      <c r="DM1222" s="128"/>
      <c r="DN1222" s="16"/>
      <c r="DO1222" s="16"/>
      <c r="DP1222" s="16"/>
      <c r="DQ1222" s="16"/>
      <c r="DR1222" s="16"/>
      <c r="DS1222" s="16"/>
      <c r="DT1222" s="16"/>
      <c r="DU1222" s="16"/>
      <c r="DV1222" s="16"/>
      <c r="DW1222" s="138"/>
      <c r="DX1222" s="137"/>
      <c r="DY1222" s="137"/>
      <c r="DZ1222" s="17"/>
      <c r="EA1222" s="15"/>
      <c r="EB1222" s="15"/>
      <c r="EC1222" s="15"/>
      <c r="ED1222" s="15"/>
    </row>
    <row r="1223" spans="1:134" ht="15" hidden="1" customHeight="1" x14ac:dyDescent="0.3">
      <c r="A1223" s="220"/>
      <c r="B1223" s="153" t="s">
        <v>1868</v>
      </c>
      <c r="C1223" s="553"/>
      <c r="D1223" s="432"/>
      <c r="E1223" s="432"/>
      <c r="F1223" s="432"/>
      <c r="G1223" s="433"/>
      <c r="H1223" s="432"/>
      <c r="I1223" s="433"/>
      <c r="J1223" s="433"/>
      <c r="K1223" s="433"/>
      <c r="L1223" s="432"/>
      <c r="M1223" s="433"/>
      <c r="N1223" s="432"/>
      <c r="O1223" s="432"/>
      <c r="P1223" s="432"/>
      <c r="Q1223" s="432"/>
      <c r="R1223" s="432"/>
      <c r="S1223" s="432"/>
      <c r="T1223" s="432"/>
      <c r="U1223" s="432"/>
      <c r="V1223" s="432"/>
      <c r="W1223" s="432"/>
      <c r="X1223" s="432"/>
      <c r="Y1223" s="432"/>
      <c r="Z1223" s="432"/>
      <c r="AA1223" s="432"/>
      <c r="AB1223" s="432"/>
      <c r="AC1223" s="432"/>
      <c r="AD1223" s="432"/>
      <c r="AE1223" s="432"/>
      <c r="AF1223" s="432"/>
      <c r="AG1223" s="432"/>
      <c r="AH1223" s="432"/>
      <c r="AI1223" s="432"/>
      <c r="AJ1223" s="128"/>
      <c r="AK1223" s="143"/>
      <c r="AL1223" s="143"/>
      <c r="AM1223" s="144"/>
      <c r="AN1223" s="145"/>
      <c r="AO1223" s="145"/>
      <c r="AP1223" s="145"/>
      <c r="AQ1223" s="140" t="s">
        <v>1869</v>
      </c>
      <c r="AR1223" s="133">
        <v>0</v>
      </c>
      <c r="AS1223" s="12" t="s">
        <v>259</v>
      </c>
      <c r="AT1223" s="224"/>
      <c r="AU1223" s="224"/>
      <c r="AV1223" s="12"/>
      <c r="AW1223" s="12"/>
      <c r="AX1223" s="12"/>
      <c r="AY1223" s="12"/>
      <c r="AZ1223" s="12"/>
      <c r="BA1223" s="12"/>
      <c r="BB1223" s="14"/>
      <c r="BC1223" s="14"/>
      <c r="BD1223" s="15"/>
      <c r="BE1223" s="137" t="s">
        <v>183</v>
      </c>
      <c r="BF1223" s="11"/>
      <c r="BG1223" s="11"/>
      <c r="BH1223" s="11"/>
      <c r="BI1223" s="11" t="s">
        <v>183</v>
      </c>
      <c r="BJ1223" s="11" t="s">
        <v>183</v>
      </c>
      <c r="BK1223" s="11" t="s">
        <v>183</v>
      </c>
      <c r="BL1223" s="11" t="s">
        <v>183</v>
      </c>
      <c r="BM1223" s="11" t="s">
        <v>183</v>
      </c>
      <c r="BN1223" s="11" t="s">
        <v>183</v>
      </c>
      <c r="BO1223" s="11" t="s">
        <v>183</v>
      </c>
      <c r="BP1223" s="11" t="s">
        <v>183</v>
      </c>
      <c r="BQ1223" s="11" t="s">
        <v>183</v>
      </c>
      <c r="BR1223" s="11" t="s">
        <v>183</v>
      </c>
      <c r="BS1223" s="11" t="s">
        <v>183</v>
      </c>
      <c r="BT1223" s="11" t="s">
        <v>183</v>
      </c>
      <c r="BU1223" s="11"/>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c r="CU1223" s="15"/>
      <c r="CV1223" s="15"/>
      <c r="CW1223" s="15"/>
      <c r="CX1223" s="15"/>
      <c r="CY1223" s="15"/>
      <c r="CZ1223" s="15"/>
      <c r="DA1223" s="15"/>
      <c r="DB1223" s="16"/>
      <c r="DC1223" s="16"/>
      <c r="DD1223" s="16"/>
      <c r="DE1223" s="16"/>
      <c r="DF1223" s="17"/>
      <c r="DG1223" s="16"/>
      <c r="DH1223" s="16"/>
      <c r="DI1223" s="16"/>
      <c r="DJ1223" s="16"/>
      <c r="DK1223" s="16"/>
      <c r="DL1223" s="16"/>
      <c r="DM1223" s="128"/>
      <c r="DN1223" s="16"/>
      <c r="DO1223" s="16"/>
      <c r="DP1223" s="16"/>
      <c r="DQ1223" s="16"/>
      <c r="DR1223" s="16"/>
      <c r="DS1223" s="16"/>
      <c r="DT1223" s="16"/>
      <c r="DU1223" s="16"/>
      <c r="DV1223" s="16"/>
      <c r="DW1223" s="138"/>
      <c r="DX1223" s="137"/>
      <c r="DY1223" s="137"/>
      <c r="DZ1223" s="17"/>
      <c r="EA1223" s="15"/>
      <c r="EB1223" s="15"/>
      <c r="EC1223" s="15"/>
      <c r="ED1223" s="15"/>
    </row>
    <row r="1224" spans="1:134" ht="15" hidden="1" customHeight="1" x14ac:dyDescent="0.3">
      <c r="A1224" s="220"/>
      <c r="B1224" s="153" t="s">
        <v>1870</v>
      </c>
      <c r="C1224" s="553" t="s">
        <v>1871</v>
      </c>
      <c r="D1224" s="152"/>
      <c r="E1224" s="152"/>
      <c r="F1224" s="152"/>
      <c r="G1224" s="151"/>
      <c r="H1224" s="152"/>
      <c r="I1224" s="151"/>
      <c r="J1224" s="151"/>
      <c r="K1224" s="151"/>
      <c r="L1224" s="152"/>
      <c r="M1224" s="151"/>
      <c r="N1224" s="152"/>
      <c r="O1224" s="152"/>
      <c r="P1224" s="152"/>
      <c r="Q1224" s="152"/>
      <c r="R1224" s="152"/>
      <c r="S1224" s="152"/>
      <c r="T1224" s="152"/>
      <c r="U1224" s="152"/>
      <c r="V1224" s="152"/>
      <c r="W1224" s="152"/>
      <c r="X1224" s="152"/>
      <c r="Y1224" s="152"/>
      <c r="Z1224" s="152"/>
      <c r="AA1224" s="152"/>
      <c r="AB1224" s="152"/>
      <c r="AC1224" s="152"/>
      <c r="AD1224" s="152"/>
      <c r="AE1224" s="152"/>
      <c r="AF1224" s="152"/>
      <c r="AG1224" s="152"/>
      <c r="AH1224" s="152"/>
      <c r="AI1224" s="152"/>
      <c r="AJ1224" s="128">
        <f>IF($DM1224=0,0,(IF(_xlfn.BITAND($DM1224, 128),"8,", "") &amp; IF(_xlfn.BITAND($DM1224,64),"7,", "") &amp; IF(_xlfn.BITAND($DM1224,7), _xlfn.BITAND($DM1224,7) &amp; ",", "") &amp; IF(_xlfn.BITAND($DM1224, 56), _xlfn.BITAND($DM1224, 56)/8, "")))</f>
        <v>0</v>
      </c>
      <c r="AK1224" s="129">
        <v>94</v>
      </c>
      <c r="AL1224" s="129">
        <v>0</v>
      </c>
      <c r="AM1224" s="130" t="s">
        <v>165</v>
      </c>
      <c r="AN1224" s="131" t="s">
        <v>1872</v>
      </c>
      <c r="AO1224" s="131" t="s">
        <v>167</v>
      </c>
      <c r="AP1224" s="131" t="s">
        <v>1872</v>
      </c>
      <c r="AQ1224" s="132" t="s">
        <v>1873</v>
      </c>
      <c r="AR1224" s="133">
        <v>60</v>
      </c>
      <c r="AS1224" s="12" t="s">
        <v>194</v>
      </c>
      <c r="AT1224" s="198">
        <v>2</v>
      </c>
      <c r="AU1224" s="198">
        <v>2</v>
      </c>
      <c r="AV1224" s="12" t="s">
        <v>259</v>
      </c>
      <c r="AW1224" s="135">
        <v>0</v>
      </c>
      <c r="AX1224" s="135">
        <v>0</v>
      </c>
      <c r="AY1224" s="135">
        <v>0</v>
      </c>
      <c r="AZ1224" s="135">
        <v>0</v>
      </c>
      <c r="BA1224" s="135">
        <v>0</v>
      </c>
      <c r="BB1224" s="136"/>
      <c r="BC1224" s="136"/>
      <c r="BD1224" s="15"/>
      <c r="BE1224" s="137" t="str">
        <f>IF(C1224="","",C1224)</f>
        <v>Primary fuel pressure high</v>
      </c>
      <c r="BF1224" s="11" t="s">
        <v>264</v>
      </c>
      <c r="BG1224" s="11" t="s">
        <v>265</v>
      </c>
      <c r="BH1224" s="11" t="s">
        <v>266</v>
      </c>
      <c r="BI1224" s="11" t="s">
        <v>221</v>
      </c>
      <c r="BJ1224" s="11" t="s">
        <v>176</v>
      </c>
      <c r="BK1224" s="11" t="s">
        <v>177</v>
      </c>
      <c r="BL1224" s="11" t="s">
        <v>222</v>
      </c>
      <c r="BM1224" s="11" t="s">
        <v>179</v>
      </c>
      <c r="BN1224" s="11" t="s">
        <v>180</v>
      </c>
      <c r="BO1224" s="11" t="s">
        <v>182</v>
      </c>
      <c r="BP1224" s="11" t="s">
        <v>183</v>
      </c>
      <c r="BQ1224" s="11" t="s">
        <v>182</v>
      </c>
      <c r="BR1224" s="11" t="s">
        <v>182</v>
      </c>
      <c r="BS1224" s="11" t="s">
        <v>183</v>
      </c>
      <c r="BT1224" s="11" t="s">
        <v>182</v>
      </c>
      <c r="BU1224" s="11"/>
      <c r="BV1224" s="15">
        <f>IF(UPPER(TRIM(D1224))="X",1,0)</f>
        <v>0</v>
      </c>
      <c r="BW1224" s="15">
        <f>IF(UPPER(TRIM(E1224))="X",1,0)</f>
        <v>0</v>
      </c>
      <c r="BX1224" s="15">
        <f>IF(UPPER(TRIM(F1224))="X",1,0)</f>
        <v>0</v>
      </c>
      <c r="BY1224" s="15">
        <f>IF(UPPER(TRIM(G1224))="X",1,0)</f>
        <v>0</v>
      </c>
      <c r="BZ1224" s="15">
        <f>IF(UPPER(TRIM(H1224))="X",1,0)</f>
        <v>0</v>
      </c>
      <c r="CA1224" s="15">
        <f>IF(UPPER(TRIM(J1224))="X",1,0)</f>
        <v>0</v>
      </c>
      <c r="CB1224" s="15">
        <f>IF(UPPER(TRIM(L1224))="X",1,0)</f>
        <v>0</v>
      </c>
      <c r="CC1224" s="15">
        <f>IF(UPPER(TRIM(M1224))="X",1,0)</f>
        <v>0</v>
      </c>
      <c r="CD1224" s="15">
        <f>IF(UPPER(TRIM(I1224))="X",1,0)</f>
        <v>0</v>
      </c>
      <c r="CE1224" s="15">
        <f>IF(UPPER(TRIM(K1224))="X",1,0)</f>
        <v>0</v>
      </c>
      <c r="CF1224" s="15">
        <f t="shared" ref="CF1224:DA1224" si="575">IF(UPPER(TRIM(N1224))="X",1,0)</f>
        <v>0</v>
      </c>
      <c r="CG1224" s="15">
        <f t="shared" si="575"/>
        <v>0</v>
      </c>
      <c r="CH1224" s="15">
        <f t="shared" si="575"/>
        <v>0</v>
      </c>
      <c r="CI1224" s="15">
        <f t="shared" si="575"/>
        <v>0</v>
      </c>
      <c r="CJ1224" s="15">
        <f t="shared" si="575"/>
        <v>0</v>
      </c>
      <c r="CK1224" s="15">
        <f t="shared" si="575"/>
        <v>0</v>
      </c>
      <c r="CL1224" s="15">
        <f t="shared" si="575"/>
        <v>0</v>
      </c>
      <c r="CM1224" s="15">
        <f t="shared" si="575"/>
        <v>0</v>
      </c>
      <c r="CN1224" s="15">
        <f t="shared" si="575"/>
        <v>0</v>
      </c>
      <c r="CO1224" s="15">
        <f t="shared" si="575"/>
        <v>0</v>
      </c>
      <c r="CP1224" s="15">
        <f t="shared" si="575"/>
        <v>0</v>
      </c>
      <c r="CQ1224" s="15">
        <f t="shared" si="575"/>
        <v>0</v>
      </c>
      <c r="CR1224" s="15">
        <f t="shared" si="575"/>
        <v>0</v>
      </c>
      <c r="CS1224" s="15">
        <f t="shared" si="575"/>
        <v>0</v>
      </c>
      <c r="CT1224" s="15">
        <f t="shared" si="575"/>
        <v>0</v>
      </c>
      <c r="CU1224" s="15">
        <f t="shared" si="575"/>
        <v>0</v>
      </c>
      <c r="CV1224" s="15">
        <f t="shared" si="575"/>
        <v>0</v>
      </c>
      <c r="CW1224" s="15">
        <f t="shared" si="575"/>
        <v>0</v>
      </c>
      <c r="CX1224" s="15">
        <f t="shared" si="575"/>
        <v>0</v>
      </c>
      <c r="CY1224" s="15">
        <f t="shared" si="575"/>
        <v>0</v>
      </c>
      <c r="CZ1224" s="15">
        <f t="shared" si="575"/>
        <v>0</v>
      </c>
      <c r="DA1224" s="15">
        <f t="shared" si="575"/>
        <v>0</v>
      </c>
      <c r="DB1224" s="16">
        <f>IF(UPPER(TRIM(AM1224))="P", 0, IF(UPPER(TRIM(AM1224))="C", 16384, IF(UPPER(TRIM(AM1224))="B", 32768, IF(UPPER(TRIM(AM1224))="U", 49152, -1))))</f>
        <v>0</v>
      </c>
      <c r="DC1224" s="16">
        <f>HEX2DEC(AN1224)</f>
        <v>136</v>
      </c>
      <c r="DD1224" s="16">
        <f>IF(UPPER(TRIM(BB1224))="",0,IF(UPPER(TRIM(BB1224))="M",32,IF(UPPER(TRIM(BB1224))="H",64,IF(UPPER(TRIM(BB1224))="I",128,-1))))</f>
        <v>0</v>
      </c>
      <c r="DE1224" s="16">
        <f>IF(UPPER(TRIM(BC1224))="",0, IF(UPPER(TRIM(BC1224))="U",1,IF(UPPER(TRIM(BC1224))="A",2,IF(UPPER(TRIM(BC1224))="B1",4,IF(UPPER(TRIM(BC1224))="B2",8,IF(UPPER(TRIM(BC1224))="C",16,-1))))))</f>
        <v>0</v>
      </c>
      <c r="DF1224" s="17"/>
      <c r="DG1224" s="16">
        <v>290</v>
      </c>
      <c r="DH1224" s="16">
        <f>AK1224</f>
        <v>94</v>
      </c>
      <c r="DI1224" s="16">
        <f>AL1224</f>
        <v>0</v>
      </c>
      <c r="DJ1224" s="16">
        <f>DB1224 + DC1224</f>
        <v>136</v>
      </c>
      <c r="DK1224" s="16">
        <f>HEX2DEC(AO1224)</f>
        <v>0</v>
      </c>
      <c r="DL1224" s="16">
        <f>HEX2DEC(AP1224)</f>
        <v>136</v>
      </c>
      <c r="DM1224" s="128">
        <v>0</v>
      </c>
      <c r="DN1224" s="16">
        <v>212</v>
      </c>
      <c r="DO1224" s="16">
        <f>BV1224*2^15+BW1224*2^14+BX1224*2^13+BY1224*2^12+BZ1224*2^11+CA1224*2^10+CB1224*2^9+CC1224*2^8+CD1224*2^7+CE1224*2^6+CF1224*2^5+CG1224*2^4+CH1224*2^3+CI1224*2^2+CJ1224*2^1+CK1224*2^0</f>
        <v>0</v>
      </c>
      <c r="DP1224" s="16">
        <f>CL1224*2^15+CM1224*2^14+CN1224*2^13+CO1224*2^12+CP1224*2^11+CQ1224*2^10+CR1224*2^9+CS1224*2^8+CT1224*2^7+CU1224*2^6+CV1224*2^5+CW1224*2^4+CX1224*2^3+CY1224*2^2+CZ1224*2^1+DA1224*2^0</f>
        <v>0</v>
      </c>
      <c r="DQ1224" s="16">
        <f>IF(DS1224=2,AT1224*1000,IF(DS1224&gt;2,AT1224,HEX2DEC("40000000")))</f>
        <v>2000</v>
      </c>
      <c r="DR1224" s="16">
        <f>IF(DT1224=2,AU1224*1000,IF(DT1224&gt;2,AU1224,HEX2DEC("40000000")))</f>
        <v>2000</v>
      </c>
      <c r="DS1224" s="16">
        <v>2</v>
      </c>
      <c r="DT1224" s="16">
        <v>2</v>
      </c>
      <c r="DU1224" s="16">
        <f>MAX(0,MIN(AX1224,3))*2^14+MAX(0,MIN(AY1224,3))*2^12+MAX(0,MIN(AZ1224,3))*2^10+MAX(0,MIN(BA1224,3))*2^8+IF(AW1224&lt;0,31,IF(AW1224&gt;30,30,AW1224))</f>
        <v>0</v>
      </c>
      <c r="DV1224" s="16">
        <f>DD1224 + DE1224</f>
        <v>0</v>
      </c>
      <c r="DW1224" s="138"/>
      <c r="DX1224" s="137"/>
      <c r="DY1224" s="137"/>
      <c r="DZ1224" s="17"/>
      <c r="EA1224" s="15"/>
      <c r="EB1224" s="15"/>
      <c r="EC1224" s="15"/>
      <c r="ED1224" s="15"/>
    </row>
    <row r="1225" spans="1:134" ht="15" hidden="1" customHeight="1" x14ac:dyDescent="0.3">
      <c r="A1225" s="220"/>
      <c r="B1225" s="153" t="s">
        <v>1874</v>
      </c>
      <c r="C1225" s="553"/>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48"/>
      <c r="AK1225" s="12"/>
      <c r="AL1225" s="12"/>
      <c r="AM1225" s="149"/>
      <c r="AN1225" s="150"/>
      <c r="AO1225" s="150"/>
      <c r="AP1225" s="150"/>
      <c r="AQ1225" s="132" t="s">
        <v>1875</v>
      </c>
      <c r="AR1225" s="225">
        <v>10</v>
      </c>
      <c r="AS1225" s="142" t="s">
        <v>1876</v>
      </c>
      <c r="AT1225" s="12"/>
      <c r="AU1225" s="12"/>
      <c r="AV1225" s="12"/>
      <c r="AW1225" s="12"/>
      <c r="AX1225" s="12"/>
      <c r="AY1225" s="12"/>
      <c r="AZ1225" s="12"/>
      <c r="BA1225" s="12"/>
      <c r="BB1225" s="14"/>
      <c r="BC1225" s="14"/>
      <c r="BD1225" s="15"/>
      <c r="BE1225" s="137"/>
      <c r="BF1225" s="11"/>
      <c r="BG1225" s="11"/>
      <c r="BH1225" s="11"/>
      <c r="BI1225" s="11" t="s">
        <v>183</v>
      </c>
      <c r="BJ1225" s="11" t="s">
        <v>183</v>
      </c>
      <c r="BK1225" s="11" t="s">
        <v>183</v>
      </c>
      <c r="BL1225" s="11" t="s">
        <v>183</v>
      </c>
      <c r="BM1225" s="11" t="s">
        <v>183</v>
      </c>
      <c r="BN1225" s="11" t="s">
        <v>183</v>
      </c>
      <c r="BO1225" s="11" t="s">
        <v>183</v>
      </c>
      <c r="BP1225" s="11" t="s">
        <v>183</v>
      </c>
      <c r="BQ1225" s="11" t="s">
        <v>183</v>
      </c>
      <c r="BR1225" s="11" t="s">
        <v>183</v>
      </c>
      <c r="BS1225" s="11" t="s">
        <v>183</v>
      </c>
      <c r="BT1225" s="11" t="s">
        <v>183</v>
      </c>
      <c r="BU1225" s="11"/>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c r="CU1225" s="15"/>
      <c r="CV1225" s="15"/>
      <c r="CW1225" s="15"/>
      <c r="CX1225" s="15"/>
      <c r="CY1225" s="15"/>
      <c r="CZ1225" s="15"/>
      <c r="DA1225" s="15"/>
      <c r="DB1225" s="16"/>
      <c r="DC1225" s="16"/>
      <c r="DD1225" s="16"/>
      <c r="DE1225" s="16"/>
      <c r="DF1225" s="17"/>
      <c r="DG1225" s="16"/>
      <c r="DH1225" s="16"/>
      <c r="DI1225" s="16"/>
      <c r="DJ1225" s="16"/>
      <c r="DK1225" s="16"/>
      <c r="DL1225" s="16"/>
      <c r="DM1225" s="13"/>
      <c r="DN1225" s="16"/>
      <c r="DO1225" s="16"/>
      <c r="DP1225" s="16"/>
      <c r="DQ1225" s="16"/>
      <c r="DR1225" s="16"/>
      <c r="DS1225" s="16"/>
      <c r="DT1225" s="16"/>
      <c r="DU1225" s="16"/>
      <c r="DV1225" s="16"/>
      <c r="DW1225" s="138"/>
      <c r="DX1225" s="137"/>
      <c r="DY1225" s="137"/>
      <c r="DZ1225" s="17"/>
      <c r="EA1225" s="15"/>
      <c r="EB1225" s="15"/>
      <c r="EC1225" s="15"/>
      <c r="ED1225" s="15"/>
    </row>
    <row r="1226" spans="1:134" ht="15" hidden="1" customHeight="1" x14ac:dyDescent="0.3">
      <c r="A1226" s="154"/>
      <c r="B1226" s="139"/>
      <c r="C1226" s="553" t="s">
        <v>1877</v>
      </c>
      <c r="D1226" s="152"/>
      <c r="E1226" s="152"/>
      <c r="F1226" s="152"/>
      <c r="G1226" s="151"/>
      <c r="H1226" s="152"/>
      <c r="I1226" s="151"/>
      <c r="J1226" s="151"/>
      <c r="K1226" s="151"/>
      <c r="L1226" s="152"/>
      <c r="M1226" s="151"/>
      <c r="N1226" s="152"/>
      <c r="O1226" s="152"/>
      <c r="P1226" s="152"/>
      <c r="Q1226" s="152"/>
      <c r="R1226" s="152"/>
      <c r="S1226" s="152"/>
      <c r="T1226" s="152"/>
      <c r="U1226" s="152"/>
      <c r="V1226" s="152"/>
      <c r="W1226" s="152"/>
      <c r="X1226" s="152"/>
      <c r="Y1226" s="152"/>
      <c r="Z1226" s="152"/>
      <c r="AA1226" s="152"/>
      <c r="AB1226" s="152"/>
      <c r="AC1226" s="152"/>
      <c r="AD1226" s="152"/>
      <c r="AE1226" s="152"/>
      <c r="AF1226" s="152"/>
      <c r="AG1226" s="152"/>
      <c r="AH1226" s="152"/>
      <c r="AI1226" s="152"/>
      <c r="AJ1226" s="128">
        <f>IF($DM1226=0,0,(IF(_xlfn.BITAND($DM1226, 128),"8,", "") &amp; IF(_xlfn.BITAND($DM1226,64),"7,", "") &amp; IF(_xlfn.BITAND($DM1226,7), _xlfn.BITAND($DM1226,7) &amp; ",", "") &amp; IF(_xlfn.BITAND($DM1226, 56), _xlfn.BITAND($DM1226, 56)/8, "")))</f>
        <v>0</v>
      </c>
      <c r="AK1226" s="129">
        <v>94</v>
      </c>
      <c r="AL1226" s="129">
        <v>1</v>
      </c>
      <c r="AM1226" s="130" t="s">
        <v>165</v>
      </c>
      <c r="AN1226" s="131" t="s">
        <v>1878</v>
      </c>
      <c r="AO1226" s="131" t="s">
        <v>167</v>
      </c>
      <c r="AP1226" s="131" t="s">
        <v>1878</v>
      </c>
      <c r="AQ1226" s="132" t="s">
        <v>1879</v>
      </c>
      <c r="AR1226" s="133">
        <v>20</v>
      </c>
      <c r="AS1226" s="12" t="s">
        <v>194</v>
      </c>
      <c r="AT1226" s="198">
        <v>2</v>
      </c>
      <c r="AU1226" s="198">
        <v>2</v>
      </c>
      <c r="AV1226" s="12" t="s">
        <v>259</v>
      </c>
      <c r="AW1226" s="135">
        <v>0</v>
      </c>
      <c r="AX1226" s="135">
        <v>0</v>
      </c>
      <c r="AY1226" s="135">
        <v>0</v>
      </c>
      <c r="AZ1226" s="135">
        <v>0</v>
      </c>
      <c r="BA1226" s="135">
        <v>0</v>
      </c>
      <c r="BB1226" s="136"/>
      <c r="BC1226" s="136"/>
      <c r="BD1226" s="15"/>
      <c r="BE1226" s="137" t="str">
        <f>IF(C1226="","",C1226)</f>
        <v>Primary fuel pressure low</v>
      </c>
      <c r="BF1226" s="11" t="s">
        <v>264</v>
      </c>
      <c r="BG1226" s="11" t="s">
        <v>265</v>
      </c>
      <c r="BH1226" s="11" t="s">
        <v>266</v>
      </c>
      <c r="BI1226" s="11" t="s">
        <v>221</v>
      </c>
      <c r="BJ1226" s="11" t="s">
        <v>176</v>
      </c>
      <c r="BK1226" s="11" t="s">
        <v>177</v>
      </c>
      <c r="BL1226" s="11" t="s">
        <v>222</v>
      </c>
      <c r="BM1226" s="11" t="s">
        <v>179</v>
      </c>
      <c r="BN1226" s="11" t="s">
        <v>180</v>
      </c>
      <c r="BO1226" s="11" t="s">
        <v>182</v>
      </c>
      <c r="BP1226" s="11" t="s">
        <v>183</v>
      </c>
      <c r="BQ1226" s="11" t="s">
        <v>182</v>
      </c>
      <c r="BR1226" s="11" t="s">
        <v>182</v>
      </c>
      <c r="BS1226" s="11" t="s">
        <v>183</v>
      </c>
      <c r="BT1226" s="11" t="s">
        <v>182</v>
      </c>
      <c r="BU1226" s="11"/>
      <c r="BV1226" s="15">
        <f>IF(UPPER(TRIM(D1226))="X",1,0)</f>
        <v>0</v>
      </c>
      <c r="BW1226" s="15">
        <f>IF(UPPER(TRIM(E1226))="X",1,0)</f>
        <v>0</v>
      </c>
      <c r="BX1226" s="15">
        <f>IF(UPPER(TRIM(F1226))="X",1,0)</f>
        <v>0</v>
      </c>
      <c r="BY1226" s="15">
        <f>IF(UPPER(TRIM(G1226))="X",1,0)</f>
        <v>0</v>
      </c>
      <c r="BZ1226" s="15">
        <f>IF(UPPER(TRIM(H1226))="X",1,0)</f>
        <v>0</v>
      </c>
      <c r="CA1226" s="15">
        <f>IF(UPPER(TRIM(J1226))="X",1,0)</f>
        <v>0</v>
      </c>
      <c r="CB1226" s="15">
        <f>IF(UPPER(TRIM(L1226))="X",1,0)</f>
        <v>0</v>
      </c>
      <c r="CC1226" s="15">
        <f>IF(UPPER(TRIM(M1226))="X",1,0)</f>
        <v>0</v>
      </c>
      <c r="CD1226" s="15">
        <f>IF(UPPER(TRIM(I1226))="X",1,0)</f>
        <v>0</v>
      </c>
      <c r="CE1226" s="15">
        <f>IF(UPPER(TRIM(K1226))="X",1,0)</f>
        <v>0</v>
      </c>
      <c r="CF1226" s="15">
        <f t="shared" ref="CF1226:DA1226" si="576">IF(UPPER(TRIM(N1226))="X",1,0)</f>
        <v>0</v>
      </c>
      <c r="CG1226" s="15">
        <f t="shared" si="576"/>
        <v>0</v>
      </c>
      <c r="CH1226" s="15">
        <f t="shared" si="576"/>
        <v>0</v>
      </c>
      <c r="CI1226" s="15">
        <f t="shared" si="576"/>
        <v>0</v>
      </c>
      <c r="CJ1226" s="15">
        <f t="shared" si="576"/>
        <v>0</v>
      </c>
      <c r="CK1226" s="15">
        <f t="shared" si="576"/>
        <v>0</v>
      </c>
      <c r="CL1226" s="15">
        <f t="shared" si="576"/>
        <v>0</v>
      </c>
      <c r="CM1226" s="15">
        <f t="shared" si="576"/>
        <v>0</v>
      </c>
      <c r="CN1226" s="15">
        <f t="shared" si="576"/>
        <v>0</v>
      </c>
      <c r="CO1226" s="15">
        <f t="shared" si="576"/>
        <v>0</v>
      </c>
      <c r="CP1226" s="15">
        <f t="shared" si="576"/>
        <v>0</v>
      </c>
      <c r="CQ1226" s="15">
        <f t="shared" si="576"/>
        <v>0</v>
      </c>
      <c r="CR1226" s="15">
        <f t="shared" si="576"/>
        <v>0</v>
      </c>
      <c r="CS1226" s="15">
        <f t="shared" si="576"/>
        <v>0</v>
      </c>
      <c r="CT1226" s="15">
        <f t="shared" si="576"/>
        <v>0</v>
      </c>
      <c r="CU1226" s="15">
        <f t="shared" si="576"/>
        <v>0</v>
      </c>
      <c r="CV1226" s="15">
        <f t="shared" si="576"/>
        <v>0</v>
      </c>
      <c r="CW1226" s="15">
        <f t="shared" si="576"/>
        <v>0</v>
      </c>
      <c r="CX1226" s="15">
        <f t="shared" si="576"/>
        <v>0</v>
      </c>
      <c r="CY1226" s="15">
        <f t="shared" si="576"/>
        <v>0</v>
      </c>
      <c r="CZ1226" s="15">
        <f t="shared" si="576"/>
        <v>0</v>
      </c>
      <c r="DA1226" s="15">
        <f t="shared" si="576"/>
        <v>0</v>
      </c>
      <c r="DB1226" s="16">
        <f>IF(UPPER(TRIM(AM1226))="P", 0, IF(UPPER(TRIM(AM1226))="C", 16384, IF(UPPER(TRIM(AM1226))="B", 32768, IF(UPPER(TRIM(AM1226))="U", 49152, -1))))</f>
        <v>0</v>
      </c>
      <c r="DC1226" s="16">
        <f>HEX2DEC(AN1226)</f>
        <v>135</v>
      </c>
      <c r="DD1226" s="16">
        <f>IF(UPPER(TRIM(BB1226))="",0,IF(UPPER(TRIM(BB1226))="M",32,IF(UPPER(TRIM(BB1226))="H",64,IF(UPPER(TRIM(BB1226))="I",128,-1))))</f>
        <v>0</v>
      </c>
      <c r="DE1226" s="16">
        <f>IF(UPPER(TRIM(BC1226))="",0, IF(UPPER(TRIM(BC1226))="U",1,IF(UPPER(TRIM(BC1226))="A",2,IF(UPPER(TRIM(BC1226))="B1",4,IF(UPPER(TRIM(BC1226))="B2",8,IF(UPPER(TRIM(BC1226))="C",16,-1))))))</f>
        <v>0</v>
      </c>
      <c r="DF1226" s="17"/>
      <c r="DG1226" s="16">
        <v>291</v>
      </c>
      <c r="DH1226" s="16">
        <f>AK1226</f>
        <v>94</v>
      </c>
      <c r="DI1226" s="16">
        <f>AL1226</f>
        <v>1</v>
      </c>
      <c r="DJ1226" s="16">
        <f>DB1226 + DC1226</f>
        <v>135</v>
      </c>
      <c r="DK1226" s="16">
        <f>HEX2DEC(AO1226)</f>
        <v>0</v>
      </c>
      <c r="DL1226" s="16">
        <f>HEX2DEC(AP1226)</f>
        <v>135</v>
      </c>
      <c r="DM1226" s="128">
        <v>0</v>
      </c>
      <c r="DN1226" s="16">
        <v>213</v>
      </c>
      <c r="DO1226" s="16">
        <f>BV1226*2^15+BW1226*2^14+BX1226*2^13+BY1226*2^12+BZ1226*2^11+CA1226*2^10+CB1226*2^9+CC1226*2^8+CD1226*2^7+CE1226*2^6+CF1226*2^5+CG1226*2^4+CH1226*2^3+CI1226*2^2+CJ1226*2^1+CK1226*2^0</f>
        <v>0</v>
      </c>
      <c r="DP1226" s="16">
        <f>CL1226*2^15+CM1226*2^14+CN1226*2^13+CO1226*2^12+CP1226*2^11+CQ1226*2^10+CR1226*2^9+CS1226*2^8+CT1226*2^7+CU1226*2^6+CV1226*2^5+CW1226*2^4+CX1226*2^3+CY1226*2^2+CZ1226*2^1+DA1226*2^0</f>
        <v>0</v>
      </c>
      <c r="DQ1226" s="16">
        <f>IF(DS1226=2,AT1226*1000,IF(DS1226&gt;2,AT1226,HEX2DEC("40000000")))</f>
        <v>2000</v>
      </c>
      <c r="DR1226" s="16">
        <f>IF(DT1226=2,AU1226*1000,IF(DT1226&gt;2,AU1226,HEX2DEC("40000000")))</f>
        <v>2000</v>
      </c>
      <c r="DS1226" s="16">
        <v>2</v>
      </c>
      <c r="DT1226" s="16">
        <v>2</v>
      </c>
      <c r="DU1226" s="16">
        <f>MAX(0,MIN(AX1226,3))*2^14+MAX(0,MIN(AY1226,3))*2^12+MAX(0,MIN(AZ1226,3))*2^10+MAX(0,MIN(BA1226,3))*2^8+IF(AW1226&lt;0,31,IF(AW1226&gt;30,30,AW1226))</f>
        <v>0</v>
      </c>
      <c r="DV1226" s="16">
        <f>DD1226 + DE1226</f>
        <v>0</v>
      </c>
      <c r="DW1226" s="138"/>
      <c r="DX1226" s="137"/>
      <c r="DY1226" s="137"/>
      <c r="DZ1226" s="17"/>
      <c r="EA1226" s="15"/>
      <c r="EB1226" s="15"/>
      <c r="EC1226" s="15"/>
      <c r="ED1226" s="15"/>
    </row>
    <row r="1227" spans="1:134" ht="15" hidden="1" customHeight="1" x14ac:dyDescent="0.3">
      <c r="A1227" s="153"/>
      <c r="B1227" s="139"/>
      <c r="C1227" s="553"/>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48"/>
      <c r="AK1227" s="12"/>
      <c r="AL1227" s="12"/>
      <c r="AM1227" s="149"/>
      <c r="AN1227" s="150"/>
      <c r="AO1227" s="150"/>
      <c r="AP1227" s="150"/>
      <c r="AQ1227" s="132" t="s">
        <v>1880</v>
      </c>
      <c r="AR1227" s="225">
        <v>10</v>
      </c>
      <c r="AS1227" s="142" t="s">
        <v>1876</v>
      </c>
      <c r="AT1227" s="12"/>
      <c r="AU1227" s="12"/>
      <c r="AV1227" s="12"/>
      <c r="AW1227" s="12"/>
      <c r="AX1227" s="12"/>
      <c r="AY1227" s="12"/>
      <c r="AZ1227" s="12"/>
      <c r="BA1227" s="12"/>
      <c r="BB1227" s="14"/>
      <c r="BC1227" s="14"/>
      <c r="BD1227" s="15"/>
      <c r="BE1227" s="137" t="s">
        <v>183</v>
      </c>
      <c r="BF1227" s="11"/>
      <c r="BG1227" s="11"/>
      <c r="BH1227" s="11"/>
      <c r="BI1227" s="11" t="s">
        <v>183</v>
      </c>
      <c r="BJ1227" s="11" t="s">
        <v>183</v>
      </c>
      <c r="BK1227" s="11" t="s">
        <v>183</v>
      </c>
      <c r="BL1227" s="11" t="s">
        <v>183</v>
      </c>
      <c r="BM1227" s="11" t="s">
        <v>183</v>
      </c>
      <c r="BN1227" s="11" t="s">
        <v>183</v>
      </c>
      <c r="BO1227" s="11" t="s">
        <v>183</v>
      </c>
      <c r="BP1227" s="11" t="s">
        <v>183</v>
      </c>
      <c r="BQ1227" s="11" t="s">
        <v>183</v>
      </c>
      <c r="BR1227" s="11" t="s">
        <v>183</v>
      </c>
      <c r="BS1227" s="11" t="s">
        <v>183</v>
      </c>
      <c r="BT1227" s="11" t="s">
        <v>183</v>
      </c>
      <c r="BU1227" s="11"/>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c r="CU1227" s="15"/>
      <c r="CV1227" s="15"/>
      <c r="CW1227" s="15"/>
      <c r="CX1227" s="15"/>
      <c r="CY1227" s="15"/>
      <c r="CZ1227" s="15"/>
      <c r="DA1227" s="15"/>
      <c r="DB1227" s="16"/>
      <c r="DC1227" s="16"/>
      <c r="DD1227" s="16"/>
      <c r="DE1227" s="16"/>
      <c r="DF1227" s="17"/>
      <c r="DG1227" s="16"/>
      <c r="DH1227" s="16"/>
      <c r="DI1227" s="16"/>
      <c r="DJ1227" s="16"/>
      <c r="DK1227" s="16"/>
      <c r="DL1227" s="16"/>
      <c r="DM1227" s="13"/>
      <c r="DN1227" s="16"/>
      <c r="DO1227" s="16"/>
      <c r="DP1227" s="16"/>
      <c r="DQ1227" s="16"/>
      <c r="DR1227" s="16"/>
      <c r="DS1227" s="16"/>
      <c r="DT1227" s="16"/>
      <c r="DU1227" s="16"/>
      <c r="DV1227" s="16"/>
      <c r="DW1227" s="138"/>
      <c r="DX1227" s="137"/>
      <c r="DY1227" s="137"/>
      <c r="DZ1227" s="17"/>
      <c r="EA1227" s="15"/>
      <c r="EB1227" s="15"/>
      <c r="EC1227" s="15"/>
      <c r="ED1227" s="15"/>
    </row>
    <row r="1228" spans="1:134" ht="15" hidden="1" customHeight="1" x14ac:dyDescent="0.3">
      <c r="A1228" s="153"/>
      <c r="B1228" s="139"/>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48"/>
      <c r="AK1228" s="12"/>
      <c r="AL1228" s="12"/>
      <c r="AM1228" s="149"/>
      <c r="AN1228" s="150"/>
      <c r="AO1228" s="150"/>
      <c r="AP1228" s="150"/>
      <c r="AQ1228" s="12"/>
      <c r="AR1228" s="12"/>
      <c r="AS1228" s="12"/>
      <c r="AT1228" s="12"/>
      <c r="AU1228" s="12"/>
      <c r="AV1228" s="12"/>
      <c r="AW1228" s="12"/>
      <c r="AX1228" s="12"/>
      <c r="AY1228" s="12"/>
      <c r="AZ1228" s="12"/>
      <c r="BA1228" s="12"/>
      <c r="BB1228" s="14"/>
      <c r="BC1228" s="14"/>
      <c r="BD1228" s="15"/>
      <c r="BE1228" s="137" t="s">
        <v>183</v>
      </c>
      <c r="BF1228" s="146"/>
      <c r="BG1228" s="146"/>
      <c r="BH1228" s="146"/>
      <c r="BI1228" s="11" t="s">
        <v>183</v>
      </c>
      <c r="BJ1228" s="11" t="s">
        <v>183</v>
      </c>
      <c r="BK1228" s="11" t="s">
        <v>183</v>
      </c>
      <c r="BL1228" s="11" t="s">
        <v>183</v>
      </c>
      <c r="BM1228" s="11" t="s">
        <v>183</v>
      </c>
      <c r="BN1228" s="11" t="s">
        <v>183</v>
      </c>
      <c r="BO1228" s="11" t="s">
        <v>183</v>
      </c>
      <c r="BP1228" s="11" t="s">
        <v>183</v>
      </c>
      <c r="BQ1228" s="11" t="s">
        <v>183</v>
      </c>
      <c r="BR1228" s="11" t="s">
        <v>183</v>
      </c>
      <c r="BS1228" s="11" t="s">
        <v>183</v>
      </c>
      <c r="BT1228" s="11" t="s">
        <v>183</v>
      </c>
      <c r="BU1228" s="11"/>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c r="CU1228" s="15"/>
      <c r="CV1228" s="15"/>
      <c r="CW1228" s="15"/>
      <c r="CX1228" s="15"/>
      <c r="CY1228" s="15"/>
      <c r="CZ1228" s="15"/>
      <c r="DA1228" s="15"/>
      <c r="DB1228" s="16"/>
      <c r="DC1228" s="16"/>
      <c r="DD1228" s="16"/>
      <c r="DE1228" s="16"/>
      <c r="DF1228" s="17"/>
      <c r="DG1228" s="16"/>
      <c r="DH1228" s="16"/>
      <c r="DI1228" s="16"/>
      <c r="DJ1228" s="16"/>
      <c r="DK1228" s="16"/>
      <c r="DL1228" s="16"/>
      <c r="DM1228" s="13"/>
      <c r="DN1228" s="16"/>
      <c r="DO1228" s="16"/>
      <c r="DP1228" s="16"/>
      <c r="DQ1228" s="16"/>
      <c r="DR1228" s="16"/>
      <c r="DS1228" s="16"/>
      <c r="DT1228" s="16"/>
      <c r="DU1228" s="16"/>
      <c r="DV1228" s="16"/>
      <c r="DW1228" s="138"/>
      <c r="DX1228" s="137"/>
      <c r="DY1228" s="137"/>
      <c r="DZ1228" s="17"/>
      <c r="EA1228" s="15"/>
      <c r="EB1228" s="15"/>
      <c r="EC1228" s="15"/>
      <c r="ED1228" s="15"/>
    </row>
    <row r="1229" spans="1:134" ht="15" hidden="1" customHeight="1" x14ac:dyDescent="0.3">
      <c r="A1229" s="340"/>
      <c r="B1229" s="139"/>
      <c r="C1229" s="553"/>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8"/>
      <c r="AK1229" s="143"/>
      <c r="AL1229" s="143"/>
      <c r="AM1229" s="144"/>
      <c r="AN1229" s="145"/>
      <c r="AO1229" s="145"/>
      <c r="AP1229" s="145"/>
      <c r="AQ1229" s="132" t="s">
        <v>1881</v>
      </c>
      <c r="AR1229" s="148">
        <v>1</v>
      </c>
      <c r="AS1229" s="12"/>
      <c r="AT1229" s="224"/>
      <c r="AU1229" s="224"/>
      <c r="AV1229" s="12"/>
      <c r="AW1229" s="12"/>
      <c r="AX1229" s="12"/>
      <c r="AY1229" s="12"/>
      <c r="AZ1229" s="12"/>
      <c r="BA1229" s="12"/>
      <c r="BB1229" s="14"/>
      <c r="BC1229" s="14"/>
      <c r="BD1229" s="15"/>
      <c r="BE1229" s="137" t="s">
        <v>183</v>
      </c>
      <c r="BF1229" s="146"/>
      <c r="BG1229" s="146"/>
      <c r="BH1229" s="146"/>
      <c r="BI1229" s="11" t="s">
        <v>183</v>
      </c>
      <c r="BJ1229" s="11" t="s">
        <v>183</v>
      </c>
      <c r="BK1229" s="11" t="s">
        <v>183</v>
      </c>
      <c r="BL1229" s="11" t="s">
        <v>183</v>
      </c>
      <c r="BM1229" s="11" t="s">
        <v>183</v>
      </c>
      <c r="BN1229" s="11" t="s">
        <v>183</v>
      </c>
      <c r="BO1229" s="11" t="s">
        <v>183</v>
      </c>
      <c r="BP1229" s="11" t="s">
        <v>183</v>
      </c>
      <c r="BQ1229" s="11" t="s">
        <v>183</v>
      </c>
      <c r="BR1229" s="11" t="s">
        <v>183</v>
      </c>
      <c r="BS1229" s="11" t="s">
        <v>183</v>
      </c>
      <c r="BT1229" s="11" t="s">
        <v>183</v>
      </c>
      <c r="BU1229" s="11"/>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c r="CU1229" s="15"/>
      <c r="CV1229" s="15"/>
      <c r="CW1229" s="15"/>
      <c r="CX1229" s="15"/>
      <c r="CY1229" s="15"/>
      <c r="CZ1229" s="15"/>
      <c r="DA1229" s="15"/>
      <c r="DB1229" s="16"/>
      <c r="DC1229" s="16"/>
      <c r="DD1229" s="16"/>
      <c r="DE1229" s="16"/>
      <c r="DF1229" s="17"/>
      <c r="DG1229" s="16"/>
      <c r="DH1229" s="16"/>
      <c r="DI1229" s="16"/>
      <c r="DJ1229" s="16"/>
      <c r="DK1229" s="16"/>
      <c r="DL1229" s="16"/>
      <c r="DM1229" s="128"/>
      <c r="DN1229" s="16"/>
      <c r="DO1229" s="16"/>
      <c r="DP1229" s="16"/>
      <c r="DQ1229" s="16"/>
      <c r="DR1229" s="16"/>
      <c r="DS1229" s="16"/>
      <c r="DT1229" s="16"/>
      <c r="DU1229" s="16"/>
      <c r="DV1229" s="16"/>
      <c r="DW1229" s="138"/>
      <c r="DX1229" s="137"/>
      <c r="DY1229" s="137"/>
      <c r="DZ1229" s="17"/>
      <c r="EA1229" s="15"/>
      <c r="EB1229" s="15"/>
      <c r="EC1229" s="15"/>
      <c r="ED1229" s="15"/>
    </row>
    <row r="1230" spans="1:134" ht="15" hidden="1" customHeight="1" x14ac:dyDescent="0.3">
      <c r="A1230" s="220"/>
      <c r="B1230" s="139"/>
      <c r="C1230" s="553"/>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8"/>
      <c r="AK1230" s="143"/>
      <c r="AL1230" s="143"/>
      <c r="AM1230" s="144"/>
      <c r="AN1230" s="145"/>
      <c r="AO1230" s="145"/>
      <c r="AP1230" s="145"/>
      <c r="AQ1230" s="140" t="s">
        <v>1869</v>
      </c>
      <c r="AR1230" s="133">
        <v>0</v>
      </c>
      <c r="AS1230" s="12" t="s">
        <v>259</v>
      </c>
      <c r="AT1230" s="224"/>
      <c r="AU1230" s="224"/>
      <c r="AV1230" s="12"/>
      <c r="AW1230" s="12"/>
      <c r="AX1230" s="12"/>
      <c r="AY1230" s="12"/>
      <c r="AZ1230" s="12"/>
      <c r="BA1230" s="12"/>
      <c r="BB1230" s="14"/>
      <c r="BC1230" s="14"/>
      <c r="BD1230" s="15"/>
      <c r="BE1230" s="137" t="s">
        <v>183</v>
      </c>
      <c r="BF1230" s="146"/>
      <c r="BG1230" s="146"/>
      <c r="BH1230" s="146"/>
      <c r="BI1230" s="11" t="s">
        <v>183</v>
      </c>
      <c r="BJ1230" s="11" t="s">
        <v>183</v>
      </c>
      <c r="BK1230" s="11" t="s">
        <v>183</v>
      </c>
      <c r="BL1230" s="11" t="s">
        <v>183</v>
      </c>
      <c r="BM1230" s="11" t="s">
        <v>183</v>
      </c>
      <c r="BN1230" s="11" t="s">
        <v>183</v>
      </c>
      <c r="BO1230" s="11" t="s">
        <v>183</v>
      </c>
      <c r="BP1230" s="11" t="s">
        <v>183</v>
      </c>
      <c r="BQ1230" s="11" t="s">
        <v>183</v>
      </c>
      <c r="BR1230" s="11" t="s">
        <v>183</v>
      </c>
      <c r="BS1230" s="11" t="s">
        <v>183</v>
      </c>
      <c r="BT1230" s="11" t="s">
        <v>183</v>
      </c>
      <c r="BU1230" s="11"/>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c r="CU1230" s="15"/>
      <c r="CV1230" s="15"/>
      <c r="CW1230" s="15"/>
      <c r="CX1230" s="15"/>
      <c r="CY1230" s="15"/>
      <c r="CZ1230" s="15"/>
      <c r="DA1230" s="15"/>
      <c r="DB1230" s="16"/>
      <c r="DC1230" s="16"/>
      <c r="DD1230" s="16"/>
      <c r="DE1230" s="16"/>
      <c r="DF1230" s="17"/>
      <c r="DG1230" s="16"/>
      <c r="DH1230" s="16"/>
      <c r="DI1230" s="16"/>
      <c r="DJ1230" s="16"/>
      <c r="DK1230" s="16"/>
      <c r="DL1230" s="16"/>
      <c r="DM1230" s="128"/>
      <c r="DN1230" s="16"/>
      <c r="DO1230" s="16"/>
      <c r="DP1230" s="16"/>
      <c r="DQ1230" s="16"/>
      <c r="DR1230" s="16"/>
      <c r="DS1230" s="16"/>
      <c r="DT1230" s="16"/>
      <c r="DU1230" s="16"/>
      <c r="DV1230" s="16"/>
      <c r="DW1230" s="138"/>
      <c r="DX1230" s="137"/>
      <c r="DY1230" s="137"/>
      <c r="DZ1230" s="17"/>
      <c r="EA1230" s="15"/>
      <c r="EB1230" s="15"/>
      <c r="EC1230" s="15"/>
      <c r="ED1230" s="15"/>
    </row>
    <row r="1231" spans="1:134" ht="15" hidden="1" customHeight="1" x14ac:dyDescent="0.3">
      <c r="A1231" s="154"/>
      <c r="B1231" s="139"/>
      <c r="C1231" s="553" t="s">
        <v>1882</v>
      </c>
      <c r="D1231" s="202"/>
      <c r="E1231" s="202"/>
      <c r="F1231" s="202"/>
      <c r="G1231" s="202"/>
      <c r="H1231" s="268"/>
      <c r="I1231" s="202"/>
      <c r="J1231" s="202"/>
      <c r="K1231" s="202"/>
      <c r="L1231" s="202"/>
      <c r="M1231" s="202"/>
      <c r="N1231" s="202"/>
      <c r="O1231" s="202"/>
      <c r="P1231" s="202"/>
      <c r="Q1231" s="202"/>
      <c r="R1231" s="202"/>
      <c r="S1231" s="202"/>
      <c r="T1231" s="202"/>
      <c r="U1231" s="202"/>
      <c r="V1231" s="202"/>
      <c r="W1231" s="202"/>
      <c r="X1231" s="202"/>
      <c r="Y1231" s="202"/>
      <c r="Z1231" s="202"/>
      <c r="AA1231" s="202"/>
      <c r="AB1231" s="202"/>
      <c r="AC1231" s="202"/>
      <c r="AD1231" s="202"/>
      <c r="AE1231" s="202"/>
      <c r="AF1231" s="202"/>
      <c r="AG1231" s="202"/>
      <c r="AH1231" s="202"/>
      <c r="AI1231" s="202"/>
      <c r="AJ1231" s="128">
        <f>IF($DM1231=0,0,(IF(_xlfn.BITAND($DM1231, 128),"8,", "") &amp; IF(_xlfn.BITAND($DM1231,64),"7,", "") &amp; IF(_xlfn.BITAND($DM1231,7), _xlfn.BITAND($DM1231,7) &amp; ",", "") &amp; IF(_xlfn.BITAND($DM1231, 56), _xlfn.BITAND($DM1231, 56)/8, "")))</f>
        <v>0</v>
      </c>
      <c r="AK1231" s="129">
        <v>94</v>
      </c>
      <c r="AL1231" s="129">
        <v>0</v>
      </c>
      <c r="AM1231" s="130" t="s">
        <v>165</v>
      </c>
      <c r="AN1231" s="131" t="s">
        <v>1883</v>
      </c>
      <c r="AO1231" s="131" t="s">
        <v>167</v>
      </c>
      <c r="AP1231" s="131" t="s">
        <v>1883</v>
      </c>
      <c r="AQ1231" s="132" t="s">
        <v>1884</v>
      </c>
      <c r="AR1231" s="133">
        <v>60</v>
      </c>
      <c r="AS1231" s="12" t="s">
        <v>194</v>
      </c>
      <c r="AT1231" s="198">
        <v>2</v>
      </c>
      <c r="AU1231" s="198">
        <v>2</v>
      </c>
      <c r="AV1231" s="12" t="s">
        <v>259</v>
      </c>
      <c r="AW1231" s="135">
        <v>0</v>
      </c>
      <c r="AX1231" s="135">
        <v>0</v>
      </c>
      <c r="AY1231" s="135">
        <v>0</v>
      </c>
      <c r="AZ1231" s="135">
        <v>0</v>
      </c>
      <c r="BA1231" s="135">
        <v>0</v>
      </c>
      <c r="BB1231" s="136"/>
      <c r="BC1231" s="136"/>
      <c r="BD1231" s="15"/>
      <c r="BE1231" s="137" t="str">
        <f>IF(C1231="","",C1231)</f>
        <v>Secondary fuel pressure high</v>
      </c>
      <c r="BF1231" s="146"/>
      <c r="BG1231" s="146"/>
      <c r="BH1231" s="146"/>
      <c r="BI1231" s="11" t="s">
        <v>183</v>
      </c>
      <c r="BJ1231" s="11" t="s">
        <v>183</v>
      </c>
      <c r="BK1231" s="11" t="s">
        <v>183</v>
      </c>
      <c r="BL1231" s="11" t="s">
        <v>183</v>
      </c>
      <c r="BM1231" s="11" t="s">
        <v>183</v>
      </c>
      <c r="BN1231" s="11" t="s">
        <v>183</v>
      </c>
      <c r="BO1231" s="11" t="s">
        <v>183</v>
      </c>
      <c r="BP1231" s="11" t="s">
        <v>183</v>
      </c>
      <c r="BQ1231" s="11" t="s">
        <v>183</v>
      </c>
      <c r="BR1231" s="11" t="s">
        <v>183</v>
      </c>
      <c r="BS1231" s="11" t="s">
        <v>183</v>
      </c>
      <c r="BT1231" s="11" t="s">
        <v>183</v>
      </c>
      <c r="BU1231" s="11"/>
      <c r="BV1231" s="15">
        <f t="shared" ref="BV1231:BZ1232" si="577">IF(UPPER(TRIM(D1231))="X",1,0)</f>
        <v>0</v>
      </c>
      <c r="BW1231" s="15">
        <f t="shared" si="577"/>
        <v>0</v>
      </c>
      <c r="BX1231" s="15">
        <f t="shared" si="577"/>
        <v>0</v>
      </c>
      <c r="BY1231" s="15">
        <f t="shared" si="577"/>
        <v>0</v>
      </c>
      <c r="BZ1231" s="15">
        <f t="shared" si="577"/>
        <v>0</v>
      </c>
      <c r="CA1231" s="15">
        <f>IF(UPPER(TRIM(J1231))="X",1,0)</f>
        <v>0</v>
      </c>
      <c r="CB1231" s="15">
        <f>IF(UPPER(TRIM(L1231))="X",1,0)</f>
        <v>0</v>
      </c>
      <c r="CC1231" s="15">
        <f>IF(UPPER(TRIM(M1231))="X",1,0)</f>
        <v>0</v>
      </c>
      <c r="CD1231" s="15">
        <f>IF(UPPER(TRIM(I1231))="X",1,0)</f>
        <v>0</v>
      </c>
      <c r="CE1231" s="15">
        <f>IF(UPPER(TRIM(K1231))="X",1,0)</f>
        <v>0</v>
      </c>
      <c r="CF1231" s="15">
        <f t="shared" ref="CF1231:CU1232" si="578">IF(UPPER(TRIM(N1231))="X",1,0)</f>
        <v>0</v>
      </c>
      <c r="CG1231" s="15">
        <f t="shared" si="578"/>
        <v>0</v>
      </c>
      <c r="CH1231" s="15">
        <f t="shared" si="578"/>
        <v>0</v>
      </c>
      <c r="CI1231" s="15">
        <f t="shared" si="578"/>
        <v>0</v>
      </c>
      <c r="CJ1231" s="15">
        <f t="shared" si="578"/>
        <v>0</v>
      </c>
      <c r="CK1231" s="15">
        <f t="shared" si="578"/>
        <v>0</v>
      </c>
      <c r="CL1231" s="15">
        <f t="shared" si="578"/>
        <v>0</v>
      </c>
      <c r="CM1231" s="15">
        <f t="shared" si="578"/>
        <v>0</v>
      </c>
      <c r="CN1231" s="15">
        <f t="shared" si="578"/>
        <v>0</v>
      </c>
      <c r="CO1231" s="15">
        <f t="shared" si="578"/>
        <v>0</v>
      </c>
      <c r="CP1231" s="15">
        <f t="shared" si="578"/>
        <v>0</v>
      </c>
      <c r="CQ1231" s="15">
        <f t="shared" si="578"/>
        <v>0</v>
      </c>
      <c r="CR1231" s="15">
        <f t="shared" si="578"/>
        <v>0</v>
      </c>
      <c r="CS1231" s="15">
        <f t="shared" si="578"/>
        <v>0</v>
      </c>
      <c r="CT1231" s="15">
        <f t="shared" si="578"/>
        <v>0</v>
      </c>
      <c r="CU1231" s="15">
        <f t="shared" si="578"/>
        <v>0</v>
      </c>
      <c r="CV1231" s="15">
        <f t="shared" ref="CP1231:DA1232" si="579">IF(UPPER(TRIM(AD1231))="X",1,0)</f>
        <v>0</v>
      </c>
      <c r="CW1231" s="15">
        <f t="shared" si="579"/>
        <v>0</v>
      </c>
      <c r="CX1231" s="15">
        <f t="shared" si="579"/>
        <v>0</v>
      </c>
      <c r="CY1231" s="15">
        <f t="shared" si="579"/>
        <v>0</v>
      </c>
      <c r="CZ1231" s="15">
        <f t="shared" si="579"/>
        <v>0</v>
      </c>
      <c r="DA1231" s="15">
        <f t="shared" si="579"/>
        <v>0</v>
      </c>
      <c r="DB1231" s="16">
        <f>IF(UPPER(TRIM(AM1231))="P", 0, IF(UPPER(TRIM(AM1231))="C", 16384, IF(UPPER(TRIM(AM1231))="B", 32768, IF(UPPER(TRIM(AM1231))="U", 49152, -1))))</f>
        <v>0</v>
      </c>
      <c r="DC1231" s="16">
        <f>HEX2DEC(AN1231)</f>
        <v>4232</v>
      </c>
      <c r="DD1231" s="16">
        <f>IF(UPPER(TRIM(BB1231))="",0,IF(UPPER(TRIM(BB1231))="M",32,IF(UPPER(TRIM(BB1231))="H",64,IF(UPPER(TRIM(BB1231))="I",128,-1))))</f>
        <v>0</v>
      </c>
      <c r="DE1231" s="16">
        <f>IF(UPPER(TRIM(BC1231))="",0, IF(UPPER(TRIM(BC1231))="U",1,IF(UPPER(TRIM(BC1231))="A",2,IF(UPPER(TRIM(BC1231))="B1",4,IF(UPPER(TRIM(BC1231))="B2",8,IF(UPPER(TRIM(BC1231))="C",16,-1))))))</f>
        <v>0</v>
      </c>
      <c r="DF1231" s="17"/>
      <c r="DG1231" s="16">
        <v>463</v>
      </c>
      <c r="DH1231" s="16">
        <f>AK1231</f>
        <v>94</v>
      </c>
      <c r="DI1231" s="16">
        <f>AL1231</f>
        <v>0</v>
      </c>
      <c r="DJ1231" s="16">
        <f>DB1231 + DC1231</f>
        <v>4232</v>
      </c>
      <c r="DK1231" s="16">
        <f>HEX2DEC(AO1231)</f>
        <v>0</v>
      </c>
      <c r="DL1231" s="16">
        <f>HEX2DEC(AP1231)</f>
        <v>4232</v>
      </c>
      <c r="DM1231" s="128">
        <v>0</v>
      </c>
      <c r="DN1231" s="16">
        <v>360</v>
      </c>
      <c r="DO1231" s="16">
        <f>BV1231*2^15+BW1231*2^14+BX1231*2^13+BY1231*2^12+BZ1231*2^11+CA1231*2^10+CB1231*2^9+CC1231*2^8+CD1231*2^7+CE1231*2^6+CF1231*2^5+CG1231*2^4+CH1231*2^3+CI1231*2^2+CJ1231*2^1+CK1231*2^0</f>
        <v>0</v>
      </c>
      <c r="DP1231" s="16">
        <f>CL1231*2^15+CM1231*2^14+CN1231*2^13+CO1231*2^12+CP1231*2^11+CQ1231*2^10+CR1231*2^9+CS1231*2^8+CT1231*2^7+CU1231*2^6+CV1231*2^5+CW1231*2^4+CX1231*2^3+CY1231*2^2+CZ1231*2^1+DA1231*2^0</f>
        <v>0</v>
      </c>
      <c r="DQ1231" s="16">
        <f>IF(DS1231=2,AT1231*1000,AT1231)</f>
        <v>2000</v>
      </c>
      <c r="DR1231" s="16">
        <f>IF(DT1231=2,AU1231*1000,AU1231)</f>
        <v>2000</v>
      </c>
      <c r="DS1231" s="16">
        <v>2</v>
      </c>
      <c r="DT1231" s="16">
        <v>2</v>
      </c>
      <c r="DU1231" s="16">
        <f>MAX(0,MIN(AX1231,3))*2^14+MAX(0,MIN(AY1231,3))*2^12+MAX(0,MIN(AZ1231,3))*2^10+MAX(0,MIN(BA1231,3))*2^8+IF(AW1231&lt;0,31,IF(AW1231&gt;30,30,AW1231))</f>
        <v>0</v>
      </c>
      <c r="DV1231" s="16">
        <f>DD1231 + DE1231</f>
        <v>0</v>
      </c>
      <c r="DW1231" s="138"/>
      <c r="DX1231" s="137"/>
      <c r="DY1231" s="137"/>
      <c r="DZ1231" s="17"/>
      <c r="EA1231" s="15"/>
      <c r="EB1231" s="15"/>
      <c r="EC1231" s="15"/>
      <c r="ED1231" s="15"/>
    </row>
    <row r="1232" spans="1:134" ht="15" hidden="1" customHeight="1" x14ac:dyDescent="0.3">
      <c r="A1232" s="123"/>
      <c r="B1232" s="139"/>
      <c r="C1232" s="553" t="s">
        <v>1885</v>
      </c>
      <c r="D1232" s="202"/>
      <c r="E1232" s="202"/>
      <c r="F1232" s="202"/>
      <c r="G1232" s="202"/>
      <c r="H1232" s="268"/>
      <c r="I1232" s="202"/>
      <c r="J1232" s="202"/>
      <c r="K1232" s="202"/>
      <c r="L1232" s="202"/>
      <c r="M1232" s="202"/>
      <c r="N1232" s="202"/>
      <c r="O1232" s="202"/>
      <c r="P1232" s="202"/>
      <c r="Q1232" s="202"/>
      <c r="R1232" s="202"/>
      <c r="S1232" s="202"/>
      <c r="T1232" s="202"/>
      <c r="U1232" s="202"/>
      <c r="V1232" s="202"/>
      <c r="W1232" s="202"/>
      <c r="X1232" s="202"/>
      <c r="Y1232" s="202"/>
      <c r="Z1232" s="202"/>
      <c r="AA1232" s="202"/>
      <c r="AB1232" s="202"/>
      <c r="AC1232" s="202"/>
      <c r="AD1232" s="202"/>
      <c r="AE1232" s="202"/>
      <c r="AF1232" s="202"/>
      <c r="AG1232" s="202"/>
      <c r="AH1232" s="202"/>
      <c r="AI1232" s="202"/>
      <c r="AJ1232" s="128">
        <f>IF($DM1232=0,0,(IF(_xlfn.BITAND($DM1232, 128),"8,", "") &amp; IF(_xlfn.BITAND($DM1232,64),"7,", "") &amp; IF(_xlfn.BITAND($DM1232,7), _xlfn.BITAND($DM1232,7) &amp; ",", "") &amp; IF(_xlfn.BITAND($DM1232, 56), _xlfn.BITAND($DM1232, 56)/8, "")))</f>
        <v>0</v>
      </c>
      <c r="AK1232" s="129">
        <v>94</v>
      </c>
      <c r="AL1232" s="129">
        <v>1</v>
      </c>
      <c r="AM1232" s="130" t="s">
        <v>165</v>
      </c>
      <c r="AN1232" s="131" t="s">
        <v>1886</v>
      </c>
      <c r="AO1232" s="131" t="s">
        <v>167</v>
      </c>
      <c r="AP1232" s="131" t="s">
        <v>1886</v>
      </c>
      <c r="AQ1232" s="132" t="s">
        <v>1887</v>
      </c>
      <c r="AR1232" s="133">
        <v>20</v>
      </c>
      <c r="AS1232" s="12" t="s">
        <v>194</v>
      </c>
      <c r="AT1232" s="198">
        <v>2</v>
      </c>
      <c r="AU1232" s="198">
        <v>2</v>
      </c>
      <c r="AV1232" s="12" t="s">
        <v>259</v>
      </c>
      <c r="AW1232" s="135">
        <v>0</v>
      </c>
      <c r="AX1232" s="135">
        <v>0</v>
      </c>
      <c r="AY1232" s="135">
        <v>0</v>
      </c>
      <c r="AZ1232" s="135">
        <v>0</v>
      </c>
      <c r="BA1232" s="135">
        <v>0</v>
      </c>
      <c r="BB1232" s="136"/>
      <c r="BC1232" s="136"/>
      <c r="BD1232" s="15"/>
      <c r="BE1232" s="137" t="str">
        <f>IF(C1232="","",C1232)</f>
        <v>Secondary fuel pressure low</v>
      </c>
      <c r="BF1232" s="146"/>
      <c r="BG1232" s="146"/>
      <c r="BH1232" s="146"/>
      <c r="BI1232" s="11" t="s">
        <v>183</v>
      </c>
      <c r="BJ1232" s="11" t="s">
        <v>183</v>
      </c>
      <c r="BK1232" s="11" t="s">
        <v>183</v>
      </c>
      <c r="BL1232" s="11" t="s">
        <v>183</v>
      </c>
      <c r="BM1232" s="11" t="s">
        <v>183</v>
      </c>
      <c r="BN1232" s="11" t="s">
        <v>183</v>
      </c>
      <c r="BO1232" s="11" t="s">
        <v>183</v>
      </c>
      <c r="BP1232" s="11" t="s">
        <v>183</v>
      </c>
      <c r="BQ1232" s="11" t="s">
        <v>183</v>
      </c>
      <c r="BR1232" s="11" t="s">
        <v>183</v>
      </c>
      <c r="BS1232" s="11" t="s">
        <v>183</v>
      </c>
      <c r="BT1232" s="11" t="s">
        <v>183</v>
      </c>
      <c r="BU1232" s="11"/>
      <c r="BV1232" s="15">
        <f t="shared" si="577"/>
        <v>0</v>
      </c>
      <c r="BW1232" s="15">
        <f t="shared" si="577"/>
        <v>0</v>
      </c>
      <c r="BX1232" s="15">
        <f t="shared" si="577"/>
        <v>0</v>
      </c>
      <c r="BY1232" s="15">
        <f t="shared" si="577"/>
        <v>0</v>
      </c>
      <c r="BZ1232" s="15">
        <f t="shared" si="577"/>
        <v>0</v>
      </c>
      <c r="CA1232" s="15">
        <f>IF(UPPER(TRIM(J1232))="X",1,0)</f>
        <v>0</v>
      </c>
      <c r="CB1232" s="15">
        <f>IF(UPPER(TRIM(L1232))="X",1,0)</f>
        <v>0</v>
      </c>
      <c r="CC1232" s="15">
        <f>IF(UPPER(TRIM(M1232))="X",1,0)</f>
        <v>0</v>
      </c>
      <c r="CD1232" s="15">
        <f>IF(UPPER(TRIM(I1232))="X",1,0)</f>
        <v>0</v>
      </c>
      <c r="CE1232" s="15">
        <f>IF(UPPER(TRIM(K1232))="X",1,0)</f>
        <v>0</v>
      </c>
      <c r="CF1232" s="15">
        <f t="shared" si="578"/>
        <v>0</v>
      </c>
      <c r="CG1232" s="15">
        <f t="shared" si="578"/>
        <v>0</v>
      </c>
      <c r="CH1232" s="15">
        <f t="shared" si="578"/>
        <v>0</v>
      </c>
      <c r="CI1232" s="15">
        <f t="shared" si="578"/>
        <v>0</v>
      </c>
      <c r="CJ1232" s="15">
        <f t="shared" si="578"/>
        <v>0</v>
      </c>
      <c r="CK1232" s="15">
        <f t="shared" si="578"/>
        <v>0</v>
      </c>
      <c r="CL1232" s="15">
        <f t="shared" si="578"/>
        <v>0</v>
      </c>
      <c r="CM1232" s="15">
        <f t="shared" si="578"/>
        <v>0</v>
      </c>
      <c r="CN1232" s="15">
        <f t="shared" si="578"/>
        <v>0</v>
      </c>
      <c r="CO1232" s="15">
        <f t="shared" si="578"/>
        <v>0</v>
      </c>
      <c r="CP1232" s="15">
        <f t="shared" si="579"/>
        <v>0</v>
      </c>
      <c r="CQ1232" s="15">
        <f t="shared" si="579"/>
        <v>0</v>
      </c>
      <c r="CR1232" s="15">
        <f t="shared" si="579"/>
        <v>0</v>
      </c>
      <c r="CS1232" s="15">
        <f t="shared" si="579"/>
        <v>0</v>
      </c>
      <c r="CT1232" s="15">
        <f t="shared" si="579"/>
        <v>0</v>
      </c>
      <c r="CU1232" s="15">
        <f t="shared" si="579"/>
        <v>0</v>
      </c>
      <c r="CV1232" s="15">
        <f t="shared" si="579"/>
        <v>0</v>
      </c>
      <c r="CW1232" s="15">
        <f t="shared" si="579"/>
        <v>0</v>
      </c>
      <c r="CX1232" s="15">
        <f t="shared" si="579"/>
        <v>0</v>
      </c>
      <c r="CY1232" s="15">
        <f t="shared" si="579"/>
        <v>0</v>
      </c>
      <c r="CZ1232" s="15">
        <f t="shared" si="579"/>
        <v>0</v>
      </c>
      <c r="DA1232" s="15">
        <f t="shared" si="579"/>
        <v>0</v>
      </c>
      <c r="DB1232" s="16">
        <f>IF(UPPER(TRIM(AM1232))="P", 0, IF(UPPER(TRIM(AM1232))="C", 16384, IF(UPPER(TRIM(AM1232))="B", 32768, IF(UPPER(TRIM(AM1232))="U", 49152, -1))))</f>
        <v>0</v>
      </c>
      <c r="DC1232" s="16">
        <f>HEX2DEC(AN1232)</f>
        <v>4231</v>
      </c>
      <c r="DD1232" s="16">
        <f>IF(UPPER(TRIM(BB1232))="",0,IF(UPPER(TRIM(BB1232))="M",32,IF(UPPER(TRIM(BB1232))="H",64,IF(UPPER(TRIM(BB1232))="I",128,-1))))</f>
        <v>0</v>
      </c>
      <c r="DE1232" s="16">
        <f>IF(UPPER(TRIM(BC1232))="",0, IF(UPPER(TRIM(BC1232))="U",1,IF(UPPER(TRIM(BC1232))="A",2,IF(UPPER(TRIM(BC1232))="B1",4,IF(UPPER(TRIM(BC1232))="B2",8,IF(UPPER(TRIM(BC1232))="C",16,-1))))))</f>
        <v>0</v>
      </c>
      <c r="DF1232" s="17"/>
      <c r="DG1232" s="16">
        <v>464</v>
      </c>
      <c r="DH1232" s="16">
        <f>AK1232</f>
        <v>94</v>
      </c>
      <c r="DI1232" s="16">
        <f>AL1232</f>
        <v>1</v>
      </c>
      <c r="DJ1232" s="16">
        <f>DB1232 + DC1232</f>
        <v>4231</v>
      </c>
      <c r="DK1232" s="16">
        <f>HEX2DEC(AO1232)</f>
        <v>0</v>
      </c>
      <c r="DL1232" s="16">
        <f>HEX2DEC(AP1232)</f>
        <v>4231</v>
      </c>
      <c r="DM1232" s="128">
        <v>0</v>
      </c>
      <c r="DN1232" s="16">
        <v>361</v>
      </c>
      <c r="DO1232" s="16">
        <f>BV1232*2^15+BW1232*2^14+BX1232*2^13+BY1232*2^12+BZ1232*2^11+CA1232*2^10+CB1232*2^9+CC1232*2^8+CD1232*2^7+CE1232*2^6+CF1232*2^5+CG1232*2^4+CH1232*2^3+CI1232*2^2+CJ1232*2^1+CK1232*2^0</f>
        <v>0</v>
      </c>
      <c r="DP1232" s="16">
        <f>CL1232*2^15+CM1232*2^14+CN1232*2^13+CO1232*2^12+CP1232*2^11+CQ1232*2^10+CR1232*2^9+CS1232*2^8+CT1232*2^7+CU1232*2^6+CV1232*2^5+CW1232*2^4+CX1232*2^3+CY1232*2^2+CZ1232*2^1+DA1232*2^0</f>
        <v>0</v>
      </c>
      <c r="DQ1232" s="16">
        <f>IF(DS1232=2,AT1232*1000,AT1232)</f>
        <v>2000</v>
      </c>
      <c r="DR1232" s="16">
        <f>IF(DT1232=2,AU1232*1000,AU1232)</f>
        <v>2000</v>
      </c>
      <c r="DS1232" s="16">
        <v>2</v>
      </c>
      <c r="DT1232" s="16">
        <v>2</v>
      </c>
      <c r="DU1232" s="16">
        <f>MAX(0,MIN(AX1232,3))*2^14+MAX(0,MIN(AY1232,3))*2^12+MAX(0,MIN(AZ1232,3))*2^10+MAX(0,MIN(BA1232,3))*2^8+IF(AW1232&lt;0,31,IF(AW1232&gt;30,30,AW1232))</f>
        <v>0</v>
      </c>
      <c r="DV1232" s="16">
        <f>DD1232 + DE1232</f>
        <v>0</v>
      </c>
      <c r="DW1232" s="138"/>
      <c r="DX1232" s="137"/>
      <c r="DY1232" s="137"/>
      <c r="DZ1232" s="17"/>
      <c r="EA1232" s="15"/>
      <c r="EB1232" s="15"/>
      <c r="EC1232" s="15"/>
      <c r="ED1232" s="15"/>
    </row>
    <row r="1233" spans="1:134" ht="15" hidden="1" customHeight="1" x14ac:dyDescent="0.3">
      <c r="A1233" s="123"/>
      <c r="B1233" s="139"/>
      <c r="C1233" s="553"/>
      <c r="D1233" s="434"/>
      <c r="E1233" s="434"/>
      <c r="F1233" s="434"/>
      <c r="G1233" s="434"/>
      <c r="H1233" s="435"/>
      <c r="I1233" s="434"/>
      <c r="J1233" s="434"/>
      <c r="K1233" s="434"/>
      <c r="L1233" s="434"/>
      <c r="M1233" s="434"/>
      <c r="N1233" s="434"/>
      <c r="O1233" s="434"/>
      <c r="P1233" s="434"/>
      <c r="Q1233" s="434"/>
      <c r="R1233" s="434"/>
      <c r="S1233" s="434"/>
      <c r="T1233" s="434"/>
      <c r="U1233" s="434"/>
      <c r="V1233" s="434"/>
      <c r="W1233" s="434"/>
      <c r="X1233" s="434"/>
      <c r="Y1233" s="434"/>
      <c r="Z1233" s="434"/>
      <c r="AA1233" s="434"/>
      <c r="AB1233" s="434"/>
      <c r="AC1233" s="434"/>
      <c r="AD1233" s="434"/>
      <c r="AE1233" s="434"/>
      <c r="AF1233" s="434"/>
      <c r="AG1233" s="434"/>
      <c r="AH1233" s="434"/>
      <c r="AI1233" s="434"/>
      <c r="AJ1233" s="128"/>
      <c r="AK1233" s="143"/>
      <c r="AL1233" s="143"/>
      <c r="AM1233" s="144"/>
      <c r="AN1233" s="145"/>
      <c r="AO1233" s="145"/>
      <c r="AP1233" s="145"/>
      <c r="AQ1233" s="132"/>
      <c r="AR1233" s="197"/>
      <c r="AS1233" s="12"/>
      <c r="AT1233" s="224"/>
      <c r="AU1233" s="224"/>
      <c r="AV1233" s="12"/>
      <c r="AW1233" s="12"/>
      <c r="AX1233" s="12"/>
      <c r="AY1233" s="12"/>
      <c r="AZ1233" s="12"/>
      <c r="BA1233" s="12"/>
      <c r="BB1233" s="14"/>
      <c r="BC1233" s="14"/>
      <c r="BD1233" s="15"/>
      <c r="BE1233" s="137"/>
      <c r="BF1233" s="146"/>
      <c r="BG1233" s="146"/>
      <c r="BH1233" s="146"/>
      <c r="BI1233" s="11"/>
      <c r="BJ1233" s="11"/>
      <c r="BK1233" s="11"/>
      <c r="BL1233" s="11"/>
      <c r="BM1233" s="11"/>
      <c r="BN1233" s="11"/>
      <c r="BO1233" s="11"/>
      <c r="BP1233" s="11"/>
      <c r="BQ1233" s="11"/>
      <c r="BR1233" s="11"/>
      <c r="BS1233" s="11"/>
      <c r="BT1233" s="11"/>
      <c r="BU1233" s="11"/>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c r="CU1233" s="15"/>
      <c r="CV1233" s="15"/>
      <c r="CW1233" s="15"/>
      <c r="CX1233" s="15"/>
      <c r="CY1233" s="15"/>
      <c r="CZ1233" s="15"/>
      <c r="DA1233" s="15"/>
      <c r="DB1233" s="16"/>
      <c r="DC1233" s="16"/>
      <c r="DD1233" s="16"/>
      <c r="DE1233" s="16"/>
      <c r="DF1233" s="17"/>
      <c r="DG1233" s="16"/>
      <c r="DH1233" s="16"/>
      <c r="DI1233" s="16"/>
      <c r="DJ1233" s="16"/>
      <c r="DK1233" s="16"/>
      <c r="DL1233" s="16"/>
      <c r="DM1233" s="128"/>
      <c r="DN1233" s="16"/>
      <c r="DO1233" s="16"/>
      <c r="DP1233" s="16"/>
      <c r="DQ1233" s="16"/>
      <c r="DR1233" s="16"/>
      <c r="DS1233" s="16"/>
      <c r="DT1233" s="16"/>
      <c r="DU1233" s="16"/>
      <c r="DV1233" s="16"/>
      <c r="DW1233" s="138"/>
      <c r="DX1233" s="137"/>
      <c r="DY1233" s="137"/>
      <c r="DZ1233" s="17"/>
      <c r="EA1233" s="15"/>
      <c r="EB1233" s="15"/>
      <c r="EC1233" s="15"/>
      <c r="ED1233" s="15"/>
    </row>
    <row r="1234" spans="1:134" ht="15" hidden="1" customHeight="1" x14ac:dyDescent="0.3">
      <c r="A1234" s="220"/>
      <c r="B1234" s="139"/>
      <c r="C1234" s="553" t="s">
        <v>1888</v>
      </c>
      <c r="D1234" s="151"/>
      <c r="E1234" s="151"/>
      <c r="F1234" s="151"/>
      <c r="G1234" s="151"/>
      <c r="H1234" s="151"/>
      <c r="I1234" s="151"/>
      <c r="J1234" s="151"/>
      <c r="K1234" s="151"/>
      <c r="L1234" s="151"/>
      <c r="M1234" s="151"/>
      <c r="N1234" s="151"/>
      <c r="O1234" s="151"/>
      <c r="P1234" s="151"/>
      <c r="Q1234" s="151"/>
      <c r="R1234" s="151"/>
      <c r="S1234" s="151"/>
      <c r="T1234" s="151"/>
      <c r="U1234" s="151"/>
      <c r="V1234" s="151"/>
      <c r="W1234" s="151"/>
      <c r="X1234" s="151"/>
      <c r="Y1234" s="151"/>
      <c r="Z1234" s="151"/>
      <c r="AA1234" s="151"/>
      <c r="AB1234" s="151"/>
      <c r="AC1234" s="151"/>
      <c r="AD1234" s="151"/>
      <c r="AE1234" s="151"/>
      <c r="AF1234" s="151"/>
      <c r="AG1234" s="151"/>
      <c r="AH1234" s="151"/>
      <c r="AI1234" s="151"/>
      <c r="AJ1234" s="148">
        <f>IF($DM1234=0,0,(IF(_xlfn.BITAND($DM1234, 128),"8,", "") &amp; IF(_xlfn.BITAND($DM1234,64),"7,", "") &amp; IF(_xlfn.BITAND($DM1234,7), _xlfn.BITAND($DM1234,7) &amp; ",", "") &amp; IF(_xlfn.BITAND($DM1234, 56), _xlfn.BITAND($DM1234, 56)/8, "")))</f>
        <v>0</v>
      </c>
      <c r="AK1234" s="135">
        <v>94</v>
      </c>
      <c r="AL1234" s="135">
        <v>14</v>
      </c>
      <c r="AM1234" s="194" t="s">
        <v>165</v>
      </c>
      <c r="AN1234" s="195" t="s">
        <v>1889</v>
      </c>
      <c r="AO1234" s="195" t="s">
        <v>167</v>
      </c>
      <c r="AP1234" s="195" t="s">
        <v>1889</v>
      </c>
      <c r="AQ1234" s="132"/>
      <c r="AR1234" s="197"/>
      <c r="AS1234" s="12"/>
      <c r="AT1234" s="198">
        <v>1</v>
      </c>
      <c r="AU1234" s="198">
        <v>1</v>
      </c>
      <c r="AV1234" s="12" t="s">
        <v>259</v>
      </c>
      <c r="AW1234" s="135">
        <v>0</v>
      </c>
      <c r="AX1234" s="135">
        <v>0</v>
      </c>
      <c r="AY1234" s="135">
        <v>0</v>
      </c>
      <c r="AZ1234" s="135">
        <v>0</v>
      </c>
      <c r="BA1234" s="135">
        <v>0</v>
      </c>
      <c r="BB1234" s="136"/>
      <c r="BC1234" s="136"/>
      <c r="BD1234" s="15"/>
      <c r="BE1234" s="137" t="str">
        <f>IF(C1234="","",C1234)</f>
        <v>Low fuel pressure - forced limited power</v>
      </c>
      <c r="BF1234" s="146"/>
      <c r="BG1234" s="146"/>
      <c r="BH1234" s="146"/>
      <c r="BI1234" s="11"/>
      <c r="BJ1234" s="11"/>
      <c r="BK1234" s="11"/>
      <c r="BL1234" s="11"/>
      <c r="BM1234" s="11"/>
      <c r="BN1234" s="11"/>
      <c r="BO1234" s="11"/>
      <c r="BP1234" s="11"/>
      <c r="BQ1234" s="11"/>
      <c r="BR1234" s="11"/>
      <c r="BS1234" s="11"/>
      <c r="BT1234" s="11"/>
      <c r="BU1234" s="11"/>
      <c r="BV1234" s="15">
        <f>IF(UPPER(TRIM(D1234))="X",1,0)</f>
        <v>0</v>
      </c>
      <c r="BW1234" s="15">
        <f>IF(UPPER(TRIM(E1234))="X",1,0)</f>
        <v>0</v>
      </c>
      <c r="BX1234" s="15">
        <f>IF(UPPER(TRIM(F1234))="X",1,0)</f>
        <v>0</v>
      </c>
      <c r="BY1234" s="15">
        <f>IF(UPPER(TRIM(G1234))="X",1,0)</f>
        <v>0</v>
      </c>
      <c r="BZ1234" s="15">
        <f>IF(UPPER(TRIM(H1234))="X",1,0)</f>
        <v>0</v>
      </c>
      <c r="CA1234" s="15">
        <f>IF(UPPER(TRIM(J1234))="X",1,0)</f>
        <v>0</v>
      </c>
      <c r="CB1234" s="15">
        <f>IF(UPPER(TRIM(L1234))="X",1,0)</f>
        <v>0</v>
      </c>
      <c r="CC1234" s="15">
        <f>IF(UPPER(TRIM(M1234))="X",1,0)</f>
        <v>0</v>
      </c>
      <c r="CD1234" s="15">
        <f>IF(UPPER(TRIM(I1234))="X",1,0)</f>
        <v>0</v>
      </c>
      <c r="CE1234" s="15">
        <f>IF(UPPER(TRIM(K1234))="X",1,0)</f>
        <v>0</v>
      </c>
      <c r="CF1234" s="15">
        <f t="shared" ref="CF1234:CX1234" si="580">IF(UPPER(TRIM(N1234))="X",1,0)</f>
        <v>0</v>
      </c>
      <c r="CG1234" s="15">
        <f t="shared" si="580"/>
        <v>0</v>
      </c>
      <c r="CH1234" s="15">
        <f t="shared" si="580"/>
        <v>0</v>
      </c>
      <c r="CI1234" s="15">
        <f t="shared" si="580"/>
        <v>0</v>
      </c>
      <c r="CJ1234" s="15">
        <f t="shared" si="580"/>
        <v>0</v>
      </c>
      <c r="CK1234" s="15">
        <f t="shared" si="580"/>
        <v>0</v>
      </c>
      <c r="CL1234" s="15">
        <f t="shared" si="580"/>
        <v>0</v>
      </c>
      <c r="CM1234" s="15">
        <f t="shared" si="580"/>
        <v>0</v>
      </c>
      <c r="CN1234" s="15">
        <f t="shared" si="580"/>
        <v>0</v>
      </c>
      <c r="CO1234" s="15">
        <f t="shared" si="580"/>
        <v>0</v>
      </c>
      <c r="CP1234" s="15">
        <f t="shared" si="580"/>
        <v>0</v>
      </c>
      <c r="CQ1234" s="15">
        <f t="shared" si="580"/>
        <v>0</v>
      </c>
      <c r="CR1234" s="15">
        <f t="shared" si="580"/>
        <v>0</v>
      </c>
      <c r="CS1234" s="15">
        <f t="shared" si="580"/>
        <v>0</v>
      </c>
      <c r="CT1234" s="15">
        <f t="shared" si="580"/>
        <v>0</v>
      </c>
      <c r="CU1234" s="15">
        <f t="shared" si="580"/>
        <v>0</v>
      </c>
      <c r="CV1234" s="15">
        <f t="shared" si="580"/>
        <v>0</v>
      </c>
      <c r="CW1234" s="15">
        <f t="shared" si="580"/>
        <v>0</v>
      </c>
      <c r="CX1234" s="15">
        <f t="shared" si="580"/>
        <v>0</v>
      </c>
      <c r="CY1234" s="15">
        <v>0</v>
      </c>
      <c r="CZ1234" s="15">
        <f>IF(UPPER(TRIM(AH1234))="X",1,0)</f>
        <v>0</v>
      </c>
      <c r="DA1234" s="15">
        <v>0</v>
      </c>
      <c r="DB1234" s="16">
        <f>IF(UPPER(TRIM(AM1234))="P", 0, IF(UPPER(TRIM(AM1234))="C", 16384, IF(UPPER(TRIM(AM1234))="B", 32768, IF(UPPER(TRIM(AM1234))="U", 49152, -1))))</f>
        <v>0</v>
      </c>
      <c r="DC1234" s="16">
        <f>HEX2DEC(AN1234)</f>
        <v>186</v>
      </c>
      <c r="DD1234" s="16">
        <f>IF(UPPER(TRIM(BB1234))="",0,IF(UPPER(TRIM(BB1234))="M",32,IF(UPPER(TRIM(BB1234))="H",64,IF(UPPER(TRIM(BB1234))="I",128,-1))))</f>
        <v>0</v>
      </c>
      <c r="DE1234" s="16">
        <f>IF(UPPER(TRIM(BC1234))="",0, IF(UPPER(TRIM(BC1234))="U",1,IF(UPPER(TRIM(BC1234))="A",2,IF(UPPER(TRIM(BC1234))="B1",4,IF(UPPER(TRIM(BC1234))="B2",8,IF(UPPER(TRIM(BC1234))="C",16,-1))))))</f>
        <v>0</v>
      </c>
      <c r="DF1234" s="17"/>
      <c r="DG1234" s="16">
        <v>807</v>
      </c>
      <c r="DH1234" s="16">
        <f>AK1234</f>
        <v>94</v>
      </c>
      <c r="DI1234" s="16">
        <f>AL1234</f>
        <v>14</v>
      </c>
      <c r="DJ1234" s="16">
        <f>DB1234 + DC1234</f>
        <v>186</v>
      </c>
      <c r="DK1234" s="16">
        <f>HEX2DEC(AO1234)</f>
        <v>0</v>
      </c>
      <c r="DL1234" s="16">
        <f>HEX2DEC(AP1234)</f>
        <v>186</v>
      </c>
      <c r="DM1234" s="13">
        <v>0</v>
      </c>
      <c r="DN1234" s="16">
        <v>634</v>
      </c>
      <c r="DO1234" s="16">
        <f>BV1234*2^15+BW1234*2^14+BX1234*2^13+BY1234*2^12+BZ1234*2^11+CA1234*2^10+CB1234*2^9+CC1234*2^8+CD1234*2^7+CE1234*2^6+CF1234*2^5+CG1234*2^4+CH1234*2^3+CI1234*2^2+CJ1234*2^1+CK1234*2^0</f>
        <v>0</v>
      </c>
      <c r="DP1234" s="16">
        <f>CL1234*2^15+CM1234*2^14+CN1234*2^13+CO1234*2^12+CP1234*2^11+CQ1234*2^10+CR1234*2^9+CS1234*2^8+CT1234*2^7+CU1234*2^6+CV1234*2^5+CW1234*2^4+CX1234*2^3+CY1234*2^2+CZ1234*2^1+DA1234*2^0</f>
        <v>0</v>
      </c>
      <c r="DQ1234" s="16">
        <f>IF(DS1234=2,AT1234*1000,AT1234)</f>
        <v>1000</v>
      </c>
      <c r="DR1234" s="16">
        <f>IF(DT1234=2,AU1234*1000,AU1234)</f>
        <v>1000</v>
      </c>
      <c r="DS1234" s="16">
        <v>2</v>
      </c>
      <c r="DT1234" s="16">
        <v>2</v>
      </c>
      <c r="DU1234" s="16">
        <f>MAX(0,MIN(AX1234,3))*2^14+MAX(0,MIN(AY1234,3))*2^12+MAX(0,MIN(AZ1234,3))*2^10+MAX(0,MIN(BA1234,3))*2^8+IF(AW1234&lt;0,31,IF(AW1234&gt;30,30,AW1234))</f>
        <v>0</v>
      </c>
      <c r="DV1234" s="16">
        <f>DD1234 + DE1234</f>
        <v>0</v>
      </c>
      <c r="DW1234" s="138"/>
      <c r="DX1234" s="137"/>
      <c r="DY1234" s="137"/>
      <c r="DZ1234" s="17"/>
      <c r="EA1234" s="15"/>
      <c r="EB1234" s="15"/>
      <c r="EC1234" s="15"/>
      <c r="ED1234" s="15"/>
    </row>
    <row r="1235" spans="1:134" ht="15" hidden="1" customHeight="1" x14ac:dyDescent="0.3">
      <c r="A1235" s="154"/>
      <c r="B1235" s="139"/>
      <c r="C1235" s="553"/>
      <c r="D1235" s="204"/>
      <c r="E1235" s="204"/>
      <c r="F1235" s="204"/>
      <c r="G1235" s="204"/>
      <c r="H1235" s="204"/>
      <c r="I1235" s="204"/>
      <c r="J1235" s="204"/>
      <c r="K1235" s="204"/>
      <c r="L1235" s="204"/>
      <c r="M1235" s="204"/>
      <c r="N1235" s="204"/>
      <c r="O1235" s="204"/>
      <c r="P1235" s="204"/>
      <c r="Q1235" s="204"/>
      <c r="R1235" s="204"/>
      <c r="S1235" s="204"/>
      <c r="T1235" s="204"/>
      <c r="U1235" s="204"/>
      <c r="V1235" s="204"/>
      <c r="W1235" s="204"/>
      <c r="X1235" s="204"/>
      <c r="Y1235" s="204"/>
      <c r="Z1235" s="204"/>
      <c r="AA1235" s="204"/>
      <c r="AB1235" s="204"/>
      <c r="AC1235" s="204"/>
      <c r="AD1235" s="204"/>
      <c r="AE1235" s="204"/>
      <c r="AF1235" s="204"/>
      <c r="AG1235" s="204"/>
      <c r="AH1235" s="204"/>
      <c r="AI1235" s="204"/>
      <c r="AJ1235" s="148"/>
      <c r="AK1235" s="12"/>
      <c r="AL1235" s="12"/>
      <c r="AM1235" s="149"/>
      <c r="AN1235" s="150"/>
      <c r="AO1235" s="150"/>
      <c r="AP1235" s="150"/>
      <c r="AQ1235" s="132"/>
      <c r="AR1235" s="197"/>
      <c r="AS1235" s="12"/>
      <c r="AT1235" s="224"/>
      <c r="AU1235" s="224"/>
      <c r="AV1235" s="12"/>
      <c r="AW1235" s="12"/>
      <c r="AX1235" s="12"/>
      <c r="AY1235" s="12"/>
      <c r="AZ1235" s="12"/>
      <c r="BA1235" s="12"/>
      <c r="BB1235" s="14"/>
      <c r="BC1235" s="14"/>
      <c r="BD1235" s="15"/>
      <c r="BE1235" s="137"/>
      <c r="BF1235" s="146"/>
      <c r="BG1235" s="146"/>
      <c r="BH1235" s="146"/>
      <c r="BI1235" s="11"/>
      <c r="BJ1235" s="11"/>
      <c r="BK1235" s="11"/>
      <c r="BL1235" s="11"/>
      <c r="BM1235" s="11"/>
      <c r="BN1235" s="11"/>
      <c r="BO1235" s="11"/>
      <c r="BP1235" s="11"/>
      <c r="BQ1235" s="11"/>
      <c r="BR1235" s="11"/>
      <c r="BS1235" s="11"/>
      <c r="BT1235" s="11"/>
      <c r="BU1235" s="11"/>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c r="CU1235" s="15"/>
      <c r="CV1235" s="15"/>
      <c r="CW1235" s="15"/>
      <c r="CX1235" s="15"/>
      <c r="CY1235" s="15"/>
      <c r="CZ1235" s="15"/>
      <c r="DA1235" s="15"/>
      <c r="DB1235" s="16"/>
      <c r="DC1235" s="16"/>
      <c r="DD1235" s="16"/>
      <c r="DE1235" s="16"/>
      <c r="DF1235" s="17"/>
      <c r="DG1235" s="16"/>
      <c r="DH1235" s="16"/>
      <c r="DI1235" s="16"/>
      <c r="DJ1235" s="16"/>
      <c r="DK1235" s="16"/>
      <c r="DL1235" s="16"/>
      <c r="DM1235" s="13"/>
      <c r="DN1235" s="16"/>
      <c r="DO1235" s="16"/>
      <c r="DP1235" s="16"/>
      <c r="DQ1235" s="16"/>
      <c r="DR1235" s="16"/>
      <c r="DS1235" s="16"/>
      <c r="DT1235" s="16"/>
      <c r="DU1235" s="16"/>
      <c r="DV1235" s="16"/>
      <c r="DW1235" s="138"/>
      <c r="DX1235" s="137"/>
      <c r="DY1235" s="137"/>
      <c r="DZ1235" s="17"/>
      <c r="EA1235" s="15"/>
      <c r="EB1235" s="15"/>
      <c r="EC1235" s="15"/>
      <c r="ED1235" s="15"/>
    </row>
    <row r="1236" spans="1:134" ht="15" hidden="1" customHeight="1" x14ac:dyDescent="0.3">
      <c r="A1236" s="154"/>
      <c r="B1236" s="139"/>
      <c r="C1236" s="553" t="s">
        <v>1890</v>
      </c>
      <c r="D1236" s="151"/>
      <c r="E1236" s="151"/>
      <c r="F1236" s="151"/>
      <c r="G1236" s="151"/>
      <c r="H1236" s="151"/>
      <c r="I1236" s="151"/>
      <c r="J1236" s="151"/>
      <c r="K1236" s="151"/>
      <c r="L1236" s="151"/>
      <c r="M1236" s="151"/>
      <c r="N1236" s="151"/>
      <c r="O1236" s="151"/>
      <c r="P1236" s="151"/>
      <c r="Q1236" s="151"/>
      <c r="R1236" s="151"/>
      <c r="S1236" s="151"/>
      <c r="T1236" s="151"/>
      <c r="U1236" s="151"/>
      <c r="V1236" s="151"/>
      <c r="W1236" s="151"/>
      <c r="X1236" s="151"/>
      <c r="Y1236" s="151"/>
      <c r="Z1236" s="151"/>
      <c r="AA1236" s="151"/>
      <c r="AB1236" s="151"/>
      <c r="AC1236" s="151"/>
      <c r="AD1236" s="151"/>
      <c r="AE1236" s="151"/>
      <c r="AF1236" s="151"/>
      <c r="AG1236" s="151"/>
      <c r="AH1236" s="151"/>
      <c r="AI1236" s="151"/>
      <c r="AJ1236" s="148">
        <f>IF($DM1236=0,0,(IF(_xlfn.BITAND($DM1236, 128),"8,", "") &amp; IF(_xlfn.BITAND($DM1236,64),"7,", "") &amp; IF(_xlfn.BITAND($DM1236,7), _xlfn.BITAND($DM1236,7) &amp; ",", "") &amp; IF(_xlfn.BITAND($DM1236, 56), _xlfn.BITAND($DM1236, 56)/8, "")))</f>
        <v>0</v>
      </c>
      <c r="AK1236" s="135">
        <v>94</v>
      </c>
      <c r="AL1236" s="135">
        <v>31</v>
      </c>
      <c r="AM1236" s="194" t="s">
        <v>165</v>
      </c>
      <c r="AN1236" s="195" t="s">
        <v>1891</v>
      </c>
      <c r="AO1236" s="195" t="s">
        <v>167</v>
      </c>
      <c r="AP1236" s="195" t="s">
        <v>1891</v>
      </c>
      <c r="AQ1236" s="132" t="s">
        <v>1892</v>
      </c>
      <c r="AR1236" s="133">
        <v>1800</v>
      </c>
      <c r="AS1236" s="12" t="s">
        <v>259</v>
      </c>
      <c r="AT1236" s="198">
        <v>0</v>
      </c>
      <c r="AU1236" s="198">
        <v>0</v>
      </c>
      <c r="AV1236" s="12" t="s">
        <v>259</v>
      </c>
      <c r="AW1236" s="135">
        <v>0</v>
      </c>
      <c r="AX1236" s="135">
        <v>0</v>
      </c>
      <c r="AY1236" s="135">
        <v>0</v>
      </c>
      <c r="AZ1236" s="135">
        <v>0</v>
      </c>
      <c r="BA1236" s="135">
        <v>0</v>
      </c>
      <c r="BB1236" s="136"/>
      <c r="BC1236" s="136"/>
      <c r="BD1236" s="15"/>
      <c r="BE1236" s="137" t="str">
        <f>IF(C1236="","",C1236)</f>
        <v>Low fuel pressure - forced limited power excessive duration</v>
      </c>
      <c r="BF1236" s="146"/>
      <c r="BG1236" s="146"/>
      <c r="BH1236" s="146"/>
      <c r="BI1236" s="11"/>
      <c r="BJ1236" s="11"/>
      <c r="BK1236" s="11"/>
      <c r="BL1236" s="11"/>
      <c r="BM1236" s="11"/>
      <c r="BN1236" s="11"/>
      <c r="BO1236" s="11"/>
      <c r="BP1236" s="11"/>
      <c r="BQ1236" s="11"/>
      <c r="BR1236" s="11"/>
      <c r="BS1236" s="11"/>
      <c r="BT1236" s="11"/>
      <c r="BU1236" s="11"/>
      <c r="BV1236" s="15">
        <f>IF(UPPER(TRIM(D1236))="X",1,0)</f>
        <v>0</v>
      </c>
      <c r="BW1236" s="15">
        <f>IF(UPPER(TRIM(E1236))="X",1,0)</f>
        <v>0</v>
      </c>
      <c r="BX1236" s="15">
        <f>IF(UPPER(TRIM(F1236))="X",1,0)</f>
        <v>0</v>
      </c>
      <c r="BY1236" s="15">
        <f>IF(UPPER(TRIM(G1236))="X",1,0)</f>
        <v>0</v>
      </c>
      <c r="BZ1236" s="15">
        <f>IF(UPPER(TRIM(H1236))="X",1,0)</f>
        <v>0</v>
      </c>
      <c r="CA1236" s="15">
        <f>IF(UPPER(TRIM(J1236))="X",1,0)</f>
        <v>0</v>
      </c>
      <c r="CB1236" s="15">
        <f>IF(UPPER(TRIM(L1236))="X",1,0)</f>
        <v>0</v>
      </c>
      <c r="CC1236" s="15">
        <f>IF(UPPER(TRIM(M1236))="X",1,0)</f>
        <v>0</v>
      </c>
      <c r="CD1236" s="15">
        <f>IF(UPPER(TRIM(I1236))="X",1,0)</f>
        <v>0</v>
      </c>
      <c r="CE1236" s="15">
        <f>IF(UPPER(TRIM(K1236))="X",1,0)</f>
        <v>0</v>
      </c>
      <c r="CF1236" s="15">
        <f t="shared" ref="CF1236:CX1236" si="581">IF(UPPER(TRIM(N1236))="X",1,0)</f>
        <v>0</v>
      </c>
      <c r="CG1236" s="15">
        <f t="shared" si="581"/>
        <v>0</v>
      </c>
      <c r="CH1236" s="15">
        <f t="shared" si="581"/>
        <v>0</v>
      </c>
      <c r="CI1236" s="15">
        <f t="shared" si="581"/>
        <v>0</v>
      </c>
      <c r="CJ1236" s="15">
        <f t="shared" si="581"/>
        <v>0</v>
      </c>
      <c r="CK1236" s="15">
        <f t="shared" si="581"/>
        <v>0</v>
      </c>
      <c r="CL1236" s="15">
        <f t="shared" si="581"/>
        <v>0</v>
      </c>
      <c r="CM1236" s="15">
        <f t="shared" si="581"/>
        <v>0</v>
      </c>
      <c r="CN1236" s="15">
        <f t="shared" si="581"/>
        <v>0</v>
      </c>
      <c r="CO1236" s="15">
        <f t="shared" si="581"/>
        <v>0</v>
      </c>
      <c r="CP1236" s="15">
        <f t="shared" si="581"/>
        <v>0</v>
      </c>
      <c r="CQ1236" s="15">
        <f t="shared" si="581"/>
        <v>0</v>
      </c>
      <c r="CR1236" s="15">
        <f t="shared" si="581"/>
        <v>0</v>
      </c>
      <c r="CS1236" s="15">
        <f t="shared" si="581"/>
        <v>0</v>
      </c>
      <c r="CT1236" s="15">
        <f t="shared" si="581"/>
        <v>0</v>
      </c>
      <c r="CU1236" s="15">
        <f t="shared" si="581"/>
        <v>0</v>
      </c>
      <c r="CV1236" s="15">
        <f t="shared" si="581"/>
        <v>0</v>
      </c>
      <c r="CW1236" s="15">
        <f t="shared" si="581"/>
        <v>0</v>
      </c>
      <c r="CX1236" s="15">
        <f t="shared" si="581"/>
        <v>0</v>
      </c>
      <c r="CY1236" s="15">
        <v>0</v>
      </c>
      <c r="CZ1236" s="15">
        <f>IF(UPPER(TRIM(AH1236))="X",1,0)</f>
        <v>0</v>
      </c>
      <c r="DA1236" s="15">
        <v>0</v>
      </c>
      <c r="DB1236" s="16">
        <f>IF(UPPER(TRIM(AM1236))="P", 0, IF(UPPER(TRIM(AM1236))="C", 16384, IF(UPPER(TRIM(AM1236))="B", 32768, IF(UPPER(TRIM(AM1236))="U", 49152, -1))))</f>
        <v>0</v>
      </c>
      <c r="DC1236" s="16">
        <f>HEX2DEC(AN1236)</f>
        <v>12374</v>
      </c>
      <c r="DD1236" s="16">
        <f>IF(UPPER(TRIM(BB1236))="",0,IF(UPPER(TRIM(BB1236))="M",32,IF(UPPER(TRIM(BB1236))="H",64,IF(UPPER(TRIM(BB1236))="I",128,-1))))</f>
        <v>0</v>
      </c>
      <c r="DE1236" s="16">
        <f>IF(UPPER(TRIM(BC1236))="",0, IF(UPPER(TRIM(BC1236))="U",1,IF(UPPER(TRIM(BC1236))="A",2,IF(UPPER(TRIM(BC1236))="B1",4,IF(UPPER(TRIM(BC1236))="B2",8,IF(UPPER(TRIM(BC1236))="C",16,-1))))))</f>
        <v>0</v>
      </c>
      <c r="DF1236" s="17"/>
      <c r="DG1236" s="16">
        <v>810</v>
      </c>
      <c r="DH1236" s="16">
        <f>AK1236</f>
        <v>94</v>
      </c>
      <c r="DI1236" s="16">
        <f>AL1236</f>
        <v>31</v>
      </c>
      <c r="DJ1236" s="16">
        <f>DB1236 + DC1236</f>
        <v>12374</v>
      </c>
      <c r="DK1236" s="16">
        <f>HEX2DEC(AO1236)</f>
        <v>0</v>
      </c>
      <c r="DL1236" s="16">
        <f>HEX2DEC(AP1236)</f>
        <v>12374</v>
      </c>
      <c r="DM1236" s="13">
        <v>0</v>
      </c>
      <c r="DN1236" s="16">
        <v>637</v>
      </c>
      <c r="DO1236" s="16">
        <f>BV1236*2^15+BW1236*2^14+BX1236*2^13+BY1236*2^12+BZ1236*2^11+CA1236*2^10+CB1236*2^9+CC1236*2^8+CD1236*2^7+CE1236*2^6+CF1236*2^5+CG1236*2^4+CH1236*2^3+CI1236*2^2+CJ1236*2^1+CK1236*2^0</f>
        <v>0</v>
      </c>
      <c r="DP1236" s="16">
        <f>CL1236*2^15+CM1236*2^14+CN1236*2^13+CO1236*2^12+CP1236*2^11+CQ1236*2^10+CR1236*2^9+CS1236*2^8+CT1236*2^7+CU1236*2^6+CV1236*2^5+CW1236*2^4+CX1236*2^3+CY1236*2^2+CZ1236*2^1+DA1236*2^0</f>
        <v>0</v>
      </c>
      <c r="DQ1236" s="16">
        <f>IF(DS1236=2,AT1236*1000,AT1236)</f>
        <v>0</v>
      </c>
      <c r="DR1236" s="16">
        <f>IF(DT1236=2,AU1236*1000,AU1236)</f>
        <v>0</v>
      </c>
      <c r="DS1236" s="16">
        <v>2</v>
      </c>
      <c r="DT1236" s="16">
        <v>2</v>
      </c>
      <c r="DU1236" s="16">
        <f>MAX(0,MIN(AX1236,3))*2^14+MAX(0,MIN(AY1236,3))*2^12+MAX(0,MIN(AZ1236,3))*2^10+MAX(0,MIN(BA1236,3))*2^8+IF(AW1236&lt;0,31,IF(AW1236&gt;30,30,AW1236))</f>
        <v>0</v>
      </c>
      <c r="DV1236" s="16">
        <f>DD1236 + DE1236</f>
        <v>0</v>
      </c>
      <c r="DW1236" s="138"/>
      <c r="DX1236" s="137"/>
      <c r="DY1236" s="137"/>
      <c r="DZ1236" s="17"/>
      <c r="EA1236" s="15"/>
      <c r="EB1236" s="15"/>
      <c r="EC1236" s="15"/>
      <c r="ED1236" s="15"/>
    </row>
    <row r="1237" spans="1:134" ht="15" hidden="1" customHeight="1" x14ac:dyDescent="0.3">
      <c r="A1237" s="154"/>
      <c r="B1237" s="139"/>
      <c r="C1237" s="578"/>
      <c r="D1237" s="204"/>
      <c r="E1237" s="204"/>
      <c r="F1237" s="204"/>
      <c r="G1237" s="204"/>
      <c r="H1237" s="204"/>
      <c r="I1237" s="204"/>
      <c r="J1237" s="204"/>
      <c r="K1237" s="204"/>
      <c r="L1237" s="204"/>
      <c r="M1237" s="204"/>
      <c r="N1237" s="204"/>
      <c r="O1237" s="204"/>
      <c r="P1237" s="204"/>
      <c r="Q1237" s="204"/>
      <c r="R1237" s="204"/>
      <c r="S1237" s="204"/>
      <c r="T1237" s="204"/>
      <c r="U1237" s="204"/>
      <c r="V1237" s="204"/>
      <c r="W1237" s="204"/>
      <c r="X1237" s="204"/>
      <c r="Y1237" s="204"/>
      <c r="Z1237" s="204"/>
      <c r="AA1237" s="204"/>
      <c r="AB1237" s="204"/>
      <c r="AC1237" s="204"/>
      <c r="AD1237" s="204"/>
      <c r="AE1237" s="204"/>
      <c r="AF1237" s="204"/>
      <c r="AG1237" s="204"/>
      <c r="AH1237" s="204"/>
      <c r="AI1237" s="204"/>
      <c r="AJ1237" s="148"/>
      <c r="AK1237" s="12"/>
      <c r="AL1237" s="12"/>
      <c r="AM1237" s="149"/>
      <c r="AN1237" s="150"/>
      <c r="AO1237" s="150"/>
      <c r="AP1237" s="150"/>
      <c r="AQ1237" s="132"/>
      <c r="AR1237" s="197"/>
      <c r="AS1237" s="12"/>
      <c r="AT1237" s="224"/>
      <c r="AU1237" s="224"/>
      <c r="AV1237" s="12"/>
      <c r="AW1237" s="12"/>
      <c r="AX1237" s="12"/>
      <c r="AY1237" s="12"/>
      <c r="AZ1237" s="12"/>
      <c r="BA1237" s="12"/>
      <c r="BB1237" s="14"/>
      <c r="BC1237" s="14"/>
      <c r="BD1237" s="15"/>
      <c r="BE1237" s="137"/>
      <c r="BF1237" s="146"/>
      <c r="BG1237" s="146"/>
      <c r="BH1237" s="146"/>
      <c r="BI1237" s="11"/>
      <c r="BJ1237" s="11"/>
      <c r="BK1237" s="11"/>
      <c r="BL1237" s="11"/>
      <c r="BM1237" s="11"/>
      <c r="BN1237" s="11"/>
      <c r="BO1237" s="11"/>
      <c r="BP1237" s="11"/>
      <c r="BQ1237" s="11"/>
      <c r="BR1237" s="11"/>
      <c r="BS1237" s="11"/>
      <c r="BT1237" s="11"/>
      <c r="BU1237" s="11"/>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c r="CU1237" s="15"/>
      <c r="CV1237" s="15"/>
      <c r="CW1237" s="15"/>
      <c r="CX1237" s="15"/>
      <c r="CY1237" s="15"/>
      <c r="CZ1237" s="15"/>
      <c r="DA1237" s="15"/>
      <c r="DB1237" s="16"/>
      <c r="DC1237" s="16"/>
      <c r="DD1237" s="16"/>
      <c r="DE1237" s="16"/>
      <c r="DF1237" s="17"/>
      <c r="DG1237" s="16"/>
      <c r="DH1237" s="16"/>
      <c r="DI1237" s="16"/>
      <c r="DJ1237" s="16"/>
      <c r="DK1237" s="16"/>
      <c r="DL1237" s="16"/>
      <c r="DM1237" s="13"/>
      <c r="DN1237" s="16"/>
      <c r="DO1237" s="16"/>
      <c r="DP1237" s="16"/>
      <c r="DQ1237" s="16"/>
      <c r="DR1237" s="16"/>
      <c r="DS1237" s="16"/>
      <c r="DT1237" s="16"/>
      <c r="DU1237" s="16"/>
      <c r="DV1237" s="16"/>
      <c r="DW1237" s="138"/>
      <c r="DX1237" s="137"/>
      <c r="DY1237" s="137"/>
      <c r="DZ1237" s="17"/>
      <c r="EA1237" s="15"/>
      <c r="EB1237" s="15"/>
      <c r="EC1237" s="15"/>
      <c r="ED1237" s="15"/>
    </row>
    <row r="1238" spans="1:134" ht="15" hidden="1" customHeight="1" x14ac:dyDescent="0.3">
      <c r="A1238" s="154"/>
      <c r="B1238" s="139"/>
      <c r="C1238" s="553" t="s">
        <v>1893</v>
      </c>
      <c r="D1238" s="151"/>
      <c r="E1238" s="151"/>
      <c r="F1238" s="151"/>
      <c r="G1238" s="151" t="s">
        <v>184</v>
      </c>
      <c r="H1238" s="151"/>
      <c r="I1238" s="151"/>
      <c r="J1238" s="151"/>
      <c r="K1238" s="151"/>
      <c r="L1238" s="151"/>
      <c r="M1238" s="151"/>
      <c r="N1238" s="151"/>
      <c r="O1238" s="151"/>
      <c r="P1238" s="151"/>
      <c r="Q1238" s="151"/>
      <c r="R1238" s="151"/>
      <c r="S1238" s="151" t="s">
        <v>184</v>
      </c>
      <c r="T1238" s="151"/>
      <c r="U1238" s="151"/>
      <c r="V1238" s="151"/>
      <c r="W1238" s="151"/>
      <c r="X1238" s="151"/>
      <c r="Y1238" s="151"/>
      <c r="Z1238" s="151"/>
      <c r="AA1238" s="151"/>
      <c r="AB1238" s="151"/>
      <c r="AC1238" s="151"/>
      <c r="AD1238" s="151"/>
      <c r="AE1238" s="151"/>
      <c r="AF1238" s="151"/>
      <c r="AG1238" s="151"/>
      <c r="AH1238" s="151"/>
      <c r="AI1238" s="151"/>
      <c r="AJ1238" s="128">
        <f>IF($DM1238=0,0,(IF(_xlfn.BITAND($DM1238, 128),"8,", "") &amp; IF(_xlfn.BITAND($DM1238,64),"7,", "") &amp; IF(_xlfn.BITAND($DM1238,7), _xlfn.BITAND($DM1238,7) &amp; ",", "") &amp; IF(_xlfn.BITAND($DM1238, 56), _xlfn.BITAND($DM1238, 56)/8, "")))</f>
        <v>0</v>
      </c>
      <c r="AK1238" s="135">
        <v>94</v>
      </c>
      <c r="AL1238" s="135">
        <v>0</v>
      </c>
      <c r="AM1238" s="194" t="s">
        <v>165</v>
      </c>
      <c r="AN1238" s="195" t="s">
        <v>1894</v>
      </c>
      <c r="AO1238" s="195" t="s">
        <v>167</v>
      </c>
      <c r="AP1238" s="195" t="s">
        <v>1894</v>
      </c>
      <c r="AQ1238" s="132" t="s">
        <v>1895</v>
      </c>
      <c r="AR1238" s="133">
        <v>15</v>
      </c>
      <c r="AS1238" s="12" t="s">
        <v>1800</v>
      </c>
      <c r="AT1238" s="198">
        <v>6</v>
      </c>
      <c r="AU1238" s="198">
        <v>6</v>
      </c>
      <c r="AV1238" s="12" t="s">
        <v>259</v>
      </c>
      <c r="AW1238" s="135">
        <v>0</v>
      </c>
      <c r="AX1238" s="135">
        <v>0</v>
      </c>
      <c r="AY1238" s="135">
        <v>0</v>
      </c>
      <c r="AZ1238" s="135">
        <v>0</v>
      </c>
      <c r="BA1238" s="135">
        <v>0</v>
      </c>
      <c r="BB1238" s="136"/>
      <c r="BC1238" s="136"/>
      <c r="BD1238" s="15"/>
      <c r="BE1238" s="137" t="str">
        <f>IF(C1238="","",C1238)</f>
        <v>Fuel pressure high during start</v>
      </c>
      <c r="BF1238" s="146"/>
      <c r="BG1238" s="146"/>
      <c r="BH1238" s="146"/>
      <c r="BI1238" s="11"/>
      <c r="BJ1238" s="11"/>
      <c r="BK1238" s="11"/>
      <c r="BL1238" s="11"/>
      <c r="BM1238" s="11"/>
      <c r="BN1238" s="11"/>
      <c r="BO1238" s="11"/>
      <c r="BP1238" s="11"/>
      <c r="BQ1238" s="11"/>
      <c r="BR1238" s="11"/>
      <c r="BS1238" s="11"/>
      <c r="BT1238" s="11"/>
      <c r="BU1238" s="11"/>
      <c r="BV1238" s="15">
        <f>IF(UPPER(TRIM(D1238))="X",1,0)</f>
        <v>0</v>
      </c>
      <c r="BW1238" s="15">
        <f>IF(UPPER(TRIM(E1238))="X",1,0)</f>
        <v>0</v>
      </c>
      <c r="BX1238" s="15">
        <f>IF(UPPER(TRIM(F1238))="X",1,0)</f>
        <v>0</v>
      </c>
      <c r="BY1238" s="15">
        <f>IF(UPPER(TRIM(G1238))="X",1,0)</f>
        <v>1</v>
      </c>
      <c r="BZ1238" s="15">
        <f>IF(UPPER(TRIM(H1238))="X",1,0)</f>
        <v>0</v>
      </c>
      <c r="CA1238" s="15">
        <f>IF(UPPER(TRIM(J1238))="X",1,0)</f>
        <v>0</v>
      </c>
      <c r="CB1238" s="15">
        <f>IF(UPPER(TRIM(L1238))="X",1,0)</f>
        <v>0</v>
      </c>
      <c r="CC1238" s="15">
        <f>IF(UPPER(TRIM(M1238))="X",1,0)</f>
        <v>0</v>
      </c>
      <c r="CD1238" s="15">
        <f>IF(UPPER(TRIM(I1238))="X",1,0)</f>
        <v>0</v>
      </c>
      <c r="CE1238" s="15">
        <f>IF(UPPER(TRIM(K1238))="X",1,0)</f>
        <v>0</v>
      </c>
      <c r="CF1238" s="15">
        <f t="shared" ref="CF1238:CX1238" si="582">IF(UPPER(TRIM(N1238))="X",1,0)</f>
        <v>0</v>
      </c>
      <c r="CG1238" s="15">
        <f t="shared" si="582"/>
        <v>0</v>
      </c>
      <c r="CH1238" s="15">
        <f t="shared" si="582"/>
        <v>0</v>
      </c>
      <c r="CI1238" s="15">
        <f t="shared" si="582"/>
        <v>0</v>
      </c>
      <c r="CJ1238" s="15">
        <f t="shared" si="582"/>
        <v>0</v>
      </c>
      <c r="CK1238" s="15">
        <f t="shared" si="582"/>
        <v>1</v>
      </c>
      <c r="CL1238" s="15">
        <f t="shared" si="582"/>
        <v>0</v>
      </c>
      <c r="CM1238" s="15">
        <f t="shared" si="582"/>
        <v>0</v>
      </c>
      <c r="CN1238" s="15">
        <f t="shared" si="582"/>
        <v>0</v>
      </c>
      <c r="CO1238" s="15">
        <f t="shared" si="582"/>
        <v>0</v>
      </c>
      <c r="CP1238" s="15">
        <f t="shared" si="582"/>
        <v>0</v>
      </c>
      <c r="CQ1238" s="15">
        <f t="shared" si="582"/>
        <v>0</v>
      </c>
      <c r="CR1238" s="15">
        <f t="shared" si="582"/>
        <v>0</v>
      </c>
      <c r="CS1238" s="15">
        <f t="shared" si="582"/>
        <v>0</v>
      </c>
      <c r="CT1238" s="15">
        <f t="shared" si="582"/>
        <v>0</v>
      </c>
      <c r="CU1238" s="15">
        <f t="shared" si="582"/>
        <v>0</v>
      </c>
      <c r="CV1238" s="15">
        <f t="shared" si="582"/>
        <v>0</v>
      </c>
      <c r="CW1238" s="15">
        <f t="shared" si="582"/>
        <v>0</v>
      </c>
      <c r="CX1238" s="15">
        <f t="shared" si="582"/>
        <v>0</v>
      </c>
      <c r="CY1238" s="15">
        <v>0</v>
      </c>
      <c r="CZ1238" s="15">
        <f>IF(UPPER(TRIM(AH1238))="X",1,0)</f>
        <v>0</v>
      </c>
      <c r="DA1238" s="15">
        <v>0</v>
      </c>
      <c r="DB1238" s="16">
        <f>IF(UPPER(TRIM(AM1238))="P", 0, IF(UPPER(TRIM(AM1238))="C", 16384, IF(UPPER(TRIM(AM1238))="B", 32768, IF(UPPER(TRIM(AM1238))="U", 49152, -1))))</f>
        <v>0</v>
      </c>
      <c r="DC1238" s="16">
        <f>HEX2DEC(AN1238)</f>
        <v>4236</v>
      </c>
      <c r="DD1238" s="16">
        <f>IF(UPPER(TRIM(BB1238))="",0,IF(UPPER(TRIM(BB1238))="M",32,IF(UPPER(TRIM(BB1238))="H",64,IF(UPPER(TRIM(BB1238))="I",128,-1))))</f>
        <v>0</v>
      </c>
      <c r="DE1238" s="16">
        <f>IF(UPPER(TRIM(BC1238))="",0, IF(UPPER(TRIM(BC1238))="U",1,IF(UPPER(TRIM(BC1238))="A",2,IF(UPPER(TRIM(BC1238))="B1",4,IF(UPPER(TRIM(BC1238))="B2",8,IF(UPPER(TRIM(BC1238))="C",16,-1))))))</f>
        <v>0</v>
      </c>
      <c r="DF1238" s="17"/>
      <c r="DG1238" s="16">
        <v>1016</v>
      </c>
      <c r="DH1238" s="16">
        <f>AK1238</f>
        <v>94</v>
      </c>
      <c r="DI1238" s="16">
        <f>AL1238</f>
        <v>0</v>
      </c>
      <c r="DJ1238" s="16">
        <f>DB1238 + DC1238</f>
        <v>4236</v>
      </c>
      <c r="DK1238" s="16">
        <f>HEX2DEC(AO1238)</f>
        <v>0</v>
      </c>
      <c r="DL1238" s="16">
        <f>HEX2DEC(AP1238)</f>
        <v>4236</v>
      </c>
      <c r="DM1238" s="13">
        <v>0</v>
      </c>
      <c r="DN1238" s="16">
        <v>712</v>
      </c>
      <c r="DO1238" s="16">
        <f>BV1238*2^15+BW1238*2^14+BX1238*2^13+BY1238*2^12+BZ1238*2^11+CA1238*2^10+CB1238*2^9+CC1238*2^8+CD1238*2^7+CE1238*2^6+CF1238*2^5+CG1238*2^4+CH1238*2^3+CI1238*2^2+CJ1238*2^1+CK1238*2^0</f>
        <v>4097</v>
      </c>
      <c r="DP1238" s="16">
        <f>CL1238*2^15+CM1238*2^14+CN1238*2^13+CO1238*2^12+CP1238*2^11+CQ1238*2^10+CR1238*2^9+CS1238*2^8+CT1238*2^7+CU1238*2^6+CV1238*2^5+CW1238*2^4+CX1238*2^3+CY1238*2^2+CZ1238*2^1+DA1238*2^0</f>
        <v>0</v>
      </c>
      <c r="DQ1238" s="16">
        <f>IF(DS1238=2,AT1238*1000,AT1238)</f>
        <v>6000</v>
      </c>
      <c r="DR1238" s="16">
        <f>IF(DT1238=2,AU1238*1000,AU1238)</f>
        <v>6000</v>
      </c>
      <c r="DS1238" s="16">
        <v>2</v>
      </c>
      <c r="DT1238" s="16">
        <v>2</v>
      </c>
      <c r="DU1238" s="16">
        <f>MAX(0,MIN(AX1238,3))*2^14+MAX(0,MIN(AY1238,3))*2^12+MAX(0,MIN(AZ1238,3))*2^10+MAX(0,MIN(BA1238,3))*2^8+IF(AW1238&lt;0,31,IF(AW1238&gt;30,30,AW1238))</f>
        <v>0</v>
      </c>
      <c r="DV1238" s="16">
        <f>DD1238 + DE1238</f>
        <v>0</v>
      </c>
      <c r="DW1238" s="138"/>
      <c r="DX1238" s="137"/>
      <c r="DY1238" s="137"/>
      <c r="DZ1238" s="17"/>
      <c r="EA1238" s="15"/>
      <c r="EB1238" s="15"/>
      <c r="EC1238" s="15"/>
      <c r="ED1238" s="15"/>
    </row>
    <row r="1239" spans="1:134" ht="15" hidden="1" customHeight="1" x14ac:dyDescent="0.3">
      <c r="A1239" s="154"/>
      <c r="B1239" s="139"/>
      <c r="C1239" s="553"/>
      <c r="D1239" s="204"/>
      <c r="E1239" s="204"/>
      <c r="F1239" s="204"/>
      <c r="G1239" s="204"/>
      <c r="H1239" s="204"/>
      <c r="I1239" s="204"/>
      <c r="J1239" s="204"/>
      <c r="K1239" s="204"/>
      <c r="L1239" s="204"/>
      <c r="M1239" s="204"/>
      <c r="N1239" s="204"/>
      <c r="O1239" s="204"/>
      <c r="P1239" s="204"/>
      <c r="Q1239" s="204"/>
      <c r="R1239" s="204"/>
      <c r="S1239" s="204"/>
      <c r="T1239" s="204"/>
      <c r="U1239" s="204"/>
      <c r="V1239" s="204"/>
      <c r="W1239" s="204"/>
      <c r="X1239" s="204"/>
      <c r="Y1239" s="204"/>
      <c r="Z1239" s="204"/>
      <c r="AA1239" s="204"/>
      <c r="AB1239" s="204"/>
      <c r="AC1239" s="204"/>
      <c r="AD1239" s="204"/>
      <c r="AE1239" s="204"/>
      <c r="AF1239" s="204"/>
      <c r="AG1239" s="204"/>
      <c r="AH1239" s="204"/>
      <c r="AI1239" s="204"/>
      <c r="AJ1239" s="148"/>
      <c r="AK1239" s="12"/>
      <c r="AL1239" s="12"/>
      <c r="AM1239" s="149"/>
      <c r="AN1239" s="150"/>
      <c r="AO1239" s="150"/>
      <c r="AP1239" s="150"/>
      <c r="AQ1239" s="132" t="s">
        <v>1758</v>
      </c>
      <c r="AR1239" s="18">
        <v>0</v>
      </c>
      <c r="AS1239" s="12" t="s">
        <v>191</v>
      </c>
      <c r="AT1239" s="224"/>
      <c r="AU1239" s="224"/>
      <c r="AV1239" s="12"/>
      <c r="AW1239" s="12"/>
      <c r="AX1239" s="12"/>
      <c r="AY1239" s="12"/>
      <c r="AZ1239" s="12"/>
      <c r="BA1239" s="12"/>
      <c r="BB1239" s="14"/>
      <c r="BC1239" s="14"/>
      <c r="BD1239" s="15"/>
      <c r="BE1239" s="137"/>
      <c r="BF1239" s="146"/>
      <c r="BG1239" s="146"/>
      <c r="BH1239" s="146"/>
      <c r="BI1239" s="11"/>
      <c r="BJ1239" s="11"/>
      <c r="BK1239" s="11"/>
      <c r="BL1239" s="11"/>
      <c r="BM1239" s="11"/>
      <c r="BN1239" s="11"/>
      <c r="BO1239" s="11"/>
      <c r="BP1239" s="11"/>
      <c r="BQ1239" s="11"/>
      <c r="BR1239" s="11"/>
      <c r="BS1239" s="11"/>
      <c r="BT1239" s="11"/>
      <c r="BU1239" s="11"/>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c r="CU1239" s="15"/>
      <c r="CV1239" s="15"/>
      <c r="CW1239" s="15"/>
      <c r="CX1239" s="15"/>
      <c r="CY1239" s="15"/>
      <c r="CZ1239" s="15"/>
      <c r="DA1239" s="15"/>
      <c r="DB1239" s="16"/>
      <c r="DC1239" s="16"/>
      <c r="DD1239" s="16"/>
      <c r="DE1239" s="16"/>
      <c r="DF1239" s="17"/>
      <c r="DG1239" s="16"/>
      <c r="DH1239" s="16"/>
      <c r="DI1239" s="16"/>
      <c r="DJ1239" s="16"/>
      <c r="DK1239" s="16"/>
      <c r="DL1239" s="16"/>
      <c r="DM1239" s="13"/>
      <c r="DN1239" s="16"/>
      <c r="DO1239" s="16"/>
      <c r="DP1239" s="16"/>
      <c r="DQ1239" s="16"/>
      <c r="DR1239" s="16"/>
      <c r="DS1239" s="16"/>
      <c r="DT1239" s="16"/>
      <c r="DU1239" s="16"/>
      <c r="DV1239" s="16"/>
      <c r="DW1239" s="138"/>
      <c r="DX1239" s="137"/>
      <c r="DY1239" s="137"/>
      <c r="DZ1239" s="17"/>
      <c r="EA1239" s="15"/>
      <c r="EB1239" s="15"/>
      <c r="EC1239" s="15"/>
      <c r="ED1239" s="15"/>
    </row>
    <row r="1240" spans="1:134" ht="15" hidden="1" customHeight="1" x14ac:dyDescent="0.3">
      <c r="A1240" s="154"/>
      <c r="B1240" s="139"/>
      <c r="C1240" s="553"/>
      <c r="D1240" s="204"/>
      <c r="E1240" s="204"/>
      <c r="F1240" s="204"/>
      <c r="G1240" s="204"/>
      <c r="H1240" s="204"/>
      <c r="I1240" s="204"/>
      <c r="J1240" s="204"/>
      <c r="K1240" s="204"/>
      <c r="L1240" s="204"/>
      <c r="M1240" s="204"/>
      <c r="N1240" s="204"/>
      <c r="O1240" s="204"/>
      <c r="P1240" s="204"/>
      <c r="Q1240" s="204"/>
      <c r="R1240" s="204"/>
      <c r="S1240" s="204"/>
      <c r="T1240" s="204"/>
      <c r="U1240" s="204"/>
      <c r="V1240" s="204"/>
      <c r="W1240" s="204"/>
      <c r="X1240" s="204"/>
      <c r="Y1240" s="204"/>
      <c r="Z1240" s="204"/>
      <c r="AA1240" s="204"/>
      <c r="AB1240" s="204"/>
      <c r="AC1240" s="204"/>
      <c r="AD1240" s="204"/>
      <c r="AE1240" s="204"/>
      <c r="AF1240" s="204"/>
      <c r="AG1240" s="204"/>
      <c r="AH1240" s="204"/>
      <c r="AI1240" s="204"/>
      <c r="AJ1240" s="148"/>
      <c r="AK1240" s="12"/>
      <c r="AL1240" s="12"/>
      <c r="AM1240" s="149"/>
      <c r="AN1240" s="150"/>
      <c r="AO1240" s="150"/>
      <c r="AP1240" s="150"/>
      <c r="AQ1240" s="132" t="s">
        <v>1896</v>
      </c>
      <c r="AR1240" s="197">
        <v>1</v>
      </c>
      <c r="AS1240" s="12" t="s">
        <v>1897</v>
      </c>
      <c r="AT1240" s="224"/>
      <c r="AU1240" s="224"/>
      <c r="AV1240" s="12"/>
      <c r="AW1240" s="12"/>
      <c r="AX1240" s="12"/>
      <c r="AY1240" s="12"/>
      <c r="AZ1240" s="12"/>
      <c r="BA1240" s="12"/>
      <c r="BB1240" s="14"/>
      <c r="BC1240" s="14"/>
      <c r="BD1240" s="15"/>
      <c r="BE1240" s="137"/>
      <c r="BF1240" s="146"/>
      <c r="BG1240" s="146"/>
      <c r="BH1240" s="146"/>
      <c r="BI1240" s="11"/>
      <c r="BJ1240" s="11"/>
      <c r="BK1240" s="11"/>
      <c r="BL1240" s="11"/>
      <c r="BM1240" s="11"/>
      <c r="BN1240" s="11"/>
      <c r="BO1240" s="11"/>
      <c r="BP1240" s="11"/>
      <c r="BQ1240" s="11"/>
      <c r="BR1240" s="11"/>
      <c r="BS1240" s="11"/>
      <c r="BT1240" s="11"/>
      <c r="BU1240" s="11"/>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c r="CU1240" s="15"/>
      <c r="CV1240" s="15"/>
      <c r="CW1240" s="15"/>
      <c r="CX1240" s="15"/>
      <c r="CY1240" s="15"/>
      <c r="CZ1240" s="15"/>
      <c r="DA1240" s="15"/>
      <c r="DB1240" s="16"/>
      <c r="DC1240" s="16"/>
      <c r="DD1240" s="16"/>
      <c r="DE1240" s="16"/>
      <c r="DF1240" s="17"/>
      <c r="DG1240" s="16"/>
      <c r="DH1240" s="16"/>
      <c r="DI1240" s="16"/>
      <c r="DJ1240" s="16"/>
      <c r="DK1240" s="16"/>
      <c r="DL1240" s="16"/>
      <c r="DM1240" s="13"/>
      <c r="DN1240" s="16"/>
      <c r="DO1240" s="16"/>
      <c r="DP1240" s="16"/>
      <c r="DQ1240" s="16"/>
      <c r="DR1240" s="16"/>
      <c r="DS1240" s="16"/>
      <c r="DT1240" s="16"/>
      <c r="DU1240" s="16"/>
      <c r="DV1240" s="16"/>
      <c r="DW1240" s="138"/>
      <c r="DX1240" s="137"/>
      <c r="DY1240" s="137"/>
      <c r="DZ1240" s="17"/>
      <c r="EA1240" s="15"/>
      <c r="EB1240" s="15"/>
      <c r="EC1240" s="15"/>
      <c r="ED1240" s="15"/>
    </row>
    <row r="1241" spans="1:134" ht="15" hidden="1" customHeight="1" x14ac:dyDescent="0.3">
      <c r="A1241" s="123"/>
      <c r="B1241" s="176"/>
      <c r="C1241" s="567"/>
      <c r="D1241" s="349"/>
      <c r="E1241" s="349"/>
      <c r="F1241" s="349"/>
      <c r="G1241" s="349"/>
      <c r="H1241" s="349"/>
      <c r="I1241" s="349"/>
      <c r="J1241" s="349"/>
      <c r="K1241" s="349"/>
      <c r="L1241" s="349"/>
      <c r="M1241" s="349"/>
      <c r="N1241" s="349"/>
      <c r="O1241" s="349"/>
      <c r="P1241" s="349"/>
      <c r="Q1241" s="349"/>
      <c r="R1241" s="349"/>
      <c r="S1241" s="349"/>
      <c r="T1241" s="349"/>
      <c r="U1241" s="349"/>
      <c r="V1241" s="349"/>
      <c r="W1241" s="349"/>
      <c r="X1241" s="349"/>
      <c r="Y1241" s="349"/>
      <c r="Z1241" s="349"/>
      <c r="AA1241" s="349"/>
      <c r="AB1241" s="349"/>
      <c r="AC1241" s="349"/>
      <c r="AD1241" s="349"/>
      <c r="AE1241" s="349"/>
      <c r="AF1241" s="349"/>
      <c r="AG1241" s="349"/>
      <c r="AH1241" s="349"/>
      <c r="AI1241" s="349"/>
      <c r="AJ1241" s="285"/>
      <c r="AK1241" s="184"/>
      <c r="AL1241" s="184"/>
      <c r="AM1241" s="286"/>
      <c r="AN1241" s="287"/>
      <c r="AO1241" s="287"/>
      <c r="AP1241" s="287"/>
      <c r="AQ1241" s="295"/>
      <c r="AR1241" s="189"/>
      <c r="AS1241" s="184"/>
      <c r="AT1241" s="190"/>
      <c r="AU1241" s="341"/>
      <c r="AV1241" s="184"/>
      <c r="AW1241" s="184"/>
      <c r="AX1241" s="184"/>
      <c r="AY1241" s="184"/>
      <c r="AZ1241" s="184"/>
      <c r="BA1241" s="184"/>
      <c r="BB1241" s="186"/>
      <c r="BC1241" s="186"/>
      <c r="BD1241" s="15"/>
      <c r="BE1241" s="137" t="s">
        <v>183</v>
      </c>
      <c r="BF1241" s="146"/>
      <c r="BG1241" s="146"/>
      <c r="BH1241" s="146"/>
      <c r="BI1241" s="11" t="s">
        <v>183</v>
      </c>
      <c r="BJ1241" s="11" t="s">
        <v>183</v>
      </c>
      <c r="BK1241" s="11" t="s">
        <v>183</v>
      </c>
      <c r="BL1241" s="11" t="s">
        <v>183</v>
      </c>
      <c r="BM1241" s="11" t="s">
        <v>183</v>
      </c>
      <c r="BN1241" s="11" t="s">
        <v>183</v>
      </c>
      <c r="BO1241" s="11" t="s">
        <v>183</v>
      </c>
      <c r="BP1241" s="11" t="s">
        <v>183</v>
      </c>
      <c r="BQ1241" s="11" t="s">
        <v>183</v>
      </c>
      <c r="BR1241" s="11" t="s">
        <v>183</v>
      </c>
      <c r="BS1241" s="11" t="s">
        <v>183</v>
      </c>
      <c r="BT1241" s="11" t="s">
        <v>183</v>
      </c>
      <c r="BU1241" s="11"/>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c r="CU1241" s="15"/>
      <c r="CV1241" s="15"/>
      <c r="CW1241" s="15"/>
      <c r="CX1241" s="15"/>
      <c r="CY1241" s="15"/>
      <c r="CZ1241" s="15"/>
      <c r="DA1241" s="15"/>
      <c r="DB1241" s="16"/>
      <c r="DC1241" s="16"/>
      <c r="DD1241" s="16"/>
      <c r="DE1241" s="16"/>
      <c r="DF1241" s="17"/>
      <c r="DG1241" s="16"/>
      <c r="DH1241" s="16"/>
      <c r="DI1241" s="16"/>
      <c r="DJ1241" s="16"/>
      <c r="DK1241" s="16"/>
      <c r="DL1241" s="16"/>
      <c r="DM1241" s="185"/>
      <c r="DN1241" s="16"/>
      <c r="DO1241" s="16"/>
      <c r="DP1241" s="16"/>
      <c r="DQ1241" s="16"/>
      <c r="DR1241" s="16"/>
      <c r="DS1241" s="16"/>
      <c r="DT1241" s="16"/>
      <c r="DU1241" s="16"/>
      <c r="DV1241" s="16"/>
      <c r="DW1241" s="138"/>
      <c r="DX1241" s="137"/>
      <c r="DY1241" s="137"/>
      <c r="DZ1241" s="17"/>
      <c r="EA1241" s="15"/>
      <c r="EB1241" s="15"/>
      <c r="EC1241" s="15"/>
      <c r="ED1241" s="15"/>
    </row>
    <row r="1242" spans="1:134" ht="15" hidden="1" customHeight="1" x14ac:dyDescent="0.3">
      <c r="A1242" s="123"/>
      <c r="B1242" s="139"/>
      <c r="C1242" s="561" t="s">
        <v>1898</v>
      </c>
      <c r="D1242" s="193"/>
      <c r="E1242" s="237"/>
      <c r="F1242" s="238"/>
      <c r="G1242" s="193"/>
      <c r="H1242" s="238"/>
      <c r="I1242" s="193"/>
      <c r="J1242" s="193"/>
      <c r="K1242" s="239"/>
      <c r="L1242" s="193"/>
      <c r="M1242" s="238"/>
      <c r="N1242" s="436"/>
      <c r="O1242" s="238"/>
      <c r="P1242" s="237"/>
      <c r="Q1242" s="238"/>
      <c r="R1242" s="238"/>
      <c r="S1242" s="238"/>
      <c r="T1242" s="238"/>
      <c r="U1242" s="238"/>
      <c r="V1242" s="238"/>
      <c r="W1242" s="238"/>
      <c r="X1242" s="238"/>
      <c r="Y1242" s="238"/>
      <c r="Z1242" s="238"/>
      <c r="AA1242" s="238"/>
      <c r="AB1242" s="238"/>
      <c r="AC1242" s="238"/>
      <c r="AD1242" s="238"/>
      <c r="AE1242" s="238"/>
      <c r="AF1242" s="238"/>
      <c r="AG1242" s="238"/>
      <c r="AH1242" s="238"/>
      <c r="AI1242" s="238"/>
      <c r="AJ1242" s="128">
        <f>IF($DM1242=0,0,(IF(_xlfn.BITAND($DM1242, 128),"8,", "") &amp; IF(_xlfn.BITAND($DM1242,64),"7,", "") &amp; IF(_xlfn.BITAND($DM1242,7), _xlfn.BITAND($DM1242,7) &amp; ",", "") &amp; IF(_xlfn.BITAND($DM1242, 56), _xlfn.BITAND($DM1242, 56)/8, "")))</f>
        <v>0</v>
      </c>
      <c r="AK1242" s="129">
        <v>91</v>
      </c>
      <c r="AL1242" s="129">
        <v>3</v>
      </c>
      <c r="AM1242" s="130" t="s">
        <v>165</v>
      </c>
      <c r="AN1242" s="131" t="s">
        <v>1899</v>
      </c>
      <c r="AO1242" s="131" t="s">
        <v>343</v>
      </c>
      <c r="AP1242" s="131" t="s">
        <v>1900</v>
      </c>
      <c r="AQ1242" s="132" t="s">
        <v>1901</v>
      </c>
      <c r="AR1242" s="198">
        <v>4.7999908357771197</v>
      </c>
      <c r="AS1242" s="12" t="s">
        <v>346</v>
      </c>
      <c r="AT1242" s="198">
        <v>0.5</v>
      </c>
      <c r="AU1242" s="198">
        <v>3</v>
      </c>
      <c r="AV1242" s="12" t="s">
        <v>259</v>
      </c>
      <c r="AW1242" s="135">
        <v>0</v>
      </c>
      <c r="AX1242" s="135">
        <v>0</v>
      </c>
      <c r="AY1242" s="135">
        <v>0</v>
      </c>
      <c r="AZ1242" s="135">
        <v>0</v>
      </c>
      <c r="BA1242" s="135">
        <v>0</v>
      </c>
      <c r="BB1242" s="136"/>
      <c r="BC1242" s="136"/>
      <c r="BD1242" s="15"/>
      <c r="BE1242" s="137" t="str">
        <f>IF(C1242="","",C1242)</f>
        <v>FPP1 high voltage</v>
      </c>
      <c r="BF1242" s="11" t="s">
        <v>264</v>
      </c>
      <c r="BG1242" s="11" t="s">
        <v>265</v>
      </c>
      <c r="BH1242" s="11" t="s">
        <v>266</v>
      </c>
      <c r="BI1242" s="11" t="s">
        <v>525</v>
      </c>
      <c r="BJ1242" s="11" t="s">
        <v>268</v>
      </c>
      <c r="BK1242" s="11" t="s">
        <v>485</v>
      </c>
      <c r="BL1242" s="11" t="s">
        <v>350</v>
      </c>
      <c r="BM1242" s="11" t="s">
        <v>179</v>
      </c>
      <c r="BN1242" s="11" t="s">
        <v>182</v>
      </c>
      <c r="BO1242" s="11" t="s">
        <v>181</v>
      </c>
      <c r="BP1242" s="11" t="s">
        <v>272</v>
      </c>
      <c r="BQ1242" s="11" t="s">
        <v>182</v>
      </c>
      <c r="BR1242" s="11" t="s">
        <v>182</v>
      </c>
      <c r="BS1242" s="11" t="s">
        <v>183</v>
      </c>
      <c r="BT1242" s="11" t="s">
        <v>182</v>
      </c>
      <c r="BU1242" s="11"/>
      <c r="BV1242" s="15">
        <f t="shared" ref="BV1242:BZ1243" si="583">IF(UPPER(TRIM(D1242))="X",1,0)</f>
        <v>0</v>
      </c>
      <c r="BW1242" s="15">
        <f t="shared" si="583"/>
        <v>0</v>
      </c>
      <c r="BX1242" s="15">
        <f t="shared" si="583"/>
        <v>0</v>
      </c>
      <c r="BY1242" s="15">
        <f t="shared" si="583"/>
        <v>0</v>
      </c>
      <c r="BZ1242" s="15">
        <f t="shared" si="583"/>
        <v>0</v>
      </c>
      <c r="CA1242" s="15">
        <f>IF(UPPER(TRIM(J1242))="X",1,0)</f>
        <v>0</v>
      </c>
      <c r="CB1242" s="15">
        <f>IF(UPPER(TRIM(L1242))="X",1,0)</f>
        <v>0</v>
      </c>
      <c r="CC1242" s="15">
        <f>IF(UPPER(TRIM(M1242))="X",1,0)</f>
        <v>0</v>
      </c>
      <c r="CD1242" s="15">
        <f>IF(UPPER(TRIM(I1242))="X",1,0)</f>
        <v>0</v>
      </c>
      <c r="CE1242" s="15">
        <f>IF(UPPER(TRIM(K1242))="X",1,0)</f>
        <v>0</v>
      </c>
      <c r="CF1242" s="15">
        <f t="shared" ref="CF1242:CU1243" si="584">IF(UPPER(TRIM(N1242))="X",1,0)</f>
        <v>0</v>
      </c>
      <c r="CG1242" s="15">
        <f t="shared" si="584"/>
        <v>0</v>
      </c>
      <c r="CH1242" s="15">
        <f t="shared" si="584"/>
        <v>0</v>
      </c>
      <c r="CI1242" s="15">
        <f t="shared" si="584"/>
        <v>0</v>
      </c>
      <c r="CJ1242" s="15">
        <f t="shared" si="584"/>
        <v>0</v>
      </c>
      <c r="CK1242" s="15">
        <f t="shared" si="584"/>
        <v>0</v>
      </c>
      <c r="CL1242" s="15">
        <f t="shared" si="584"/>
        <v>0</v>
      </c>
      <c r="CM1242" s="15">
        <f t="shared" si="584"/>
        <v>0</v>
      </c>
      <c r="CN1242" s="15">
        <f t="shared" si="584"/>
        <v>0</v>
      </c>
      <c r="CO1242" s="15">
        <f t="shared" si="584"/>
        <v>0</v>
      </c>
      <c r="CP1242" s="15">
        <f t="shared" si="584"/>
        <v>0</v>
      </c>
      <c r="CQ1242" s="15">
        <f t="shared" si="584"/>
        <v>0</v>
      </c>
      <c r="CR1242" s="15">
        <f t="shared" si="584"/>
        <v>0</v>
      </c>
      <c r="CS1242" s="15">
        <f t="shared" si="584"/>
        <v>0</v>
      </c>
      <c r="CT1242" s="15">
        <f t="shared" si="584"/>
        <v>0</v>
      </c>
      <c r="CU1242" s="15">
        <f t="shared" si="584"/>
        <v>0</v>
      </c>
      <c r="CV1242" s="15">
        <f t="shared" ref="CP1242:DA1243" si="585">IF(UPPER(TRIM(AD1242))="X",1,0)</f>
        <v>0</v>
      </c>
      <c r="CW1242" s="15">
        <f t="shared" si="585"/>
        <v>0</v>
      </c>
      <c r="CX1242" s="15">
        <f t="shared" si="585"/>
        <v>0</v>
      </c>
      <c r="CY1242" s="15">
        <f t="shared" si="585"/>
        <v>0</v>
      </c>
      <c r="CZ1242" s="15">
        <f t="shared" si="585"/>
        <v>0</v>
      </c>
      <c r="DA1242" s="15">
        <f t="shared" si="585"/>
        <v>0</v>
      </c>
      <c r="DB1242" s="16">
        <f>IF(UPPER(TRIM(AM1242))="P", 0, IF(UPPER(TRIM(AM1242))="C", 16384, IF(UPPER(TRIM(AM1242))="B", 32768, IF(UPPER(TRIM(AM1242))="U", 49152, -1))))</f>
        <v>0</v>
      </c>
      <c r="DC1242" s="16">
        <f>HEX2DEC(AN1242)</f>
        <v>8480</v>
      </c>
      <c r="DD1242" s="16">
        <f>IF(UPPER(TRIM(BB1242))="",0,IF(UPPER(TRIM(BB1242))="M",32,IF(UPPER(TRIM(BB1242))="H",64,IF(UPPER(TRIM(BB1242))="I",128,-1))))</f>
        <v>0</v>
      </c>
      <c r="DE1242" s="16">
        <f>IF(UPPER(TRIM(BC1242))="",0, IF(UPPER(TRIM(BC1242))="U",1,IF(UPPER(TRIM(BC1242))="A",2,IF(UPPER(TRIM(BC1242))="B1",4,IF(UPPER(TRIM(BC1242))="B2",8,IF(UPPER(TRIM(BC1242))="C",16,-1))))))</f>
        <v>0</v>
      </c>
      <c r="DF1242" s="17"/>
      <c r="DG1242" s="16">
        <v>19</v>
      </c>
      <c r="DH1242" s="16">
        <f>AK1242</f>
        <v>91</v>
      </c>
      <c r="DI1242" s="16">
        <f>AL1242</f>
        <v>3</v>
      </c>
      <c r="DJ1242" s="16">
        <f>DB1242 + DC1242</f>
        <v>8480</v>
      </c>
      <c r="DK1242" s="16">
        <f>HEX2DEC(AO1242)</f>
        <v>18</v>
      </c>
      <c r="DL1242" s="16">
        <f>HEX2DEC(AP1242)</f>
        <v>1553</v>
      </c>
      <c r="DM1242" s="128">
        <v>0</v>
      </c>
      <c r="DN1242" s="16">
        <v>26</v>
      </c>
      <c r="DO1242" s="16">
        <f>BV1242*2^15+BW1242*2^14+BX1242*2^13+BY1242*2^12+BZ1242*2^11+CA1242*2^10+CB1242*2^9+CC1242*2^8+CD1242*2^7+CE1242*2^6+CF1242*2^5+CG1242*2^4+CH1242*2^3+CI1242*2^2+CJ1242*2^1+CK1242*2^0</f>
        <v>0</v>
      </c>
      <c r="DP1242" s="16">
        <f>CL1242*2^15+CM1242*2^14+CN1242*2^13+CO1242*2^12+CP1242*2^11+CQ1242*2^10+CR1242*2^9+CS1242*2^8+CT1242*2^7+CU1242*2^6+CV1242*2^5+CW1242*2^4+CX1242*2^3+CY1242*2^2+CZ1242*2^1+DA1242*2^0</f>
        <v>0</v>
      </c>
      <c r="DQ1242" s="16">
        <f>IF(DS1242=2,AT1242*1000,IF(DS1242&gt;2,AT1242,HEX2DEC("40000000")))</f>
        <v>500</v>
      </c>
      <c r="DR1242" s="16">
        <f>IF(DT1242=2,AU1242*1000,IF(DT1242&gt;2,AU1242,HEX2DEC("40000000")))</f>
        <v>3000</v>
      </c>
      <c r="DS1242" s="16">
        <v>2</v>
      </c>
      <c r="DT1242" s="16">
        <v>2</v>
      </c>
      <c r="DU1242" s="16">
        <f>MAX(0,MIN(AX1242,3))*2^14+MAX(0,MIN(AY1242,3))*2^12+MAX(0,MIN(AZ1242,3))*2^10+MAX(0,MIN(BA1242,3))*2^8+IF(AW1242&lt;0,31,IF(AW1242&gt;30,30,AW1242))</f>
        <v>0</v>
      </c>
      <c r="DV1242" s="16">
        <f>DD1242 + DE1242</f>
        <v>0</v>
      </c>
      <c r="DW1242" s="138" t="s">
        <v>184</v>
      </c>
      <c r="DX1242" s="137" t="s">
        <v>273</v>
      </c>
      <c r="DY1242" s="137" t="s">
        <v>186</v>
      </c>
      <c r="DZ1242" s="17"/>
      <c r="EA1242" s="15"/>
      <c r="EB1242" s="15"/>
      <c r="EC1242" s="15"/>
      <c r="ED1242" s="15"/>
    </row>
    <row r="1243" spans="1:134" ht="15" hidden="1" customHeight="1" x14ac:dyDescent="0.3">
      <c r="A1243" s="342" t="s">
        <v>1454</v>
      </c>
      <c r="B1243" s="139"/>
      <c r="C1243" s="553" t="s">
        <v>1902</v>
      </c>
      <c r="D1243" s="151"/>
      <c r="E1243" s="228"/>
      <c r="F1243" s="152"/>
      <c r="G1243" s="151"/>
      <c r="H1243" s="152"/>
      <c r="I1243" s="151"/>
      <c r="J1243" s="151"/>
      <c r="K1243" s="241"/>
      <c r="L1243" s="151"/>
      <c r="M1243" s="152"/>
      <c r="N1243" s="244"/>
      <c r="O1243" s="152"/>
      <c r="P1243" s="228"/>
      <c r="Q1243" s="152"/>
      <c r="R1243" s="152"/>
      <c r="S1243" s="152"/>
      <c r="T1243" s="152"/>
      <c r="U1243" s="152"/>
      <c r="V1243" s="152"/>
      <c r="W1243" s="152"/>
      <c r="X1243" s="152"/>
      <c r="Y1243" s="152"/>
      <c r="Z1243" s="152"/>
      <c r="AA1243" s="152"/>
      <c r="AB1243" s="152"/>
      <c r="AC1243" s="152"/>
      <c r="AD1243" s="152"/>
      <c r="AE1243" s="152"/>
      <c r="AF1243" s="152"/>
      <c r="AG1243" s="152"/>
      <c r="AH1243" s="152"/>
      <c r="AI1243" s="152"/>
      <c r="AJ1243" s="128">
        <f>IF($DM1243=0,0,(IF(_xlfn.BITAND($DM1243, 128),"8,", "") &amp; IF(_xlfn.BITAND($DM1243,64),"7,", "") &amp; IF(_xlfn.BITAND($DM1243,7), _xlfn.BITAND($DM1243,7) &amp; ",", "") &amp; IF(_xlfn.BITAND($DM1243, 56), _xlfn.BITAND($DM1243, 56)/8, "")))</f>
        <v>0</v>
      </c>
      <c r="AK1243" s="129">
        <v>91</v>
      </c>
      <c r="AL1243" s="129">
        <v>4</v>
      </c>
      <c r="AM1243" s="130" t="s">
        <v>165</v>
      </c>
      <c r="AN1243" s="131" t="s">
        <v>1899</v>
      </c>
      <c r="AO1243" s="131" t="s">
        <v>352</v>
      </c>
      <c r="AP1243" s="131" t="s">
        <v>1903</v>
      </c>
      <c r="AQ1243" s="132" t="s">
        <v>1904</v>
      </c>
      <c r="AR1243" s="198">
        <v>0.20000916422287299</v>
      </c>
      <c r="AS1243" s="12" t="s">
        <v>346</v>
      </c>
      <c r="AT1243" s="198">
        <v>0.5</v>
      </c>
      <c r="AU1243" s="198">
        <v>3</v>
      </c>
      <c r="AV1243" s="12" t="s">
        <v>259</v>
      </c>
      <c r="AW1243" s="135">
        <v>0</v>
      </c>
      <c r="AX1243" s="135">
        <v>0</v>
      </c>
      <c r="AY1243" s="135">
        <v>0</v>
      </c>
      <c r="AZ1243" s="135">
        <v>0</v>
      </c>
      <c r="BA1243" s="135">
        <v>0</v>
      </c>
      <c r="BB1243" s="136"/>
      <c r="BC1243" s="136"/>
      <c r="BD1243" s="15"/>
      <c r="BE1243" s="137" t="str">
        <f>IF(C1243="","",C1243)</f>
        <v>FPP1 low voltage</v>
      </c>
      <c r="BF1243" s="11" t="s">
        <v>264</v>
      </c>
      <c r="BG1243" s="11" t="s">
        <v>265</v>
      </c>
      <c r="BH1243" s="11" t="s">
        <v>266</v>
      </c>
      <c r="BI1243" s="11" t="s">
        <v>525</v>
      </c>
      <c r="BJ1243" s="11" t="s">
        <v>268</v>
      </c>
      <c r="BK1243" s="11" t="s">
        <v>485</v>
      </c>
      <c r="BL1243" s="11" t="s">
        <v>350</v>
      </c>
      <c r="BM1243" s="11" t="s">
        <v>179</v>
      </c>
      <c r="BN1243" s="11" t="s">
        <v>182</v>
      </c>
      <c r="BO1243" s="11" t="s">
        <v>181</v>
      </c>
      <c r="BP1243" s="11" t="s">
        <v>272</v>
      </c>
      <c r="BQ1243" s="11" t="s">
        <v>182</v>
      </c>
      <c r="BR1243" s="11" t="s">
        <v>182</v>
      </c>
      <c r="BS1243" s="11" t="s">
        <v>183</v>
      </c>
      <c r="BT1243" s="11" t="s">
        <v>182</v>
      </c>
      <c r="BU1243" s="11"/>
      <c r="BV1243" s="15">
        <f t="shared" si="583"/>
        <v>0</v>
      </c>
      <c r="BW1243" s="15">
        <f t="shared" si="583"/>
        <v>0</v>
      </c>
      <c r="BX1243" s="15">
        <f t="shared" si="583"/>
        <v>0</v>
      </c>
      <c r="BY1243" s="15">
        <f t="shared" si="583"/>
        <v>0</v>
      </c>
      <c r="BZ1243" s="15">
        <f t="shared" si="583"/>
        <v>0</v>
      </c>
      <c r="CA1243" s="15">
        <f>IF(UPPER(TRIM(J1243))="X",1,0)</f>
        <v>0</v>
      </c>
      <c r="CB1243" s="15">
        <f>IF(UPPER(TRIM(L1243))="X",1,0)</f>
        <v>0</v>
      </c>
      <c r="CC1243" s="15">
        <f>IF(UPPER(TRIM(M1243))="X",1,0)</f>
        <v>0</v>
      </c>
      <c r="CD1243" s="15">
        <f>IF(UPPER(TRIM(I1243))="X",1,0)</f>
        <v>0</v>
      </c>
      <c r="CE1243" s="15">
        <f>IF(UPPER(TRIM(K1243))="X",1,0)</f>
        <v>0</v>
      </c>
      <c r="CF1243" s="15">
        <f t="shared" si="584"/>
        <v>0</v>
      </c>
      <c r="CG1243" s="15">
        <f t="shared" si="584"/>
        <v>0</v>
      </c>
      <c r="CH1243" s="15">
        <f t="shared" si="584"/>
        <v>0</v>
      </c>
      <c r="CI1243" s="15">
        <f t="shared" si="584"/>
        <v>0</v>
      </c>
      <c r="CJ1243" s="15">
        <f t="shared" si="584"/>
        <v>0</v>
      </c>
      <c r="CK1243" s="15">
        <f t="shared" si="584"/>
        <v>0</v>
      </c>
      <c r="CL1243" s="15">
        <f t="shared" si="584"/>
        <v>0</v>
      </c>
      <c r="CM1243" s="15">
        <f t="shared" si="584"/>
        <v>0</v>
      </c>
      <c r="CN1243" s="15">
        <f t="shared" si="584"/>
        <v>0</v>
      </c>
      <c r="CO1243" s="15">
        <f t="shared" si="584"/>
        <v>0</v>
      </c>
      <c r="CP1243" s="15">
        <f t="shared" si="585"/>
        <v>0</v>
      </c>
      <c r="CQ1243" s="15">
        <f t="shared" si="585"/>
        <v>0</v>
      </c>
      <c r="CR1243" s="15">
        <f t="shared" si="585"/>
        <v>0</v>
      </c>
      <c r="CS1243" s="15">
        <f t="shared" si="585"/>
        <v>0</v>
      </c>
      <c r="CT1243" s="15">
        <f t="shared" si="585"/>
        <v>0</v>
      </c>
      <c r="CU1243" s="15">
        <f t="shared" si="585"/>
        <v>0</v>
      </c>
      <c r="CV1243" s="15">
        <f t="shared" si="585"/>
        <v>0</v>
      </c>
      <c r="CW1243" s="15">
        <f t="shared" si="585"/>
        <v>0</v>
      </c>
      <c r="CX1243" s="15">
        <f t="shared" si="585"/>
        <v>0</v>
      </c>
      <c r="CY1243" s="15">
        <f t="shared" si="585"/>
        <v>0</v>
      </c>
      <c r="CZ1243" s="15">
        <f t="shared" si="585"/>
        <v>0</v>
      </c>
      <c r="DA1243" s="15">
        <f t="shared" si="585"/>
        <v>0</v>
      </c>
      <c r="DB1243" s="16">
        <f>IF(UPPER(TRIM(AM1243))="P", 0, IF(UPPER(TRIM(AM1243))="C", 16384, IF(UPPER(TRIM(AM1243))="B", 32768, IF(UPPER(TRIM(AM1243))="U", 49152, -1))))</f>
        <v>0</v>
      </c>
      <c r="DC1243" s="16">
        <f>HEX2DEC(AN1243)</f>
        <v>8480</v>
      </c>
      <c r="DD1243" s="16">
        <f>IF(UPPER(TRIM(BB1243))="",0,IF(UPPER(TRIM(BB1243))="M",32,IF(UPPER(TRIM(BB1243))="H",64,IF(UPPER(TRIM(BB1243))="I",128,-1))))</f>
        <v>0</v>
      </c>
      <c r="DE1243" s="16">
        <f>IF(UPPER(TRIM(BC1243))="",0, IF(UPPER(TRIM(BC1243))="U",1,IF(UPPER(TRIM(BC1243))="A",2,IF(UPPER(TRIM(BC1243))="B1",4,IF(UPPER(TRIM(BC1243))="B2",8,IF(UPPER(TRIM(BC1243))="C",16,-1))))))</f>
        <v>0</v>
      </c>
      <c r="DF1243" s="17"/>
      <c r="DG1243" s="16">
        <v>20</v>
      </c>
      <c r="DH1243" s="16">
        <f>AK1243</f>
        <v>91</v>
      </c>
      <c r="DI1243" s="16">
        <f>AL1243</f>
        <v>4</v>
      </c>
      <c r="DJ1243" s="16">
        <f>DB1243 + DC1243</f>
        <v>8480</v>
      </c>
      <c r="DK1243" s="16">
        <f>HEX2DEC(AO1243)</f>
        <v>17</v>
      </c>
      <c r="DL1243" s="16">
        <f>HEX2DEC(AP1243)</f>
        <v>1554</v>
      </c>
      <c r="DM1243" s="128">
        <v>0</v>
      </c>
      <c r="DN1243" s="16">
        <v>27</v>
      </c>
      <c r="DO1243" s="16">
        <f>BV1243*2^15+BW1243*2^14+BX1243*2^13+BY1243*2^12+BZ1243*2^11+CA1243*2^10+CB1243*2^9+CC1243*2^8+CD1243*2^7+CE1243*2^6+CF1243*2^5+CG1243*2^4+CH1243*2^3+CI1243*2^2+CJ1243*2^1+CK1243*2^0</f>
        <v>0</v>
      </c>
      <c r="DP1243" s="16">
        <f>CL1243*2^15+CM1243*2^14+CN1243*2^13+CO1243*2^12+CP1243*2^11+CQ1243*2^10+CR1243*2^9+CS1243*2^8+CT1243*2^7+CU1243*2^6+CV1243*2^5+CW1243*2^4+CX1243*2^3+CY1243*2^2+CZ1243*2^1+DA1243*2^0</f>
        <v>0</v>
      </c>
      <c r="DQ1243" s="16">
        <f>IF(DS1243=2,AT1243*1000,IF(DS1243&gt;2,AT1243,HEX2DEC("40000000")))</f>
        <v>500</v>
      </c>
      <c r="DR1243" s="16">
        <f>IF(DT1243=2,AU1243*1000,IF(DT1243&gt;2,AU1243,HEX2DEC("40000000")))</f>
        <v>3000</v>
      </c>
      <c r="DS1243" s="16">
        <v>2</v>
      </c>
      <c r="DT1243" s="16">
        <v>2</v>
      </c>
      <c r="DU1243" s="16">
        <f>MAX(0,MIN(AX1243,3))*2^14+MAX(0,MIN(AY1243,3))*2^12+MAX(0,MIN(AZ1243,3))*2^10+MAX(0,MIN(BA1243,3))*2^8+IF(AW1243&lt;0,31,IF(AW1243&gt;30,30,AW1243))</f>
        <v>0</v>
      </c>
      <c r="DV1243" s="16">
        <f>DD1243 + DE1243</f>
        <v>0</v>
      </c>
      <c r="DW1243" s="138" t="s">
        <v>184</v>
      </c>
      <c r="DX1243" s="137" t="s">
        <v>273</v>
      </c>
      <c r="DY1243" s="137" t="s">
        <v>186</v>
      </c>
      <c r="DZ1243" s="17"/>
      <c r="EA1243" s="15"/>
      <c r="EB1243" s="15"/>
      <c r="EC1243" s="15"/>
      <c r="ED1243" s="15"/>
    </row>
    <row r="1244" spans="1:134" ht="15" hidden="1" customHeight="1" x14ac:dyDescent="0.3">
      <c r="A1244" s="342" t="s">
        <v>1456</v>
      </c>
      <c r="B1244" s="139"/>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48"/>
      <c r="AK1244" s="12"/>
      <c r="AL1244" s="12"/>
      <c r="AM1244" s="149"/>
      <c r="AN1244" s="150"/>
      <c r="AO1244" s="150"/>
      <c r="AP1244" s="150"/>
      <c r="AQ1244" s="12"/>
      <c r="AR1244" s="12"/>
      <c r="AS1244" s="12"/>
      <c r="AT1244" s="12"/>
      <c r="AU1244" s="12"/>
      <c r="AV1244" s="12"/>
      <c r="AW1244" s="12"/>
      <c r="AX1244" s="12"/>
      <c r="AY1244" s="12"/>
      <c r="AZ1244" s="12"/>
      <c r="BA1244" s="12"/>
      <c r="BB1244" s="14"/>
      <c r="BC1244" s="14"/>
      <c r="BD1244" s="15"/>
      <c r="BE1244" s="137" t="s">
        <v>183</v>
      </c>
      <c r="BF1244" s="146"/>
      <c r="BG1244" s="146"/>
      <c r="BH1244" s="146"/>
      <c r="BI1244" s="11" t="s">
        <v>183</v>
      </c>
      <c r="BJ1244" s="11" t="s">
        <v>183</v>
      </c>
      <c r="BK1244" s="11" t="s">
        <v>183</v>
      </c>
      <c r="BL1244" s="11" t="s">
        <v>183</v>
      </c>
      <c r="BM1244" s="11" t="s">
        <v>183</v>
      </c>
      <c r="BN1244" s="11" t="s">
        <v>183</v>
      </c>
      <c r="BO1244" s="11" t="s">
        <v>183</v>
      </c>
      <c r="BP1244" s="11" t="s">
        <v>183</v>
      </c>
      <c r="BQ1244" s="11" t="s">
        <v>183</v>
      </c>
      <c r="BR1244" s="11" t="s">
        <v>183</v>
      </c>
      <c r="BS1244" s="11" t="s">
        <v>183</v>
      </c>
      <c r="BT1244" s="11" t="s">
        <v>183</v>
      </c>
      <c r="BU1244" s="11"/>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c r="CU1244" s="15"/>
      <c r="CV1244" s="15"/>
      <c r="CW1244" s="15"/>
      <c r="CX1244" s="15"/>
      <c r="CY1244" s="15"/>
      <c r="CZ1244" s="15"/>
      <c r="DA1244" s="15"/>
      <c r="DB1244" s="16"/>
      <c r="DC1244" s="16"/>
      <c r="DD1244" s="16"/>
      <c r="DE1244" s="16"/>
      <c r="DF1244" s="17"/>
      <c r="DG1244" s="16"/>
      <c r="DH1244" s="16"/>
      <c r="DI1244" s="16"/>
      <c r="DJ1244" s="16"/>
      <c r="DK1244" s="16"/>
      <c r="DL1244" s="16"/>
      <c r="DM1244" s="13"/>
      <c r="DN1244" s="16"/>
      <c r="DO1244" s="16"/>
      <c r="DP1244" s="16"/>
      <c r="DQ1244" s="16"/>
      <c r="DR1244" s="16"/>
      <c r="DS1244" s="16"/>
      <c r="DT1244" s="16"/>
      <c r="DU1244" s="16"/>
      <c r="DV1244" s="16"/>
      <c r="DW1244" s="138"/>
      <c r="DX1244" s="137"/>
      <c r="DY1244" s="137"/>
      <c r="DZ1244" s="17"/>
      <c r="EA1244" s="15"/>
      <c r="EB1244" s="15"/>
      <c r="EC1244" s="15"/>
      <c r="ED1244" s="15"/>
    </row>
    <row r="1245" spans="1:134" ht="15" hidden="1" customHeight="1" x14ac:dyDescent="0.3">
      <c r="A1245" s="342" t="s">
        <v>229</v>
      </c>
      <c r="B1245" s="139"/>
      <c r="C1245" s="553" t="s">
        <v>1905</v>
      </c>
      <c r="D1245" s="151"/>
      <c r="E1245" s="228"/>
      <c r="F1245" s="152"/>
      <c r="G1245" s="151"/>
      <c r="H1245" s="152"/>
      <c r="I1245" s="151"/>
      <c r="J1245" s="151"/>
      <c r="K1245" s="241"/>
      <c r="L1245" s="151"/>
      <c r="M1245" s="152"/>
      <c r="N1245" s="152"/>
      <c r="O1245" s="152"/>
      <c r="P1245" s="228"/>
      <c r="Q1245" s="152"/>
      <c r="R1245" s="152"/>
      <c r="S1245" s="152"/>
      <c r="T1245" s="152"/>
      <c r="U1245" s="152"/>
      <c r="V1245" s="152"/>
      <c r="W1245" s="152"/>
      <c r="X1245" s="152"/>
      <c r="Y1245" s="152"/>
      <c r="Z1245" s="152"/>
      <c r="AA1245" s="152"/>
      <c r="AB1245" s="152"/>
      <c r="AC1245" s="152"/>
      <c r="AD1245" s="152"/>
      <c r="AE1245" s="152"/>
      <c r="AF1245" s="152"/>
      <c r="AG1245" s="152"/>
      <c r="AH1245" s="152"/>
      <c r="AI1245" s="152"/>
      <c r="AJ1245" s="128">
        <f>IF($DM1245=0,0,(IF(_xlfn.BITAND($DM1245, 128),"8,", "") &amp; IF(_xlfn.BITAND($DM1245,64),"7,", "") &amp; IF(_xlfn.BITAND($DM1245,7), _xlfn.BITAND($DM1245,7) &amp; ",", "") &amp; IF(_xlfn.BITAND($DM1245, 56), _xlfn.BITAND($DM1245, 56)/8, "")))</f>
        <v>0</v>
      </c>
      <c r="AK1245" s="129">
        <v>29</v>
      </c>
      <c r="AL1245" s="129">
        <v>3</v>
      </c>
      <c r="AM1245" s="130" t="s">
        <v>165</v>
      </c>
      <c r="AN1245" s="131" t="s">
        <v>1906</v>
      </c>
      <c r="AO1245" s="131" t="s">
        <v>343</v>
      </c>
      <c r="AP1245" s="131" t="s">
        <v>189</v>
      </c>
      <c r="AQ1245" s="132" t="s">
        <v>1907</v>
      </c>
      <c r="AR1245" s="198">
        <v>4.7999908357771197</v>
      </c>
      <c r="AS1245" s="12" t="s">
        <v>346</v>
      </c>
      <c r="AT1245" s="198">
        <v>0.5</v>
      </c>
      <c r="AU1245" s="198">
        <v>3</v>
      </c>
      <c r="AV1245" s="12" t="s">
        <v>259</v>
      </c>
      <c r="AW1245" s="135">
        <v>0</v>
      </c>
      <c r="AX1245" s="135">
        <v>0</v>
      </c>
      <c r="AY1245" s="135">
        <v>0</v>
      </c>
      <c r="AZ1245" s="135">
        <v>0</v>
      </c>
      <c r="BA1245" s="135">
        <v>0</v>
      </c>
      <c r="BB1245" s="136"/>
      <c r="BC1245" s="136"/>
      <c r="BD1245" s="15"/>
      <c r="BE1245" s="137" t="str">
        <f>IF(C1245="","",C1245)</f>
        <v>FPP2 high voltage</v>
      </c>
      <c r="BF1245" s="11" t="s">
        <v>264</v>
      </c>
      <c r="BG1245" s="11" t="s">
        <v>265</v>
      </c>
      <c r="BH1245" s="11" t="s">
        <v>266</v>
      </c>
      <c r="BI1245" s="11" t="s">
        <v>525</v>
      </c>
      <c r="BJ1245" s="11" t="s">
        <v>268</v>
      </c>
      <c r="BK1245" s="11" t="s">
        <v>485</v>
      </c>
      <c r="BL1245" s="11" t="s">
        <v>350</v>
      </c>
      <c r="BM1245" s="11" t="s">
        <v>179</v>
      </c>
      <c r="BN1245" s="11" t="s">
        <v>182</v>
      </c>
      <c r="BO1245" s="11" t="s">
        <v>181</v>
      </c>
      <c r="BP1245" s="11" t="s">
        <v>272</v>
      </c>
      <c r="BQ1245" s="11" t="s">
        <v>182</v>
      </c>
      <c r="BR1245" s="11" t="s">
        <v>182</v>
      </c>
      <c r="BS1245" s="11" t="s">
        <v>183</v>
      </c>
      <c r="BT1245" s="11" t="s">
        <v>182</v>
      </c>
      <c r="BU1245" s="11"/>
      <c r="BV1245" s="15">
        <f t="shared" ref="BV1245:BZ1246" si="586">IF(UPPER(TRIM(D1245))="X",1,0)</f>
        <v>0</v>
      </c>
      <c r="BW1245" s="15">
        <f t="shared" si="586"/>
        <v>0</v>
      </c>
      <c r="BX1245" s="15">
        <f t="shared" si="586"/>
        <v>0</v>
      </c>
      <c r="BY1245" s="15">
        <f t="shared" si="586"/>
        <v>0</v>
      </c>
      <c r="BZ1245" s="15">
        <f t="shared" si="586"/>
        <v>0</v>
      </c>
      <c r="CA1245" s="15">
        <f>IF(UPPER(TRIM(J1245))="X",1,0)</f>
        <v>0</v>
      </c>
      <c r="CB1245" s="15">
        <f>IF(UPPER(TRIM(L1245))="X",1,0)</f>
        <v>0</v>
      </c>
      <c r="CC1245" s="15">
        <f>IF(UPPER(TRIM(M1245))="X",1,0)</f>
        <v>0</v>
      </c>
      <c r="CD1245" s="15">
        <f>IF(UPPER(TRIM(I1245))="X",1,0)</f>
        <v>0</v>
      </c>
      <c r="CE1245" s="15">
        <f>IF(UPPER(TRIM(K1245))="X",1,0)</f>
        <v>0</v>
      </c>
      <c r="CF1245" s="15">
        <f t="shared" ref="CF1245:CU1246" si="587">IF(UPPER(TRIM(N1245))="X",1,0)</f>
        <v>0</v>
      </c>
      <c r="CG1245" s="15">
        <f t="shared" si="587"/>
        <v>0</v>
      </c>
      <c r="CH1245" s="15">
        <f t="shared" si="587"/>
        <v>0</v>
      </c>
      <c r="CI1245" s="15">
        <f t="shared" si="587"/>
        <v>0</v>
      </c>
      <c r="CJ1245" s="15">
        <f t="shared" si="587"/>
        <v>0</v>
      </c>
      <c r="CK1245" s="15">
        <f t="shared" si="587"/>
        <v>0</v>
      </c>
      <c r="CL1245" s="15">
        <f t="shared" si="587"/>
        <v>0</v>
      </c>
      <c r="CM1245" s="15">
        <f t="shared" si="587"/>
        <v>0</v>
      </c>
      <c r="CN1245" s="15">
        <f t="shared" si="587"/>
        <v>0</v>
      </c>
      <c r="CO1245" s="15">
        <f t="shared" si="587"/>
        <v>0</v>
      </c>
      <c r="CP1245" s="15">
        <f t="shared" si="587"/>
        <v>0</v>
      </c>
      <c r="CQ1245" s="15">
        <f t="shared" si="587"/>
        <v>0</v>
      </c>
      <c r="CR1245" s="15">
        <f t="shared" si="587"/>
        <v>0</v>
      </c>
      <c r="CS1245" s="15">
        <f t="shared" si="587"/>
        <v>0</v>
      </c>
      <c r="CT1245" s="15">
        <f t="shared" si="587"/>
        <v>0</v>
      </c>
      <c r="CU1245" s="15">
        <f t="shared" si="587"/>
        <v>0</v>
      </c>
      <c r="CV1245" s="15">
        <f t="shared" ref="CP1245:DA1246" si="588">IF(UPPER(TRIM(AD1245))="X",1,0)</f>
        <v>0</v>
      </c>
      <c r="CW1245" s="15">
        <f t="shared" si="588"/>
        <v>0</v>
      </c>
      <c r="CX1245" s="15">
        <f t="shared" si="588"/>
        <v>0</v>
      </c>
      <c r="CY1245" s="15">
        <f t="shared" si="588"/>
        <v>0</v>
      </c>
      <c r="CZ1245" s="15">
        <f t="shared" si="588"/>
        <v>0</v>
      </c>
      <c r="DA1245" s="15">
        <f t="shared" si="588"/>
        <v>0</v>
      </c>
      <c r="DB1245" s="16">
        <f>IF(UPPER(TRIM(AM1245))="P", 0, IF(UPPER(TRIM(AM1245))="C", 16384, IF(UPPER(TRIM(AM1245))="B", 32768, IF(UPPER(TRIM(AM1245))="U", 49152, -1))))</f>
        <v>0</v>
      </c>
      <c r="DC1245" s="16">
        <f>HEX2DEC(AN1245)</f>
        <v>8485</v>
      </c>
      <c r="DD1245" s="16">
        <f>IF(UPPER(TRIM(BB1245))="",0,IF(UPPER(TRIM(BB1245))="M",32,IF(UPPER(TRIM(BB1245))="H",64,IF(UPPER(TRIM(BB1245))="I",128,-1))))</f>
        <v>0</v>
      </c>
      <c r="DE1245" s="16">
        <f>IF(UPPER(TRIM(BC1245))="",0, IF(UPPER(TRIM(BC1245))="U",1,IF(UPPER(TRIM(BC1245))="A",2,IF(UPPER(TRIM(BC1245))="B1",4,IF(UPPER(TRIM(BC1245))="B2",8,IF(UPPER(TRIM(BC1245))="C",16,-1))))))</f>
        <v>0</v>
      </c>
      <c r="DF1245" s="17"/>
      <c r="DG1245" s="16">
        <v>21</v>
      </c>
      <c r="DH1245" s="16">
        <f>AK1245</f>
        <v>29</v>
      </c>
      <c r="DI1245" s="16">
        <f>AL1245</f>
        <v>3</v>
      </c>
      <c r="DJ1245" s="16">
        <f>DB1245 + DC1245</f>
        <v>8485</v>
      </c>
      <c r="DK1245" s="16">
        <f>HEX2DEC(AO1245)</f>
        <v>18</v>
      </c>
      <c r="DL1245" s="16">
        <f>HEX2DEC(AP1245)</f>
        <v>4369</v>
      </c>
      <c r="DM1245" s="128">
        <v>0</v>
      </c>
      <c r="DN1245" s="16">
        <v>28</v>
      </c>
      <c r="DO1245" s="16">
        <f>BV1245*2^15+BW1245*2^14+BX1245*2^13+BY1245*2^12+BZ1245*2^11+CA1245*2^10+CB1245*2^9+CC1245*2^8+CD1245*2^7+CE1245*2^6+CF1245*2^5+CG1245*2^4+CH1245*2^3+CI1245*2^2+CJ1245*2^1+CK1245*2^0</f>
        <v>0</v>
      </c>
      <c r="DP1245" s="16">
        <f>CL1245*2^15+CM1245*2^14+CN1245*2^13+CO1245*2^12+CP1245*2^11+CQ1245*2^10+CR1245*2^9+CS1245*2^8+CT1245*2^7+CU1245*2^6+CV1245*2^5+CW1245*2^4+CX1245*2^3+CY1245*2^2+CZ1245*2^1+DA1245*2^0</f>
        <v>0</v>
      </c>
      <c r="DQ1245" s="16">
        <f>IF(DS1245=2,AT1245*1000,IF(DS1245&gt;2,AT1245,HEX2DEC("40000000")))</f>
        <v>500</v>
      </c>
      <c r="DR1245" s="16">
        <f>IF(DT1245=2,AU1245*1000,IF(DT1245&gt;2,AU1245,HEX2DEC("40000000")))</f>
        <v>3000</v>
      </c>
      <c r="DS1245" s="16">
        <v>2</v>
      </c>
      <c r="DT1245" s="16">
        <v>2</v>
      </c>
      <c r="DU1245" s="16">
        <f>MAX(0,MIN(AX1245,3))*2^14+MAX(0,MIN(AY1245,3))*2^12+MAX(0,MIN(AZ1245,3))*2^10+MAX(0,MIN(BA1245,3))*2^8+IF(AW1245&lt;0,31,IF(AW1245&gt;30,30,AW1245))</f>
        <v>0</v>
      </c>
      <c r="DV1245" s="16">
        <f>DD1245 + DE1245</f>
        <v>0</v>
      </c>
      <c r="DW1245" s="138" t="s">
        <v>184</v>
      </c>
      <c r="DX1245" s="137" t="s">
        <v>273</v>
      </c>
      <c r="DY1245" s="137" t="s">
        <v>186</v>
      </c>
      <c r="DZ1245" s="17"/>
      <c r="EA1245" s="15"/>
      <c r="EB1245" s="15"/>
      <c r="EC1245" s="15"/>
      <c r="ED1245" s="15"/>
    </row>
    <row r="1246" spans="1:134" ht="15" hidden="1" customHeight="1" x14ac:dyDescent="0.3">
      <c r="A1246" s="220"/>
      <c r="B1246" s="139"/>
      <c r="C1246" s="553" t="s">
        <v>1908</v>
      </c>
      <c r="D1246" s="151"/>
      <c r="E1246" s="228"/>
      <c r="F1246" s="152"/>
      <c r="G1246" s="151"/>
      <c r="H1246" s="152"/>
      <c r="I1246" s="151"/>
      <c r="J1246" s="151"/>
      <c r="K1246" s="241"/>
      <c r="L1246" s="151"/>
      <c r="M1246" s="152"/>
      <c r="N1246" s="152"/>
      <c r="O1246" s="152"/>
      <c r="P1246" s="228"/>
      <c r="Q1246" s="152"/>
      <c r="R1246" s="152"/>
      <c r="S1246" s="152"/>
      <c r="T1246" s="152"/>
      <c r="U1246" s="152"/>
      <c r="V1246" s="152"/>
      <c r="W1246" s="152"/>
      <c r="X1246" s="152"/>
      <c r="Y1246" s="152"/>
      <c r="Z1246" s="152"/>
      <c r="AA1246" s="152"/>
      <c r="AB1246" s="152"/>
      <c r="AC1246" s="152"/>
      <c r="AD1246" s="152"/>
      <c r="AE1246" s="152"/>
      <c r="AF1246" s="152"/>
      <c r="AG1246" s="152"/>
      <c r="AH1246" s="152"/>
      <c r="AI1246" s="152"/>
      <c r="AJ1246" s="128">
        <f>IF($DM1246=0,0,(IF(_xlfn.BITAND($DM1246, 128),"8,", "") &amp; IF(_xlfn.BITAND($DM1246,64),"7,", "") &amp; IF(_xlfn.BITAND($DM1246,7), _xlfn.BITAND($DM1246,7) &amp; ",", "") &amp; IF(_xlfn.BITAND($DM1246, 56), _xlfn.BITAND($DM1246, 56)/8, "")))</f>
        <v>0</v>
      </c>
      <c r="AK1246" s="129">
        <v>29</v>
      </c>
      <c r="AL1246" s="129">
        <v>4</v>
      </c>
      <c r="AM1246" s="130" t="s">
        <v>165</v>
      </c>
      <c r="AN1246" s="131" t="s">
        <v>1906</v>
      </c>
      <c r="AO1246" s="131" t="s">
        <v>352</v>
      </c>
      <c r="AP1246" s="131" t="s">
        <v>189</v>
      </c>
      <c r="AQ1246" s="132" t="s">
        <v>1909</v>
      </c>
      <c r="AR1246" s="198">
        <v>0.20000916422287299</v>
      </c>
      <c r="AS1246" s="12" t="s">
        <v>346</v>
      </c>
      <c r="AT1246" s="198">
        <v>0.5</v>
      </c>
      <c r="AU1246" s="198">
        <v>3</v>
      </c>
      <c r="AV1246" s="12" t="s">
        <v>259</v>
      </c>
      <c r="AW1246" s="135">
        <v>0</v>
      </c>
      <c r="AX1246" s="135">
        <v>0</v>
      </c>
      <c r="AY1246" s="135">
        <v>0</v>
      </c>
      <c r="AZ1246" s="135">
        <v>0</v>
      </c>
      <c r="BA1246" s="135">
        <v>0</v>
      </c>
      <c r="BB1246" s="136"/>
      <c r="BC1246" s="136"/>
      <c r="BD1246" s="15"/>
      <c r="BE1246" s="137" t="str">
        <f>IF(C1246="","",C1246)</f>
        <v>FPP2 low voltage</v>
      </c>
      <c r="BF1246" s="11" t="s">
        <v>264</v>
      </c>
      <c r="BG1246" s="11" t="s">
        <v>265</v>
      </c>
      <c r="BH1246" s="11" t="s">
        <v>266</v>
      </c>
      <c r="BI1246" s="11" t="s">
        <v>525</v>
      </c>
      <c r="BJ1246" s="11" t="s">
        <v>268</v>
      </c>
      <c r="BK1246" s="11" t="s">
        <v>485</v>
      </c>
      <c r="BL1246" s="11" t="s">
        <v>350</v>
      </c>
      <c r="BM1246" s="11" t="s">
        <v>179</v>
      </c>
      <c r="BN1246" s="11" t="s">
        <v>182</v>
      </c>
      <c r="BO1246" s="11" t="s">
        <v>181</v>
      </c>
      <c r="BP1246" s="11" t="s">
        <v>272</v>
      </c>
      <c r="BQ1246" s="11" t="s">
        <v>182</v>
      </c>
      <c r="BR1246" s="11" t="s">
        <v>182</v>
      </c>
      <c r="BS1246" s="11" t="s">
        <v>183</v>
      </c>
      <c r="BT1246" s="11" t="s">
        <v>182</v>
      </c>
      <c r="BU1246" s="11"/>
      <c r="BV1246" s="15">
        <f t="shared" si="586"/>
        <v>0</v>
      </c>
      <c r="BW1246" s="15">
        <f t="shared" si="586"/>
        <v>0</v>
      </c>
      <c r="BX1246" s="15">
        <f t="shared" si="586"/>
        <v>0</v>
      </c>
      <c r="BY1246" s="15">
        <f t="shared" si="586"/>
        <v>0</v>
      </c>
      <c r="BZ1246" s="15">
        <f t="shared" si="586"/>
        <v>0</v>
      </c>
      <c r="CA1246" s="15">
        <f>IF(UPPER(TRIM(J1246))="X",1,0)</f>
        <v>0</v>
      </c>
      <c r="CB1246" s="15">
        <f>IF(UPPER(TRIM(L1246))="X",1,0)</f>
        <v>0</v>
      </c>
      <c r="CC1246" s="15">
        <f>IF(UPPER(TRIM(M1246))="X",1,0)</f>
        <v>0</v>
      </c>
      <c r="CD1246" s="15">
        <f>IF(UPPER(TRIM(I1246))="X",1,0)</f>
        <v>0</v>
      </c>
      <c r="CE1246" s="15">
        <f>IF(UPPER(TRIM(K1246))="X",1,0)</f>
        <v>0</v>
      </c>
      <c r="CF1246" s="15">
        <f t="shared" si="587"/>
        <v>0</v>
      </c>
      <c r="CG1246" s="15">
        <f t="shared" si="587"/>
        <v>0</v>
      </c>
      <c r="CH1246" s="15">
        <f t="shared" si="587"/>
        <v>0</v>
      </c>
      <c r="CI1246" s="15">
        <f t="shared" si="587"/>
        <v>0</v>
      </c>
      <c r="CJ1246" s="15">
        <f t="shared" si="587"/>
        <v>0</v>
      </c>
      <c r="CK1246" s="15">
        <f t="shared" si="587"/>
        <v>0</v>
      </c>
      <c r="CL1246" s="15">
        <f t="shared" si="587"/>
        <v>0</v>
      </c>
      <c r="CM1246" s="15">
        <f t="shared" si="587"/>
        <v>0</v>
      </c>
      <c r="CN1246" s="15">
        <f t="shared" si="587"/>
        <v>0</v>
      </c>
      <c r="CO1246" s="15">
        <f t="shared" si="587"/>
        <v>0</v>
      </c>
      <c r="CP1246" s="15">
        <f t="shared" si="588"/>
        <v>0</v>
      </c>
      <c r="CQ1246" s="15">
        <f t="shared" si="588"/>
        <v>0</v>
      </c>
      <c r="CR1246" s="15">
        <f t="shared" si="588"/>
        <v>0</v>
      </c>
      <c r="CS1246" s="15">
        <f t="shared" si="588"/>
        <v>0</v>
      </c>
      <c r="CT1246" s="15">
        <f t="shared" si="588"/>
        <v>0</v>
      </c>
      <c r="CU1246" s="15">
        <f t="shared" si="588"/>
        <v>0</v>
      </c>
      <c r="CV1246" s="15">
        <f t="shared" si="588"/>
        <v>0</v>
      </c>
      <c r="CW1246" s="15">
        <f t="shared" si="588"/>
        <v>0</v>
      </c>
      <c r="CX1246" s="15">
        <f t="shared" si="588"/>
        <v>0</v>
      </c>
      <c r="CY1246" s="15">
        <f t="shared" si="588"/>
        <v>0</v>
      </c>
      <c r="CZ1246" s="15">
        <f t="shared" si="588"/>
        <v>0</v>
      </c>
      <c r="DA1246" s="15">
        <f t="shared" si="588"/>
        <v>0</v>
      </c>
      <c r="DB1246" s="16">
        <f>IF(UPPER(TRIM(AM1246))="P", 0, IF(UPPER(TRIM(AM1246))="C", 16384, IF(UPPER(TRIM(AM1246))="B", 32768, IF(UPPER(TRIM(AM1246))="U", 49152, -1))))</f>
        <v>0</v>
      </c>
      <c r="DC1246" s="16">
        <f>HEX2DEC(AN1246)</f>
        <v>8485</v>
      </c>
      <c r="DD1246" s="16">
        <f>IF(UPPER(TRIM(BB1246))="",0,IF(UPPER(TRIM(BB1246))="M",32,IF(UPPER(TRIM(BB1246))="H",64,IF(UPPER(TRIM(BB1246))="I",128,-1))))</f>
        <v>0</v>
      </c>
      <c r="DE1246" s="16">
        <f>IF(UPPER(TRIM(BC1246))="",0, IF(UPPER(TRIM(BC1246))="U",1,IF(UPPER(TRIM(BC1246))="A",2,IF(UPPER(TRIM(BC1246))="B1",4,IF(UPPER(TRIM(BC1246))="B2",8,IF(UPPER(TRIM(BC1246))="C",16,-1))))))</f>
        <v>0</v>
      </c>
      <c r="DF1246" s="17"/>
      <c r="DG1246" s="16">
        <v>22</v>
      </c>
      <c r="DH1246" s="16">
        <f>AK1246</f>
        <v>29</v>
      </c>
      <c r="DI1246" s="16">
        <f>AL1246</f>
        <v>4</v>
      </c>
      <c r="DJ1246" s="16">
        <f>DB1246 + DC1246</f>
        <v>8485</v>
      </c>
      <c r="DK1246" s="16">
        <f>HEX2DEC(AO1246)</f>
        <v>17</v>
      </c>
      <c r="DL1246" s="16">
        <f>HEX2DEC(AP1246)</f>
        <v>4369</v>
      </c>
      <c r="DM1246" s="128">
        <v>0</v>
      </c>
      <c r="DN1246" s="16">
        <v>29</v>
      </c>
      <c r="DO1246" s="16">
        <f>BV1246*2^15+BW1246*2^14+BX1246*2^13+BY1246*2^12+BZ1246*2^11+CA1246*2^10+CB1246*2^9+CC1246*2^8+CD1246*2^7+CE1246*2^6+CF1246*2^5+CG1246*2^4+CH1246*2^3+CI1246*2^2+CJ1246*2^1+CK1246*2^0</f>
        <v>0</v>
      </c>
      <c r="DP1246" s="16">
        <f>CL1246*2^15+CM1246*2^14+CN1246*2^13+CO1246*2^12+CP1246*2^11+CQ1246*2^10+CR1246*2^9+CS1246*2^8+CT1246*2^7+CU1246*2^6+CV1246*2^5+CW1246*2^4+CX1246*2^3+CY1246*2^2+CZ1246*2^1+DA1246*2^0</f>
        <v>0</v>
      </c>
      <c r="DQ1246" s="16">
        <f>IF(DS1246=2,AT1246*1000,IF(DS1246&gt;2,AT1246,HEX2DEC("40000000")))</f>
        <v>500</v>
      </c>
      <c r="DR1246" s="16">
        <f>IF(DT1246=2,AU1246*1000,IF(DT1246&gt;2,AU1246,HEX2DEC("40000000")))</f>
        <v>3000</v>
      </c>
      <c r="DS1246" s="16">
        <v>2</v>
      </c>
      <c r="DT1246" s="16">
        <v>2</v>
      </c>
      <c r="DU1246" s="16">
        <f>MAX(0,MIN(AX1246,3))*2^14+MAX(0,MIN(AY1246,3))*2^12+MAX(0,MIN(AZ1246,3))*2^10+MAX(0,MIN(BA1246,3))*2^8+IF(AW1246&lt;0,31,IF(AW1246&gt;30,30,AW1246))</f>
        <v>0</v>
      </c>
      <c r="DV1246" s="16">
        <f>DD1246 + DE1246</f>
        <v>0</v>
      </c>
      <c r="DW1246" s="138" t="s">
        <v>184</v>
      </c>
      <c r="DX1246" s="137" t="s">
        <v>273</v>
      </c>
      <c r="DY1246" s="137" t="s">
        <v>186</v>
      </c>
      <c r="DZ1246" s="17"/>
      <c r="EA1246" s="15"/>
      <c r="EB1246" s="15"/>
      <c r="EC1246" s="15"/>
      <c r="ED1246" s="15"/>
    </row>
    <row r="1247" spans="1:134" ht="15" hidden="1" customHeight="1" x14ac:dyDescent="0.3">
      <c r="A1247" s="220"/>
      <c r="B1247" s="139"/>
      <c r="C1247" s="553"/>
      <c r="D1247" s="125"/>
      <c r="E1247" s="125"/>
      <c r="F1247" s="125"/>
      <c r="G1247" s="125"/>
      <c r="H1247" s="125"/>
      <c r="I1247" s="125"/>
      <c r="J1247" s="125"/>
      <c r="K1247" s="125"/>
      <c r="L1247" s="125"/>
      <c r="M1247" s="125"/>
      <c r="N1247" s="125"/>
      <c r="O1247" s="125"/>
      <c r="P1247" s="125"/>
      <c r="Q1247" s="125"/>
      <c r="R1247" s="125"/>
      <c r="S1247" s="125"/>
      <c r="T1247" s="125"/>
      <c r="U1247" s="125"/>
      <c r="V1247" s="125"/>
      <c r="W1247" s="125"/>
      <c r="X1247" s="125"/>
      <c r="Y1247" s="125"/>
      <c r="Z1247" s="125"/>
      <c r="AA1247" s="125"/>
      <c r="AB1247" s="125"/>
      <c r="AC1247" s="125"/>
      <c r="AD1247" s="125"/>
      <c r="AE1247" s="125"/>
      <c r="AF1247" s="125"/>
      <c r="AG1247" s="125"/>
      <c r="AH1247" s="125"/>
      <c r="AI1247" s="125"/>
      <c r="AJ1247" s="148"/>
      <c r="AK1247" s="12"/>
      <c r="AL1247" s="12"/>
      <c r="AM1247" s="149"/>
      <c r="AN1247" s="150"/>
      <c r="AO1247" s="150"/>
      <c r="AP1247" s="150"/>
      <c r="AQ1247" s="132"/>
      <c r="AR1247" s="12"/>
      <c r="AS1247" s="12"/>
      <c r="AT1247" s="12"/>
      <c r="AU1247" s="12"/>
      <c r="AV1247" s="12"/>
      <c r="AW1247" s="12"/>
      <c r="AX1247" s="12"/>
      <c r="AY1247" s="12"/>
      <c r="AZ1247" s="12"/>
      <c r="BA1247" s="12"/>
      <c r="BB1247" s="14"/>
      <c r="BC1247" s="14"/>
      <c r="BD1247" s="15"/>
      <c r="BE1247" s="137" t="s">
        <v>183</v>
      </c>
      <c r="BF1247" s="146"/>
      <c r="BG1247" s="146"/>
      <c r="BH1247" s="146"/>
      <c r="BI1247" s="11" t="s">
        <v>183</v>
      </c>
      <c r="BJ1247" s="11" t="s">
        <v>183</v>
      </c>
      <c r="BK1247" s="11" t="s">
        <v>183</v>
      </c>
      <c r="BL1247" s="11" t="s">
        <v>183</v>
      </c>
      <c r="BM1247" s="11" t="s">
        <v>183</v>
      </c>
      <c r="BN1247" s="11" t="s">
        <v>183</v>
      </c>
      <c r="BO1247" s="11" t="s">
        <v>183</v>
      </c>
      <c r="BP1247" s="11" t="s">
        <v>183</v>
      </c>
      <c r="BQ1247" s="11" t="s">
        <v>183</v>
      </c>
      <c r="BR1247" s="11" t="s">
        <v>183</v>
      </c>
      <c r="BS1247" s="11" t="s">
        <v>183</v>
      </c>
      <c r="BT1247" s="11" t="s">
        <v>183</v>
      </c>
      <c r="BU1247" s="11"/>
      <c r="BV1247" s="15"/>
      <c r="BW1247" s="15"/>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c r="CU1247" s="15"/>
      <c r="CV1247" s="15"/>
      <c r="CW1247" s="15"/>
      <c r="CX1247" s="15"/>
      <c r="CY1247" s="15"/>
      <c r="CZ1247" s="15"/>
      <c r="DA1247" s="15"/>
      <c r="DB1247" s="16"/>
      <c r="DC1247" s="16"/>
      <c r="DD1247" s="16"/>
      <c r="DE1247" s="16"/>
      <c r="DF1247" s="17"/>
      <c r="DG1247" s="16"/>
      <c r="DH1247" s="16"/>
      <c r="DI1247" s="16"/>
      <c r="DJ1247" s="16"/>
      <c r="DK1247" s="16"/>
      <c r="DL1247" s="16"/>
      <c r="DM1247" s="13"/>
      <c r="DN1247" s="16"/>
      <c r="DO1247" s="16"/>
      <c r="DP1247" s="16"/>
      <c r="DQ1247" s="16"/>
      <c r="DR1247" s="16"/>
      <c r="DS1247" s="16"/>
      <c r="DT1247" s="16"/>
      <c r="DU1247" s="16"/>
      <c r="DV1247" s="16"/>
      <c r="DW1247" s="138"/>
      <c r="DX1247" s="137"/>
      <c r="DY1247" s="137"/>
      <c r="DZ1247" s="17"/>
      <c r="EA1247" s="15"/>
      <c r="EB1247" s="15"/>
      <c r="EC1247" s="15"/>
      <c r="ED1247" s="15"/>
    </row>
    <row r="1248" spans="1:134" ht="15" hidden="1" customHeight="1" x14ac:dyDescent="0.3">
      <c r="A1248" s="220"/>
      <c r="B1248" s="139"/>
      <c r="C1248" s="561" t="s">
        <v>1910</v>
      </c>
      <c r="D1248" s="151"/>
      <c r="E1248" s="228"/>
      <c r="F1248" s="152"/>
      <c r="G1248" s="151"/>
      <c r="H1248" s="152"/>
      <c r="I1248" s="151"/>
      <c r="J1248" s="152"/>
      <c r="K1248" s="151"/>
      <c r="L1248" s="152"/>
      <c r="M1248" s="151"/>
      <c r="N1248" s="243"/>
      <c r="O1248" s="152"/>
      <c r="P1248" s="228"/>
      <c r="Q1248" s="152"/>
      <c r="R1248" s="152"/>
      <c r="S1248" s="152"/>
      <c r="T1248" s="152"/>
      <c r="U1248" s="152"/>
      <c r="V1248" s="152"/>
      <c r="W1248" s="152"/>
      <c r="X1248" s="152"/>
      <c r="Y1248" s="152"/>
      <c r="Z1248" s="152"/>
      <c r="AA1248" s="152"/>
      <c r="AB1248" s="152"/>
      <c r="AC1248" s="152"/>
      <c r="AD1248" s="152"/>
      <c r="AE1248" s="152"/>
      <c r="AF1248" s="152"/>
      <c r="AG1248" s="152"/>
      <c r="AH1248" s="152"/>
      <c r="AI1248" s="152"/>
      <c r="AJ1248" s="128">
        <f>IF($DM1248=0,0,(IF(_xlfn.BITAND($DM1248, 128),"8,", "") &amp; IF(_xlfn.BITAND($DM1248,64),"7,", "") &amp; IF(_xlfn.BITAND($DM1248,7), _xlfn.BITAND($DM1248,7) &amp; ",", "") &amp; IF(_xlfn.BITAND($DM1248, 56), _xlfn.BITAND($DM1248, 56)/8, "")))</f>
        <v>0</v>
      </c>
      <c r="AK1248" s="129">
        <v>91</v>
      </c>
      <c r="AL1248" s="129">
        <v>0</v>
      </c>
      <c r="AM1248" s="130" t="s">
        <v>165</v>
      </c>
      <c r="AN1248" s="131" t="s">
        <v>1911</v>
      </c>
      <c r="AO1248" s="131" t="s">
        <v>167</v>
      </c>
      <c r="AP1248" s="131" t="s">
        <v>1912</v>
      </c>
      <c r="AQ1248" s="132" t="s">
        <v>1913</v>
      </c>
      <c r="AR1248" s="198">
        <v>0.99996945259042003</v>
      </c>
      <c r="AS1248" s="12" t="s">
        <v>346</v>
      </c>
      <c r="AT1248" s="198">
        <v>0.5</v>
      </c>
      <c r="AU1248" s="198">
        <v>2</v>
      </c>
      <c r="AV1248" s="12" t="s">
        <v>259</v>
      </c>
      <c r="AW1248" s="135">
        <v>0</v>
      </c>
      <c r="AX1248" s="135">
        <v>0</v>
      </c>
      <c r="AY1248" s="135">
        <v>0</v>
      </c>
      <c r="AZ1248" s="135">
        <v>0</v>
      </c>
      <c r="BA1248" s="135">
        <v>0</v>
      </c>
      <c r="BB1248" s="136"/>
      <c r="BC1248" s="136"/>
      <c r="BD1248" s="15"/>
      <c r="BE1248" s="137" t="str">
        <f>IF(C1248="","",C1248)</f>
        <v>FPP1 higher than IVS limit</v>
      </c>
      <c r="BF1248" s="11" t="s">
        <v>264</v>
      </c>
      <c r="BG1248" s="11" t="s">
        <v>265</v>
      </c>
      <c r="BH1248" s="11" t="s">
        <v>266</v>
      </c>
      <c r="BI1248" s="146" t="s">
        <v>484</v>
      </c>
      <c r="BJ1248" s="11" t="s">
        <v>268</v>
      </c>
      <c r="BK1248" s="11" t="s">
        <v>485</v>
      </c>
      <c r="BL1248" s="11" t="s">
        <v>486</v>
      </c>
      <c r="BM1248" s="11" t="s">
        <v>323</v>
      </c>
      <c r="BN1248" s="11" t="s">
        <v>182</v>
      </c>
      <c r="BO1248" s="11" t="s">
        <v>181</v>
      </c>
      <c r="BP1248" s="11" t="s">
        <v>272</v>
      </c>
      <c r="BQ1248" s="11" t="s">
        <v>180</v>
      </c>
      <c r="BR1248" s="11" t="s">
        <v>182</v>
      </c>
      <c r="BS1248" s="11" t="s">
        <v>183</v>
      </c>
      <c r="BT1248" s="11" t="s">
        <v>182</v>
      </c>
      <c r="BU1248" s="11"/>
      <c r="BV1248" s="15">
        <f t="shared" ref="BV1248:BZ1249" si="589">IF(UPPER(TRIM(D1248))="X",1,0)</f>
        <v>0</v>
      </c>
      <c r="BW1248" s="15">
        <f t="shared" si="589"/>
        <v>0</v>
      </c>
      <c r="BX1248" s="15">
        <f t="shared" si="589"/>
        <v>0</v>
      </c>
      <c r="BY1248" s="15">
        <f t="shared" si="589"/>
        <v>0</v>
      </c>
      <c r="BZ1248" s="15">
        <f t="shared" si="589"/>
        <v>0</v>
      </c>
      <c r="CA1248" s="15">
        <f>IF(UPPER(TRIM(J1248))="X",1,0)</f>
        <v>0</v>
      </c>
      <c r="CB1248" s="15">
        <f>IF(UPPER(TRIM(L1248))="X",1,0)</f>
        <v>0</v>
      </c>
      <c r="CC1248" s="15">
        <f>IF(UPPER(TRIM(M1248))="X",1,0)</f>
        <v>0</v>
      </c>
      <c r="CD1248" s="15">
        <f>IF(UPPER(TRIM(I1248))="X",1,0)</f>
        <v>0</v>
      </c>
      <c r="CE1248" s="15">
        <f>IF(UPPER(TRIM(K1248))="X",1,0)</f>
        <v>0</v>
      </c>
      <c r="CF1248" s="15">
        <f t="shared" ref="CF1248:CU1249" si="590">IF(UPPER(TRIM(N1248))="X",1,0)</f>
        <v>0</v>
      </c>
      <c r="CG1248" s="15">
        <f t="shared" si="590"/>
        <v>0</v>
      </c>
      <c r="CH1248" s="15">
        <f t="shared" si="590"/>
        <v>0</v>
      </c>
      <c r="CI1248" s="15">
        <f t="shared" si="590"/>
        <v>0</v>
      </c>
      <c r="CJ1248" s="15">
        <f t="shared" si="590"/>
        <v>0</v>
      </c>
      <c r="CK1248" s="15">
        <f t="shared" si="590"/>
        <v>0</v>
      </c>
      <c r="CL1248" s="15">
        <f t="shared" si="590"/>
        <v>0</v>
      </c>
      <c r="CM1248" s="15">
        <f t="shared" si="590"/>
        <v>0</v>
      </c>
      <c r="CN1248" s="15">
        <f t="shared" si="590"/>
        <v>0</v>
      </c>
      <c r="CO1248" s="15">
        <f t="shared" si="590"/>
        <v>0</v>
      </c>
      <c r="CP1248" s="15">
        <f t="shared" si="590"/>
        <v>0</v>
      </c>
      <c r="CQ1248" s="15">
        <f t="shared" si="590"/>
        <v>0</v>
      </c>
      <c r="CR1248" s="15">
        <f t="shared" si="590"/>
        <v>0</v>
      </c>
      <c r="CS1248" s="15">
        <f t="shared" si="590"/>
        <v>0</v>
      </c>
      <c r="CT1248" s="15">
        <f t="shared" si="590"/>
        <v>0</v>
      </c>
      <c r="CU1248" s="15">
        <f t="shared" si="590"/>
        <v>0</v>
      </c>
      <c r="CV1248" s="15">
        <f t="shared" ref="CP1248:DA1249" si="591">IF(UPPER(TRIM(AD1248))="X",1,0)</f>
        <v>0</v>
      </c>
      <c r="CW1248" s="15">
        <f t="shared" si="591"/>
        <v>0</v>
      </c>
      <c r="CX1248" s="15">
        <f t="shared" si="591"/>
        <v>0</v>
      </c>
      <c r="CY1248" s="15">
        <f t="shared" si="591"/>
        <v>0</v>
      </c>
      <c r="CZ1248" s="15">
        <f t="shared" si="591"/>
        <v>0</v>
      </c>
      <c r="DA1248" s="15">
        <f t="shared" si="591"/>
        <v>0</v>
      </c>
      <c r="DB1248" s="16">
        <f>IF(UPPER(TRIM(AM1248))="P", 0, IF(UPPER(TRIM(AM1248))="C", 16384, IF(UPPER(TRIM(AM1248))="B", 32768, IF(UPPER(TRIM(AM1248))="U", 49152, -1))))</f>
        <v>0</v>
      </c>
      <c r="DC1248" s="16">
        <f>HEX2DEC(AN1248)</f>
        <v>8469</v>
      </c>
      <c r="DD1248" s="16">
        <f>IF(UPPER(TRIM(BB1248))="",0,IF(UPPER(TRIM(BB1248))="M",32,IF(UPPER(TRIM(BB1248))="H",64,IF(UPPER(TRIM(BB1248))="I",128,-1))))</f>
        <v>0</v>
      </c>
      <c r="DE1248" s="16">
        <f>IF(UPPER(TRIM(BC1248))="",0, IF(UPPER(TRIM(BC1248))="U",1,IF(UPPER(TRIM(BC1248))="A",2,IF(UPPER(TRIM(BC1248))="B1",4,IF(UPPER(TRIM(BC1248))="B2",8,IF(UPPER(TRIM(BC1248))="C",16,-1))))))</f>
        <v>0</v>
      </c>
      <c r="DF1248" s="17"/>
      <c r="DG1248" s="16">
        <v>23</v>
      </c>
      <c r="DH1248" s="16">
        <f>AK1248</f>
        <v>91</v>
      </c>
      <c r="DI1248" s="16">
        <f>AL1248</f>
        <v>0</v>
      </c>
      <c r="DJ1248" s="16">
        <f>DB1248 + DC1248</f>
        <v>8469</v>
      </c>
      <c r="DK1248" s="16">
        <f>HEX2DEC(AO1248)</f>
        <v>0</v>
      </c>
      <c r="DL1248" s="16">
        <f>HEX2DEC(AP1248)</f>
        <v>1555</v>
      </c>
      <c r="DM1248" s="128">
        <v>0</v>
      </c>
      <c r="DN1248" s="16">
        <v>30</v>
      </c>
      <c r="DO1248" s="16">
        <f>BV1248*2^15+BW1248*2^14+BX1248*2^13+BY1248*2^12+BZ1248*2^11+CA1248*2^10+CB1248*2^9+CC1248*2^8+CD1248*2^7+CE1248*2^6+CF1248*2^5+CG1248*2^4+CH1248*2^3+CI1248*2^2+CJ1248*2^1+CK1248*2^0</f>
        <v>0</v>
      </c>
      <c r="DP1248" s="16">
        <f>CL1248*2^15+CM1248*2^14+CN1248*2^13+CO1248*2^12+CP1248*2^11+CQ1248*2^10+CR1248*2^9+CS1248*2^8+CT1248*2^7+CU1248*2^6+CV1248*2^5+CW1248*2^4+CX1248*2^3+CY1248*2^2+CZ1248*2^1+DA1248*2^0</f>
        <v>0</v>
      </c>
      <c r="DQ1248" s="16">
        <f>IF(DS1248=2,AT1248*1000,IF(DS1248&gt;2,AT1248,HEX2DEC("40000000")))</f>
        <v>500</v>
      </c>
      <c r="DR1248" s="16">
        <f>IF(DT1248=2,AU1248*1000,IF(DT1248&gt;2,AU1248,HEX2DEC("40000000")))</f>
        <v>2000</v>
      </c>
      <c r="DS1248" s="16">
        <v>2</v>
      </c>
      <c r="DT1248" s="16">
        <v>2</v>
      </c>
      <c r="DU1248" s="16">
        <f>MAX(0,MIN(AX1248,3))*2^14+MAX(0,MIN(AY1248,3))*2^12+MAX(0,MIN(AZ1248,3))*2^10+MAX(0,MIN(BA1248,3))*2^8+IF(AW1248&lt;0,31,IF(AW1248&gt;30,30,AW1248))</f>
        <v>0</v>
      </c>
      <c r="DV1248" s="16">
        <f>DD1248 + DE1248</f>
        <v>0</v>
      </c>
      <c r="DW1248" s="138" t="s">
        <v>184</v>
      </c>
      <c r="DX1248" s="137" t="s">
        <v>273</v>
      </c>
      <c r="DY1248" s="137" t="s">
        <v>186</v>
      </c>
      <c r="DZ1248" s="17"/>
      <c r="EA1248" s="15"/>
      <c r="EB1248" s="15"/>
      <c r="EC1248" s="15"/>
      <c r="ED1248" s="15"/>
    </row>
    <row r="1249" spans="1:134" ht="15" hidden="1" customHeight="1" x14ac:dyDescent="0.3">
      <c r="A1249" s="220"/>
      <c r="B1249" s="139"/>
      <c r="C1249" s="553" t="s">
        <v>1914</v>
      </c>
      <c r="D1249" s="151"/>
      <c r="E1249" s="228"/>
      <c r="F1249" s="152"/>
      <c r="G1249" s="151"/>
      <c r="H1249" s="152"/>
      <c r="I1249" s="151"/>
      <c r="J1249" s="152"/>
      <c r="K1249" s="151"/>
      <c r="L1249" s="152"/>
      <c r="M1249" s="151"/>
      <c r="N1249" s="243"/>
      <c r="O1249" s="152"/>
      <c r="P1249" s="228"/>
      <c r="Q1249" s="152"/>
      <c r="R1249" s="152"/>
      <c r="S1249" s="152"/>
      <c r="T1249" s="152"/>
      <c r="U1249" s="152"/>
      <c r="V1249" s="152"/>
      <c r="W1249" s="152"/>
      <c r="X1249" s="152"/>
      <c r="Y1249" s="152"/>
      <c r="Z1249" s="152"/>
      <c r="AA1249" s="152"/>
      <c r="AB1249" s="152"/>
      <c r="AC1249" s="152"/>
      <c r="AD1249" s="152"/>
      <c r="AE1249" s="152"/>
      <c r="AF1249" s="152"/>
      <c r="AG1249" s="152"/>
      <c r="AH1249" s="152"/>
      <c r="AI1249" s="152"/>
      <c r="AJ1249" s="128">
        <f>IF($DM1249=0,0,(IF(_xlfn.BITAND($DM1249, 128),"8,", "") &amp; IF(_xlfn.BITAND($DM1249,64),"7,", "") &amp; IF(_xlfn.BITAND($DM1249,7), _xlfn.BITAND($DM1249,7) &amp; ",", "") &amp; IF(_xlfn.BITAND($DM1249, 56), _xlfn.BITAND($DM1249, 56)/8, "")))</f>
        <v>0</v>
      </c>
      <c r="AK1249" s="129">
        <v>91</v>
      </c>
      <c r="AL1249" s="129">
        <v>1</v>
      </c>
      <c r="AM1249" s="130" t="s">
        <v>165</v>
      </c>
      <c r="AN1249" s="131" t="s">
        <v>1915</v>
      </c>
      <c r="AO1249" s="131" t="s">
        <v>167</v>
      </c>
      <c r="AP1249" s="131" t="s">
        <v>1916</v>
      </c>
      <c r="AQ1249" s="132" t="s">
        <v>1917</v>
      </c>
      <c r="AR1249" s="198">
        <v>0.69999389051808303</v>
      </c>
      <c r="AS1249" s="12" t="s">
        <v>346</v>
      </c>
      <c r="AT1249" s="198">
        <v>0.5</v>
      </c>
      <c r="AU1249" s="198">
        <v>2</v>
      </c>
      <c r="AV1249" s="12" t="s">
        <v>259</v>
      </c>
      <c r="AW1249" s="135">
        <v>0</v>
      </c>
      <c r="AX1249" s="135">
        <v>0</v>
      </c>
      <c r="AY1249" s="135">
        <v>0</v>
      </c>
      <c r="AZ1249" s="135">
        <v>0</v>
      </c>
      <c r="BA1249" s="135">
        <v>0</v>
      </c>
      <c r="BB1249" s="136"/>
      <c r="BC1249" s="136"/>
      <c r="BD1249" s="15"/>
      <c r="BE1249" s="137" t="str">
        <f>IF(C1249="","",C1249)</f>
        <v>FPP1 lower than IVS limit</v>
      </c>
      <c r="BF1249" s="11" t="s">
        <v>264</v>
      </c>
      <c r="BG1249" s="11" t="s">
        <v>265</v>
      </c>
      <c r="BH1249" s="11" t="s">
        <v>266</v>
      </c>
      <c r="BI1249" s="146" t="s">
        <v>484</v>
      </c>
      <c r="BJ1249" s="11" t="s">
        <v>268</v>
      </c>
      <c r="BK1249" s="11" t="s">
        <v>485</v>
      </c>
      <c r="BL1249" s="11" t="s">
        <v>486</v>
      </c>
      <c r="BM1249" s="11" t="s">
        <v>323</v>
      </c>
      <c r="BN1249" s="11" t="s">
        <v>182</v>
      </c>
      <c r="BO1249" s="11" t="s">
        <v>181</v>
      </c>
      <c r="BP1249" s="11" t="s">
        <v>272</v>
      </c>
      <c r="BQ1249" s="11" t="s">
        <v>180</v>
      </c>
      <c r="BR1249" s="11" t="s">
        <v>182</v>
      </c>
      <c r="BS1249" s="11" t="s">
        <v>183</v>
      </c>
      <c r="BT1249" s="11" t="s">
        <v>182</v>
      </c>
      <c r="BU1249" s="11"/>
      <c r="BV1249" s="15">
        <f t="shared" si="589"/>
        <v>0</v>
      </c>
      <c r="BW1249" s="15">
        <f t="shared" si="589"/>
        <v>0</v>
      </c>
      <c r="BX1249" s="15">
        <f t="shared" si="589"/>
        <v>0</v>
      </c>
      <c r="BY1249" s="15">
        <f t="shared" si="589"/>
        <v>0</v>
      </c>
      <c r="BZ1249" s="15">
        <f t="shared" si="589"/>
        <v>0</v>
      </c>
      <c r="CA1249" s="15">
        <f>IF(UPPER(TRIM(J1249))="X",1,0)</f>
        <v>0</v>
      </c>
      <c r="CB1249" s="15">
        <f>IF(UPPER(TRIM(L1249))="X",1,0)</f>
        <v>0</v>
      </c>
      <c r="CC1249" s="15">
        <f>IF(UPPER(TRIM(M1249))="X",1,0)</f>
        <v>0</v>
      </c>
      <c r="CD1249" s="15">
        <f>IF(UPPER(TRIM(I1249))="X",1,0)</f>
        <v>0</v>
      </c>
      <c r="CE1249" s="15">
        <f>IF(UPPER(TRIM(K1249))="X",1,0)</f>
        <v>0</v>
      </c>
      <c r="CF1249" s="15">
        <f t="shared" si="590"/>
        <v>0</v>
      </c>
      <c r="CG1249" s="15">
        <f t="shared" si="590"/>
        <v>0</v>
      </c>
      <c r="CH1249" s="15">
        <f t="shared" si="590"/>
        <v>0</v>
      </c>
      <c r="CI1249" s="15">
        <f t="shared" si="590"/>
        <v>0</v>
      </c>
      <c r="CJ1249" s="15">
        <f t="shared" si="590"/>
        <v>0</v>
      </c>
      <c r="CK1249" s="15">
        <f t="shared" si="590"/>
        <v>0</v>
      </c>
      <c r="CL1249" s="15">
        <f t="shared" si="590"/>
        <v>0</v>
      </c>
      <c r="CM1249" s="15">
        <f t="shared" si="590"/>
        <v>0</v>
      </c>
      <c r="CN1249" s="15">
        <f t="shared" si="590"/>
        <v>0</v>
      </c>
      <c r="CO1249" s="15">
        <f t="shared" si="590"/>
        <v>0</v>
      </c>
      <c r="CP1249" s="15">
        <f t="shared" si="591"/>
        <v>0</v>
      </c>
      <c r="CQ1249" s="15">
        <f t="shared" si="591"/>
        <v>0</v>
      </c>
      <c r="CR1249" s="15">
        <f t="shared" si="591"/>
        <v>0</v>
      </c>
      <c r="CS1249" s="15">
        <f t="shared" si="591"/>
        <v>0</v>
      </c>
      <c r="CT1249" s="15">
        <f t="shared" si="591"/>
        <v>0</v>
      </c>
      <c r="CU1249" s="15">
        <f t="shared" si="591"/>
        <v>0</v>
      </c>
      <c r="CV1249" s="15">
        <f t="shared" si="591"/>
        <v>0</v>
      </c>
      <c r="CW1249" s="15">
        <f t="shared" si="591"/>
        <v>0</v>
      </c>
      <c r="CX1249" s="15">
        <f t="shared" si="591"/>
        <v>0</v>
      </c>
      <c r="CY1249" s="15">
        <f t="shared" si="591"/>
        <v>0</v>
      </c>
      <c r="CZ1249" s="15">
        <f t="shared" si="591"/>
        <v>0</v>
      </c>
      <c r="DA1249" s="15">
        <f t="shared" si="591"/>
        <v>0</v>
      </c>
      <c r="DB1249" s="16">
        <f>IF(UPPER(TRIM(AM1249))="P", 0, IF(UPPER(TRIM(AM1249))="C", 16384, IF(UPPER(TRIM(AM1249))="B", 32768, IF(UPPER(TRIM(AM1249))="U", 49152, -1))))</f>
        <v>0</v>
      </c>
      <c r="DC1249" s="16">
        <f>HEX2DEC(AN1249)</f>
        <v>8505</v>
      </c>
      <c r="DD1249" s="16">
        <f>IF(UPPER(TRIM(BB1249))="",0,IF(UPPER(TRIM(BB1249))="M",32,IF(UPPER(TRIM(BB1249))="H",64,IF(UPPER(TRIM(BB1249))="I",128,-1))))</f>
        <v>0</v>
      </c>
      <c r="DE1249" s="16">
        <f>IF(UPPER(TRIM(BC1249))="",0, IF(UPPER(TRIM(BC1249))="U",1,IF(UPPER(TRIM(BC1249))="A",2,IF(UPPER(TRIM(BC1249))="B1",4,IF(UPPER(TRIM(BC1249))="B2",8,IF(UPPER(TRIM(BC1249))="C",16,-1))))))</f>
        <v>0</v>
      </c>
      <c r="DF1249" s="17"/>
      <c r="DG1249" s="16">
        <v>24</v>
      </c>
      <c r="DH1249" s="16">
        <f>AK1249</f>
        <v>91</v>
      </c>
      <c r="DI1249" s="16">
        <f>AL1249</f>
        <v>1</v>
      </c>
      <c r="DJ1249" s="16">
        <f>DB1249 + DC1249</f>
        <v>8505</v>
      </c>
      <c r="DK1249" s="16">
        <f>HEX2DEC(AO1249)</f>
        <v>0</v>
      </c>
      <c r="DL1249" s="16">
        <f>HEX2DEC(AP1249)</f>
        <v>1556</v>
      </c>
      <c r="DM1249" s="128">
        <v>0</v>
      </c>
      <c r="DN1249" s="16">
        <v>31</v>
      </c>
      <c r="DO1249" s="16">
        <f>BV1249*2^15+BW1249*2^14+BX1249*2^13+BY1249*2^12+BZ1249*2^11+CA1249*2^10+CB1249*2^9+CC1249*2^8+CD1249*2^7+CE1249*2^6+CF1249*2^5+CG1249*2^4+CH1249*2^3+CI1249*2^2+CJ1249*2^1+CK1249*2^0</f>
        <v>0</v>
      </c>
      <c r="DP1249" s="16">
        <f>CL1249*2^15+CM1249*2^14+CN1249*2^13+CO1249*2^12+CP1249*2^11+CQ1249*2^10+CR1249*2^9+CS1249*2^8+CT1249*2^7+CU1249*2^6+CV1249*2^5+CW1249*2^4+CX1249*2^3+CY1249*2^2+CZ1249*2^1+DA1249*2^0</f>
        <v>0</v>
      </c>
      <c r="DQ1249" s="16">
        <f>IF(DS1249=2,AT1249*1000,IF(DS1249&gt;2,AT1249,HEX2DEC("40000000")))</f>
        <v>500</v>
      </c>
      <c r="DR1249" s="16">
        <f>IF(DT1249=2,AU1249*1000,IF(DT1249&gt;2,AU1249,HEX2DEC("40000000")))</f>
        <v>2000</v>
      </c>
      <c r="DS1249" s="16">
        <v>2</v>
      </c>
      <c r="DT1249" s="16">
        <v>2</v>
      </c>
      <c r="DU1249" s="16">
        <f>MAX(0,MIN(AX1249,3))*2^14+MAX(0,MIN(AY1249,3))*2^12+MAX(0,MIN(AZ1249,3))*2^10+MAX(0,MIN(BA1249,3))*2^8+IF(AW1249&lt;0,31,IF(AW1249&gt;30,30,AW1249))</f>
        <v>0</v>
      </c>
      <c r="DV1249" s="16">
        <f>DD1249 + DE1249</f>
        <v>0</v>
      </c>
      <c r="DW1249" s="138" t="s">
        <v>184</v>
      </c>
      <c r="DX1249" s="137" t="s">
        <v>273</v>
      </c>
      <c r="DY1249" s="137" t="s">
        <v>186</v>
      </c>
      <c r="DZ1249" s="17"/>
      <c r="EA1249" s="15"/>
      <c r="EB1249" s="15"/>
      <c r="EC1249" s="15"/>
      <c r="ED1249" s="15"/>
    </row>
    <row r="1250" spans="1:134" ht="15" hidden="1" customHeight="1" x14ac:dyDescent="0.3">
      <c r="A1250" s="220"/>
      <c r="B1250" s="139"/>
      <c r="C1250" s="553"/>
      <c r="D1250" s="125"/>
      <c r="E1250" s="125"/>
      <c r="F1250" s="125"/>
      <c r="G1250" s="125"/>
      <c r="H1250" s="125"/>
      <c r="I1250" s="125"/>
      <c r="J1250" s="125"/>
      <c r="K1250" s="125"/>
      <c r="L1250" s="125"/>
      <c r="M1250" s="125"/>
      <c r="N1250" s="125"/>
      <c r="O1250" s="125"/>
      <c r="P1250" s="125"/>
      <c r="Q1250" s="125"/>
      <c r="R1250" s="125"/>
      <c r="S1250" s="125"/>
      <c r="T1250" s="125"/>
      <c r="U1250" s="125"/>
      <c r="V1250" s="125"/>
      <c r="W1250" s="125"/>
      <c r="X1250" s="125"/>
      <c r="Y1250" s="125"/>
      <c r="Z1250" s="125"/>
      <c r="AA1250" s="125"/>
      <c r="AB1250" s="125"/>
      <c r="AC1250" s="125"/>
      <c r="AD1250" s="125"/>
      <c r="AE1250" s="125"/>
      <c r="AF1250" s="125"/>
      <c r="AG1250" s="125"/>
      <c r="AH1250" s="125"/>
      <c r="AI1250" s="125"/>
      <c r="AJ1250" s="128"/>
      <c r="AK1250" s="143"/>
      <c r="AL1250" s="143"/>
      <c r="AM1250" s="144"/>
      <c r="AN1250" s="145"/>
      <c r="AO1250" s="145"/>
      <c r="AP1250" s="145"/>
      <c r="AQ1250" s="132" t="s">
        <v>1918</v>
      </c>
      <c r="AR1250" s="148">
        <v>2</v>
      </c>
      <c r="AS1250" s="12"/>
      <c r="AT1250" s="224"/>
      <c r="AU1250" s="12"/>
      <c r="AV1250" s="12"/>
      <c r="AW1250" s="12"/>
      <c r="AX1250" s="12"/>
      <c r="AY1250" s="12"/>
      <c r="AZ1250" s="12"/>
      <c r="BA1250" s="12"/>
      <c r="BB1250" s="14"/>
      <c r="BC1250" s="14"/>
      <c r="BD1250" s="15"/>
      <c r="BE1250" s="137" t="s">
        <v>183</v>
      </c>
      <c r="BF1250" s="146"/>
      <c r="BG1250" s="146"/>
      <c r="BH1250" s="146"/>
      <c r="BI1250" s="11" t="s">
        <v>183</v>
      </c>
      <c r="BJ1250" s="11" t="s">
        <v>183</v>
      </c>
      <c r="BK1250" s="11" t="s">
        <v>183</v>
      </c>
      <c r="BL1250" s="11" t="s">
        <v>183</v>
      </c>
      <c r="BM1250" s="11" t="s">
        <v>183</v>
      </c>
      <c r="BN1250" s="11" t="s">
        <v>183</v>
      </c>
      <c r="BO1250" s="11" t="s">
        <v>183</v>
      </c>
      <c r="BP1250" s="11" t="s">
        <v>183</v>
      </c>
      <c r="BQ1250" s="11" t="s">
        <v>183</v>
      </c>
      <c r="BR1250" s="11" t="s">
        <v>183</v>
      </c>
      <c r="BS1250" s="11" t="s">
        <v>183</v>
      </c>
      <c r="BT1250" s="11" t="s">
        <v>183</v>
      </c>
      <c r="BU1250" s="11"/>
      <c r="BV1250" s="15"/>
      <c r="BW1250" s="15"/>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c r="CU1250" s="15"/>
      <c r="CV1250" s="15"/>
      <c r="CW1250" s="15"/>
      <c r="CX1250" s="15"/>
      <c r="CY1250" s="15"/>
      <c r="CZ1250" s="15"/>
      <c r="DA1250" s="15"/>
      <c r="DB1250" s="16"/>
      <c r="DC1250" s="16"/>
      <c r="DD1250" s="16"/>
      <c r="DE1250" s="16"/>
      <c r="DF1250" s="17"/>
      <c r="DG1250" s="16"/>
      <c r="DH1250" s="16"/>
      <c r="DI1250" s="16"/>
      <c r="DJ1250" s="16"/>
      <c r="DK1250" s="16"/>
      <c r="DL1250" s="16"/>
      <c r="DM1250" s="128"/>
      <c r="DN1250" s="16"/>
      <c r="DO1250" s="16"/>
      <c r="DP1250" s="16"/>
      <c r="DQ1250" s="16"/>
      <c r="DR1250" s="16"/>
      <c r="DS1250" s="16"/>
      <c r="DT1250" s="16"/>
      <c r="DU1250" s="16"/>
      <c r="DV1250" s="16"/>
      <c r="DW1250" s="138"/>
      <c r="DX1250" s="137"/>
      <c r="DY1250" s="137"/>
      <c r="DZ1250" s="17"/>
      <c r="EA1250" s="15"/>
      <c r="EB1250" s="15"/>
      <c r="EC1250" s="15"/>
      <c r="ED1250" s="15"/>
    </row>
    <row r="1251" spans="1:134" ht="15" hidden="1" customHeight="1" x14ac:dyDescent="0.3">
      <c r="A1251" s="220"/>
      <c r="B1251" s="139"/>
      <c r="C1251" s="553"/>
      <c r="D1251" s="125"/>
      <c r="E1251" s="125"/>
      <c r="F1251" s="125"/>
      <c r="G1251" s="125"/>
      <c r="H1251" s="125"/>
      <c r="I1251" s="125"/>
      <c r="J1251" s="125"/>
      <c r="K1251" s="125"/>
      <c r="L1251" s="125"/>
      <c r="M1251" s="125"/>
      <c r="N1251" s="125"/>
      <c r="O1251" s="125"/>
      <c r="P1251" s="125"/>
      <c r="Q1251" s="125"/>
      <c r="R1251" s="125"/>
      <c r="S1251" s="125"/>
      <c r="T1251" s="125"/>
      <c r="U1251" s="125"/>
      <c r="V1251" s="125"/>
      <c r="W1251" s="125"/>
      <c r="X1251" s="125"/>
      <c r="Y1251" s="125"/>
      <c r="Z1251" s="125"/>
      <c r="AA1251" s="125"/>
      <c r="AB1251" s="125"/>
      <c r="AC1251" s="125"/>
      <c r="AD1251" s="125"/>
      <c r="AE1251" s="125"/>
      <c r="AF1251" s="125"/>
      <c r="AG1251" s="125"/>
      <c r="AH1251" s="125"/>
      <c r="AI1251" s="125"/>
      <c r="AJ1251" s="128"/>
      <c r="AK1251" s="143"/>
      <c r="AL1251" s="143"/>
      <c r="AM1251" s="144"/>
      <c r="AN1251" s="145"/>
      <c r="AO1251" s="145"/>
      <c r="AP1251" s="145"/>
      <c r="AQ1251" s="132" t="s">
        <v>1919</v>
      </c>
      <c r="AR1251" s="263">
        <v>0.20000916422287299</v>
      </c>
      <c r="AS1251" s="12" t="s">
        <v>346</v>
      </c>
      <c r="AT1251" s="224"/>
      <c r="AU1251" s="12"/>
      <c r="AV1251" s="12"/>
      <c r="AW1251" s="12"/>
      <c r="AX1251" s="12"/>
      <c r="AY1251" s="12"/>
      <c r="AZ1251" s="12"/>
      <c r="BA1251" s="12"/>
      <c r="BB1251" s="14"/>
      <c r="BC1251" s="14"/>
      <c r="BD1251" s="15"/>
      <c r="BE1251" s="137" t="s">
        <v>183</v>
      </c>
      <c r="BF1251" s="146"/>
      <c r="BG1251" s="146"/>
      <c r="BH1251" s="146"/>
      <c r="BI1251" s="11" t="s">
        <v>183</v>
      </c>
      <c r="BJ1251" s="11" t="s">
        <v>183</v>
      </c>
      <c r="BK1251" s="11" t="s">
        <v>183</v>
      </c>
      <c r="BL1251" s="11" t="s">
        <v>183</v>
      </c>
      <c r="BM1251" s="11" t="s">
        <v>183</v>
      </c>
      <c r="BN1251" s="11" t="s">
        <v>183</v>
      </c>
      <c r="BO1251" s="11" t="s">
        <v>183</v>
      </c>
      <c r="BP1251" s="11" t="s">
        <v>183</v>
      </c>
      <c r="BQ1251" s="11" t="s">
        <v>183</v>
      </c>
      <c r="BR1251" s="11" t="s">
        <v>183</v>
      </c>
      <c r="BS1251" s="11" t="s">
        <v>183</v>
      </c>
      <c r="BT1251" s="11" t="s">
        <v>183</v>
      </c>
      <c r="BU1251" s="11"/>
      <c r="BV1251" s="15"/>
      <c r="BW1251" s="15"/>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c r="CU1251" s="15"/>
      <c r="CV1251" s="15"/>
      <c r="CW1251" s="15"/>
      <c r="CX1251" s="15"/>
      <c r="CY1251" s="15"/>
      <c r="CZ1251" s="15"/>
      <c r="DA1251" s="15"/>
      <c r="DB1251" s="16"/>
      <c r="DC1251" s="16"/>
      <c r="DD1251" s="16"/>
      <c r="DE1251" s="16"/>
      <c r="DF1251" s="17"/>
      <c r="DG1251" s="16"/>
      <c r="DH1251" s="16"/>
      <c r="DI1251" s="16"/>
      <c r="DJ1251" s="16"/>
      <c r="DK1251" s="16"/>
      <c r="DL1251" s="16"/>
      <c r="DM1251" s="128"/>
      <c r="DN1251" s="16"/>
      <c r="DO1251" s="16"/>
      <c r="DP1251" s="16"/>
      <c r="DQ1251" s="16"/>
      <c r="DR1251" s="16"/>
      <c r="DS1251" s="16"/>
      <c r="DT1251" s="16"/>
      <c r="DU1251" s="16"/>
      <c r="DV1251" s="16"/>
      <c r="DW1251" s="138"/>
      <c r="DX1251" s="137"/>
      <c r="DY1251" s="137"/>
      <c r="DZ1251" s="17"/>
      <c r="EA1251" s="15"/>
      <c r="EB1251" s="15"/>
      <c r="EC1251" s="15"/>
      <c r="ED1251" s="15"/>
    </row>
    <row r="1252" spans="1:134" ht="15" hidden="1" customHeight="1" x14ac:dyDescent="0.3">
      <c r="A1252" s="220"/>
      <c r="B1252" s="139"/>
      <c r="C1252" s="561"/>
      <c r="D1252" s="125"/>
      <c r="E1252" s="125"/>
      <c r="F1252" s="125"/>
      <c r="G1252" s="125"/>
      <c r="H1252" s="125"/>
      <c r="I1252" s="125"/>
      <c r="J1252" s="125"/>
      <c r="K1252" s="125"/>
      <c r="L1252" s="125"/>
      <c r="M1252" s="125"/>
      <c r="N1252" s="125"/>
      <c r="O1252" s="125"/>
      <c r="P1252" s="125"/>
      <c r="Q1252" s="125"/>
      <c r="R1252" s="125"/>
      <c r="S1252" s="125"/>
      <c r="T1252" s="125"/>
      <c r="U1252" s="125"/>
      <c r="V1252" s="125"/>
      <c r="W1252" s="125"/>
      <c r="X1252" s="125"/>
      <c r="Y1252" s="125"/>
      <c r="Z1252" s="125"/>
      <c r="AA1252" s="125"/>
      <c r="AB1252" s="125"/>
      <c r="AC1252" s="125"/>
      <c r="AD1252" s="125"/>
      <c r="AE1252" s="125"/>
      <c r="AF1252" s="125"/>
      <c r="AG1252" s="125"/>
      <c r="AH1252" s="125"/>
      <c r="AI1252" s="125"/>
      <c r="AJ1252" s="148"/>
      <c r="AK1252" s="12"/>
      <c r="AL1252" s="12"/>
      <c r="AM1252" s="149"/>
      <c r="AN1252" s="150"/>
      <c r="AO1252" s="150"/>
      <c r="AP1252" s="150"/>
      <c r="AQ1252" s="12"/>
      <c r="AR1252" s="12"/>
      <c r="AS1252" s="12"/>
      <c r="AT1252" s="12"/>
      <c r="AU1252" s="12"/>
      <c r="AV1252" s="12"/>
      <c r="AW1252" s="12"/>
      <c r="AX1252" s="12"/>
      <c r="AY1252" s="12"/>
      <c r="AZ1252" s="12"/>
      <c r="BA1252" s="12"/>
      <c r="BB1252" s="14"/>
      <c r="BC1252" s="14"/>
      <c r="BD1252" s="15"/>
      <c r="BE1252" s="137" t="s">
        <v>183</v>
      </c>
      <c r="BF1252" s="146"/>
      <c r="BG1252" s="146"/>
      <c r="BH1252" s="146"/>
      <c r="BI1252" s="11" t="s">
        <v>183</v>
      </c>
      <c r="BJ1252" s="11" t="s">
        <v>183</v>
      </c>
      <c r="BK1252" s="11" t="s">
        <v>183</v>
      </c>
      <c r="BL1252" s="11" t="s">
        <v>183</v>
      </c>
      <c r="BM1252" s="11" t="s">
        <v>183</v>
      </c>
      <c r="BN1252" s="11" t="s">
        <v>183</v>
      </c>
      <c r="BO1252" s="11" t="s">
        <v>183</v>
      </c>
      <c r="BP1252" s="11" t="s">
        <v>183</v>
      </c>
      <c r="BQ1252" s="11" t="s">
        <v>183</v>
      </c>
      <c r="BR1252" s="11" t="s">
        <v>183</v>
      </c>
      <c r="BS1252" s="11" t="s">
        <v>183</v>
      </c>
      <c r="BT1252" s="11" t="s">
        <v>183</v>
      </c>
      <c r="BU1252" s="11"/>
      <c r="BV1252" s="15"/>
      <c r="BW1252" s="15"/>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c r="CU1252" s="15"/>
      <c r="CV1252" s="15"/>
      <c r="CW1252" s="15"/>
      <c r="CX1252" s="15"/>
      <c r="CY1252" s="15"/>
      <c r="CZ1252" s="15"/>
      <c r="DA1252" s="15"/>
      <c r="DB1252" s="16"/>
      <c r="DC1252" s="16"/>
      <c r="DD1252" s="16"/>
      <c r="DE1252" s="16"/>
      <c r="DF1252" s="17"/>
      <c r="DG1252" s="16"/>
      <c r="DH1252" s="16"/>
      <c r="DI1252" s="16"/>
      <c r="DJ1252" s="16"/>
      <c r="DK1252" s="16"/>
      <c r="DL1252" s="16"/>
      <c r="DM1252" s="13"/>
      <c r="DN1252" s="16"/>
      <c r="DO1252" s="16"/>
      <c r="DP1252" s="16"/>
      <c r="DQ1252" s="16"/>
      <c r="DR1252" s="16"/>
      <c r="DS1252" s="16"/>
      <c r="DT1252" s="16"/>
      <c r="DU1252" s="16"/>
      <c r="DV1252" s="16"/>
      <c r="DW1252" s="138"/>
      <c r="DX1252" s="137"/>
      <c r="DY1252" s="137"/>
      <c r="DZ1252" s="17"/>
      <c r="EA1252" s="15"/>
      <c r="EB1252" s="15"/>
      <c r="EC1252" s="15"/>
      <c r="ED1252" s="15"/>
    </row>
    <row r="1253" spans="1:134" ht="15" hidden="1" customHeight="1" x14ac:dyDescent="0.3">
      <c r="A1253" s="154"/>
      <c r="B1253" s="139"/>
      <c r="C1253" s="553" t="s">
        <v>1920</v>
      </c>
      <c r="D1253" s="152"/>
      <c r="E1253" s="152"/>
      <c r="F1253" s="241"/>
      <c r="G1253" s="151"/>
      <c r="H1253" s="228"/>
      <c r="I1253" s="151"/>
      <c r="J1253" s="152"/>
      <c r="K1253" s="151"/>
      <c r="L1253" s="152"/>
      <c r="M1253" s="151"/>
      <c r="N1253" s="151"/>
      <c r="O1253" s="152"/>
      <c r="P1253" s="152"/>
      <c r="Q1253" s="152"/>
      <c r="R1253" s="152"/>
      <c r="S1253" s="152"/>
      <c r="T1253" s="152"/>
      <c r="U1253" s="152"/>
      <c r="V1253" s="152"/>
      <c r="W1253" s="152"/>
      <c r="X1253" s="152"/>
      <c r="Y1253" s="152"/>
      <c r="Z1253" s="152"/>
      <c r="AA1253" s="152"/>
      <c r="AB1253" s="152"/>
      <c r="AC1253" s="152"/>
      <c r="AD1253" s="152"/>
      <c r="AE1253" s="152"/>
      <c r="AF1253" s="152"/>
      <c r="AG1253" s="152"/>
      <c r="AH1253" s="152"/>
      <c r="AI1253" s="152"/>
      <c r="AJ1253" s="128">
        <f>IF($DM1253=0,0,(IF(_xlfn.BITAND($DM1253, 128),"8,", "") &amp; IF(_xlfn.BITAND($DM1253,64),"7,", "") &amp; IF(_xlfn.BITAND($DM1253,7), _xlfn.BITAND($DM1253,7) &amp; ",", "") &amp; IF(_xlfn.BITAND($DM1253, 56), _xlfn.BITAND($DM1253, 56)/8, "")))</f>
        <v>0</v>
      </c>
      <c r="AK1253" s="129">
        <v>29</v>
      </c>
      <c r="AL1253" s="129">
        <v>0</v>
      </c>
      <c r="AM1253" s="130" t="s">
        <v>165</v>
      </c>
      <c r="AN1253" s="131" t="s">
        <v>1921</v>
      </c>
      <c r="AO1253" s="131" t="s">
        <v>167</v>
      </c>
      <c r="AP1253" s="131" t="s">
        <v>189</v>
      </c>
      <c r="AQ1253" s="132" t="s">
        <v>1922</v>
      </c>
      <c r="AR1253" s="198">
        <v>0.90000305474095699</v>
      </c>
      <c r="AS1253" s="12" t="s">
        <v>346</v>
      </c>
      <c r="AT1253" s="198">
        <v>0.5</v>
      </c>
      <c r="AU1253" s="198">
        <v>2</v>
      </c>
      <c r="AV1253" s="12" t="s">
        <v>259</v>
      </c>
      <c r="AW1253" s="135">
        <v>0</v>
      </c>
      <c r="AX1253" s="135">
        <v>0</v>
      </c>
      <c r="AY1253" s="135">
        <v>0</v>
      </c>
      <c r="AZ1253" s="135">
        <v>0</v>
      </c>
      <c r="BA1253" s="135">
        <v>0</v>
      </c>
      <c r="BB1253" s="136"/>
      <c r="BC1253" s="136"/>
      <c r="BD1253" s="15"/>
      <c r="BE1253" s="137" t="str">
        <f>IF(C1253="","",C1253)</f>
        <v>FPP2 higher than IVS limit</v>
      </c>
      <c r="BF1253" s="11" t="s">
        <v>264</v>
      </c>
      <c r="BG1253" s="11" t="s">
        <v>265</v>
      </c>
      <c r="BH1253" s="11" t="s">
        <v>266</v>
      </c>
      <c r="BI1253" s="146" t="s">
        <v>484</v>
      </c>
      <c r="BJ1253" s="11" t="s">
        <v>268</v>
      </c>
      <c r="BK1253" s="11" t="s">
        <v>485</v>
      </c>
      <c r="BL1253" s="11" t="s">
        <v>486</v>
      </c>
      <c r="BM1253" s="11" t="s">
        <v>323</v>
      </c>
      <c r="BN1253" s="11" t="s">
        <v>182</v>
      </c>
      <c r="BO1253" s="11" t="s">
        <v>181</v>
      </c>
      <c r="BP1253" s="11" t="s">
        <v>272</v>
      </c>
      <c r="BQ1253" s="11" t="s">
        <v>180</v>
      </c>
      <c r="BR1253" s="11" t="s">
        <v>182</v>
      </c>
      <c r="BS1253" s="11" t="s">
        <v>183</v>
      </c>
      <c r="BT1253" s="11" t="s">
        <v>182</v>
      </c>
      <c r="BU1253" s="11"/>
      <c r="BV1253" s="15">
        <f t="shared" ref="BV1253:BZ1254" si="592">IF(UPPER(TRIM(D1253))="X",1,0)</f>
        <v>0</v>
      </c>
      <c r="BW1253" s="15">
        <f t="shared" si="592"/>
        <v>0</v>
      </c>
      <c r="BX1253" s="15">
        <f t="shared" si="592"/>
        <v>0</v>
      </c>
      <c r="BY1253" s="15">
        <f t="shared" si="592"/>
        <v>0</v>
      </c>
      <c r="BZ1253" s="15">
        <f t="shared" si="592"/>
        <v>0</v>
      </c>
      <c r="CA1253" s="15">
        <f>IF(UPPER(TRIM(J1253))="X",1,0)</f>
        <v>0</v>
      </c>
      <c r="CB1253" s="15">
        <f>IF(UPPER(TRIM(L1253))="X",1,0)</f>
        <v>0</v>
      </c>
      <c r="CC1253" s="15">
        <f>IF(UPPER(TRIM(M1253))="X",1,0)</f>
        <v>0</v>
      </c>
      <c r="CD1253" s="15">
        <f>IF(UPPER(TRIM(I1253))="X",1,0)</f>
        <v>0</v>
      </c>
      <c r="CE1253" s="15">
        <f>IF(UPPER(TRIM(K1253))="X",1,0)</f>
        <v>0</v>
      </c>
      <c r="CF1253" s="15">
        <f t="shared" ref="CF1253:CU1254" si="593">IF(UPPER(TRIM(N1253))="X",1,0)</f>
        <v>0</v>
      </c>
      <c r="CG1253" s="15">
        <f t="shared" si="593"/>
        <v>0</v>
      </c>
      <c r="CH1253" s="15">
        <f t="shared" si="593"/>
        <v>0</v>
      </c>
      <c r="CI1253" s="15">
        <f t="shared" si="593"/>
        <v>0</v>
      </c>
      <c r="CJ1253" s="15">
        <f t="shared" si="593"/>
        <v>0</v>
      </c>
      <c r="CK1253" s="15">
        <f t="shared" si="593"/>
        <v>0</v>
      </c>
      <c r="CL1253" s="15">
        <f t="shared" si="593"/>
        <v>0</v>
      </c>
      <c r="CM1253" s="15">
        <f t="shared" si="593"/>
        <v>0</v>
      </c>
      <c r="CN1253" s="15">
        <f t="shared" si="593"/>
        <v>0</v>
      </c>
      <c r="CO1253" s="15">
        <f t="shared" si="593"/>
        <v>0</v>
      </c>
      <c r="CP1253" s="15">
        <f t="shared" si="593"/>
        <v>0</v>
      </c>
      <c r="CQ1253" s="15">
        <f t="shared" si="593"/>
        <v>0</v>
      </c>
      <c r="CR1253" s="15">
        <f t="shared" si="593"/>
        <v>0</v>
      </c>
      <c r="CS1253" s="15">
        <f t="shared" si="593"/>
        <v>0</v>
      </c>
      <c r="CT1253" s="15">
        <f t="shared" si="593"/>
        <v>0</v>
      </c>
      <c r="CU1253" s="15">
        <f t="shared" si="593"/>
        <v>0</v>
      </c>
      <c r="CV1253" s="15">
        <f t="shared" ref="CP1253:DA1254" si="594">IF(UPPER(TRIM(AD1253))="X",1,0)</f>
        <v>0</v>
      </c>
      <c r="CW1253" s="15">
        <f t="shared" si="594"/>
        <v>0</v>
      </c>
      <c r="CX1253" s="15">
        <f t="shared" si="594"/>
        <v>0</v>
      </c>
      <c r="CY1253" s="15">
        <f t="shared" si="594"/>
        <v>0</v>
      </c>
      <c r="CZ1253" s="15">
        <f t="shared" si="594"/>
        <v>0</v>
      </c>
      <c r="DA1253" s="15">
        <f t="shared" si="594"/>
        <v>0</v>
      </c>
      <c r="DB1253" s="16">
        <f>IF(UPPER(TRIM(AM1253))="P", 0, IF(UPPER(TRIM(AM1253))="C", 16384, IF(UPPER(TRIM(AM1253))="B", 32768, IF(UPPER(TRIM(AM1253))="U", 49152, -1))))</f>
        <v>0</v>
      </c>
      <c r="DC1253" s="16">
        <f>HEX2DEC(AN1253)</f>
        <v>8470</v>
      </c>
      <c r="DD1253" s="16">
        <f>IF(UPPER(TRIM(BB1253))="",0,IF(UPPER(TRIM(BB1253))="M",32,IF(UPPER(TRIM(BB1253))="H",64,IF(UPPER(TRIM(BB1253))="I",128,-1))))</f>
        <v>0</v>
      </c>
      <c r="DE1253" s="16">
        <f>IF(UPPER(TRIM(BC1253))="",0, IF(UPPER(TRIM(BC1253))="U",1,IF(UPPER(TRIM(BC1253))="A",2,IF(UPPER(TRIM(BC1253))="B1",4,IF(UPPER(TRIM(BC1253))="B2",8,IF(UPPER(TRIM(BC1253))="C",16,-1))))))</f>
        <v>0</v>
      </c>
      <c r="DF1253" s="17"/>
      <c r="DG1253" s="16">
        <v>25</v>
      </c>
      <c r="DH1253" s="16">
        <f>AK1253</f>
        <v>29</v>
      </c>
      <c r="DI1253" s="16">
        <f>AL1253</f>
        <v>0</v>
      </c>
      <c r="DJ1253" s="16">
        <f>DB1253 + DC1253</f>
        <v>8470</v>
      </c>
      <c r="DK1253" s="16">
        <f>HEX2DEC(AO1253)</f>
        <v>0</v>
      </c>
      <c r="DL1253" s="16">
        <f>HEX2DEC(AP1253)</f>
        <v>4369</v>
      </c>
      <c r="DM1253" s="128">
        <v>0</v>
      </c>
      <c r="DN1253" s="16">
        <v>32</v>
      </c>
      <c r="DO1253" s="16">
        <f>BV1253*2^15+BW1253*2^14+BX1253*2^13+BY1253*2^12+BZ1253*2^11+CA1253*2^10+CB1253*2^9+CC1253*2^8+CD1253*2^7+CE1253*2^6+CF1253*2^5+CG1253*2^4+CH1253*2^3+CI1253*2^2+CJ1253*2^1+CK1253*2^0</f>
        <v>0</v>
      </c>
      <c r="DP1253" s="16">
        <f>CL1253*2^15+CM1253*2^14+CN1253*2^13+CO1253*2^12+CP1253*2^11+CQ1253*2^10+CR1253*2^9+CS1253*2^8+CT1253*2^7+CU1253*2^6+CV1253*2^5+CW1253*2^4+CX1253*2^3+CY1253*2^2+CZ1253*2^1+DA1253*2^0</f>
        <v>0</v>
      </c>
      <c r="DQ1253" s="16">
        <f>IF(DS1253=2,AT1253*1000,IF(DS1253&gt;2,AT1253,HEX2DEC("40000000")))</f>
        <v>500</v>
      </c>
      <c r="DR1253" s="16">
        <f>IF(DT1253=2,AU1253*1000,IF(DT1253&gt;2,AU1253,HEX2DEC("40000000")))</f>
        <v>2000</v>
      </c>
      <c r="DS1253" s="16">
        <v>2</v>
      </c>
      <c r="DT1253" s="16">
        <v>2</v>
      </c>
      <c r="DU1253" s="16">
        <f>MAX(0,MIN(AX1253,3))*2^14+MAX(0,MIN(AY1253,3))*2^12+MAX(0,MIN(AZ1253,3))*2^10+MAX(0,MIN(BA1253,3))*2^8+IF(AW1253&lt;0,31,IF(AW1253&gt;30,30,AW1253))</f>
        <v>0</v>
      </c>
      <c r="DV1253" s="16">
        <f>DD1253 + DE1253</f>
        <v>0</v>
      </c>
      <c r="DW1253" s="138" t="s">
        <v>184</v>
      </c>
      <c r="DX1253" s="137" t="s">
        <v>273</v>
      </c>
      <c r="DY1253" s="137" t="s">
        <v>186</v>
      </c>
      <c r="DZ1253" s="17"/>
      <c r="EA1253" s="15"/>
      <c r="EB1253" s="15"/>
      <c r="EC1253" s="15"/>
      <c r="ED1253" s="15"/>
    </row>
    <row r="1254" spans="1:134" ht="15" hidden="1" customHeight="1" x14ac:dyDescent="0.3">
      <c r="A1254" s="153"/>
      <c r="B1254" s="139"/>
      <c r="C1254" s="553" t="s">
        <v>1923</v>
      </c>
      <c r="D1254" s="152"/>
      <c r="E1254" s="152"/>
      <c r="F1254" s="241"/>
      <c r="G1254" s="151"/>
      <c r="H1254" s="228"/>
      <c r="I1254" s="151"/>
      <c r="J1254" s="152"/>
      <c r="K1254" s="151"/>
      <c r="L1254" s="152"/>
      <c r="M1254" s="151"/>
      <c r="N1254" s="151"/>
      <c r="O1254" s="152"/>
      <c r="P1254" s="152"/>
      <c r="Q1254" s="152"/>
      <c r="R1254" s="152"/>
      <c r="S1254" s="152"/>
      <c r="T1254" s="152"/>
      <c r="U1254" s="152"/>
      <c r="V1254" s="152"/>
      <c r="W1254" s="152"/>
      <c r="X1254" s="152"/>
      <c r="Y1254" s="152"/>
      <c r="Z1254" s="152"/>
      <c r="AA1254" s="152"/>
      <c r="AB1254" s="152"/>
      <c r="AC1254" s="152"/>
      <c r="AD1254" s="152"/>
      <c r="AE1254" s="152"/>
      <c r="AF1254" s="152"/>
      <c r="AG1254" s="152"/>
      <c r="AH1254" s="152"/>
      <c r="AI1254" s="152"/>
      <c r="AJ1254" s="128">
        <f>IF($DM1254=0,0,(IF(_xlfn.BITAND($DM1254, 128),"8,", "") &amp; IF(_xlfn.BITAND($DM1254,64),"7,", "") &amp; IF(_xlfn.BITAND($DM1254,7), _xlfn.BITAND($DM1254,7) &amp; ",", "") &amp; IF(_xlfn.BITAND($DM1254, 56), _xlfn.BITAND($DM1254, 56)/8, "")))</f>
        <v>0</v>
      </c>
      <c r="AK1254" s="129">
        <v>29</v>
      </c>
      <c r="AL1254" s="129">
        <v>1</v>
      </c>
      <c r="AM1254" s="130" t="s">
        <v>165</v>
      </c>
      <c r="AN1254" s="131" t="s">
        <v>1924</v>
      </c>
      <c r="AO1254" s="131" t="s">
        <v>167</v>
      </c>
      <c r="AP1254" s="131" t="s">
        <v>189</v>
      </c>
      <c r="AQ1254" s="132" t="s">
        <v>1925</v>
      </c>
      <c r="AR1254" s="198">
        <v>0.64997250733137801</v>
      </c>
      <c r="AS1254" s="12" t="s">
        <v>346</v>
      </c>
      <c r="AT1254" s="198">
        <v>0.5</v>
      </c>
      <c r="AU1254" s="198">
        <v>2</v>
      </c>
      <c r="AV1254" s="12" t="s">
        <v>259</v>
      </c>
      <c r="AW1254" s="135">
        <v>0</v>
      </c>
      <c r="AX1254" s="135">
        <v>0</v>
      </c>
      <c r="AY1254" s="135">
        <v>0</v>
      </c>
      <c r="AZ1254" s="135">
        <v>0</v>
      </c>
      <c r="BA1254" s="135">
        <v>0</v>
      </c>
      <c r="BB1254" s="136"/>
      <c r="BC1254" s="136"/>
      <c r="BD1254" s="15"/>
      <c r="BE1254" s="137" t="str">
        <f>IF(C1254="","",C1254)</f>
        <v>FPP2 lower than IVS limit</v>
      </c>
      <c r="BF1254" s="11" t="s">
        <v>264</v>
      </c>
      <c r="BG1254" s="11" t="s">
        <v>265</v>
      </c>
      <c r="BH1254" s="11" t="s">
        <v>266</v>
      </c>
      <c r="BI1254" s="146" t="s">
        <v>484</v>
      </c>
      <c r="BJ1254" s="11" t="s">
        <v>268</v>
      </c>
      <c r="BK1254" s="11" t="s">
        <v>485</v>
      </c>
      <c r="BL1254" s="11" t="s">
        <v>486</v>
      </c>
      <c r="BM1254" s="11" t="s">
        <v>323</v>
      </c>
      <c r="BN1254" s="11" t="s">
        <v>182</v>
      </c>
      <c r="BO1254" s="11" t="s">
        <v>181</v>
      </c>
      <c r="BP1254" s="11" t="s">
        <v>272</v>
      </c>
      <c r="BQ1254" s="11" t="s">
        <v>180</v>
      </c>
      <c r="BR1254" s="11" t="s">
        <v>182</v>
      </c>
      <c r="BS1254" s="11" t="s">
        <v>183</v>
      </c>
      <c r="BT1254" s="11" t="s">
        <v>182</v>
      </c>
      <c r="BU1254" s="11"/>
      <c r="BV1254" s="15">
        <f t="shared" si="592"/>
        <v>0</v>
      </c>
      <c r="BW1254" s="15">
        <f t="shared" si="592"/>
        <v>0</v>
      </c>
      <c r="BX1254" s="15">
        <f t="shared" si="592"/>
        <v>0</v>
      </c>
      <c r="BY1254" s="15">
        <f t="shared" si="592"/>
        <v>0</v>
      </c>
      <c r="BZ1254" s="15">
        <f t="shared" si="592"/>
        <v>0</v>
      </c>
      <c r="CA1254" s="15">
        <f>IF(UPPER(TRIM(J1254))="X",1,0)</f>
        <v>0</v>
      </c>
      <c r="CB1254" s="15">
        <f>IF(UPPER(TRIM(L1254))="X",1,0)</f>
        <v>0</v>
      </c>
      <c r="CC1254" s="15">
        <f>IF(UPPER(TRIM(M1254))="X",1,0)</f>
        <v>0</v>
      </c>
      <c r="CD1254" s="15">
        <f>IF(UPPER(TRIM(I1254))="X",1,0)</f>
        <v>0</v>
      </c>
      <c r="CE1254" s="15">
        <f>IF(UPPER(TRIM(K1254))="X",1,0)</f>
        <v>0</v>
      </c>
      <c r="CF1254" s="15">
        <f t="shared" si="593"/>
        <v>0</v>
      </c>
      <c r="CG1254" s="15">
        <f t="shared" si="593"/>
        <v>0</v>
      </c>
      <c r="CH1254" s="15">
        <f t="shared" si="593"/>
        <v>0</v>
      </c>
      <c r="CI1254" s="15">
        <f t="shared" si="593"/>
        <v>0</v>
      </c>
      <c r="CJ1254" s="15">
        <f t="shared" si="593"/>
        <v>0</v>
      </c>
      <c r="CK1254" s="15">
        <f t="shared" si="593"/>
        <v>0</v>
      </c>
      <c r="CL1254" s="15">
        <f t="shared" si="593"/>
        <v>0</v>
      </c>
      <c r="CM1254" s="15">
        <f t="shared" si="593"/>
        <v>0</v>
      </c>
      <c r="CN1254" s="15">
        <f t="shared" si="593"/>
        <v>0</v>
      </c>
      <c r="CO1254" s="15">
        <f t="shared" si="593"/>
        <v>0</v>
      </c>
      <c r="CP1254" s="15">
        <f t="shared" si="594"/>
        <v>0</v>
      </c>
      <c r="CQ1254" s="15">
        <f t="shared" si="594"/>
        <v>0</v>
      </c>
      <c r="CR1254" s="15">
        <f t="shared" si="594"/>
        <v>0</v>
      </c>
      <c r="CS1254" s="15">
        <f t="shared" si="594"/>
        <v>0</v>
      </c>
      <c r="CT1254" s="15">
        <f t="shared" si="594"/>
        <v>0</v>
      </c>
      <c r="CU1254" s="15">
        <f t="shared" si="594"/>
        <v>0</v>
      </c>
      <c r="CV1254" s="15">
        <f t="shared" si="594"/>
        <v>0</v>
      </c>
      <c r="CW1254" s="15">
        <f t="shared" si="594"/>
        <v>0</v>
      </c>
      <c r="CX1254" s="15">
        <f t="shared" si="594"/>
        <v>0</v>
      </c>
      <c r="CY1254" s="15">
        <f t="shared" si="594"/>
        <v>0</v>
      </c>
      <c r="CZ1254" s="15">
        <f t="shared" si="594"/>
        <v>0</v>
      </c>
      <c r="DA1254" s="15">
        <f t="shared" si="594"/>
        <v>0</v>
      </c>
      <c r="DB1254" s="16">
        <f>IF(UPPER(TRIM(AM1254))="P", 0, IF(UPPER(TRIM(AM1254))="C", 16384, IF(UPPER(TRIM(AM1254))="B", 32768, IF(UPPER(TRIM(AM1254))="U", 49152, -1))))</f>
        <v>0</v>
      </c>
      <c r="DC1254" s="16">
        <f>HEX2DEC(AN1254)</f>
        <v>8512</v>
      </c>
      <c r="DD1254" s="16">
        <f>IF(UPPER(TRIM(BB1254))="",0,IF(UPPER(TRIM(BB1254))="M",32,IF(UPPER(TRIM(BB1254))="H",64,IF(UPPER(TRIM(BB1254))="I",128,-1))))</f>
        <v>0</v>
      </c>
      <c r="DE1254" s="16">
        <f>IF(UPPER(TRIM(BC1254))="",0, IF(UPPER(TRIM(BC1254))="U",1,IF(UPPER(TRIM(BC1254))="A",2,IF(UPPER(TRIM(BC1254))="B1",4,IF(UPPER(TRIM(BC1254))="B2",8,IF(UPPER(TRIM(BC1254))="C",16,-1))))))</f>
        <v>0</v>
      </c>
      <c r="DF1254" s="17"/>
      <c r="DG1254" s="16">
        <v>26</v>
      </c>
      <c r="DH1254" s="16">
        <f>AK1254</f>
        <v>29</v>
      </c>
      <c r="DI1254" s="16">
        <f>AL1254</f>
        <v>1</v>
      </c>
      <c r="DJ1254" s="16">
        <f>DB1254 + DC1254</f>
        <v>8512</v>
      </c>
      <c r="DK1254" s="16">
        <f>HEX2DEC(AO1254)</f>
        <v>0</v>
      </c>
      <c r="DL1254" s="16">
        <f>HEX2DEC(AP1254)</f>
        <v>4369</v>
      </c>
      <c r="DM1254" s="128">
        <v>0</v>
      </c>
      <c r="DN1254" s="16">
        <v>33</v>
      </c>
      <c r="DO1254" s="16">
        <f>BV1254*2^15+BW1254*2^14+BX1254*2^13+BY1254*2^12+BZ1254*2^11+CA1254*2^10+CB1254*2^9+CC1254*2^8+CD1254*2^7+CE1254*2^6+CF1254*2^5+CG1254*2^4+CH1254*2^3+CI1254*2^2+CJ1254*2^1+CK1254*2^0</f>
        <v>0</v>
      </c>
      <c r="DP1254" s="16">
        <f>CL1254*2^15+CM1254*2^14+CN1254*2^13+CO1254*2^12+CP1254*2^11+CQ1254*2^10+CR1254*2^9+CS1254*2^8+CT1254*2^7+CU1254*2^6+CV1254*2^5+CW1254*2^4+CX1254*2^3+CY1254*2^2+CZ1254*2^1+DA1254*2^0</f>
        <v>0</v>
      </c>
      <c r="DQ1254" s="16">
        <f>IF(DS1254=2,AT1254*1000,IF(DS1254&gt;2,AT1254,HEX2DEC("40000000")))</f>
        <v>500</v>
      </c>
      <c r="DR1254" s="16">
        <f>IF(DT1254=2,AU1254*1000,IF(DT1254&gt;2,AU1254,HEX2DEC("40000000")))</f>
        <v>2000</v>
      </c>
      <c r="DS1254" s="16">
        <v>2</v>
      </c>
      <c r="DT1254" s="16">
        <v>2</v>
      </c>
      <c r="DU1254" s="16">
        <f>MAX(0,MIN(AX1254,3))*2^14+MAX(0,MIN(AY1254,3))*2^12+MAX(0,MIN(AZ1254,3))*2^10+MAX(0,MIN(BA1254,3))*2^8+IF(AW1254&lt;0,31,IF(AW1254&gt;30,30,AW1254))</f>
        <v>0</v>
      </c>
      <c r="DV1254" s="16">
        <f>DD1254 + DE1254</f>
        <v>0</v>
      </c>
      <c r="DW1254" s="138" t="s">
        <v>184</v>
      </c>
      <c r="DX1254" s="137" t="s">
        <v>273</v>
      </c>
      <c r="DY1254" s="137" t="s">
        <v>186</v>
      </c>
      <c r="DZ1254" s="17"/>
      <c r="EA1254" s="15"/>
      <c r="EB1254" s="15"/>
      <c r="EC1254" s="15"/>
      <c r="ED1254" s="15"/>
    </row>
    <row r="1255" spans="1:134" ht="15" hidden="1" customHeight="1" x14ac:dyDescent="0.3">
      <c r="A1255" s="153"/>
      <c r="B1255" s="139"/>
      <c r="C1255" s="553"/>
      <c r="D1255" s="125"/>
      <c r="E1255" s="125"/>
      <c r="F1255" s="125"/>
      <c r="G1255" s="125"/>
      <c r="H1255" s="125"/>
      <c r="I1255" s="125"/>
      <c r="J1255" s="125"/>
      <c r="K1255" s="125"/>
      <c r="L1255" s="125"/>
      <c r="M1255" s="125"/>
      <c r="N1255" s="125"/>
      <c r="O1255" s="125"/>
      <c r="P1255" s="125"/>
      <c r="Q1255" s="125"/>
      <c r="R1255" s="125"/>
      <c r="S1255" s="125"/>
      <c r="T1255" s="125"/>
      <c r="U1255" s="125"/>
      <c r="V1255" s="125"/>
      <c r="W1255" s="125"/>
      <c r="X1255" s="125"/>
      <c r="Y1255" s="125"/>
      <c r="Z1255" s="125"/>
      <c r="AA1255" s="125"/>
      <c r="AB1255" s="125"/>
      <c r="AC1255" s="125"/>
      <c r="AD1255" s="125"/>
      <c r="AE1255" s="125"/>
      <c r="AF1255" s="125"/>
      <c r="AG1255" s="125"/>
      <c r="AH1255" s="125"/>
      <c r="AI1255" s="125"/>
      <c r="AJ1255" s="128"/>
      <c r="AK1255" s="143"/>
      <c r="AL1255" s="143"/>
      <c r="AM1255" s="144"/>
      <c r="AN1255" s="145"/>
      <c r="AO1255" s="145"/>
      <c r="AP1255" s="145"/>
      <c r="AQ1255" s="132" t="s">
        <v>1926</v>
      </c>
      <c r="AR1255" s="148">
        <v>2</v>
      </c>
      <c r="AS1255" s="12"/>
      <c r="AT1255" s="224"/>
      <c r="AU1255" s="224"/>
      <c r="AV1255" s="12"/>
      <c r="AW1255" s="12"/>
      <c r="AX1255" s="12"/>
      <c r="AY1255" s="12"/>
      <c r="AZ1255" s="12"/>
      <c r="BA1255" s="12"/>
      <c r="BB1255" s="14"/>
      <c r="BC1255" s="14"/>
      <c r="BD1255" s="15"/>
      <c r="BE1255" s="137" t="s">
        <v>183</v>
      </c>
      <c r="BF1255" s="146"/>
      <c r="BG1255" s="146"/>
      <c r="BH1255" s="146"/>
      <c r="BI1255" s="11" t="s">
        <v>183</v>
      </c>
      <c r="BJ1255" s="11" t="s">
        <v>183</v>
      </c>
      <c r="BK1255" s="11" t="s">
        <v>183</v>
      </c>
      <c r="BL1255" s="11" t="s">
        <v>183</v>
      </c>
      <c r="BM1255" s="11" t="s">
        <v>183</v>
      </c>
      <c r="BN1255" s="11" t="s">
        <v>183</v>
      </c>
      <c r="BO1255" s="11" t="s">
        <v>183</v>
      </c>
      <c r="BP1255" s="11" t="s">
        <v>183</v>
      </c>
      <c r="BQ1255" s="11" t="s">
        <v>183</v>
      </c>
      <c r="BR1255" s="11" t="s">
        <v>183</v>
      </c>
      <c r="BS1255" s="11" t="s">
        <v>183</v>
      </c>
      <c r="BT1255" s="11" t="s">
        <v>183</v>
      </c>
      <c r="BU1255" s="11"/>
      <c r="BV1255" s="15"/>
      <c r="BW1255" s="15"/>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c r="CU1255" s="15"/>
      <c r="CV1255" s="15"/>
      <c r="CW1255" s="15"/>
      <c r="CX1255" s="15"/>
      <c r="CY1255" s="15"/>
      <c r="CZ1255" s="15"/>
      <c r="DA1255" s="15"/>
      <c r="DB1255" s="16"/>
      <c r="DC1255" s="16"/>
      <c r="DD1255" s="16"/>
      <c r="DE1255" s="16"/>
      <c r="DF1255" s="17"/>
      <c r="DG1255" s="16"/>
      <c r="DH1255" s="16"/>
      <c r="DI1255" s="16"/>
      <c r="DJ1255" s="16"/>
      <c r="DK1255" s="16"/>
      <c r="DL1255" s="16"/>
      <c r="DM1255" s="128"/>
      <c r="DN1255" s="16"/>
      <c r="DO1255" s="16"/>
      <c r="DP1255" s="16"/>
      <c r="DQ1255" s="16"/>
      <c r="DR1255" s="16"/>
      <c r="DS1255" s="16"/>
      <c r="DT1255" s="16"/>
      <c r="DU1255" s="16"/>
      <c r="DV1255" s="16"/>
      <c r="DW1255" s="138"/>
      <c r="DX1255" s="137"/>
      <c r="DY1255" s="137"/>
      <c r="DZ1255" s="17"/>
      <c r="EA1255" s="15"/>
      <c r="EB1255" s="15"/>
      <c r="EC1255" s="15"/>
      <c r="ED1255" s="15"/>
    </row>
    <row r="1256" spans="1:134" ht="15" hidden="1" customHeight="1" x14ac:dyDescent="0.3">
      <c r="A1256" s="340"/>
      <c r="B1256" s="139"/>
      <c r="C1256" s="553"/>
      <c r="D1256" s="125"/>
      <c r="E1256" s="125"/>
      <c r="F1256" s="125"/>
      <c r="G1256" s="125"/>
      <c r="H1256" s="125"/>
      <c r="I1256" s="125"/>
      <c r="J1256" s="125"/>
      <c r="K1256" s="125"/>
      <c r="L1256" s="125"/>
      <c r="M1256" s="125"/>
      <c r="N1256" s="125"/>
      <c r="O1256" s="125"/>
      <c r="P1256" s="125"/>
      <c r="Q1256" s="125"/>
      <c r="R1256" s="125"/>
      <c r="S1256" s="125"/>
      <c r="T1256" s="125"/>
      <c r="U1256" s="125"/>
      <c r="V1256" s="125"/>
      <c r="W1256" s="125"/>
      <c r="X1256" s="125"/>
      <c r="Y1256" s="125"/>
      <c r="Z1256" s="125"/>
      <c r="AA1256" s="125"/>
      <c r="AB1256" s="125"/>
      <c r="AC1256" s="125"/>
      <c r="AD1256" s="125"/>
      <c r="AE1256" s="125"/>
      <c r="AF1256" s="125"/>
      <c r="AG1256" s="125"/>
      <c r="AH1256" s="125"/>
      <c r="AI1256" s="125"/>
      <c r="AJ1256" s="128"/>
      <c r="AK1256" s="143"/>
      <c r="AL1256" s="143"/>
      <c r="AM1256" s="144"/>
      <c r="AN1256" s="145"/>
      <c r="AO1256" s="145"/>
      <c r="AP1256" s="145"/>
      <c r="AQ1256" s="132" t="s">
        <v>1927</v>
      </c>
      <c r="AR1256" s="263">
        <v>9.9966397849462305E-2</v>
      </c>
      <c r="AS1256" s="12" t="s">
        <v>346</v>
      </c>
      <c r="AT1256" s="224"/>
      <c r="AU1256" s="224"/>
      <c r="AV1256" s="12"/>
      <c r="AW1256" s="12"/>
      <c r="AX1256" s="12"/>
      <c r="AY1256" s="12"/>
      <c r="AZ1256" s="12"/>
      <c r="BA1256" s="12"/>
      <c r="BB1256" s="14"/>
      <c r="BC1256" s="14"/>
      <c r="BD1256" s="15"/>
      <c r="BE1256" s="137" t="s">
        <v>183</v>
      </c>
      <c r="BF1256" s="146"/>
      <c r="BG1256" s="146"/>
      <c r="BH1256" s="146"/>
      <c r="BI1256" s="11" t="s">
        <v>183</v>
      </c>
      <c r="BJ1256" s="11" t="s">
        <v>183</v>
      </c>
      <c r="BK1256" s="11" t="s">
        <v>183</v>
      </c>
      <c r="BL1256" s="11" t="s">
        <v>183</v>
      </c>
      <c r="BM1256" s="11" t="s">
        <v>183</v>
      </c>
      <c r="BN1256" s="11" t="s">
        <v>183</v>
      </c>
      <c r="BO1256" s="11" t="s">
        <v>183</v>
      </c>
      <c r="BP1256" s="11" t="s">
        <v>183</v>
      </c>
      <c r="BQ1256" s="11" t="s">
        <v>183</v>
      </c>
      <c r="BR1256" s="11" t="s">
        <v>183</v>
      </c>
      <c r="BS1256" s="11" t="s">
        <v>183</v>
      </c>
      <c r="BT1256" s="11" t="s">
        <v>183</v>
      </c>
      <c r="BU1256" s="11"/>
      <c r="BV1256" s="15"/>
      <c r="BW1256" s="15"/>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c r="CU1256" s="15"/>
      <c r="CV1256" s="15"/>
      <c r="CW1256" s="15"/>
      <c r="CX1256" s="15"/>
      <c r="CY1256" s="15"/>
      <c r="CZ1256" s="15"/>
      <c r="DA1256" s="15"/>
      <c r="DB1256" s="16"/>
      <c r="DC1256" s="16"/>
      <c r="DD1256" s="16"/>
      <c r="DE1256" s="16"/>
      <c r="DF1256" s="17"/>
      <c r="DG1256" s="16"/>
      <c r="DH1256" s="16"/>
      <c r="DI1256" s="16"/>
      <c r="DJ1256" s="16"/>
      <c r="DK1256" s="16"/>
      <c r="DL1256" s="16"/>
      <c r="DM1256" s="128"/>
      <c r="DN1256" s="16"/>
      <c r="DO1256" s="16"/>
      <c r="DP1256" s="16"/>
      <c r="DQ1256" s="16"/>
      <c r="DR1256" s="16"/>
      <c r="DS1256" s="16"/>
      <c r="DT1256" s="16"/>
      <c r="DU1256" s="16"/>
      <c r="DV1256" s="16"/>
      <c r="DW1256" s="138"/>
      <c r="DX1256" s="137"/>
      <c r="DY1256" s="137"/>
      <c r="DZ1256" s="17"/>
      <c r="EA1256" s="15"/>
      <c r="EB1256" s="15"/>
      <c r="EC1256" s="15"/>
      <c r="ED1256" s="15"/>
    </row>
    <row r="1257" spans="1:134" ht="15" hidden="1" customHeight="1" x14ac:dyDescent="0.3">
      <c r="A1257" s="220"/>
      <c r="B1257" s="139"/>
      <c r="C1257" s="553"/>
      <c r="D1257" s="125"/>
      <c r="E1257" s="125"/>
      <c r="F1257" s="125"/>
      <c r="G1257" s="125"/>
      <c r="H1257" s="125"/>
      <c r="I1257" s="125"/>
      <c r="J1257" s="125"/>
      <c r="K1257" s="125"/>
      <c r="L1257" s="125"/>
      <c r="M1257" s="125"/>
      <c r="N1257" s="125"/>
      <c r="O1257" s="125"/>
      <c r="P1257" s="125"/>
      <c r="Q1257" s="125"/>
      <c r="R1257" s="125"/>
      <c r="S1257" s="125"/>
      <c r="T1257" s="125"/>
      <c r="U1257" s="125"/>
      <c r="V1257" s="125"/>
      <c r="W1257" s="125"/>
      <c r="X1257" s="125"/>
      <c r="Y1257" s="125"/>
      <c r="Z1257" s="125"/>
      <c r="AA1257" s="125"/>
      <c r="AB1257" s="125"/>
      <c r="AC1257" s="125"/>
      <c r="AD1257" s="125"/>
      <c r="AE1257" s="125"/>
      <c r="AF1257" s="125"/>
      <c r="AG1257" s="125"/>
      <c r="AH1257" s="125"/>
      <c r="AI1257" s="125"/>
      <c r="AJ1257" s="148"/>
      <c r="AK1257" s="12"/>
      <c r="AL1257" s="12"/>
      <c r="AM1257" s="149"/>
      <c r="AN1257" s="150"/>
      <c r="AO1257" s="150"/>
      <c r="AP1257" s="150"/>
      <c r="AQ1257" s="132"/>
      <c r="AR1257" s="12"/>
      <c r="AS1257" s="12"/>
      <c r="AT1257" s="12"/>
      <c r="AU1257" s="12"/>
      <c r="AV1257" s="12"/>
      <c r="AW1257" s="12"/>
      <c r="AX1257" s="12"/>
      <c r="AY1257" s="12"/>
      <c r="AZ1257" s="12"/>
      <c r="BA1257" s="12"/>
      <c r="BB1257" s="14"/>
      <c r="BC1257" s="14"/>
      <c r="BD1257" s="15"/>
      <c r="BE1257" s="137" t="s">
        <v>183</v>
      </c>
      <c r="BF1257" s="146"/>
      <c r="BG1257" s="146"/>
      <c r="BH1257" s="146"/>
      <c r="BI1257" s="11" t="s">
        <v>183</v>
      </c>
      <c r="BJ1257" s="11" t="s">
        <v>183</v>
      </c>
      <c r="BK1257" s="11" t="s">
        <v>183</v>
      </c>
      <c r="BL1257" s="11" t="s">
        <v>183</v>
      </c>
      <c r="BM1257" s="11" t="s">
        <v>183</v>
      </c>
      <c r="BN1257" s="11" t="s">
        <v>183</v>
      </c>
      <c r="BO1257" s="11" t="s">
        <v>183</v>
      </c>
      <c r="BP1257" s="11" t="s">
        <v>183</v>
      </c>
      <c r="BQ1257" s="11" t="s">
        <v>183</v>
      </c>
      <c r="BR1257" s="11" t="s">
        <v>183</v>
      </c>
      <c r="BS1257" s="11" t="s">
        <v>183</v>
      </c>
      <c r="BT1257" s="11" t="s">
        <v>183</v>
      </c>
      <c r="BU1257" s="11"/>
      <c r="BV1257" s="15"/>
      <c r="BW1257" s="15"/>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c r="CU1257" s="15"/>
      <c r="CV1257" s="15"/>
      <c r="CW1257" s="15"/>
      <c r="CX1257" s="15"/>
      <c r="CY1257" s="15"/>
      <c r="CZ1257" s="15"/>
      <c r="DA1257" s="15"/>
      <c r="DB1257" s="16"/>
      <c r="DC1257" s="16"/>
      <c r="DD1257" s="16"/>
      <c r="DE1257" s="16"/>
      <c r="DF1257" s="17"/>
      <c r="DG1257" s="16"/>
      <c r="DH1257" s="16"/>
      <c r="DI1257" s="16"/>
      <c r="DJ1257" s="16"/>
      <c r="DK1257" s="16"/>
      <c r="DL1257" s="16"/>
      <c r="DM1257" s="13"/>
      <c r="DN1257" s="16"/>
      <c r="DO1257" s="16"/>
      <c r="DP1257" s="16"/>
      <c r="DQ1257" s="16"/>
      <c r="DR1257" s="16"/>
      <c r="DS1257" s="16"/>
      <c r="DT1257" s="16"/>
      <c r="DU1257" s="16"/>
      <c r="DV1257" s="16"/>
      <c r="DW1257" s="138"/>
      <c r="DX1257" s="137"/>
      <c r="DY1257" s="137"/>
      <c r="DZ1257" s="17"/>
      <c r="EA1257" s="15"/>
      <c r="EB1257" s="15"/>
      <c r="EC1257" s="15"/>
      <c r="ED1257" s="15"/>
    </row>
    <row r="1258" spans="1:134" ht="15" hidden="1" customHeight="1" x14ac:dyDescent="0.3">
      <c r="A1258" s="154"/>
      <c r="B1258" s="337" t="s">
        <v>1928</v>
      </c>
      <c r="C1258" s="561" t="s">
        <v>1929</v>
      </c>
      <c r="D1258" s="152"/>
      <c r="E1258" s="152"/>
      <c r="F1258" s="152"/>
      <c r="G1258" s="151"/>
      <c r="H1258" s="152"/>
      <c r="I1258" s="151"/>
      <c r="J1258" s="152"/>
      <c r="K1258" s="151"/>
      <c r="L1258" s="152"/>
      <c r="M1258" s="151"/>
      <c r="N1258" s="243"/>
      <c r="O1258" s="152"/>
      <c r="P1258" s="228"/>
      <c r="Q1258" s="152"/>
      <c r="R1258" s="152"/>
      <c r="S1258" s="152"/>
      <c r="T1258" s="152"/>
      <c r="U1258" s="152"/>
      <c r="V1258" s="152"/>
      <c r="W1258" s="152"/>
      <c r="X1258" s="152"/>
      <c r="Y1258" s="152"/>
      <c r="Z1258" s="152"/>
      <c r="AA1258" s="152"/>
      <c r="AB1258" s="152"/>
      <c r="AC1258" s="152"/>
      <c r="AD1258" s="152"/>
      <c r="AE1258" s="152"/>
      <c r="AF1258" s="152"/>
      <c r="AG1258" s="152"/>
      <c r="AH1258" s="152"/>
      <c r="AI1258" s="152"/>
      <c r="AJ1258" s="128">
        <f>IF($DM1258=0,0,(IF(_xlfn.BITAND($DM1258, 128),"8,", "") &amp; IF(_xlfn.BITAND($DM1258,64),"7,", "") &amp; IF(_xlfn.BITAND($DM1258,7), _xlfn.BITAND($DM1258,7) &amp; ",", "") &amp; IF(_xlfn.BITAND($DM1258, 56), _xlfn.BITAND($DM1258, 56)/8, "")))</f>
        <v>0</v>
      </c>
      <c r="AK1258" s="129">
        <v>91</v>
      </c>
      <c r="AL1258" s="129">
        <v>16</v>
      </c>
      <c r="AM1258" s="130" t="s">
        <v>165</v>
      </c>
      <c r="AN1258" s="131" t="s">
        <v>1906</v>
      </c>
      <c r="AO1258" s="131" t="s">
        <v>356</v>
      </c>
      <c r="AP1258" s="131" t="s">
        <v>189</v>
      </c>
      <c r="AQ1258" s="132" t="s">
        <v>1930</v>
      </c>
      <c r="AR1258" s="133">
        <v>20.001220703125</v>
      </c>
      <c r="AS1258" s="12" t="s">
        <v>170</v>
      </c>
      <c r="AT1258" s="198">
        <v>1.5</v>
      </c>
      <c r="AU1258" s="198">
        <v>3</v>
      </c>
      <c r="AV1258" s="12" t="s">
        <v>259</v>
      </c>
      <c r="AW1258" s="135">
        <v>0</v>
      </c>
      <c r="AX1258" s="135">
        <v>0</v>
      </c>
      <c r="AY1258" s="135">
        <v>0</v>
      </c>
      <c r="AZ1258" s="135">
        <v>0</v>
      </c>
      <c r="BA1258" s="135">
        <v>0</v>
      </c>
      <c r="BB1258" s="136"/>
      <c r="BC1258" s="136"/>
      <c r="BD1258" s="15"/>
      <c r="BE1258" s="137" t="str">
        <f>IF(C1258="","",C1258)</f>
        <v>FPP1 higher than FPP2</v>
      </c>
      <c r="BF1258" s="11" t="s">
        <v>264</v>
      </c>
      <c r="BG1258" s="11" t="s">
        <v>265</v>
      </c>
      <c r="BH1258" s="11" t="s">
        <v>266</v>
      </c>
      <c r="BI1258" s="146" t="s">
        <v>484</v>
      </c>
      <c r="BJ1258" s="11" t="s">
        <v>268</v>
      </c>
      <c r="BK1258" s="11" t="s">
        <v>485</v>
      </c>
      <c r="BL1258" s="11" t="s">
        <v>486</v>
      </c>
      <c r="BM1258" s="11" t="s">
        <v>323</v>
      </c>
      <c r="BN1258" s="11" t="s">
        <v>182</v>
      </c>
      <c r="BO1258" s="11" t="s">
        <v>181</v>
      </c>
      <c r="BP1258" s="11" t="s">
        <v>272</v>
      </c>
      <c r="BQ1258" s="11" t="s">
        <v>180</v>
      </c>
      <c r="BR1258" s="11" t="s">
        <v>182</v>
      </c>
      <c r="BS1258" s="11" t="s">
        <v>183</v>
      </c>
      <c r="BT1258" s="11" t="s">
        <v>182</v>
      </c>
      <c r="BU1258" s="11"/>
      <c r="BV1258" s="15">
        <f t="shared" ref="BV1258:BZ1259" si="595">IF(UPPER(TRIM(D1258))="X",1,0)</f>
        <v>0</v>
      </c>
      <c r="BW1258" s="15">
        <f t="shared" si="595"/>
        <v>0</v>
      </c>
      <c r="BX1258" s="15">
        <f t="shared" si="595"/>
        <v>0</v>
      </c>
      <c r="BY1258" s="15">
        <f t="shared" si="595"/>
        <v>0</v>
      </c>
      <c r="BZ1258" s="15">
        <f t="shared" si="595"/>
        <v>0</v>
      </c>
      <c r="CA1258" s="15">
        <f>IF(UPPER(TRIM(J1258))="X",1,0)</f>
        <v>0</v>
      </c>
      <c r="CB1258" s="15">
        <f>IF(UPPER(TRIM(L1258))="X",1,0)</f>
        <v>0</v>
      </c>
      <c r="CC1258" s="15">
        <f>IF(UPPER(TRIM(M1258))="X",1,0)</f>
        <v>0</v>
      </c>
      <c r="CD1258" s="15">
        <f>IF(UPPER(TRIM(I1258))="X",1,0)</f>
        <v>0</v>
      </c>
      <c r="CE1258" s="15">
        <f>IF(UPPER(TRIM(K1258))="X",1,0)</f>
        <v>0</v>
      </c>
      <c r="CF1258" s="15">
        <f t="shared" ref="CF1258:CU1259" si="596">IF(UPPER(TRIM(N1258))="X",1,0)</f>
        <v>0</v>
      </c>
      <c r="CG1258" s="15">
        <f t="shared" si="596"/>
        <v>0</v>
      </c>
      <c r="CH1258" s="15">
        <f t="shared" si="596"/>
        <v>0</v>
      </c>
      <c r="CI1258" s="15">
        <f t="shared" si="596"/>
        <v>0</v>
      </c>
      <c r="CJ1258" s="15">
        <f t="shared" si="596"/>
        <v>0</v>
      </c>
      <c r="CK1258" s="15">
        <f t="shared" si="596"/>
        <v>0</v>
      </c>
      <c r="CL1258" s="15">
        <f t="shared" si="596"/>
        <v>0</v>
      </c>
      <c r="CM1258" s="15">
        <f t="shared" si="596"/>
        <v>0</v>
      </c>
      <c r="CN1258" s="15">
        <f t="shared" si="596"/>
        <v>0</v>
      </c>
      <c r="CO1258" s="15">
        <f t="shared" si="596"/>
        <v>0</v>
      </c>
      <c r="CP1258" s="15">
        <f t="shared" si="596"/>
        <v>0</v>
      </c>
      <c r="CQ1258" s="15">
        <f t="shared" si="596"/>
        <v>0</v>
      </c>
      <c r="CR1258" s="15">
        <f t="shared" si="596"/>
        <v>0</v>
      </c>
      <c r="CS1258" s="15">
        <f t="shared" si="596"/>
        <v>0</v>
      </c>
      <c r="CT1258" s="15">
        <f t="shared" si="596"/>
        <v>0</v>
      </c>
      <c r="CU1258" s="15">
        <f t="shared" si="596"/>
        <v>0</v>
      </c>
      <c r="CV1258" s="15">
        <f t="shared" ref="CP1258:DA1259" si="597">IF(UPPER(TRIM(AD1258))="X",1,0)</f>
        <v>0</v>
      </c>
      <c r="CW1258" s="15">
        <f t="shared" si="597"/>
        <v>0</v>
      </c>
      <c r="CX1258" s="15">
        <f t="shared" si="597"/>
        <v>0</v>
      </c>
      <c r="CY1258" s="15">
        <f t="shared" si="597"/>
        <v>0</v>
      </c>
      <c r="CZ1258" s="15">
        <f t="shared" si="597"/>
        <v>0</v>
      </c>
      <c r="DA1258" s="15">
        <f t="shared" si="597"/>
        <v>0</v>
      </c>
      <c r="DB1258" s="16">
        <f>IF(UPPER(TRIM(AM1258))="P", 0, IF(UPPER(TRIM(AM1258))="C", 16384, IF(UPPER(TRIM(AM1258))="B", 32768, IF(UPPER(TRIM(AM1258))="U", 49152, -1))))</f>
        <v>0</v>
      </c>
      <c r="DC1258" s="16">
        <f>HEX2DEC(AN1258)</f>
        <v>8485</v>
      </c>
      <c r="DD1258" s="16">
        <f>IF(UPPER(TRIM(BB1258))="",0,IF(UPPER(TRIM(BB1258))="M",32,IF(UPPER(TRIM(BB1258))="H",64,IF(UPPER(TRIM(BB1258))="I",128,-1))))</f>
        <v>0</v>
      </c>
      <c r="DE1258" s="16">
        <f>IF(UPPER(TRIM(BC1258))="",0, IF(UPPER(TRIM(BC1258))="U",1,IF(UPPER(TRIM(BC1258))="A",2,IF(UPPER(TRIM(BC1258))="B1",4,IF(UPPER(TRIM(BC1258))="B2",8,IF(UPPER(TRIM(BC1258))="C",16,-1))))))</f>
        <v>0</v>
      </c>
      <c r="DF1258" s="17"/>
      <c r="DG1258" s="16">
        <v>27</v>
      </c>
      <c r="DH1258" s="16">
        <f>AK1258</f>
        <v>91</v>
      </c>
      <c r="DI1258" s="16">
        <f>AL1258</f>
        <v>16</v>
      </c>
      <c r="DJ1258" s="16">
        <f>DB1258 + DC1258</f>
        <v>8485</v>
      </c>
      <c r="DK1258" s="16">
        <f>HEX2DEC(AO1258)</f>
        <v>28</v>
      </c>
      <c r="DL1258" s="16">
        <f>HEX2DEC(AP1258)</f>
        <v>4369</v>
      </c>
      <c r="DM1258" s="128">
        <v>0</v>
      </c>
      <c r="DN1258" s="16">
        <v>34</v>
      </c>
      <c r="DO1258" s="16">
        <f>BV1258*2^15+BW1258*2^14+BX1258*2^13+BY1258*2^12+BZ1258*2^11+CA1258*2^10+CB1258*2^9+CC1258*2^8+CD1258*2^7+CE1258*2^6+CF1258*2^5+CG1258*2^4+CH1258*2^3+CI1258*2^2+CJ1258*2^1+CK1258*2^0</f>
        <v>0</v>
      </c>
      <c r="DP1258" s="16">
        <f>CL1258*2^15+CM1258*2^14+CN1258*2^13+CO1258*2^12+CP1258*2^11+CQ1258*2^10+CR1258*2^9+CS1258*2^8+CT1258*2^7+CU1258*2^6+CV1258*2^5+CW1258*2^4+CX1258*2^3+CY1258*2^2+CZ1258*2^1+DA1258*2^0</f>
        <v>0</v>
      </c>
      <c r="DQ1258" s="16">
        <f>IF(DS1258=2,AT1258*1000,IF(DS1258&gt;2,AT1258,HEX2DEC("40000000")))</f>
        <v>1500</v>
      </c>
      <c r="DR1258" s="16">
        <f>IF(DT1258=2,AU1258*1000,IF(DT1258&gt;2,AU1258,HEX2DEC("40000000")))</f>
        <v>3000</v>
      </c>
      <c r="DS1258" s="16">
        <v>2</v>
      </c>
      <c r="DT1258" s="16">
        <v>2</v>
      </c>
      <c r="DU1258" s="16">
        <f>MAX(0,MIN(AX1258,3))*2^14+MAX(0,MIN(AY1258,3))*2^12+MAX(0,MIN(AZ1258,3))*2^10+MAX(0,MIN(BA1258,3))*2^8+IF(AW1258&lt;0,31,IF(AW1258&gt;30,30,AW1258))</f>
        <v>0</v>
      </c>
      <c r="DV1258" s="16">
        <f>DD1258 + DE1258</f>
        <v>0</v>
      </c>
      <c r="DW1258" s="138" t="s">
        <v>184</v>
      </c>
      <c r="DX1258" s="137" t="s">
        <v>273</v>
      </c>
      <c r="DY1258" s="137" t="s">
        <v>186</v>
      </c>
      <c r="DZ1258" s="17"/>
      <c r="EA1258" s="15"/>
      <c r="EB1258" s="15"/>
      <c r="EC1258" s="15"/>
      <c r="ED1258" s="15"/>
    </row>
    <row r="1259" spans="1:134" ht="15" hidden="1" customHeight="1" x14ac:dyDescent="0.3">
      <c r="A1259" s="123"/>
      <c r="B1259" s="139"/>
      <c r="C1259" s="561" t="s">
        <v>1931</v>
      </c>
      <c r="D1259" s="152"/>
      <c r="E1259" s="152"/>
      <c r="F1259" s="152"/>
      <c r="G1259" s="151"/>
      <c r="H1259" s="152"/>
      <c r="I1259" s="151"/>
      <c r="J1259" s="152"/>
      <c r="K1259" s="151"/>
      <c r="L1259" s="152"/>
      <c r="M1259" s="151"/>
      <c r="N1259" s="243"/>
      <c r="O1259" s="152"/>
      <c r="P1259" s="228"/>
      <c r="Q1259" s="152"/>
      <c r="R1259" s="152"/>
      <c r="S1259" s="152"/>
      <c r="T1259" s="152"/>
      <c r="U1259" s="152"/>
      <c r="V1259" s="152"/>
      <c r="W1259" s="152"/>
      <c r="X1259" s="152"/>
      <c r="Y1259" s="152"/>
      <c r="Z1259" s="152"/>
      <c r="AA1259" s="152"/>
      <c r="AB1259" s="152"/>
      <c r="AC1259" s="152"/>
      <c r="AD1259" s="152"/>
      <c r="AE1259" s="152"/>
      <c r="AF1259" s="152"/>
      <c r="AG1259" s="152"/>
      <c r="AH1259" s="152"/>
      <c r="AI1259" s="152"/>
      <c r="AJ1259" s="128">
        <f>IF($DM1259=0,0,(IF(_xlfn.BITAND($DM1259, 128),"8,", "") &amp; IF(_xlfn.BITAND($DM1259,64),"7,", "") &amp; IF(_xlfn.BITAND($DM1259,7), _xlfn.BITAND($DM1259,7) &amp; ",", "") &amp; IF(_xlfn.BITAND($DM1259, 56), _xlfn.BITAND($DM1259, 56)/8, "")))</f>
        <v>0</v>
      </c>
      <c r="AK1259" s="129">
        <v>91</v>
      </c>
      <c r="AL1259" s="129">
        <v>18</v>
      </c>
      <c r="AM1259" s="130" t="s">
        <v>165</v>
      </c>
      <c r="AN1259" s="131" t="s">
        <v>1899</v>
      </c>
      <c r="AO1259" s="131" t="s">
        <v>356</v>
      </c>
      <c r="AP1259" s="131" t="s">
        <v>189</v>
      </c>
      <c r="AQ1259" s="132" t="s">
        <v>1932</v>
      </c>
      <c r="AR1259" s="133">
        <v>-20.001220703125</v>
      </c>
      <c r="AS1259" s="12" t="s">
        <v>170</v>
      </c>
      <c r="AT1259" s="198">
        <v>1.5</v>
      </c>
      <c r="AU1259" s="198">
        <v>3</v>
      </c>
      <c r="AV1259" s="12" t="s">
        <v>259</v>
      </c>
      <c r="AW1259" s="135">
        <v>0</v>
      </c>
      <c r="AX1259" s="135">
        <v>0</v>
      </c>
      <c r="AY1259" s="135">
        <v>0</v>
      </c>
      <c r="AZ1259" s="135">
        <v>0</v>
      </c>
      <c r="BA1259" s="135">
        <v>0</v>
      </c>
      <c r="BB1259" s="136"/>
      <c r="BC1259" s="136"/>
      <c r="BD1259" s="15"/>
      <c r="BE1259" s="137" t="str">
        <f>IF(C1259="","",C1259)</f>
        <v>FPP1 lower than FPP2</v>
      </c>
      <c r="BF1259" s="11" t="s">
        <v>264</v>
      </c>
      <c r="BG1259" s="11" t="s">
        <v>265</v>
      </c>
      <c r="BH1259" s="11" t="s">
        <v>266</v>
      </c>
      <c r="BI1259" s="146" t="s">
        <v>484</v>
      </c>
      <c r="BJ1259" s="11" t="s">
        <v>268</v>
      </c>
      <c r="BK1259" s="11" t="s">
        <v>485</v>
      </c>
      <c r="BL1259" s="11" t="s">
        <v>486</v>
      </c>
      <c r="BM1259" s="11" t="s">
        <v>323</v>
      </c>
      <c r="BN1259" s="11" t="s">
        <v>182</v>
      </c>
      <c r="BO1259" s="11" t="s">
        <v>181</v>
      </c>
      <c r="BP1259" s="11" t="s">
        <v>272</v>
      </c>
      <c r="BQ1259" s="11" t="s">
        <v>180</v>
      </c>
      <c r="BR1259" s="11" t="s">
        <v>182</v>
      </c>
      <c r="BS1259" s="11" t="s">
        <v>183</v>
      </c>
      <c r="BT1259" s="11" t="s">
        <v>182</v>
      </c>
      <c r="BU1259" s="11"/>
      <c r="BV1259" s="15">
        <f t="shared" si="595"/>
        <v>0</v>
      </c>
      <c r="BW1259" s="15">
        <f t="shared" si="595"/>
        <v>0</v>
      </c>
      <c r="BX1259" s="15">
        <f t="shared" si="595"/>
        <v>0</v>
      </c>
      <c r="BY1259" s="15">
        <f t="shared" si="595"/>
        <v>0</v>
      </c>
      <c r="BZ1259" s="15">
        <f t="shared" si="595"/>
        <v>0</v>
      </c>
      <c r="CA1259" s="15">
        <f>IF(UPPER(TRIM(J1259))="X",1,0)</f>
        <v>0</v>
      </c>
      <c r="CB1259" s="15">
        <f>IF(UPPER(TRIM(L1259))="X",1,0)</f>
        <v>0</v>
      </c>
      <c r="CC1259" s="15">
        <f>IF(UPPER(TRIM(M1259))="X",1,0)</f>
        <v>0</v>
      </c>
      <c r="CD1259" s="15">
        <f>IF(UPPER(TRIM(I1259))="X",1,0)</f>
        <v>0</v>
      </c>
      <c r="CE1259" s="15">
        <f>IF(UPPER(TRIM(K1259))="X",1,0)</f>
        <v>0</v>
      </c>
      <c r="CF1259" s="15">
        <f t="shared" si="596"/>
        <v>0</v>
      </c>
      <c r="CG1259" s="15">
        <f t="shared" si="596"/>
        <v>0</v>
      </c>
      <c r="CH1259" s="15">
        <f t="shared" si="596"/>
        <v>0</v>
      </c>
      <c r="CI1259" s="15">
        <f t="shared" si="596"/>
        <v>0</v>
      </c>
      <c r="CJ1259" s="15">
        <f t="shared" si="596"/>
        <v>0</v>
      </c>
      <c r="CK1259" s="15">
        <f t="shared" si="596"/>
        <v>0</v>
      </c>
      <c r="CL1259" s="15">
        <f t="shared" si="596"/>
        <v>0</v>
      </c>
      <c r="CM1259" s="15">
        <f t="shared" si="596"/>
        <v>0</v>
      </c>
      <c r="CN1259" s="15">
        <f t="shared" si="596"/>
        <v>0</v>
      </c>
      <c r="CO1259" s="15">
        <f t="shared" si="596"/>
        <v>0</v>
      </c>
      <c r="CP1259" s="15">
        <f t="shared" si="597"/>
        <v>0</v>
      </c>
      <c r="CQ1259" s="15">
        <f t="shared" si="597"/>
        <v>0</v>
      </c>
      <c r="CR1259" s="15">
        <f t="shared" si="597"/>
        <v>0</v>
      </c>
      <c r="CS1259" s="15">
        <f t="shared" si="597"/>
        <v>0</v>
      </c>
      <c r="CT1259" s="15">
        <f t="shared" si="597"/>
        <v>0</v>
      </c>
      <c r="CU1259" s="15">
        <f t="shared" si="597"/>
        <v>0</v>
      </c>
      <c r="CV1259" s="15">
        <f t="shared" si="597"/>
        <v>0</v>
      </c>
      <c r="CW1259" s="15">
        <f t="shared" si="597"/>
        <v>0</v>
      </c>
      <c r="CX1259" s="15">
        <f t="shared" si="597"/>
        <v>0</v>
      </c>
      <c r="CY1259" s="15">
        <f t="shared" si="597"/>
        <v>0</v>
      </c>
      <c r="CZ1259" s="15">
        <f t="shared" si="597"/>
        <v>0</v>
      </c>
      <c r="DA1259" s="15">
        <f t="shared" si="597"/>
        <v>0</v>
      </c>
      <c r="DB1259" s="16">
        <f>IF(UPPER(TRIM(AM1259))="P", 0, IF(UPPER(TRIM(AM1259))="C", 16384, IF(UPPER(TRIM(AM1259))="B", 32768, IF(UPPER(TRIM(AM1259))="U", 49152, -1))))</f>
        <v>0</v>
      </c>
      <c r="DC1259" s="16">
        <f>HEX2DEC(AN1259)</f>
        <v>8480</v>
      </c>
      <c r="DD1259" s="16">
        <f>IF(UPPER(TRIM(BB1259))="",0,IF(UPPER(TRIM(BB1259))="M",32,IF(UPPER(TRIM(BB1259))="H",64,IF(UPPER(TRIM(BB1259))="I",128,-1))))</f>
        <v>0</v>
      </c>
      <c r="DE1259" s="16">
        <f>IF(UPPER(TRIM(BC1259))="",0, IF(UPPER(TRIM(BC1259))="U",1,IF(UPPER(TRIM(BC1259))="A",2,IF(UPPER(TRIM(BC1259))="B1",4,IF(UPPER(TRIM(BC1259))="B2",8,IF(UPPER(TRIM(BC1259))="C",16,-1))))))</f>
        <v>0</v>
      </c>
      <c r="DF1259" s="17"/>
      <c r="DG1259" s="16">
        <v>28</v>
      </c>
      <c r="DH1259" s="16">
        <f>AK1259</f>
        <v>91</v>
      </c>
      <c r="DI1259" s="16">
        <f>AL1259</f>
        <v>18</v>
      </c>
      <c r="DJ1259" s="16">
        <f>DB1259 + DC1259</f>
        <v>8480</v>
      </c>
      <c r="DK1259" s="16">
        <f>HEX2DEC(AO1259)</f>
        <v>28</v>
      </c>
      <c r="DL1259" s="16">
        <f>HEX2DEC(AP1259)</f>
        <v>4369</v>
      </c>
      <c r="DM1259" s="128">
        <v>0</v>
      </c>
      <c r="DN1259" s="16">
        <v>35</v>
      </c>
      <c r="DO1259" s="16">
        <f>BV1259*2^15+BW1259*2^14+BX1259*2^13+BY1259*2^12+BZ1259*2^11+CA1259*2^10+CB1259*2^9+CC1259*2^8+CD1259*2^7+CE1259*2^6+CF1259*2^5+CG1259*2^4+CH1259*2^3+CI1259*2^2+CJ1259*2^1+CK1259*2^0</f>
        <v>0</v>
      </c>
      <c r="DP1259" s="16">
        <f>CL1259*2^15+CM1259*2^14+CN1259*2^13+CO1259*2^12+CP1259*2^11+CQ1259*2^10+CR1259*2^9+CS1259*2^8+CT1259*2^7+CU1259*2^6+CV1259*2^5+CW1259*2^4+CX1259*2^3+CY1259*2^2+CZ1259*2^1+DA1259*2^0</f>
        <v>0</v>
      </c>
      <c r="DQ1259" s="16">
        <f>IF(DS1259=2,AT1259*1000,IF(DS1259&gt;2,AT1259,HEX2DEC("40000000")))</f>
        <v>1500</v>
      </c>
      <c r="DR1259" s="16">
        <f>IF(DT1259=2,AU1259*1000,IF(DT1259&gt;2,AU1259,HEX2DEC("40000000")))</f>
        <v>3000</v>
      </c>
      <c r="DS1259" s="16">
        <v>2</v>
      </c>
      <c r="DT1259" s="16">
        <v>2</v>
      </c>
      <c r="DU1259" s="16">
        <f>MAX(0,MIN(AX1259,3))*2^14+MAX(0,MIN(AY1259,3))*2^12+MAX(0,MIN(AZ1259,3))*2^10+MAX(0,MIN(BA1259,3))*2^8+IF(AW1259&lt;0,31,IF(AW1259&gt;30,30,AW1259))</f>
        <v>0</v>
      </c>
      <c r="DV1259" s="16">
        <f>DD1259 + DE1259</f>
        <v>0</v>
      </c>
      <c r="DW1259" s="138" t="s">
        <v>184</v>
      </c>
      <c r="DX1259" s="137" t="s">
        <v>273</v>
      </c>
      <c r="DY1259" s="137" t="s">
        <v>186</v>
      </c>
      <c r="DZ1259" s="17"/>
      <c r="EA1259" s="15"/>
      <c r="EB1259" s="15"/>
      <c r="EC1259" s="15"/>
      <c r="ED1259" s="15"/>
    </row>
    <row r="1260" spans="1:134" ht="15" hidden="1" customHeight="1" x14ac:dyDescent="0.3">
      <c r="A1260" s="123"/>
      <c r="B1260" s="139"/>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48"/>
      <c r="AK1260" s="12"/>
      <c r="AL1260" s="12"/>
      <c r="AM1260" s="149"/>
      <c r="AN1260" s="150"/>
      <c r="AO1260" s="150"/>
      <c r="AP1260" s="150"/>
      <c r="AQ1260" s="132"/>
      <c r="AR1260" s="12"/>
      <c r="AS1260" s="12"/>
      <c r="AT1260" s="12"/>
      <c r="AU1260" s="12"/>
      <c r="AV1260" s="12"/>
      <c r="AW1260" s="12"/>
      <c r="AX1260" s="12"/>
      <c r="AY1260" s="12"/>
      <c r="AZ1260" s="12"/>
      <c r="BA1260" s="12"/>
      <c r="BB1260" s="14"/>
      <c r="BC1260" s="14"/>
      <c r="BD1260" s="15"/>
      <c r="BE1260" s="137" t="s">
        <v>183</v>
      </c>
      <c r="BF1260" s="146"/>
      <c r="BG1260" s="146"/>
      <c r="BH1260" s="146"/>
      <c r="BI1260" s="11" t="s">
        <v>183</v>
      </c>
      <c r="BJ1260" s="11" t="s">
        <v>183</v>
      </c>
      <c r="BK1260" s="11" t="s">
        <v>183</v>
      </c>
      <c r="BL1260" s="11" t="s">
        <v>183</v>
      </c>
      <c r="BM1260" s="11" t="s">
        <v>183</v>
      </c>
      <c r="BN1260" s="11" t="s">
        <v>183</v>
      </c>
      <c r="BO1260" s="11" t="s">
        <v>183</v>
      </c>
      <c r="BP1260" s="11" t="s">
        <v>183</v>
      </c>
      <c r="BQ1260" s="11" t="s">
        <v>183</v>
      </c>
      <c r="BR1260" s="11" t="s">
        <v>183</v>
      </c>
      <c r="BS1260" s="11" t="s">
        <v>183</v>
      </c>
      <c r="BT1260" s="11" t="s">
        <v>183</v>
      </c>
      <c r="BU1260" s="11"/>
      <c r="BV1260" s="15"/>
      <c r="BW1260" s="15"/>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c r="CU1260" s="15"/>
      <c r="CV1260" s="15"/>
      <c r="CW1260" s="15"/>
      <c r="CX1260" s="15"/>
      <c r="CY1260" s="15"/>
      <c r="CZ1260" s="15"/>
      <c r="DA1260" s="15"/>
      <c r="DB1260" s="16"/>
      <c r="DC1260" s="16"/>
      <c r="DD1260" s="16"/>
      <c r="DE1260" s="16"/>
      <c r="DF1260" s="17"/>
      <c r="DG1260" s="16"/>
      <c r="DH1260" s="16"/>
      <c r="DI1260" s="16"/>
      <c r="DJ1260" s="16"/>
      <c r="DK1260" s="16"/>
      <c r="DL1260" s="16"/>
      <c r="DM1260" s="13"/>
      <c r="DN1260" s="16"/>
      <c r="DO1260" s="16"/>
      <c r="DP1260" s="16"/>
      <c r="DQ1260" s="16"/>
      <c r="DR1260" s="16"/>
      <c r="DS1260" s="16"/>
      <c r="DT1260" s="16"/>
      <c r="DU1260" s="16"/>
      <c r="DV1260" s="16"/>
      <c r="DW1260" s="138"/>
      <c r="DX1260" s="137"/>
      <c r="DY1260" s="137"/>
      <c r="DZ1260" s="17"/>
      <c r="EA1260" s="15"/>
      <c r="EB1260" s="15"/>
      <c r="EC1260" s="15"/>
      <c r="ED1260" s="15"/>
    </row>
    <row r="1261" spans="1:134" ht="15" hidden="1" customHeight="1" x14ac:dyDescent="0.3">
      <c r="A1261" s="220"/>
      <c r="B1261" s="139"/>
      <c r="C1261" s="553" t="s">
        <v>1933</v>
      </c>
      <c r="D1261" s="151"/>
      <c r="E1261" s="151"/>
      <c r="F1261" s="151"/>
      <c r="G1261" s="151"/>
      <c r="H1261" s="151"/>
      <c r="I1261" s="151"/>
      <c r="J1261" s="151"/>
      <c r="K1261" s="151"/>
      <c r="L1261" s="151"/>
      <c r="M1261" s="151"/>
      <c r="N1261" s="151"/>
      <c r="O1261" s="151"/>
      <c r="P1261" s="151"/>
      <c r="Q1261" s="151"/>
      <c r="R1261" s="151"/>
      <c r="S1261" s="243"/>
      <c r="T1261" s="243"/>
      <c r="U1261" s="243"/>
      <c r="V1261" s="243"/>
      <c r="W1261" s="243"/>
      <c r="X1261" s="243"/>
      <c r="Y1261" s="243"/>
      <c r="Z1261" s="243"/>
      <c r="AA1261" s="243"/>
      <c r="AB1261" s="243"/>
      <c r="AC1261" s="243"/>
      <c r="AD1261" s="243"/>
      <c r="AE1261" s="243"/>
      <c r="AF1261" s="243"/>
      <c r="AG1261" s="243"/>
      <c r="AH1261" s="243"/>
      <c r="AI1261" s="243"/>
      <c r="AJ1261" s="128">
        <f>IF($DM1261=0,0,(IF(_xlfn.BITAND($DM1261, 128),"8,", "") &amp; IF(_xlfn.BITAND($DM1261,64),"7,", "") &amp; IF(_xlfn.BITAND($DM1261,7), _xlfn.BITAND($DM1261,7) &amp; ",", "") &amp; IF(_xlfn.BITAND($DM1261, 56), _xlfn.BITAND($DM1261, 56)/8, "")))</f>
        <v>0</v>
      </c>
      <c r="AK1261" s="129">
        <v>558</v>
      </c>
      <c r="AL1261" s="129">
        <v>5</v>
      </c>
      <c r="AM1261" s="130" t="s">
        <v>165</v>
      </c>
      <c r="AN1261" s="131" t="s">
        <v>1934</v>
      </c>
      <c r="AO1261" s="131" t="s">
        <v>1635</v>
      </c>
      <c r="AP1261" s="302" t="s">
        <v>1934</v>
      </c>
      <c r="AQ1261" s="132" t="s">
        <v>1571</v>
      </c>
      <c r="AR1261" s="12"/>
      <c r="AS1261" s="12"/>
      <c r="AT1261" s="198">
        <v>0.5</v>
      </c>
      <c r="AU1261" s="198">
        <v>2</v>
      </c>
      <c r="AV1261" s="12" t="s">
        <v>259</v>
      </c>
      <c r="AW1261" s="135">
        <v>0</v>
      </c>
      <c r="AX1261" s="135">
        <v>0</v>
      </c>
      <c r="AY1261" s="135">
        <v>0</v>
      </c>
      <c r="AZ1261" s="135">
        <v>0</v>
      </c>
      <c r="BA1261" s="135">
        <v>0</v>
      </c>
      <c r="BB1261" s="136"/>
      <c r="BC1261" s="136"/>
      <c r="BD1261" s="15"/>
      <c r="BE1261" s="137" t="str">
        <f>IF(C1261="","",C1261)</f>
        <v>IVS stuck at-idle, FPP1/2 match</v>
      </c>
      <c r="BF1261" s="11" t="s">
        <v>264</v>
      </c>
      <c r="BG1261" s="11" t="s">
        <v>265</v>
      </c>
      <c r="BH1261" s="11" t="s">
        <v>266</v>
      </c>
      <c r="BI1261" s="146" t="s">
        <v>484</v>
      </c>
      <c r="BJ1261" s="11" t="s">
        <v>268</v>
      </c>
      <c r="BK1261" s="11" t="s">
        <v>485</v>
      </c>
      <c r="BL1261" s="11" t="s">
        <v>486</v>
      </c>
      <c r="BM1261" s="11" t="s">
        <v>323</v>
      </c>
      <c r="BN1261" s="11" t="s">
        <v>182</v>
      </c>
      <c r="BO1261" s="11" t="s">
        <v>181</v>
      </c>
      <c r="BP1261" s="11" t="s">
        <v>272</v>
      </c>
      <c r="BQ1261" s="11" t="s">
        <v>180</v>
      </c>
      <c r="BR1261" s="11" t="s">
        <v>182</v>
      </c>
      <c r="BS1261" s="11" t="s">
        <v>183</v>
      </c>
      <c r="BT1261" s="11" t="s">
        <v>182</v>
      </c>
      <c r="BU1261" s="11"/>
      <c r="BV1261" s="15">
        <f t="shared" ref="BV1261:BZ1262" si="598">IF(UPPER(TRIM(D1261))="X",1,0)</f>
        <v>0</v>
      </c>
      <c r="BW1261" s="15">
        <f t="shared" si="598"/>
        <v>0</v>
      </c>
      <c r="BX1261" s="15">
        <f t="shared" si="598"/>
        <v>0</v>
      </c>
      <c r="BY1261" s="15">
        <f t="shared" si="598"/>
        <v>0</v>
      </c>
      <c r="BZ1261" s="15">
        <f t="shared" si="598"/>
        <v>0</v>
      </c>
      <c r="CA1261" s="15">
        <f>IF(UPPER(TRIM(J1261))="X",1,0)</f>
        <v>0</v>
      </c>
      <c r="CB1261" s="15">
        <f>IF(UPPER(TRIM(L1261))="X",1,0)</f>
        <v>0</v>
      </c>
      <c r="CC1261" s="15">
        <f>IF(UPPER(TRIM(M1261))="X",1,0)</f>
        <v>0</v>
      </c>
      <c r="CD1261" s="15">
        <f>IF(UPPER(TRIM(I1261))="X",1,0)</f>
        <v>0</v>
      </c>
      <c r="CE1261" s="15">
        <f>IF(UPPER(TRIM(K1261))="X",1,0)</f>
        <v>0</v>
      </c>
      <c r="CF1261" s="15">
        <f t="shared" ref="CF1261:CU1262" si="599">IF(UPPER(TRIM(N1261))="X",1,0)</f>
        <v>0</v>
      </c>
      <c r="CG1261" s="15">
        <f t="shared" si="599"/>
        <v>0</v>
      </c>
      <c r="CH1261" s="15">
        <f t="shared" si="599"/>
        <v>0</v>
      </c>
      <c r="CI1261" s="15">
        <f t="shared" si="599"/>
        <v>0</v>
      </c>
      <c r="CJ1261" s="15">
        <f t="shared" si="599"/>
        <v>0</v>
      </c>
      <c r="CK1261" s="15">
        <f t="shared" si="599"/>
        <v>0</v>
      </c>
      <c r="CL1261" s="15">
        <f t="shared" si="599"/>
        <v>0</v>
      </c>
      <c r="CM1261" s="15">
        <f t="shared" si="599"/>
        <v>0</v>
      </c>
      <c r="CN1261" s="15">
        <f t="shared" si="599"/>
        <v>0</v>
      </c>
      <c r="CO1261" s="15">
        <f t="shared" si="599"/>
        <v>0</v>
      </c>
      <c r="CP1261" s="15">
        <f t="shared" si="599"/>
        <v>0</v>
      </c>
      <c r="CQ1261" s="15">
        <f t="shared" si="599"/>
        <v>0</v>
      </c>
      <c r="CR1261" s="15">
        <f t="shared" si="599"/>
        <v>0</v>
      </c>
      <c r="CS1261" s="15">
        <f t="shared" si="599"/>
        <v>0</v>
      </c>
      <c r="CT1261" s="15">
        <f t="shared" si="599"/>
        <v>0</v>
      </c>
      <c r="CU1261" s="15">
        <f t="shared" si="599"/>
        <v>0</v>
      </c>
      <c r="CV1261" s="15">
        <f t="shared" ref="CP1261:DA1262" si="600">IF(UPPER(TRIM(AD1261))="X",1,0)</f>
        <v>0</v>
      </c>
      <c r="CW1261" s="15">
        <f t="shared" si="600"/>
        <v>0</v>
      </c>
      <c r="CX1261" s="15">
        <f t="shared" si="600"/>
        <v>0</v>
      </c>
      <c r="CY1261" s="15">
        <f t="shared" si="600"/>
        <v>0</v>
      </c>
      <c r="CZ1261" s="15">
        <f t="shared" si="600"/>
        <v>0</v>
      </c>
      <c r="DA1261" s="15">
        <f t="shared" si="600"/>
        <v>0</v>
      </c>
      <c r="DB1261" s="16">
        <f>IF(UPPER(TRIM(AM1261))="P", 0, IF(UPPER(TRIM(AM1261))="C", 16384, IF(UPPER(TRIM(AM1261))="B", 32768, IF(UPPER(TRIM(AM1261))="U", 49152, -1))))</f>
        <v>0</v>
      </c>
      <c r="DC1261" s="16">
        <f>HEX2DEC(AN1261)</f>
        <v>8496</v>
      </c>
      <c r="DD1261" s="16">
        <f>IF(UPPER(TRIM(BB1261))="",0,IF(UPPER(TRIM(BB1261))="M",32,IF(UPPER(TRIM(BB1261))="H",64,IF(UPPER(TRIM(BB1261))="I",128,-1))))</f>
        <v>0</v>
      </c>
      <c r="DE1261" s="16">
        <f>IF(UPPER(TRIM(BC1261))="",0, IF(UPPER(TRIM(BC1261))="U",1,IF(UPPER(TRIM(BC1261))="A",2,IF(UPPER(TRIM(BC1261))="B1",4,IF(UPPER(TRIM(BC1261))="B2",8,IF(UPPER(TRIM(BC1261))="C",16,-1))))))</f>
        <v>0</v>
      </c>
      <c r="DF1261" s="17"/>
      <c r="DG1261" s="16">
        <v>175</v>
      </c>
      <c r="DH1261" s="16">
        <f>AK1261</f>
        <v>558</v>
      </c>
      <c r="DI1261" s="16">
        <f>AL1261</f>
        <v>5</v>
      </c>
      <c r="DJ1261" s="16">
        <f>DB1261 + DC1261</f>
        <v>8496</v>
      </c>
      <c r="DK1261" s="16">
        <f>HEX2DEC(AO1261)</f>
        <v>1</v>
      </c>
      <c r="DL1261" s="16">
        <f>HEX2DEC(AP1261)</f>
        <v>8496</v>
      </c>
      <c r="DM1261" s="128">
        <v>0</v>
      </c>
      <c r="DN1261" s="16">
        <v>135</v>
      </c>
      <c r="DO1261" s="16">
        <f>BV1261*2^15+BW1261*2^14+BX1261*2^13+BY1261*2^12+BZ1261*2^11+CA1261*2^10+CB1261*2^9+CC1261*2^8+CD1261*2^7+CE1261*2^6+CF1261*2^5+CG1261*2^4+CH1261*2^3+CI1261*2^2+CJ1261*2^1+CK1261*2^0</f>
        <v>0</v>
      </c>
      <c r="DP1261" s="16">
        <f>CL1261*2^15+CM1261*2^14+CN1261*2^13+CO1261*2^12+CP1261*2^11+CQ1261*2^10+CR1261*2^9+CS1261*2^8+CT1261*2^7+CU1261*2^6+CV1261*2^5+CW1261*2^4+CX1261*2^3+CY1261*2^2+CZ1261*2^1+DA1261*2^0</f>
        <v>0</v>
      </c>
      <c r="DQ1261" s="16">
        <f>IF(DS1261=2,AT1261*1000,IF(DS1261&gt;2,AT1261,HEX2DEC("40000000")))</f>
        <v>500</v>
      </c>
      <c r="DR1261" s="16">
        <f>IF(DT1261=2,AU1261*1000,IF(DT1261&gt;2,AU1261,HEX2DEC("40000000")))</f>
        <v>2000</v>
      </c>
      <c r="DS1261" s="16">
        <v>2</v>
      </c>
      <c r="DT1261" s="16">
        <v>2</v>
      </c>
      <c r="DU1261" s="16">
        <f>MAX(0,MIN(AX1261,3))*2^14+MAX(0,MIN(AY1261,3))*2^12+MAX(0,MIN(AZ1261,3))*2^10+MAX(0,MIN(BA1261,3))*2^8+IF(AW1261&lt;0,31,IF(AW1261&gt;30,30,AW1261))</f>
        <v>0</v>
      </c>
      <c r="DV1261" s="16">
        <f>DD1261 + DE1261</f>
        <v>0</v>
      </c>
      <c r="DW1261" s="138" t="s">
        <v>184</v>
      </c>
      <c r="DX1261" s="137" t="s">
        <v>273</v>
      </c>
      <c r="DY1261" s="137" t="s">
        <v>186</v>
      </c>
      <c r="DZ1261" s="17"/>
      <c r="EA1261" s="15"/>
      <c r="EB1261" s="15"/>
      <c r="EC1261" s="15"/>
      <c r="ED1261" s="15"/>
    </row>
    <row r="1262" spans="1:134" ht="15" hidden="1" customHeight="1" x14ac:dyDescent="0.3">
      <c r="A1262" s="154"/>
      <c r="B1262" s="139"/>
      <c r="C1262" s="553" t="s">
        <v>1935</v>
      </c>
      <c r="D1262" s="151"/>
      <c r="E1262" s="151"/>
      <c r="F1262" s="151"/>
      <c r="G1262" s="151"/>
      <c r="H1262" s="151"/>
      <c r="I1262" s="151"/>
      <c r="J1262" s="151"/>
      <c r="K1262" s="151"/>
      <c r="L1262" s="151"/>
      <c r="M1262" s="151"/>
      <c r="N1262" s="151"/>
      <c r="O1262" s="151"/>
      <c r="P1262" s="151"/>
      <c r="Q1262" s="151"/>
      <c r="R1262" s="151"/>
      <c r="S1262" s="243"/>
      <c r="T1262" s="243"/>
      <c r="U1262" s="243"/>
      <c r="V1262" s="243"/>
      <c r="W1262" s="243"/>
      <c r="X1262" s="243"/>
      <c r="Y1262" s="243"/>
      <c r="Z1262" s="243"/>
      <c r="AA1262" s="243"/>
      <c r="AB1262" s="243"/>
      <c r="AC1262" s="243"/>
      <c r="AD1262" s="243"/>
      <c r="AE1262" s="243"/>
      <c r="AF1262" s="243"/>
      <c r="AG1262" s="243"/>
      <c r="AH1262" s="243"/>
      <c r="AI1262" s="243"/>
      <c r="AJ1262" s="128">
        <f>IF($DM1262=0,0,(IF(_xlfn.BITAND($DM1262, 128),"8,", "") &amp; IF(_xlfn.BITAND($DM1262,64),"7,", "") &amp; IF(_xlfn.BITAND($DM1262,7), _xlfn.BITAND($DM1262,7) &amp; ",", "") &amp; IF(_xlfn.BITAND($DM1262, 56), _xlfn.BITAND($DM1262, 56)/8, "")))</f>
        <v>0</v>
      </c>
      <c r="AK1262" s="129">
        <v>558</v>
      </c>
      <c r="AL1262" s="129">
        <v>6</v>
      </c>
      <c r="AM1262" s="130" t="s">
        <v>165</v>
      </c>
      <c r="AN1262" s="131" t="s">
        <v>1934</v>
      </c>
      <c r="AO1262" s="131" t="s">
        <v>356</v>
      </c>
      <c r="AP1262" s="302" t="s">
        <v>1936</v>
      </c>
      <c r="AQ1262" s="132" t="s">
        <v>1937</v>
      </c>
      <c r="AR1262" s="12"/>
      <c r="AS1262" s="12"/>
      <c r="AT1262" s="198">
        <v>0.5</v>
      </c>
      <c r="AU1262" s="198">
        <v>2</v>
      </c>
      <c r="AV1262" s="12" t="s">
        <v>259</v>
      </c>
      <c r="AW1262" s="135">
        <v>0</v>
      </c>
      <c r="AX1262" s="135">
        <v>0</v>
      </c>
      <c r="AY1262" s="135">
        <v>0</v>
      </c>
      <c r="AZ1262" s="135">
        <v>0</v>
      </c>
      <c r="BA1262" s="135">
        <v>0</v>
      </c>
      <c r="BB1262" s="136"/>
      <c r="BC1262" s="136"/>
      <c r="BD1262" s="15"/>
      <c r="BE1262" s="137" t="str">
        <f>IF(C1262="","",C1262)</f>
        <v>IVS stuck off-idle, FPP1/2 match</v>
      </c>
      <c r="BF1262" s="11" t="s">
        <v>264</v>
      </c>
      <c r="BG1262" s="11" t="s">
        <v>265</v>
      </c>
      <c r="BH1262" s="11" t="s">
        <v>266</v>
      </c>
      <c r="BI1262" s="146" t="s">
        <v>484</v>
      </c>
      <c r="BJ1262" s="11" t="s">
        <v>268</v>
      </c>
      <c r="BK1262" s="11" t="s">
        <v>485</v>
      </c>
      <c r="BL1262" s="11" t="s">
        <v>486</v>
      </c>
      <c r="BM1262" s="11" t="s">
        <v>323</v>
      </c>
      <c r="BN1262" s="11" t="s">
        <v>182</v>
      </c>
      <c r="BO1262" s="11" t="s">
        <v>181</v>
      </c>
      <c r="BP1262" s="11" t="s">
        <v>272</v>
      </c>
      <c r="BQ1262" s="11" t="s">
        <v>180</v>
      </c>
      <c r="BR1262" s="11" t="s">
        <v>182</v>
      </c>
      <c r="BS1262" s="11" t="s">
        <v>183</v>
      </c>
      <c r="BT1262" s="11" t="s">
        <v>182</v>
      </c>
      <c r="BU1262" s="11"/>
      <c r="BV1262" s="15">
        <f t="shared" si="598"/>
        <v>0</v>
      </c>
      <c r="BW1262" s="15">
        <f t="shared" si="598"/>
        <v>0</v>
      </c>
      <c r="BX1262" s="15">
        <f t="shared" si="598"/>
        <v>0</v>
      </c>
      <c r="BY1262" s="15">
        <f t="shared" si="598"/>
        <v>0</v>
      </c>
      <c r="BZ1262" s="15">
        <f t="shared" si="598"/>
        <v>0</v>
      </c>
      <c r="CA1262" s="15">
        <f>IF(UPPER(TRIM(J1262))="X",1,0)</f>
        <v>0</v>
      </c>
      <c r="CB1262" s="15">
        <f>IF(UPPER(TRIM(L1262))="X",1,0)</f>
        <v>0</v>
      </c>
      <c r="CC1262" s="15">
        <f>IF(UPPER(TRIM(M1262))="X",1,0)</f>
        <v>0</v>
      </c>
      <c r="CD1262" s="15">
        <f>IF(UPPER(TRIM(I1262))="X",1,0)</f>
        <v>0</v>
      </c>
      <c r="CE1262" s="15">
        <f>IF(UPPER(TRIM(K1262))="X",1,0)</f>
        <v>0</v>
      </c>
      <c r="CF1262" s="15">
        <f t="shared" si="599"/>
        <v>0</v>
      </c>
      <c r="CG1262" s="15">
        <f t="shared" si="599"/>
        <v>0</v>
      </c>
      <c r="CH1262" s="15">
        <f t="shared" si="599"/>
        <v>0</v>
      </c>
      <c r="CI1262" s="15">
        <f t="shared" si="599"/>
        <v>0</v>
      </c>
      <c r="CJ1262" s="15">
        <f t="shared" si="599"/>
        <v>0</v>
      </c>
      <c r="CK1262" s="15">
        <f t="shared" si="599"/>
        <v>0</v>
      </c>
      <c r="CL1262" s="15">
        <f t="shared" si="599"/>
        <v>0</v>
      </c>
      <c r="CM1262" s="15">
        <f t="shared" si="599"/>
        <v>0</v>
      </c>
      <c r="CN1262" s="15">
        <f t="shared" si="599"/>
        <v>0</v>
      </c>
      <c r="CO1262" s="15">
        <f t="shared" si="599"/>
        <v>0</v>
      </c>
      <c r="CP1262" s="15">
        <f t="shared" si="600"/>
        <v>0</v>
      </c>
      <c r="CQ1262" s="15">
        <f t="shared" si="600"/>
        <v>0</v>
      </c>
      <c r="CR1262" s="15">
        <f t="shared" si="600"/>
        <v>0</v>
      </c>
      <c r="CS1262" s="15">
        <f t="shared" si="600"/>
        <v>0</v>
      </c>
      <c r="CT1262" s="15">
        <f t="shared" si="600"/>
        <v>0</v>
      </c>
      <c r="CU1262" s="15">
        <f t="shared" si="600"/>
        <v>0</v>
      </c>
      <c r="CV1262" s="15">
        <f t="shared" si="600"/>
        <v>0</v>
      </c>
      <c r="CW1262" s="15">
        <f t="shared" si="600"/>
        <v>0</v>
      </c>
      <c r="CX1262" s="15">
        <f t="shared" si="600"/>
        <v>0</v>
      </c>
      <c r="CY1262" s="15">
        <f t="shared" si="600"/>
        <v>0</v>
      </c>
      <c r="CZ1262" s="15">
        <f t="shared" si="600"/>
        <v>0</v>
      </c>
      <c r="DA1262" s="15">
        <f t="shared" si="600"/>
        <v>0</v>
      </c>
      <c r="DB1262" s="16">
        <f>IF(UPPER(TRIM(AM1262))="P", 0, IF(UPPER(TRIM(AM1262))="C", 16384, IF(UPPER(TRIM(AM1262))="B", 32768, IF(UPPER(TRIM(AM1262))="U", 49152, -1))))</f>
        <v>0</v>
      </c>
      <c r="DC1262" s="16">
        <f>HEX2DEC(AN1262)</f>
        <v>8496</v>
      </c>
      <c r="DD1262" s="16">
        <f>IF(UPPER(TRIM(BB1262))="",0,IF(UPPER(TRIM(BB1262))="M",32,IF(UPPER(TRIM(BB1262))="H",64,IF(UPPER(TRIM(BB1262))="I",128,-1))))</f>
        <v>0</v>
      </c>
      <c r="DE1262" s="16">
        <f>IF(UPPER(TRIM(BC1262))="",0, IF(UPPER(TRIM(BC1262))="U",1,IF(UPPER(TRIM(BC1262))="A",2,IF(UPPER(TRIM(BC1262))="B1",4,IF(UPPER(TRIM(BC1262))="B2",8,IF(UPPER(TRIM(BC1262))="C",16,-1))))))</f>
        <v>0</v>
      </c>
      <c r="DF1262" s="17"/>
      <c r="DG1262" s="16">
        <v>176</v>
      </c>
      <c r="DH1262" s="16">
        <f>AK1262</f>
        <v>558</v>
      </c>
      <c r="DI1262" s="16">
        <f>AL1262</f>
        <v>6</v>
      </c>
      <c r="DJ1262" s="16">
        <f>DB1262 + DC1262</f>
        <v>8496</v>
      </c>
      <c r="DK1262" s="16">
        <f>HEX2DEC(AO1262)</f>
        <v>28</v>
      </c>
      <c r="DL1262" s="16">
        <f>HEX2DEC(AP1262)</f>
        <v>8497</v>
      </c>
      <c r="DM1262" s="128">
        <v>0</v>
      </c>
      <c r="DN1262" s="16">
        <v>136</v>
      </c>
      <c r="DO1262" s="16">
        <f>BV1262*2^15+BW1262*2^14+BX1262*2^13+BY1262*2^12+BZ1262*2^11+CA1262*2^10+CB1262*2^9+CC1262*2^8+CD1262*2^7+CE1262*2^6+CF1262*2^5+CG1262*2^4+CH1262*2^3+CI1262*2^2+CJ1262*2^1+CK1262*2^0</f>
        <v>0</v>
      </c>
      <c r="DP1262" s="16">
        <f>CL1262*2^15+CM1262*2^14+CN1262*2^13+CO1262*2^12+CP1262*2^11+CQ1262*2^10+CR1262*2^9+CS1262*2^8+CT1262*2^7+CU1262*2^6+CV1262*2^5+CW1262*2^4+CX1262*2^3+CY1262*2^2+CZ1262*2^1+DA1262*2^0</f>
        <v>0</v>
      </c>
      <c r="DQ1262" s="16">
        <f>IF(DS1262=2,AT1262*1000,IF(DS1262&gt;2,AT1262,HEX2DEC("40000000")))</f>
        <v>500</v>
      </c>
      <c r="DR1262" s="16">
        <f>IF(DT1262=2,AU1262*1000,IF(DT1262&gt;2,AU1262,HEX2DEC("40000000")))</f>
        <v>2000</v>
      </c>
      <c r="DS1262" s="16">
        <v>2</v>
      </c>
      <c r="DT1262" s="16">
        <v>2</v>
      </c>
      <c r="DU1262" s="16">
        <f>MAX(0,MIN(AX1262,3))*2^14+MAX(0,MIN(AY1262,3))*2^12+MAX(0,MIN(AZ1262,3))*2^10+MAX(0,MIN(BA1262,3))*2^8+IF(AW1262&lt;0,31,IF(AW1262&gt;30,30,AW1262))</f>
        <v>0</v>
      </c>
      <c r="DV1262" s="16">
        <f>DD1262 + DE1262</f>
        <v>0</v>
      </c>
      <c r="DW1262" s="138" t="s">
        <v>184</v>
      </c>
      <c r="DX1262" s="137" t="s">
        <v>273</v>
      </c>
      <c r="DY1262" s="137" t="s">
        <v>186</v>
      </c>
      <c r="DZ1262" s="17"/>
      <c r="EA1262" s="15"/>
      <c r="EB1262" s="15"/>
      <c r="EC1262" s="15"/>
      <c r="ED1262" s="15"/>
    </row>
    <row r="1263" spans="1:134" ht="15" hidden="1" customHeight="1" x14ac:dyDescent="0.3">
      <c r="A1263" s="154"/>
      <c r="B1263" s="139"/>
      <c r="C1263" s="553"/>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48"/>
      <c r="AK1263" s="12"/>
      <c r="AL1263" s="12"/>
      <c r="AM1263" s="149"/>
      <c r="AN1263" s="150"/>
      <c r="AO1263" s="150"/>
      <c r="AP1263" s="150"/>
      <c r="AQ1263" s="132"/>
      <c r="AR1263" s="12"/>
      <c r="AS1263" s="12"/>
      <c r="AT1263" s="12"/>
      <c r="AU1263" s="12"/>
      <c r="AV1263" s="12"/>
      <c r="AW1263" s="12"/>
      <c r="AX1263" s="12"/>
      <c r="AY1263" s="12"/>
      <c r="AZ1263" s="12"/>
      <c r="BA1263" s="12"/>
      <c r="BB1263" s="14"/>
      <c r="BC1263" s="14"/>
      <c r="BD1263" s="15"/>
      <c r="BE1263" s="137" t="s">
        <v>183</v>
      </c>
      <c r="BF1263" s="146"/>
      <c r="BG1263" s="146"/>
      <c r="BH1263" s="146"/>
      <c r="BI1263" s="11" t="s">
        <v>183</v>
      </c>
      <c r="BJ1263" s="11" t="s">
        <v>183</v>
      </c>
      <c r="BK1263" s="11" t="s">
        <v>183</v>
      </c>
      <c r="BL1263" s="11" t="s">
        <v>183</v>
      </c>
      <c r="BM1263" s="11" t="s">
        <v>183</v>
      </c>
      <c r="BN1263" s="11" t="s">
        <v>183</v>
      </c>
      <c r="BO1263" s="11" t="s">
        <v>183</v>
      </c>
      <c r="BP1263" s="11" t="s">
        <v>183</v>
      </c>
      <c r="BQ1263" s="11" t="s">
        <v>183</v>
      </c>
      <c r="BR1263" s="11" t="s">
        <v>183</v>
      </c>
      <c r="BS1263" s="11" t="s">
        <v>183</v>
      </c>
      <c r="BT1263" s="11" t="s">
        <v>183</v>
      </c>
      <c r="BU1263" s="11"/>
      <c r="BV1263" s="15"/>
      <c r="BW1263" s="15"/>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c r="CU1263" s="15"/>
      <c r="CV1263" s="15"/>
      <c r="CW1263" s="15"/>
      <c r="CX1263" s="15"/>
      <c r="CY1263" s="15"/>
      <c r="CZ1263" s="15"/>
      <c r="DA1263" s="15"/>
      <c r="DB1263" s="16"/>
      <c r="DC1263" s="16"/>
      <c r="DD1263" s="16"/>
      <c r="DE1263" s="16"/>
      <c r="DF1263" s="17"/>
      <c r="DG1263" s="16"/>
      <c r="DH1263" s="16"/>
      <c r="DI1263" s="16"/>
      <c r="DJ1263" s="16"/>
      <c r="DK1263" s="16"/>
      <c r="DL1263" s="16"/>
      <c r="DM1263" s="13"/>
      <c r="DN1263" s="16"/>
      <c r="DO1263" s="16"/>
      <c r="DP1263" s="16"/>
      <c r="DQ1263" s="16"/>
      <c r="DR1263" s="16"/>
      <c r="DS1263" s="16"/>
      <c r="DT1263" s="16"/>
      <c r="DU1263" s="16"/>
      <c r="DV1263" s="16"/>
      <c r="DW1263" s="138"/>
      <c r="DX1263" s="137"/>
      <c r="DY1263" s="137"/>
      <c r="DZ1263" s="17"/>
      <c r="EA1263" s="15"/>
      <c r="EB1263" s="15"/>
      <c r="EC1263" s="15"/>
      <c r="ED1263" s="15"/>
    </row>
    <row r="1264" spans="1:134" ht="15" hidden="1" customHeight="1" x14ac:dyDescent="0.3">
      <c r="A1264" s="123"/>
      <c r="B1264" s="139"/>
      <c r="C1264" s="553" t="s">
        <v>1938</v>
      </c>
      <c r="D1264" s="151"/>
      <c r="E1264" s="151"/>
      <c r="F1264" s="151"/>
      <c r="G1264" s="151"/>
      <c r="H1264" s="151"/>
      <c r="I1264" s="151"/>
      <c r="J1264" s="151"/>
      <c r="K1264" s="151"/>
      <c r="L1264" s="151"/>
      <c r="M1264" s="151"/>
      <c r="N1264" s="151"/>
      <c r="O1264" s="151"/>
      <c r="P1264" s="151"/>
      <c r="Q1264" s="151"/>
      <c r="R1264" s="151"/>
      <c r="S1264" s="243"/>
      <c r="T1264" s="243"/>
      <c r="U1264" s="243"/>
      <c r="V1264" s="243"/>
      <c r="W1264" s="243"/>
      <c r="X1264" s="243"/>
      <c r="Y1264" s="243"/>
      <c r="Z1264" s="243"/>
      <c r="AA1264" s="243"/>
      <c r="AB1264" s="243"/>
      <c r="AC1264" s="243"/>
      <c r="AD1264" s="243"/>
      <c r="AE1264" s="243"/>
      <c r="AF1264" s="243"/>
      <c r="AG1264" s="243"/>
      <c r="AH1264" s="243"/>
      <c r="AI1264" s="243"/>
      <c r="AJ1264" s="128">
        <f>IF($DM1264=0,0,(IF(_xlfn.BITAND($DM1264, 128),"8,", "") &amp; IF(_xlfn.BITAND($DM1264,64),"7,", "") &amp; IF(_xlfn.BITAND($DM1264,7), _xlfn.BITAND($DM1264,7) &amp; ",", "") &amp; IF(_xlfn.BITAND($DM1264, 56), _xlfn.BITAND($DM1264, 56)/8, "")))</f>
        <v>0</v>
      </c>
      <c r="AK1264" s="129">
        <v>91</v>
      </c>
      <c r="AL1264" s="129">
        <v>31</v>
      </c>
      <c r="AM1264" s="130" t="s">
        <v>165</v>
      </c>
      <c r="AN1264" s="131" t="s">
        <v>1939</v>
      </c>
      <c r="AO1264" s="131" t="s">
        <v>167</v>
      </c>
      <c r="AP1264" s="302" t="s">
        <v>1939</v>
      </c>
      <c r="AQ1264" s="132" t="s">
        <v>1571</v>
      </c>
      <c r="AR1264" s="12"/>
      <c r="AS1264" s="12"/>
      <c r="AT1264" s="198">
        <v>0.5</v>
      </c>
      <c r="AU1264" s="198">
        <v>2</v>
      </c>
      <c r="AV1264" s="12" t="s">
        <v>259</v>
      </c>
      <c r="AW1264" s="135">
        <v>0</v>
      </c>
      <c r="AX1264" s="135">
        <v>0</v>
      </c>
      <c r="AY1264" s="135">
        <v>0</v>
      </c>
      <c r="AZ1264" s="135">
        <v>0</v>
      </c>
      <c r="BA1264" s="135">
        <v>0</v>
      </c>
      <c r="BB1264" s="136"/>
      <c r="BC1264" s="136"/>
      <c r="BD1264" s="15"/>
      <c r="BE1264" s="137" t="s">
        <v>1940</v>
      </c>
      <c r="BF1264" s="11" t="s">
        <v>264</v>
      </c>
      <c r="BG1264" s="11" t="s">
        <v>265</v>
      </c>
      <c r="BH1264" s="11" t="s">
        <v>266</v>
      </c>
      <c r="BI1264" s="146" t="s">
        <v>484</v>
      </c>
      <c r="BJ1264" s="11" t="s">
        <v>268</v>
      </c>
      <c r="BK1264" s="11" t="s">
        <v>485</v>
      </c>
      <c r="BL1264" s="11" t="s">
        <v>486</v>
      </c>
      <c r="BM1264" s="11" t="s">
        <v>323</v>
      </c>
      <c r="BN1264" s="11" t="s">
        <v>182</v>
      </c>
      <c r="BO1264" s="11" t="s">
        <v>181</v>
      </c>
      <c r="BP1264" s="11" t="s">
        <v>272</v>
      </c>
      <c r="BQ1264" s="11" t="s">
        <v>180</v>
      </c>
      <c r="BR1264" s="11" t="s">
        <v>182</v>
      </c>
      <c r="BS1264" s="11" t="s">
        <v>183</v>
      </c>
      <c r="BT1264" s="11" t="s">
        <v>182</v>
      </c>
      <c r="BU1264" s="11"/>
      <c r="BV1264" s="15">
        <f>IF(UPPER(TRIM(D1264))="X",1,0)</f>
        <v>0</v>
      </c>
      <c r="BW1264" s="15">
        <f>IF(UPPER(TRIM(E1264))="X",1,0)</f>
        <v>0</v>
      </c>
      <c r="BX1264" s="15">
        <f>IF(UPPER(TRIM(F1264))="X",1,0)</f>
        <v>0</v>
      </c>
      <c r="BY1264" s="15">
        <f>IF(UPPER(TRIM(G1264))="X",1,0)</f>
        <v>0</v>
      </c>
      <c r="BZ1264" s="15">
        <f>IF(UPPER(TRIM(H1264))="X",1,0)</f>
        <v>0</v>
      </c>
      <c r="CA1264" s="15">
        <f>IF(UPPER(TRIM(J1264))="X",1,0)</f>
        <v>0</v>
      </c>
      <c r="CB1264" s="15">
        <f>IF(UPPER(TRIM(L1264))="X",1,0)</f>
        <v>0</v>
      </c>
      <c r="CC1264" s="15">
        <f>IF(UPPER(TRIM(M1264))="X",1,0)</f>
        <v>0</v>
      </c>
      <c r="CD1264" s="15">
        <f>IF(UPPER(TRIM(I1264))="X",1,0)</f>
        <v>0</v>
      </c>
      <c r="CE1264" s="15">
        <f>IF(UPPER(TRIM(K1264))="X",1,0)</f>
        <v>0</v>
      </c>
      <c r="CF1264" s="15">
        <f t="shared" ref="CF1264:DA1264" si="601">IF(UPPER(TRIM(N1264))="X",1,0)</f>
        <v>0</v>
      </c>
      <c r="CG1264" s="15">
        <f t="shared" si="601"/>
        <v>0</v>
      </c>
      <c r="CH1264" s="15">
        <f t="shared" si="601"/>
        <v>0</v>
      </c>
      <c r="CI1264" s="15">
        <f t="shared" si="601"/>
        <v>0</v>
      </c>
      <c r="CJ1264" s="15">
        <f t="shared" si="601"/>
        <v>0</v>
      </c>
      <c r="CK1264" s="15">
        <f t="shared" si="601"/>
        <v>0</v>
      </c>
      <c r="CL1264" s="15">
        <f t="shared" si="601"/>
        <v>0</v>
      </c>
      <c r="CM1264" s="15">
        <f t="shared" si="601"/>
        <v>0</v>
      </c>
      <c r="CN1264" s="15">
        <f t="shared" si="601"/>
        <v>0</v>
      </c>
      <c r="CO1264" s="15">
        <f t="shared" si="601"/>
        <v>0</v>
      </c>
      <c r="CP1264" s="15">
        <f t="shared" si="601"/>
        <v>0</v>
      </c>
      <c r="CQ1264" s="15">
        <f t="shared" si="601"/>
        <v>0</v>
      </c>
      <c r="CR1264" s="15">
        <f t="shared" si="601"/>
        <v>0</v>
      </c>
      <c r="CS1264" s="15">
        <f t="shared" si="601"/>
        <v>0</v>
      </c>
      <c r="CT1264" s="15">
        <f t="shared" si="601"/>
        <v>0</v>
      </c>
      <c r="CU1264" s="15">
        <f t="shared" si="601"/>
        <v>0</v>
      </c>
      <c r="CV1264" s="15">
        <f t="shared" si="601"/>
        <v>0</v>
      </c>
      <c r="CW1264" s="15">
        <f t="shared" si="601"/>
        <v>0</v>
      </c>
      <c r="CX1264" s="15">
        <f t="shared" si="601"/>
        <v>0</v>
      </c>
      <c r="CY1264" s="15">
        <f t="shared" si="601"/>
        <v>0</v>
      </c>
      <c r="CZ1264" s="15">
        <f t="shared" si="601"/>
        <v>0</v>
      </c>
      <c r="DA1264" s="15">
        <f t="shared" si="601"/>
        <v>0</v>
      </c>
      <c r="DB1264" s="16">
        <f>IF(UPPER(TRIM(AM1264))="P", 0, IF(UPPER(TRIM(AM1264))="C", 16384, IF(UPPER(TRIM(AM1264))="B", 32768, IF(UPPER(TRIM(AM1264))="U", 49152, -1))))</f>
        <v>0</v>
      </c>
      <c r="DC1264" s="16">
        <f>HEX2DEC(AN1264)</f>
        <v>4385</v>
      </c>
      <c r="DD1264" s="16">
        <f>IF(UPPER(TRIM(BB1264))="",0,IF(UPPER(TRIM(BB1264))="M",32,IF(UPPER(TRIM(BB1264))="H",64,IF(UPPER(TRIM(BB1264))="I",128,-1))))</f>
        <v>0</v>
      </c>
      <c r="DE1264" s="16">
        <f>IF(UPPER(TRIM(BC1264))="",0, IF(UPPER(TRIM(BC1264))="U",1,IF(UPPER(TRIM(BC1264))="A",2,IF(UPPER(TRIM(BC1264))="B1",4,IF(UPPER(TRIM(BC1264))="B2",8,IF(UPPER(TRIM(BC1264))="C",16,-1))))))</f>
        <v>0</v>
      </c>
      <c r="DF1264" s="17"/>
      <c r="DG1264" s="16">
        <v>177</v>
      </c>
      <c r="DH1264" s="16">
        <f>AK1264</f>
        <v>91</v>
      </c>
      <c r="DI1264" s="16">
        <f>AL1264</f>
        <v>31</v>
      </c>
      <c r="DJ1264" s="16">
        <f>DB1264 + DC1264</f>
        <v>4385</v>
      </c>
      <c r="DK1264" s="16">
        <f>HEX2DEC(AO1264)</f>
        <v>0</v>
      </c>
      <c r="DL1264" s="16">
        <f>HEX2DEC(AP1264)</f>
        <v>4385</v>
      </c>
      <c r="DM1264" s="128">
        <v>0</v>
      </c>
      <c r="DN1264" s="16">
        <v>137</v>
      </c>
      <c r="DO1264" s="16">
        <f>BV1264*2^15+BW1264*2^14+BX1264*2^13+BY1264*2^12+BZ1264*2^11+CA1264*2^10+CB1264*2^9+CC1264*2^8+CD1264*2^7+CE1264*2^6+CF1264*2^5+CG1264*2^4+CH1264*2^3+CI1264*2^2+CJ1264*2^1+CK1264*2^0</f>
        <v>0</v>
      </c>
      <c r="DP1264" s="16">
        <f>CL1264*2^15+CM1264*2^14+CN1264*2^13+CO1264*2^12+CP1264*2^11+CQ1264*2^10+CR1264*2^9+CS1264*2^8+CT1264*2^7+CU1264*2^6+CV1264*2^5+CW1264*2^4+CX1264*2^3+CY1264*2^2+CZ1264*2^1+DA1264*2^0</f>
        <v>0</v>
      </c>
      <c r="DQ1264" s="16">
        <f>IF(DS1264=2,AT1264*1000,IF(DS1264&gt;2,AT1264,HEX2DEC("40000000")))</f>
        <v>500</v>
      </c>
      <c r="DR1264" s="16">
        <f>IF(DT1264=2,AU1264*1000,IF(DT1264&gt;2,AU1264,HEX2DEC("40000000")))</f>
        <v>2000</v>
      </c>
      <c r="DS1264" s="16">
        <v>2</v>
      </c>
      <c r="DT1264" s="16">
        <v>2</v>
      </c>
      <c r="DU1264" s="16">
        <f>MAX(0,MIN(AX1264,3))*2^14+MAX(0,MIN(AY1264,3))*2^12+MAX(0,MIN(AZ1264,3))*2^10+MAX(0,MIN(BA1264,3))*2^8+IF(AW1264&lt;0,31,IF(AW1264&gt;30,30,AW1264))</f>
        <v>0</v>
      </c>
      <c r="DV1264" s="16">
        <f>DD1264 + DE1264</f>
        <v>0</v>
      </c>
      <c r="DW1264" s="138" t="s">
        <v>184</v>
      </c>
      <c r="DX1264" s="137" t="s">
        <v>273</v>
      </c>
      <c r="DY1264" s="137" t="s">
        <v>186</v>
      </c>
      <c r="DZ1264" s="17"/>
      <c r="EA1264" s="15"/>
      <c r="EB1264" s="15"/>
      <c r="EC1264" s="15"/>
      <c r="ED1264" s="15"/>
    </row>
    <row r="1265" spans="1:134" ht="15" hidden="1" customHeight="1" x14ac:dyDescent="0.3">
      <c r="A1265" s="123"/>
      <c r="B1265" s="139"/>
      <c r="C1265" s="553" t="s">
        <v>1941</v>
      </c>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48"/>
      <c r="AK1265" s="12"/>
      <c r="AL1265" s="12"/>
      <c r="AM1265" s="149"/>
      <c r="AN1265" s="150"/>
      <c r="AO1265" s="150"/>
      <c r="AP1265" s="150"/>
      <c r="AQ1265" s="132" t="s">
        <v>1942</v>
      </c>
      <c r="AR1265" s="12"/>
      <c r="AS1265" s="12"/>
      <c r="AT1265" s="12"/>
      <c r="AU1265" s="12"/>
      <c r="AV1265" s="12"/>
      <c r="AW1265" s="12"/>
      <c r="AX1265" s="12"/>
      <c r="AY1265" s="12"/>
      <c r="AZ1265" s="12"/>
      <c r="BA1265" s="12"/>
      <c r="BB1265" s="14"/>
      <c r="BC1265" s="14"/>
      <c r="BD1265" s="15"/>
      <c r="BE1265" s="137" t="s">
        <v>183</v>
      </c>
      <c r="BF1265" s="146"/>
      <c r="BG1265" s="146"/>
      <c r="BH1265" s="146"/>
      <c r="BI1265" s="11" t="s">
        <v>183</v>
      </c>
      <c r="BJ1265" s="11" t="s">
        <v>183</v>
      </c>
      <c r="BK1265" s="11" t="s">
        <v>183</v>
      </c>
      <c r="BL1265" s="11" t="s">
        <v>183</v>
      </c>
      <c r="BM1265" s="11" t="s">
        <v>183</v>
      </c>
      <c r="BN1265" s="11" t="s">
        <v>183</v>
      </c>
      <c r="BO1265" s="11" t="s">
        <v>183</v>
      </c>
      <c r="BP1265" s="11" t="s">
        <v>183</v>
      </c>
      <c r="BQ1265" s="11" t="s">
        <v>183</v>
      </c>
      <c r="BR1265" s="11" t="s">
        <v>183</v>
      </c>
      <c r="BS1265" s="11" t="s">
        <v>183</v>
      </c>
      <c r="BT1265" s="11" t="s">
        <v>183</v>
      </c>
      <c r="BU1265" s="11"/>
      <c r="BV1265" s="15"/>
      <c r="BW1265" s="15"/>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c r="CU1265" s="15"/>
      <c r="CV1265" s="15"/>
      <c r="CW1265" s="15"/>
      <c r="CX1265" s="15"/>
      <c r="CY1265" s="15"/>
      <c r="CZ1265" s="15"/>
      <c r="DA1265" s="15"/>
      <c r="DB1265" s="16"/>
      <c r="DC1265" s="16"/>
      <c r="DD1265" s="16"/>
      <c r="DE1265" s="16"/>
      <c r="DF1265" s="17"/>
      <c r="DG1265" s="16"/>
      <c r="DH1265" s="16"/>
      <c r="DI1265" s="16"/>
      <c r="DJ1265" s="16"/>
      <c r="DK1265" s="16"/>
      <c r="DL1265" s="16"/>
      <c r="DM1265" s="13"/>
      <c r="DN1265" s="16"/>
      <c r="DO1265" s="16"/>
      <c r="DP1265" s="16"/>
      <c r="DQ1265" s="16"/>
      <c r="DR1265" s="16"/>
      <c r="DS1265" s="16"/>
      <c r="DT1265" s="16"/>
      <c r="DU1265" s="16"/>
      <c r="DV1265" s="16"/>
      <c r="DW1265" s="138"/>
      <c r="DX1265" s="137"/>
      <c r="DY1265" s="137"/>
      <c r="DZ1265" s="17"/>
      <c r="EA1265" s="15"/>
      <c r="EB1265" s="15"/>
      <c r="EC1265" s="15"/>
      <c r="ED1265" s="15"/>
    </row>
    <row r="1266" spans="1:134" ht="15" hidden="1" customHeight="1" x14ac:dyDescent="0.3">
      <c r="A1266" s="342" t="s">
        <v>1454</v>
      </c>
      <c r="B1266" s="139"/>
      <c r="C1266" s="553"/>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48"/>
      <c r="AK1266" s="12"/>
      <c r="AL1266" s="12"/>
      <c r="AM1266" s="149"/>
      <c r="AN1266" s="150"/>
      <c r="AO1266" s="150"/>
      <c r="AP1266" s="150"/>
      <c r="AQ1266" s="132"/>
      <c r="AR1266" s="12"/>
      <c r="AS1266" s="12"/>
      <c r="AT1266" s="12"/>
      <c r="AU1266" s="12"/>
      <c r="AV1266" s="12"/>
      <c r="AW1266" s="12"/>
      <c r="AX1266" s="12"/>
      <c r="AY1266" s="12"/>
      <c r="AZ1266" s="12"/>
      <c r="BA1266" s="12"/>
      <c r="BB1266" s="14"/>
      <c r="BC1266" s="14"/>
      <c r="BD1266" s="15"/>
      <c r="BE1266" s="137" t="s">
        <v>183</v>
      </c>
      <c r="BF1266" s="146"/>
      <c r="BG1266" s="146"/>
      <c r="BH1266" s="146"/>
      <c r="BI1266" s="11" t="s">
        <v>183</v>
      </c>
      <c r="BJ1266" s="11" t="s">
        <v>183</v>
      </c>
      <c r="BK1266" s="11" t="s">
        <v>183</v>
      </c>
      <c r="BL1266" s="11" t="s">
        <v>183</v>
      </c>
      <c r="BM1266" s="11" t="s">
        <v>183</v>
      </c>
      <c r="BN1266" s="11" t="s">
        <v>183</v>
      </c>
      <c r="BO1266" s="11" t="s">
        <v>183</v>
      </c>
      <c r="BP1266" s="11" t="s">
        <v>183</v>
      </c>
      <c r="BQ1266" s="11" t="s">
        <v>183</v>
      </c>
      <c r="BR1266" s="11" t="s">
        <v>183</v>
      </c>
      <c r="BS1266" s="11" t="s">
        <v>183</v>
      </c>
      <c r="BT1266" s="11" t="s">
        <v>183</v>
      </c>
      <c r="BU1266" s="11"/>
      <c r="BV1266" s="15"/>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c r="CU1266" s="15"/>
      <c r="CV1266" s="15"/>
      <c r="CW1266" s="15"/>
      <c r="CX1266" s="15"/>
      <c r="CY1266" s="15"/>
      <c r="CZ1266" s="15"/>
      <c r="DA1266" s="15"/>
      <c r="DB1266" s="16"/>
      <c r="DC1266" s="16"/>
      <c r="DD1266" s="16"/>
      <c r="DE1266" s="16"/>
      <c r="DF1266" s="17"/>
      <c r="DG1266" s="16"/>
      <c r="DH1266" s="16"/>
      <c r="DI1266" s="16"/>
      <c r="DJ1266" s="16"/>
      <c r="DK1266" s="16"/>
      <c r="DL1266" s="16"/>
      <c r="DM1266" s="13"/>
      <c r="DN1266" s="16"/>
      <c r="DO1266" s="16"/>
      <c r="DP1266" s="16"/>
      <c r="DQ1266" s="16"/>
      <c r="DR1266" s="16"/>
      <c r="DS1266" s="16"/>
      <c r="DT1266" s="16"/>
      <c r="DU1266" s="16"/>
      <c r="DV1266" s="16"/>
      <c r="DW1266" s="138"/>
      <c r="DX1266" s="137"/>
      <c r="DY1266" s="137"/>
      <c r="DZ1266" s="17"/>
      <c r="EA1266" s="15"/>
      <c r="EB1266" s="15"/>
      <c r="EC1266" s="15"/>
      <c r="ED1266" s="15"/>
    </row>
    <row r="1267" spans="1:134" ht="15" hidden="1" customHeight="1" x14ac:dyDescent="0.3">
      <c r="A1267" s="342" t="s">
        <v>1456</v>
      </c>
      <c r="B1267" s="139"/>
      <c r="C1267" s="561" t="s">
        <v>1943</v>
      </c>
      <c r="D1267" s="151"/>
      <c r="E1267" s="151"/>
      <c r="F1267" s="151"/>
      <c r="G1267" s="151"/>
      <c r="H1267" s="151"/>
      <c r="I1267" s="151"/>
      <c r="J1267" s="151"/>
      <c r="K1267" s="151"/>
      <c r="L1267" s="151"/>
      <c r="M1267" s="151"/>
      <c r="N1267" s="151"/>
      <c r="O1267" s="151"/>
      <c r="P1267" s="151"/>
      <c r="Q1267" s="151"/>
      <c r="R1267" s="151"/>
      <c r="S1267" s="243"/>
      <c r="T1267" s="243"/>
      <c r="U1267" s="243"/>
      <c r="V1267" s="243"/>
      <c r="W1267" s="243"/>
      <c r="X1267" s="243"/>
      <c r="Y1267" s="243"/>
      <c r="Z1267" s="243"/>
      <c r="AA1267" s="243"/>
      <c r="AB1267" s="243"/>
      <c r="AC1267" s="243"/>
      <c r="AD1267" s="243"/>
      <c r="AE1267" s="243"/>
      <c r="AF1267" s="243"/>
      <c r="AG1267" s="243"/>
      <c r="AH1267" s="243"/>
      <c r="AI1267" s="243"/>
      <c r="AJ1267" s="128">
        <f>IF($DM1267=0,0,(IF(_xlfn.BITAND($DM1267, 128),"8,", "") &amp; IF(_xlfn.BITAND($DM1267,64),"7,", "") &amp; IF(_xlfn.BITAND($DM1267,7), _xlfn.BITAND($DM1267,7) &amp; ",", "") &amp; IF(_xlfn.BITAND($DM1267, 56), _xlfn.BITAND($DM1267, 56)/8, "")))</f>
        <v>0</v>
      </c>
      <c r="AK1267" s="129">
        <v>520250</v>
      </c>
      <c r="AL1267" s="129">
        <v>31</v>
      </c>
      <c r="AM1267" s="130" t="s">
        <v>165</v>
      </c>
      <c r="AN1267" s="131" t="s">
        <v>1899</v>
      </c>
      <c r="AO1267" s="131" t="s">
        <v>1635</v>
      </c>
      <c r="AP1267" s="302" t="s">
        <v>1899</v>
      </c>
      <c r="AQ1267" s="132" t="s">
        <v>1571</v>
      </c>
      <c r="AR1267" s="12"/>
      <c r="AS1267" s="12"/>
      <c r="AT1267" s="198">
        <v>0.5</v>
      </c>
      <c r="AU1267" s="198">
        <v>2</v>
      </c>
      <c r="AV1267" s="12" t="s">
        <v>259</v>
      </c>
      <c r="AW1267" s="135">
        <v>0</v>
      </c>
      <c r="AX1267" s="135">
        <v>0</v>
      </c>
      <c r="AY1267" s="135">
        <v>0</v>
      </c>
      <c r="AZ1267" s="135">
        <v>0</v>
      </c>
      <c r="BA1267" s="135">
        <v>0</v>
      </c>
      <c r="BB1267" s="136"/>
      <c r="BC1267" s="136"/>
      <c r="BD1267" s="15"/>
      <c r="BE1267" s="137" t="s">
        <v>1944</v>
      </c>
      <c r="BF1267" s="11" t="s">
        <v>264</v>
      </c>
      <c r="BG1267" s="11" t="s">
        <v>265</v>
      </c>
      <c r="BH1267" s="11" t="s">
        <v>266</v>
      </c>
      <c r="BI1267" s="146" t="s">
        <v>484</v>
      </c>
      <c r="BJ1267" s="11" t="s">
        <v>268</v>
      </c>
      <c r="BK1267" s="11" t="s">
        <v>485</v>
      </c>
      <c r="BL1267" s="11" t="s">
        <v>486</v>
      </c>
      <c r="BM1267" s="11" t="s">
        <v>323</v>
      </c>
      <c r="BN1267" s="11" t="s">
        <v>182</v>
      </c>
      <c r="BO1267" s="11" t="s">
        <v>181</v>
      </c>
      <c r="BP1267" s="11" t="s">
        <v>272</v>
      </c>
      <c r="BQ1267" s="11" t="s">
        <v>180</v>
      </c>
      <c r="BR1267" s="11" t="s">
        <v>182</v>
      </c>
      <c r="BS1267" s="11" t="s">
        <v>183</v>
      </c>
      <c r="BT1267" s="11" t="s">
        <v>182</v>
      </c>
      <c r="BU1267" s="11"/>
      <c r="BV1267" s="15">
        <f>IF(UPPER(TRIM(D1267))="X",1,0)</f>
        <v>0</v>
      </c>
      <c r="BW1267" s="15">
        <f>IF(UPPER(TRIM(E1267))="X",1,0)</f>
        <v>0</v>
      </c>
      <c r="BX1267" s="15">
        <f>IF(UPPER(TRIM(F1267))="X",1,0)</f>
        <v>0</v>
      </c>
      <c r="BY1267" s="15">
        <f>IF(UPPER(TRIM(G1267))="X",1,0)</f>
        <v>0</v>
      </c>
      <c r="BZ1267" s="15">
        <f>IF(UPPER(TRIM(H1267))="X",1,0)</f>
        <v>0</v>
      </c>
      <c r="CA1267" s="15">
        <f>IF(UPPER(TRIM(J1267))="X",1,0)</f>
        <v>0</v>
      </c>
      <c r="CB1267" s="15">
        <f>IF(UPPER(TRIM(L1267))="X",1,0)</f>
        <v>0</v>
      </c>
      <c r="CC1267" s="15">
        <f>IF(UPPER(TRIM(M1267))="X",1,0)</f>
        <v>0</v>
      </c>
      <c r="CD1267" s="15">
        <f>IF(UPPER(TRIM(I1267))="X",1,0)</f>
        <v>0</v>
      </c>
      <c r="CE1267" s="15">
        <f>IF(UPPER(TRIM(K1267))="X",1,0)</f>
        <v>0</v>
      </c>
      <c r="CF1267" s="15">
        <f t="shared" ref="CF1267:DA1267" si="602">IF(UPPER(TRIM(N1267))="X",1,0)</f>
        <v>0</v>
      </c>
      <c r="CG1267" s="15">
        <f t="shared" si="602"/>
        <v>0</v>
      </c>
      <c r="CH1267" s="15">
        <f t="shared" si="602"/>
        <v>0</v>
      </c>
      <c r="CI1267" s="15">
        <f t="shared" si="602"/>
        <v>0</v>
      </c>
      <c r="CJ1267" s="15">
        <f t="shared" si="602"/>
        <v>0</v>
      </c>
      <c r="CK1267" s="15">
        <f t="shared" si="602"/>
        <v>0</v>
      </c>
      <c r="CL1267" s="15">
        <f t="shared" si="602"/>
        <v>0</v>
      </c>
      <c r="CM1267" s="15">
        <f t="shared" si="602"/>
        <v>0</v>
      </c>
      <c r="CN1267" s="15">
        <f t="shared" si="602"/>
        <v>0</v>
      </c>
      <c r="CO1267" s="15">
        <f t="shared" si="602"/>
        <v>0</v>
      </c>
      <c r="CP1267" s="15">
        <f t="shared" si="602"/>
        <v>0</v>
      </c>
      <c r="CQ1267" s="15">
        <f t="shared" si="602"/>
        <v>0</v>
      </c>
      <c r="CR1267" s="15">
        <f t="shared" si="602"/>
        <v>0</v>
      </c>
      <c r="CS1267" s="15">
        <f t="shared" si="602"/>
        <v>0</v>
      </c>
      <c r="CT1267" s="15">
        <f t="shared" si="602"/>
        <v>0</v>
      </c>
      <c r="CU1267" s="15">
        <f t="shared" si="602"/>
        <v>0</v>
      </c>
      <c r="CV1267" s="15">
        <f t="shared" si="602"/>
        <v>0</v>
      </c>
      <c r="CW1267" s="15">
        <f t="shared" si="602"/>
        <v>0</v>
      </c>
      <c r="CX1267" s="15">
        <f t="shared" si="602"/>
        <v>0</v>
      </c>
      <c r="CY1267" s="15">
        <f t="shared" si="602"/>
        <v>0</v>
      </c>
      <c r="CZ1267" s="15">
        <f t="shared" si="602"/>
        <v>0</v>
      </c>
      <c r="DA1267" s="15">
        <f t="shared" si="602"/>
        <v>0</v>
      </c>
      <c r="DB1267" s="16">
        <f>IF(UPPER(TRIM(AM1267))="P", 0, IF(UPPER(TRIM(AM1267))="C", 16384, IF(UPPER(TRIM(AM1267))="B", 32768, IF(UPPER(TRIM(AM1267))="U", 49152, -1))))</f>
        <v>0</v>
      </c>
      <c r="DC1267" s="16">
        <f>HEX2DEC(AN1267)</f>
        <v>8480</v>
      </c>
      <c r="DD1267" s="16">
        <f>IF(UPPER(TRIM(BB1267))="",0,IF(UPPER(TRIM(BB1267))="M",32,IF(UPPER(TRIM(BB1267))="H",64,IF(UPPER(TRIM(BB1267))="I",128,-1))))</f>
        <v>0</v>
      </c>
      <c r="DE1267" s="16">
        <f>IF(UPPER(TRIM(BC1267))="",0, IF(UPPER(TRIM(BC1267))="U",1,IF(UPPER(TRIM(BC1267))="A",2,IF(UPPER(TRIM(BC1267))="B1",4,IF(UPPER(TRIM(BC1267))="B2",8,IF(UPPER(TRIM(BC1267))="C",16,-1))))))</f>
        <v>0</v>
      </c>
      <c r="DF1267" s="17"/>
      <c r="DG1267" s="16">
        <v>178</v>
      </c>
      <c r="DH1267" s="16">
        <f>AK1267</f>
        <v>520250</v>
      </c>
      <c r="DI1267" s="16">
        <f>AL1267</f>
        <v>31</v>
      </c>
      <c r="DJ1267" s="16">
        <f>DB1267 + DC1267</f>
        <v>8480</v>
      </c>
      <c r="DK1267" s="16">
        <f>HEX2DEC(AO1267)</f>
        <v>1</v>
      </c>
      <c r="DL1267" s="16">
        <f>HEX2DEC(AP1267)</f>
        <v>8480</v>
      </c>
      <c r="DM1267" s="128">
        <v>0</v>
      </c>
      <c r="DN1267" s="16">
        <v>138</v>
      </c>
      <c r="DO1267" s="16">
        <f>BV1267*2^15+BW1267*2^14+BX1267*2^13+BY1267*2^12+BZ1267*2^11+CA1267*2^10+CB1267*2^9+CC1267*2^8+CD1267*2^7+CE1267*2^6+CF1267*2^5+CG1267*2^4+CH1267*2^3+CI1267*2^2+CJ1267*2^1+CK1267*2^0</f>
        <v>0</v>
      </c>
      <c r="DP1267" s="16">
        <f>CL1267*2^15+CM1267*2^14+CN1267*2^13+CO1267*2^12+CP1267*2^11+CQ1267*2^10+CR1267*2^9+CS1267*2^8+CT1267*2^7+CU1267*2^6+CV1267*2^5+CW1267*2^4+CX1267*2^3+CY1267*2^2+CZ1267*2^1+DA1267*2^0</f>
        <v>0</v>
      </c>
      <c r="DQ1267" s="16">
        <f>IF(DS1267=2,AT1267*1000,IF(DS1267&gt;2,AT1267,HEX2DEC("40000000")))</f>
        <v>500</v>
      </c>
      <c r="DR1267" s="16">
        <f>IF(DT1267=2,AU1267*1000,IF(DT1267&gt;2,AU1267,HEX2DEC("40000000")))</f>
        <v>2000</v>
      </c>
      <c r="DS1267" s="16">
        <v>2</v>
      </c>
      <c r="DT1267" s="16">
        <v>2</v>
      </c>
      <c r="DU1267" s="16">
        <f>MAX(0,MIN(AX1267,3))*2^14+MAX(0,MIN(AY1267,3))*2^12+MAX(0,MIN(AZ1267,3))*2^10+MAX(0,MIN(BA1267,3))*2^8+IF(AW1267&lt;0,31,IF(AW1267&gt;30,30,AW1267))</f>
        <v>0</v>
      </c>
      <c r="DV1267" s="16">
        <f>DD1267 + DE1267</f>
        <v>0</v>
      </c>
      <c r="DW1267" s="138" t="s">
        <v>184</v>
      </c>
      <c r="DX1267" s="137" t="s">
        <v>273</v>
      </c>
      <c r="DY1267" s="137" t="s">
        <v>186</v>
      </c>
      <c r="DZ1267" s="17"/>
      <c r="EA1267" s="15"/>
      <c r="EB1267" s="15"/>
      <c r="EC1267" s="15"/>
      <c r="ED1267" s="15"/>
    </row>
    <row r="1268" spans="1:134" ht="15" hidden="1" customHeight="1" x14ac:dyDescent="0.3">
      <c r="A1268" s="342" t="s">
        <v>229</v>
      </c>
      <c r="B1268" s="139"/>
      <c r="C1268" s="561" t="s">
        <v>1945</v>
      </c>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48"/>
      <c r="AK1268" s="12"/>
      <c r="AL1268" s="12"/>
      <c r="AM1268" s="149"/>
      <c r="AN1268" s="150"/>
      <c r="AO1268" s="150"/>
      <c r="AP1268" s="150"/>
      <c r="AQ1268" s="132" t="s">
        <v>1946</v>
      </c>
      <c r="AR1268" s="12"/>
      <c r="AS1268" s="12"/>
      <c r="AT1268" s="12"/>
      <c r="AU1268" s="12"/>
      <c r="AV1268" s="12"/>
      <c r="AW1268" s="12"/>
      <c r="AX1268" s="12"/>
      <c r="AY1268" s="12"/>
      <c r="AZ1268" s="12"/>
      <c r="BA1268" s="12"/>
      <c r="BB1268" s="14"/>
      <c r="BC1268" s="14"/>
      <c r="BD1268" s="15"/>
      <c r="BE1268" s="137" t="s">
        <v>183</v>
      </c>
      <c r="BF1268" s="146"/>
      <c r="BG1268" s="146"/>
      <c r="BH1268" s="146"/>
      <c r="BI1268" s="11" t="s">
        <v>183</v>
      </c>
      <c r="BJ1268" s="11" t="s">
        <v>183</v>
      </c>
      <c r="BK1268" s="11" t="s">
        <v>183</v>
      </c>
      <c r="BL1268" s="11" t="s">
        <v>183</v>
      </c>
      <c r="BM1268" s="11" t="s">
        <v>183</v>
      </c>
      <c r="BN1268" s="11" t="s">
        <v>183</v>
      </c>
      <c r="BO1268" s="11" t="s">
        <v>183</v>
      </c>
      <c r="BP1268" s="11" t="s">
        <v>183</v>
      </c>
      <c r="BQ1268" s="11" t="s">
        <v>183</v>
      </c>
      <c r="BR1268" s="11" t="s">
        <v>183</v>
      </c>
      <c r="BS1268" s="11" t="s">
        <v>183</v>
      </c>
      <c r="BT1268" s="11" t="s">
        <v>183</v>
      </c>
      <c r="BU1268" s="11"/>
      <c r="BV1268" s="15"/>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c r="CU1268" s="15"/>
      <c r="CV1268" s="15"/>
      <c r="CW1268" s="15"/>
      <c r="CX1268" s="15"/>
      <c r="CY1268" s="15"/>
      <c r="CZ1268" s="15"/>
      <c r="DA1268" s="15"/>
      <c r="DB1268" s="16"/>
      <c r="DC1268" s="16"/>
      <c r="DD1268" s="16"/>
      <c r="DE1268" s="16"/>
      <c r="DF1268" s="17"/>
      <c r="DG1268" s="16"/>
      <c r="DH1268" s="16"/>
      <c r="DI1268" s="16"/>
      <c r="DJ1268" s="16"/>
      <c r="DK1268" s="16"/>
      <c r="DL1268" s="16"/>
      <c r="DM1268" s="13"/>
      <c r="DN1268" s="16"/>
      <c r="DO1268" s="16"/>
      <c r="DP1268" s="16"/>
      <c r="DQ1268" s="16"/>
      <c r="DR1268" s="16"/>
      <c r="DS1268" s="16"/>
      <c r="DT1268" s="16"/>
      <c r="DU1268" s="16"/>
      <c r="DV1268" s="16"/>
      <c r="DW1268" s="138"/>
      <c r="DX1268" s="137"/>
      <c r="DY1268" s="137"/>
      <c r="DZ1268" s="17"/>
      <c r="EA1268" s="15"/>
      <c r="EB1268" s="15"/>
      <c r="EC1268" s="15"/>
      <c r="ED1268" s="15"/>
    </row>
    <row r="1269" spans="1:134" ht="15" hidden="1" customHeight="1" x14ac:dyDescent="0.3">
      <c r="A1269" s="220"/>
      <c r="B1269" s="139"/>
      <c r="C1269" s="561"/>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48"/>
      <c r="AK1269" s="12"/>
      <c r="AL1269" s="12"/>
      <c r="AM1269" s="149"/>
      <c r="AN1269" s="150"/>
      <c r="AO1269" s="150"/>
      <c r="AP1269" s="150"/>
      <c r="AQ1269" s="132"/>
      <c r="AR1269" s="12"/>
      <c r="AS1269" s="12"/>
      <c r="AT1269" s="12"/>
      <c r="AU1269" s="12"/>
      <c r="AV1269" s="12"/>
      <c r="AW1269" s="12"/>
      <c r="AX1269" s="12"/>
      <c r="AY1269" s="12"/>
      <c r="AZ1269" s="12"/>
      <c r="BA1269" s="12"/>
      <c r="BB1269" s="14"/>
      <c r="BC1269" s="14"/>
      <c r="BD1269" s="15"/>
      <c r="BE1269" s="137" t="s">
        <v>183</v>
      </c>
      <c r="BF1269" s="146"/>
      <c r="BG1269" s="146"/>
      <c r="BH1269" s="146"/>
      <c r="BI1269" s="11" t="s">
        <v>183</v>
      </c>
      <c r="BJ1269" s="11" t="s">
        <v>183</v>
      </c>
      <c r="BK1269" s="11" t="s">
        <v>183</v>
      </c>
      <c r="BL1269" s="11" t="s">
        <v>183</v>
      </c>
      <c r="BM1269" s="11" t="s">
        <v>183</v>
      </c>
      <c r="BN1269" s="11" t="s">
        <v>183</v>
      </c>
      <c r="BO1269" s="11" t="s">
        <v>183</v>
      </c>
      <c r="BP1269" s="11" t="s">
        <v>183</v>
      </c>
      <c r="BQ1269" s="11" t="s">
        <v>183</v>
      </c>
      <c r="BR1269" s="11" t="s">
        <v>183</v>
      </c>
      <c r="BS1269" s="11" t="s">
        <v>183</v>
      </c>
      <c r="BT1269" s="11" t="s">
        <v>183</v>
      </c>
      <c r="BU1269" s="11"/>
      <c r="BV1269" s="15"/>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c r="CU1269" s="15"/>
      <c r="CV1269" s="15"/>
      <c r="CW1269" s="15"/>
      <c r="CX1269" s="15"/>
      <c r="CY1269" s="15"/>
      <c r="CZ1269" s="15"/>
      <c r="DA1269" s="15"/>
      <c r="DB1269" s="16"/>
      <c r="DC1269" s="16"/>
      <c r="DD1269" s="16"/>
      <c r="DE1269" s="16"/>
      <c r="DF1269" s="17"/>
      <c r="DG1269" s="16"/>
      <c r="DH1269" s="16"/>
      <c r="DI1269" s="16"/>
      <c r="DJ1269" s="16"/>
      <c r="DK1269" s="16"/>
      <c r="DL1269" s="16"/>
      <c r="DM1269" s="13"/>
      <c r="DN1269" s="16"/>
      <c r="DO1269" s="16"/>
      <c r="DP1269" s="16"/>
      <c r="DQ1269" s="16"/>
      <c r="DR1269" s="16"/>
      <c r="DS1269" s="16"/>
      <c r="DT1269" s="16"/>
      <c r="DU1269" s="16"/>
      <c r="DV1269" s="16"/>
      <c r="DW1269" s="138"/>
      <c r="DX1269" s="137"/>
      <c r="DY1269" s="137"/>
      <c r="DZ1269" s="17"/>
      <c r="EA1269" s="15"/>
      <c r="EB1269" s="15"/>
      <c r="EC1269" s="15"/>
      <c r="ED1269" s="15"/>
    </row>
    <row r="1270" spans="1:134" ht="15" hidden="1" customHeight="1" x14ac:dyDescent="0.3">
      <c r="A1270" s="220"/>
      <c r="B1270" s="139"/>
      <c r="C1270" s="553" t="s">
        <v>1947</v>
      </c>
      <c r="D1270" s="151"/>
      <c r="E1270" s="151"/>
      <c r="F1270" s="151"/>
      <c r="G1270" s="151"/>
      <c r="H1270" s="151"/>
      <c r="I1270" s="151"/>
      <c r="J1270" s="151"/>
      <c r="K1270" s="151"/>
      <c r="L1270" s="151"/>
      <c r="M1270" s="151"/>
      <c r="N1270" s="151"/>
      <c r="O1270" s="151"/>
      <c r="P1270" s="151"/>
      <c r="Q1270" s="151"/>
      <c r="R1270" s="151"/>
      <c r="S1270" s="243"/>
      <c r="T1270" s="243"/>
      <c r="U1270" s="243"/>
      <c r="V1270" s="243"/>
      <c r="W1270" s="243"/>
      <c r="X1270" s="243"/>
      <c r="Y1270" s="243"/>
      <c r="Z1270" s="243"/>
      <c r="AA1270" s="243"/>
      <c r="AB1270" s="243"/>
      <c r="AC1270" s="243"/>
      <c r="AD1270" s="243"/>
      <c r="AE1270" s="243"/>
      <c r="AF1270" s="243"/>
      <c r="AG1270" s="243"/>
      <c r="AH1270" s="243"/>
      <c r="AI1270" s="243"/>
      <c r="AJ1270" s="128">
        <f>IF($DM1270=0,0,(IF(_xlfn.BITAND($DM1270, 128),"8,", "") &amp; IF(_xlfn.BITAND($DM1270,64),"7,", "") &amp; IF(_xlfn.BITAND($DM1270,7), _xlfn.BITAND($DM1270,7) &amp; ",", "") &amp; IF(_xlfn.BITAND($DM1270, 56), _xlfn.BITAND($DM1270, 56)/8, "")))</f>
        <v>0</v>
      </c>
      <c r="AK1270" s="129">
        <v>520250</v>
      </c>
      <c r="AL1270" s="129">
        <v>31</v>
      </c>
      <c r="AM1270" s="130" t="s">
        <v>165</v>
      </c>
      <c r="AN1270" s="131" t="s">
        <v>1906</v>
      </c>
      <c r="AO1270" s="131" t="s">
        <v>1635</v>
      </c>
      <c r="AP1270" s="302" t="s">
        <v>1906</v>
      </c>
      <c r="AQ1270" s="132" t="s">
        <v>1571</v>
      </c>
      <c r="AR1270" s="12"/>
      <c r="AS1270" s="12"/>
      <c r="AT1270" s="198">
        <v>0.5</v>
      </c>
      <c r="AU1270" s="198">
        <v>2</v>
      </c>
      <c r="AV1270" s="12" t="s">
        <v>259</v>
      </c>
      <c r="AW1270" s="135">
        <v>0</v>
      </c>
      <c r="AX1270" s="135">
        <v>0</v>
      </c>
      <c r="AY1270" s="135">
        <v>0</v>
      </c>
      <c r="AZ1270" s="135">
        <v>0</v>
      </c>
      <c r="BA1270" s="135">
        <v>0</v>
      </c>
      <c r="BB1270" s="136"/>
      <c r="BC1270" s="136"/>
      <c r="BD1270" s="15"/>
      <c r="BE1270" s="137" t="s">
        <v>1948</v>
      </c>
      <c r="BF1270" s="11" t="s">
        <v>264</v>
      </c>
      <c r="BG1270" s="11" t="s">
        <v>265</v>
      </c>
      <c r="BH1270" s="11" t="s">
        <v>266</v>
      </c>
      <c r="BI1270" s="146" t="s">
        <v>484</v>
      </c>
      <c r="BJ1270" s="11" t="s">
        <v>268</v>
      </c>
      <c r="BK1270" s="11" t="s">
        <v>485</v>
      </c>
      <c r="BL1270" s="11" t="s">
        <v>486</v>
      </c>
      <c r="BM1270" s="11" t="s">
        <v>323</v>
      </c>
      <c r="BN1270" s="11" t="s">
        <v>182</v>
      </c>
      <c r="BO1270" s="11" t="s">
        <v>181</v>
      </c>
      <c r="BP1270" s="11" t="s">
        <v>272</v>
      </c>
      <c r="BQ1270" s="11" t="s">
        <v>180</v>
      </c>
      <c r="BR1270" s="11" t="s">
        <v>182</v>
      </c>
      <c r="BS1270" s="11" t="s">
        <v>183</v>
      </c>
      <c r="BT1270" s="11" t="s">
        <v>182</v>
      </c>
      <c r="BU1270" s="11"/>
      <c r="BV1270" s="15">
        <f>IF(UPPER(TRIM(D1270))="X",1,0)</f>
        <v>0</v>
      </c>
      <c r="BW1270" s="15">
        <f>IF(UPPER(TRIM(E1270))="X",1,0)</f>
        <v>0</v>
      </c>
      <c r="BX1270" s="15">
        <f>IF(UPPER(TRIM(F1270))="X",1,0)</f>
        <v>0</v>
      </c>
      <c r="BY1270" s="15">
        <f>IF(UPPER(TRIM(G1270))="X",1,0)</f>
        <v>0</v>
      </c>
      <c r="BZ1270" s="15">
        <f>IF(UPPER(TRIM(H1270))="X",1,0)</f>
        <v>0</v>
      </c>
      <c r="CA1270" s="15">
        <f>IF(UPPER(TRIM(J1270))="X",1,0)</f>
        <v>0</v>
      </c>
      <c r="CB1270" s="15">
        <f>IF(UPPER(TRIM(L1270))="X",1,0)</f>
        <v>0</v>
      </c>
      <c r="CC1270" s="15">
        <f>IF(UPPER(TRIM(M1270))="X",1,0)</f>
        <v>0</v>
      </c>
      <c r="CD1270" s="15">
        <f>IF(UPPER(TRIM(I1270))="X",1,0)</f>
        <v>0</v>
      </c>
      <c r="CE1270" s="15">
        <f>IF(UPPER(TRIM(K1270))="X",1,0)</f>
        <v>0</v>
      </c>
      <c r="CF1270" s="15">
        <f t="shared" ref="CF1270:DA1270" si="603">IF(UPPER(TRIM(N1270))="X",1,0)</f>
        <v>0</v>
      </c>
      <c r="CG1270" s="15">
        <f t="shared" si="603"/>
        <v>0</v>
      </c>
      <c r="CH1270" s="15">
        <f t="shared" si="603"/>
        <v>0</v>
      </c>
      <c r="CI1270" s="15">
        <f t="shared" si="603"/>
        <v>0</v>
      </c>
      <c r="CJ1270" s="15">
        <f t="shared" si="603"/>
        <v>0</v>
      </c>
      <c r="CK1270" s="15">
        <f t="shared" si="603"/>
        <v>0</v>
      </c>
      <c r="CL1270" s="15">
        <f t="shared" si="603"/>
        <v>0</v>
      </c>
      <c r="CM1270" s="15">
        <f t="shared" si="603"/>
        <v>0</v>
      </c>
      <c r="CN1270" s="15">
        <f t="shared" si="603"/>
        <v>0</v>
      </c>
      <c r="CO1270" s="15">
        <f t="shared" si="603"/>
        <v>0</v>
      </c>
      <c r="CP1270" s="15">
        <f t="shared" si="603"/>
        <v>0</v>
      </c>
      <c r="CQ1270" s="15">
        <f t="shared" si="603"/>
        <v>0</v>
      </c>
      <c r="CR1270" s="15">
        <f t="shared" si="603"/>
        <v>0</v>
      </c>
      <c r="CS1270" s="15">
        <f t="shared" si="603"/>
        <v>0</v>
      </c>
      <c r="CT1270" s="15">
        <f t="shared" si="603"/>
        <v>0</v>
      </c>
      <c r="CU1270" s="15">
        <f t="shared" si="603"/>
        <v>0</v>
      </c>
      <c r="CV1270" s="15">
        <f t="shared" si="603"/>
        <v>0</v>
      </c>
      <c r="CW1270" s="15">
        <f t="shared" si="603"/>
        <v>0</v>
      </c>
      <c r="CX1270" s="15">
        <f t="shared" si="603"/>
        <v>0</v>
      </c>
      <c r="CY1270" s="15">
        <f t="shared" si="603"/>
        <v>0</v>
      </c>
      <c r="CZ1270" s="15">
        <f t="shared" si="603"/>
        <v>0</v>
      </c>
      <c r="DA1270" s="15">
        <f t="shared" si="603"/>
        <v>0</v>
      </c>
      <c r="DB1270" s="16">
        <f>IF(UPPER(TRIM(AM1270))="P", 0, IF(UPPER(TRIM(AM1270))="C", 16384, IF(UPPER(TRIM(AM1270))="B", 32768, IF(UPPER(TRIM(AM1270))="U", 49152, -1))))</f>
        <v>0</v>
      </c>
      <c r="DC1270" s="16">
        <f>HEX2DEC(AN1270)</f>
        <v>8485</v>
      </c>
      <c r="DD1270" s="16">
        <f>IF(UPPER(TRIM(BB1270))="",0,IF(UPPER(TRIM(BB1270))="M",32,IF(UPPER(TRIM(BB1270))="H",64,IF(UPPER(TRIM(BB1270))="I",128,-1))))</f>
        <v>0</v>
      </c>
      <c r="DE1270" s="16">
        <f>IF(UPPER(TRIM(BC1270))="",0, IF(UPPER(TRIM(BC1270))="U",1,IF(UPPER(TRIM(BC1270))="A",2,IF(UPPER(TRIM(BC1270))="B1",4,IF(UPPER(TRIM(BC1270))="B2",8,IF(UPPER(TRIM(BC1270))="C",16,-1))))))</f>
        <v>0</v>
      </c>
      <c r="DF1270" s="17"/>
      <c r="DG1270" s="16">
        <v>179</v>
      </c>
      <c r="DH1270" s="16">
        <f>AK1270</f>
        <v>520250</v>
      </c>
      <c r="DI1270" s="16">
        <f>AL1270</f>
        <v>31</v>
      </c>
      <c r="DJ1270" s="16">
        <f>DB1270 + DC1270</f>
        <v>8485</v>
      </c>
      <c r="DK1270" s="16">
        <f>HEX2DEC(AO1270)</f>
        <v>1</v>
      </c>
      <c r="DL1270" s="16">
        <f>HEX2DEC(AP1270)</f>
        <v>8485</v>
      </c>
      <c r="DM1270" s="128">
        <v>0</v>
      </c>
      <c r="DN1270" s="16">
        <v>139</v>
      </c>
      <c r="DO1270" s="16">
        <f>BV1270*2^15+BW1270*2^14+BX1270*2^13+BY1270*2^12+BZ1270*2^11+CA1270*2^10+CB1270*2^9+CC1270*2^8+CD1270*2^7+CE1270*2^6+CF1270*2^5+CG1270*2^4+CH1270*2^3+CI1270*2^2+CJ1270*2^1+CK1270*2^0</f>
        <v>0</v>
      </c>
      <c r="DP1270" s="16">
        <f>CL1270*2^15+CM1270*2^14+CN1270*2^13+CO1270*2^12+CP1270*2^11+CQ1270*2^10+CR1270*2^9+CS1270*2^8+CT1270*2^7+CU1270*2^6+CV1270*2^5+CW1270*2^4+CX1270*2^3+CY1270*2^2+CZ1270*2^1+DA1270*2^0</f>
        <v>0</v>
      </c>
      <c r="DQ1270" s="16">
        <f>IF(DS1270=2,AT1270*1000,IF(DS1270&gt;2,AT1270,HEX2DEC("40000000")))</f>
        <v>500</v>
      </c>
      <c r="DR1270" s="16">
        <f>IF(DT1270=2,AU1270*1000,IF(DT1270&gt;2,AU1270,HEX2DEC("40000000")))</f>
        <v>2000</v>
      </c>
      <c r="DS1270" s="16">
        <v>2</v>
      </c>
      <c r="DT1270" s="16">
        <v>2</v>
      </c>
      <c r="DU1270" s="16">
        <f>MAX(0,MIN(AX1270,3))*2^14+MAX(0,MIN(AY1270,3))*2^12+MAX(0,MIN(AZ1270,3))*2^10+MAX(0,MIN(BA1270,3))*2^8+IF(AW1270&lt;0,31,IF(AW1270&gt;30,30,AW1270))</f>
        <v>0</v>
      </c>
      <c r="DV1270" s="16">
        <f>DD1270 + DE1270</f>
        <v>0</v>
      </c>
      <c r="DW1270" s="138" t="s">
        <v>184</v>
      </c>
      <c r="DX1270" s="137" t="s">
        <v>273</v>
      </c>
      <c r="DY1270" s="137" t="s">
        <v>186</v>
      </c>
      <c r="DZ1270" s="17"/>
      <c r="EA1270" s="15"/>
      <c r="EB1270" s="15"/>
      <c r="EC1270" s="15"/>
      <c r="ED1270" s="15"/>
    </row>
    <row r="1271" spans="1:134" ht="15" hidden="1" customHeight="1" x14ac:dyDescent="0.3">
      <c r="A1271" s="220"/>
      <c r="B1271" s="139"/>
      <c r="C1271" s="561" t="s">
        <v>1945</v>
      </c>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48"/>
      <c r="AK1271" s="12"/>
      <c r="AL1271" s="12"/>
      <c r="AM1271" s="149"/>
      <c r="AN1271" s="150"/>
      <c r="AO1271" s="150"/>
      <c r="AP1271" s="150"/>
      <c r="AQ1271" s="132" t="s">
        <v>1946</v>
      </c>
      <c r="AR1271" s="12"/>
      <c r="AS1271" s="12"/>
      <c r="AT1271" s="12"/>
      <c r="AU1271" s="12"/>
      <c r="AV1271" s="12"/>
      <c r="AW1271" s="12"/>
      <c r="AX1271" s="12"/>
      <c r="AY1271" s="12"/>
      <c r="AZ1271" s="12"/>
      <c r="BA1271" s="12"/>
      <c r="BB1271" s="14"/>
      <c r="BC1271" s="14"/>
      <c r="BD1271" s="15"/>
      <c r="BE1271" s="137" t="s">
        <v>183</v>
      </c>
      <c r="BF1271" s="146"/>
      <c r="BG1271" s="146"/>
      <c r="BH1271" s="146"/>
      <c r="BI1271" s="11" t="s">
        <v>183</v>
      </c>
      <c r="BJ1271" s="11" t="s">
        <v>183</v>
      </c>
      <c r="BK1271" s="11" t="s">
        <v>183</v>
      </c>
      <c r="BL1271" s="11" t="s">
        <v>183</v>
      </c>
      <c r="BM1271" s="11" t="s">
        <v>183</v>
      </c>
      <c r="BN1271" s="11" t="s">
        <v>183</v>
      </c>
      <c r="BO1271" s="11" t="s">
        <v>183</v>
      </c>
      <c r="BP1271" s="11" t="s">
        <v>183</v>
      </c>
      <c r="BQ1271" s="11" t="s">
        <v>183</v>
      </c>
      <c r="BR1271" s="11" t="s">
        <v>183</v>
      </c>
      <c r="BS1271" s="11" t="s">
        <v>183</v>
      </c>
      <c r="BT1271" s="11" t="s">
        <v>183</v>
      </c>
      <c r="BU1271" s="11"/>
      <c r="BV1271" s="15"/>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c r="CU1271" s="15"/>
      <c r="CV1271" s="15"/>
      <c r="CW1271" s="15"/>
      <c r="CX1271" s="15"/>
      <c r="CY1271" s="15"/>
      <c r="CZ1271" s="15"/>
      <c r="DA1271" s="15"/>
      <c r="DB1271" s="16"/>
      <c r="DC1271" s="16"/>
      <c r="DD1271" s="16"/>
      <c r="DE1271" s="16"/>
      <c r="DF1271" s="17"/>
      <c r="DG1271" s="16"/>
      <c r="DH1271" s="16"/>
      <c r="DI1271" s="16"/>
      <c r="DJ1271" s="16"/>
      <c r="DK1271" s="16"/>
      <c r="DL1271" s="16"/>
      <c r="DM1271" s="13"/>
      <c r="DN1271" s="16"/>
      <c r="DO1271" s="16"/>
      <c r="DP1271" s="16"/>
      <c r="DQ1271" s="16"/>
      <c r="DR1271" s="16"/>
      <c r="DS1271" s="16"/>
      <c r="DT1271" s="16"/>
      <c r="DU1271" s="16"/>
      <c r="DV1271" s="16"/>
      <c r="DW1271" s="138"/>
      <c r="DX1271" s="137"/>
      <c r="DY1271" s="137"/>
      <c r="DZ1271" s="17"/>
      <c r="EA1271" s="15"/>
      <c r="EB1271" s="15"/>
      <c r="EC1271" s="15"/>
      <c r="ED1271" s="15"/>
    </row>
    <row r="1272" spans="1:134" ht="15" hidden="1" customHeight="1" x14ac:dyDescent="0.3">
      <c r="A1272" s="220"/>
      <c r="B1272" s="139"/>
      <c r="C1272" s="561"/>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48"/>
      <c r="AK1272" s="12"/>
      <c r="AL1272" s="12"/>
      <c r="AM1272" s="149"/>
      <c r="AN1272" s="150"/>
      <c r="AO1272" s="150"/>
      <c r="AP1272" s="150"/>
      <c r="AQ1272" s="132"/>
      <c r="AR1272" s="12"/>
      <c r="AS1272" s="12"/>
      <c r="AT1272" s="12"/>
      <c r="AU1272" s="12"/>
      <c r="AV1272" s="12"/>
      <c r="AW1272" s="12"/>
      <c r="AX1272" s="12"/>
      <c r="AY1272" s="12"/>
      <c r="AZ1272" s="12"/>
      <c r="BA1272" s="12"/>
      <c r="BB1272" s="14"/>
      <c r="BC1272" s="14"/>
      <c r="BD1272" s="15"/>
      <c r="BE1272" s="137" t="s">
        <v>183</v>
      </c>
      <c r="BF1272" s="146"/>
      <c r="BG1272" s="146"/>
      <c r="BH1272" s="146"/>
      <c r="BI1272" s="11" t="s">
        <v>183</v>
      </c>
      <c r="BJ1272" s="11" t="s">
        <v>183</v>
      </c>
      <c r="BK1272" s="11" t="s">
        <v>183</v>
      </c>
      <c r="BL1272" s="11" t="s">
        <v>183</v>
      </c>
      <c r="BM1272" s="11" t="s">
        <v>183</v>
      </c>
      <c r="BN1272" s="11" t="s">
        <v>183</v>
      </c>
      <c r="BO1272" s="11" t="s">
        <v>183</v>
      </c>
      <c r="BP1272" s="11" t="s">
        <v>183</v>
      </c>
      <c r="BQ1272" s="11" t="s">
        <v>183</v>
      </c>
      <c r="BR1272" s="11" t="s">
        <v>183</v>
      </c>
      <c r="BS1272" s="11" t="s">
        <v>183</v>
      </c>
      <c r="BT1272" s="11" t="s">
        <v>183</v>
      </c>
      <c r="BU1272" s="11"/>
      <c r="BV1272" s="15"/>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c r="CU1272" s="15"/>
      <c r="CV1272" s="15"/>
      <c r="CW1272" s="15"/>
      <c r="CX1272" s="15"/>
      <c r="CY1272" s="15"/>
      <c r="CZ1272" s="15"/>
      <c r="DA1272" s="15"/>
      <c r="DB1272" s="16"/>
      <c r="DC1272" s="16"/>
      <c r="DD1272" s="16"/>
      <c r="DE1272" s="16"/>
      <c r="DF1272" s="17"/>
      <c r="DG1272" s="16"/>
      <c r="DH1272" s="16"/>
      <c r="DI1272" s="16"/>
      <c r="DJ1272" s="16"/>
      <c r="DK1272" s="16"/>
      <c r="DL1272" s="16"/>
      <c r="DM1272" s="13"/>
      <c r="DN1272" s="16"/>
      <c r="DO1272" s="16"/>
      <c r="DP1272" s="16"/>
      <c r="DQ1272" s="16"/>
      <c r="DR1272" s="16"/>
      <c r="DS1272" s="16"/>
      <c r="DT1272" s="16"/>
      <c r="DU1272" s="16"/>
      <c r="DV1272" s="16"/>
      <c r="DW1272" s="138"/>
      <c r="DX1272" s="137"/>
      <c r="DY1272" s="137"/>
      <c r="DZ1272" s="17"/>
      <c r="EA1272" s="15"/>
      <c r="EB1272" s="15"/>
      <c r="EC1272" s="15"/>
      <c r="ED1272" s="15"/>
    </row>
    <row r="1273" spans="1:134" ht="15" hidden="1" customHeight="1" x14ac:dyDescent="0.3">
      <c r="A1273" s="220"/>
      <c r="B1273" s="139"/>
      <c r="C1273" s="561" t="s">
        <v>1949</v>
      </c>
      <c r="D1273" s="151"/>
      <c r="E1273" s="151"/>
      <c r="F1273" s="151"/>
      <c r="G1273" s="151"/>
      <c r="H1273" s="151"/>
      <c r="I1273" s="151"/>
      <c r="J1273" s="151"/>
      <c r="K1273" s="151"/>
      <c r="L1273" s="151"/>
      <c r="M1273" s="151"/>
      <c r="N1273" s="151"/>
      <c r="O1273" s="151"/>
      <c r="P1273" s="151"/>
      <c r="Q1273" s="151"/>
      <c r="R1273" s="151"/>
      <c r="S1273" s="243"/>
      <c r="T1273" s="243"/>
      <c r="U1273" s="243"/>
      <c r="V1273" s="243"/>
      <c r="W1273" s="243"/>
      <c r="X1273" s="243"/>
      <c r="Y1273" s="243"/>
      <c r="Z1273" s="243"/>
      <c r="AA1273" s="243"/>
      <c r="AB1273" s="243"/>
      <c r="AC1273" s="243"/>
      <c r="AD1273" s="243"/>
      <c r="AE1273" s="243"/>
      <c r="AF1273" s="243"/>
      <c r="AG1273" s="243"/>
      <c r="AH1273" s="243"/>
      <c r="AI1273" s="243"/>
      <c r="AJ1273" s="128">
        <f>IF($DM1273=0,0,(IF(_xlfn.BITAND($DM1273, 128),"8,", "") &amp; IF(_xlfn.BITAND($DM1273,64),"7,", "") &amp; IF(_xlfn.BITAND($DM1273,7), _xlfn.BITAND($DM1273,7) &amp; ",", "") &amp; IF(_xlfn.BITAND($DM1273, 56), _xlfn.BITAND($DM1273, 56)/8, "")))</f>
        <v>0</v>
      </c>
      <c r="AK1273" s="129">
        <v>520250</v>
      </c>
      <c r="AL1273" s="129">
        <v>31</v>
      </c>
      <c r="AM1273" s="130" t="s">
        <v>165</v>
      </c>
      <c r="AN1273" s="131" t="s">
        <v>1950</v>
      </c>
      <c r="AO1273" s="131" t="s">
        <v>167</v>
      </c>
      <c r="AP1273" s="302" t="s">
        <v>1950</v>
      </c>
      <c r="AQ1273" s="132" t="s">
        <v>1571</v>
      </c>
      <c r="AR1273" s="12"/>
      <c r="AS1273" s="12"/>
      <c r="AT1273" s="198">
        <v>0.5</v>
      </c>
      <c r="AU1273" s="198">
        <v>2</v>
      </c>
      <c r="AV1273" s="12" t="s">
        <v>259</v>
      </c>
      <c r="AW1273" s="135">
        <v>0</v>
      </c>
      <c r="AX1273" s="135">
        <v>0</v>
      </c>
      <c r="AY1273" s="135">
        <v>0</v>
      </c>
      <c r="AZ1273" s="135">
        <v>0</v>
      </c>
      <c r="BA1273" s="135">
        <v>0</v>
      </c>
      <c r="BB1273" s="136"/>
      <c r="BC1273" s="136"/>
      <c r="BD1273" s="15"/>
      <c r="BE1273" s="137" t="s">
        <v>1951</v>
      </c>
      <c r="BF1273" s="11" t="s">
        <v>264</v>
      </c>
      <c r="BG1273" s="11" t="s">
        <v>265</v>
      </c>
      <c r="BH1273" s="11" t="s">
        <v>266</v>
      </c>
      <c r="BI1273" s="146" t="s">
        <v>484</v>
      </c>
      <c r="BJ1273" s="11" t="s">
        <v>268</v>
      </c>
      <c r="BK1273" s="11" t="s">
        <v>485</v>
      </c>
      <c r="BL1273" s="11" t="s">
        <v>486</v>
      </c>
      <c r="BM1273" s="11" t="s">
        <v>323</v>
      </c>
      <c r="BN1273" s="11" t="s">
        <v>182</v>
      </c>
      <c r="BO1273" s="11" t="s">
        <v>181</v>
      </c>
      <c r="BP1273" s="11" t="s">
        <v>272</v>
      </c>
      <c r="BQ1273" s="11" t="s">
        <v>180</v>
      </c>
      <c r="BR1273" s="11" t="s">
        <v>182</v>
      </c>
      <c r="BS1273" s="11" t="s">
        <v>183</v>
      </c>
      <c r="BT1273" s="11" t="s">
        <v>182</v>
      </c>
      <c r="BU1273" s="11"/>
      <c r="BV1273" s="15">
        <f>IF(UPPER(TRIM(D1273))="X",1,0)</f>
        <v>0</v>
      </c>
      <c r="BW1273" s="15">
        <f>IF(UPPER(TRIM(E1273))="X",1,0)</f>
        <v>0</v>
      </c>
      <c r="BX1273" s="15">
        <f>IF(UPPER(TRIM(F1273))="X",1,0)</f>
        <v>0</v>
      </c>
      <c r="BY1273" s="15">
        <f>IF(UPPER(TRIM(G1273))="X",1,0)</f>
        <v>0</v>
      </c>
      <c r="BZ1273" s="15">
        <f>IF(UPPER(TRIM(H1273))="X",1,0)</f>
        <v>0</v>
      </c>
      <c r="CA1273" s="15">
        <f>IF(UPPER(TRIM(J1273))="X",1,0)</f>
        <v>0</v>
      </c>
      <c r="CB1273" s="15">
        <f>IF(UPPER(TRIM(L1273))="X",1,0)</f>
        <v>0</v>
      </c>
      <c r="CC1273" s="15">
        <f>IF(UPPER(TRIM(M1273))="X",1,0)</f>
        <v>0</v>
      </c>
      <c r="CD1273" s="15">
        <f>IF(UPPER(TRIM(I1273))="X",1,0)</f>
        <v>0</v>
      </c>
      <c r="CE1273" s="15">
        <f>IF(UPPER(TRIM(K1273))="X",1,0)</f>
        <v>0</v>
      </c>
      <c r="CF1273" s="15">
        <f t="shared" ref="CF1273:DA1273" si="604">IF(UPPER(TRIM(N1273))="X",1,0)</f>
        <v>0</v>
      </c>
      <c r="CG1273" s="15">
        <f t="shared" si="604"/>
        <v>0</v>
      </c>
      <c r="CH1273" s="15">
        <f t="shared" si="604"/>
        <v>0</v>
      </c>
      <c r="CI1273" s="15">
        <f t="shared" si="604"/>
        <v>0</v>
      </c>
      <c r="CJ1273" s="15">
        <f t="shared" si="604"/>
        <v>0</v>
      </c>
      <c r="CK1273" s="15">
        <f t="shared" si="604"/>
        <v>0</v>
      </c>
      <c r="CL1273" s="15">
        <f t="shared" si="604"/>
        <v>0</v>
      </c>
      <c r="CM1273" s="15">
        <f t="shared" si="604"/>
        <v>0</v>
      </c>
      <c r="CN1273" s="15">
        <f t="shared" si="604"/>
        <v>0</v>
      </c>
      <c r="CO1273" s="15">
        <f t="shared" si="604"/>
        <v>0</v>
      </c>
      <c r="CP1273" s="15">
        <f t="shared" si="604"/>
        <v>0</v>
      </c>
      <c r="CQ1273" s="15">
        <f t="shared" si="604"/>
        <v>0</v>
      </c>
      <c r="CR1273" s="15">
        <f t="shared" si="604"/>
        <v>0</v>
      </c>
      <c r="CS1273" s="15">
        <f t="shared" si="604"/>
        <v>0</v>
      </c>
      <c r="CT1273" s="15">
        <f t="shared" si="604"/>
        <v>0</v>
      </c>
      <c r="CU1273" s="15">
        <f t="shared" si="604"/>
        <v>0</v>
      </c>
      <c r="CV1273" s="15">
        <f t="shared" si="604"/>
        <v>0</v>
      </c>
      <c r="CW1273" s="15">
        <f t="shared" si="604"/>
        <v>0</v>
      </c>
      <c r="CX1273" s="15">
        <f t="shared" si="604"/>
        <v>0</v>
      </c>
      <c r="CY1273" s="15">
        <f t="shared" si="604"/>
        <v>0</v>
      </c>
      <c r="CZ1273" s="15">
        <f t="shared" si="604"/>
        <v>0</v>
      </c>
      <c r="DA1273" s="15">
        <f t="shared" si="604"/>
        <v>0</v>
      </c>
      <c r="DB1273" s="16">
        <f>IF(UPPER(TRIM(AM1273))="P", 0, IF(UPPER(TRIM(AM1273))="C", 16384, IF(UPPER(TRIM(AM1273))="B", 32768, IF(UPPER(TRIM(AM1273))="U", 49152, -1))))</f>
        <v>0</v>
      </c>
      <c r="DC1273" s="16">
        <f>HEX2DEC(AN1273)</f>
        <v>4386</v>
      </c>
      <c r="DD1273" s="16">
        <f>IF(UPPER(TRIM(BB1273))="",0,IF(UPPER(TRIM(BB1273))="M",32,IF(UPPER(TRIM(BB1273))="H",64,IF(UPPER(TRIM(BB1273))="I",128,-1))))</f>
        <v>0</v>
      </c>
      <c r="DE1273" s="16">
        <f>IF(UPPER(TRIM(BC1273))="",0, IF(UPPER(TRIM(BC1273))="U",1,IF(UPPER(TRIM(BC1273))="A",2,IF(UPPER(TRIM(BC1273))="B1",4,IF(UPPER(TRIM(BC1273))="B2",8,IF(UPPER(TRIM(BC1273))="C",16,-1))))))</f>
        <v>0</v>
      </c>
      <c r="DF1273" s="17"/>
      <c r="DG1273" s="16">
        <v>180</v>
      </c>
      <c r="DH1273" s="16">
        <f>AK1273</f>
        <v>520250</v>
      </c>
      <c r="DI1273" s="16">
        <f>AL1273</f>
        <v>31</v>
      </c>
      <c r="DJ1273" s="16">
        <f>DB1273 + DC1273</f>
        <v>4386</v>
      </c>
      <c r="DK1273" s="16">
        <f>HEX2DEC(AO1273)</f>
        <v>0</v>
      </c>
      <c r="DL1273" s="16">
        <f>HEX2DEC(AP1273)</f>
        <v>4386</v>
      </c>
      <c r="DM1273" s="128">
        <v>0</v>
      </c>
      <c r="DN1273" s="16">
        <v>140</v>
      </c>
      <c r="DO1273" s="16">
        <f>BV1273*2^15+BW1273*2^14+BX1273*2^13+BY1273*2^12+BZ1273*2^11+CA1273*2^10+CB1273*2^9+CC1273*2^8+CD1273*2^7+CE1273*2^6+CF1273*2^5+CG1273*2^4+CH1273*2^3+CI1273*2^2+CJ1273*2^1+CK1273*2^0</f>
        <v>0</v>
      </c>
      <c r="DP1273" s="16">
        <f>CL1273*2^15+CM1273*2^14+CN1273*2^13+CO1273*2^12+CP1273*2^11+CQ1273*2^10+CR1273*2^9+CS1273*2^8+CT1273*2^7+CU1273*2^6+CV1273*2^5+CW1273*2^4+CX1273*2^3+CY1273*2^2+CZ1273*2^1+DA1273*2^0</f>
        <v>0</v>
      </c>
      <c r="DQ1273" s="16">
        <f>IF(DS1273=2,AT1273*1000,IF(DS1273&gt;2,AT1273,HEX2DEC("40000000")))</f>
        <v>500</v>
      </c>
      <c r="DR1273" s="16">
        <f>IF(DT1273=2,AU1273*1000,IF(DT1273&gt;2,AU1273,HEX2DEC("40000000")))</f>
        <v>2000</v>
      </c>
      <c r="DS1273" s="16">
        <v>2</v>
      </c>
      <c r="DT1273" s="16">
        <v>2</v>
      </c>
      <c r="DU1273" s="16">
        <f>MAX(0,MIN(AX1273,3))*2^14+MAX(0,MIN(AY1273,3))*2^12+MAX(0,MIN(AZ1273,3))*2^10+MAX(0,MIN(BA1273,3))*2^8+IF(AW1273&lt;0,31,IF(AW1273&gt;30,30,AW1273))</f>
        <v>0</v>
      </c>
      <c r="DV1273" s="16">
        <f>DD1273 + DE1273</f>
        <v>0</v>
      </c>
      <c r="DW1273" s="138" t="s">
        <v>184</v>
      </c>
      <c r="DX1273" s="137" t="s">
        <v>273</v>
      </c>
      <c r="DY1273" s="137" t="s">
        <v>186</v>
      </c>
      <c r="DZ1273" s="17"/>
      <c r="EA1273" s="15"/>
      <c r="EB1273" s="15"/>
      <c r="EC1273" s="15"/>
      <c r="ED1273" s="15"/>
    </row>
    <row r="1274" spans="1:134" ht="15" hidden="1" customHeight="1" x14ac:dyDescent="0.3">
      <c r="A1274" s="220"/>
      <c r="B1274" s="139"/>
      <c r="C1274" s="553" t="s">
        <v>1952</v>
      </c>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48"/>
      <c r="AK1274" s="12"/>
      <c r="AL1274" s="12"/>
      <c r="AM1274" s="149"/>
      <c r="AN1274" s="150"/>
      <c r="AO1274" s="150"/>
      <c r="AP1274" s="150"/>
      <c r="AQ1274" s="132" t="s">
        <v>1942</v>
      </c>
      <c r="AR1274" s="12"/>
      <c r="AS1274" s="12"/>
      <c r="AT1274" s="12"/>
      <c r="AU1274" s="12"/>
      <c r="AV1274" s="12"/>
      <c r="AW1274" s="12"/>
      <c r="AX1274" s="12"/>
      <c r="AY1274" s="12"/>
      <c r="AZ1274" s="12"/>
      <c r="BA1274" s="12"/>
      <c r="BB1274" s="14"/>
      <c r="BC1274" s="14"/>
      <c r="BD1274" s="15"/>
      <c r="BE1274" s="137" t="s">
        <v>183</v>
      </c>
      <c r="BF1274" s="11"/>
      <c r="BG1274" s="11"/>
      <c r="BH1274" s="11"/>
      <c r="BI1274" s="11" t="s">
        <v>183</v>
      </c>
      <c r="BJ1274" s="11" t="s">
        <v>183</v>
      </c>
      <c r="BK1274" s="11" t="s">
        <v>183</v>
      </c>
      <c r="BL1274" s="11" t="s">
        <v>183</v>
      </c>
      <c r="BM1274" s="11" t="s">
        <v>183</v>
      </c>
      <c r="BN1274" s="11" t="s">
        <v>183</v>
      </c>
      <c r="BO1274" s="11" t="s">
        <v>183</v>
      </c>
      <c r="BP1274" s="11" t="s">
        <v>183</v>
      </c>
      <c r="BQ1274" s="11" t="s">
        <v>183</v>
      </c>
      <c r="BR1274" s="11" t="s">
        <v>183</v>
      </c>
      <c r="BS1274" s="11" t="s">
        <v>183</v>
      </c>
      <c r="BT1274" s="11" t="s">
        <v>183</v>
      </c>
      <c r="BU1274" s="11"/>
      <c r="BV1274" s="15"/>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c r="CU1274" s="15"/>
      <c r="CV1274" s="15"/>
      <c r="CW1274" s="15"/>
      <c r="CX1274" s="15"/>
      <c r="CY1274" s="15"/>
      <c r="CZ1274" s="15"/>
      <c r="DA1274" s="15"/>
      <c r="DB1274" s="16"/>
      <c r="DC1274" s="16"/>
      <c r="DD1274" s="16"/>
      <c r="DE1274" s="16"/>
      <c r="DF1274" s="17"/>
      <c r="DG1274" s="16"/>
      <c r="DH1274" s="16"/>
      <c r="DI1274" s="16"/>
      <c r="DJ1274" s="16"/>
      <c r="DK1274" s="16"/>
      <c r="DL1274" s="16"/>
      <c r="DM1274" s="13"/>
      <c r="DN1274" s="16"/>
      <c r="DO1274" s="16"/>
      <c r="DP1274" s="16"/>
      <c r="DQ1274" s="16"/>
      <c r="DR1274" s="16"/>
      <c r="DS1274" s="16"/>
      <c r="DT1274" s="16"/>
      <c r="DU1274" s="16"/>
      <c r="DV1274" s="16"/>
      <c r="DW1274" s="138"/>
      <c r="DX1274" s="137"/>
      <c r="DY1274" s="137"/>
      <c r="DZ1274" s="17"/>
      <c r="EA1274" s="15"/>
      <c r="EB1274" s="15"/>
      <c r="EC1274" s="15"/>
      <c r="ED1274" s="15"/>
    </row>
    <row r="1275" spans="1:134" ht="15" hidden="1" customHeight="1" x14ac:dyDescent="0.3">
      <c r="A1275" s="220"/>
      <c r="B1275" s="139"/>
      <c r="C1275" s="553"/>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48"/>
      <c r="AK1275" s="12"/>
      <c r="AL1275" s="12"/>
      <c r="AM1275" s="149"/>
      <c r="AN1275" s="150"/>
      <c r="AO1275" s="150"/>
      <c r="AP1275" s="150"/>
      <c r="AQ1275" s="132"/>
      <c r="AR1275" s="12"/>
      <c r="AS1275" s="12"/>
      <c r="AT1275" s="12"/>
      <c r="AU1275" s="12"/>
      <c r="AV1275" s="12"/>
      <c r="AW1275" s="12"/>
      <c r="AX1275" s="12"/>
      <c r="AY1275" s="12"/>
      <c r="AZ1275" s="12"/>
      <c r="BA1275" s="12"/>
      <c r="BB1275" s="14"/>
      <c r="BC1275" s="14"/>
      <c r="BD1275" s="15"/>
      <c r="BE1275" s="137" t="s">
        <v>183</v>
      </c>
      <c r="BF1275" s="11"/>
      <c r="BG1275" s="11"/>
      <c r="BH1275" s="11"/>
      <c r="BI1275" s="11" t="s">
        <v>183</v>
      </c>
      <c r="BJ1275" s="11" t="s">
        <v>183</v>
      </c>
      <c r="BK1275" s="11" t="s">
        <v>183</v>
      </c>
      <c r="BL1275" s="11" t="s">
        <v>183</v>
      </c>
      <c r="BM1275" s="11" t="s">
        <v>183</v>
      </c>
      <c r="BN1275" s="11" t="s">
        <v>183</v>
      </c>
      <c r="BO1275" s="11" t="s">
        <v>183</v>
      </c>
      <c r="BP1275" s="11" t="s">
        <v>183</v>
      </c>
      <c r="BQ1275" s="11" t="s">
        <v>183</v>
      </c>
      <c r="BR1275" s="11" t="s">
        <v>183</v>
      </c>
      <c r="BS1275" s="11" t="s">
        <v>183</v>
      </c>
      <c r="BT1275" s="11" t="s">
        <v>183</v>
      </c>
      <c r="BU1275" s="11"/>
      <c r="BV1275" s="15"/>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c r="CU1275" s="15"/>
      <c r="CV1275" s="15"/>
      <c r="CW1275" s="15"/>
      <c r="CX1275" s="15"/>
      <c r="CY1275" s="15"/>
      <c r="CZ1275" s="15"/>
      <c r="DA1275" s="15"/>
      <c r="DB1275" s="16"/>
      <c r="DC1275" s="16"/>
      <c r="DD1275" s="16"/>
      <c r="DE1275" s="16"/>
      <c r="DF1275" s="17"/>
      <c r="DG1275" s="16"/>
      <c r="DH1275" s="16"/>
      <c r="DI1275" s="16"/>
      <c r="DJ1275" s="16"/>
      <c r="DK1275" s="16"/>
      <c r="DL1275" s="16"/>
      <c r="DM1275" s="13"/>
      <c r="DN1275" s="16"/>
      <c r="DO1275" s="16"/>
      <c r="DP1275" s="16"/>
      <c r="DQ1275" s="16"/>
      <c r="DR1275" s="16"/>
      <c r="DS1275" s="16"/>
      <c r="DT1275" s="16"/>
      <c r="DU1275" s="16"/>
      <c r="DV1275" s="16"/>
      <c r="DW1275" s="138"/>
      <c r="DX1275" s="137"/>
      <c r="DY1275" s="137"/>
      <c r="DZ1275" s="17"/>
      <c r="EA1275" s="15"/>
      <c r="EB1275" s="15"/>
      <c r="EC1275" s="15"/>
      <c r="ED1275" s="15"/>
    </row>
    <row r="1276" spans="1:134" ht="15" hidden="1" customHeight="1" x14ac:dyDescent="0.3">
      <c r="A1276" s="154"/>
      <c r="B1276" s="139"/>
      <c r="C1276" s="553" t="s">
        <v>1953</v>
      </c>
      <c r="D1276" s="151"/>
      <c r="E1276" s="151"/>
      <c r="F1276" s="151"/>
      <c r="G1276" s="151"/>
      <c r="H1276" s="151"/>
      <c r="I1276" s="151"/>
      <c r="J1276" s="151"/>
      <c r="K1276" s="151"/>
      <c r="L1276" s="151"/>
      <c r="M1276" s="151"/>
      <c r="N1276" s="151"/>
      <c r="O1276" s="151"/>
      <c r="P1276" s="151"/>
      <c r="Q1276" s="151"/>
      <c r="R1276" s="151"/>
      <c r="S1276" s="151"/>
      <c r="T1276" s="151"/>
      <c r="U1276" s="151"/>
      <c r="V1276" s="151"/>
      <c r="W1276" s="151"/>
      <c r="X1276" s="151"/>
      <c r="Y1276" s="151"/>
      <c r="Z1276" s="151"/>
      <c r="AA1276" s="151"/>
      <c r="AB1276" s="151"/>
      <c r="AC1276" s="151"/>
      <c r="AD1276" s="151"/>
      <c r="AE1276" s="151"/>
      <c r="AF1276" s="151"/>
      <c r="AG1276" s="151"/>
      <c r="AH1276" s="151"/>
      <c r="AI1276" s="151"/>
      <c r="AJ1276" s="128">
        <f>IF($DM1276=0,0,(IF(_xlfn.BITAND($DM1276, 128),"8,", "") &amp; IF(_xlfn.BITAND($DM1276,64),"7,", "") &amp; IF(_xlfn.BITAND($DM1276,7), _xlfn.BITAND($DM1276,7) &amp; ",", "") &amp; IF(_xlfn.BITAND($DM1276, 56), _xlfn.BITAND($DM1276, 56)/8, "")))</f>
        <v>0</v>
      </c>
      <c r="AK1276" s="129">
        <v>520199</v>
      </c>
      <c r="AL1276" s="129">
        <v>14</v>
      </c>
      <c r="AM1276" s="130" t="s">
        <v>165</v>
      </c>
      <c r="AN1276" s="131" t="s">
        <v>1954</v>
      </c>
      <c r="AO1276" s="131" t="s">
        <v>167</v>
      </c>
      <c r="AP1276" s="302" t="s">
        <v>1954</v>
      </c>
      <c r="AQ1276" s="132" t="s">
        <v>1955</v>
      </c>
      <c r="AR1276" s="12"/>
      <c r="AS1276" s="12"/>
      <c r="AT1276" s="198">
        <v>1.5</v>
      </c>
      <c r="AU1276" s="198">
        <v>0.2</v>
      </c>
      <c r="AV1276" s="12" t="s">
        <v>259</v>
      </c>
      <c r="AW1276" s="135">
        <v>0</v>
      </c>
      <c r="AX1276" s="135">
        <v>0</v>
      </c>
      <c r="AY1276" s="135">
        <v>0</v>
      </c>
      <c r="AZ1276" s="135">
        <v>0</v>
      </c>
      <c r="BA1276" s="135">
        <v>0</v>
      </c>
      <c r="BB1276" s="136"/>
      <c r="BC1276" s="136"/>
      <c r="BD1276" s="15"/>
      <c r="BE1276" s="137" t="str">
        <f>IF(C1276="","",C1276)</f>
        <v>FPP fault and J1939 TSC1 message receipt lost</v>
      </c>
      <c r="BF1276" s="11"/>
      <c r="BG1276" s="11"/>
      <c r="BH1276" s="11"/>
      <c r="BI1276" s="11"/>
      <c r="BJ1276" s="11"/>
      <c r="BK1276" s="11"/>
      <c r="BL1276" s="11"/>
      <c r="BM1276" s="11"/>
      <c r="BN1276" s="11"/>
      <c r="BO1276" s="11"/>
      <c r="BP1276" s="11"/>
      <c r="BQ1276" s="11"/>
      <c r="BR1276" s="11"/>
      <c r="BS1276" s="11"/>
      <c r="BT1276" s="11"/>
      <c r="BU1276" s="11"/>
      <c r="BV1276" s="15">
        <f>IF(UPPER(TRIM(D1276))="X",1,0)</f>
        <v>0</v>
      </c>
      <c r="BW1276" s="15">
        <f>IF(UPPER(TRIM(E1276))="X",1,0)</f>
        <v>0</v>
      </c>
      <c r="BX1276" s="15">
        <f>IF(UPPER(TRIM(F1276))="X",1,0)</f>
        <v>0</v>
      </c>
      <c r="BY1276" s="15">
        <f>IF(UPPER(TRIM(G1276))="X",1,0)</f>
        <v>0</v>
      </c>
      <c r="BZ1276" s="15">
        <f>IF(UPPER(TRIM(H1276))="X",1,0)</f>
        <v>0</v>
      </c>
      <c r="CA1276" s="15">
        <f>IF(UPPER(TRIM(J1276))="X",1,0)</f>
        <v>0</v>
      </c>
      <c r="CB1276" s="15">
        <f>IF(UPPER(TRIM(L1276))="X",1,0)</f>
        <v>0</v>
      </c>
      <c r="CC1276" s="15">
        <f>IF(UPPER(TRIM(M1276))="X",1,0)</f>
        <v>0</v>
      </c>
      <c r="CD1276" s="15">
        <f>IF(UPPER(TRIM(I1276))="X",1,0)</f>
        <v>0</v>
      </c>
      <c r="CE1276" s="15">
        <f>IF(UPPER(TRIM(K1276))="X",1,0)</f>
        <v>0</v>
      </c>
      <c r="CF1276" s="15">
        <f t="shared" ref="CF1276:CX1276" si="605">IF(UPPER(TRIM(N1276))="X",1,0)</f>
        <v>0</v>
      </c>
      <c r="CG1276" s="15">
        <f t="shared" si="605"/>
        <v>0</v>
      </c>
      <c r="CH1276" s="15">
        <f t="shared" si="605"/>
        <v>0</v>
      </c>
      <c r="CI1276" s="15">
        <f t="shared" si="605"/>
        <v>0</v>
      </c>
      <c r="CJ1276" s="15">
        <f t="shared" si="605"/>
        <v>0</v>
      </c>
      <c r="CK1276" s="15">
        <f t="shared" si="605"/>
        <v>0</v>
      </c>
      <c r="CL1276" s="15">
        <f t="shared" si="605"/>
        <v>0</v>
      </c>
      <c r="CM1276" s="15">
        <f t="shared" si="605"/>
        <v>0</v>
      </c>
      <c r="CN1276" s="15">
        <f t="shared" si="605"/>
        <v>0</v>
      </c>
      <c r="CO1276" s="15">
        <f t="shared" si="605"/>
        <v>0</v>
      </c>
      <c r="CP1276" s="15">
        <f t="shared" si="605"/>
        <v>0</v>
      </c>
      <c r="CQ1276" s="15">
        <f t="shared" si="605"/>
        <v>0</v>
      </c>
      <c r="CR1276" s="15">
        <f t="shared" si="605"/>
        <v>0</v>
      </c>
      <c r="CS1276" s="15">
        <f t="shared" si="605"/>
        <v>0</v>
      </c>
      <c r="CT1276" s="15">
        <f t="shared" si="605"/>
        <v>0</v>
      </c>
      <c r="CU1276" s="15">
        <f t="shared" si="605"/>
        <v>0</v>
      </c>
      <c r="CV1276" s="15">
        <f t="shared" si="605"/>
        <v>0</v>
      </c>
      <c r="CW1276" s="15">
        <f t="shared" si="605"/>
        <v>0</v>
      </c>
      <c r="CX1276" s="15">
        <f t="shared" si="605"/>
        <v>0</v>
      </c>
      <c r="CY1276" s="15">
        <v>0</v>
      </c>
      <c r="CZ1276" s="15">
        <f>IF(UPPER(TRIM(AH1276))="X",1,0)</f>
        <v>0</v>
      </c>
      <c r="DA1276" s="15">
        <v>0</v>
      </c>
      <c r="DB1276" s="16">
        <f>IF(UPPER(TRIM(AM1276))="P", 0, IF(UPPER(TRIM(AM1276))="C", 16384, IF(UPPER(TRIM(AM1276))="B", 32768, IF(UPPER(TRIM(AM1276))="U", 49152, -1))))</f>
        <v>0</v>
      </c>
      <c r="DC1276" s="16">
        <f>HEX2DEC(AN1276)</f>
        <v>4388</v>
      </c>
      <c r="DD1276" s="16">
        <f>IF(UPPER(TRIM(BB1276))="",0,IF(UPPER(TRIM(BB1276))="M",32,IF(UPPER(TRIM(BB1276))="H",64,IF(UPPER(TRIM(BB1276))="I",128,-1))))</f>
        <v>0</v>
      </c>
      <c r="DE1276" s="16">
        <f>IF(UPPER(TRIM(BC1276))="",0, IF(UPPER(TRIM(BC1276))="U",1,IF(UPPER(TRIM(BC1276))="A",2,IF(UPPER(TRIM(BC1276))="B1",4,IF(UPPER(TRIM(BC1276))="B2",8,IF(UPPER(TRIM(BC1276))="C",16,-1))))))</f>
        <v>0</v>
      </c>
      <c r="DF1276" s="17"/>
      <c r="DG1276" s="16">
        <v>734</v>
      </c>
      <c r="DH1276" s="16">
        <f>AK1276</f>
        <v>520199</v>
      </c>
      <c r="DI1276" s="16">
        <f>AL1276</f>
        <v>14</v>
      </c>
      <c r="DJ1276" s="16">
        <f>DB1276 + DC1276</f>
        <v>4388</v>
      </c>
      <c r="DK1276" s="16">
        <f>HEX2DEC(AO1276)</f>
        <v>0</v>
      </c>
      <c r="DL1276" s="16">
        <f>HEX2DEC(AP1276)</f>
        <v>4388</v>
      </c>
      <c r="DM1276" s="128">
        <v>0</v>
      </c>
      <c r="DN1276" s="16">
        <v>564</v>
      </c>
      <c r="DO1276" s="16">
        <f>BV1276*2^15+BW1276*2^14+BX1276*2^13+BY1276*2^12+BZ1276*2^11+CA1276*2^10+CB1276*2^9+CC1276*2^8+CD1276*2^7+CE1276*2^6+CF1276*2^5+CG1276*2^4+CH1276*2^3+CI1276*2^2+CJ1276*2^1+CK1276*2^0</f>
        <v>0</v>
      </c>
      <c r="DP1276" s="16">
        <f>CL1276*2^15+CM1276*2^14+CN1276*2^13+CO1276*2^12+CP1276*2^11+CQ1276*2^10+CR1276*2^9+CS1276*2^8+CT1276*2^7+CU1276*2^6+CV1276*2^5+CW1276*2^4+CX1276*2^3+CY1276*2^2+CZ1276*2^1+DA1276*2^0</f>
        <v>0</v>
      </c>
      <c r="DQ1276" s="16">
        <f>IF(DS1276=2,AT1276*1000,AT1276)</f>
        <v>1500</v>
      </c>
      <c r="DR1276" s="16">
        <f>IF(DT1276=2,AU1276*1000,AU1276)</f>
        <v>200</v>
      </c>
      <c r="DS1276" s="16">
        <v>2</v>
      </c>
      <c r="DT1276" s="16">
        <v>2</v>
      </c>
      <c r="DU1276" s="16">
        <f>MAX(0,MIN(AX1276,3))*2^14+MAX(0,MIN(AY1276,3))*2^12+MAX(0,MIN(AZ1276,3))*2^10+MAX(0,MIN(BA1276,3))*2^8+IF(AW1276&lt;0,31,IF(AW1276&gt;30,30,AW1276))</f>
        <v>0</v>
      </c>
      <c r="DV1276" s="16">
        <f>DD1276 + DE1276</f>
        <v>0</v>
      </c>
      <c r="DW1276" s="138"/>
      <c r="DX1276" s="137"/>
      <c r="DY1276" s="137"/>
      <c r="DZ1276" s="17"/>
      <c r="EA1276" s="15"/>
      <c r="EB1276" s="15"/>
      <c r="EC1276" s="15"/>
      <c r="ED1276" s="15"/>
    </row>
    <row r="1277" spans="1:134" ht="15" hidden="1" customHeight="1" x14ac:dyDescent="0.3">
      <c r="A1277" s="153"/>
      <c r="B1277" s="139"/>
      <c r="C1277" s="553"/>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48"/>
      <c r="AK1277" s="12"/>
      <c r="AL1277" s="12"/>
      <c r="AM1277" s="149"/>
      <c r="AN1277" s="150"/>
      <c r="AO1277" s="150"/>
      <c r="AP1277" s="150"/>
      <c r="AQ1277" s="132"/>
      <c r="AR1277" s="12"/>
      <c r="AS1277" s="12"/>
      <c r="AT1277" s="12"/>
      <c r="AU1277" s="12"/>
      <c r="AV1277" s="12"/>
      <c r="AW1277" s="12"/>
      <c r="AX1277" s="12"/>
      <c r="AY1277" s="12"/>
      <c r="AZ1277" s="12"/>
      <c r="BA1277" s="12"/>
      <c r="BB1277" s="14"/>
      <c r="BC1277" s="14"/>
      <c r="BD1277" s="15"/>
      <c r="BE1277" s="137"/>
      <c r="BF1277" s="11"/>
      <c r="BG1277" s="11"/>
      <c r="BH1277" s="11"/>
      <c r="BI1277" s="11"/>
      <c r="BJ1277" s="11"/>
      <c r="BK1277" s="11"/>
      <c r="BL1277" s="11"/>
      <c r="BM1277" s="11"/>
      <c r="BN1277" s="11"/>
      <c r="BO1277" s="11"/>
      <c r="BP1277" s="11"/>
      <c r="BQ1277" s="11"/>
      <c r="BR1277" s="11"/>
      <c r="BS1277" s="11"/>
      <c r="BT1277" s="11"/>
      <c r="BU1277" s="11"/>
      <c r="BV1277" s="15"/>
      <c r="BW1277" s="15"/>
      <c r="BX1277" s="15"/>
      <c r="BY1277" s="15"/>
      <c r="BZ1277" s="15"/>
      <c r="CA1277" s="15"/>
      <c r="CB1277" s="15"/>
      <c r="CC1277" s="15"/>
      <c r="CD1277" s="15"/>
      <c r="CE1277" s="15"/>
      <c r="CF1277" s="15"/>
      <c r="CG1277" s="15"/>
      <c r="CH1277" s="15"/>
      <c r="CI1277" s="15"/>
      <c r="CJ1277" s="15"/>
      <c r="CK1277" s="15"/>
      <c r="CL1277" s="15"/>
      <c r="CM1277" s="15"/>
      <c r="CN1277" s="15"/>
      <c r="CO1277" s="15"/>
      <c r="CP1277" s="15"/>
      <c r="CQ1277" s="15"/>
      <c r="CR1277" s="15"/>
      <c r="CS1277" s="15"/>
      <c r="CT1277" s="15"/>
      <c r="CU1277" s="15"/>
      <c r="CV1277" s="15"/>
      <c r="CW1277" s="15"/>
      <c r="CX1277" s="15"/>
      <c r="CY1277" s="15"/>
      <c r="CZ1277" s="15"/>
      <c r="DA1277" s="15"/>
      <c r="DB1277" s="16"/>
      <c r="DC1277" s="16"/>
      <c r="DD1277" s="16"/>
      <c r="DE1277" s="16"/>
      <c r="DF1277" s="17"/>
      <c r="DG1277" s="16"/>
      <c r="DH1277" s="16"/>
      <c r="DI1277" s="16"/>
      <c r="DJ1277" s="16"/>
      <c r="DK1277" s="16"/>
      <c r="DL1277" s="16"/>
      <c r="DM1277" s="13"/>
      <c r="DN1277" s="16"/>
      <c r="DO1277" s="16"/>
      <c r="DP1277" s="16"/>
      <c r="DQ1277" s="16"/>
      <c r="DR1277" s="16"/>
      <c r="DS1277" s="16"/>
      <c r="DT1277" s="16"/>
      <c r="DU1277" s="16"/>
      <c r="DV1277" s="16"/>
      <c r="DW1277" s="138"/>
      <c r="DX1277" s="137"/>
      <c r="DY1277" s="137"/>
      <c r="DZ1277" s="17"/>
      <c r="EA1277" s="15"/>
      <c r="EB1277" s="15"/>
      <c r="EC1277" s="15"/>
      <c r="ED1277" s="15"/>
    </row>
    <row r="1278" spans="1:134" ht="15" hidden="1" customHeight="1" x14ac:dyDescent="0.3">
      <c r="A1278" s="153"/>
      <c r="B1278" s="139"/>
      <c r="C1278" s="553" t="s">
        <v>1956</v>
      </c>
      <c r="D1278" s="151"/>
      <c r="E1278" s="151"/>
      <c r="F1278" s="151"/>
      <c r="G1278" s="151"/>
      <c r="H1278" s="151"/>
      <c r="I1278" s="151"/>
      <c r="J1278" s="151"/>
      <c r="K1278" s="151"/>
      <c r="L1278" s="151"/>
      <c r="M1278" s="151"/>
      <c r="N1278" s="151"/>
      <c r="O1278" s="151"/>
      <c r="P1278" s="151"/>
      <c r="Q1278" s="151"/>
      <c r="R1278" s="151"/>
      <c r="S1278" s="151"/>
      <c r="T1278" s="151"/>
      <c r="U1278" s="151"/>
      <c r="V1278" s="151"/>
      <c r="W1278" s="151"/>
      <c r="X1278" s="151"/>
      <c r="Y1278" s="151"/>
      <c r="Z1278" s="151"/>
      <c r="AA1278" s="151"/>
      <c r="AB1278" s="151"/>
      <c r="AC1278" s="151"/>
      <c r="AD1278" s="151"/>
      <c r="AE1278" s="151"/>
      <c r="AF1278" s="151"/>
      <c r="AG1278" s="151"/>
      <c r="AH1278" s="151"/>
      <c r="AI1278" s="151"/>
      <c r="AJ1278" s="128">
        <v>0</v>
      </c>
      <c r="AK1278" s="129">
        <v>520199</v>
      </c>
      <c r="AL1278" s="129">
        <v>14</v>
      </c>
      <c r="AM1278" s="130" t="s">
        <v>165</v>
      </c>
      <c r="AN1278" s="131" t="s">
        <v>1957</v>
      </c>
      <c r="AO1278" s="131" t="s">
        <v>167</v>
      </c>
      <c r="AP1278" s="302" t="s">
        <v>1957</v>
      </c>
      <c r="AQ1278" s="132" t="s">
        <v>1958</v>
      </c>
      <c r="AR1278" s="12"/>
      <c r="AS1278" s="12"/>
      <c r="AT1278" s="198">
        <v>0</v>
      </c>
      <c r="AU1278" s="198">
        <v>3</v>
      </c>
      <c r="AV1278" s="12" t="s">
        <v>259</v>
      </c>
      <c r="AW1278" s="135">
        <v>0</v>
      </c>
      <c r="AX1278" s="135">
        <v>0</v>
      </c>
      <c r="AY1278" s="135">
        <v>0</v>
      </c>
      <c r="AZ1278" s="135">
        <v>0</v>
      </c>
      <c r="BA1278" s="135">
        <v>0</v>
      </c>
      <c r="BB1278" s="136"/>
      <c r="BC1278" s="136"/>
      <c r="BD1278" s="15"/>
      <c r="BE1278" s="137" t="str">
        <f>IF(C1278="","",C1278)</f>
        <v>FPP2 fault and J1939 TSC1 message receipt lost</v>
      </c>
      <c r="BF1278" s="11"/>
      <c r="BG1278" s="11"/>
      <c r="BH1278" s="11"/>
      <c r="BI1278" s="11"/>
      <c r="BJ1278" s="11"/>
      <c r="BK1278" s="11"/>
      <c r="BL1278" s="11"/>
      <c r="BM1278" s="11"/>
      <c r="BN1278" s="11"/>
      <c r="BO1278" s="11"/>
      <c r="BP1278" s="11"/>
      <c r="BQ1278" s="11"/>
      <c r="BR1278" s="11"/>
      <c r="BS1278" s="11"/>
      <c r="BT1278" s="11"/>
      <c r="BU1278" s="11"/>
      <c r="BV1278" s="15">
        <f>IF(UPPER(TRIM(D1278))="X",1,0)</f>
        <v>0</v>
      </c>
      <c r="BW1278" s="15">
        <f>IF(UPPER(TRIM(E1278))="X",1,0)</f>
        <v>0</v>
      </c>
      <c r="BX1278" s="15">
        <f>IF(UPPER(TRIM(F1278))="X",1,0)</f>
        <v>0</v>
      </c>
      <c r="BY1278" s="15">
        <f>IF(UPPER(TRIM(G1278))="X",1,0)</f>
        <v>0</v>
      </c>
      <c r="BZ1278" s="15">
        <f>IF(UPPER(TRIM(H1278))="X",1,0)</f>
        <v>0</v>
      </c>
      <c r="CA1278" s="15">
        <f>IF(UPPER(TRIM(J1278))="X",1,0)</f>
        <v>0</v>
      </c>
      <c r="CB1278" s="15">
        <f>IF(UPPER(TRIM(L1278))="X",1,0)</f>
        <v>0</v>
      </c>
      <c r="CC1278" s="15">
        <f>IF(UPPER(TRIM(M1278))="X",1,0)</f>
        <v>0</v>
      </c>
      <c r="CD1278" s="15">
        <f>IF(UPPER(TRIM(I1278))="X",1,0)</f>
        <v>0</v>
      </c>
      <c r="CE1278" s="15">
        <f>IF(UPPER(TRIM(K1278))="X",1,0)</f>
        <v>0</v>
      </c>
      <c r="CF1278" s="15">
        <f t="shared" ref="CF1278:CX1278" si="606">IF(UPPER(TRIM(N1278))="X",1,0)</f>
        <v>0</v>
      </c>
      <c r="CG1278" s="15">
        <f t="shared" si="606"/>
        <v>0</v>
      </c>
      <c r="CH1278" s="15">
        <f t="shared" si="606"/>
        <v>0</v>
      </c>
      <c r="CI1278" s="15">
        <f t="shared" si="606"/>
        <v>0</v>
      </c>
      <c r="CJ1278" s="15">
        <f t="shared" si="606"/>
        <v>0</v>
      </c>
      <c r="CK1278" s="15">
        <f t="shared" si="606"/>
        <v>0</v>
      </c>
      <c r="CL1278" s="15">
        <f t="shared" si="606"/>
        <v>0</v>
      </c>
      <c r="CM1278" s="15">
        <f t="shared" si="606"/>
        <v>0</v>
      </c>
      <c r="CN1278" s="15">
        <f t="shared" si="606"/>
        <v>0</v>
      </c>
      <c r="CO1278" s="15">
        <f t="shared" si="606"/>
        <v>0</v>
      </c>
      <c r="CP1278" s="15">
        <f t="shared" si="606"/>
        <v>0</v>
      </c>
      <c r="CQ1278" s="15">
        <f t="shared" si="606"/>
        <v>0</v>
      </c>
      <c r="CR1278" s="15">
        <f t="shared" si="606"/>
        <v>0</v>
      </c>
      <c r="CS1278" s="15">
        <f t="shared" si="606"/>
        <v>0</v>
      </c>
      <c r="CT1278" s="15">
        <f t="shared" si="606"/>
        <v>0</v>
      </c>
      <c r="CU1278" s="15">
        <f t="shared" si="606"/>
        <v>0</v>
      </c>
      <c r="CV1278" s="15">
        <f t="shared" si="606"/>
        <v>0</v>
      </c>
      <c r="CW1278" s="15">
        <f t="shared" si="606"/>
        <v>0</v>
      </c>
      <c r="CX1278" s="15">
        <f t="shared" si="606"/>
        <v>0</v>
      </c>
      <c r="CY1278" s="15">
        <v>0</v>
      </c>
      <c r="CZ1278" s="15">
        <f>IF(UPPER(TRIM(AH1278))="X",1,0)</f>
        <v>0</v>
      </c>
      <c r="DA1278" s="15">
        <v>0</v>
      </c>
      <c r="DB1278" s="16">
        <f>IF(UPPER(TRIM(AM1278))="P", 0, IF(UPPER(TRIM(AM1278))="C", 16384, IF(UPPER(TRIM(AM1278))="B", 32768, IF(UPPER(TRIM(AM1278))="U", 49152, -1))))</f>
        <v>0</v>
      </c>
      <c r="DC1278" s="16">
        <f>HEX2DEC(AN1278)</f>
        <v>4389</v>
      </c>
      <c r="DD1278" s="16">
        <f>IF(UPPER(TRIM(BB1278))="",0,IF(UPPER(TRIM(BB1278))="M",32,IF(UPPER(TRIM(BB1278))="H",64,IF(UPPER(TRIM(BB1278))="I",128,-1))))</f>
        <v>0</v>
      </c>
      <c r="DE1278" s="16">
        <f>IF(UPPER(TRIM(BC1278))="",0, IF(UPPER(TRIM(BC1278))="U",1,IF(UPPER(TRIM(BC1278))="A",2,IF(UPPER(TRIM(BC1278))="B1",4,IF(UPPER(TRIM(BC1278))="B2",8,IF(UPPER(TRIM(BC1278))="C",16,-1))))))</f>
        <v>0</v>
      </c>
      <c r="DF1278" s="17"/>
      <c r="DG1278" s="16">
        <v>839</v>
      </c>
      <c r="DH1278" s="16">
        <f>AK1278</f>
        <v>520199</v>
      </c>
      <c r="DI1278" s="16">
        <f>AL1278</f>
        <v>14</v>
      </c>
      <c r="DJ1278" s="16">
        <f>DB1278 + DC1278</f>
        <v>4389</v>
      </c>
      <c r="DK1278" s="16">
        <f>HEX2DEC(AO1278)</f>
        <v>0</v>
      </c>
      <c r="DL1278" s="16">
        <f>HEX2DEC(AP1278)</f>
        <v>4389</v>
      </c>
      <c r="DM1278" s="13">
        <v>0</v>
      </c>
      <c r="DN1278" s="16">
        <v>666</v>
      </c>
      <c r="DO1278" s="16">
        <f>BV1278*2^15+BW1278*2^14+BX1278*2^13+BY1278*2^12+BZ1278*2^11+CA1278*2^10+CB1278*2^9+CC1278*2^8+CD1278*2^7+CE1278*2^6+CF1278*2^5+CG1278*2^4+CH1278*2^3+CI1278*2^2+CJ1278*2^1+CK1278*2^0</f>
        <v>0</v>
      </c>
      <c r="DP1278" s="16">
        <f>CL1278*2^15+CM1278*2^14+CN1278*2^13+CO1278*2^12+CP1278*2^11+CQ1278*2^10+CR1278*2^9+CS1278*2^8+CT1278*2^7+CU1278*2^6+CV1278*2^5+CW1278*2^4+CX1278*2^3+CY1278*2^2+CZ1278*2^1+DA1278*2^0</f>
        <v>0</v>
      </c>
      <c r="DQ1278" s="16">
        <f>IF(DS1278=2,AT1278*1000,AT1278)</f>
        <v>0</v>
      </c>
      <c r="DR1278" s="16">
        <f>IF(DT1278=2,AU1278*1000,AU1278)</f>
        <v>3000</v>
      </c>
      <c r="DS1278" s="16">
        <v>2</v>
      </c>
      <c r="DT1278" s="16">
        <v>2</v>
      </c>
      <c r="DU1278" s="16">
        <f>MAX(0,MIN(AX1278,3))*2^14+MAX(0,MIN(AY1278,3))*2^12+MAX(0,MIN(AZ1278,3))*2^10+MAX(0,MIN(BA1278,3))*2^8+IF(AW1278&lt;0,31,IF(AW1278&gt;30,30,AW1278))</f>
        <v>0</v>
      </c>
      <c r="DV1278" s="16">
        <f>DD1278 + DE1278</f>
        <v>0</v>
      </c>
      <c r="DW1278" s="138"/>
      <c r="DX1278" s="137"/>
      <c r="DY1278" s="137"/>
      <c r="DZ1278" s="17"/>
      <c r="EA1278" s="15"/>
      <c r="EB1278" s="15"/>
      <c r="EC1278" s="15"/>
      <c r="ED1278" s="15"/>
    </row>
    <row r="1279" spans="1:134" ht="15" hidden="1" customHeight="1" x14ac:dyDescent="0.3">
      <c r="A1279" s="340"/>
      <c r="B1279" s="139"/>
      <c r="C1279" s="553"/>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48"/>
      <c r="AK1279" s="12"/>
      <c r="AL1279" s="12"/>
      <c r="AM1279" s="149"/>
      <c r="AN1279" s="150"/>
      <c r="AO1279" s="150"/>
      <c r="AP1279" s="150"/>
      <c r="AQ1279" s="132"/>
      <c r="AR1279" s="12"/>
      <c r="AS1279" s="12"/>
      <c r="AT1279" s="12"/>
      <c r="AU1279" s="12"/>
      <c r="AV1279" s="12"/>
      <c r="AW1279" s="12"/>
      <c r="AX1279" s="12"/>
      <c r="AY1279" s="12"/>
      <c r="AZ1279" s="12"/>
      <c r="BA1279" s="12"/>
      <c r="BB1279" s="14"/>
      <c r="BC1279" s="14"/>
      <c r="BD1279" s="15"/>
      <c r="BE1279" s="137"/>
      <c r="BF1279" s="11"/>
      <c r="BG1279" s="11"/>
      <c r="BH1279" s="11"/>
      <c r="BI1279" s="11"/>
      <c r="BJ1279" s="11"/>
      <c r="BK1279" s="11"/>
      <c r="BL1279" s="11"/>
      <c r="BM1279" s="11"/>
      <c r="BN1279" s="11"/>
      <c r="BO1279" s="11"/>
      <c r="BP1279" s="11"/>
      <c r="BQ1279" s="11"/>
      <c r="BR1279" s="11"/>
      <c r="BS1279" s="11"/>
      <c r="BT1279" s="11"/>
      <c r="BU1279" s="11"/>
      <c r="BV1279" s="15"/>
      <c r="BW1279" s="15"/>
      <c r="BX1279" s="15"/>
      <c r="BY1279" s="15"/>
      <c r="BZ1279" s="15"/>
      <c r="CA1279" s="15"/>
      <c r="CB1279" s="15"/>
      <c r="CC1279" s="15"/>
      <c r="CD1279" s="15"/>
      <c r="CE1279" s="15"/>
      <c r="CF1279" s="15"/>
      <c r="CG1279" s="15"/>
      <c r="CH1279" s="15"/>
      <c r="CI1279" s="15"/>
      <c r="CJ1279" s="15"/>
      <c r="CK1279" s="15"/>
      <c r="CL1279" s="15"/>
      <c r="CM1279" s="15"/>
      <c r="CN1279" s="15"/>
      <c r="CO1279" s="15"/>
      <c r="CP1279" s="15"/>
      <c r="CQ1279" s="15"/>
      <c r="CR1279" s="15"/>
      <c r="CS1279" s="15"/>
      <c r="CT1279" s="15"/>
      <c r="CU1279" s="15"/>
      <c r="CV1279" s="15"/>
      <c r="CW1279" s="15"/>
      <c r="CX1279" s="15"/>
      <c r="CY1279" s="15"/>
      <c r="CZ1279" s="15"/>
      <c r="DA1279" s="15"/>
      <c r="DB1279" s="16"/>
      <c r="DC1279" s="16"/>
      <c r="DD1279" s="16"/>
      <c r="DE1279" s="16"/>
      <c r="DF1279" s="17"/>
      <c r="DG1279" s="16"/>
      <c r="DH1279" s="16"/>
      <c r="DI1279" s="16"/>
      <c r="DJ1279" s="16"/>
      <c r="DK1279" s="16"/>
      <c r="DL1279" s="16"/>
      <c r="DM1279" s="13"/>
      <c r="DN1279" s="16"/>
      <c r="DO1279" s="16"/>
      <c r="DP1279" s="16"/>
      <c r="DQ1279" s="16"/>
      <c r="DR1279" s="16"/>
      <c r="DS1279" s="16"/>
      <c r="DT1279" s="16"/>
      <c r="DU1279" s="16"/>
      <c r="DV1279" s="16"/>
      <c r="DW1279" s="138"/>
      <c r="DX1279" s="137"/>
      <c r="DY1279" s="137"/>
      <c r="DZ1279" s="17"/>
      <c r="EA1279" s="15"/>
      <c r="EB1279" s="15"/>
      <c r="EC1279" s="15"/>
      <c r="ED1279" s="15"/>
    </row>
    <row r="1280" spans="1:134" ht="15" hidden="1" customHeight="1" x14ac:dyDescent="0.3">
      <c r="A1280" s="220"/>
      <c r="B1280" s="139"/>
      <c r="C1280" s="553" t="s">
        <v>1959</v>
      </c>
      <c r="D1280" s="202"/>
      <c r="E1280" s="202"/>
      <c r="F1280" s="202"/>
      <c r="G1280" s="202"/>
      <c r="H1280" s="202"/>
      <c r="I1280" s="202"/>
      <c r="J1280" s="202"/>
      <c r="K1280" s="202"/>
      <c r="L1280" s="202"/>
      <c r="M1280" s="202"/>
      <c r="N1280" s="202"/>
      <c r="O1280" s="202"/>
      <c r="P1280" s="202"/>
      <c r="Q1280" s="202"/>
      <c r="R1280" s="202"/>
      <c r="S1280" s="202"/>
      <c r="T1280" s="202"/>
      <c r="U1280" s="202"/>
      <c r="V1280" s="202"/>
      <c r="W1280" s="202"/>
      <c r="X1280" s="202"/>
      <c r="Y1280" s="202"/>
      <c r="Z1280" s="202"/>
      <c r="AA1280" s="202"/>
      <c r="AB1280" s="202"/>
      <c r="AC1280" s="202"/>
      <c r="AD1280" s="202"/>
      <c r="AE1280" s="202"/>
      <c r="AF1280" s="202"/>
      <c r="AG1280" s="202"/>
      <c r="AH1280" s="202"/>
      <c r="AI1280" s="202"/>
      <c r="AJ1280" s="148">
        <f>IF($DM1280=0,0,(IF(_xlfn.BITAND($DM1280, 128),"8,", "") &amp; IF(_xlfn.BITAND($DM1280,64),"7,", "") &amp; IF(_xlfn.BITAND($DM1280,7), _xlfn.BITAND($DM1280,7) &amp; ",", "") &amp; IF(_xlfn.BITAND($DM1280, 56), _xlfn.BITAND($DM1280, 56)/8, "")))</f>
        <v>0</v>
      </c>
      <c r="AK1280" s="135">
        <v>0</v>
      </c>
      <c r="AL1280" s="135">
        <v>31</v>
      </c>
      <c r="AM1280" s="194" t="s">
        <v>165</v>
      </c>
      <c r="AN1280" s="195" t="s">
        <v>1960</v>
      </c>
      <c r="AO1280" s="195" t="s">
        <v>167</v>
      </c>
      <c r="AP1280" s="195" t="s">
        <v>1960</v>
      </c>
      <c r="AQ1280" s="132" t="s">
        <v>1961</v>
      </c>
      <c r="AR1280" s="12"/>
      <c r="AS1280" s="12"/>
      <c r="AT1280" s="198">
        <v>0.5</v>
      </c>
      <c r="AU1280" s="198">
        <v>0.2</v>
      </c>
      <c r="AV1280" s="12" t="s">
        <v>259</v>
      </c>
      <c r="AW1280" s="135">
        <v>0</v>
      </c>
      <c r="AX1280" s="135">
        <v>0</v>
      </c>
      <c r="AY1280" s="135">
        <v>0</v>
      </c>
      <c r="AZ1280" s="135">
        <v>0</v>
      </c>
      <c r="BA1280" s="135">
        <v>0</v>
      </c>
      <c r="BB1280" s="136"/>
      <c r="BC1280" s="136"/>
      <c r="BD1280" s="15"/>
      <c r="BE1280" s="137" t="str">
        <f>IF(C1280="","",C1280)</f>
        <v>FPP indicates marine handle neutral lock failed</v>
      </c>
      <c r="BF1280" s="11" t="s">
        <v>264</v>
      </c>
      <c r="BG1280" s="11" t="s">
        <v>265</v>
      </c>
      <c r="BH1280" s="11" t="s">
        <v>266</v>
      </c>
      <c r="BI1280" s="146" t="s">
        <v>484</v>
      </c>
      <c r="BJ1280" s="11" t="s">
        <v>268</v>
      </c>
      <c r="BK1280" s="11" t="s">
        <v>485</v>
      </c>
      <c r="BL1280" s="11" t="s">
        <v>486</v>
      </c>
      <c r="BM1280" s="11" t="s">
        <v>323</v>
      </c>
      <c r="BN1280" s="11" t="s">
        <v>182</v>
      </c>
      <c r="BO1280" s="11" t="s">
        <v>181</v>
      </c>
      <c r="BP1280" s="11" t="s">
        <v>272</v>
      </c>
      <c r="BQ1280" s="11" t="s">
        <v>180</v>
      </c>
      <c r="BR1280" s="11" t="s">
        <v>182</v>
      </c>
      <c r="BS1280" s="11" t="s">
        <v>183</v>
      </c>
      <c r="BT1280" s="11" t="s">
        <v>182</v>
      </c>
      <c r="BU1280" s="11"/>
      <c r="BV1280" s="15">
        <f>IF(UPPER(TRIM(D1280))="X",1,0)</f>
        <v>0</v>
      </c>
      <c r="BW1280" s="15">
        <f>IF(UPPER(TRIM(E1280))="X",1,0)</f>
        <v>0</v>
      </c>
      <c r="BX1280" s="15">
        <f>IF(UPPER(TRIM(F1280))="X",1,0)</f>
        <v>0</v>
      </c>
      <c r="BY1280" s="15">
        <f>IF(UPPER(TRIM(G1280))="X",1,0)</f>
        <v>0</v>
      </c>
      <c r="BZ1280" s="15">
        <f>IF(UPPER(TRIM(H1280))="X",1,0)</f>
        <v>0</v>
      </c>
      <c r="CA1280" s="15">
        <f>IF(UPPER(TRIM(J1280))="X",1,0)</f>
        <v>0</v>
      </c>
      <c r="CB1280" s="15">
        <f>IF(UPPER(TRIM(L1280))="X",1,0)</f>
        <v>0</v>
      </c>
      <c r="CC1280" s="15">
        <f>IF(UPPER(TRIM(M1280))="X",1,0)</f>
        <v>0</v>
      </c>
      <c r="CD1280" s="15">
        <f>IF(UPPER(TRIM(I1280))="X",1,0)</f>
        <v>0</v>
      </c>
      <c r="CE1280" s="15">
        <f>IF(UPPER(TRIM(K1280))="X",1,0)</f>
        <v>0</v>
      </c>
      <c r="CF1280" s="15">
        <f t="shared" ref="CF1280:CX1280" si="607">IF(UPPER(TRIM(N1280))="X",1,0)</f>
        <v>0</v>
      </c>
      <c r="CG1280" s="15">
        <f t="shared" si="607"/>
        <v>0</v>
      </c>
      <c r="CH1280" s="15">
        <f t="shared" si="607"/>
        <v>0</v>
      </c>
      <c r="CI1280" s="15">
        <f t="shared" si="607"/>
        <v>0</v>
      </c>
      <c r="CJ1280" s="15">
        <f t="shared" si="607"/>
        <v>0</v>
      </c>
      <c r="CK1280" s="15">
        <f t="shared" si="607"/>
        <v>0</v>
      </c>
      <c r="CL1280" s="15">
        <f t="shared" si="607"/>
        <v>0</v>
      </c>
      <c r="CM1280" s="15">
        <f t="shared" si="607"/>
        <v>0</v>
      </c>
      <c r="CN1280" s="15">
        <f t="shared" si="607"/>
        <v>0</v>
      </c>
      <c r="CO1280" s="15">
        <f t="shared" si="607"/>
        <v>0</v>
      </c>
      <c r="CP1280" s="15">
        <f t="shared" si="607"/>
        <v>0</v>
      </c>
      <c r="CQ1280" s="15">
        <f t="shared" si="607"/>
        <v>0</v>
      </c>
      <c r="CR1280" s="15">
        <f t="shared" si="607"/>
        <v>0</v>
      </c>
      <c r="CS1280" s="15">
        <f t="shared" si="607"/>
        <v>0</v>
      </c>
      <c r="CT1280" s="15">
        <f t="shared" si="607"/>
        <v>0</v>
      </c>
      <c r="CU1280" s="15">
        <f t="shared" si="607"/>
        <v>0</v>
      </c>
      <c r="CV1280" s="15">
        <f t="shared" si="607"/>
        <v>0</v>
      </c>
      <c r="CW1280" s="15">
        <f t="shared" si="607"/>
        <v>0</v>
      </c>
      <c r="CX1280" s="15">
        <f t="shared" si="607"/>
        <v>0</v>
      </c>
      <c r="CY1280" s="15">
        <v>0</v>
      </c>
      <c r="CZ1280" s="15">
        <f>IF(UPPER(TRIM(AH1280))="X",1,0)</f>
        <v>0</v>
      </c>
      <c r="DA1280" s="15">
        <v>0</v>
      </c>
      <c r="DB1280" s="16">
        <f>IF(UPPER(TRIM(AM1280))="P", 0, IF(UPPER(TRIM(AM1280))="C", 16384, IF(UPPER(TRIM(AM1280))="B", 32768, IF(UPPER(TRIM(AM1280))="U", 49152, -1))))</f>
        <v>0</v>
      </c>
      <c r="DC1280" s="16">
        <f>HEX2DEC(AN1280)</f>
        <v>4387</v>
      </c>
      <c r="DD1280" s="16">
        <f>IF(UPPER(TRIM(BB1280))="",0,IF(UPPER(TRIM(BB1280))="M",32,IF(UPPER(TRIM(BB1280))="H",64,IF(UPPER(TRIM(BB1280))="I",128,-1))))</f>
        <v>0</v>
      </c>
      <c r="DE1280" s="16">
        <f>IF(UPPER(TRIM(BC1280))="",0, IF(UPPER(TRIM(BC1280))="U",1,IF(UPPER(TRIM(BC1280))="A",2,IF(UPPER(TRIM(BC1280))="B1",4,IF(UPPER(TRIM(BC1280))="B2",8,IF(UPPER(TRIM(BC1280))="C",16,-1))))))</f>
        <v>0</v>
      </c>
      <c r="DF1280" s="17"/>
      <c r="DG1280" s="16">
        <v>658</v>
      </c>
      <c r="DH1280" s="16">
        <f>AK1280</f>
        <v>0</v>
      </c>
      <c r="DI1280" s="16">
        <f>AL1280</f>
        <v>31</v>
      </c>
      <c r="DJ1280" s="16">
        <f>DB1280 + DC1280</f>
        <v>4387</v>
      </c>
      <c r="DK1280" s="16">
        <f>HEX2DEC(AO1280)</f>
        <v>0</v>
      </c>
      <c r="DL1280" s="16">
        <f>HEX2DEC(AP1280)</f>
        <v>4387</v>
      </c>
      <c r="DM1280" s="13">
        <v>0</v>
      </c>
      <c r="DN1280" s="16">
        <v>488</v>
      </c>
      <c r="DO1280" s="16">
        <f>BV1280*2^15+BW1280*2^14+BX1280*2^13+BY1280*2^12+BZ1280*2^11+CA1280*2^10+CB1280*2^9+CC1280*2^8+CD1280*2^7+CE1280*2^6+CF1280*2^5+CG1280*2^4+CH1280*2^3+CI1280*2^2+CJ1280*2^1+CK1280*2^0</f>
        <v>0</v>
      </c>
      <c r="DP1280" s="16">
        <f>CL1280*2^15+CM1280*2^14+CN1280*2^13+CO1280*2^12+CP1280*2^11+CQ1280*2^10+CR1280*2^9+CS1280*2^8+CT1280*2^7+CU1280*2^6+CV1280*2^5+CW1280*2^4+CX1280*2^3+CY1280*2^2+CZ1280*2^1+DA1280*2^0</f>
        <v>0</v>
      </c>
      <c r="DQ1280" s="16">
        <f>IF(DS1280=2,AT1280*1000,AT1280)</f>
        <v>500</v>
      </c>
      <c r="DR1280" s="16">
        <f>IF(DT1280=2,AU1280*1000,AU1280)</f>
        <v>200</v>
      </c>
      <c r="DS1280" s="16">
        <v>2</v>
      </c>
      <c r="DT1280" s="16">
        <v>2</v>
      </c>
      <c r="DU1280" s="16">
        <f>MAX(0,MIN(AX1280,3))*2^14+MAX(0,MIN(AY1280,3))*2^12+MAX(0,MIN(AZ1280,3))*2^10+MAX(0,MIN(BA1280,3))*2^8+IF(AW1280&lt;0,31,IF(AW1280&gt;30,30,AW1280))</f>
        <v>0</v>
      </c>
      <c r="DV1280" s="16">
        <f>DD1280 + DE1280</f>
        <v>0</v>
      </c>
      <c r="DW1280" s="138" t="s">
        <v>184</v>
      </c>
      <c r="DX1280" s="137" t="s">
        <v>273</v>
      </c>
      <c r="DY1280" s="137" t="s">
        <v>186</v>
      </c>
      <c r="DZ1280" s="17"/>
      <c r="EA1280" s="15"/>
      <c r="EB1280" s="15"/>
      <c r="EC1280" s="15"/>
      <c r="ED1280" s="15"/>
    </row>
    <row r="1281" spans="1:134" ht="15" hidden="1" customHeight="1" x14ac:dyDescent="0.3">
      <c r="A1281" s="154"/>
      <c r="B1281" s="176"/>
      <c r="C1281" s="563"/>
      <c r="D1281" s="184"/>
      <c r="E1281" s="184"/>
      <c r="F1281" s="184"/>
      <c r="G1281" s="184"/>
      <c r="H1281" s="184"/>
      <c r="I1281" s="184"/>
      <c r="J1281" s="184"/>
      <c r="K1281" s="184"/>
      <c r="L1281" s="184"/>
      <c r="M1281" s="184"/>
      <c r="N1281" s="184"/>
      <c r="O1281" s="184"/>
      <c r="P1281" s="184"/>
      <c r="Q1281" s="184"/>
      <c r="R1281" s="184"/>
      <c r="S1281" s="184"/>
      <c r="T1281" s="184"/>
      <c r="U1281" s="184"/>
      <c r="V1281" s="184"/>
      <c r="W1281" s="184"/>
      <c r="X1281" s="184"/>
      <c r="Y1281" s="184"/>
      <c r="Z1281" s="184"/>
      <c r="AA1281" s="184"/>
      <c r="AB1281" s="184"/>
      <c r="AC1281" s="184"/>
      <c r="AD1281" s="184"/>
      <c r="AE1281" s="184"/>
      <c r="AF1281" s="184"/>
      <c r="AG1281" s="184"/>
      <c r="AH1281" s="184"/>
      <c r="AI1281" s="184"/>
      <c r="AJ1281" s="285"/>
      <c r="AK1281" s="184"/>
      <c r="AL1281" s="184"/>
      <c r="AM1281" s="286"/>
      <c r="AN1281" s="287"/>
      <c r="AO1281" s="287"/>
      <c r="AP1281" s="287"/>
      <c r="AQ1281" s="295"/>
      <c r="AR1281" s="189"/>
      <c r="AS1281" s="184"/>
      <c r="AT1281" s="190"/>
      <c r="AU1281" s="341"/>
      <c r="AV1281" s="184"/>
      <c r="AW1281" s="184"/>
      <c r="AX1281" s="184"/>
      <c r="AY1281" s="184"/>
      <c r="AZ1281" s="184"/>
      <c r="BA1281" s="184"/>
      <c r="BB1281" s="186"/>
      <c r="BC1281" s="186"/>
      <c r="BD1281" s="15"/>
      <c r="BE1281" s="137" t="s">
        <v>183</v>
      </c>
      <c r="BF1281" s="146"/>
      <c r="BG1281" s="146"/>
      <c r="BH1281" s="146"/>
      <c r="BI1281" s="11" t="s">
        <v>183</v>
      </c>
      <c r="BJ1281" s="11" t="s">
        <v>183</v>
      </c>
      <c r="BK1281" s="11" t="s">
        <v>183</v>
      </c>
      <c r="BL1281" s="11" t="s">
        <v>183</v>
      </c>
      <c r="BM1281" s="11" t="s">
        <v>183</v>
      </c>
      <c r="BN1281" s="11" t="s">
        <v>183</v>
      </c>
      <c r="BO1281" s="11" t="s">
        <v>183</v>
      </c>
      <c r="BP1281" s="11" t="s">
        <v>183</v>
      </c>
      <c r="BQ1281" s="11" t="s">
        <v>183</v>
      </c>
      <c r="BR1281" s="11" t="s">
        <v>183</v>
      </c>
      <c r="BS1281" s="11" t="s">
        <v>183</v>
      </c>
      <c r="BT1281" s="11" t="s">
        <v>183</v>
      </c>
      <c r="BU1281" s="11"/>
      <c r="BV1281" s="15"/>
      <c r="BW1281" s="15"/>
      <c r="BX1281" s="15"/>
      <c r="BY1281" s="15"/>
      <c r="BZ1281" s="15"/>
      <c r="CA1281" s="15"/>
      <c r="CB1281" s="15"/>
      <c r="CC1281" s="15"/>
      <c r="CD1281" s="15"/>
      <c r="CE1281" s="15"/>
      <c r="CF1281" s="15"/>
      <c r="CG1281" s="15"/>
      <c r="CH1281" s="15"/>
      <c r="CI1281" s="15"/>
      <c r="CJ1281" s="15"/>
      <c r="CK1281" s="15"/>
      <c r="CL1281" s="15"/>
      <c r="CM1281" s="15"/>
      <c r="CN1281" s="15"/>
      <c r="CO1281" s="15"/>
      <c r="CP1281" s="15"/>
      <c r="CQ1281" s="15"/>
      <c r="CR1281" s="15"/>
      <c r="CS1281" s="15"/>
      <c r="CT1281" s="15"/>
      <c r="CU1281" s="15"/>
      <c r="CV1281" s="15"/>
      <c r="CW1281" s="15"/>
      <c r="CX1281" s="15"/>
      <c r="CY1281" s="15"/>
      <c r="CZ1281" s="15"/>
      <c r="DA1281" s="15"/>
      <c r="DB1281" s="16"/>
      <c r="DC1281" s="16"/>
      <c r="DD1281" s="16"/>
      <c r="DE1281" s="16"/>
      <c r="DF1281" s="17"/>
      <c r="DG1281" s="16"/>
      <c r="DH1281" s="16"/>
      <c r="DI1281" s="16"/>
      <c r="DJ1281" s="16"/>
      <c r="DK1281" s="16"/>
      <c r="DL1281" s="16"/>
      <c r="DM1281" s="185"/>
      <c r="DN1281" s="16"/>
      <c r="DO1281" s="16"/>
      <c r="DP1281" s="16"/>
      <c r="DQ1281" s="16"/>
      <c r="DR1281" s="16"/>
      <c r="DS1281" s="16"/>
      <c r="DT1281" s="16"/>
      <c r="DU1281" s="16"/>
      <c r="DV1281" s="16"/>
      <c r="DW1281" s="138"/>
      <c r="DX1281" s="137"/>
      <c r="DY1281" s="137"/>
      <c r="DZ1281" s="17"/>
      <c r="EA1281" s="15"/>
      <c r="EB1281" s="15"/>
      <c r="EC1281" s="15"/>
      <c r="ED1281" s="15"/>
    </row>
    <row r="1282" spans="1:134" ht="15" hidden="1" customHeight="1" x14ac:dyDescent="0.3">
      <c r="A1282" s="123"/>
      <c r="B1282" s="139"/>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48"/>
      <c r="AK1282" s="12"/>
      <c r="AL1282" s="12"/>
      <c r="AM1282" s="149"/>
      <c r="AN1282" s="150"/>
      <c r="AO1282" s="150"/>
      <c r="AP1282" s="150"/>
      <c r="AQ1282" s="140" t="s">
        <v>1962</v>
      </c>
      <c r="AR1282" s="148">
        <v>1</v>
      </c>
      <c r="AS1282" s="12"/>
      <c r="AT1282" s="12"/>
      <c r="AU1282" s="12"/>
      <c r="AV1282" s="12"/>
      <c r="AW1282" s="12"/>
      <c r="AX1282" s="12"/>
      <c r="AY1282" s="12"/>
      <c r="AZ1282" s="12"/>
      <c r="BA1282" s="12"/>
      <c r="BB1282" s="14"/>
      <c r="BC1282" s="14"/>
      <c r="BD1282" s="15"/>
      <c r="BE1282" s="137" t="s">
        <v>183</v>
      </c>
      <c r="BF1282" s="11"/>
      <c r="BG1282" s="11"/>
      <c r="BH1282" s="11"/>
      <c r="BI1282" s="11" t="s">
        <v>183</v>
      </c>
      <c r="BJ1282" s="11" t="s">
        <v>183</v>
      </c>
      <c r="BK1282" s="11" t="s">
        <v>183</v>
      </c>
      <c r="BL1282" s="11" t="s">
        <v>183</v>
      </c>
      <c r="BM1282" s="11" t="s">
        <v>183</v>
      </c>
      <c r="BN1282" s="11" t="s">
        <v>183</v>
      </c>
      <c r="BO1282" s="11" t="s">
        <v>183</v>
      </c>
      <c r="BP1282" s="11" t="s">
        <v>183</v>
      </c>
      <c r="BQ1282" s="11" t="s">
        <v>183</v>
      </c>
      <c r="BR1282" s="11" t="s">
        <v>183</v>
      </c>
      <c r="BS1282" s="11" t="s">
        <v>183</v>
      </c>
      <c r="BT1282" s="11" t="s">
        <v>183</v>
      </c>
      <c r="BU1282" s="11"/>
      <c r="BV1282" s="15"/>
      <c r="BW1282" s="15"/>
      <c r="BX1282" s="15"/>
      <c r="BY1282" s="15"/>
      <c r="BZ1282" s="15"/>
      <c r="CA1282" s="15"/>
      <c r="CB1282" s="15"/>
      <c r="CC1282" s="15"/>
      <c r="CD1282" s="15"/>
      <c r="CE1282" s="15"/>
      <c r="CF1282" s="15"/>
      <c r="CG1282" s="15"/>
      <c r="CH1282" s="15"/>
      <c r="CI1282" s="15"/>
      <c r="CJ1282" s="15"/>
      <c r="CK1282" s="15"/>
      <c r="CL1282" s="15"/>
      <c r="CM1282" s="15"/>
      <c r="CN1282" s="15"/>
      <c r="CO1282" s="15"/>
      <c r="CP1282" s="15"/>
      <c r="CQ1282" s="15"/>
      <c r="CR1282" s="15"/>
      <c r="CS1282" s="15"/>
      <c r="CT1282" s="15"/>
      <c r="CU1282" s="15"/>
      <c r="CV1282" s="15"/>
      <c r="CW1282" s="15"/>
      <c r="CX1282" s="15"/>
      <c r="CY1282" s="15"/>
      <c r="CZ1282" s="15"/>
      <c r="DA1282" s="15"/>
      <c r="DB1282" s="16"/>
      <c r="DC1282" s="16"/>
      <c r="DD1282" s="16"/>
      <c r="DE1282" s="16"/>
      <c r="DF1282" s="17"/>
      <c r="DG1282" s="16"/>
      <c r="DH1282" s="16"/>
      <c r="DI1282" s="16"/>
      <c r="DJ1282" s="16"/>
      <c r="DK1282" s="16"/>
      <c r="DL1282" s="16"/>
      <c r="DM1282" s="13"/>
      <c r="DN1282" s="16"/>
      <c r="DO1282" s="16"/>
      <c r="DP1282" s="16"/>
      <c r="DQ1282" s="16"/>
      <c r="DR1282" s="16"/>
      <c r="DS1282" s="16"/>
      <c r="DT1282" s="16"/>
      <c r="DU1282" s="16"/>
      <c r="DV1282" s="16"/>
      <c r="DW1282" s="138"/>
      <c r="DX1282" s="137"/>
      <c r="DY1282" s="137"/>
      <c r="DZ1282" s="17"/>
      <c r="EA1282" s="15"/>
      <c r="EB1282" s="15"/>
      <c r="EC1282" s="15"/>
      <c r="ED1282" s="15"/>
    </row>
    <row r="1283" spans="1:134" ht="15" hidden="1" customHeight="1" x14ac:dyDescent="0.3">
      <c r="A1283" s="123"/>
      <c r="B1283" s="139"/>
      <c r="C1283" s="553" t="s">
        <v>1963</v>
      </c>
      <c r="D1283" s="152"/>
      <c r="E1283" s="152"/>
      <c r="F1283" s="152"/>
      <c r="G1283" s="151"/>
      <c r="H1283" s="152"/>
      <c r="I1283" s="151"/>
      <c r="J1283" s="151"/>
      <c r="K1283" s="151"/>
      <c r="L1283" s="152"/>
      <c r="M1283" s="151"/>
      <c r="N1283" s="152"/>
      <c r="O1283" s="152"/>
      <c r="P1283" s="152"/>
      <c r="Q1283" s="152"/>
      <c r="R1283" s="152"/>
      <c r="S1283" s="241"/>
      <c r="T1283" s="241"/>
      <c r="U1283" s="241"/>
      <c r="V1283" s="241"/>
      <c r="W1283" s="241"/>
      <c r="X1283" s="241"/>
      <c r="Y1283" s="241"/>
      <c r="Z1283" s="241"/>
      <c r="AA1283" s="241"/>
      <c r="AB1283" s="241"/>
      <c r="AC1283" s="241"/>
      <c r="AD1283" s="241"/>
      <c r="AE1283" s="241"/>
      <c r="AF1283" s="241"/>
      <c r="AG1283" s="241"/>
      <c r="AH1283" s="241"/>
      <c r="AI1283" s="241"/>
      <c r="AJ1283" s="128">
        <f>IF($DM1283=0,0,(IF(_xlfn.BITAND($DM1283, 128),"8,", "") &amp; IF(_xlfn.BITAND($DM1283,64),"7,", "") &amp; IF(_xlfn.BITAND($DM1283,7), _xlfn.BITAND($DM1283,7) &amp; ",", "") &amp; IF(_xlfn.BITAND($DM1283, 56), _xlfn.BITAND($DM1283, 56)/8, "")))</f>
        <v>0</v>
      </c>
      <c r="AK1283" s="129">
        <v>174</v>
      </c>
      <c r="AL1283" s="129">
        <v>3</v>
      </c>
      <c r="AM1283" s="130" t="s">
        <v>165</v>
      </c>
      <c r="AN1283" s="131" t="s">
        <v>1964</v>
      </c>
      <c r="AO1283" s="131" t="s">
        <v>343</v>
      </c>
      <c r="AP1283" s="302" t="s">
        <v>1965</v>
      </c>
      <c r="AQ1283" s="132" t="s">
        <v>1966</v>
      </c>
      <c r="AR1283" s="198">
        <v>4.94997861681329</v>
      </c>
      <c r="AS1283" s="12" t="s">
        <v>346</v>
      </c>
      <c r="AT1283" s="198">
        <v>1</v>
      </c>
      <c r="AU1283" s="198">
        <v>2</v>
      </c>
      <c r="AV1283" s="12" t="s">
        <v>259</v>
      </c>
      <c r="AW1283" s="135">
        <v>0</v>
      </c>
      <c r="AX1283" s="135">
        <v>0</v>
      </c>
      <c r="AY1283" s="135">
        <v>0</v>
      </c>
      <c r="AZ1283" s="135">
        <v>0</v>
      </c>
      <c r="BA1283" s="135">
        <v>0</v>
      </c>
      <c r="BB1283" s="136"/>
      <c r="BC1283" s="136"/>
      <c r="BD1283" s="15"/>
      <c r="BE1283" s="137" t="str">
        <f>IF(C1283="","",C1283)</f>
        <v xml:space="preserve">FT gasoline high </v>
      </c>
      <c r="BF1283" s="11" t="s">
        <v>264</v>
      </c>
      <c r="BG1283" s="11" t="s">
        <v>265</v>
      </c>
      <c r="BH1283" s="11" t="s">
        <v>266</v>
      </c>
      <c r="BI1283" s="11" t="s">
        <v>525</v>
      </c>
      <c r="BJ1283" s="11" t="s">
        <v>268</v>
      </c>
      <c r="BK1283" s="11" t="s">
        <v>485</v>
      </c>
      <c r="BL1283" s="11" t="s">
        <v>350</v>
      </c>
      <c r="BM1283" s="11" t="s">
        <v>179</v>
      </c>
      <c r="BN1283" s="11" t="s">
        <v>182</v>
      </c>
      <c r="BO1283" s="11" t="s">
        <v>181</v>
      </c>
      <c r="BP1283" s="11" t="s">
        <v>272</v>
      </c>
      <c r="BQ1283" s="11" t="s">
        <v>182</v>
      </c>
      <c r="BR1283" s="11" t="s">
        <v>182</v>
      </c>
      <c r="BS1283" s="11" t="s">
        <v>183</v>
      </c>
      <c r="BT1283" s="11" t="s">
        <v>182</v>
      </c>
      <c r="BU1283" s="11"/>
      <c r="BV1283" s="15">
        <f>IF(UPPER(TRIM(D1283))="X",1,0)</f>
        <v>0</v>
      </c>
      <c r="BW1283" s="15">
        <f>IF(UPPER(TRIM(E1283))="X",1,0)</f>
        <v>0</v>
      </c>
      <c r="BX1283" s="15">
        <f>IF(UPPER(TRIM(F1283))="X",1,0)</f>
        <v>0</v>
      </c>
      <c r="BY1283" s="15">
        <f>IF(UPPER(TRIM(G1283))="X",1,0)</f>
        <v>0</v>
      </c>
      <c r="BZ1283" s="15">
        <f>IF(UPPER(TRIM(H1283))="X",1,0)</f>
        <v>0</v>
      </c>
      <c r="CA1283" s="15">
        <f>IF(UPPER(TRIM(J1283))="X",1,0)</f>
        <v>0</v>
      </c>
      <c r="CB1283" s="15">
        <f>IF(UPPER(TRIM(L1283))="X",1,0)</f>
        <v>0</v>
      </c>
      <c r="CC1283" s="15">
        <f>IF(UPPER(TRIM(M1283))="X",1,0)</f>
        <v>0</v>
      </c>
      <c r="CD1283" s="15">
        <f>IF(UPPER(TRIM(I1283))="X",1,0)</f>
        <v>0</v>
      </c>
      <c r="CE1283" s="15">
        <f>IF(UPPER(TRIM(K1283))="X",1,0)</f>
        <v>0</v>
      </c>
      <c r="CF1283" s="15">
        <f t="shared" ref="CF1283:DA1283" si="608">IF(UPPER(TRIM(N1283))="X",1,0)</f>
        <v>0</v>
      </c>
      <c r="CG1283" s="15">
        <f t="shared" si="608"/>
        <v>0</v>
      </c>
      <c r="CH1283" s="15">
        <f t="shared" si="608"/>
        <v>0</v>
      </c>
      <c r="CI1283" s="15">
        <f t="shared" si="608"/>
        <v>0</v>
      </c>
      <c r="CJ1283" s="15">
        <f t="shared" si="608"/>
        <v>0</v>
      </c>
      <c r="CK1283" s="15">
        <f t="shared" si="608"/>
        <v>0</v>
      </c>
      <c r="CL1283" s="15">
        <f t="shared" si="608"/>
        <v>0</v>
      </c>
      <c r="CM1283" s="15">
        <f t="shared" si="608"/>
        <v>0</v>
      </c>
      <c r="CN1283" s="15">
        <f t="shared" si="608"/>
        <v>0</v>
      </c>
      <c r="CO1283" s="15">
        <f t="shared" si="608"/>
        <v>0</v>
      </c>
      <c r="CP1283" s="15">
        <f t="shared" si="608"/>
        <v>0</v>
      </c>
      <c r="CQ1283" s="15">
        <f t="shared" si="608"/>
        <v>0</v>
      </c>
      <c r="CR1283" s="15">
        <f t="shared" si="608"/>
        <v>0</v>
      </c>
      <c r="CS1283" s="15">
        <f t="shared" si="608"/>
        <v>0</v>
      </c>
      <c r="CT1283" s="15">
        <f t="shared" si="608"/>
        <v>0</v>
      </c>
      <c r="CU1283" s="15">
        <f t="shared" si="608"/>
        <v>0</v>
      </c>
      <c r="CV1283" s="15">
        <f t="shared" si="608"/>
        <v>0</v>
      </c>
      <c r="CW1283" s="15">
        <f t="shared" si="608"/>
        <v>0</v>
      </c>
      <c r="CX1283" s="15">
        <f t="shared" si="608"/>
        <v>0</v>
      </c>
      <c r="CY1283" s="15">
        <f t="shared" si="608"/>
        <v>0</v>
      </c>
      <c r="CZ1283" s="15">
        <f t="shared" si="608"/>
        <v>0</v>
      </c>
      <c r="DA1283" s="15">
        <f t="shared" si="608"/>
        <v>0</v>
      </c>
      <c r="DB1283" s="16">
        <f>IF(UPPER(TRIM(AM1283))="P", 0, IF(UPPER(TRIM(AM1283))="C", 16384, IF(UPPER(TRIM(AM1283))="B", 32768, IF(UPPER(TRIM(AM1283))="U", 49152, -1))))</f>
        <v>0</v>
      </c>
      <c r="DC1283" s="16">
        <f>HEX2DEC(AN1283)</f>
        <v>384</v>
      </c>
      <c r="DD1283" s="16">
        <f>IF(UPPER(TRIM(BB1283))="",0,IF(UPPER(TRIM(BB1283))="M",32,IF(UPPER(TRIM(BB1283))="H",64,IF(UPPER(TRIM(BB1283))="I",128,-1))))</f>
        <v>0</v>
      </c>
      <c r="DE1283" s="16">
        <f>IF(UPPER(TRIM(BC1283))="",0, IF(UPPER(TRIM(BC1283))="U",1,IF(UPPER(TRIM(BC1283))="A",2,IF(UPPER(TRIM(BC1283))="B1",4,IF(UPPER(TRIM(BC1283))="B2",8,IF(UPPER(TRIM(BC1283))="C",16,-1))))))</f>
        <v>0</v>
      </c>
      <c r="DF1283" s="17"/>
      <c r="DG1283" s="16">
        <v>146</v>
      </c>
      <c r="DH1283" s="16">
        <f>AK1283</f>
        <v>174</v>
      </c>
      <c r="DI1283" s="16">
        <f>AL1283</f>
        <v>3</v>
      </c>
      <c r="DJ1283" s="16">
        <f>DB1283 + DC1283</f>
        <v>384</v>
      </c>
      <c r="DK1283" s="16">
        <f>HEX2DEC(AO1283)</f>
        <v>18</v>
      </c>
      <c r="DL1283" s="16">
        <f>HEX2DEC(AP1283)</f>
        <v>387</v>
      </c>
      <c r="DM1283" s="128">
        <v>0</v>
      </c>
      <c r="DN1283" s="16">
        <v>106</v>
      </c>
      <c r="DO1283" s="16">
        <f>BV1283*2^15+BW1283*2^14+BX1283*2^13+BY1283*2^12+BZ1283*2^11+CA1283*2^10+CB1283*2^9+CC1283*2^8+CD1283*2^7+CE1283*2^6+CF1283*2^5+CG1283*2^4+CH1283*2^3+CI1283*2^2+CJ1283*2^1+CK1283*2^0</f>
        <v>0</v>
      </c>
      <c r="DP1283" s="16">
        <f>CL1283*2^15+CM1283*2^14+CN1283*2^13+CO1283*2^12+CP1283*2^11+CQ1283*2^10+CR1283*2^9+CS1283*2^8+CT1283*2^7+CU1283*2^6+CV1283*2^5+CW1283*2^4+CX1283*2^3+CY1283*2^2+CZ1283*2^1+DA1283*2^0</f>
        <v>0</v>
      </c>
      <c r="DQ1283" s="16">
        <f>IF(DS1283=2,AT1283*1000,IF(DS1283&gt;2,AT1283,HEX2DEC("40000000")))</f>
        <v>1000</v>
      </c>
      <c r="DR1283" s="16">
        <f>IF(DT1283=2,AU1283*1000,IF(DT1283&gt;2,AU1283,HEX2DEC("40000000")))</f>
        <v>2000</v>
      </c>
      <c r="DS1283" s="16">
        <v>2</v>
      </c>
      <c r="DT1283" s="16">
        <v>2</v>
      </c>
      <c r="DU1283" s="16">
        <f>MAX(0,MIN(AX1283,3))*2^14+MAX(0,MIN(AY1283,3))*2^12+MAX(0,MIN(AZ1283,3))*2^10+MAX(0,MIN(BA1283,3))*2^8+IF(AW1283&lt;0,31,IF(AW1283&gt;30,30,AW1283))</f>
        <v>0</v>
      </c>
      <c r="DV1283" s="16">
        <f>DD1283 + DE1283</f>
        <v>0</v>
      </c>
      <c r="DW1283" s="138" t="s">
        <v>184</v>
      </c>
      <c r="DX1283" s="137" t="s">
        <v>273</v>
      </c>
      <c r="DY1283" s="137" t="s">
        <v>186</v>
      </c>
      <c r="DZ1283" s="17"/>
      <c r="EA1283" s="15"/>
      <c r="EB1283" s="15"/>
      <c r="EC1283" s="15"/>
      <c r="ED1283" s="15"/>
    </row>
    <row r="1284" spans="1:134" ht="15" hidden="1" customHeight="1" x14ac:dyDescent="0.3">
      <c r="A1284" s="220"/>
      <c r="B1284" s="139"/>
      <c r="C1284" s="553"/>
      <c r="D1284" s="437"/>
      <c r="E1284" s="437"/>
      <c r="F1284" s="437"/>
      <c r="G1284" s="438"/>
      <c r="H1284" s="437"/>
      <c r="I1284" s="438"/>
      <c r="J1284" s="438"/>
      <c r="K1284" s="438"/>
      <c r="L1284" s="437"/>
      <c r="M1284" s="438"/>
      <c r="N1284" s="437"/>
      <c r="O1284" s="437"/>
      <c r="P1284" s="437"/>
      <c r="Q1284" s="437"/>
      <c r="R1284" s="437"/>
      <c r="S1284" s="437"/>
      <c r="T1284" s="437"/>
      <c r="U1284" s="437"/>
      <c r="V1284" s="437"/>
      <c r="W1284" s="437"/>
      <c r="X1284" s="437"/>
      <c r="Y1284" s="437"/>
      <c r="Z1284" s="437"/>
      <c r="AA1284" s="437"/>
      <c r="AB1284" s="437"/>
      <c r="AC1284" s="437"/>
      <c r="AD1284" s="437"/>
      <c r="AE1284" s="437"/>
      <c r="AF1284" s="437"/>
      <c r="AG1284" s="437"/>
      <c r="AH1284" s="437"/>
      <c r="AI1284" s="437"/>
      <c r="AJ1284" s="128"/>
      <c r="AK1284" s="143"/>
      <c r="AL1284" s="143"/>
      <c r="AM1284" s="144"/>
      <c r="AN1284" s="145"/>
      <c r="AO1284" s="145"/>
      <c r="AP1284" s="145"/>
      <c r="AQ1284" s="140" t="s">
        <v>1967</v>
      </c>
      <c r="AR1284" s="225">
        <v>250</v>
      </c>
      <c r="AS1284" s="142" t="s">
        <v>311</v>
      </c>
      <c r="AT1284" s="224"/>
      <c r="AU1284" s="224"/>
      <c r="AV1284" s="12"/>
      <c r="AW1284" s="12"/>
      <c r="AX1284" s="12"/>
      <c r="AY1284" s="12"/>
      <c r="AZ1284" s="12"/>
      <c r="BA1284" s="12"/>
      <c r="BB1284" s="14"/>
      <c r="BC1284" s="14"/>
      <c r="BD1284" s="15"/>
      <c r="BE1284" s="137" t="s">
        <v>183</v>
      </c>
      <c r="BF1284" s="146"/>
      <c r="BG1284" s="146"/>
      <c r="BH1284" s="146"/>
      <c r="BI1284" s="11" t="s">
        <v>183</v>
      </c>
      <c r="BJ1284" s="11" t="s">
        <v>183</v>
      </c>
      <c r="BK1284" s="11" t="s">
        <v>183</v>
      </c>
      <c r="BL1284" s="11" t="s">
        <v>183</v>
      </c>
      <c r="BM1284" s="11" t="s">
        <v>183</v>
      </c>
      <c r="BN1284" s="11" t="s">
        <v>183</v>
      </c>
      <c r="BO1284" s="11" t="s">
        <v>183</v>
      </c>
      <c r="BP1284" s="11" t="s">
        <v>183</v>
      </c>
      <c r="BQ1284" s="11" t="s">
        <v>183</v>
      </c>
      <c r="BR1284" s="11" t="s">
        <v>183</v>
      </c>
      <c r="BS1284" s="11" t="s">
        <v>183</v>
      </c>
      <c r="BT1284" s="11" t="s">
        <v>183</v>
      </c>
      <c r="BU1284" s="11"/>
      <c r="BV1284" s="15"/>
      <c r="BW1284" s="15"/>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c r="CU1284" s="15"/>
      <c r="CV1284" s="15"/>
      <c r="CW1284" s="15"/>
      <c r="CX1284" s="15"/>
      <c r="CY1284" s="15"/>
      <c r="CZ1284" s="15"/>
      <c r="DA1284" s="15"/>
      <c r="DB1284" s="16"/>
      <c r="DC1284" s="16"/>
      <c r="DD1284" s="16"/>
      <c r="DE1284" s="16"/>
      <c r="DF1284" s="17"/>
      <c r="DG1284" s="16"/>
      <c r="DH1284" s="16"/>
      <c r="DI1284" s="16"/>
      <c r="DJ1284" s="16"/>
      <c r="DK1284" s="16"/>
      <c r="DL1284" s="16"/>
      <c r="DM1284" s="128"/>
      <c r="DN1284" s="16"/>
      <c r="DO1284" s="16"/>
      <c r="DP1284" s="16"/>
      <c r="DQ1284" s="16"/>
      <c r="DR1284" s="16"/>
      <c r="DS1284" s="16"/>
      <c r="DT1284" s="16"/>
      <c r="DU1284" s="16"/>
      <c r="DV1284" s="16"/>
      <c r="DW1284" s="138"/>
      <c r="DX1284" s="137"/>
      <c r="DY1284" s="137"/>
      <c r="DZ1284" s="17"/>
      <c r="EA1284" s="15"/>
      <c r="EB1284" s="15"/>
      <c r="EC1284" s="15"/>
      <c r="ED1284" s="15"/>
    </row>
    <row r="1285" spans="1:134" ht="15" hidden="1" customHeight="1" x14ac:dyDescent="0.3">
      <c r="A1285" s="154"/>
      <c r="B1285" s="139"/>
      <c r="C1285" s="553" t="s">
        <v>1968</v>
      </c>
      <c r="D1285" s="152"/>
      <c r="E1285" s="152"/>
      <c r="F1285" s="152"/>
      <c r="G1285" s="151"/>
      <c r="H1285" s="152"/>
      <c r="I1285" s="151"/>
      <c r="J1285" s="151"/>
      <c r="K1285" s="151"/>
      <c r="L1285" s="152"/>
      <c r="M1285" s="151"/>
      <c r="N1285" s="152"/>
      <c r="O1285" s="152"/>
      <c r="P1285" s="152"/>
      <c r="Q1285" s="152"/>
      <c r="R1285" s="152"/>
      <c r="S1285" s="241"/>
      <c r="T1285" s="241"/>
      <c r="U1285" s="241"/>
      <c r="V1285" s="241"/>
      <c r="W1285" s="241"/>
      <c r="X1285" s="241"/>
      <c r="Y1285" s="241"/>
      <c r="Z1285" s="241"/>
      <c r="AA1285" s="241"/>
      <c r="AB1285" s="241"/>
      <c r="AC1285" s="241"/>
      <c r="AD1285" s="241"/>
      <c r="AE1285" s="241"/>
      <c r="AF1285" s="241"/>
      <c r="AG1285" s="241"/>
      <c r="AH1285" s="241"/>
      <c r="AI1285" s="241"/>
      <c r="AJ1285" s="128">
        <f>IF($DM1285=0,0,(IF(_xlfn.BITAND($DM1285, 128),"8,", "") &amp; IF(_xlfn.BITAND($DM1285,64),"7,", "") &amp; IF(_xlfn.BITAND($DM1285,7), _xlfn.BITAND($DM1285,7) &amp; ",", "") &amp; IF(_xlfn.BITAND($DM1285, 56), _xlfn.BITAND($DM1285, 56)/8, "")))</f>
        <v>0</v>
      </c>
      <c r="AK1285" s="129">
        <v>174</v>
      </c>
      <c r="AL1285" s="129">
        <v>4</v>
      </c>
      <c r="AM1285" s="130" t="s">
        <v>165</v>
      </c>
      <c r="AN1285" s="131" t="s">
        <v>1964</v>
      </c>
      <c r="AO1285" s="131" t="s">
        <v>352</v>
      </c>
      <c r="AP1285" s="302" t="s">
        <v>1969</v>
      </c>
      <c r="AQ1285" s="132" t="s">
        <v>1970</v>
      </c>
      <c r="AR1285" s="198">
        <v>5.0021383186705702E-2</v>
      </c>
      <c r="AS1285" s="12" t="s">
        <v>346</v>
      </c>
      <c r="AT1285" s="198">
        <v>1</v>
      </c>
      <c r="AU1285" s="198">
        <v>2</v>
      </c>
      <c r="AV1285" s="12" t="s">
        <v>259</v>
      </c>
      <c r="AW1285" s="135">
        <v>0</v>
      </c>
      <c r="AX1285" s="135">
        <v>0</v>
      </c>
      <c r="AY1285" s="135">
        <v>0</v>
      </c>
      <c r="AZ1285" s="135">
        <v>0</v>
      </c>
      <c r="BA1285" s="135">
        <v>0</v>
      </c>
      <c r="BB1285" s="136"/>
      <c r="BC1285" s="136"/>
      <c r="BD1285" s="15"/>
      <c r="BE1285" s="137" t="str">
        <f>IF(C1285="","",C1285)</f>
        <v xml:space="preserve">FT gasoline low </v>
      </c>
      <c r="BF1285" s="11" t="s">
        <v>264</v>
      </c>
      <c r="BG1285" s="11" t="s">
        <v>265</v>
      </c>
      <c r="BH1285" s="11" t="s">
        <v>266</v>
      </c>
      <c r="BI1285" s="11" t="s">
        <v>525</v>
      </c>
      <c r="BJ1285" s="11" t="s">
        <v>268</v>
      </c>
      <c r="BK1285" s="11" t="s">
        <v>485</v>
      </c>
      <c r="BL1285" s="11" t="s">
        <v>350</v>
      </c>
      <c r="BM1285" s="11" t="s">
        <v>179</v>
      </c>
      <c r="BN1285" s="11" t="s">
        <v>182</v>
      </c>
      <c r="BO1285" s="11" t="s">
        <v>181</v>
      </c>
      <c r="BP1285" s="11" t="s">
        <v>272</v>
      </c>
      <c r="BQ1285" s="11" t="s">
        <v>182</v>
      </c>
      <c r="BR1285" s="11" t="s">
        <v>182</v>
      </c>
      <c r="BS1285" s="11" t="s">
        <v>183</v>
      </c>
      <c r="BT1285" s="11" t="s">
        <v>182</v>
      </c>
      <c r="BU1285" s="11"/>
      <c r="BV1285" s="15">
        <f>IF(UPPER(TRIM(D1285))="X",1,0)</f>
        <v>0</v>
      </c>
      <c r="BW1285" s="15">
        <f>IF(UPPER(TRIM(E1285))="X",1,0)</f>
        <v>0</v>
      </c>
      <c r="BX1285" s="15">
        <f>IF(UPPER(TRIM(F1285))="X",1,0)</f>
        <v>0</v>
      </c>
      <c r="BY1285" s="15">
        <f>IF(UPPER(TRIM(G1285))="X",1,0)</f>
        <v>0</v>
      </c>
      <c r="BZ1285" s="15">
        <f>IF(UPPER(TRIM(H1285))="X",1,0)</f>
        <v>0</v>
      </c>
      <c r="CA1285" s="15">
        <f>IF(UPPER(TRIM(J1285))="X",1,0)</f>
        <v>0</v>
      </c>
      <c r="CB1285" s="15">
        <f>IF(UPPER(TRIM(L1285))="X",1,0)</f>
        <v>0</v>
      </c>
      <c r="CC1285" s="15">
        <f>IF(UPPER(TRIM(M1285))="X",1,0)</f>
        <v>0</v>
      </c>
      <c r="CD1285" s="15">
        <f>IF(UPPER(TRIM(I1285))="X",1,0)</f>
        <v>0</v>
      </c>
      <c r="CE1285" s="15">
        <f>IF(UPPER(TRIM(K1285))="X",1,0)</f>
        <v>0</v>
      </c>
      <c r="CF1285" s="15">
        <f t="shared" ref="CF1285:DA1285" si="609">IF(UPPER(TRIM(N1285))="X",1,0)</f>
        <v>0</v>
      </c>
      <c r="CG1285" s="15">
        <f t="shared" si="609"/>
        <v>0</v>
      </c>
      <c r="CH1285" s="15">
        <f t="shared" si="609"/>
        <v>0</v>
      </c>
      <c r="CI1285" s="15">
        <f t="shared" si="609"/>
        <v>0</v>
      </c>
      <c r="CJ1285" s="15">
        <f t="shared" si="609"/>
        <v>0</v>
      </c>
      <c r="CK1285" s="15">
        <f t="shared" si="609"/>
        <v>0</v>
      </c>
      <c r="CL1285" s="15">
        <f t="shared" si="609"/>
        <v>0</v>
      </c>
      <c r="CM1285" s="15">
        <f t="shared" si="609"/>
        <v>0</v>
      </c>
      <c r="CN1285" s="15">
        <f t="shared" si="609"/>
        <v>0</v>
      </c>
      <c r="CO1285" s="15">
        <f t="shared" si="609"/>
        <v>0</v>
      </c>
      <c r="CP1285" s="15">
        <f t="shared" si="609"/>
        <v>0</v>
      </c>
      <c r="CQ1285" s="15">
        <f t="shared" si="609"/>
        <v>0</v>
      </c>
      <c r="CR1285" s="15">
        <f t="shared" si="609"/>
        <v>0</v>
      </c>
      <c r="CS1285" s="15">
        <f t="shared" si="609"/>
        <v>0</v>
      </c>
      <c r="CT1285" s="15">
        <f t="shared" si="609"/>
        <v>0</v>
      </c>
      <c r="CU1285" s="15">
        <f t="shared" si="609"/>
        <v>0</v>
      </c>
      <c r="CV1285" s="15">
        <f t="shared" si="609"/>
        <v>0</v>
      </c>
      <c r="CW1285" s="15">
        <f t="shared" si="609"/>
        <v>0</v>
      </c>
      <c r="CX1285" s="15">
        <f t="shared" si="609"/>
        <v>0</v>
      </c>
      <c r="CY1285" s="15">
        <f t="shared" si="609"/>
        <v>0</v>
      </c>
      <c r="CZ1285" s="15">
        <f t="shared" si="609"/>
        <v>0</v>
      </c>
      <c r="DA1285" s="15">
        <f t="shared" si="609"/>
        <v>0</v>
      </c>
      <c r="DB1285" s="16">
        <f>IF(UPPER(TRIM(AM1285))="P", 0, IF(UPPER(TRIM(AM1285))="C", 16384, IF(UPPER(TRIM(AM1285))="B", 32768, IF(UPPER(TRIM(AM1285))="U", 49152, -1))))</f>
        <v>0</v>
      </c>
      <c r="DC1285" s="16">
        <f>HEX2DEC(AN1285)</f>
        <v>384</v>
      </c>
      <c r="DD1285" s="16">
        <f>IF(UPPER(TRIM(BB1285))="",0,IF(UPPER(TRIM(BB1285))="M",32,IF(UPPER(TRIM(BB1285))="H",64,IF(UPPER(TRIM(BB1285))="I",128,-1))))</f>
        <v>0</v>
      </c>
      <c r="DE1285" s="16">
        <f>IF(UPPER(TRIM(BC1285))="",0, IF(UPPER(TRIM(BC1285))="U",1,IF(UPPER(TRIM(BC1285))="A",2,IF(UPPER(TRIM(BC1285))="B1",4,IF(UPPER(TRIM(BC1285))="B2",8,IF(UPPER(TRIM(BC1285))="C",16,-1))))))</f>
        <v>0</v>
      </c>
      <c r="DF1285" s="17"/>
      <c r="DG1285" s="16">
        <v>147</v>
      </c>
      <c r="DH1285" s="16">
        <f>AK1285</f>
        <v>174</v>
      </c>
      <c r="DI1285" s="16">
        <f>AL1285</f>
        <v>4</v>
      </c>
      <c r="DJ1285" s="16">
        <f>DB1285 + DC1285</f>
        <v>384</v>
      </c>
      <c r="DK1285" s="16">
        <f>HEX2DEC(AO1285)</f>
        <v>17</v>
      </c>
      <c r="DL1285" s="16">
        <f>HEX2DEC(AP1285)</f>
        <v>386</v>
      </c>
      <c r="DM1285" s="128">
        <v>0</v>
      </c>
      <c r="DN1285" s="16">
        <v>107</v>
      </c>
      <c r="DO1285" s="16">
        <f>BV1285*2^15+BW1285*2^14+BX1285*2^13+BY1285*2^12+BZ1285*2^11+CA1285*2^10+CB1285*2^9+CC1285*2^8+CD1285*2^7+CE1285*2^6+CF1285*2^5+CG1285*2^4+CH1285*2^3+CI1285*2^2+CJ1285*2^1+CK1285*2^0</f>
        <v>0</v>
      </c>
      <c r="DP1285" s="16">
        <f>CL1285*2^15+CM1285*2^14+CN1285*2^13+CO1285*2^12+CP1285*2^11+CQ1285*2^10+CR1285*2^9+CS1285*2^8+CT1285*2^7+CU1285*2^6+CV1285*2^5+CW1285*2^4+CX1285*2^3+CY1285*2^2+CZ1285*2^1+DA1285*2^0</f>
        <v>0</v>
      </c>
      <c r="DQ1285" s="16">
        <f>IF(DS1285=2,AT1285*1000,IF(DS1285&gt;2,AT1285,HEX2DEC("40000000")))</f>
        <v>1000</v>
      </c>
      <c r="DR1285" s="16">
        <f>IF(DT1285=2,AU1285*1000,IF(DT1285&gt;2,AU1285,HEX2DEC("40000000")))</f>
        <v>2000</v>
      </c>
      <c r="DS1285" s="16">
        <v>2</v>
      </c>
      <c r="DT1285" s="16">
        <v>2</v>
      </c>
      <c r="DU1285" s="16">
        <f>MAX(0,MIN(AX1285,3))*2^14+MAX(0,MIN(AY1285,3))*2^12+MAX(0,MIN(AZ1285,3))*2^10+MAX(0,MIN(BA1285,3))*2^8+IF(AW1285&lt;0,31,IF(AW1285&gt;30,30,AW1285))</f>
        <v>0</v>
      </c>
      <c r="DV1285" s="16">
        <f>DD1285 + DE1285</f>
        <v>0</v>
      </c>
      <c r="DW1285" s="138" t="s">
        <v>184</v>
      </c>
      <c r="DX1285" s="137" t="s">
        <v>273</v>
      </c>
      <c r="DY1285" s="137" t="s">
        <v>186</v>
      </c>
      <c r="DZ1285" s="17"/>
      <c r="EA1285" s="15"/>
      <c r="EB1285" s="15"/>
      <c r="EC1285" s="15"/>
      <c r="ED1285" s="15"/>
    </row>
    <row r="1286" spans="1:134" ht="15" hidden="1" customHeight="1" x14ac:dyDescent="0.3">
      <c r="A1286" s="154"/>
      <c r="B1286" s="337" t="s">
        <v>1971</v>
      </c>
      <c r="C1286" s="553"/>
      <c r="D1286" s="257"/>
      <c r="E1286" s="257"/>
      <c r="F1286" s="257"/>
      <c r="G1286" s="204"/>
      <c r="H1286" s="257"/>
      <c r="I1286" s="204"/>
      <c r="J1286" s="204"/>
      <c r="K1286" s="204"/>
      <c r="L1286" s="257"/>
      <c r="M1286" s="204"/>
      <c r="N1286" s="257"/>
      <c r="O1286" s="257"/>
      <c r="P1286" s="257"/>
      <c r="Q1286" s="257"/>
      <c r="R1286" s="257"/>
      <c r="S1286" s="257"/>
      <c r="T1286" s="257"/>
      <c r="U1286" s="257"/>
      <c r="V1286" s="257"/>
      <c r="W1286" s="257"/>
      <c r="X1286" s="257"/>
      <c r="Y1286" s="257"/>
      <c r="Z1286" s="257"/>
      <c r="AA1286" s="257"/>
      <c r="AB1286" s="257"/>
      <c r="AC1286" s="257"/>
      <c r="AD1286" s="257"/>
      <c r="AE1286" s="257"/>
      <c r="AF1286" s="257"/>
      <c r="AG1286" s="257"/>
      <c r="AH1286" s="257"/>
      <c r="AI1286" s="257"/>
      <c r="AJ1286" s="128"/>
      <c r="AK1286" s="143"/>
      <c r="AL1286" s="143"/>
      <c r="AM1286" s="144"/>
      <c r="AN1286" s="145"/>
      <c r="AO1286" s="145"/>
      <c r="AP1286" s="145"/>
      <c r="AQ1286" s="140" t="s">
        <v>1972</v>
      </c>
      <c r="AR1286" s="225">
        <v>-35</v>
      </c>
      <c r="AS1286" s="142" t="s">
        <v>311</v>
      </c>
      <c r="AT1286" s="224"/>
      <c r="AU1286" s="224"/>
      <c r="AV1286" s="12"/>
      <c r="AW1286" s="12"/>
      <c r="AX1286" s="12"/>
      <c r="AY1286" s="12"/>
      <c r="AZ1286" s="12"/>
      <c r="BA1286" s="12"/>
      <c r="BB1286" s="14"/>
      <c r="BC1286" s="14"/>
      <c r="BD1286" s="15"/>
      <c r="BE1286" s="137" t="s">
        <v>183</v>
      </c>
      <c r="BF1286" s="146"/>
      <c r="BG1286" s="146"/>
      <c r="BH1286" s="146"/>
      <c r="BI1286" s="11" t="s">
        <v>183</v>
      </c>
      <c r="BJ1286" s="11" t="s">
        <v>183</v>
      </c>
      <c r="BK1286" s="11" t="s">
        <v>183</v>
      </c>
      <c r="BL1286" s="11" t="s">
        <v>183</v>
      </c>
      <c r="BM1286" s="11" t="s">
        <v>183</v>
      </c>
      <c r="BN1286" s="11" t="s">
        <v>183</v>
      </c>
      <c r="BO1286" s="11" t="s">
        <v>183</v>
      </c>
      <c r="BP1286" s="11" t="s">
        <v>183</v>
      </c>
      <c r="BQ1286" s="11" t="s">
        <v>183</v>
      </c>
      <c r="BR1286" s="11" t="s">
        <v>183</v>
      </c>
      <c r="BS1286" s="11" t="s">
        <v>183</v>
      </c>
      <c r="BT1286" s="11" t="s">
        <v>183</v>
      </c>
      <c r="BU1286" s="11"/>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c r="CW1286" s="15"/>
      <c r="CX1286" s="15"/>
      <c r="CY1286" s="15"/>
      <c r="CZ1286" s="15"/>
      <c r="DA1286" s="15"/>
      <c r="DB1286" s="16"/>
      <c r="DC1286" s="16"/>
      <c r="DD1286" s="16"/>
      <c r="DE1286" s="16"/>
      <c r="DF1286" s="17"/>
      <c r="DG1286" s="16"/>
      <c r="DH1286" s="16"/>
      <c r="DI1286" s="16"/>
      <c r="DJ1286" s="16"/>
      <c r="DK1286" s="16"/>
      <c r="DL1286" s="16"/>
      <c r="DM1286" s="128"/>
      <c r="DN1286" s="16"/>
      <c r="DO1286" s="16"/>
      <c r="DP1286" s="16"/>
      <c r="DQ1286" s="16"/>
      <c r="DR1286" s="16"/>
      <c r="DS1286" s="16"/>
      <c r="DT1286" s="16"/>
      <c r="DU1286" s="16"/>
      <c r="DV1286" s="16"/>
      <c r="DW1286" s="138"/>
      <c r="DX1286" s="137"/>
      <c r="DY1286" s="137"/>
      <c r="DZ1286" s="17"/>
      <c r="EA1286" s="15"/>
      <c r="EB1286" s="15"/>
      <c r="EC1286" s="15"/>
      <c r="ED1286" s="15"/>
    </row>
    <row r="1287" spans="1:134" ht="15" hidden="1" customHeight="1" x14ac:dyDescent="0.3">
      <c r="A1287" s="123"/>
      <c r="B1287" s="337" t="s">
        <v>1870</v>
      </c>
      <c r="C1287" s="553"/>
      <c r="D1287" s="125"/>
      <c r="E1287" s="125"/>
      <c r="F1287" s="125"/>
      <c r="G1287" s="125"/>
      <c r="H1287" s="125"/>
      <c r="I1287" s="125"/>
      <c r="J1287" s="125"/>
      <c r="K1287" s="125"/>
      <c r="L1287" s="125"/>
      <c r="M1287" s="125"/>
      <c r="N1287" s="125"/>
      <c r="O1287" s="125"/>
      <c r="P1287" s="125"/>
      <c r="Q1287" s="125"/>
      <c r="R1287" s="125"/>
      <c r="S1287" s="125"/>
      <c r="T1287" s="125"/>
      <c r="U1287" s="125"/>
      <c r="V1287" s="125"/>
      <c r="W1287" s="125"/>
      <c r="X1287" s="125"/>
      <c r="Y1287" s="125"/>
      <c r="Z1287" s="125"/>
      <c r="AA1287" s="125"/>
      <c r="AB1287" s="125"/>
      <c r="AC1287" s="125"/>
      <c r="AD1287" s="125"/>
      <c r="AE1287" s="125"/>
      <c r="AF1287" s="125"/>
      <c r="AG1287" s="125"/>
      <c r="AH1287" s="125"/>
      <c r="AI1287" s="125"/>
      <c r="AJ1287" s="128"/>
      <c r="AK1287" s="143"/>
      <c r="AL1287" s="143"/>
      <c r="AM1287" s="144"/>
      <c r="AN1287" s="145"/>
      <c r="AO1287" s="145"/>
      <c r="AP1287" s="145"/>
      <c r="AQ1287" s="132"/>
      <c r="AR1287" s="224"/>
      <c r="AS1287" s="12"/>
      <c r="AT1287" s="224"/>
      <c r="AU1287" s="224"/>
      <c r="AV1287" s="12"/>
      <c r="AW1287" s="12"/>
      <c r="AX1287" s="12"/>
      <c r="AY1287" s="12"/>
      <c r="AZ1287" s="12"/>
      <c r="BA1287" s="12"/>
      <c r="BB1287" s="14"/>
      <c r="BC1287" s="14"/>
      <c r="BD1287" s="15"/>
      <c r="BE1287" s="137" t="s">
        <v>183</v>
      </c>
      <c r="BF1287" s="146"/>
      <c r="BG1287" s="146"/>
      <c r="BH1287" s="146"/>
      <c r="BI1287" s="11" t="s">
        <v>183</v>
      </c>
      <c r="BJ1287" s="11" t="s">
        <v>183</v>
      </c>
      <c r="BK1287" s="11" t="s">
        <v>183</v>
      </c>
      <c r="BL1287" s="11" t="s">
        <v>183</v>
      </c>
      <c r="BM1287" s="11" t="s">
        <v>183</v>
      </c>
      <c r="BN1287" s="11" t="s">
        <v>183</v>
      </c>
      <c r="BO1287" s="11" t="s">
        <v>183</v>
      </c>
      <c r="BP1287" s="11" t="s">
        <v>183</v>
      </c>
      <c r="BQ1287" s="11" t="s">
        <v>183</v>
      </c>
      <c r="BR1287" s="11" t="s">
        <v>183</v>
      </c>
      <c r="BS1287" s="11" t="s">
        <v>183</v>
      </c>
      <c r="BT1287" s="11" t="s">
        <v>183</v>
      </c>
      <c r="BU1287" s="11"/>
      <c r="BV1287" s="15"/>
      <c r="BW1287" s="15"/>
      <c r="BX1287" s="15"/>
      <c r="BY1287" s="15"/>
      <c r="BZ1287" s="15"/>
      <c r="CA1287" s="15"/>
      <c r="CB1287" s="15"/>
      <c r="CC1287" s="15"/>
      <c r="CD1287" s="15"/>
      <c r="CE1287" s="15"/>
      <c r="CF1287" s="15"/>
      <c r="CG1287" s="15"/>
      <c r="CH1287" s="15"/>
      <c r="CI1287" s="15"/>
      <c r="CJ1287" s="15"/>
      <c r="CK1287" s="15"/>
      <c r="CL1287" s="15"/>
      <c r="CM1287" s="15"/>
      <c r="CN1287" s="15"/>
      <c r="CO1287" s="15"/>
      <c r="CP1287" s="15"/>
      <c r="CQ1287" s="15"/>
      <c r="CR1287" s="15"/>
      <c r="CS1287" s="15"/>
      <c r="CT1287" s="15"/>
      <c r="CU1287" s="15"/>
      <c r="CV1287" s="15"/>
      <c r="CW1287" s="15"/>
      <c r="CX1287" s="15"/>
      <c r="CY1287" s="15"/>
      <c r="CZ1287" s="15"/>
      <c r="DA1287" s="15"/>
      <c r="DB1287" s="16"/>
      <c r="DC1287" s="16"/>
      <c r="DD1287" s="16"/>
      <c r="DE1287" s="16"/>
      <c r="DF1287" s="17"/>
      <c r="DG1287" s="16"/>
      <c r="DH1287" s="16"/>
      <c r="DI1287" s="16"/>
      <c r="DJ1287" s="16"/>
      <c r="DK1287" s="16"/>
      <c r="DL1287" s="16"/>
      <c r="DM1287" s="128"/>
      <c r="DN1287" s="16"/>
      <c r="DO1287" s="16"/>
      <c r="DP1287" s="16"/>
      <c r="DQ1287" s="16"/>
      <c r="DR1287" s="16"/>
      <c r="DS1287" s="16"/>
      <c r="DT1287" s="16"/>
      <c r="DU1287" s="16"/>
      <c r="DV1287" s="16"/>
      <c r="DW1287" s="138"/>
      <c r="DX1287" s="137"/>
      <c r="DY1287" s="137"/>
      <c r="DZ1287" s="17"/>
      <c r="EA1287" s="15"/>
      <c r="EB1287" s="15"/>
      <c r="EC1287" s="15"/>
      <c r="ED1287" s="15"/>
    </row>
    <row r="1288" spans="1:134" ht="15" hidden="1" customHeight="1" x14ac:dyDescent="0.3">
      <c r="A1288" s="123"/>
      <c r="B1288" s="337" t="s">
        <v>1973</v>
      </c>
      <c r="C1288" s="553" t="s">
        <v>1974</v>
      </c>
      <c r="D1288" s="152"/>
      <c r="E1288" s="228"/>
      <c r="F1288" s="152"/>
      <c r="G1288" s="151"/>
      <c r="H1288" s="152"/>
      <c r="I1288" s="151"/>
      <c r="J1288" s="151"/>
      <c r="K1288" s="243"/>
      <c r="L1288" s="152"/>
      <c r="M1288" s="200"/>
      <c r="N1288" s="152"/>
      <c r="O1288" s="152"/>
      <c r="P1288" s="152"/>
      <c r="Q1288" s="152"/>
      <c r="R1288" s="152"/>
      <c r="S1288" s="152"/>
      <c r="T1288" s="152"/>
      <c r="U1288" s="152"/>
      <c r="V1288" s="152"/>
      <c r="W1288" s="152"/>
      <c r="X1288" s="152"/>
      <c r="Y1288" s="152"/>
      <c r="Z1288" s="152"/>
      <c r="AA1288" s="152"/>
      <c r="AB1288" s="152"/>
      <c r="AC1288" s="152"/>
      <c r="AD1288" s="152"/>
      <c r="AE1288" s="152"/>
      <c r="AF1288" s="152"/>
      <c r="AG1288" s="152"/>
      <c r="AH1288" s="152"/>
      <c r="AI1288" s="152"/>
      <c r="AJ1288" s="128">
        <f>IF($DM1288=0,0,(IF(_xlfn.BITAND($DM1288, 128),"8,", "") &amp; IF(_xlfn.BITAND($DM1288,64),"7,", "") &amp; IF(_xlfn.BITAND($DM1288,7), _xlfn.BITAND($DM1288,7) &amp; ",", "") &amp; IF(_xlfn.BITAND($DM1288, 56), _xlfn.BITAND($DM1288, 56)/8, "")))</f>
        <v>0</v>
      </c>
      <c r="AK1288" s="129">
        <v>520240</v>
      </c>
      <c r="AL1288" s="129">
        <v>3</v>
      </c>
      <c r="AM1288" s="130" t="s">
        <v>165</v>
      </c>
      <c r="AN1288" s="131" t="s">
        <v>1975</v>
      </c>
      <c r="AO1288" s="131" t="s">
        <v>343</v>
      </c>
      <c r="AP1288" s="131" t="s">
        <v>1976</v>
      </c>
      <c r="AQ1288" s="132" t="s">
        <v>1966</v>
      </c>
      <c r="AR1288" s="198">
        <v>4.94997861681329</v>
      </c>
      <c r="AS1288" s="12" t="s">
        <v>346</v>
      </c>
      <c r="AT1288" s="198">
        <v>1</v>
      </c>
      <c r="AU1288" s="198">
        <v>2</v>
      </c>
      <c r="AV1288" s="12" t="s">
        <v>259</v>
      </c>
      <c r="AW1288" s="135">
        <v>0</v>
      </c>
      <c r="AX1288" s="135">
        <v>0</v>
      </c>
      <c r="AY1288" s="135">
        <v>0</v>
      </c>
      <c r="AZ1288" s="135">
        <v>0</v>
      </c>
      <c r="BA1288" s="135">
        <v>0</v>
      </c>
      <c r="BB1288" s="136"/>
      <c r="BC1288" s="136"/>
      <c r="BD1288" s="15"/>
      <c r="BE1288" s="137" t="str">
        <f>IF(C1288="","",C1288)</f>
        <v xml:space="preserve">FT gaseous fuel high </v>
      </c>
      <c r="BF1288" s="11" t="s">
        <v>264</v>
      </c>
      <c r="BG1288" s="11" t="s">
        <v>265</v>
      </c>
      <c r="BH1288" s="11" t="s">
        <v>266</v>
      </c>
      <c r="BI1288" s="11" t="s">
        <v>525</v>
      </c>
      <c r="BJ1288" s="11" t="s">
        <v>268</v>
      </c>
      <c r="BK1288" s="11" t="s">
        <v>485</v>
      </c>
      <c r="BL1288" s="11" t="s">
        <v>350</v>
      </c>
      <c r="BM1288" s="11" t="s">
        <v>179</v>
      </c>
      <c r="BN1288" s="11" t="s">
        <v>182</v>
      </c>
      <c r="BO1288" s="11" t="s">
        <v>181</v>
      </c>
      <c r="BP1288" s="11" t="s">
        <v>272</v>
      </c>
      <c r="BQ1288" s="11" t="s">
        <v>182</v>
      </c>
      <c r="BR1288" s="11" t="s">
        <v>182</v>
      </c>
      <c r="BS1288" s="11" t="s">
        <v>183</v>
      </c>
      <c r="BT1288" s="11" t="s">
        <v>182</v>
      </c>
      <c r="BU1288" s="11"/>
      <c r="BV1288" s="15">
        <f>IF(UPPER(TRIM(D1288))="X",1,0)</f>
        <v>0</v>
      </c>
      <c r="BW1288" s="15">
        <f>IF(UPPER(TRIM(E1288))="X",1,0)</f>
        <v>0</v>
      </c>
      <c r="BX1288" s="15">
        <f>IF(UPPER(TRIM(F1288))="X",1,0)</f>
        <v>0</v>
      </c>
      <c r="BY1288" s="15">
        <f>IF(UPPER(TRIM(G1288))="X",1,0)</f>
        <v>0</v>
      </c>
      <c r="BZ1288" s="15">
        <f>IF(UPPER(TRIM(H1288))="X",1,0)</f>
        <v>0</v>
      </c>
      <c r="CA1288" s="15">
        <f>IF(UPPER(TRIM(J1288))="X",1,0)</f>
        <v>0</v>
      </c>
      <c r="CB1288" s="15">
        <f>IF(UPPER(TRIM(L1288))="X",1,0)</f>
        <v>0</v>
      </c>
      <c r="CC1288" s="15">
        <f>IF(UPPER(TRIM(M1288))="X",1,0)</f>
        <v>0</v>
      </c>
      <c r="CD1288" s="15">
        <f>IF(UPPER(TRIM(I1288))="X",1,0)</f>
        <v>0</v>
      </c>
      <c r="CE1288" s="15">
        <f>IF(UPPER(TRIM(K1288))="X",1,0)</f>
        <v>0</v>
      </c>
      <c r="CF1288" s="15">
        <f t="shared" ref="CF1288:DA1288" si="610">IF(UPPER(TRIM(N1288))="X",1,0)</f>
        <v>0</v>
      </c>
      <c r="CG1288" s="15">
        <f t="shared" si="610"/>
        <v>0</v>
      </c>
      <c r="CH1288" s="15">
        <f t="shared" si="610"/>
        <v>0</v>
      </c>
      <c r="CI1288" s="15">
        <f t="shared" si="610"/>
        <v>0</v>
      </c>
      <c r="CJ1288" s="15">
        <f t="shared" si="610"/>
        <v>0</v>
      </c>
      <c r="CK1288" s="15">
        <f t="shared" si="610"/>
        <v>0</v>
      </c>
      <c r="CL1288" s="15">
        <f t="shared" si="610"/>
        <v>0</v>
      </c>
      <c r="CM1288" s="15">
        <f t="shared" si="610"/>
        <v>0</v>
      </c>
      <c r="CN1288" s="15">
        <f t="shared" si="610"/>
        <v>0</v>
      </c>
      <c r="CO1288" s="15">
        <f t="shared" si="610"/>
        <v>0</v>
      </c>
      <c r="CP1288" s="15">
        <f t="shared" si="610"/>
        <v>0</v>
      </c>
      <c r="CQ1288" s="15">
        <f t="shared" si="610"/>
        <v>0</v>
      </c>
      <c r="CR1288" s="15">
        <f t="shared" si="610"/>
        <v>0</v>
      </c>
      <c r="CS1288" s="15">
        <f t="shared" si="610"/>
        <v>0</v>
      </c>
      <c r="CT1288" s="15">
        <f t="shared" si="610"/>
        <v>0</v>
      </c>
      <c r="CU1288" s="15">
        <f t="shared" si="610"/>
        <v>0</v>
      </c>
      <c r="CV1288" s="15">
        <f t="shared" si="610"/>
        <v>0</v>
      </c>
      <c r="CW1288" s="15">
        <f t="shared" si="610"/>
        <v>0</v>
      </c>
      <c r="CX1288" s="15">
        <f t="shared" si="610"/>
        <v>0</v>
      </c>
      <c r="CY1288" s="15">
        <f t="shared" si="610"/>
        <v>0</v>
      </c>
      <c r="CZ1288" s="15">
        <f t="shared" si="610"/>
        <v>0</v>
      </c>
      <c r="DA1288" s="15">
        <f t="shared" si="610"/>
        <v>0</v>
      </c>
      <c r="DB1288" s="16">
        <f>IF(UPPER(TRIM(AM1288))="P", 0, IF(UPPER(TRIM(AM1288))="C", 16384, IF(UPPER(TRIM(AM1288))="B", 32768, IF(UPPER(TRIM(AM1288))="U", 49152, -1))))</f>
        <v>0</v>
      </c>
      <c r="DC1288" s="16">
        <f>HEX2DEC(AN1288)</f>
        <v>389</v>
      </c>
      <c r="DD1288" s="16">
        <f>IF(UPPER(TRIM(BB1288))="",0,IF(UPPER(TRIM(BB1288))="M",32,IF(UPPER(TRIM(BB1288))="H",64,IF(UPPER(TRIM(BB1288))="I",128,-1))))</f>
        <v>0</v>
      </c>
      <c r="DE1288" s="16">
        <f>IF(UPPER(TRIM(BC1288))="",0, IF(UPPER(TRIM(BC1288))="U",1,IF(UPPER(TRIM(BC1288))="A",2,IF(UPPER(TRIM(BC1288))="B1",4,IF(UPPER(TRIM(BC1288))="B2",8,IF(UPPER(TRIM(BC1288))="C",16,-1))))))</f>
        <v>0</v>
      </c>
      <c r="DF1288" s="17"/>
      <c r="DG1288" s="16">
        <v>215</v>
      </c>
      <c r="DH1288" s="16">
        <f>AK1288</f>
        <v>520240</v>
      </c>
      <c r="DI1288" s="16">
        <f>AL1288</f>
        <v>3</v>
      </c>
      <c r="DJ1288" s="16">
        <f>DB1288 + DC1288</f>
        <v>389</v>
      </c>
      <c r="DK1288" s="16">
        <f>HEX2DEC(AO1288)</f>
        <v>18</v>
      </c>
      <c r="DL1288" s="16">
        <f>HEX2DEC(AP1288)</f>
        <v>392</v>
      </c>
      <c r="DM1288" s="128">
        <v>0</v>
      </c>
      <c r="DN1288" s="16">
        <v>171</v>
      </c>
      <c r="DO1288" s="16">
        <f>BV1288*2^15+BW1288*2^14+BX1288*2^13+BY1288*2^12+BZ1288*2^11+CA1288*2^10+CB1288*2^9+CC1288*2^8+CD1288*2^7+CE1288*2^6+CF1288*2^5+CG1288*2^4+CH1288*2^3+CI1288*2^2+CJ1288*2^1+CK1288*2^0</f>
        <v>0</v>
      </c>
      <c r="DP1288" s="16">
        <f>CL1288*2^15+CM1288*2^14+CN1288*2^13+CO1288*2^12+CP1288*2^11+CQ1288*2^10+CR1288*2^9+CS1288*2^8+CT1288*2^7+CU1288*2^6+CV1288*2^5+CW1288*2^4+CX1288*2^3+CY1288*2^2+CZ1288*2^1+DA1288*2^0</f>
        <v>0</v>
      </c>
      <c r="DQ1288" s="16">
        <f>IF(DS1288=2,AT1288*1000,IF(DS1288&gt;2,AT1288,HEX2DEC("40000000")))</f>
        <v>1000</v>
      </c>
      <c r="DR1288" s="16">
        <f>IF(DT1288=2,AU1288*1000,IF(DT1288&gt;2,AU1288,HEX2DEC("40000000")))</f>
        <v>2000</v>
      </c>
      <c r="DS1288" s="16">
        <v>2</v>
      </c>
      <c r="DT1288" s="16">
        <v>2</v>
      </c>
      <c r="DU1288" s="16">
        <f>MAX(0,MIN(AX1288,3))*2^14+MAX(0,MIN(AY1288,3))*2^12+MAX(0,MIN(AZ1288,3))*2^10+MAX(0,MIN(BA1288,3))*2^8+IF(AW1288&lt;0,31,IF(AW1288&gt;30,30,AW1288))</f>
        <v>0</v>
      </c>
      <c r="DV1288" s="16">
        <f>DD1288 + DE1288</f>
        <v>0</v>
      </c>
      <c r="DW1288" s="138" t="s">
        <v>184</v>
      </c>
      <c r="DX1288" s="137" t="s">
        <v>273</v>
      </c>
      <c r="DY1288" s="137" t="s">
        <v>186</v>
      </c>
      <c r="DZ1288" s="17"/>
      <c r="EA1288" s="15"/>
      <c r="EB1288" s="15"/>
      <c r="EC1288" s="15"/>
      <c r="ED1288" s="15"/>
    </row>
    <row r="1289" spans="1:134" ht="15" hidden="1" customHeight="1" x14ac:dyDescent="0.3">
      <c r="A1289" s="342" t="s">
        <v>1454</v>
      </c>
      <c r="B1289" s="139"/>
      <c r="C1289" s="553"/>
      <c r="D1289" s="439"/>
      <c r="E1289" s="440"/>
      <c r="F1289" s="440"/>
      <c r="G1289" s="441"/>
      <c r="H1289" s="440"/>
      <c r="I1289" s="441"/>
      <c r="J1289" s="441"/>
      <c r="K1289" s="441"/>
      <c r="L1289" s="439"/>
      <c r="M1289" s="441"/>
      <c r="N1289" s="440"/>
      <c r="O1289" s="440"/>
      <c r="P1289" s="440"/>
      <c r="Q1289" s="440"/>
      <c r="R1289" s="440"/>
      <c r="S1289" s="440"/>
      <c r="T1289" s="440"/>
      <c r="U1289" s="440"/>
      <c r="V1289" s="440"/>
      <c r="W1289" s="440"/>
      <c r="X1289" s="440"/>
      <c r="Y1289" s="440"/>
      <c r="Z1289" s="440"/>
      <c r="AA1289" s="440"/>
      <c r="AB1289" s="440"/>
      <c r="AC1289" s="440"/>
      <c r="AD1289" s="440"/>
      <c r="AE1289" s="440"/>
      <c r="AF1289" s="440"/>
      <c r="AG1289" s="440"/>
      <c r="AH1289" s="440"/>
      <c r="AI1289" s="440"/>
      <c r="AJ1289" s="128"/>
      <c r="AK1289" s="143"/>
      <c r="AL1289" s="143"/>
      <c r="AM1289" s="144"/>
      <c r="AN1289" s="145"/>
      <c r="AO1289" s="145"/>
      <c r="AP1289" s="145"/>
      <c r="AQ1289" s="140" t="s">
        <v>1967</v>
      </c>
      <c r="AR1289" s="225">
        <v>250</v>
      </c>
      <c r="AS1289" s="142" t="s">
        <v>311</v>
      </c>
      <c r="AT1289" s="224"/>
      <c r="AU1289" s="224"/>
      <c r="AV1289" s="12"/>
      <c r="AW1289" s="12"/>
      <c r="AX1289" s="12"/>
      <c r="AY1289" s="12"/>
      <c r="AZ1289" s="12"/>
      <c r="BA1289" s="12"/>
      <c r="BB1289" s="14"/>
      <c r="BC1289" s="14"/>
      <c r="BD1289" s="15"/>
      <c r="BE1289" s="137" t="s">
        <v>183</v>
      </c>
      <c r="BF1289" s="146"/>
      <c r="BG1289" s="146"/>
      <c r="BH1289" s="146"/>
      <c r="BI1289" s="11" t="s">
        <v>183</v>
      </c>
      <c r="BJ1289" s="11" t="s">
        <v>183</v>
      </c>
      <c r="BK1289" s="11" t="s">
        <v>183</v>
      </c>
      <c r="BL1289" s="11" t="s">
        <v>183</v>
      </c>
      <c r="BM1289" s="11" t="s">
        <v>183</v>
      </c>
      <c r="BN1289" s="11" t="s">
        <v>183</v>
      </c>
      <c r="BO1289" s="11" t="s">
        <v>183</v>
      </c>
      <c r="BP1289" s="11" t="s">
        <v>183</v>
      </c>
      <c r="BQ1289" s="11" t="s">
        <v>183</v>
      </c>
      <c r="BR1289" s="11" t="s">
        <v>183</v>
      </c>
      <c r="BS1289" s="11" t="s">
        <v>183</v>
      </c>
      <c r="BT1289" s="11" t="s">
        <v>183</v>
      </c>
      <c r="BU1289" s="11"/>
      <c r="BV1289" s="15"/>
      <c r="BW1289" s="15"/>
      <c r="BX1289" s="15"/>
      <c r="BY1289" s="15"/>
      <c r="BZ1289" s="15"/>
      <c r="CA1289" s="15"/>
      <c r="CB1289" s="15"/>
      <c r="CC1289" s="15"/>
      <c r="CD1289" s="15"/>
      <c r="CE1289" s="15"/>
      <c r="CF1289" s="15"/>
      <c r="CG1289" s="15"/>
      <c r="CH1289" s="15"/>
      <c r="CI1289" s="15"/>
      <c r="CJ1289" s="15"/>
      <c r="CK1289" s="15"/>
      <c r="CL1289" s="15"/>
      <c r="CM1289" s="15"/>
      <c r="CN1289" s="15"/>
      <c r="CO1289" s="15"/>
      <c r="CP1289" s="15"/>
      <c r="CQ1289" s="15"/>
      <c r="CR1289" s="15"/>
      <c r="CS1289" s="15"/>
      <c r="CT1289" s="15"/>
      <c r="CU1289" s="15"/>
      <c r="CV1289" s="15"/>
      <c r="CW1289" s="15"/>
      <c r="CX1289" s="15"/>
      <c r="CY1289" s="15"/>
      <c r="CZ1289" s="15"/>
      <c r="DA1289" s="15"/>
      <c r="DB1289" s="16"/>
      <c r="DC1289" s="16"/>
      <c r="DD1289" s="16"/>
      <c r="DE1289" s="16"/>
      <c r="DF1289" s="17"/>
      <c r="DG1289" s="16"/>
      <c r="DH1289" s="16"/>
      <c r="DI1289" s="16"/>
      <c r="DJ1289" s="16"/>
      <c r="DK1289" s="16"/>
      <c r="DL1289" s="16"/>
      <c r="DM1289" s="128"/>
      <c r="DN1289" s="16"/>
      <c r="DO1289" s="16"/>
      <c r="DP1289" s="16"/>
      <c r="DQ1289" s="16"/>
      <c r="DR1289" s="16"/>
      <c r="DS1289" s="16"/>
      <c r="DT1289" s="16"/>
      <c r="DU1289" s="16"/>
      <c r="DV1289" s="16"/>
      <c r="DW1289" s="138"/>
      <c r="DX1289" s="137"/>
      <c r="DY1289" s="137"/>
      <c r="DZ1289" s="17"/>
      <c r="EA1289" s="15"/>
      <c r="EB1289" s="15"/>
      <c r="EC1289" s="15"/>
      <c r="ED1289" s="15"/>
    </row>
    <row r="1290" spans="1:134" ht="15" hidden="1" customHeight="1" x14ac:dyDescent="0.3">
      <c r="A1290" s="342" t="s">
        <v>1456</v>
      </c>
      <c r="B1290" s="139"/>
      <c r="C1290" s="553" t="s">
        <v>1977</v>
      </c>
      <c r="D1290" s="152"/>
      <c r="E1290" s="228"/>
      <c r="F1290" s="152"/>
      <c r="G1290" s="151"/>
      <c r="H1290" s="152"/>
      <c r="I1290" s="151"/>
      <c r="J1290" s="151"/>
      <c r="K1290" s="243"/>
      <c r="L1290" s="152"/>
      <c r="M1290" s="200"/>
      <c r="N1290" s="152"/>
      <c r="O1290" s="152"/>
      <c r="P1290" s="152"/>
      <c r="Q1290" s="152"/>
      <c r="R1290" s="152"/>
      <c r="S1290" s="152"/>
      <c r="T1290" s="152"/>
      <c r="U1290" s="152"/>
      <c r="V1290" s="152"/>
      <c r="W1290" s="152"/>
      <c r="X1290" s="152"/>
      <c r="Y1290" s="152"/>
      <c r="Z1290" s="152"/>
      <c r="AA1290" s="152"/>
      <c r="AB1290" s="152"/>
      <c r="AC1290" s="152"/>
      <c r="AD1290" s="152"/>
      <c r="AE1290" s="152"/>
      <c r="AF1290" s="152"/>
      <c r="AG1290" s="152"/>
      <c r="AH1290" s="152"/>
      <c r="AI1290" s="152"/>
      <c r="AJ1290" s="128">
        <f>IF($DM1290=0,0,(IF(_xlfn.BITAND($DM1290, 128),"8,", "") &amp; IF(_xlfn.BITAND($DM1290,64),"7,", "") &amp; IF(_xlfn.BITAND($DM1290,7), _xlfn.BITAND($DM1290,7) &amp; ",", "") &amp; IF(_xlfn.BITAND($DM1290, 56), _xlfn.BITAND($DM1290, 56)/8, "")))</f>
        <v>0</v>
      </c>
      <c r="AK1290" s="129">
        <v>520240</v>
      </c>
      <c r="AL1290" s="129">
        <v>4</v>
      </c>
      <c r="AM1290" s="130" t="s">
        <v>165</v>
      </c>
      <c r="AN1290" s="131" t="s">
        <v>1975</v>
      </c>
      <c r="AO1290" s="131" t="s">
        <v>352</v>
      </c>
      <c r="AP1290" s="131" t="s">
        <v>1978</v>
      </c>
      <c r="AQ1290" s="132" t="s">
        <v>1970</v>
      </c>
      <c r="AR1290" s="198">
        <v>5.0021383186705702E-2</v>
      </c>
      <c r="AS1290" s="12" t="s">
        <v>346</v>
      </c>
      <c r="AT1290" s="198">
        <v>1</v>
      </c>
      <c r="AU1290" s="198">
        <v>2</v>
      </c>
      <c r="AV1290" s="12" t="s">
        <v>259</v>
      </c>
      <c r="AW1290" s="135">
        <v>0</v>
      </c>
      <c r="AX1290" s="135">
        <v>0</v>
      </c>
      <c r="AY1290" s="135">
        <v>0</v>
      </c>
      <c r="AZ1290" s="135">
        <v>0</v>
      </c>
      <c r="BA1290" s="135">
        <v>0</v>
      </c>
      <c r="BB1290" s="136"/>
      <c r="BC1290" s="136"/>
      <c r="BD1290" s="15"/>
      <c r="BE1290" s="137" t="str">
        <f>IF(C1290="","",C1290)</f>
        <v xml:space="preserve">FT gaseous fuel low </v>
      </c>
      <c r="BF1290" s="11" t="s">
        <v>264</v>
      </c>
      <c r="BG1290" s="11" t="s">
        <v>265</v>
      </c>
      <c r="BH1290" s="11" t="s">
        <v>266</v>
      </c>
      <c r="BI1290" s="11" t="s">
        <v>525</v>
      </c>
      <c r="BJ1290" s="11" t="s">
        <v>268</v>
      </c>
      <c r="BK1290" s="11" t="s">
        <v>485</v>
      </c>
      <c r="BL1290" s="11" t="s">
        <v>350</v>
      </c>
      <c r="BM1290" s="11" t="s">
        <v>179</v>
      </c>
      <c r="BN1290" s="11" t="s">
        <v>182</v>
      </c>
      <c r="BO1290" s="11" t="s">
        <v>181</v>
      </c>
      <c r="BP1290" s="11" t="s">
        <v>272</v>
      </c>
      <c r="BQ1290" s="11" t="s">
        <v>182</v>
      </c>
      <c r="BR1290" s="11" t="s">
        <v>182</v>
      </c>
      <c r="BS1290" s="11" t="s">
        <v>183</v>
      </c>
      <c r="BT1290" s="11" t="s">
        <v>182</v>
      </c>
      <c r="BU1290" s="11"/>
      <c r="BV1290" s="15">
        <f>IF(UPPER(TRIM(D1290))="X",1,0)</f>
        <v>0</v>
      </c>
      <c r="BW1290" s="15">
        <f>IF(UPPER(TRIM(E1290))="X",1,0)</f>
        <v>0</v>
      </c>
      <c r="BX1290" s="15">
        <f>IF(UPPER(TRIM(F1290))="X",1,0)</f>
        <v>0</v>
      </c>
      <c r="BY1290" s="15">
        <f>IF(UPPER(TRIM(G1290))="X",1,0)</f>
        <v>0</v>
      </c>
      <c r="BZ1290" s="15">
        <f>IF(UPPER(TRIM(H1290))="X",1,0)</f>
        <v>0</v>
      </c>
      <c r="CA1290" s="15">
        <f>IF(UPPER(TRIM(J1290))="X",1,0)</f>
        <v>0</v>
      </c>
      <c r="CB1290" s="15">
        <f>IF(UPPER(TRIM(L1290))="X",1,0)</f>
        <v>0</v>
      </c>
      <c r="CC1290" s="15">
        <f>IF(UPPER(TRIM(M1290))="X",1,0)</f>
        <v>0</v>
      </c>
      <c r="CD1290" s="15">
        <f>IF(UPPER(TRIM(I1290))="X",1,0)</f>
        <v>0</v>
      </c>
      <c r="CE1290" s="15">
        <f>IF(UPPER(TRIM(K1290))="X",1,0)</f>
        <v>0</v>
      </c>
      <c r="CF1290" s="15">
        <f t="shared" ref="CF1290:DA1290" si="611">IF(UPPER(TRIM(N1290))="X",1,0)</f>
        <v>0</v>
      </c>
      <c r="CG1290" s="15">
        <f t="shared" si="611"/>
        <v>0</v>
      </c>
      <c r="CH1290" s="15">
        <f t="shared" si="611"/>
        <v>0</v>
      </c>
      <c r="CI1290" s="15">
        <f t="shared" si="611"/>
        <v>0</v>
      </c>
      <c r="CJ1290" s="15">
        <f t="shared" si="611"/>
        <v>0</v>
      </c>
      <c r="CK1290" s="15">
        <f t="shared" si="611"/>
        <v>0</v>
      </c>
      <c r="CL1290" s="15">
        <f t="shared" si="611"/>
        <v>0</v>
      </c>
      <c r="CM1290" s="15">
        <f t="shared" si="611"/>
        <v>0</v>
      </c>
      <c r="CN1290" s="15">
        <f t="shared" si="611"/>
        <v>0</v>
      </c>
      <c r="CO1290" s="15">
        <f t="shared" si="611"/>
        <v>0</v>
      </c>
      <c r="CP1290" s="15">
        <f t="shared" si="611"/>
        <v>0</v>
      </c>
      <c r="CQ1290" s="15">
        <f t="shared" si="611"/>
        <v>0</v>
      </c>
      <c r="CR1290" s="15">
        <f t="shared" si="611"/>
        <v>0</v>
      </c>
      <c r="CS1290" s="15">
        <f t="shared" si="611"/>
        <v>0</v>
      </c>
      <c r="CT1290" s="15">
        <f t="shared" si="611"/>
        <v>0</v>
      </c>
      <c r="CU1290" s="15">
        <f t="shared" si="611"/>
        <v>0</v>
      </c>
      <c r="CV1290" s="15">
        <f t="shared" si="611"/>
        <v>0</v>
      </c>
      <c r="CW1290" s="15">
        <f t="shared" si="611"/>
        <v>0</v>
      </c>
      <c r="CX1290" s="15">
        <f t="shared" si="611"/>
        <v>0</v>
      </c>
      <c r="CY1290" s="15">
        <f t="shared" si="611"/>
        <v>0</v>
      </c>
      <c r="CZ1290" s="15">
        <f t="shared" si="611"/>
        <v>0</v>
      </c>
      <c r="DA1290" s="15">
        <f t="shared" si="611"/>
        <v>0</v>
      </c>
      <c r="DB1290" s="16">
        <f>IF(UPPER(TRIM(AM1290))="P", 0, IF(UPPER(TRIM(AM1290))="C", 16384, IF(UPPER(TRIM(AM1290))="B", 32768, IF(UPPER(TRIM(AM1290))="U", 49152, -1))))</f>
        <v>0</v>
      </c>
      <c r="DC1290" s="16">
        <f>HEX2DEC(AN1290)</f>
        <v>389</v>
      </c>
      <c r="DD1290" s="16">
        <f>IF(UPPER(TRIM(BB1290))="",0,IF(UPPER(TRIM(BB1290))="M",32,IF(UPPER(TRIM(BB1290))="H",64,IF(UPPER(TRIM(BB1290))="I",128,-1))))</f>
        <v>0</v>
      </c>
      <c r="DE1290" s="16">
        <f>IF(UPPER(TRIM(BC1290))="",0, IF(UPPER(TRIM(BC1290))="U",1,IF(UPPER(TRIM(BC1290))="A",2,IF(UPPER(TRIM(BC1290))="B1",4,IF(UPPER(TRIM(BC1290))="B2",8,IF(UPPER(TRIM(BC1290))="C",16,-1))))))</f>
        <v>0</v>
      </c>
      <c r="DF1290" s="17"/>
      <c r="DG1290" s="16">
        <v>216</v>
      </c>
      <c r="DH1290" s="16">
        <f>AK1290</f>
        <v>520240</v>
      </c>
      <c r="DI1290" s="16">
        <f>AL1290</f>
        <v>4</v>
      </c>
      <c r="DJ1290" s="16">
        <f>DB1290 + DC1290</f>
        <v>389</v>
      </c>
      <c r="DK1290" s="16">
        <f>HEX2DEC(AO1290)</f>
        <v>17</v>
      </c>
      <c r="DL1290" s="16">
        <f>HEX2DEC(AP1290)</f>
        <v>391</v>
      </c>
      <c r="DM1290" s="128">
        <v>0</v>
      </c>
      <c r="DN1290" s="16">
        <v>172</v>
      </c>
      <c r="DO1290" s="16">
        <f>BV1290*2^15+BW1290*2^14+BX1290*2^13+BY1290*2^12+BZ1290*2^11+CA1290*2^10+CB1290*2^9+CC1290*2^8+CD1290*2^7+CE1290*2^6+CF1290*2^5+CG1290*2^4+CH1290*2^3+CI1290*2^2+CJ1290*2^1+CK1290*2^0</f>
        <v>0</v>
      </c>
      <c r="DP1290" s="16">
        <f>CL1290*2^15+CM1290*2^14+CN1290*2^13+CO1290*2^12+CP1290*2^11+CQ1290*2^10+CR1290*2^9+CS1290*2^8+CT1290*2^7+CU1290*2^6+CV1290*2^5+CW1290*2^4+CX1290*2^3+CY1290*2^2+CZ1290*2^1+DA1290*2^0</f>
        <v>0</v>
      </c>
      <c r="DQ1290" s="16">
        <f>IF(DS1290=2,AT1290*1000,IF(DS1290&gt;2,AT1290,HEX2DEC("40000000")))</f>
        <v>1000</v>
      </c>
      <c r="DR1290" s="16">
        <f>IF(DT1290=2,AU1290*1000,IF(DT1290&gt;2,AU1290,HEX2DEC("40000000")))</f>
        <v>2000</v>
      </c>
      <c r="DS1290" s="16">
        <v>2</v>
      </c>
      <c r="DT1290" s="16">
        <v>2</v>
      </c>
      <c r="DU1290" s="16">
        <f>MAX(0,MIN(AX1290,3))*2^14+MAX(0,MIN(AY1290,3))*2^12+MAX(0,MIN(AZ1290,3))*2^10+MAX(0,MIN(BA1290,3))*2^8+IF(AW1290&lt;0,31,IF(AW1290&gt;30,30,AW1290))</f>
        <v>0</v>
      </c>
      <c r="DV1290" s="16">
        <f>DD1290 + DE1290</f>
        <v>0</v>
      </c>
      <c r="DW1290" s="138" t="s">
        <v>184</v>
      </c>
      <c r="DX1290" s="137" t="s">
        <v>273</v>
      </c>
      <c r="DY1290" s="137" t="s">
        <v>186</v>
      </c>
      <c r="DZ1290" s="17"/>
      <c r="EA1290" s="15"/>
      <c r="EB1290" s="15"/>
      <c r="EC1290" s="15"/>
      <c r="ED1290" s="15"/>
    </row>
    <row r="1291" spans="1:134" ht="15" hidden="1" customHeight="1" x14ac:dyDescent="0.3">
      <c r="A1291" s="342" t="s">
        <v>229</v>
      </c>
      <c r="B1291" s="139"/>
      <c r="C1291" s="553"/>
      <c r="D1291" s="257"/>
      <c r="E1291" s="257"/>
      <c r="F1291" s="257"/>
      <c r="G1291" s="204"/>
      <c r="H1291" s="257"/>
      <c r="I1291" s="204"/>
      <c r="J1291" s="204"/>
      <c r="K1291" s="204"/>
      <c r="L1291" s="257"/>
      <c r="M1291" s="204"/>
      <c r="N1291" s="257"/>
      <c r="O1291" s="257"/>
      <c r="P1291" s="257"/>
      <c r="Q1291" s="257"/>
      <c r="R1291" s="257"/>
      <c r="S1291" s="257"/>
      <c r="T1291" s="257"/>
      <c r="U1291" s="257"/>
      <c r="V1291" s="257"/>
      <c r="W1291" s="257"/>
      <c r="X1291" s="257"/>
      <c r="Y1291" s="257"/>
      <c r="Z1291" s="257"/>
      <c r="AA1291" s="257"/>
      <c r="AB1291" s="257"/>
      <c r="AC1291" s="257"/>
      <c r="AD1291" s="257"/>
      <c r="AE1291" s="257"/>
      <c r="AF1291" s="257"/>
      <c r="AG1291" s="257"/>
      <c r="AH1291" s="257"/>
      <c r="AI1291" s="257"/>
      <c r="AJ1291" s="128"/>
      <c r="AK1291" s="143"/>
      <c r="AL1291" s="143"/>
      <c r="AM1291" s="144"/>
      <c r="AN1291" s="145"/>
      <c r="AO1291" s="145"/>
      <c r="AP1291" s="145"/>
      <c r="AQ1291" s="140" t="s">
        <v>1979</v>
      </c>
      <c r="AR1291" s="225">
        <v>-35</v>
      </c>
      <c r="AS1291" s="142" t="s">
        <v>311</v>
      </c>
      <c r="AT1291" s="224"/>
      <c r="AU1291" s="224"/>
      <c r="AV1291" s="12"/>
      <c r="AW1291" s="12"/>
      <c r="AX1291" s="12"/>
      <c r="AY1291" s="12"/>
      <c r="AZ1291" s="12"/>
      <c r="BA1291" s="12"/>
      <c r="BB1291" s="14"/>
      <c r="BC1291" s="14"/>
      <c r="BD1291" s="15"/>
      <c r="BE1291" s="137" t="s">
        <v>183</v>
      </c>
      <c r="BF1291" s="11"/>
      <c r="BG1291" s="11"/>
      <c r="BH1291" s="11"/>
      <c r="BI1291" s="11" t="s">
        <v>183</v>
      </c>
      <c r="BJ1291" s="11" t="s">
        <v>183</v>
      </c>
      <c r="BK1291" s="11" t="s">
        <v>183</v>
      </c>
      <c r="BL1291" s="11" t="s">
        <v>183</v>
      </c>
      <c r="BM1291" s="11" t="s">
        <v>183</v>
      </c>
      <c r="BN1291" s="11" t="s">
        <v>183</v>
      </c>
      <c r="BO1291" s="11" t="s">
        <v>183</v>
      </c>
      <c r="BP1291" s="11" t="s">
        <v>183</v>
      </c>
      <c r="BQ1291" s="11" t="s">
        <v>183</v>
      </c>
      <c r="BR1291" s="11" t="s">
        <v>183</v>
      </c>
      <c r="BS1291" s="11" t="s">
        <v>183</v>
      </c>
      <c r="BT1291" s="11" t="s">
        <v>183</v>
      </c>
      <c r="BU1291" s="11"/>
      <c r="BV1291" s="15"/>
      <c r="BW1291" s="15"/>
      <c r="BX1291" s="15"/>
      <c r="BY1291" s="15"/>
      <c r="BZ1291" s="15"/>
      <c r="CA1291" s="15"/>
      <c r="CB1291" s="15"/>
      <c r="CC1291" s="15"/>
      <c r="CD1291" s="15"/>
      <c r="CE1291" s="15"/>
      <c r="CF1291" s="15"/>
      <c r="CG1291" s="15"/>
      <c r="CH1291" s="15"/>
      <c r="CI1291" s="15"/>
      <c r="CJ1291" s="15"/>
      <c r="CK1291" s="15"/>
      <c r="CL1291" s="15"/>
      <c r="CM1291" s="15"/>
      <c r="CN1291" s="15"/>
      <c r="CO1291" s="15"/>
      <c r="CP1291" s="15"/>
      <c r="CQ1291" s="15"/>
      <c r="CR1291" s="15"/>
      <c r="CS1291" s="15"/>
      <c r="CT1291" s="15"/>
      <c r="CU1291" s="15"/>
      <c r="CV1291" s="15"/>
      <c r="CW1291" s="15"/>
      <c r="CX1291" s="15"/>
      <c r="CY1291" s="15"/>
      <c r="CZ1291" s="15"/>
      <c r="DA1291" s="15"/>
      <c r="DB1291" s="16"/>
      <c r="DC1291" s="16"/>
      <c r="DD1291" s="16"/>
      <c r="DE1291" s="16"/>
      <c r="DF1291" s="17"/>
      <c r="DG1291" s="16"/>
      <c r="DH1291" s="16"/>
      <c r="DI1291" s="16"/>
      <c r="DJ1291" s="16"/>
      <c r="DK1291" s="16"/>
      <c r="DL1291" s="16"/>
      <c r="DM1291" s="128"/>
      <c r="DN1291" s="16"/>
      <c r="DO1291" s="16"/>
      <c r="DP1291" s="16"/>
      <c r="DQ1291" s="16"/>
      <c r="DR1291" s="16"/>
      <c r="DS1291" s="16"/>
      <c r="DT1291" s="16"/>
      <c r="DU1291" s="16"/>
      <c r="DV1291" s="16"/>
      <c r="DW1291" s="138"/>
      <c r="DX1291" s="137"/>
      <c r="DY1291" s="137"/>
      <c r="DZ1291" s="17"/>
      <c r="EA1291" s="15"/>
      <c r="EB1291" s="15"/>
      <c r="EC1291" s="15"/>
      <c r="ED1291" s="15"/>
    </row>
    <row r="1292" spans="1:134" ht="15" hidden="1" customHeight="1" x14ac:dyDescent="0.3">
      <c r="A1292" s="220"/>
      <c r="B1292" s="139"/>
      <c r="C1292" s="553"/>
      <c r="D1292" s="257"/>
      <c r="E1292" s="257"/>
      <c r="F1292" s="257"/>
      <c r="G1292" s="204"/>
      <c r="H1292" s="257"/>
      <c r="I1292" s="204"/>
      <c r="J1292" s="204"/>
      <c r="K1292" s="204"/>
      <c r="L1292" s="257"/>
      <c r="M1292" s="204"/>
      <c r="N1292" s="257"/>
      <c r="O1292" s="257"/>
      <c r="P1292" s="257"/>
      <c r="Q1292" s="257"/>
      <c r="R1292" s="257"/>
      <c r="S1292" s="257"/>
      <c r="T1292" s="257"/>
      <c r="U1292" s="257"/>
      <c r="V1292" s="257"/>
      <c r="W1292" s="257"/>
      <c r="X1292" s="257"/>
      <c r="Y1292" s="257"/>
      <c r="Z1292" s="257"/>
      <c r="AA1292" s="257"/>
      <c r="AB1292" s="257"/>
      <c r="AC1292" s="257"/>
      <c r="AD1292" s="257"/>
      <c r="AE1292" s="257"/>
      <c r="AF1292" s="257"/>
      <c r="AG1292" s="257"/>
      <c r="AH1292" s="257"/>
      <c r="AI1292" s="257"/>
      <c r="AJ1292" s="128"/>
      <c r="AK1292" s="143"/>
      <c r="AL1292" s="143"/>
      <c r="AM1292" s="144"/>
      <c r="AN1292" s="145"/>
      <c r="AO1292" s="145"/>
      <c r="AP1292" s="145"/>
      <c r="AQ1292" s="140" t="s">
        <v>597</v>
      </c>
      <c r="AR1292" s="225">
        <v>-460</v>
      </c>
      <c r="AS1292" s="142" t="s">
        <v>311</v>
      </c>
      <c r="AT1292" s="224"/>
      <c r="AU1292" s="224"/>
      <c r="AV1292" s="12"/>
      <c r="AW1292" s="12"/>
      <c r="AX1292" s="12"/>
      <c r="AY1292" s="12"/>
      <c r="AZ1292" s="12"/>
      <c r="BA1292" s="12"/>
      <c r="BB1292" s="14"/>
      <c r="BC1292" s="14"/>
      <c r="BD1292" s="15"/>
      <c r="BE1292" s="137"/>
      <c r="BF1292" s="11"/>
      <c r="BG1292" s="11"/>
      <c r="BH1292" s="11"/>
      <c r="BI1292" s="11"/>
      <c r="BJ1292" s="11"/>
      <c r="BK1292" s="11"/>
      <c r="BL1292" s="11"/>
      <c r="BM1292" s="11"/>
      <c r="BN1292" s="11"/>
      <c r="BO1292" s="11"/>
      <c r="BP1292" s="11"/>
      <c r="BQ1292" s="11"/>
      <c r="BR1292" s="11"/>
      <c r="BS1292" s="11"/>
      <c r="BT1292" s="11"/>
      <c r="BU1292" s="11"/>
      <c r="BV1292" s="15"/>
      <c r="BW1292" s="15"/>
      <c r="BX1292" s="15"/>
      <c r="BY1292" s="15"/>
      <c r="BZ1292" s="15"/>
      <c r="CA1292" s="15"/>
      <c r="CB1292" s="15"/>
      <c r="CC1292" s="15"/>
      <c r="CD1292" s="15"/>
      <c r="CE1292" s="15"/>
      <c r="CF1292" s="15"/>
      <c r="CG1292" s="15"/>
      <c r="CH1292" s="15"/>
      <c r="CI1292" s="15"/>
      <c r="CJ1292" s="15"/>
      <c r="CK1292" s="15"/>
      <c r="CL1292" s="15"/>
      <c r="CM1292" s="15"/>
      <c r="CN1292" s="15"/>
      <c r="CO1292" s="15"/>
      <c r="CP1292" s="15"/>
      <c r="CQ1292" s="15"/>
      <c r="CR1292" s="15"/>
      <c r="CS1292" s="15"/>
      <c r="CT1292" s="15"/>
      <c r="CU1292" s="15"/>
      <c r="CV1292" s="15"/>
      <c r="CW1292" s="15"/>
      <c r="CX1292" s="15"/>
      <c r="CY1292" s="15"/>
      <c r="CZ1292" s="15"/>
      <c r="DA1292" s="15"/>
      <c r="DB1292" s="16"/>
      <c r="DC1292" s="16"/>
      <c r="DD1292" s="16"/>
      <c r="DE1292" s="16"/>
      <c r="DF1292" s="17"/>
      <c r="DG1292" s="16"/>
      <c r="DH1292" s="16"/>
      <c r="DI1292" s="16"/>
      <c r="DJ1292" s="16"/>
      <c r="DK1292" s="16"/>
      <c r="DL1292" s="16"/>
      <c r="DM1292" s="128"/>
      <c r="DN1292" s="16"/>
      <c r="DO1292" s="16"/>
      <c r="DP1292" s="16"/>
      <c r="DQ1292" s="16"/>
      <c r="DR1292" s="16"/>
      <c r="DS1292" s="16"/>
      <c r="DT1292" s="16"/>
      <c r="DU1292" s="16"/>
      <c r="DV1292" s="16"/>
      <c r="DW1292" s="138"/>
      <c r="DX1292" s="137"/>
      <c r="DY1292" s="137"/>
      <c r="DZ1292" s="17"/>
      <c r="EA1292" s="15"/>
      <c r="EB1292" s="15"/>
      <c r="EC1292" s="15"/>
      <c r="ED1292" s="15"/>
    </row>
    <row r="1293" spans="1:134" ht="15" hidden="1" customHeight="1" x14ac:dyDescent="0.3">
      <c r="A1293" s="220"/>
      <c r="B1293" s="139"/>
      <c r="C1293" s="553"/>
      <c r="D1293" s="257"/>
      <c r="E1293" s="257"/>
      <c r="F1293" s="257"/>
      <c r="G1293" s="204"/>
      <c r="H1293" s="257"/>
      <c r="I1293" s="204"/>
      <c r="J1293" s="204"/>
      <c r="K1293" s="204"/>
      <c r="L1293" s="257"/>
      <c r="M1293" s="204"/>
      <c r="N1293" s="257"/>
      <c r="O1293" s="257"/>
      <c r="P1293" s="257"/>
      <c r="Q1293" s="257"/>
      <c r="R1293" s="257"/>
      <c r="S1293" s="257"/>
      <c r="T1293" s="257"/>
      <c r="U1293" s="257"/>
      <c r="V1293" s="257"/>
      <c r="W1293" s="257"/>
      <c r="X1293" s="257"/>
      <c r="Y1293" s="257"/>
      <c r="Z1293" s="257"/>
      <c r="AA1293" s="257"/>
      <c r="AB1293" s="257"/>
      <c r="AC1293" s="257"/>
      <c r="AD1293" s="257"/>
      <c r="AE1293" s="257"/>
      <c r="AF1293" s="257"/>
      <c r="AG1293" s="257"/>
      <c r="AH1293" s="257"/>
      <c r="AI1293" s="257"/>
      <c r="AJ1293" s="128"/>
      <c r="AK1293" s="143"/>
      <c r="AL1293" s="143"/>
      <c r="AM1293" s="144"/>
      <c r="AN1293" s="145"/>
      <c r="AO1293" s="145"/>
      <c r="AP1293" s="145"/>
      <c r="AQ1293" s="140"/>
      <c r="AR1293" s="226"/>
      <c r="AS1293" s="142"/>
      <c r="AT1293" s="224"/>
      <c r="AU1293" s="224"/>
      <c r="AV1293" s="12"/>
      <c r="AW1293" s="12"/>
      <c r="AX1293" s="12"/>
      <c r="AY1293" s="12"/>
      <c r="AZ1293" s="12"/>
      <c r="BA1293" s="12"/>
      <c r="BB1293" s="14"/>
      <c r="BC1293" s="14"/>
      <c r="BD1293" s="15"/>
      <c r="BE1293" s="137" t="s">
        <v>183</v>
      </c>
      <c r="BF1293" s="11"/>
      <c r="BG1293" s="11"/>
      <c r="BH1293" s="11"/>
      <c r="BI1293" s="11" t="s">
        <v>183</v>
      </c>
      <c r="BJ1293" s="11" t="s">
        <v>183</v>
      </c>
      <c r="BK1293" s="11" t="s">
        <v>183</v>
      </c>
      <c r="BL1293" s="11" t="s">
        <v>183</v>
      </c>
      <c r="BM1293" s="11" t="s">
        <v>183</v>
      </c>
      <c r="BN1293" s="11" t="s">
        <v>183</v>
      </c>
      <c r="BO1293" s="11" t="s">
        <v>183</v>
      </c>
      <c r="BP1293" s="11" t="s">
        <v>183</v>
      </c>
      <c r="BQ1293" s="11" t="s">
        <v>183</v>
      </c>
      <c r="BR1293" s="11" t="s">
        <v>183</v>
      </c>
      <c r="BS1293" s="11" t="s">
        <v>183</v>
      </c>
      <c r="BT1293" s="11" t="s">
        <v>183</v>
      </c>
      <c r="BU1293" s="11"/>
      <c r="BV1293" s="15"/>
      <c r="BW1293" s="15"/>
      <c r="BX1293" s="15"/>
      <c r="BY1293" s="15"/>
      <c r="BZ1293" s="15"/>
      <c r="CA1293" s="15"/>
      <c r="CB1293" s="15"/>
      <c r="CC1293" s="15"/>
      <c r="CD1293" s="15"/>
      <c r="CE1293" s="15"/>
      <c r="CF1293" s="15"/>
      <c r="CG1293" s="15"/>
      <c r="CH1293" s="15"/>
      <c r="CI1293" s="15"/>
      <c r="CJ1293" s="15"/>
      <c r="CK1293" s="15"/>
      <c r="CL1293" s="15"/>
      <c r="CM1293" s="15"/>
      <c r="CN1293" s="15"/>
      <c r="CO1293" s="15"/>
      <c r="CP1293" s="15"/>
      <c r="CQ1293" s="15"/>
      <c r="CR1293" s="15"/>
      <c r="CS1293" s="15"/>
      <c r="CT1293" s="15"/>
      <c r="CU1293" s="15"/>
      <c r="CV1293" s="15"/>
      <c r="CW1293" s="15"/>
      <c r="CX1293" s="15"/>
      <c r="CY1293" s="15"/>
      <c r="CZ1293" s="15"/>
      <c r="DA1293" s="15"/>
      <c r="DB1293" s="16"/>
      <c r="DC1293" s="16"/>
      <c r="DD1293" s="16"/>
      <c r="DE1293" s="16"/>
      <c r="DF1293" s="17"/>
      <c r="DG1293" s="16"/>
      <c r="DH1293" s="16"/>
      <c r="DI1293" s="16"/>
      <c r="DJ1293" s="16"/>
      <c r="DK1293" s="16"/>
      <c r="DL1293" s="16"/>
      <c r="DM1293" s="128"/>
      <c r="DN1293" s="16"/>
      <c r="DO1293" s="16"/>
      <c r="DP1293" s="16"/>
      <c r="DQ1293" s="16"/>
      <c r="DR1293" s="16"/>
      <c r="DS1293" s="16"/>
      <c r="DT1293" s="16"/>
      <c r="DU1293" s="16"/>
      <c r="DV1293" s="16"/>
      <c r="DW1293" s="138"/>
      <c r="DX1293" s="137"/>
      <c r="DY1293" s="137"/>
      <c r="DZ1293" s="17"/>
      <c r="EA1293" s="15"/>
      <c r="EB1293" s="15"/>
      <c r="EC1293" s="15"/>
      <c r="ED1293" s="15"/>
    </row>
    <row r="1294" spans="1:134" ht="15" customHeight="1" x14ac:dyDescent="0.3">
      <c r="A1294" s="220"/>
      <c r="B1294" s="139"/>
      <c r="C1294" s="553" t="s">
        <v>1980</v>
      </c>
      <c r="D1294" s="202" t="s">
        <v>184</v>
      </c>
      <c r="E1294" s="268"/>
      <c r="F1294" s="268"/>
      <c r="G1294" s="202" t="s">
        <v>184</v>
      </c>
      <c r="H1294" s="268"/>
      <c r="I1294" s="202"/>
      <c r="J1294" s="202"/>
      <c r="K1294" s="202"/>
      <c r="L1294" s="268"/>
      <c r="M1294" s="202"/>
      <c r="N1294" s="268"/>
      <c r="O1294" s="268"/>
      <c r="P1294" s="268"/>
      <c r="Q1294" s="268"/>
      <c r="R1294" s="268"/>
      <c r="S1294" s="268"/>
      <c r="T1294" s="268"/>
      <c r="U1294" s="268"/>
      <c r="V1294" s="268"/>
      <c r="W1294" s="268"/>
      <c r="X1294" s="268"/>
      <c r="Y1294" s="268"/>
      <c r="Z1294" s="268"/>
      <c r="AA1294" s="268"/>
      <c r="AB1294" s="268"/>
      <c r="AC1294" s="268"/>
      <c r="AD1294" s="268"/>
      <c r="AE1294" s="268"/>
      <c r="AF1294" s="268"/>
      <c r="AG1294" s="268"/>
      <c r="AH1294" s="268"/>
      <c r="AI1294" s="268"/>
      <c r="AJ1294" s="128">
        <f>IF($DM1294=0,0,(IF(_xlfn.BITAND($DM1294, 128),"8,", "") &amp; IF(_xlfn.BITAND($DM1294,64),"7,", "") &amp; IF(_xlfn.BITAND($DM1294,7), _xlfn.BITAND($DM1294,7) &amp; ",", "") &amp; IF(_xlfn.BITAND($DM1294, 56), _xlfn.BITAND($DM1294, 56)/8, "")))</f>
        <v>0</v>
      </c>
      <c r="AK1294" s="129">
        <v>3468</v>
      </c>
      <c r="AL1294" s="129">
        <v>1</v>
      </c>
      <c r="AM1294" s="130" t="s">
        <v>165</v>
      </c>
      <c r="AN1294" s="131" t="s">
        <v>1981</v>
      </c>
      <c r="AO1294" s="131" t="s">
        <v>167</v>
      </c>
      <c r="AP1294" s="131" t="s">
        <v>1982</v>
      </c>
      <c r="AQ1294" s="442" t="s">
        <v>1983</v>
      </c>
      <c r="AR1294" s="198">
        <v>-40</v>
      </c>
      <c r="AS1294" s="443" t="s">
        <v>311</v>
      </c>
      <c r="AT1294" s="198">
        <v>1</v>
      </c>
      <c r="AU1294" s="198">
        <v>10</v>
      </c>
      <c r="AV1294" s="443" t="s">
        <v>259</v>
      </c>
      <c r="AW1294" s="135">
        <v>0</v>
      </c>
      <c r="AX1294" s="135">
        <v>0</v>
      </c>
      <c r="AY1294" s="135">
        <v>0</v>
      </c>
      <c r="AZ1294" s="135">
        <v>0</v>
      </c>
      <c r="BA1294" s="135">
        <v>0</v>
      </c>
      <c r="BB1294" s="136"/>
      <c r="BC1294" s="136"/>
      <c r="BD1294" s="15"/>
      <c r="BE1294" s="137" t="str">
        <f>IF(C1294="","",C1294)</f>
        <v>FT gaseous fuel extremely low</v>
      </c>
      <c r="BF1294" s="11"/>
      <c r="BG1294" s="11"/>
      <c r="BH1294" s="11"/>
      <c r="BI1294" s="11" t="s">
        <v>183</v>
      </c>
      <c r="BJ1294" s="11" t="s">
        <v>183</v>
      </c>
      <c r="BK1294" s="11" t="s">
        <v>183</v>
      </c>
      <c r="BL1294" s="11" t="s">
        <v>183</v>
      </c>
      <c r="BM1294" s="11" t="s">
        <v>183</v>
      </c>
      <c r="BN1294" s="11" t="s">
        <v>183</v>
      </c>
      <c r="BO1294" s="11" t="s">
        <v>183</v>
      </c>
      <c r="BP1294" s="11" t="s">
        <v>183</v>
      </c>
      <c r="BQ1294" s="11" t="s">
        <v>183</v>
      </c>
      <c r="BR1294" s="11" t="s">
        <v>183</v>
      </c>
      <c r="BS1294" s="11" t="s">
        <v>183</v>
      </c>
      <c r="BT1294" s="11" t="s">
        <v>183</v>
      </c>
      <c r="BU1294" s="11"/>
      <c r="BV1294" s="15">
        <v>1</v>
      </c>
      <c r="BW1294" s="15">
        <v>0</v>
      </c>
      <c r="BX1294" s="15">
        <v>0</v>
      </c>
      <c r="BY1294" s="15">
        <v>1</v>
      </c>
      <c r="BZ1294" s="15">
        <v>0</v>
      </c>
      <c r="CA1294" s="15">
        <v>0</v>
      </c>
      <c r="CB1294" s="15">
        <v>0</v>
      </c>
      <c r="CC1294" s="15">
        <v>0</v>
      </c>
      <c r="CD1294" s="15">
        <v>0</v>
      </c>
      <c r="CE1294" s="15">
        <v>0</v>
      </c>
      <c r="CF1294" s="15">
        <v>0</v>
      </c>
      <c r="CG1294" s="15">
        <v>0</v>
      </c>
      <c r="CH1294" s="15">
        <v>0</v>
      </c>
      <c r="CI1294" s="15">
        <v>0</v>
      </c>
      <c r="CJ1294" s="15">
        <v>0</v>
      </c>
      <c r="CK1294" s="15">
        <v>0</v>
      </c>
      <c r="CL1294" s="15">
        <v>0</v>
      </c>
      <c r="CM1294" s="15">
        <v>0</v>
      </c>
      <c r="CN1294" s="15">
        <v>0</v>
      </c>
      <c r="CO1294" s="15">
        <v>0</v>
      </c>
      <c r="CP1294" s="15">
        <v>0</v>
      </c>
      <c r="CQ1294" s="15">
        <v>0</v>
      </c>
      <c r="CR1294" s="15">
        <v>0</v>
      </c>
      <c r="CS1294" s="15">
        <v>0</v>
      </c>
      <c r="CT1294" s="15">
        <v>0</v>
      </c>
      <c r="CU1294" s="15">
        <v>0</v>
      </c>
      <c r="CV1294" s="15">
        <v>0</v>
      </c>
      <c r="CW1294" s="15">
        <v>0</v>
      </c>
      <c r="CX1294" s="15">
        <v>0</v>
      </c>
      <c r="CY1294" s="15">
        <v>0</v>
      </c>
      <c r="CZ1294" s="15">
        <v>0</v>
      </c>
      <c r="DA1294" s="15">
        <v>0</v>
      </c>
      <c r="DB1294" s="16">
        <f>IF(UPPER(TRIM(AM1294))="P", 0, IF(UPPER(TRIM(AM1294))="C", 16384, IF(UPPER(TRIM(AM1294))="B", 32768, IF(UPPER(TRIM(AM1294))="U", 49152, -1))))</f>
        <v>0</v>
      </c>
      <c r="DC1294" s="16">
        <f>HEX2DEC(AN1294)</f>
        <v>4118</v>
      </c>
      <c r="DD1294" s="16">
        <v>0</v>
      </c>
      <c r="DE1294" s="16">
        <v>0</v>
      </c>
      <c r="DF1294" s="17"/>
      <c r="DG1294" s="16">
        <v>533</v>
      </c>
      <c r="DH1294" s="16">
        <f>AK1294</f>
        <v>3468</v>
      </c>
      <c r="DI1294" s="16">
        <f>AL1294</f>
        <v>1</v>
      </c>
      <c r="DJ1294" s="16">
        <f>DB1294 + DC1294</f>
        <v>4118</v>
      </c>
      <c r="DK1294" s="16">
        <f>HEX2DEC(AO1294)</f>
        <v>0</v>
      </c>
      <c r="DL1294" s="16">
        <f>HEX2DEC(AP1294)</f>
        <v>390</v>
      </c>
      <c r="DM1294" s="128">
        <v>0</v>
      </c>
      <c r="DN1294" s="16">
        <v>403</v>
      </c>
      <c r="DO1294" s="16">
        <f>BV1294*2^15+BW1294*2^14+BX1294*2^13+BY1294*2^12+BZ1294*2^11+CA1294*2^10+CB1294*2^9+CC1294*2^8+CD1294*2^7+CE1294*2^6+CF1294*2^5+CG1294*2^4+CH1294*2^3+CI1294*2^2+CJ1294*2^1+CK1294*2^0</f>
        <v>36864</v>
      </c>
      <c r="DP1294" s="16">
        <f>CL1294*2^15+CM1294*2^14+CN1294*2^13+CO1294*2^12+CP1294*2^11+CQ1294*2^10+CR1294*2^9+CS1294*2^8+CT1294*2^7+CU1294*2^6+CV1294*2^5+CW1294*2^4+CX1294*2^3+CY1294*2^2+CZ1294*2^1+DA1294*2^0</f>
        <v>0</v>
      </c>
      <c r="DQ1294" s="16">
        <v>1000</v>
      </c>
      <c r="DR1294" s="16">
        <v>10000</v>
      </c>
      <c r="DS1294" s="16">
        <v>2</v>
      </c>
      <c r="DT1294" s="16">
        <v>2</v>
      </c>
      <c r="DU1294" s="16">
        <v>0</v>
      </c>
      <c r="DV1294" s="16">
        <f>DD1294 + DE1294</f>
        <v>0</v>
      </c>
      <c r="DW1294" s="138"/>
      <c r="DX1294" s="137"/>
      <c r="DY1294" s="137"/>
      <c r="DZ1294" s="17"/>
      <c r="EA1294" s="15"/>
      <c r="EB1294" s="15"/>
      <c r="EC1294" s="15"/>
      <c r="ED1294" s="15"/>
    </row>
    <row r="1295" spans="1:134" ht="15" hidden="1" customHeight="1" x14ac:dyDescent="0.3">
      <c r="A1295" s="220"/>
      <c r="B1295" s="176"/>
      <c r="C1295" s="567"/>
      <c r="D1295" s="184"/>
      <c r="E1295" s="184"/>
      <c r="F1295" s="184"/>
      <c r="G1295" s="184"/>
      <c r="H1295" s="184"/>
      <c r="I1295" s="184"/>
      <c r="J1295" s="184"/>
      <c r="K1295" s="184"/>
      <c r="L1295" s="184"/>
      <c r="M1295" s="184"/>
      <c r="N1295" s="184"/>
      <c r="O1295" s="184"/>
      <c r="P1295" s="184"/>
      <c r="Q1295" s="184"/>
      <c r="R1295" s="184"/>
      <c r="S1295" s="184"/>
      <c r="T1295" s="184"/>
      <c r="U1295" s="184"/>
      <c r="V1295" s="184"/>
      <c r="W1295" s="184"/>
      <c r="X1295" s="184"/>
      <c r="Y1295" s="184"/>
      <c r="Z1295" s="184"/>
      <c r="AA1295" s="184"/>
      <c r="AB1295" s="184"/>
      <c r="AC1295" s="184"/>
      <c r="AD1295" s="184"/>
      <c r="AE1295" s="184"/>
      <c r="AF1295" s="184"/>
      <c r="AG1295" s="184"/>
      <c r="AH1295" s="184"/>
      <c r="AI1295" s="184"/>
      <c r="AJ1295" s="285"/>
      <c r="AK1295" s="184"/>
      <c r="AL1295" s="184"/>
      <c r="AM1295" s="286"/>
      <c r="AN1295" s="287"/>
      <c r="AO1295" s="287"/>
      <c r="AP1295" s="287"/>
      <c r="AQ1295" s="295"/>
      <c r="AR1295" s="189"/>
      <c r="AS1295" s="184"/>
      <c r="AT1295" s="190"/>
      <c r="AU1295" s="341"/>
      <c r="AV1295" s="184"/>
      <c r="AW1295" s="184"/>
      <c r="AX1295" s="184"/>
      <c r="AY1295" s="184"/>
      <c r="AZ1295" s="184"/>
      <c r="BA1295" s="184"/>
      <c r="BB1295" s="186"/>
      <c r="BC1295" s="186"/>
      <c r="BD1295" s="15"/>
      <c r="BE1295" s="137" t="s">
        <v>183</v>
      </c>
      <c r="BF1295" s="146"/>
      <c r="BG1295" s="146"/>
      <c r="BH1295" s="146"/>
      <c r="BI1295" s="11" t="s">
        <v>183</v>
      </c>
      <c r="BJ1295" s="11" t="s">
        <v>183</v>
      </c>
      <c r="BK1295" s="11" t="s">
        <v>183</v>
      </c>
      <c r="BL1295" s="11" t="s">
        <v>183</v>
      </c>
      <c r="BM1295" s="11" t="s">
        <v>183</v>
      </c>
      <c r="BN1295" s="11" t="s">
        <v>183</v>
      </c>
      <c r="BO1295" s="11" t="s">
        <v>183</v>
      </c>
      <c r="BP1295" s="11" t="s">
        <v>183</v>
      </c>
      <c r="BQ1295" s="11" t="s">
        <v>183</v>
      </c>
      <c r="BR1295" s="11" t="s">
        <v>183</v>
      </c>
      <c r="BS1295" s="11" t="s">
        <v>183</v>
      </c>
      <c r="BT1295" s="11" t="s">
        <v>183</v>
      </c>
      <c r="BU1295" s="11"/>
      <c r="BV1295" s="15"/>
      <c r="BW1295" s="15"/>
      <c r="BX1295" s="15"/>
      <c r="BY1295" s="15"/>
      <c r="BZ1295" s="15"/>
      <c r="CA1295" s="15"/>
      <c r="CB1295" s="15"/>
      <c r="CC1295" s="15"/>
      <c r="CD1295" s="15"/>
      <c r="CE1295" s="15"/>
      <c r="CF1295" s="15"/>
      <c r="CG1295" s="15"/>
      <c r="CH1295" s="15"/>
      <c r="CI1295" s="15"/>
      <c r="CJ1295" s="15"/>
      <c r="CK1295" s="15"/>
      <c r="CL1295" s="15"/>
      <c r="CM1295" s="15"/>
      <c r="CN1295" s="15"/>
      <c r="CO1295" s="15"/>
      <c r="CP1295" s="15"/>
      <c r="CQ1295" s="15"/>
      <c r="CR1295" s="15"/>
      <c r="CS1295" s="15"/>
      <c r="CT1295" s="15"/>
      <c r="CU1295" s="15"/>
      <c r="CV1295" s="15"/>
      <c r="CW1295" s="15"/>
      <c r="CX1295" s="15"/>
      <c r="CY1295" s="15"/>
      <c r="CZ1295" s="15"/>
      <c r="DA1295" s="15"/>
      <c r="DB1295" s="16"/>
      <c r="DC1295" s="16"/>
      <c r="DD1295" s="16"/>
      <c r="DE1295" s="16"/>
      <c r="DF1295" s="17"/>
      <c r="DG1295" s="16"/>
      <c r="DH1295" s="16"/>
      <c r="DI1295" s="16"/>
      <c r="DJ1295" s="16"/>
      <c r="DK1295" s="16"/>
      <c r="DL1295" s="16"/>
      <c r="DM1295" s="185"/>
      <c r="DN1295" s="16"/>
      <c r="DO1295" s="16"/>
      <c r="DP1295" s="16"/>
      <c r="DQ1295" s="16"/>
      <c r="DR1295" s="16"/>
      <c r="DS1295" s="16"/>
      <c r="DT1295" s="16"/>
      <c r="DU1295" s="16"/>
      <c r="DV1295" s="16"/>
      <c r="DW1295" s="138"/>
      <c r="DX1295" s="137"/>
      <c r="DY1295" s="137"/>
      <c r="DZ1295" s="17"/>
      <c r="EA1295" s="15"/>
      <c r="EB1295" s="15"/>
      <c r="EC1295" s="15"/>
      <c r="ED1295" s="15"/>
    </row>
    <row r="1296" spans="1:134" ht="15" hidden="1" customHeight="1" x14ac:dyDescent="0.3">
      <c r="A1296" s="220"/>
      <c r="B1296" s="337"/>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48"/>
      <c r="AK1296" s="12"/>
      <c r="AL1296" s="12"/>
      <c r="AM1296" s="149"/>
      <c r="AN1296" s="150"/>
      <c r="AO1296" s="150"/>
      <c r="AP1296" s="150"/>
      <c r="AQ1296" s="12"/>
      <c r="AR1296" s="132" t="s">
        <v>1256</v>
      </c>
      <c r="AS1296" s="12"/>
      <c r="AT1296" s="12"/>
      <c r="AU1296" s="12"/>
      <c r="AV1296" s="12"/>
      <c r="AW1296" s="12"/>
      <c r="AX1296" s="12"/>
      <c r="AY1296" s="12"/>
      <c r="AZ1296" s="12"/>
      <c r="BA1296" s="12"/>
      <c r="BB1296" s="14"/>
      <c r="BC1296" s="14"/>
      <c r="BD1296" s="15"/>
      <c r="BE1296" s="137" t="s">
        <v>183</v>
      </c>
      <c r="BF1296" s="146"/>
      <c r="BG1296" s="146"/>
      <c r="BH1296" s="146"/>
      <c r="BI1296" s="11" t="s">
        <v>183</v>
      </c>
      <c r="BJ1296" s="11" t="s">
        <v>183</v>
      </c>
      <c r="BK1296" s="11" t="s">
        <v>183</v>
      </c>
      <c r="BL1296" s="11" t="s">
        <v>183</v>
      </c>
      <c r="BM1296" s="11" t="s">
        <v>183</v>
      </c>
      <c r="BN1296" s="11" t="s">
        <v>183</v>
      </c>
      <c r="BO1296" s="11" t="s">
        <v>183</v>
      </c>
      <c r="BP1296" s="11" t="s">
        <v>183</v>
      </c>
      <c r="BQ1296" s="11" t="s">
        <v>183</v>
      </c>
      <c r="BR1296" s="11" t="s">
        <v>183</v>
      </c>
      <c r="BS1296" s="11" t="s">
        <v>183</v>
      </c>
      <c r="BT1296" s="11" t="s">
        <v>183</v>
      </c>
      <c r="BU1296" s="11"/>
      <c r="BV1296" s="15"/>
      <c r="BW1296" s="15"/>
      <c r="BX1296" s="15"/>
      <c r="BY1296" s="15"/>
      <c r="BZ1296" s="15"/>
      <c r="CA1296" s="15"/>
      <c r="CB1296" s="15"/>
      <c r="CC1296" s="15"/>
      <c r="CD1296" s="15"/>
      <c r="CE1296" s="15"/>
      <c r="CF1296" s="15"/>
      <c r="CG1296" s="15"/>
      <c r="CH1296" s="15"/>
      <c r="CI1296" s="15"/>
      <c r="CJ1296" s="15"/>
      <c r="CK1296" s="15"/>
      <c r="CL1296" s="15"/>
      <c r="CM1296" s="15"/>
      <c r="CN1296" s="15"/>
      <c r="CO1296" s="15"/>
      <c r="CP1296" s="15"/>
      <c r="CQ1296" s="15"/>
      <c r="CR1296" s="15"/>
      <c r="CS1296" s="15"/>
      <c r="CT1296" s="15"/>
      <c r="CU1296" s="15"/>
      <c r="CV1296" s="15"/>
      <c r="CW1296" s="15"/>
      <c r="CX1296" s="15"/>
      <c r="CY1296" s="15"/>
      <c r="CZ1296" s="15"/>
      <c r="DA1296" s="15"/>
      <c r="DB1296" s="16"/>
      <c r="DC1296" s="16"/>
      <c r="DD1296" s="16"/>
      <c r="DE1296" s="16"/>
      <c r="DF1296" s="17"/>
      <c r="DG1296" s="16"/>
      <c r="DH1296" s="16"/>
      <c r="DI1296" s="16"/>
      <c r="DJ1296" s="16"/>
      <c r="DK1296" s="16"/>
      <c r="DL1296" s="16"/>
      <c r="DM1296" s="13"/>
      <c r="DN1296" s="16"/>
      <c r="DO1296" s="16"/>
      <c r="DP1296" s="16"/>
      <c r="DQ1296" s="16"/>
      <c r="DR1296" s="16"/>
      <c r="DS1296" s="16"/>
      <c r="DT1296" s="16"/>
      <c r="DU1296" s="16"/>
      <c r="DV1296" s="16"/>
      <c r="DW1296" s="138"/>
      <c r="DX1296" s="137"/>
      <c r="DY1296" s="137"/>
      <c r="DZ1296" s="17"/>
      <c r="EA1296" s="15"/>
      <c r="EB1296" s="15"/>
      <c r="EC1296" s="15"/>
      <c r="ED1296" s="15"/>
    </row>
    <row r="1297" spans="1:134" ht="15" hidden="1" customHeight="1" x14ac:dyDescent="0.3">
      <c r="A1297" s="220"/>
      <c r="B1297" s="337"/>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48"/>
      <c r="AK1297" s="12"/>
      <c r="AL1297" s="12"/>
      <c r="AM1297" s="149"/>
      <c r="AN1297" s="150"/>
      <c r="AO1297" s="150"/>
      <c r="AP1297" s="150"/>
      <c r="AQ1297" s="12"/>
      <c r="AR1297" s="12"/>
      <c r="AS1297" s="12"/>
      <c r="AT1297" s="12"/>
      <c r="AU1297" s="12"/>
      <c r="AV1297" s="12"/>
      <c r="AW1297" s="12"/>
      <c r="AX1297" s="12"/>
      <c r="AY1297" s="12"/>
      <c r="AZ1297" s="12"/>
      <c r="BA1297" s="12"/>
      <c r="BB1297" s="14"/>
      <c r="BC1297" s="14"/>
      <c r="BD1297" s="15"/>
      <c r="BE1297" s="137" t="s">
        <v>183</v>
      </c>
      <c r="BF1297" s="146"/>
      <c r="BG1297" s="146"/>
      <c r="BH1297" s="146"/>
      <c r="BI1297" s="11" t="s">
        <v>183</v>
      </c>
      <c r="BJ1297" s="11" t="s">
        <v>183</v>
      </c>
      <c r="BK1297" s="11" t="s">
        <v>183</v>
      </c>
      <c r="BL1297" s="11" t="s">
        <v>183</v>
      </c>
      <c r="BM1297" s="11" t="s">
        <v>183</v>
      </c>
      <c r="BN1297" s="11" t="s">
        <v>183</v>
      </c>
      <c r="BO1297" s="11" t="s">
        <v>183</v>
      </c>
      <c r="BP1297" s="11" t="s">
        <v>183</v>
      </c>
      <c r="BQ1297" s="11" t="s">
        <v>183</v>
      </c>
      <c r="BR1297" s="11" t="s">
        <v>183</v>
      </c>
      <c r="BS1297" s="11" t="s">
        <v>183</v>
      </c>
      <c r="BT1297" s="11" t="s">
        <v>183</v>
      </c>
      <c r="BU1297" s="11"/>
      <c r="BV1297" s="15"/>
      <c r="BW1297" s="15"/>
      <c r="BX1297" s="15"/>
      <c r="BY1297" s="15"/>
      <c r="BZ1297" s="15"/>
      <c r="CA1297" s="15"/>
      <c r="CB1297" s="15"/>
      <c r="CC1297" s="15"/>
      <c r="CD1297" s="15"/>
      <c r="CE1297" s="15"/>
      <c r="CF1297" s="15"/>
      <c r="CG1297" s="15"/>
      <c r="CH1297" s="15"/>
      <c r="CI1297" s="15"/>
      <c r="CJ1297" s="15"/>
      <c r="CK1297" s="15"/>
      <c r="CL1297" s="15"/>
      <c r="CM1297" s="15"/>
      <c r="CN1297" s="15"/>
      <c r="CO1297" s="15"/>
      <c r="CP1297" s="15"/>
      <c r="CQ1297" s="15"/>
      <c r="CR1297" s="15"/>
      <c r="CS1297" s="15"/>
      <c r="CT1297" s="15"/>
      <c r="CU1297" s="15"/>
      <c r="CV1297" s="15"/>
      <c r="CW1297" s="15"/>
      <c r="CX1297" s="15"/>
      <c r="CY1297" s="15"/>
      <c r="CZ1297" s="15"/>
      <c r="DA1297" s="15"/>
      <c r="DB1297" s="16"/>
      <c r="DC1297" s="16"/>
      <c r="DD1297" s="16"/>
      <c r="DE1297" s="16"/>
      <c r="DF1297" s="17"/>
      <c r="DG1297" s="16"/>
      <c r="DH1297" s="16"/>
      <c r="DI1297" s="16"/>
      <c r="DJ1297" s="16"/>
      <c r="DK1297" s="16"/>
      <c r="DL1297" s="16"/>
      <c r="DM1297" s="13"/>
      <c r="DN1297" s="16"/>
      <c r="DO1297" s="16"/>
      <c r="DP1297" s="16"/>
      <c r="DQ1297" s="16"/>
      <c r="DR1297" s="16"/>
      <c r="DS1297" s="16"/>
      <c r="DT1297" s="16"/>
      <c r="DU1297" s="16"/>
      <c r="DV1297" s="16"/>
      <c r="DW1297" s="138"/>
      <c r="DX1297" s="137"/>
      <c r="DY1297" s="137"/>
      <c r="DZ1297" s="17"/>
      <c r="EA1297" s="15"/>
      <c r="EB1297" s="15"/>
      <c r="EC1297" s="15"/>
      <c r="ED1297" s="15"/>
    </row>
    <row r="1298" spans="1:134" ht="15" hidden="1" customHeight="1" x14ac:dyDescent="0.3">
      <c r="A1298" s="220"/>
      <c r="B1298" s="444" t="s">
        <v>1984</v>
      </c>
      <c r="C1298" s="564" t="s">
        <v>1985</v>
      </c>
      <c r="D1298" s="237"/>
      <c r="E1298" s="193"/>
      <c r="F1298" s="238"/>
      <c r="G1298" s="193"/>
      <c r="H1298" s="238"/>
      <c r="I1298" s="238"/>
      <c r="J1298" s="238"/>
      <c r="K1298" s="238"/>
      <c r="L1298" s="238"/>
      <c r="M1298" s="238"/>
      <c r="N1298" s="238"/>
      <c r="O1298" s="238"/>
      <c r="P1298" s="238"/>
      <c r="Q1298" s="238"/>
      <c r="R1298" s="238"/>
      <c r="S1298" s="239"/>
      <c r="T1298" s="239"/>
      <c r="U1298" s="239"/>
      <c r="V1298" s="239"/>
      <c r="W1298" s="239"/>
      <c r="X1298" s="239"/>
      <c r="Y1298" s="239"/>
      <c r="Z1298" s="239"/>
      <c r="AA1298" s="239"/>
      <c r="AB1298" s="239"/>
      <c r="AC1298" s="239"/>
      <c r="AD1298" s="239"/>
      <c r="AE1298" s="239"/>
      <c r="AF1298" s="239"/>
      <c r="AG1298" s="239"/>
      <c r="AH1298" s="239"/>
      <c r="AI1298" s="239"/>
      <c r="AJ1298" s="128">
        <f>IF($DM1298=0,0,(IF(_xlfn.BITAND($DM1298, 128),"8,", "") &amp; IF(_xlfn.BITAND($DM1298,64),"7,", "") &amp; IF(_xlfn.BITAND($DM1298,7), _xlfn.BITAND($DM1298,7) &amp; ",", "") &amp; IF(_xlfn.BITAND($DM1298, 56), _xlfn.BITAND($DM1298, 56)/8, "")))</f>
        <v>0</v>
      </c>
      <c r="AK1298" s="129">
        <v>1347</v>
      </c>
      <c r="AL1298" s="129">
        <v>5</v>
      </c>
      <c r="AM1298" s="130" t="s">
        <v>165</v>
      </c>
      <c r="AN1298" s="131" t="s">
        <v>1986</v>
      </c>
      <c r="AO1298" s="131" t="s">
        <v>352</v>
      </c>
      <c r="AP1298" s="302" t="s">
        <v>189</v>
      </c>
      <c r="AQ1298" s="132" t="s">
        <v>1987</v>
      </c>
      <c r="AR1298" s="133">
        <v>5</v>
      </c>
      <c r="AS1298" s="12" t="s">
        <v>1033</v>
      </c>
      <c r="AT1298" s="198">
        <v>2</v>
      </c>
      <c r="AU1298" s="198">
        <v>1</v>
      </c>
      <c r="AV1298" s="12" t="s">
        <v>259</v>
      </c>
      <c r="AW1298" s="135">
        <v>0</v>
      </c>
      <c r="AX1298" s="135">
        <v>0</v>
      </c>
      <c r="AY1298" s="135">
        <v>0</v>
      </c>
      <c r="AZ1298" s="135">
        <v>0</v>
      </c>
      <c r="BA1298" s="135">
        <v>0</v>
      </c>
      <c r="BB1298" s="136"/>
      <c r="BC1298" s="136"/>
      <c r="BD1298" s="15"/>
      <c r="BE1298" s="137" t="s">
        <v>1988</v>
      </c>
      <c r="BF1298" s="11" t="s">
        <v>264</v>
      </c>
      <c r="BG1298" s="11" t="s">
        <v>265</v>
      </c>
      <c r="BH1298" s="11" t="s">
        <v>266</v>
      </c>
      <c r="BI1298" s="11" t="s">
        <v>1225</v>
      </c>
      <c r="BJ1298" s="11" t="s">
        <v>268</v>
      </c>
      <c r="BK1298" s="11" t="s">
        <v>269</v>
      </c>
      <c r="BL1298" s="11" t="s">
        <v>1026</v>
      </c>
      <c r="BM1298" s="11" t="s">
        <v>179</v>
      </c>
      <c r="BN1298" s="11" t="s">
        <v>182</v>
      </c>
      <c r="BO1298" s="11" t="s">
        <v>181</v>
      </c>
      <c r="BP1298" s="11" t="s">
        <v>272</v>
      </c>
      <c r="BQ1298" s="11" t="s">
        <v>182</v>
      </c>
      <c r="BR1298" s="11" t="s">
        <v>182</v>
      </c>
      <c r="BS1298" s="11" t="s">
        <v>183</v>
      </c>
      <c r="BT1298" s="11" t="s">
        <v>182</v>
      </c>
      <c r="BU1298" s="11"/>
      <c r="BV1298" s="15">
        <f>IF(UPPER(TRIM(D1298))="X",1,0)</f>
        <v>0</v>
      </c>
      <c r="BW1298" s="15">
        <f>IF(UPPER(TRIM(E1298))="X",1,0)</f>
        <v>0</v>
      </c>
      <c r="BX1298" s="15">
        <f>IF(UPPER(TRIM(F1298))="X",1,0)</f>
        <v>0</v>
      </c>
      <c r="BY1298" s="15">
        <f>IF(UPPER(TRIM(G1298))="X",1,0)</f>
        <v>0</v>
      </c>
      <c r="BZ1298" s="15">
        <f>IF(UPPER(TRIM(H1298))="X",1,0)</f>
        <v>0</v>
      </c>
      <c r="CA1298" s="15">
        <f>IF(UPPER(TRIM(J1298))="X",1,0)</f>
        <v>0</v>
      </c>
      <c r="CB1298" s="15">
        <f>IF(UPPER(TRIM(L1298))="X",1,0)</f>
        <v>0</v>
      </c>
      <c r="CC1298" s="15">
        <f>IF(UPPER(TRIM(M1298))="X",1,0)</f>
        <v>0</v>
      </c>
      <c r="CD1298" s="15">
        <f>IF(UPPER(TRIM(I1298))="X",1,0)</f>
        <v>0</v>
      </c>
      <c r="CE1298" s="15">
        <f>IF(UPPER(TRIM(K1298))="X",1,0)</f>
        <v>0</v>
      </c>
      <c r="CF1298" s="15">
        <f t="shared" ref="CF1298:DA1298" si="612">IF(UPPER(TRIM(N1298))="X",1,0)</f>
        <v>0</v>
      </c>
      <c r="CG1298" s="15">
        <f t="shared" si="612"/>
        <v>0</v>
      </c>
      <c r="CH1298" s="15">
        <f t="shared" si="612"/>
        <v>0</v>
      </c>
      <c r="CI1298" s="15">
        <f t="shared" si="612"/>
        <v>0</v>
      </c>
      <c r="CJ1298" s="15">
        <f t="shared" si="612"/>
        <v>0</v>
      </c>
      <c r="CK1298" s="15">
        <f t="shared" si="612"/>
        <v>0</v>
      </c>
      <c r="CL1298" s="15">
        <f t="shared" si="612"/>
        <v>0</v>
      </c>
      <c r="CM1298" s="15">
        <f t="shared" si="612"/>
        <v>0</v>
      </c>
      <c r="CN1298" s="15">
        <f t="shared" si="612"/>
        <v>0</v>
      </c>
      <c r="CO1298" s="15">
        <f t="shared" si="612"/>
        <v>0</v>
      </c>
      <c r="CP1298" s="15">
        <f t="shared" si="612"/>
        <v>0</v>
      </c>
      <c r="CQ1298" s="15">
        <f t="shared" si="612"/>
        <v>0</v>
      </c>
      <c r="CR1298" s="15">
        <f t="shared" si="612"/>
        <v>0</v>
      </c>
      <c r="CS1298" s="15">
        <f t="shared" si="612"/>
        <v>0</v>
      </c>
      <c r="CT1298" s="15">
        <f t="shared" si="612"/>
        <v>0</v>
      </c>
      <c r="CU1298" s="15">
        <f t="shared" si="612"/>
        <v>0</v>
      </c>
      <c r="CV1298" s="15">
        <f t="shared" si="612"/>
        <v>0</v>
      </c>
      <c r="CW1298" s="15">
        <f t="shared" si="612"/>
        <v>0</v>
      </c>
      <c r="CX1298" s="15">
        <f t="shared" si="612"/>
        <v>0</v>
      </c>
      <c r="CY1298" s="15">
        <f t="shared" si="612"/>
        <v>0</v>
      </c>
      <c r="CZ1298" s="15">
        <f t="shared" si="612"/>
        <v>0</v>
      </c>
      <c r="DA1298" s="15">
        <f t="shared" si="612"/>
        <v>0</v>
      </c>
      <c r="DB1298" s="16">
        <f>IF(UPPER(TRIM(AM1298))="P", 0, IF(UPPER(TRIM(AM1298))="C", 16384, IF(UPPER(TRIM(AM1298))="B", 32768, IF(UPPER(TRIM(AM1298))="U", 49152, -1))))</f>
        <v>0</v>
      </c>
      <c r="DC1298" s="16">
        <f>HEX2DEC(AN1298)</f>
        <v>5637</v>
      </c>
      <c r="DD1298" s="16">
        <f>IF(UPPER(TRIM(BB1298))="",0,IF(UPPER(TRIM(BB1298))="M",32,IF(UPPER(TRIM(BB1298))="H",64,IF(UPPER(TRIM(BB1298))="I",128,-1))))</f>
        <v>0</v>
      </c>
      <c r="DE1298" s="16">
        <f>IF(UPPER(TRIM(BC1298))="",0, IF(UPPER(TRIM(BC1298))="U",1,IF(UPPER(TRIM(BC1298))="A",2,IF(UPPER(TRIM(BC1298))="B1",4,IF(UPPER(TRIM(BC1298))="B2",8,IF(UPPER(TRIM(BC1298))="C",16,-1))))))</f>
        <v>0</v>
      </c>
      <c r="DF1298" s="17"/>
      <c r="DG1298" s="16">
        <v>93</v>
      </c>
      <c r="DH1298" s="16">
        <f>AK1298</f>
        <v>1347</v>
      </c>
      <c r="DI1298" s="16">
        <f>AL1298</f>
        <v>5</v>
      </c>
      <c r="DJ1298" s="16">
        <f>DB1298 + DC1298</f>
        <v>5637</v>
      </c>
      <c r="DK1298" s="16">
        <f>HEX2DEC(AO1298)</f>
        <v>17</v>
      </c>
      <c r="DL1298" s="16">
        <f>HEX2DEC(AP1298)</f>
        <v>4369</v>
      </c>
      <c r="DM1298" s="128">
        <v>0</v>
      </c>
      <c r="DN1298" s="16">
        <v>57</v>
      </c>
      <c r="DO1298" s="16">
        <f>BV1298*2^15+BW1298*2^14+BX1298*2^13+BY1298*2^12+BZ1298*2^11+CA1298*2^10+CB1298*2^9+CC1298*2^8+CD1298*2^7+CE1298*2^6+CF1298*2^5+CG1298*2^4+CH1298*2^3+CI1298*2^2+CJ1298*2^1+CK1298*2^0</f>
        <v>0</v>
      </c>
      <c r="DP1298" s="16">
        <f>CL1298*2^15+CM1298*2^14+CN1298*2^13+CO1298*2^12+CP1298*2^11+CQ1298*2^10+CR1298*2^9+CS1298*2^8+CT1298*2^7+CU1298*2^6+CV1298*2^5+CW1298*2^4+CX1298*2^3+CY1298*2^2+CZ1298*2^1+DA1298*2^0</f>
        <v>0</v>
      </c>
      <c r="DQ1298" s="16">
        <f>IF(DS1298=2,AT1298*1000,IF(DS1298&gt;2,AT1298,HEX2DEC("40000000")))</f>
        <v>2000</v>
      </c>
      <c r="DR1298" s="16">
        <f>IF(DT1298=2,AU1298*1000,IF(DT1298&gt;2,AU1298,HEX2DEC("40000000")))</f>
        <v>1000</v>
      </c>
      <c r="DS1298" s="16">
        <v>2</v>
      </c>
      <c r="DT1298" s="16">
        <v>2</v>
      </c>
      <c r="DU1298" s="16">
        <f>MAX(0,MIN(AX1298,3))*2^14+MAX(0,MIN(AY1298,3))*2^12+MAX(0,MIN(AZ1298,3))*2^10+MAX(0,MIN(BA1298,3))*2^8+IF(AW1298&lt;0,31,IF(AW1298&gt;30,30,AW1298))</f>
        <v>0</v>
      </c>
      <c r="DV1298" s="16">
        <f>DD1298 + DE1298</f>
        <v>0</v>
      </c>
      <c r="DW1298" s="138" t="s">
        <v>184</v>
      </c>
      <c r="DX1298" s="137" t="s">
        <v>273</v>
      </c>
      <c r="DY1298" s="137" t="s">
        <v>186</v>
      </c>
      <c r="DZ1298" s="17"/>
      <c r="EA1298" s="15"/>
      <c r="EB1298" s="15"/>
      <c r="EC1298" s="15"/>
      <c r="ED1298" s="15"/>
    </row>
    <row r="1299" spans="1:134" ht="15" hidden="1" customHeight="1" x14ac:dyDescent="0.3">
      <c r="A1299" s="154"/>
      <c r="B1299" s="337" t="s">
        <v>1989</v>
      </c>
      <c r="C1299" s="553"/>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48"/>
      <c r="AK1299" s="12"/>
      <c r="AL1299" s="12"/>
      <c r="AM1299" s="149"/>
      <c r="AN1299" s="150"/>
      <c r="AO1299" s="150"/>
      <c r="AP1299" s="150"/>
      <c r="AQ1299" s="132" t="s">
        <v>1036</v>
      </c>
      <c r="AR1299" s="133">
        <v>5</v>
      </c>
      <c r="AS1299" s="12" t="s">
        <v>170</v>
      </c>
      <c r="AT1299" s="12"/>
      <c r="AU1299" s="12"/>
      <c r="AV1299" s="12"/>
      <c r="AW1299" s="12"/>
      <c r="AX1299" s="12"/>
      <c r="AY1299" s="12"/>
      <c r="AZ1299" s="12"/>
      <c r="BA1299" s="12"/>
      <c r="BB1299" s="14"/>
      <c r="BC1299" s="14"/>
      <c r="BD1299" s="15"/>
      <c r="BE1299" s="137" t="s">
        <v>183</v>
      </c>
      <c r="BF1299" s="146"/>
      <c r="BG1299" s="146"/>
      <c r="BH1299" s="146"/>
      <c r="BI1299" s="11" t="s">
        <v>183</v>
      </c>
      <c r="BJ1299" s="11" t="s">
        <v>183</v>
      </c>
      <c r="BK1299" s="11" t="s">
        <v>183</v>
      </c>
      <c r="BL1299" s="11" t="s">
        <v>183</v>
      </c>
      <c r="BM1299" s="11" t="s">
        <v>183</v>
      </c>
      <c r="BN1299" s="11" t="s">
        <v>183</v>
      </c>
      <c r="BO1299" s="11" t="s">
        <v>183</v>
      </c>
      <c r="BP1299" s="11" t="s">
        <v>183</v>
      </c>
      <c r="BQ1299" s="11" t="s">
        <v>183</v>
      </c>
      <c r="BR1299" s="11" t="s">
        <v>183</v>
      </c>
      <c r="BS1299" s="11" t="s">
        <v>183</v>
      </c>
      <c r="BT1299" s="11" t="s">
        <v>183</v>
      </c>
      <c r="BU1299" s="11"/>
      <c r="BV1299" s="15"/>
      <c r="BW1299" s="15"/>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c r="CU1299" s="15"/>
      <c r="CV1299" s="15"/>
      <c r="CW1299" s="15"/>
      <c r="CX1299" s="15"/>
      <c r="CY1299" s="15"/>
      <c r="CZ1299" s="15"/>
      <c r="DA1299" s="15"/>
      <c r="DB1299" s="16"/>
      <c r="DC1299" s="16"/>
      <c r="DD1299" s="16"/>
      <c r="DE1299" s="16"/>
      <c r="DF1299" s="17"/>
      <c r="DG1299" s="16"/>
      <c r="DH1299" s="16"/>
      <c r="DI1299" s="16"/>
      <c r="DJ1299" s="16"/>
      <c r="DK1299" s="16"/>
      <c r="DL1299" s="16"/>
      <c r="DM1299" s="13"/>
      <c r="DN1299" s="16"/>
      <c r="DO1299" s="16"/>
      <c r="DP1299" s="16"/>
      <c r="DQ1299" s="16"/>
      <c r="DR1299" s="16"/>
      <c r="DS1299" s="16"/>
      <c r="DT1299" s="16"/>
      <c r="DU1299" s="16"/>
      <c r="DV1299" s="16"/>
      <c r="DW1299" s="138"/>
      <c r="DX1299" s="137"/>
      <c r="DY1299" s="137"/>
      <c r="DZ1299" s="17"/>
      <c r="EA1299" s="15"/>
      <c r="EB1299" s="15"/>
      <c r="EC1299" s="15"/>
      <c r="ED1299" s="15"/>
    </row>
    <row r="1300" spans="1:134" ht="15" hidden="1" customHeight="1" x14ac:dyDescent="0.3">
      <c r="A1300" s="153"/>
      <c r="B1300" s="337" t="s">
        <v>1990</v>
      </c>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48"/>
      <c r="AK1300" s="12"/>
      <c r="AL1300" s="12"/>
      <c r="AM1300" s="149"/>
      <c r="AN1300" s="150"/>
      <c r="AO1300" s="150"/>
      <c r="AP1300" s="150"/>
      <c r="AQ1300" s="12"/>
      <c r="AR1300" s="12"/>
      <c r="AS1300" s="12"/>
      <c r="AT1300" s="12"/>
      <c r="AU1300" s="12"/>
      <c r="AV1300" s="12"/>
      <c r="AW1300" s="12"/>
      <c r="AX1300" s="12"/>
      <c r="AY1300" s="12"/>
      <c r="AZ1300" s="12"/>
      <c r="BA1300" s="12"/>
      <c r="BB1300" s="14"/>
      <c r="BC1300" s="14"/>
      <c r="BD1300" s="15"/>
      <c r="BE1300" s="137" t="s">
        <v>183</v>
      </c>
      <c r="BF1300" s="146"/>
      <c r="BG1300" s="146"/>
      <c r="BH1300" s="146"/>
      <c r="BI1300" s="11" t="s">
        <v>183</v>
      </c>
      <c r="BJ1300" s="11" t="s">
        <v>183</v>
      </c>
      <c r="BK1300" s="11" t="s">
        <v>183</v>
      </c>
      <c r="BL1300" s="11" t="s">
        <v>183</v>
      </c>
      <c r="BM1300" s="11" t="s">
        <v>183</v>
      </c>
      <c r="BN1300" s="11" t="s">
        <v>183</v>
      </c>
      <c r="BO1300" s="11" t="s">
        <v>183</v>
      </c>
      <c r="BP1300" s="11" t="s">
        <v>183</v>
      </c>
      <c r="BQ1300" s="11" t="s">
        <v>183</v>
      </c>
      <c r="BR1300" s="11" t="s">
        <v>183</v>
      </c>
      <c r="BS1300" s="11" t="s">
        <v>183</v>
      </c>
      <c r="BT1300" s="11" t="s">
        <v>183</v>
      </c>
      <c r="BU1300" s="11"/>
      <c r="BV1300" s="15"/>
      <c r="BW1300" s="15"/>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c r="CU1300" s="15"/>
      <c r="CV1300" s="15"/>
      <c r="CW1300" s="15"/>
      <c r="CX1300" s="15"/>
      <c r="CY1300" s="15"/>
      <c r="CZ1300" s="15"/>
      <c r="DA1300" s="15"/>
      <c r="DB1300" s="16"/>
      <c r="DC1300" s="16"/>
      <c r="DD1300" s="16"/>
      <c r="DE1300" s="16"/>
      <c r="DF1300" s="17"/>
      <c r="DG1300" s="16"/>
      <c r="DH1300" s="16"/>
      <c r="DI1300" s="16"/>
      <c r="DJ1300" s="16"/>
      <c r="DK1300" s="16"/>
      <c r="DL1300" s="16"/>
      <c r="DM1300" s="13"/>
      <c r="DN1300" s="16"/>
      <c r="DO1300" s="16"/>
      <c r="DP1300" s="16"/>
      <c r="DQ1300" s="16"/>
      <c r="DR1300" s="16"/>
      <c r="DS1300" s="16"/>
      <c r="DT1300" s="16"/>
      <c r="DU1300" s="16"/>
      <c r="DV1300" s="16"/>
      <c r="DW1300" s="138"/>
      <c r="DX1300" s="137"/>
      <c r="DY1300" s="137"/>
      <c r="DZ1300" s="17"/>
      <c r="EA1300" s="15"/>
      <c r="EB1300" s="15"/>
      <c r="EC1300" s="15"/>
      <c r="ED1300" s="15"/>
    </row>
    <row r="1301" spans="1:134" ht="15" hidden="1" customHeight="1" x14ac:dyDescent="0.3">
      <c r="A1301" s="153"/>
      <c r="B1301" s="444"/>
      <c r="C1301" s="579" t="s">
        <v>1991</v>
      </c>
      <c r="D1301" s="228"/>
      <c r="E1301" s="151"/>
      <c r="F1301" s="152"/>
      <c r="G1301" s="151"/>
      <c r="H1301" s="152"/>
      <c r="I1301" s="152"/>
      <c r="J1301" s="152"/>
      <c r="K1301" s="152"/>
      <c r="L1301" s="152"/>
      <c r="M1301" s="152"/>
      <c r="N1301" s="152"/>
      <c r="O1301" s="152"/>
      <c r="P1301" s="152"/>
      <c r="Q1301" s="152"/>
      <c r="R1301" s="152"/>
      <c r="S1301" s="241"/>
      <c r="T1301" s="241"/>
      <c r="U1301" s="241"/>
      <c r="V1301" s="241"/>
      <c r="W1301" s="241"/>
      <c r="X1301" s="241"/>
      <c r="Y1301" s="241"/>
      <c r="Z1301" s="241"/>
      <c r="AA1301" s="241"/>
      <c r="AB1301" s="241"/>
      <c r="AC1301" s="241"/>
      <c r="AD1301" s="241"/>
      <c r="AE1301" s="241"/>
      <c r="AF1301" s="241"/>
      <c r="AG1301" s="241"/>
      <c r="AH1301" s="241"/>
      <c r="AI1301" s="241"/>
      <c r="AJ1301" s="128">
        <f>IF($DM1301=0,0,(IF(_xlfn.BITAND($DM1301, 128),"8,", "") &amp; IF(_xlfn.BITAND($DM1301,64),"7,", "") &amp; IF(_xlfn.BITAND($DM1301,7), _xlfn.BITAND($DM1301,7) &amp; ",", "") &amp; IF(_xlfn.BITAND($DM1301, 56), _xlfn.BITAND($DM1301, 56)/8, "")))</f>
        <v>0</v>
      </c>
      <c r="AK1301" s="129">
        <v>1347</v>
      </c>
      <c r="AL1301" s="129">
        <v>6</v>
      </c>
      <c r="AM1301" s="130" t="s">
        <v>165</v>
      </c>
      <c r="AN1301" s="131" t="s">
        <v>1986</v>
      </c>
      <c r="AO1301" s="131" t="s">
        <v>343</v>
      </c>
      <c r="AP1301" s="302" t="s">
        <v>189</v>
      </c>
      <c r="AQ1301" s="132" t="s">
        <v>1992</v>
      </c>
      <c r="AR1301" s="133">
        <v>90</v>
      </c>
      <c r="AS1301" s="12" t="s">
        <v>1033</v>
      </c>
      <c r="AT1301" s="198">
        <v>2</v>
      </c>
      <c r="AU1301" s="198">
        <v>1</v>
      </c>
      <c r="AV1301" s="12" t="s">
        <v>259</v>
      </c>
      <c r="AW1301" s="135">
        <v>0</v>
      </c>
      <c r="AX1301" s="135">
        <v>0</v>
      </c>
      <c r="AY1301" s="135">
        <v>0</v>
      </c>
      <c r="AZ1301" s="135">
        <v>0</v>
      </c>
      <c r="BA1301" s="135">
        <v>0</v>
      </c>
      <c r="BB1301" s="136"/>
      <c r="BC1301" s="136"/>
      <c r="BD1301" s="15"/>
      <c r="BE1301" s="137" t="s">
        <v>1993</v>
      </c>
      <c r="BF1301" s="11" t="s">
        <v>264</v>
      </c>
      <c r="BG1301" s="11" t="s">
        <v>265</v>
      </c>
      <c r="BH1301" s="11" t="s">
        <v>266</v>
      </c>
      <c r="BI1301" s="11" t="s">
        <v>1225</v>
      </c>
      <c r="BJ1301" s="11" t="s">
        <v>268</v>
      </c>
      <c r="BK1301" s="11" t="s">
        <v>269</v>
      </c>
      <c r="BL1301" s="11" t="s">
        <v>1026</v>
      </c>
      <c r="BM1301" s="11" t="s">
        <v>179</v>
      </c>
      <c r="BN1301" s="11" t="s">
        <v>182</v>
      </c>
      <c r="BO1301" s="11" t="s">
        <v>181</v>
      </c>
      <c r="BP1301" s="11" t="s">
        <v>272</v>
      </c>
      <c r="BQ1301" s="11" t="s">
        <v>182</v>
      </c>
      <c r="BR1301" s="11" t="s">
        <v>182</v>
      </c>
      <c r="BS1301" s="11" t="s">
        <v>183</v>
      </c>
      <c r="BT1301" s="11" t="s">
        <v>182</v>
      </c>
      <c r="BU1301" s="11"/>
      <c r="BV1301" s="15">
        <f>IF(UPPER(TRIM(D1301))="X",1,0)</f>
        <v>0</v>
      </c>
      <c r="BW1301" s="15">
        <f>IF(UPPER(TRIM(E1301))="X",1,0)</f>
        <v>0</v>
      </c>
      <c r="BX1301" s="15">
        <f>IF(UPPER(TRIM(F1301))="X",1,0)</f>
        <v>0</v>
      </c>
      <c r="BY1301" s="15">
        <f>IF(UPPER(TRIM(G1301))="X",1,0)</f>
        <v>0</v>
      </c>
      <c r="BZ1301" s="15">
        <f>IF(UPPER(TRIM(H1301))="X",1,0)</f>
        <v>0</v>
      </c>
      <c r="CA1301" s="15">
        <f>IF(UPPER(TRIM(J1301))="X",1,0)</f>
        <v>0</v>
      </c>
      <c r="CB1301" s="15">
        <f>IF(UPPER(TRIM(L1301))="X",1,0)</f>
        <v>0</v>
      </c>
      <c r="CC1301" s="15">
        <f>IF(UPPER(TRIM(M1301))="X",1,0)</f>
        <v>0</v>
      </c>
      <c r="CD1301" s="15">
        <f>IF(UPPER(TRIM(I1301))="X",1,0)</f>
        <v>0</v>
      </c>
      <c r="CE1301" s="15">
        <f>IF(UPPER(TRIM(K1301))="X",1,0)</f>
        <v>0</v>
      </c>
      <c r="CF1301" s="15">
        <f t="shared" ref="CF1301:DA1301" si="613">IF(UPPER(TRIM(N1301))="X",1,0)</f>
        <v>0</v>
      </c>
      <c r="CG1301" s="15">
        <f t="shared" si="613"/>
        <v>0</v>
      </c>
      <c r="CH1301" s="15">
        <f t="shared" si="613"/>
        <v>0</v>
      </c>
      <c r="CI1301" s="15">
        <f t="shared" si="613"/>
        <v>0</v>
      </c>
      <c r="CJ1301" s="15">
        <f t="shared" si="613"/>
        <v>0</v>
      </c>
      <c r="CK1301" s="15">
        <f t="shared" si="613"/>
        <v>0</v>
      </c>
      <c r="CL1301" s="15">
        <f t="shared" si="613"/>
        <v>0</v>
      </c>
      <c r="CM1301" s="15">
        <f t="shared" si="613"/>
        <v>0</v>
      </c>
      <c r="CN1301" s="15">
        <f t="shared" si="613"/>
        <v>0</v>
      </c>
      <c r="CO1301" s="15">
        <f t="shared" si="613"/>
        <v>0</v>
      </c>
      <c r="CP1301" s="15">
        <f t="shared" si="613"/>
        <v>0</v>
      </c>
      <c r="CQ1301" s="15">
        <f t="shared" si="613"/>
        <v>0</v>
      </c>
      <c r="CR1301" s="15">
        <f t="shared" si="613"/>
        <v>0</v>
      </c>
      <c r="CS1301" s="15">
        <f t="shared" si="613"/>
        <v>0</v>
      </c>
      <c r="CT1301" s="15">
        <f t="shared" si="613"/>
        <v>0</v>
      </c>
      <c r="CU1301" s="15">
        <f t="shared" si="613"/>
        <v>0</v>
      </c>
      <c r="CV1301" s="15">
        <f t="shared" si="613"/>
        <v>0</v>
      </c>
      <c r="CW1301" s="15">
        <f t="shared" si="613"/>
        <v>0</v>
      </c>
      <c r="CX1301" s="15">
        <f t="shared" si="613"/>
        <v>0</v>
      </c>
      <c r="CY1301" s="15">
        <f t="shared" si="613"/>
        <v>0</v>
      </c>
      <c r="CZ1301" s="15">
        <f t="shared" si="613"/>
        <v>0</v>
      </c>
      <c r="DA1301" s="15">
        <f t="shared" si="613"/>
        <v>0</v>
      </c>
      <c r="DB1301" s="16">
        <f>IF(UPPER(TRIM(AM1301))="P", 0, IF(UPPER(TRIM(AM1301))="C", 16384, IF(UPPER(TRIM(AM1301))="B", 32768, IF(UPPER(TRIM(AM1301))="U", 49152, -1))))</f>
        <v>0</v>
      </c>
      <c r="DC1301" s="16">
        <f>HEX2DEC(AN1301)</f>
        <v>5637</v>
      </c>
      <c r="DD1301" s="16">
        <f>IF(UPPER(TRIM(BB1301))="",0,IF(UPPER(TRIM(BB1301))="M",32,IF(UPPER(TRIM(BB1301))="H",64,IF(UPPER(TRIM(BB1301))="I",128,-1))))</f>
        <v>0</v>
      </c>
      <c r="DE1301" s="16">
        <f>IF(UPPER(TRIM(BC1301))="",0, IF(UPPER(TRIM(BC1301))="U",1,IF(UPPER(TRIM(BC1301))="A",2,IF(UPPER(TRIM(BC1301))="B1",4,IF(UPPER(TRIM(BC1301))="B2",8,IF(UPPER(TRIM(BC1301))="C",16,-1))))))</f>
        <v>0</v>
      </c>
      <c r="DF1301" s="17"/>
      <c r="DG1301" s="16">
        <v>94</v>
      </c>
      <c r="DH1301" s="16">
        <f>AK1301</f>
        <v>1347</v>
      </c>
      <c r="DI1301" s="16">
        <f>AL1301</f>
        <v>6</v>
      </c>
      <c r="DJ1301" s="16">
        <f>DB1301 + DC1301</f>
        <v>5637</v>
      </c>
      <c r="DK1301" s="16">
        <f>HEX2DEC(AO1301)</f>
        <v>18</v>
      </c>
      <c r="DL1301" s="16">
        <f>HEX2DEC(AP1301)</f>
        <v>4369</v>
      </c>
      <c r="DM1301" s="128">
        <v>0</v>
      </c>
      <c r="DN1301" s="16">
        <v>58</v>
      </c>
      <c r="DO1301" s="16">
        <f>BV1301*2^15+BW1301*2^14+BX1301*2^13+BY1301*2^12+BZ1301*2^11+CA1301*2^10+CB1301*2^9+CC1301*2^8+CD1301*2^7+CE1301*2^6+CF1301*2^5+CG1301*2^4+CH1301*2^3+CI1301*2^2+CJ1301*2^1+CK1301*2^0</f>
        <v>0</v>
      </c>
      <c r="DP1301" s="16">
        <f>CL1301*2^15+CM1301*2^14+CN1301*2^13+CO1301*2^12+CP1301*2^11+CQ1301*2^10+CR1301*2^9+CS1301*2^8+CT1301*2^7+CU1301*2^6+CV1301*2^5+CW1301*2^4+CX1301*2^3+CY1301*2^2+CZ1301*2^1+DA1301*2^0</f>
        <v>0</v>
      </c>
      <c r="DQ1301" s="16">
        <f>IF(DS1301=2,AT1301*1000,IF(DS1301&gt;2,AT1301,HEX2DEC("40000000")))</f>
        <v>2000</v>
      </c>
      <c r="DR1301" s="16">
        <f>IF(DT1301=2,AU1301*1000,IF(DT1301&gt;2,AU1301,HEX2DEC("40000000")))</f>
        <v>1000</v>
      </c>
      <c r="DS1301" s="16">
        <v>2</v>
      </c>
      <c r="DT1301" s="16">
        <v>2</v>
      </c>
      <c r="DU1301" s="16">
        <f>MAX(0,MIN(AX1301,3))*2^14+MAX(0,MIN(AY1301,3))*2^12+MAX(0,MIN(AZ1301,3))*2^10+MAX(0,MIN(BA1301,3))*2^8+IF(AW1301&lt;0,31,IF(AW1301&gt;30,30,AW1301))</f>
        <v>0</v>
      </c>
      <c r="DV1301" s="16">
        <f>DD1301 + DE1301</f>
        <v>0</v>
      </c>
      <c r="DW1301" s="138" t="s">
        <v>184</v>
      </c>
      <c r="DX1301" s="137" t="s">
        <v>273</v>
      </c>
      <c r="DY1301" s="137" t="s">
        <v>186</v>
      </c>
      <c r="DZ1301" s="17"/>
      <c r="EA1301" s="15"/>
      <c r="EB1301" s="15"/>
      <c r="EC1301" s="15"/>
      <c r="ED1301" s="15"/>
    </row>
    <row r="1302" spans="1:134" ht="15" hidden="1" customHeight="1" x14ac:dyDescent="0.3">
      <c r="A1302" s="340"/>
      <c r="B1302" s="139"/>
      <c r="C1302" s="553"/>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48"/>
      <c r="AK1302" s="12"/>
      <c r="AL1302" s="12"/>
      <c r="AM1302" s="149"/>
      <c r="AN1302" s="150"/>
      <c r="AO1302" s="150"/>
      <c r="AP1302" s="150"/>
      <c r="AQ1302" s="132" t="s">
        <v>1039</v>
      </c>
      <c r="AR1302" s="133">
        <v>90</v>
      </c>
      <c r="AS1302" s="12" t="s">
        <v>170</v>
      </c>
      <c r="AT1302" s="12"/>
      <c r="AU1302" s="12"/>
      <c r="AV1302" s="12"/>
      <c r="AW1302" s="12"/>
      <c r="AX1302" s="12"/>
      <c r="AY1302" s="12"/>
      <c r="AZ1302" s="12"/>
      <c r="BA1302" s="12"/>
      <c r="BB1302" s="14"/>
      <c r="BC1302" s="14"/>
      <c r="BD1302" s="15"/>
      <c r="BE1302" s="137" t="s">
        <v>183</v>
      </c>
      <c r="BF1302" s="11"/>
      <c r="BG1302" s="11"/>
      <c r="BH1302" s="11"/>
      <c r="BI1302" s="11" t="s">
        <v>183</v>
      </c>
      <c r="BJ1302" s="11" t="s">
        <v>183</v>
      </c>
      <c r="BK1302" s="11" t="s">
        <v>183</v>
      </c>
      <c r="BL1302" s="11" t="s">
        <v>183</v>
      </c>
      <c r="BM1302" s="11" t="s">
        <v>183</v>
      </c>
      <c r="BN1302" s="11" t="s">
        <v>183</v>
      </c>
      <c r="BO1302" s="11" t="s">
        <v>183</v>
      </c>
      <c r="BP1302" s="11" t="s">
        <v>183</v>
      </c>
      <c r="BQ1302" s="11" t="s">
        <v>183</v>
      </c>
      <c r="BR1302" s="11" t="s">
        <v>183</v>
      </c>
      <c r="BS1302" s="11" t="s">
        <v>183</v>
      </c>
      <c r="BT1302" s="11" t="s">
        <v>183</v>
      </c>
      <c r="BU1302" s="11"/>
      <c r="BV1302" s="15"/>
      <c r="BW1302" s="15"/>
      <c r="BX1302" s="15"/>
      <c r="BY1302" s="15"/>
      <c r="BZ1302" s="15"/>
      <c r="CA1302" s="15"/>
      <c r="CB1302" s="15"/>
      <c r="CC1302" s="15"/>
      <c r="CD1302" s="15"/>
      <c r="CE1302" s="15"/>
      <c r="CF1302" s="15"/>
      <c r="CG1302" s="15"/>
      <c r="CH1302" s="15"/>
      <c r="CI1302" s="15"/>
      <c r="CJ1302" s="15"/>
      <c r="CK1302" s="15"/>
      <c r="CL1302" s="15"/>
      <c r="CM1302" s="15"/>
      <c r="CN1302" s="15"/>
      <c r="CO1302" s="15"/>
      <c r="CP1302" s="15"/>
      <c r="CQ1302" s="15"/>
      <c r="CR1302" s="15"/>
      <c r="CS1302" s="15"/>
      <c r="CT1302" s="15"/>
      <c r="CU1302" s="15"/>
      <c r="CV1302" s="15"/>
      <c r="CW1302" s="15"/>
      <c r="CX1302" s="15"/>
      <c r="CY1302" s="15"/>
      <c r="CZ1302" s="15"/>
      <c r="DA1302" s="15"/>
      <c r="DB1302" s="16"/>
      <c r="DC1302" s="16"/>
      <c r="DD1302" s="16"/>
      <c r="DE1302" s="16"/>
      <c r="DF1302" s="17"/>
      <c r="DG1302" s="16"/>
      <c r="DH1302" s="16"/>
      <c r="DI1302" s="16"/>
      <c r="DJ1302" s="16"/>
      <c r="DK1302" s="16"/>
      <c r="DL1302" s="16"/>
      <c r="DM1302" s="13"/>
      <c r="DN1302" s="16"/>
      <c r="DO1302" s="16"/>
      <c r="DP1302" s="16"/>
      <c r="DQ1302" s="16"/>
      <c r="DR1302" s="16"/>
      <c r="DS1302" s="16"/>
      <c r="DT1302" s="16"/>
      <c r="DU1302" s="16"/>
      <c r="DV1302" s="16"/>
      <c r="DW1302" s="138"/>
      <c r="DX1302" s="137"/>
      <c r="DY1302" s="137"/>
      <c r="DZ1302" s="17"/>
      <c r="EA1302" s="15"/>
      <c r="EB1302" s="15"/>
      <c r="EC1302" s="15"/>
      <c r="ED1302" s="15"/>
    </row>
    <row r="1303" spans="1:134" ht="15" hidden="1" customHeight="1" x14ac:dyDescent="0.3">
      <c r="A1303" s="220"/>
      <c r="B1303" s="445"/>
      <c r="C1303" s="419"/>
      <c r="D1303" s="184"/>
      <c r="E1303" s="184"/>
      <c r="F1303" s="184"/>
      <c r="G1303" s="184"/>
      <c r="H1303" s="184"/>
      <c r="I1303" s="184"/>
      <c r="J1303" s="184"/>
      <c r="K1303" s="184"/>
      <c r="L1303" s="184"/>
      <c r="M1303" s="184"/>
      <c r="N1303" s="184"/>
      <c r="O1303" s="184"/>
      <c r="P1303" s="184"/>
      <c r="Q1303" s="184"/>
      <c r="R1303" s="184"/>
      <c r="S1303" s="184"/>
      <c r="T1303" s="184"/>
      <c r="U1303" s="184"/>
      <c r="V1303" s="184"/>
      <c r="W1303" s="184"/>
      <c r="X1303" s="184"/>
      <c r="Y1303" s="184"/>
      <c r="Z1303" s="184"/>
      <c r="AA1303" s="184"/>
      <c r="AB1303" s="184"/>
      <c r="AC1303" s="184"/>
      <c r="AD1303" s="184"/>
      <c r="AE1303" s="184"/>
      <c r="AF1303" s="184"/>
      <c r="AG1303" s="184"/>
      <c r="AH1303" s="184"/>
      <c r="AI1303" s="184"/>
      <c r="AJ1303" s="285"/>
      <c r="AK1303" s="184"/>
      <c r="AL1303" s="184"/>
      <c r="AM1303" s="286"/>
      <c r="AN1303" s="287"/>
      <c r="AO1303" s="287"/>
      <c r="AP1303" s="287"/>
      <c r="AQ1303" s="184"/>
      <c r="AR1303" s="184"/>
      <c r="AS1303" s="184"/>
      <c r="AT1303" s="184"/>
      <c r="AU1303" s="184"/>
      <c r="AV1303" s="184"/>
      <c r="AW1303" s="184"/>
      <c r="AX1303" s="184"/>
      <c r="AY1303" s="184"/>
      <c r="AZ1303" s="184"/>
      <c r="BA1303" s="184"/>
      <c r="BB1303" s="186"/>
      <c r="BC1303" s="186"/>
      <c r="BD1303" s="15"/>
      <c r="BE1303" s="137" t="s">
        <v>183</v>
      </c>
      <c r="BF1303" s="11"/>
      <c r="BG1303" s="11"/>
      <c r="BH1303" s="11"/>
      <c r="BI1303" s="11" t="s">
        <v>183</v>
      </c>
      <c r="BJ1303" s="11" t="s">
        <v>183</v>
      </c>
      <c r="BK1303" s="11" t="s">
        <v>183</v>
      </c>
      <c r="BL1303" s="11" t="s">
        <v>183</v>
      </c>
      <c r="BM1303" s="11" t="s">
        <v>183</v>
      </c>
      <c r="BN1303" s="11" t="s">
        <v>183</v>
      </c>
      <c r="BO1303" s="11" t="s">
        <v>183</v>
      </c>
      <c r="BP1303" s="11" t="s">
        <v>183</v>
      </c>
      <c r="BQ1303" s="11" t="s">
        <v>183</v>
      </c>
      <c r="BR1303" s="11" t="s">
        <v>183</v>
      </c>
      <c r="BS1303" s="11" t="s">
        <v>183</v>
      </c>
      <c r="BT1303" s="11" t="s">
        <v>183</v>
      </c>
      <c r="BU1303" s="11"/>
      <c r="BV1303" s="15"/>
      <c r="BW1303" s="15"/>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c r="CU1303" s="15"/>
      <c r="CV1303" s="15"/>
      <c r="CW1303" s="15"/>
      <c r="CX1303" s="15"/>
      <c r="CY1303" s="15"/>
      <c r="CZ1303" s="15"/>
      <c r="DA1303" s="15"/>
      <c r="DB1303" s="16"/>
      <c r="DC1303" s="16"/>
      <c r="DD1303" s="16"/>
      <c r="DE1303" s="16"/>
      <c r="DF1303" s="17"/>
      <c r="DG1303" s="16"/>
      <c r="DH1303" s="16"/>
      <c r="DI1303" s="16"/>
      <c r="DJ1303" s="16"/>
      <c r="DK1303" s="16"/>
      <c r="DL1303" s="16"/>
      <c r="DM1303" s="185"/>
      <c r="DN1303" s="16"/>
      <c r="DO1303" s="16"/>
      <c r="DP1303" s="16"/>
      <c r="DQ1303" s="16"/>
      <c r="DR1303" s="16"/>
      <c r="DS1303" s="16"/>
      <c r="DT1303" s="16"/>
      <c r="DU1303" s="16"/>
      <c r="DV1303" s="16"/>
      <c r="DW1303" s="138"/>
      <c r="DX1303" s="137"/>
      <c r="DY1303" s="137"/>
      <c r="DZ1303" s="17"/>
      <c r="EA1303" s="15"/>
      <c r="EB1303" s="15"/>
      <c r="EC1303" s="15"/>
      <c r="ED1303" s="15"/>
    </row>
    <row r="1304" spans="1:134" ht="15" hidden="1" customHeight="1" x14ac:dyDescent="0.3">
      <c r="A1304" s="154"/>
      <c r="B1304" s="139"/>
      <c r="C1304" s="569"/>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48"/>
      <c r="AK1304" s="12"/>
      <c r="AL1304" s="12"/>
      <c r="AM1304" s="149"/>
      <c r="AN1304" s="150"/>
      <c r="AO1304" s="150"/>
      <c r="AP1304" s="150"/>
      <c r="AQ1304" s="132"/>
      <c r="AR1304" s="132" t="s">
        <v>1256</v>
      </c>
      <c r="AS1304" s="12"/>
      <c r="AT1304" s="12"/>
      <c r="AU1304" s="12"/>
      <c r="AV1304" s="12"/>
      <c r="AW1304" s="12"/>
      <c r="AX1304" s="12"/>
      <c r="AY1304" s="12"/>
      <c r="AZ1304" s="12"/>
      <c r="BA1304" s="12"/>
      <c r="BB1304" s="14"/>
      <c r="BC1304" s="14"/>
      <c r="BD1304" s="15"/>
      <c r="BE1304" s="137" t="s">
        <v>183</v>
      </c>
      <c r="BF1304" s="146"/>
      <c r="BG1304" s="146"/>
      <c r="BH1304" s="146"/>
      <c r="BI1304" s="11" t="s">
        <v>183</v>
      </c>
      <c r="BJ1304" s="11" t="s">
        <v>183</v>
      </c>
      <c r="BK1304" s="11" t="s">
        <v>183</v>
      </c>
      <c r="BL1304" s="11" t="s">
        <v>183</v>
      </c>
      <c r="BM1304" s="11" t="s">
        <v>183</v>
      </c>
      <c r="BN1304" s="11" t="s">
        <v>183</v>
      </c>
      <c r="BO1304" s="11" t="s">
        <v>183</v>
      </c>
      <c r="BP1304" s="11" t="s">
        <v>183</v>
      </c>
      <c r="BQ1304" s="11" t="s">
        <v>183</v>
      </c>
      <c r="BR1304" s="11" t="s">
        <v>183</v>
      </c>
      <c r="BS1304" s="11" t="s">
        <v>183</v>
      </c>
      <c r="BT1304" s="11" t="s">
        <v>183</v>
      </c>
      <c r="BU1304" s="11"/>
      <c r="BV1304" s="15"/>
      <c r="BW1304" s="15"/>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c r="CU1304" s="15"/>
      <c r="CV1304" s="15"/>
      <c r="CW1304" s="15"/>
      <c r="CX1304" s="15"/>
      <c r="CY1304" s="15"/>
      <c r="CZ1304" s="15"/>
      <c r="DA1304" s="15"/>
      <c r="DB1304" s="16"/>
      <c r="DC1304" s="16"/>
      <c r="DD1304" s="16"/>
      <c r="DE1304" s="16"/>
      <c r="DF1304" s="17"/>
      <c r="DG1304" s="16"/>
      <c r="DH1304" s="16"/>
      <c r="DI1304" s="16"/>
      <c r="DJ1304" s="16"/>
      <c r="DK1304" s="16"/>
      <c r="DL1304" s="16"/>
      <c r="DM1304" s="13"/>
      <c r="DN1304" s="16"/>
      <c r="DO1304" s="16"/>
      <c r="DP1304" s="16"/>
      <c r="DQ1304" s="16"/>
      <c r="DR1304" s="16"/>
      <c r="DS1304" s="16"/>
      <c r="DT1304" s="16"/>
      <c r="DU1304" s="16"/>
      <c r="DV1304" s="16"/>
      <c r="DW1304" s="138"/>
      <c r="DX1304" s="137"/>
      <c r="DY1304" s="137"/>
      <c r="DZ1304" s="17"/>
      <c r="EA1304" s="15"/>
      <c r="EB1304" s="15"/>
      <c r="EC1304" s="15"/>
      <c r="ED1304" s="15"/>
    </row>
    <row r="1305" spans="1:134" ht="15" hidden="1" customHeight="1" x14ac:dyDescent="0.3">
      <c r="A1305" s="123"/>
      <c r="B1305" s="139"/>
      <c r="C1305" s="569"/>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48"/>
      <c r="AK1305" s="12"/>
      <c r="AL1305" s="12"/>
      <c r="AM1305" s="149"/>
      <c r="AN1305" s="150"/>
      <c r="AO1305" s="150"/>
      <c r="AP1305" s="150"/>
      <c r="AQ1305" s="132"/>
      <c r="AR1305" s="12"/>
      <c r="AS1305" s="12"/>
      <c r="AT1305" s="12"/>
      <c r="AU1305" s="12"/>
      <c r="AV1305" s="12"/>
      <c r="AW1305" s="12"/>
      <c r="AX1305" s="12"/>
      <c r="AY1305" s="12"/>
      <c r="AZ1305" s="12"/>
      <c r="BA1305" s="12"/>
      <c r="BB1305" s="14"/>
      <c r="BC1305" s="14"/>
      <c r="BD1305" s="15"/>
      <c r="BE1305" s="137" t="s">
        <v>183</v>
      </c>
      <c r="BF1305" s="146"/>
      <c r="BG1305" s="146"/>
      <c r="BH1305" s="146"/>
      <c r="BI1305" s="11" t="s">
        <v>183</v>
      </c>
      <c r="BJ1305" s="11" t="s">
        <v>183</v>
      </c>
      <c r="BK1305" s="11" t="s">
        <v>183</v>
      </c>
      <c r="BL1305" s="11" t="s">
        <v>183</v>
      </c>
      <c r="BM1305" s="11" t="s">
        <v>183</v>
      </c>
      <c r="BN1305" s="11" t="s">
        <v>183</v>
      </c>
      <c r="BO1305" s="11" t="s">
        <v>183</v>
      </c>
      <c r="BP1305" s="11" t="s">
        <v>183</v>
      </c>
      <c r="BQ1305" s="11" t="s">
        <v>183</v>
      </c>
      <c r="BR1305" s="11" t="s">
        <v>183</v>
      </c>
      <c r="BS1305" s="11" t="s">
        <v>183</v>
      </c>
      <c r="BT1305" s="11" t="s">
        <v>183</v>
      </c>
      <c r="BU1305" s="11"/>
      <c r="BV1305" s="15"/>
      <c r="BW1305" s="15"/>
      <c r="BX1305" s="15"/>
      <c r="BY1305" s="15"/>
      <c r="BZ1305" s="15"/>
      <c r="CA1305" s="15"/>
      <c r="CB1305" s="15"/>
      <c r="CC1305" s="15"/>
      <c r="CD1305" s="15"/>
      <c r="CE1305" s="15"/>
      <c r="CF1305" s="15"/>
      <c r="CG1305" s="15"/>
      <c r="CH1305" s="15"/>
      <c r="CI1305" s="15"/>
      <c r="CJ1305" s="15"/>
      <c r="CK1305" s="15"/>
      <c r="CL1305" s="15"/>
      <c r="CM1305" s="15"/>
      <c r="CN1305" s="15"/>
      <c r="CO1305" s="15"/>
      <c r="CP1305" s="15"/>
      <c r="CQ1305" s="15"/>
      <c r="CR1305" s="15"/>
      <c r="CS1305" s="15"/>
      <c r="CT1305" s="15"/>
      <c r="CU1305" s="15"/>
      <c r="CV1305" s="15"/>
      <c r="CW1305" s="15"/>
      <c r="CX1305" s="15"/>
      <c r="CY1305" s="15"/>
      <c r="CZ1305" s="15"/>
      <c r="DA1305" s="15"/>
      <c r="DB1305" s="16"/>
      <c r="DC1305" s="16"/>
      <c r="DD1305" s="16"/>
      <c r="DE1305" s="16"/>
      <c r="DF1305" s="17"/>
      <c r="DG1305" s="16"/>
      <c r="DH1305" s="16"/>
      <c r="DI1305" s="16"/>
      <c r="DJ1305" s="16"/>
      <c r="DK1305" s="16"/>
      <c r="DL1305" s="16"/>
      <c r="DM1305" s="13"/>
      <c r="DN1305" s="16"/>
      <c r="DO1305" s="16"/>
      <c r="DP1305" s="16"/>
      <c r="DQ1305" s="16"/>
      <c r="DR1305" s="16"/>
      <c r="DS1305" s="16"/>
      <c r="DT1305" s="16"/>
      <c r="DU1305" s="16"/>
      <c r="DV1305" s="16"/>
      <c r="DW1305" s="138"/>
      <c r="DX1305" s="137"/>
      <c r="DY1305" s="137"/>
      <c r="DZ1305" s="17"/>
      <c r="EA1305" s="15"/>
      <c r="EB1305" s="15"/>
      <c r="EC1305" s="15"/>
      <c r="ED1305" s="15"/>
    </row>
    <row r="1306" spans="1:134" ht="15" hidden="1" customHeight="1" x14ac:dyDescent="0.3">
      <c r="A1306" s="123"/>
      <c r="B1306" s="191"/>
      <c r="C1306" s="579" t="s">
        <v>1994</v>
      </c>
      <c r="D1306" s="192"/>
      <c r="E1306" s="193"/>
      <c r="F1306" s="193"/>
      <c r="G1306" s="193"/>
      <c r="H1306" s="193"/>
      <c r="I1306" s="193"/>
      <c r="J1306" s="193"/>
      <c r="K1306" s="193"/>
      <c r="L1306" s="193"/>
      <c r="M1306" s="193"/>
      <c r="N1306" s="193"/>
      <c r="O1306" s="193"/>
      <c r="P1306" s="193"/>
      <c r="Q1306" s="193"/>
      <c r="R1306" s="193"/>
      <c r="S1306" s="292"/>
      <c r="T1306" s="292"/>
      <c r="U1306" s="292"/>
      <c r="V1306" s="292"/>
      <c r="W1306" s="292"/>
      <c r="X1306" s="292"/>
      <c r="Y1306" s="292"/>
      <c r="Z1306" s="292"/>
      <c r="AA1306" s="292"/>
      <c r="AB1306" s="292"/>
      <c r="AC1306" s="292"/>
      <c r="AD1306" s="292"/>
      <c r="AE1306" s="292"/>
      <c r="AF1306" s="292"/>
      <c r="AG1306" s="292"/>
      <c r="AH1306" s="292"/>
      <c r="AI1306" s="292"/>
      <c r="AJ1306" s="148">
        <f>IF($DM1306=0,0,(IF(_xlfn.BITAND($DM1306, 128),"8,", "") &amp; IF(_xlfn.BITAND($DM1306,64),"7,", "") &amp; IF(_xlfn.BITAND($DM1306,7), _xlfn.BITAND($DM1306,7) &amp; ",", "") &amp; IF(_xlfn.BITAND($DM1306, 56), _xlfn.BITAND($DM1306, 56)/8, "")))</f>
        <v>0</v>
      </c>
      <c r="AK1306" s="135">
        <v>1348</v>
      </c>
      <c r="AL1306" s="135">
        <v>4</v>
      </c>
      <c r="AM1306" s="194" t="s">
        <v>165</v>
      </c>
      <c r="AN1306" s="195" t="s">
        <v>1995</v>
      </c>
      <c r="AO1306" s="195" t="s">
        <v>352</v>
      </c>
      <c r="AP1306" s="196" t="s">
        <v>1996</v>
      </c>
      <c r="AQ1306" s="140" t="s">
        <v>1997</v>
      </c>
      <c r="AR1306" s="446" t="s">
        <v>1998</v>
      </c>
      <c r="AS1306" s="447"/>
      <c r="AT1306" s="134">
        <v>10</v>
      </c>
      <c r="AU1306" s="134">
        <v>5</v>
      </c>
      <c r="AV1306" s="12" t="s">
        <v>954</v>
      </c>
      <c r="AW1306" s="135">
        <v>0</v>
      </c>
      <c r="AX1306" s="135">
        <v>0</v>
      </c>
      <c r="AY1306" s="135">
        <v>0</v>
      </c>
      <c r="AZ1306" s="135">
        <v>0</v>
      </c>
      <c r="BA1306" s="135">
        <v>0</v>
      </c>
      <c r="BB1306" s="136"/>
      <c r="BC1306" s="136"/>
      <c r="BD1306" s="15"/>
      <c r="BE1306" s="137" t="str">
        <f>IF(C1306="","",C1306)</f>
        <v>Fuel pump relay control ground short</v>
      </c>
      <c r="BF1306" s="146"/>
      <c r="BG1306" s="146"/>
      <c r="BH1306" s="146"/>
      <c r="BI1306" s="11" t="s">
        <v>183</v>
      </c>
      <c r="BJ1306" s="11" t="s">
        <v>183</v>
      </c>
      <c r="BK1306" s="11" t="s">
        <v>183</v>
      </c>
      <c r="BL1306" s="11" t="s">
        <v>183</v>
      </c>
      <c r="BM1306" s="11" t="s">
        <v>183</v>
      </c>
      <c r="BN1306" s="11" t="s">
        <v>183</v>
      </c>
      <c r="BO1306" s="11" t="s">
        <v>183</v>
      </c>
      <c r="BP1306" s="11" t="s">
        <v>183</v>
      </c>
      <c r="BQ1306" s="11" t="s">
        <v>183</v>
      </c>
      <c r="BR1306" s="11" t="s">
        <v>183</v>
      </c>
      <c r="BS1306" s="11" t="s">
        <v>183</v>
      </c>
      <c r="BT1306" s="11" t="s">
        <v>183</v>
      </c>
      <c r="BU1306" s="11"/>
      <c r="BV1306" s="15">
        <f>IF(UPPER(TRIM(D1306))="X",1,0)</f>
        <v>0</v>
      </c>
      <c r="BW1306" s="15">
        <f>IF(UPPER(TRIM(E1306))="X",1,0)</f>
        <v>0</v>
      </c>
      <c r="BX1306" s="15">
        <f>IF(UPPER(TRIM(F1306))="X",1,0)</f>
        <v>0</v>
      </c>
      <c r="BY1306" s="15">
        <f>IF(UPPER(TRIM(G1306))="X",1,0)</f>
        <v>0</v>
      </c>
      <c r="BZ1306" s="15">
        <f>IF(UPPER(TRIM(H1306))="X",1,0)</f>
        <v>0</v>
      </c>
      <c r="CA1306" s="15">
        <f>IF(UPPER(TRIM(J1306))="X",1,0)</f>
        <v>0</v>
      </c>
      <c r="CB1306" s="15">
        <f>IF(UPPER(TRIM(L1306))="X",1,0)</f>
        <v>0</v>
      </c>
      <c r="CC1306" s="15">
        <f>IF(UPPER(TRIM(M1306))="X",1,0)</f>
        <v>0</v>
      </c>
      <c r="CD1306" s="15">
        <f>IF(UPPER(TRIM(I1306))="X",1,0)</f>
        <v>0</v>
      </c>
      <c r="CE1306" s="15">
        <f>IF(UPPER(TRIM(K1306))="X",1,0)</f>
        <v>0</v>
      </c>
      <c r="CF1306" s="15">
        <f t="shared" ref="CF1306:DA1306" si="614">IF(UPPER(TRIM(N1306))="X",1,0)</f>
        <v>0</v>
      </c>
      <c r="CG1306" s="15">
        <f t="shared" si="614"/>
        <v>0</v>
      </c>
      <c r="CH1306" s="15">
        <f t="shared" si="614"/>
        <v>0</v>
      </c>
      <c r="CI1306" s="15">
        <f t="shared" si="614"/>
        <v>0</v>
      </c>
      <c r="CJ1306" s="15">
        <f t="shared" si="614"/>
        <v>0</v>
      </c>
      <c r="CK1306" s="15">
        <f t="shared" si="614"/>
        <v>0</v>
      </c>
      <c r="CL1306" s="15">
        <f t="shared" si="614"/>
        <v>0</v>
      </c>
      <c r="CM1306" s="15">
        <f t="shared" si="614"/>
        <v>0</v>
      </c>
      <c r="CN1306" s="15">
        <f t="shared" si="614"/>
        <v>0</v>
      </c>
      <c r="CO1306" s="15">
        <f t="shared" si="614"/>
        <v>0</v>
      </c>
      <c r="CP1306" s="15">
        <f t="shared" si="614"/>
        <v>0</v>
      </c>
      <c r="CQ1306" s="15">
        <f t="shared" si="614"/>
        <v>0</v>
      </c>
      <c r="CR1306" s="15">
        <f t="shared" si="614"/>
        <v>0</v>
      </c>
      <c r="CS1306" s="15">
        <f t="shared" si="614"/>
        <v>0</v>
      </c>
      <c r="CT1306" s="15">
        <f t="shared" si="614"/>
        <v>0</v>
      </c>
      <c r="CU1306" s="15">
        <f t="shared" si="614"/>
        <v>0</v>
      </c>
      <c r="CV1306" s="15">
        <f t="shared" si="614"/>
        <v>0</v>
      </c>
      <c r="CW1306" s="15">
        <f t="shared" si="614"/>
        <v>0</v>
      </c>
      <c r="CX1306" s="15">
        <f t="shared" si="614"/>
        <v>0</v>
      </c>
      <c r="CY1306" s="15">
        <f t="shared" si="614"/>
        <v>0</v>
      </c>
      <c r="CZ1306" s="15">
        <f t="shared" si="614"/>
        <v>0</v>
      </c>
      <c r="DA1306" s="15">
        <f t="shared" si="614"/>
        <v>0</v>
      </c>
      <c r="DB1306" s="16">
        <f>IF(UPPER(TRIM(AM1306))="P", 0, IF(UPPER(TRIM(AM1306))="C", 16384, IF(UPPER(TRIM(AM1306))="B", 32768, IF(UPPER(TRIM(AM1306))="U", 49152, -1))))</f>
        <v>0</v>
      </c>
      <c r="DC1306" s="16">
        <f>HEX2DEC(AN1306)</f>
        <v>1575</v>
      </c>
      <c r="DD1306" s="16">
        <f>IF(UPPER(TRIM(BB1306))="",0,IF(UPPER(TRIM(BB1306))="M",32,IF(UPPER(TRIM(BB1306))="H",64,IF(UPPER(TRIM(BB1306))="I",128,-1))))</f>
        <v>0</v>
      </c>
      <c r="DE1306" s="16">
        <f>IF(UPPER(TRIM(BC1306))="",0, IF(UPPER(TRIM(BC1306))="U",1,IF(UPPER(TRIM(BC1306))="A",2,IF(UPPER(TRIM(BC1306))="B1",4,IF(UPPER(TRIM(BC1306))="B2",8,IF(UPPER(TRIM(BC1306))="C",16,-1))))))</f>
        <v>0</v>
      </c>
      <c r="DF1306" s="17"/>
      <c r="DG1306" s="16">
        <v>167</v>
      </c>
      <c r="DH1306" s="16">
        <f>AK1306</f>
        <v>1348</v>
      </c>
      <c r="DI1306" s="16">
        <f>AL1306</f>
        <v>4</v>
      </c>
      <c r="DJ1306" s="16">
        <f>DB1306 + DC1306</f>
        <v>1575</v>
      </c>
      <c r="DK1306" s="16">
        <f>HEX2DEC(AO1306)</f>
        <v>17</v>
      </c>
      <c r="DL1306" s="16">
        <f>HEX2DEC(AP1306)</f>
        <v>1576</v>
      </c>
      <c r="DM1306" s="13">
        <v>0</v>
      </c>
      <c r="DN1306" s="16">
        <v>127</v>
      </c>
      <c r="DO1306" s="16">
        <f>BV1306*2^15+BW1306*2^14+BX1306*2^13+BY1306*2^12+BZ1306*2^11+CA1306*2^10+CB1306*2^9+CC1306*2^8+CD1306*2^7+CE1306*2^6+CF1306*2^5+CG1306*2^4+CH1306*2^3+CI1306*2^2+CJ1306*2^1+CK1306*2^0</f>
        <v>0</v>
      </c>
      <c r="DP1306" s="16">
        <f>CL1306*2^15+CM1306*2^14+CN1306*2^13+CO1306*2^12+CP1306*2^11+CQ1306*2^10+CR1306*2^9+CS1306*2^8+CT1306*2^7+CU1306*2^6+CV1306*2^5+CW1306*2^4+CX1306*2^3+CY1306*2^2+CZ1306*2^1+DA1306*2^0</f>
        <v>0</v>
      </c>
      <c r="DQ1306" s="16">
        <f>IF(DS1306=2,AT1306*1000,IF(DS1306&gt;2,AT1306,HEX2DEC("40000000")))</f>
        <v>10</v>
      </c>
      <c r="DR1306" s="16">
        <f>IF(DT1306=2,AU1306*1000,IF(DT1306&gt;2,AU1306,HEX2DEC("40000000")))</f>
        <v>5</v>
      </c>
      <c r="DS1306" s="16">
        <v>5</v>
      </c>
      <c r="DT1306" s="16">
        <v>5</v>
      </c>
      <c r="DU1306" s="16">
        <f>MAX(0,MIN(AX1306,3))*2^14+MAX(0,MIN(AY1306,3))*2^12+MAX(0,MIN(AZ1306,3))*2^10+MAX(0,MIN(BA1306,3))*2^8+IF(AW1306&lt;0,31,IF(AW1306&gt;30,30,AW1306))</f>
        <v>0</v>
      </c>
      <c r="DV1306" s="16">
        <f>DD1306 + DE1306</f>
        <v>0</v>
      </c>
      <c r="DW1306" s="138"/>
      <c r="DX1306" s="137"/>
      <c r="DY1306" s="137"/>
      <c r="DZ1306" s="17"/>
      <c r="EA1306" s="15"/>
      <c r="EB1306" s="15"/>
      <c r="EC1306" s="15"/>
      <c r="ED1306" s="15"/>
    </row>
    <row r="1307" spans="1:134" ht="15" hidden="1" customHeight="1" x14ac:dyDescent="0.3">
      <c r="A1307" s="220"/>
      <c r="B1307" s="139"/>
      <c r="C1307" s="569"/>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48"/>
      <c r="AK1307" s="12"/>
      <c r="AL1307" s="12"/>
      <c r="AM1307" s="149"/>
      <c r="AN1307" s="150"/>
      <c r="AO1307" s="150"/>
      <c r="AP1307" s="150"/>
      <c r="AQ1307" s="132" t="s">
        <v>1999</v>
      </c>
      <c r="AR1307" s="447" t="s">
        <v>1217</v>
      </c>
      <c r="AS1307" s="447"/>
      <c r="AT1307" s="12"/>
      <c r="AU1307" s="12"/>
      <c r="AV1307" s="12"/>
      <c r="AW1307" s="12"/>
      <c r="AX1307" s="12"/>
      <c r="AY1307" s="12"/>
      <c r="AZ1307" s="12"/>
      <c r="BA1307" s="12"/>
      <c r="BB1307" s="14"/>
      <c r="BC1307" s="14"/>
      <c r="BD1307" s="15"/>
      <c r="BE1307" s="137" t="s">
        <v>183</v>
      </c>
      <c r="BF1307" s="146"/>
      <c r="BG1307" s="146"/>
      <c r="BH1307" s="146"/>
      <c r="BI1307" s="11" t="s">
        <v>183</v>
      </c>
      <c r="BJ1307" s="11" t="s">
        <v>183</v>
      </c>
      <c r="BK1307" s="11" t="s">
        <v>183</v>
      </c>
      <c r="BL1307" s="11" t="s">
        <v>183</v>
      </c>
      <c r="BM1307" s="11" t="s">
        <v>183</v>
      </c>
      <c r="BN1307" s="11" t="s">
        <v>183</v>
      </c>
      <c r="BO1307" s="11" t="s">
        <v>183</v>
      </c>
      <c r="BP1307" s="11" t="s">
        <v>183</v>
      </c>
      <c r="BQ1307" s="11" t="s">
        <v>183</v>
      </c>
      <c r="BR1307" s="11" t="s">
        <v>183</v>
      </c>
      <c r="BS1307" s="11" t="s">
        <v>183</v>
      </c>
      <c r="BT1307" s="11" t="s">
        <v>183</v>
      </c>
      <c r="BU1307" s="11"/>
      <c r="BV1307" s="15"/>
      <c r="BW1307" s="15"/>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c r="CU1307" s="15"/>
      <c r="CV1307" s="15"/>
      <c r="CW1307" s="15"/>
      <c r="CX1307" s="15"/>
      <c r="CY1307" s="15"/>
      <c r="CZ1307" s="15"/>
      <c r="DA1307" s="15"/>
      <c r="DB1307" s="16"/>
      <c r="DC1307" s="16"/>
      <c r="DD1307" s="16"/>
      <c r="DE1307" s="16"/>
      <c r="DF1307" s="17"/>
      <c r="DG1307" s="16"/>
      <c r="DH1307" s="16"/>
      <c r="DI1307" s="16"/>
      <c r="DJ1307" s="16"/>
      <c r="DK1307" s="16"/>
      <c r="DL1307" s="16"/>
      <c r="DM1307" s="13"/>
      <c r="DN1307" s="16"/>
      <c r="DO1307" s="16"/>
      <c r="DP1307" s="16"/>
      <c r="DQ1307" s="16"/>
      <c r="DR1307" s="16"/>
      <c r="DS1307" s="16"/>
      <c r="DT1307" s="16"/>
      <c r="DU1307" s="16"/>
      <c r="DV1307" s="16"/>
      <c r="DW1307" s="138"/>
      <c r="DX1307" s="137"/>
      <c r="DY1307" s="137"/>
      <c r="DZ1307" s="17"/>
      <c r="EA1307" s="15"/>
      <c r="EB1307" s="15"/>
      <c r="EC1307" s="15"/>
      <c r="ED1307" s="15"/>
    </row>
    <row r="1308" spans="1:134" ht="15" hidden="1" customHeight="1" x14ac:dyDescent="0.3">
      <c r="A1308" s="154"/>
      <c r="B1308" s="139"/>
      <c r="C1308" s="569"/>
      <c r="D1308" s="204"/>
      <c r="E1308" s="204"/>
      <c r="F1308" s="204"/>
      <c r="G1308" s="204"/>
      <c r="H1308" s="204"/>
      <c r="I1308" s="204"/>
      <c r="J1308" s="204"/>
      <c r="K1308" s="204"/>
      <c r="L1308" s="204"/>
      <c r="M1308" s="204"/>
      <c r="N1308" s="204"/>
      <c r="O1308" s="204"/>
      <c r="P1308" s="204"/>
      <c r="Q1308" s="204"/>
      <c r="R1308" s="204"/>
      <c r="S1308" s="204"/>
      <c r="T1308" s="204"/>
      <c r="U1308" s="204"/>
      <c r="V1308" s="204"/>
      <c r="W1308" s="204"/>
      <c r="X1308" s="204"/>
      <c r="Y1308" s="204"/>
      <c r="Z1308" s="204"/>
      <c r="AA1308" s="204"/>
      <c r="AB1308" s="204"/>
      <c r="AC1308" s="204"/>
      <c r="AD1308" s="204"/>
      <c r="AE1308" s="204"/>
      <c r="AF1308" s="204"/>
      <c r="AG1308" s="204"/>
      <c r="AH1308" s="204"/>
      <c r="AI1308" s="204"/>
      <c r="AJ1308" s="148"/>
      <c r="AK1308" s="12"/>
      <c r="AL1308" s="12"/>
      <c r="AM1308" s="149"/>
      <c r="AN1308" s="150"/>
      <c r="AO1308" s="150"/>
      <c r="AP1308" s="150"/>
      <c r="AQ1308" s="132" t="s">
        <v>2000</v>
      </c>
      <c r="AR1308" s="133">
        <v>10</v>
      </c>
      <c r="AS1308" s="12" t="s">
        <v>1033</v>
      </c>
      <c r="AT1308" s="13"/>
      <c r="AU1308" s="13"/>
      <c r="AV1308" s="12"/>
      <c r="AW1308" s="12"/>
      <c r="AX1308" s="12"/>
      <c r="AY1308" s="12"/>
      <c r="AZ1308" s="12"/>
      <c r="BA1308" s="12"/>
      <c r="BB1308" s="14"/>
      <c r="BC1308" s="14"/>
      <c r="BD1308" s="15"/>
      <c r="BE1308" s="137" t="s">
        <v>183</v>
      </c>
      <c r="BF1308" s="146"/>
      <c r="BG1308" s="146"/>
      <c r="BH1308" s="146"/>
      <c r="BI1308" s="11" t="s">
        <v>183</v>
      </c>
      <c r="BJ1308" s="11" t="s">
        <v>183</v>
      </c>
      <c r="BK1308" s="11" t="s">
        <v>183</v>
      </c>
      <c r="BL1308" s="11" t="s">
        <v>183</v>
      </c>
      <c r="BM1308" s="11" t="s">
        <v>183</v>
      </c>
      <c r="BN1308" s="11" t="s">
        <v>183</v>
      </c>
      <c r="BO1308" s="11" t="s">
        <v>183</v>
      </c>
      <c r="BP1308" s="11" t="s">
        <v>183</v>
      </c>
      <c r="BQ1308" s="11" t="s">
        <v>183</v>
      </c>
      <c r="BR1308" s="11" t="s">
        <v>183</v>
      </c>
      <c r="BS1308" s="11" t="s">
        <v>183</v>
      </c>
      <c r="BT1308" s="11" t="s">
        <v>183</v>
      </c>
      <c r="BU1308" s="11"/>
      <c r="BV1308" s="15"/>
      <c r="BW1308" s="15"/>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c r="CU1308" s="15"/>
      <c r="CV1308" s="15"/>
      <c r="CW1308" s="15"/>
      <c r="CX1308" s="15"/>
      <c r="CY1308" s="15"/>
      <c r="CZ1308" s="15"/>
      <c r="DA1308" s="15"/>
      <c r="DB1308" s="16"/>
      <c r="DC1308" s="16"/>
      <c r="DD1308" s="16"/>
      <c r="DE1308" s="16"/>
      <c r="DF1308" s="17"/>
      <c r="DG1308" s="16"/>
      <c r="DH1308" s="16"/>
      <c r="DI1308" s="16"/>
      <c r="DJ1308" s="16"/>
      <c r="DK1308" s="16"/>
      <c r="DL1308" s="16"/>
      <c r="DM1308" s="13"/>
      <c r="DN1308" s="16"/>
      <c r="DO1308" s="16"/>
      <c r="DP1308" s="16"/>
      <c r="DQ1308" s="16"/>
      <c r="DR1308" s="16"/>
      <c r="DS1308" s="16"/>
      <c r="DT1308" s="16"/>
      <c r="DU1308" s="16"/>
      <c r="DV1308" s="16"/>
      <c r="DW1308" s="138"/>
      <c r="DX1308" s="137"/>
      <c r="DY1308" s="137"/>
      <c r="DZ1308" s="17"/>
      <c r="EA1308" s="15"/>
      <c r="EB1308" s="15"/>
      <c r="EC1308" s="15"/>
      <c r="ED1308" s="15"/>
    </row>
    <row r="1309" spans="1:134" ht="15" hidden="1" customHeight="1" x14ac:dyDescent="0.3">
      <c r="A1309" s="154"/>
      <c r="B1309" s="139"/>
      <c r="C1309" s="569"/>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48"/>
      <c r="AK1309" s="12"/>
      <c r="AL1309" s="12"/>
      <c r="AM1309" s="149"/>
      <c r="AN1309" s="150"/>
      <c r="AO1309" s="150"/>
      <c r="AP1309" s="150"/>
      <c r="AQ1309" s="132"/>
      <c r="AR1309" s="12"/>
      <c r="AS1309" s="12"/>
      <c r="AT1309" s="12"/>
      <c r="AU1309" s="12"/>
      <c r="AV1309" s="12"/>
      <c r="AW1309" s="12"/>
      <c r="AX1309" s="12"/>
      <c r="AY1309" s="12"/>
      <c r="AZ1309" s="12"/>
      <c r="BA1309" s="12"/>
      <c r="BB1309" s="14"/>
      <c r="BC1309" s="14"/>
      <c r="BD1309" s="15"/>
      <c r="BE1309" s="137" t="s">
        <v>183</v>
      </c>
      <c r="BF1309" s="146"/>
      <c r="BG1309" s="146"/>
      <c r="BH1309" s="146"/>
      <c r="BI1309" s="11" t="s">
        <v>183</v>
      </c>
      <c r="BJ1309" s="11" t="s">
        <v>183</v>
      </c>
      <c r="BK1309" s="11" t="s">
        <v>183</v>
      </c>
      <c r="BL1309" s="11" t="s">
        <v>183</v>
      </c>
      <c r="BM1309" s="11" t="s">
        <v>183</v>
      </c>
      <c r="BN1309" s="11" t="s">
        <v>183</v>
      </c>
      <c r="BO1309" s="11" t="s">
        <v>183</v>
      </c>
      <c r="BP1309" s="11" t="s">
        <v>183</v>
      </c>
      <c r="BQ1309" s="11" t="s">
        <v>183</v>
      </c>
      <c r="BR1309" s="11" t="s">
        <v>183</v>
      </c>
      <c r="BS1309" s="11" t="s">
        <v>183</v>
      </c>
      <c r="BT1309" s="11" t="s">
        <v>183</v>
      </c>
      <c r="BU1309" s="11"/>
      <c r="BV1309" s="15"/>
      <c r="BW1309" s="15"/>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c r="CU1309" s="15"/>
      <c r="CV1309" s="15"/>
      <c r="CW1309" s="15"/>
      <c r="CX1309" s="15"/>
      <c r="CY1309" s="15"/>
      <c r="CZ1309" s="15"/>
      <c r="DA1309" s="15"/>
      <c r="DB1309" s="16"/>
      <c r="DC1309" s="16"/>
      <c r="DD1309" s="16"/>
      <c r="DE1309" s="16"/>
      <c r="DF1309" s="17"/>
      <c r="DG1309" s="16"/>
      <c r="DH1309" s="16"/>
      <c r="DI1309" s="16"/>
      <c r="DJ1309" s="16"/>
      <c r="DK1309" s="16"/>
      <c r="DL1309" s="16"/>
      <c r="DM1309" s="13"/>
      <c r="DN1309" s="16"/>
      <c r="DO1309" s="16"/>
      <c r="DP1309" s="16"/>
      <c r="DQ1309" s="16"/>
      <c r="DR1309" s="16"/>
      <c r="DS1309" s="16"/>
      <c r="DT1309" s="16"/>
      <c r="DU1309" s="16"/>
      <c r="DV1309" s="16"/>
      <c r="DW1309" s="138"/>
      <c r="DX1309" s="137"/>
      <c r="DY1309" s="137"/>
      <c r="DZ1309" s="17"/>
      <c r="EA1309" s="15"/>
      <c r="EB1309" s="15"/>
      <c r="EC1309" s="15"/>
      <c r="ED1309" s="15"/>
    </row>
    <row r="1310" spans="1:134" ht="15" hidden="1" customHeight="1" x14ac:dyDescent="0.3">
      <c r="A1310" s="123"/>
      <c r="B1310" s="444" t="s">
        <v>1984</v>
      </c>
      <c r="C1310" s="579" t="s">
        <v>2001</v>
      </c>
      <c r="D1310" s="200"/>
      <c r="E1310" s="151"/>
      <c r="F1310" s="151"/>
      <c r="G1310" s="151"/>
      <c r="H1310" s="151"/>
      <c r="I1310" s="151"/>
      <c r="J1310" s="151"/>
      <c r="K1310" s="151"/>
      <c r="L1310" s="151"/>
      <c r="M1310" s="151"/>
      <c r="N1310" s="151"/>
      <c r="O1310" s="151"/>
      <c r="P1310" s="151"/>
      <c r="Q1310" s="151"/>
      <c r="R1310" s="151"/>
      <c r="S1310" s="243"/>
      <c r="T1310" s="243"/>
      <c r="U1310" s="243"/>
      <c r="V1310" s="243"/>
      <c r="W1310" s="243"/>
      <c r="X1310" s="243"/>
      <c r="Y1310" s="243"/>
      <c r="Z1310" s="243"/>
      <c r="AA1310" s="243"/>
      <c r="AB1310" s="243"/>
      <c r="AC1310" s="243"/>
      <c r="AD1310" s="243"/>
      <c r="AE1310" s="243"/>
      <c r="AF1310" s="243"/>
      <c r="AG1310" s="243"/>
      <c r="AH1310" s="243"/>
      <c r="AI1310" s="243"/>
      <c r="AJ1310" s="148">
        <f>IF($DM1310=0,0,(IF(_xlfn.BITAND($DM1310, 128),"8,", "") &amp; IF(_xlfn.BITAND($DM1310,64),"7,", "") &amp; IF(_xlfn.BITAND($DM1310,7), _xlfn.BITAND($DM1310,7) &amp; ",", "") &amp; IF(_xlfn.BITAND($DM1310, 56), _xlfn.BITAND($DM1310, 56)/8, "")))</f>
        <v>0</v>
      </c>
      <c r="AK1310" s="135">
        <v>1348</v>
      </c>
      <c r="AL1310" s="135">
        <v>5</v>
      </c>
      <c r="AM1310" s="194" t="s">
        <v>165</v>
      </c>
      <c r="AN1310" s="195" t="s">
        <v>1995</v>
      </c>
      <c r="AO1310" s="195" t="s">
        <v>1458</v>
      </c>
      <c r="AP1310" s="196" t="s">
        <v>1995</v>
      </c>
      <c r="AQ1310" s="140" t="s">
        <v>1997</v>
      </c>
      <c r="AR1310" s="446" t="s">
        <v>1998</v>
      </c>
      <c r="AS1310" s="447"/>
      <c r="AT1310" s="134">
        <v>10</v>
      </c>
      <c r="AU1310" s="134">
        <v>5</v>
      </c>
      <c r="AV1310" s="12" t="s">
        <v>954</v>
      </c>
      <c r="AW1310" s="135">
        <v>0</v>
      </c>
      <c r="AX1310" s="135">
        <v>0</v>
      </c>
      <c r="AY1310" s="135">
        <v>0</v>
      </c>
      <c r="AZ1310" s="135">
        <v>0</v>
      </c>
      <c r="BA1310" s="135">
        <v>0</v>
      </c>
      <c r="BB1310" s="136"/>
      <c r="BC1310" s="136"/>
      <c r="BD1310" s="15"/>
      <c r="BE1310" s="137" t="str">
        <f>IF(C1310="","",C1310)</f>
        <v>Fuel pump relay coil open</v>
      </c>
      <c r="BF1310" s="11" t="s">
        <v>264</v>
      </c>
      <c r="BG1310" s="11" t="s">
        <v>265</v>
      </c>
      <c r="BH1310" s="11" t="s">
        <v>266</v>
      </c>
      <c r="BI1310" s="11" t="s">
        <v>1225</v>
      </c>
      <c r="BJ1310" s="11" t="s">
        <v>268</v>
      </c>
      <c r="BK1310" s="11" t="s">
        <v>269</v>
      </c>
      <c r="BL1310" s="11" t="s">
        <v>1026</v>
      </c>
      <c r="BM1310" s="11" t="s">
        <v>179</v>
      </c>
      <c r="BN1310" s="11" t="s">
        <v>182</v>
      </c>
      <c r="BO1310" s="11" t="s">
        <v>181</v>
      </c>
      <c r="BP1310" s="11" t="s">
        <v>272</v>
      </c>
      <c r="BQ1310" s="11" t="s">
        <v>182</v>
      </c>
      <c r="BR1310" s="11" t="s">
        <v>182</v>
      </c>
      <c r="BS1310" s="11" t="s">
        <v>183</v>
      </c>
      <c r="BT1310" s="11" t="s">
        <v>182</v>
      </c>
      <c r="BU1310" s="11"/>
      <c r="BV1310" s="15">
        <f>IF(UPPER(TRIM(D1310))="X",1,0)</f>
        <v>0</v>
      </c>
      <c r="BW1310" s="15">
        <f>IF(UPPER(TRIM(E1310))="X",1,0)</f>
        <v>0</v>
      </c>
      <c r="BX1310" s="15">
        <f>IF(UPPER(TRIM(F1310))="X",1,0)</f>
        <v>0</v>
      </c>
      <c r="BY1310" s="15">
        <f>IF(UPPER(TRIM(G1310))="X",1,0)</f>
        <v>0</v>
      </c>
      <c r="BZ1310" s="15">
        <f>IF(UPPER(TRIM(H1310))="X",1,0)</f>
        <v>0</v>
      </c>
      <c r="CA1310" s="15">
        <f>IF(UPPER(TRIM(J1310))="X",1,0)</f>
        <v>0</v>
      </c>
      <c r="CB1310" s="15">
        <f>IF(UPPER(TRIM(L1310))="X",1,0)</f>
        <v>0</v>
      </c>
      <c r="CC1310" s="15">
        <f>IF(UPPER(TRIM(M1310))="X",1,0)</f>
        <v>0</v>
      </c>
      <c r="CD1310" s="15">
        <f>IF(UPPER(TRIM(I1310))="X",1,0)</f>
        <v>0</v>
      </c>
      <c r="CE1310" s="15">
        <f>IF(UPPER(TRIM(K1310))="X",1,0)</f>
        <v>0</v>
      </c>
      <c r="CF1310" s="15">
        <f t="shared" ref="CF1310:DA1310" si="615">IF(UPPER(TRIM(N1310))="X",1,0)</f>
        <v>0</v>
      </c>
      <c r="CG1310" s="15">
        <f t="shared" si="615"/>
        <v>0</v>
      </c>
      <c r="CH1310" s="15">
        <f t="shared" si="615"/>
        <v>0</v>
      </c>
      <c r="CI1310" s="15">
        <f t="shared" si="615"/>
        <v>0</v>
      </c>
      <c r="CJ1310" s="15">
        <f t="shared" si="615"/>
        <v>0</v>
      </c>
      <c r="CK1310" s="15">
        <f t="shared" si="615"/>
        <v>0</v>
      </c>
      <c r="CL1310" s="15">
        <f t="shared" si="615"/>
        <v>0</v>
      </c>
      <c r="CM1310" s="15">
        <f t="shared" si="615"/>
        <v>0</v>
      </c>
      <c r="CN1310" s="15">
        <f t="shared" si="615"/>
        <v>0</v>
      </c>
      <c r="CO1310" s="15">
        <f t="shared" si="615"/>
        <v>0</v>
      </c>
      <c r="CP1310" s="15">
        <f t="shared" si="615"/>
        <v>0</v>
      </c>
      <c r="CQ1310" s="15">
        <f t="shared" si="615"/>
        <v>0</v>
      </c>
      <c r="CR1310" s="15">
        <f t="shared" si="615"/>
        <v>0</v>
      </c>
      <c r="CS1310" s="15">
        <f t="shared" si="615"/>
        <v>0</v>
      </c>
      <c r="CT1310" s="15">
        <f t="shared" si="615"/>
        <v>0</v>
      </c>
      <c r="CU1310" s="15">
        <f t="shared" si="615"/>
        <v>0</v>
      </c>
      <c r="CV1310" s="15">
        <f t="shared" si="615"/>
        <v>0</v>
      </c>
      <c r="CW1310" s="15">
        <f t="shared" si="615"/>
        <v>0</v>
      </c>
      <c r="CX1310" s="15">
        <f t="shared" si="615"/>
        <v>0</v>
      </c>
      <c r="CY1310" s="15">
        <f t="shared" si="615"/>
        <v>0</v>
      </c>
      <c r="CZ1310" s="15">
        <f t="shared" si="615"/>
        <v>0</v>
      </c>
      <c r="DA1310" s="15">
        <f t="shared" si="615"/>
        <v>0</v>
      </c>
      <c r="DB1310" s="16">
        <f>IF(UPPER(TRIM(AM1310))="P", 0, IF(UPPER(TRIM(AM1310))="C", 16384, IF(UPPER(TRIM(AM1310))="B", 32768, IF(UPPER(TRIM(AM1310))="U", 49152, -1))))</f>
        <v>0</v>
      </c>
      <c r="DC1310" s="16">
        <f>HEX2DEC(AN1310)</f>
        <v>1575</v>
      </c>
      <c r="DD1310" s="16">
        <f>IF(UPPER(TRIM(BB1310))="",0,IF(UPPER(TRIM(BB1310))="M",32,IF(UPPER(TRIM(BB1310))="H",64,IF(UPPER(TRIM(BB1310))="I",128,-1))))</f>
        <v>0</v>
      </c>
      <c r="DE1310" s="16">
        <f>IF(UPPER(TRIM(BC1310))="",0, IF(UPPER(TRIM(BC1310))="U",1,IF(UPPER(TRIM(BC1310))="A",2,IF(UPPER(TRIM(BC1310))="B1",4,IF(UPPER(TRIM(BC1310))="B2",8,IF(UPPER(TRIM(BC1310))="C",16,-1))))))</f>
        <v>0</v>
      </c>
      <c r="DF1310" s="17"/>
      <c r="DG1310" s="16">
        <v>168</v>
      </c>
      <c r="DH1310" s="16">
        <f>AK1310</f>
        <v>1348</v>
      </c>
      <c r="DI1310" s="16">
        <f>AL1310</f>
        <v>5</v>
      </c>
      <c r="DJ1310" s="16">
        <f>DB1310 + DC1310</f>
        <v>1575</v>
      </c>
      <c r="DK1310" s="16">
        <f>HEX2DEC(AO1310)</f>
        <v>19</v>
      </c>
      <c r="DL1310" s="16">
        <f>HEX2DEC(AP1310)</f>
        <v>1575</v>
      </c>
      <c r="DM1310" s="13">
        <v>0</v>
      </c>
      <c r="DN1310" s="16">
        <v>128</v>
      </c>
      <c r="DO1310" s="16">
        <f>BV1310*2^15+BW1310*2^14+BX1310*2^13+BY1310*2^12+BZ1310*2^11+CA1310*2^10+CB1310*2^9+CC1310*2^8+CD1310*2^7+CE1310*2^6+CF1310*2^5+CG1310*2^4+CH1310*2^3+CI1310*2^2+CJ1310*2^1+CK1310*2^0</f>
        <v>0</v>
      </c>
      <c r="DP1310" s="16">
        <f>CL1310*2^15+CM1310*2^14+CN1310*2^13+CO1310*2^12+CP1310*2^11+CQ1310*2^10+CR1310*2^9+CS1310*2^8+CT1310*2^7+CU1310*2^6+CV1310*2^5+CW1310*2^4+CX1310*2^3+CY1310*2^2+CZ1310*2^1+DA1310*2^0</f>
        <v>0</v>
      </c>
      <c r="DQ1310" s="16">
        <f>IF(DS1310=2,AT1310*1000,IF(DS1310&gt;2,AT1310,HEX2DEC("40000000")))</f>
        <v>10</v>
      </c>
      <c r="DR1310" s="16">
        <f>IF(DT1310=2,AU1310*1000,IF(DT1310&gt;2,AU1310,HEX2DEC("40000000")))</f>
        <v>5</v>
      </c>
      <c r="DS1310" s="16">
        <v>5</v>
      </c>
      <c r="DT1310" s="16">
        <v>5</v>
      </c>
      <c r="DU1310" s="16">
        <f>MAX(0,MIN(AX1310,3))*2^14+MAX(0,MIN(AY1310,3))*2^12+MAX(0,MIN(AZ1310,3))*2^10+MAX(0,MIN(BA1310,3))*2^8+IF(AW1310&lt;0,31,IF(AW1310&gt;30,30,AW1310))</f>
        <v>0</v>
      </c>
      <c r="DV1310" s="16">
        <f>DD1310 + DE1310</f>
        <v>0</v>
      </c>
      <c r="DW1310" s="138" t="s">
        <v>184</v>
      </c>
      <c r="DX1310" s="137" t="s">
        <v>273</v>
      </c>
      <c r="DY1310" s="137" t="s">
        <v>186</v>
      </c>
      <c r="DZ1310" s="17"/>
      <c r="EA1310" s="15"/>
      <c r="EB1310" s="15"/>
      <c r="EC1310" s="15"/>
      <c r="ED1310" s="15"/>
    </row>
    <row r="1311" spans="1:134" ht="15" hidden="1" customHeight="1" x14ac:dyDescent="0.3">
      <c r="A1311" s="123"/>
      <c r="B1311" s="337" t="s">
        <v>2002</v>
      </c>
      <c r="C1311" s="569"/>
      <c r="D1311" s="257"/>
      <c r="E1311" s="204"/>
      <c r="F1311" s="204"/>
      <c r="G1311" s="204"/>
      <c r="H1311" s="204"/>
      <c r="I1311" s="204"/>
      <c r="J1311" s="204"/>
      <c r="K1311" s="204"/>
      <c r="L1311" s="204"/>
      <c r="M1311" s="204"/>
      <c r="N1311" s="204"/>
      <c r="O1311" s="204"/>
      <c r="P1311" s="204"/>
      <c r="Q1311" s="204"/>
      <c r="R1311" s="204"/>
      <c r="S1311" s="204"/>
      <c r="T1311" s="204"/>
      <c r="U1311" s="204"/>
      <c r="V1311" s="204"/>
      <c r="W1311" s="204"/>
      <c r="X1311" s="204"/>
      <c r="Y1311" s="204"/>
      <c r="Z1311" s="204"/>
      <c r="AA1311" s="204"/>
      <c r="AB1311" s="204"/>
      <c r="AC1311" s="204"/>
      <c r="AD1311" s="204"/>
      <c r="AE1311" s="204"/>
      <c r="AF1311" s="204"/>
      <c r="AG1311" s="204"/>
      <c r="AH1311" s="204"/>
      <c r="AI1311" s="204"/>
      <c r="AJ1311" s="148"/>
      <c r="AK1311" s="12"/>
      <c r="AL1311" s="12"/>
      <c r="AM1311" s="149"/>
      <c r="AN1311" s="150"/>
      <c r="AO1311" s="150"/>
      <c r="AP1311" s="150"/>
      <c r="AQ1311" s="140" t="s">
        <v>2003</v>
      </c>
      <c r="AR1311" s="133">
        <v>10</v>
      </c>
      <c r="AS1311" s="12" t="s">
        <v>1033</v>
      </c>
      <c r="AT1311" s="13"/>
      <c r="AU1311" s="13"/>
      <c r="AV1311" s="12"/>
      <c r="AW1311" s="12"/>
      <c r="AX1311" s="12"/>
      <c r="AY1311" s="12"/>
      <c r="AZ1311" s="12"/>
      <c r="BA1311" s="12"/>
      <c r="BB1311" s="14"/>
      <c r="BC1311" s="14"/>
      <c r="BD1311" s="15"/>
      <c r="BE1311" s="137" t="s">
        <v>183</v>
      </c>
      <c r="BF1311" s="146"/>
      <c r="BG1311" s="146"/>
      <c r="BH1311" s="146"/>
      <c r="BI1311" s="11" t="s">
        <v>183</v>
      </c>
      <c r="BJ1311" s="11" t="s">
        <v>183</v>
      </c>
      <c r="BK1311" s="11" t="s">
        <v>183</v>
      </c>
      <c r="BL1311" s="11" t="s">
        <v>183</v>
      </c>
      <c r="BM1311" s="11" t="s">
        <v>183</v>
      </c>
      <c r="BN1311" s="11" t="s">
        <v>183</v>
      </c>
      <c r="BO1311" s="11" t="s">
        <v>183</v>
      </c>
      <c r="BP1311" s="11" t="s">
        <v>183</v>
      </c>
      <c r="BQ1311" s="11" t="s">
        <v>183</v>
      </c>
      <c r="BR1311" s="11" t="s">
        <v>183</v>
      </c>
      <c r="BS1311" s="11" t="s">
        <v>183</v>
      </c>
      <c r="BT1311" s="11" t="s">
        <v>183</v>
      </c>
      <c r="BU1311" s="11"/>
      <c r="BV1311" s="15"/>
      <c r="BW1311" s="15"/>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c r="CU1311" s="15"/>
      <c r="CV1311" s="15"/>
      <c r="CW1311" s="15"/>
      <c r="CX1311" s="15"/>
      <c r="CY1311" s="15"/>
      <c r="CZ1311" s="15"/>
      <c r="DA1311" s="15"/>
      <c r="DB1311" s="16"/>
      <c r="DC1311" s="16"/>
      <c r="DD1311" s="16"/>
      <c r="DE1311" s="16"/>
      <c r="DF1311" s="17"/>
      <c r="DG1311" s="16"/>
      <c r="DH1311" s="16"/>
      <c r="DI1311" s="16"/>
      <c r="DJ1311" s="16"/>
      <c r="DK1311" s="16"/>
      <c r="DL1311" s="16"/>
      <c r="DM1311" s="13"/>
      <c r="DN1311" s="16"/>
      <c r="DO1311" s="16"/>
      <c r="DP1311" s="16"/>
      <c r="DQ1311" s="16"/>
      <c r="DR1311" s="16"/>
      <c r="DS1311" s="16"/>
      <c r="DT1311" s="16"/>
      <c r="DU1311" s="16"/>
      <c r="DV1311" s="16"/>
      <c r="DW1311" s="138"/>
      <c r="DX1311" s="137"/>
      <c r="DY1311" s="137"/>
      <c r="DZ1311" s="17"/>
      <c r="EA1311" s="15"/>
      <c r="EB1311" s="15"/>
      <c r="EC1311" s="15"/>
      <c r="ED1311" s="15"/>
    </row>
    <row r="1312" spans="1:134" ht="15" hidden="1" customHeight="1" x14ac:dyDescent="0.3">
      <c r="A1312" s="342" t="s">
        <v>1454</v>
      </c>
      <c r="B1312" s="337" t="s">
        <v>2004</v>
      </c>
      <c r="C1312" s="569"/>
      <c r="D1312" s="204"/>
      <c r="E1312" s="204"/>
      <c r="F1312" s="204"/>
      <c r="G1312" s="204"/>
      <c r="H1312" s="204"/>
      <c r="I1312" s="204"/>
      <c r="J1312" s="204"/>
      <c r="K1312" s="204"/>
      <c r="L1312" s="204"/>
      <c r="M1312" s="204"/>
      <c r="N1312" s="204"/>
      <c r="O1312" s="204"/>
      <c r="P1312" s="204"/>
      <c r="Q1312" s="204"/>
      <c r="R1312" s="204"/>
      <c r="S1312" s="204"/>
      <c r="T1312" s="204"/>
      <c r="U1312" s="204"/>
      <c r="V1312" s="204"/>
      <c r="W1312" s="204"/>
      <c r="X1312" s="204"/>
      <c r="Y1312" s="204"/>
      <c r="Z1312" s="204"/>
      <c r="AA1312" s="204"/>
      <c r="AB1312" s="204"/>
      <c r="AC1312" s="204"/>
      <c r="AD1312" s="204"/>
      <c r="AE1312" s="204"/>
      <c r="AF1312" s="204"/>
      <c r="AG1312" s="204"/>
      <c r="AH1312" s="204"/>
      <c r="AI1312" s="204"/>
      <c r="AJ1312" s="148"/>
      <c r="AK1312" s="12"/>
      <c r="AL1312" s="12"/>
      <c r="AM1312" s="149"/>
      <c r="AN1312" s="150"/>
      <c r="AO1312" s="150"/>
      <c r="AP1312" s="150"/>
      <c r="AQ1312" s="132" t="s">
        <v>2005</v>
      </c>
      <c r="AR1312" s="261">
        <v>4</v>
      </c>
      <c r="AS1312" s="12" t="s">
        <v>346</v>
      </c>
      <c r="AT1312" s="13"/>
      <c r="AU1312" s="13"/>
      <c r="AV1312" s="12"/>
      <c r="AW1312" s="12"/>
      <c r="AX1312" s="12"/>
      <c r="AY1312" s="12"/>
      <c r="AZ1312" s="12"/>
      <c r="BA1312" s="12"/>
      <c r="BB1312" s="14"/>
      <c r="BC1312" s="14"/>
      <c r="BD1312" s="15"/>
      <c r="BE1312" s="137"/>
      <c r="BF1312" s="146"/>
      <c r="BG1312" s="146"/>
      <c r="BH1312" s="146"/>
      <c r="BI1312" s="11"/>
      <c r="BJ1312" s="11"/>
      <c r="BK1312" s="11"/>
      <c r="BL1312" s="11"/>
      <c r="BM1312" s="11"/>
      <c r="BN1312" s="11"/>
      <c r="BO1312" s="11"/>
      <c r="BP1312" s="11"/>
      <c r="BQ1312" s="11"/>
      <c r="BR1312" s="11"/>
      <c r="BS1312" s="11"/>
      <c r="BT1312" s="11"/>
      <c r="BU1312" s="11"/>
      <c r="BV1312" s="15"/>
      <c r="BW1312" s="15"/>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c r="CU1312" s="15"/>
      <c r="CV1312" s="15"/>
      <c r="CW1312" s="15"/>
      <c r="CX1312" s="15"/>
      <c r="CY1312" s="15"/>
      <c r="CZ1312" s="15"/>
      <c r="DA1312" s="15"/>
      <c r="DB1312" s="16"/>
      <c r="DC1312" s="16"/>
      <c r="DD1312" s="16"/>
      <c r="DE1312" s="16"/>
      <c r="DF1312" s="17"/>
      <c r="DG1312" s="16"/>
      <c r="DH1312" s="16"/>
      <c r="DI1312" s="16"/>
      <c r="DJ1312" s="16"/>
      <c r="DK1312" s="16"/>
      <c r="DL1312" s="16"/>
      <c r="DM1312" s="13"/>
      <c r="DN1312" s="16"/>
      <c r="DO1312" s="16"/>
      <c r="DP1312" s="16"/>
      <c r="DQ1312" s="16"/>
      <c r="DR1312" s="16"/>
      <c r="DS1312" s="16"/>
      <c r="DT1312" s="16"/>
      <c r="DU1312" s="16"/>
      <c r="DV1312" s="16"/>
      <c r="DW1312" s="138"/>
      <c r="DX1312" s="137"/>
      <c r="DY1312" s="137"/>
      <c r="DZ1312" s="17"/>
      <c r="EA1312" s="15"/>
      <c r="EB1312" s="15"/>
      <c r="EC1312" s="15"/>
      <c r="ED1312" s="15"/>
    </row>
    <row r="1313" spans="1:134" ht="15" hidden="1" customHeight="1" x14ac:dyDescent="0.3">
      <c r="A1313" s="342" t="s">
        <v>1456</v>
      </c>
      <c r="B1313" s="337"/>
      <c r="C1313" s="569"/>
      <c r="D1313" s="204"/>
      <c r="E1313" s="204"/>
      <c r="F1313" s="204"/>
      <c r="G1313" s="204"/>
      <c r="H1313" s="204"/>
      <c r="I1313" s="204"/>
      <c r="J1313" s="204"/>
      <c r="K1313" s="204"/>
      <c r="L1313" s="204"/>
      <c r="M1313" s="204"/>
      <c r="N1313" s="204"/>
      <c r="O1313" s="204"/>
      <c r="P1313" s="204"/>
      <c r="Q1313" s="204"/>
      <c r="R1313" s="204"/>
      <c r="S1313" s="204"/>
      <c r="T1313" s="204"/>
      <c r="U1313" s="204"/>
      <c r="V1313" s="204"/>
      <c r="W1313" s="204"/>
      <c r="X1313" s="204"/>
      <c r="Y1313" s="204"/>
      <c r="Z1313" s="204"/>
      <c r="AA1313" s="204"/>
      <c r="AB1313" s="204"/>
      <c r="AC1313" s="204"/>
      <c r="AD1313" s="204"/>
      <c r="AE1313" s="204"/>
      <c r="AF1313" s="204"/>
      <c r="AG1313" s="204"/>
      <c r="AH1313" s="204"/>
      <c r="AI1313" s="204"/>
      <c r="AJ1313" s="148"/>
      <c r="AK1313" s="12"/>
      <c r="AL1313" s="12"/>
      <c r="AM1313" s="149"/>
      <c r="AN1313" s="150"/>
      <c r="AO1313" s="150"/>
      <c r="AP1313" s="150"/>
      <c r="AQ1313" s="140" t="s">
        <v>2006</v>
      </c>
      <c r="AR1313" s="224"/>
      <c r="AS1313" s="12"/>
      <c r="AT1313" s="13"/>
      <c r="AU1313" s="13"/>
      <c r="AV1313" s="12"/>
      <c r="AW1313" s="12"/>
      <c r="AX1313" s="12"/>
      <c r="AY1313" s="12"/>
      <c r="AZ1313" s="12"/>
      <c r="BA1313" s="12"/>
      <c r="BB1313" s="14"/>
      <c r="BC1313" s="14"/>
      <c r="BD1313" s="15"/>
      <c r="BE1313" s="137"/>
      <c r="BF1313" s="146"/>
      <c r="BG1313" s="146"/>
      <c r="BH1313" s="146"/>
      <c r="BI1313" s="11"/>
      <c r="BJ1313" s="11"/>
      <c r="BK1313" s="11"/>
      <c r="BL1313" s="11"/>
      <c r="BM1313" s="11"/>
      <c r="BN1313" s="11"/>
      <c r="BO1313" s="11"/>
      <c r="BP1313" s="11"/>
      <c r="BQ1313" s="11"/>
      <c r="BR1313" s="11"/>
      <c r="BS1313" s="11"/>
      <c r="BT1313" s="11"/>
      <c r="BU1313" s="11"/>
      <c r="BV1313" s="15"/>
      <c r="BW1313" s="15"/>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c r="CU1313" s="15"/>
      <c r="CV1313" s="15"/>
      <c r="CW1313" s="15"/>
      <c r="CX1313" s="15"/>
      <c r="CY1313" s="15"/>
      <c r="CZ1313" s="15"/>
      <c r="DA1313" s="15"/>
      <c r="DB1313" s="16"/>
      <c r="DC1313" s="16"/>
      <c r="DD1313" s="16"/>
      <c r="DE1313" s="16"/>
      <c r="DF1313" s="17"/>
      <c r="DG1313" s="16"/>
      <c r="DH1313" s="16"/>
      <c r="DI1313" s="16"/>
      <c r="DJ1313" s="16"/>
      <c r="DK1313" s="16"/>
      <c r="DL1313" s="16"/>
      <c r="DM1313" s="13"/>
      <c r="DN1313" s="16"/>
      <c r="DO1313" s="16"/>
      <c r="DP1313" s="16"/>
      <c r="DQ1313" s="16"/>
      <c r="DR1313" s="16"/>
      <c r="DS1313" s="16"/>
      <c r="DT1313" s="16"/>
      <c r="DU1313" s="16"/>
      <c r="DV1313" s="16"/>
      <c r="DW1313" s="138"/>
      <c r="DX1313" s="137"/>
      <c r="DY1313" s="137"/>
      <c r="DZ1313" s="17"/>
      <c r="EA1313" s="15"/>
      <c r="EB1313" s="15"/>
      <c r="EC1313" s="15"/>
      <c r="ED1313" s="15"/>
    </row>
    <row r="1314" spans="1:134" ht="15" hidden="1" customHeight="1" x14ac:dyDescent="0.3">
      <c r="A1314" s="342" t="s">
        <v>229</v>
      </c>
      <c r="B1314" s="139"/>
      <c r="C1314" s="561"/>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48"/>
      <c r="AK1314" s="12"/>
      <c r="AL1314" s="12"/>
      <c r="AM1314" s="149"/>
      <c r="AN1314" s="150"/>
      <c r="AO1314" s="150"/>
      <c r="AP1314" s="150"/>
      <c r="AQ1314" s="132"/>
      <c r="AR1314" s="12"/>
      <c r="AS1314" s="12"/>
      <c r="AT1314" s="12"/>
      <c r="AU1314" s="12"/>
      <c r="AV1314" s="12"/>
      <c r="AW1314" s="12"/>
      <c r="AX1314" s="12"/>
      <c r="AY1314" s="12"/>
      <c r="AZ1314" s="12"/>
      <c r="BA1314" s="12"/>
      <c r="BB1314" s="14"/>
      <c r="BC1314" s="14"/>
      <c r="BD1314" s="15"/>
      <c r="BE1314" s="137" t="s">
        <v>183</v>
      </c>
      <c r="BF1314" s="146"/>
      <c r="BG1314" s="146"/>
      <c r="BH1314" s="146"/>
      <c r="BI1314" s="11" t="s">
        <v>183</v>
      </c>
      <c r="BJ1314" s="11" t="s">
        <v>183</v>
      </c>
      <c r="BK1314" s="11" t="s">
        <v>183</v>
      </c>
      <c r="BL1314" s="11" t="s">
        <v>183</v>
      </c>
      <c r="BM1314" s="11" t="s">
        <v>183</v>
      </c>
      <c r="BN1314" s="11" t="s">
        <v>183</v>
      </c>
      <c r="BO1314" s="11" t="s">
        <v>183</v>
      </c>
      <c r="BP1314" s="11" t="s">
        <v>183</v>
      </c>
      <c r="BQ1314" s="11" t="s">
        <v>183</v>
      </c>
      <c r="BR1314" s="11" t="s">
        <v>183</v>
      </c>
      <c r="BS1314" s="11" t="s">
        <v>183</v>
      </c>
      <c r="BT1314" s="11" t="s">
        <v>183</v>
      </c>
      <c r="BU1314" s="11"/>
      <c r="BV1314" s="15"/>
      <c r="BW1314" s="15"/>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c r="CU1314" s="15"/>
      <c r="CV1314" s="15"/>
      <c r="CW1314" s="15"/>
      <c r="CX1314" s="15"/>
      <c r="CY1314" s="15"/>
      <c r="CZ1314" s="15"/>
      <c r="DA1314" s="15"/>
      <c r="DB1314" s="16"/>
      <c r="DC1314" s="16"/>
      <c r="DD1314" s="16"/>
      <c r="DE1314" s="16"/>
      <c r="DF1314" s="17"/>
      <c r="DG1314" s="16"/>
      <c r="DH1314" s="16"/>
      <c r="DI1314" s="16"/>
      <c r="DJ1314" s="16"/>
      <c r="DK1314" s="16"/>
      <c r="DL1314" s="16"/>
      <c r="DM1314" s="13"/>
      <c r="DN1314" s="16"/>
      <c r="DO1314" s="16"/>
      <c r="DP1314" s="16"/>
      <c r="DQ1314" s="16"/>
      <c r="DR1314" s="16"/>
      <c r="DS1314" s="16"/>
      <c r="DT1314" s="16"/>
      <c r="DU1314" s="16"/>
      <c r="DV1314" s="16"/>
      <c r="DW1314" s="138"/>
      <c r="DX1314" s="137"/>
      <c r="DY1314" s="137"/>
      <c r="DZ1314" s="17"/>
      <c r="EA1314" s="15"/>
      <c r="EB1314" s="15"/>
      <c r="EC1314" s="15"/>
      <c r="ED1314" s="15"/>
    </row>
    <row r="1315" spans="1:134" ht="15" hidden="1" customHeight="1" x14ac:dyDescent="0.3">
      <c r="A1315" s="220"/>
      <c r="B1315" s="191"/>
      <c r="C1315" s="579" t="s">
        <v>2007</v>
      </c>
      <c r="D1315" s="200"/>
      <c r="E1315" s="151"/>
      <c r="F1315" s="151"/>
      <c r="G1315" s="151"/>
      <c r="H1315" s="151"/>
      <c r="I1315" s="151"/>
      <c r="J1315" s="151"/>
      <c r="K1315" s="151"/>
      <c r="L1315" s="151"/>
      <c r="M1315" s="151"/>
      <c r="N1315" s="151"/>
      <c r="O1315" s="151"/>
      <c r="P1315" s="151"/>
      <c r="Q1315" s="151"/>
      <c r="R1315" s="151"/>
      <c r="S1315" s="243"/>
      <c r="T1315" s="243"/>
      <c r="U1315" s="243"/>
      <c r="V1315" s="243"/>
      <c r="W1315" s="243"/>
      <c r="X1315" s="243"/>
      <c r="Y1315" s="243"/>
      <c r="Z1315" s="243"/>
      <c r="AA1315" s="243"/>
      <c r="AB1315" s="243"/>
      <c r="AC1315" s="243"/>
      <c r="AD1315" s="243"/>
      <c r="AE1315" s="243"/>
      <c r="AF1315" s="243"/>
      <c r="AG1315" s="243"/>
      <c r="AH1315" s="243"/>
      <c r="AI1315" s="243"/>
      <c r="AJ1315" s="148">
        <f>IF($DM1315=0,0,(IF(_xlfn.BITAND($DM1315, 128),"8,", "") &amp; IF(_xlfn.BITAND($DM1315,64),"7,", "") &amp; IF(_xlfn.BITAND($DM1315,7), _xlfn.BITAND($DM1315,7) &amp; ",", "") &amp; IF(_xlfn.BITAND($DM1315, 56), _xlfn.BITAND($DM1315, 56)/8, "")))</f>
        <v>0</v>
      </c>
      <c r="AK1315" s="135">
        <v>1348</v>
      </c>
      <c r="AL1315" s="135">
        <v>3</v>
      </c>
      <c r="AM1315" s="194" t="s">
        <v>165</v>
      </c>
      <c r="AN1315" s="195" t="s">
        <v>1995</v>
      </c>
      <c r="AO1315" s="195" t="s">
        <v>343</v>
      </c>
      <c r="AP1315" s="196" t="s">
        <v>2008</v>
      </c>
      <c r="AQ1315" s="140" t="s">
        <v>1997</v>
      </c>
      <c r="AR1315" s="446" t="s">
        <v>1998</v>
      </c>
      <c r="AS1315" s="447"/>
      <c r="AT1315" s="134">
        <v>10</v>
      </c>
      <c r="AU1315" s="134">
        <v>5</v>
      </c>
      <c r="AV1315" s="12" t="s">
        <v>954</v>
      </c>
      <c r="AW1315" s="135">
        <v>0</v>
      </c>
      <c r="AX1315" s="135">
        <v>0</v>
      </c>
      <c r="AY1315" s="135">
        <v>0</v>
      </c>
      <c r="AZ1315" s="135">
        <v>0</v>
      </c>
      <c r="BA1315" s="135">
        <v>0</v>
      </c>
      <c r="BB1315" s="136"/>
      <c r="BC1315" s="136"/>
      <c r="BD1315" s="15"/>
      <c r="BE1315" s="137" t="str">
        <f>IF(C1315="","",C1315)</f>
        <v>Fuel pump relay coil short to power</v>
      </c>
      <c r="BF1315" s="11"/>
      <c r="BG1315" s="11"/>
      <c r="BH1315" s="11"/>
      <c r="BI1315" s="11" t="s">
        <v>183</v>
      </c>
      <c r="BJ1315" s="11" t="s">
        <v>183</v>
      </c>
      <c r="BK1315" s="11" t="s">
        <v>183</v>
      </c>
      <c r="BL1315" s="11" t="s">
        <v>183</v>
      </c>
      <c r="BM1315" s="11" t="s">
        <v>183</v>
      </c>
      <c r="BN1315" s="11" t="s">
        <v>183</v>
      </c>
      <c r="BO1315" s="11" t="s">
        <v>183</v>
      </c>
      <c r="BP1315" s="11" t="s">
        <v>183</v>
      </c>
      <c r="BQ1315" s="11" t="s">
        <v>183</v>
      </c>
      <c r="BR1315" s="11" t="s">
        <v>183</v>
      </c>
      <c r="BS1315" s="11" t="s">
        <v>183</v>
      </c>
      <c r="BT1315" s="11" t="s">
        <v>183</v>
      </c>
      <c r="BU1315" s="11"/>
      <c r="BV1315" s="15">
        <f>IF(UPPER(TRIM(D1315))="X",1,0)</f>
        <v>0</v>
      </c>
      <c r="BW1315" s="15">
        <f>IF(UPPER(TRIM(E1315))="X",1,0)</f>
        <v>0</v>
      </c>
      <c r="BX1315" s="15">
        <f>IF(UPPER(TRIM(F1315))="X",1,0)</f>
        <v>0</v>
      </c>
      <c r="BY1315" s="15">
        <f>IF(UPPER(TRIM(G1315))="X",1,0)</f>
        <v>0</v>
      </c>
      <c r="BZ1315" s="15">
        <f>IF(UPPER(TRIM(H1315))="X",1,0)</f>
        <v>0</v>
      </c>
      <c r="CA1315" s="15">
        <f>IF(UPPER(TRIM(J1315))="X",1,0)</f>
        <v>0</v>
      </c>
      <c r="CB1315" s="15">
        <f>IF(UPPER(TRIM(L1315))="X",1,0)</f>
        <v>0</v>
      </c>
      <c r="CC1315" s="15">
        <f>IF(UPPER(TRIM(M1315))="X",1,0)</f>
        <v>0</v>
      </c>
      <c r="CD1315" s="15">
        <f>IF(UPPER(TRIM(I1315))="X",1,0)</f>
        <v>0</v>
      </c>
      <c r="CE1315" s="15">
        <f>IF(UPPER(TRIM(K1315))="X",1,0)</f>
        <v>0</v>
      </c>
      <c r="CF1315" s="15">
        <f t="shared" ref="CF1315:DA1315" si="616">IF(UPPER(TRIM(N1315))="X",1,0)</f>
        <v>0</v>
      </c>
      <c r="CG1315" s="15">
        <f t="shared" si="616"/>
        <v>0</v>
      </c>
      <c r="CH1315" s="15">
        <f t="shared" si="616"/>
        <v>0</v>
      </c>
      <c r="CI1315" s="15">
        <f t="shared" si="616"/>
        <v>0</v>
      </c>
      <c r="CJ1315" s="15">
        <f t="shared" si="616"/>
        <v>0</v>
      </c>
      <c r="CK1315" s="15">
        <f t="shared" si="616"/>
        <v>0</v>
      </c>
      <c r="CL1315" s="15">
        <f t="shared" si="616"/>
        <v>0</v>
      </c>
      <c r="CM1315" s="15">
        <f t="shared" si="616"/>
        <v>0</v>
      </c>
      <c r="CN1315" s="15">
        <f t="shared" si="616"/>
        <v>0</v>
      </c>
      <c r="CO1315" s="15">
        <f t="shared" si="616"/>
        <v>0</v>
      </c>
      <c r="CP1315" s="15">
        <f t="shared" si="616"/>
        <v>0</v>
      </c>
      <c r="CQ1315" s="15">
        <f t="shared" si="616"/>
        <v>0</v>
      </c>
      <c r="CR1315" s="15">
        <f t="shared" si="616"/>
        <v>0</v>
      </c>
      <c r="CS1315" s="15">
        <f t="shared" si="616"/>
        <v>0</v>
      </c>
      <c r="CT1315" s="15">
        <f t="shared" si="616"/>
        <v>0</v>
      </c>
      <c r="CU1315" s="15">
        <f t="shared" si="616"/>
        <v>0</v>
      </c>
      <c r="CV1315" s="15">
        <f t="shared" si="616"/>
        <v>0</v>
      </c>
      <c r="CW1315" s="15">
        <f t="shared" si="616"/>
        <v>0</v>
      </c>
      <c r="CX1315" s="15">
        <f t="shared" si="616"/>
        <v>0</v>
      </c>
      <c r="CY1315" s="15">
        <f t="shared" si="616"/>
        <v>0</v>
      </c>
      <c r="CZ1315" s="15">
        <f t="shared" si="616"/>
        <v>0</v>
      </c>
      <c r="DA1315" s="15">
        <f t="shared" si="616"/>
        <v>0</v>
      </c>
      <c r="DB1315" s="16">
        <f>IF(UPPER(TRIM(AM1315))="P", 0, IF(UPPER(TRIM(AM1315))="C", 16384, IF(UPPER(TRIM(AM1315))="B", 32768, IF(UPPER(TRIM(AM1315))="U", 49152, -1))))</f>
        <v>0</v>
      </c>
      <c r="DC1315" s="16">
        <f>HEX2DEC(AN1315)</f>
        <v>1575</v>
      </c>
      <c r="DD1315" s="16">
        <f>IF(UPPER(TRIM(BB1315))="",0,IF(UPPER(TRIM(BB1315))="M",32,IF(UPPER(TRIM(BB1315))="H",64,IF(UPPER(TRIM(BB1315))="I",128,-1))))</f>
        <v>0</v>
      </c>
      <c r="DE1315" s="16">
        <f>IF(UPPER(TRIM(BC1315))="",0, IF(UPPER(TRIM(BC1315))="U",1,IF(UPPER(TRIM(BC1315))="A",2,IF(UPPER(TRIM(BC1315))="B1",4,IF(UPPER(TRIM(BC1315))="B2",8,IF(UPPER(TRIM(BC1315))="C",16,-1))))))</f>
        <v>0</v>
      </c>
      <c r="DF1315" s="17"/>
      <c r="DG1315" s="16">
        <v>169</v>
      </c>
      <c r="DH1315" s="16">
        <f>AK1315</f>
        <v>1348</v>
      </c>
      <c r="DI1315" s="16">
        <f>AL1315</f>
        <v>3</v>
      </c>
      <c r="DJ1315" s="16">
        <f>DB1315 + DC1315</f>
        <v>1575</v>
      </c>
      <c r="DK1315" s="16">
        <f>HEX2DEC(AO1315)</f>
        <v>18</v>
      </c>
      <c r="DL1315" s="16">
        <f>HEX2DEC(AP1315)</f>
        <v>1577</v>
      </c>
      <c r="DM1315" s="13">
        <v>0</v>
      </c>
      <c r="DN1315" s="16">
        <v>129</v>
      </c>
      <c r="DO1315" s="16">
        <f>BV1315*2^15+BW1315*2^14+BX1315*2^13+BY1315*2^12+BZ1315*2^11+CA1315*2^10+CB1315*2^9+CC1315*2^8+CD1315*2^7+CE1315*2^6+CF1315*2^5+CG1315*2^4+CH1315*2^3+CI1315*2^2+CJ1315*2^1+CK1315*2^0</f>
        <v>0</v>
      </c>
      <c r="DP1315" s="16">
        <f>CL1315*2^15+CM1315*2^14+CN1315*2^13+CO1315*2^12+CP1315*2^11+CQ1315*2^10+CR1315*2^9+CS1315*2^8+CT1315*2^7+CU1315*2^6+CV1315*2^5+CW1315*2^4+CX1315*2^3+CY1315*2^2+CZ1315*2^1+DA1315*2^0</f>
        <v>0</v>
      </c>
      <c r="DQ1315" s="16">
        <f>IF(DS1315=2,AT1315*1000,AT1315)</f>
        <v>10</v>
      </c>
      <c r="DR1315" s="16">
        <f>IF(DT1315=2,AU1315*1000,AU1315)</f>
        <v>5</v>
      </c>
      <c r="DS1315" s="16">
        <v>5</v>
      </c>
      <c r="DT1315" s="16">
        <v>5</v>
      </c>
      <c r="DU1315" s="16">
        <f>MAX(0,MIN(AX1315,3))*2^14+MAX(0,MIN(AY1315,3))*2^12+MAX(0,MIN(AZ1315,3))*2^10+MAX(0,MIN(BA1315,3))*2^8+IF(AW1315&lt;0,31,IF(AW1315&gt;30,30,AW1315))</f>
        <v>0</v>
      </c>
      <c r="DV1315" s="16">
        <f>DD1315 + DE1315</f>
        <v>0</v>
      </c>
      <c r="DW1315" s="138"/>
      <c r="DX1315" s="137"/>
      <c r="DY1315" s="137"/>
      <c r="DZ1315" s="17"/>
      <c r="EA1315" s="15"/>
      <c r="EB1315" s="15"/>
      <c r="EC1315" s="15"/>
      <c r="ED1315" s="15"/>
    </row>
    <row r="1316" spans="1:134" ht="15" hidden="1" customHeight="1" x14ac:dyDescent="0.3">
      <c r="A1316" s="220"/>
      <c r="B1316" s="139"/>
      <c r="C1316" s="561"/>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48"/>
      <c r="AK1316" s="12"/>
      <c r="AL1316" s="12"/>
      <c r="AM1316" s="149"/>
      <c r="AN1316" s="150"/>
      <c r="AO1316" s="150"/>
      <c r="AP1316" s="150"/>
      <c r="AQ1316" s="132" t="s">
        <v>2009</v>
      </c>
      <c r="AR1316" s="133">
        <v>90</v>
      </c>
      <c r="AS1316" s="12" t="s">
        <v>1033</v>
      </c>
      <c r="AT1316" s="12"/>
      <c r="AU1316" s="12"/>
      <c r="AV1316" s="12"/>
      <c r="AW1316" s="12"/>
      <c r="AX1316" s="12"/>
      <c r="AY1316" s="12"/>
      <c r="AZ1316" s="12"/>
      <c r="BA1316" s="12"/>
      <c r="BB1316" s="14"/>
      <c r="BC1316" s="14"/>
      <c r="BD1316" s="15"/>
      <c r="BE1316" s="137" t="s">
        <v>183</v>
      </c>
      <c r="BF1316" s="146"/>
      <c r="BG1316" s="146"/>
      <c r="BH1316" s="146"/>
      <c r="BI1316" s="11" t="s">
        <v>183</v>
      </c>
      <c r="BJ1316" s="11" t="s">
        <v>183</v>
      </c>
      <c r="BK1316" s="11" t="s">
        <v>183</v>
      </c>
      <c r="BL1316" s="11" t="s">
        <v>183</v>
      </c>
      <c r="BM1316" s="11" t="s">
        <v>183</v>
      </c>
      <c r="BN1316" s="11" t="s">
        <v>183</v>
      </c>
      <c r="BO1316" s="11" t="s">
        <v>183</v>
      </c>
      <c r="BP1316" s="11" t="s">
        <v>183</v>
      </c>
      <c r="BQ1316" s="11" t="s">
        <v>183</v>
      </c>
      <c r="BR1316" s="11" t="s">
        <v>183</v>
      </c>
      <c r="BS1316" s="11" t="s">
        <v>183</v>
      </c>
      <c r="BT1316" s="11" t="s">
        <v>183</v>
      </c>
      <c r="BU1316" s="11"/>
      <c r="BV1316" s="15"/>
      <c r="BW1316" s="15"/>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c r="CU1316" s="15"/>
      <c r="CV1316" s="15"/>
      <c r="CW1316" s="15"/>
      <c r="CX1316" s="15"/>
      <c r="CY1316" s="15"/>
      <c r="CZ1316" s="15"/>
      <c r="DA1316" s="15"/>
      <c r="DB1316" s="16"/>
      <c r="DC1316" s="16"/>
      <c r="DD1316" s="16"/>
      <c r="DE1316" s="16"/>
      <c r="DF1316" s="17"/>
      <c r="DG1316" s="16"/>
      <c r="DH1316" s="16"/>
      <c r="DI1316" s="16"/>
      <c r="DJ1316" s="16"/>
      <c r="DK1316" s="16"/>
      <c r="DL1316" s="16"/>
      <c r="DM1316" s="13"/>
      <c r="DN1316" s="16"/>
      <c r="DO1316" s="16"/>
      <c r="DP1316" s="16"/>
      <c r="DQ1316" s="16"/>
      <c r="DR1316" s="16"/>
      <c r="DS1316" s="16"/>
      <c r="DT1316" s="16"/>
      <c r="DU1316" s="16"/>
      <c r="DV1316" s="16"/>
      <c r="DW1316" s="138"/>
      <c r="DX1316" s="137"/>
      <c r="DY1316" s="137"/>
      <c r="DZ1316" s="17"/>
      <c r="EA1316" s="15"/>
      <c r="EB1316" s="15"/>
      <c r="EC1316" s="15"/>
      <c r="ED1316" s="15"/>
    </row>
    <row r="1317" spans="1:134" ht="15" hidden="1" customHeight="1" x14ac:dyDescent="0.3">
      <c r="A1317" s="220"/>
      <c r="B1317" s="139"/>
      <c r="C1317" s="569"/>
      <c r="D1317" s="204"/>
      <c r="E1317" s="204"/>
      <c r="F1317" s="204"/>
      <c r="G1317" s="204"/>
      <c r="H1317" s="204"/>
      <c r="I1317" s="204"/>
      <c r="J1317" s="204"/>
      <c r="K1317" s="204"/>
      <c r="L1317" s="204"/>
      <c r="M1317" s="204"/>
      <c r="N1317" s="204"/>
      <c r="O1317" s="204"/>
      <c r="P1317" s="204"/>
      <c r="Q1317" s="204"/>
      <c r="R1317" s="204"/>
      <c r="S1317" s="204"/>
      <c r="T1317" s="204"/>
      <c r="U1317" s="204"/>
      <c r="V1317" s="204"/>
      <c r="W1317" s="204"/>
      <c r="X1317" s="204"/>
      <c r="Y1317" s="204"/>
      <c r="Z1317" s="204"/>
      <c r="AA1317" s="204"/>
      <c r="AB1317" s="204"/>
      <c r="AC1317" s="204"/>
      <c r="AD1317" s="204"/>
      <c r="AE1317" s="204"/>
      <c r="AF1317" s="204"/>
      <c r="AG1317" s="204"/>
      <c r="AH1317" s="204"/>
      <c r="AI1317" s="204"/>
      <c r="AJ1317" s="148"/>
      <c r="AK1317" s="12"/>
      <c r="AL1317" s="12"/>
      <c r="AM1317" s="149"/>
      <c r="AN1317" s="150"/>
      <c r="AO1317" s="150"/>
      <c r="AP1317" s="150"/>
      <c r="AQ1317" s="132" t="s">
        <v>2005</v>
      </c>
      <c r="AR1317" s="133">
        <v>90</v>
      </c>
      <c r="AS1317" s="12" t="s">
        <v>1033</v>
      </c>
      <c r="AT1317" s="13"/>
      <c r="AU1317" s="13"/>
      <c r="AV1317" s="12"/>
      <c r="AW1317" s="12"/>
      <c r="AX1317" s="12"/>
      <c r="AY1317" s="12"/>
      <c r="AZ1317" s="12"/>
      <c r="BA1317" s="12"/>
      <c r="BB1317" s="14"/>
      <c r="BC1317" s="14"/>
      <c r="BD1317" s="15"/>
      <c r="BE1317" s="137" t="s">
        <v>183</v>
      </c>
      <c r="BF1317" s="11"/>
      <c r="BG1317" s="11"/>
      <c r="BH1317" s="11"/>
      <c r="BI1317" s="11" t="s">
        <v>183</v>
      </c>
      <c r="BJ1317" s="11" t="s">
        <v>183</v>
      </c>
      <c r="BK1317" s="11" t="s">
        <v>183</v>
      </c>
      <c r="BL1317" s="11" t="s">
        <v>183</v>
      </c>
      <c r="BM1317" s="11" t="s">
        <v>183</v>
      </c>
      <c r="BN1317" s="11" t="s">
        <v>183</v>
      </c>
      <c r="BO1317" s="11" t="s">
        <v>183</v>
      </c>
      <c r="BP1317" s="11" t="s">
        <v>183</v>
      </c>
      <c r="BQ1317" s="11" t="s">
        <v>183</v>
      </c>
      <c r="BR1317" s="11" t="s">
        <v>183</v>
      </c>
      <c r="BS1317" s="11" t="s">
        <v>183</v>
      </c>
      <c r="BT1317" s="11" t="s">
        <v>183</v>
      </c>
      <c r="BU1317" s="11"/>
      <c r="BV1317" s="15"/>
      <c r="BW1317" s="15"/>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c r="CU1317" s="15"/>
      <c r="CV1317" s="15"/>
      <c r="CW1317" s="15"/>
      <c r="CX1317" s="15"/>
      <c r="CY1317" s="15"/>
      <c r="CZ1317" s="15"/>
      <c r="DA1317" s="15"/>
      <c r="DB1317" s="16"/>
      <c r="DC1317" s="16"/>
      <c r="DD1317" s="16"/>
      <c r="DE1317" s="16"/>
      <c r="DF1317" s="17"/>
      <c r="DG1317" s="16"/>
      <c r="DH1317" s="16"/>
      <c r="DI1317" s="16"/>
      <c r="DJ1317" s="16"/>
      <c r="DK1317" s="16"/>
      <c r="DL1317" s="16"/>
      <c r="DM1317" s="13"/>
      <c r="DN1317" s="16"/>
      <c r="DO1317" s="16"/>
      <c r="DP1317" s="16"/>
      <c r="DQ1317" s="16"/>
      <c r="DR1317" s="16"/>
      <c r="DS1317" s="16"/>
      <c r="DT1317" s="16"/>
      <c r="DU1317" s="16"/>
      <c r="DV1317" s="16"/>
      <c r="DW1317" s="138"/>
      <c r="DX1317" s="137"/>
      <c r="DY1317" s="137"/>
      <c r="DZ1317" s="17"/>
      <c r="EA1317" s="15"/>
      <c r="EB1317" s="15"/>
      <c r="EC1317" s="15"/>
      <c r="ED1317" s="15"/>
    </row>
    <row r="1318" spans="1:134" ht="15" hidden="1" customHeight="1" x14ac:dyDescent="0.3">
      <c r="A1318" s="220"/>
      <c r="B1318" s="176"/>
      <c r="C1318" s="567"/>
      <c r="D1318" s="184"/>
      <c r="E1318" s="184"/>
      <c r="F1318" s="184"/>
      <c r="G1318" s="184"/>
      <c r="H1318" s="184"/>
      <c r="I1318" s="184"/>
      <c r="J1318" s="184"/>
      <c r="K1318" s="184"/>
      <c r="L1318" s="184"/>
      <c r="M1318" s="184"/>
      <c r="N1318" s="184"/>
      <c r="O1318" s="184"/>
      <c r="P1318" s="184"/>
      <c r="Q1318" s="184"/>
      <c r="R1318" s="184"/>
      <c r="S1318" s="184"/>
      <c r="T1318" s="184"/>
      <c r="U1318" s="184"/>
      <c r="V1318" s="184"/>
      <c r="W1318" s="184"/>
      <c r="X1318" s="184"/>
      <c r="Y1318" s="184"/>
      <c r="Z1318" s="184"/>
      <c r="AA1318" s="184"/>
      <c r="AB1318" s="184"/>
      <c r="AC1318" s="184"/>
      <c r="AD1318" s="184"/>
      <c r="AE1318" s="184"/>
      <c r="AF1318" s="184"/>
      <c r="AG1318" s="184"/>
      <c r="AH1318" s="184"/>
      <c r="AI1318" s="184"/>
      <c r="AJ1318" s="285"/>
      <c r="AK1318" s="184"/>
      <c r="AL1318" s="184"/>
      <c r="AM1318" s="286"/>
      <c r="AN1318" s="287"/>
      <c r="AO1318" s="287"/>
      <c r="AP1318" s="287"/>
      <c r="AQ1318" s="295"/>
      <c r="AR1318" s="189"/>
      <c r="AS1318" s="184"/>
      <c r="AT1318" s="190"/>
      <c r="AU1318" s="341"/>
      <c r="AV1318" s="184"/>
      <c r="AW1318" s="184"/>
      <c r="AX1318" s="184"/>
      <c r="AY1318" s="184"/>
      <c r="AZ1318" s="184"/>
      <c r="BA1318" s="184"/>
      <c r="BB1318" s="186"/>
      <c r="BC1318" s="186"/>
      <c r="BD1318" s="15"/>
      <c r="BE1318" s="137" t="s">
        <v>183</v>
      </c>
      <c r="BF1318" s="146"/>
      <c r="BG1318" s="146"/>
      <c r="BH1318" s="146"/>
      <c r="BI1318" s="11" t="s">
        <v>183</v>
      </c>
      <c r="BJ1318" s="11" t="s">
        <v>183</v>
      </c>
      <c r="BK1318" s="11" t="s">
        <v>183</v>
      </c>
      <c r="BL1318" s="11" t="s">
        <v>183</v>
      </c>
      <c r="BM1318" s="11" t="s">
        <v>183</v>
      </c>
      <c r="BN1318" s="11" t="s">
        <v>183</v>
      </c>
      <c r="BO1318" s="11" t="s">
        <v>183</v>
      </c>
      <c r="BP1318" s="11" t="s">
        <v>183</v>
      </c>
      <c r="BQ1318" s="11" t="s">
        <v>183</v>
      </c>
      <c r="BR1318" s="11" t="s">
        <v>183</v>
      </c>
      <c r="BS1318" s="11" t="s">
        <v>183</v>
      </c>
      <c r="BT1318" s="11" t="s">
        <v>183</v>
      </c>
      <c r="BU1318" s="11"/>
      <c r="BV1318" s="15"/>
      <c r="BW1318" s="15"/>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c r="CU1318" s="15"/>
      <c r="CV1318" s="15"/>
      <c r="CW1318" s="15"/>
      <c r="CX1318" s="15"/>
      <c r="CY1318" s="15"/>
      <c r="CZ1318" s="15"/>
      <c r="DA1318" s="15"/>
      <c r="DB1318" s="16"/>
      <c r="DC1318" s="16"/>
      <c r="DD1318" s="16"/>
      <c r="DE1318" s="16"/>
      <c r="DF1318" s="17"/>
      <c r="DG1318" s="16"/>
      <c r="DH1318" s="16"/>
      <c r="DI1318" s="16"/>
      <c r="DJ1318" s="16"/>
      <c r="DK1318" s="16"/>
      <c r="DL1318" s="16"/>
      <c r="DM1318" s="185"/>
      <c r="DN1318" s="16"/>
      <c r="DO1318" s="16"/>
      <c r="DP1318" s="16"/>
      <c r="DQ1318" s="16"/>
      <c r="DR1318" s="16"/>
      <c r="DS1318" s="16"/>
      <c r="DT1318" s="16"/>
      <c r="DU1318" s="16"/>
      <c r="DV1318" s="16"/>
      <c r="DW1318" s="138"/>
      <c r="DX1318" s="137"/>
      <c r="DY1318" s="137"/>
      <c r="DZ1318" s="17"/>
      <c r="EA1318" s="15"/>
      <c r="EB1318" s="15"/>
      <c r="EC1318" s="15"/>
      <c r="ED1318" s="15"/>
    </row>
    <row r="1319" spans="1:134" ht="15" hidden="1" customHeight="1" x14ac:dyDescent="0.3">
      <c r="A1319" s="220"/>
      <c r="B1319" s="139"/>
      <c r="C1319" s="561" t="s">
        <v>2010</v>
      </c>
      <c r="D1319" s="193"/>
      <c r="E1319" s="237"/>
      <c r="F1319" s="238"/>
      <c r="G1319" s="193"/>
      <c r="H1319" s="238"/>
      <c r="I1319" s="193"/>
      <c r="J1319" s="193"/>
      <c r="K1319" s="238"/>
      <c r="L1319" s="193"/>
      <c r="M1319" s="238"/>
      <c r="N1319" s="193"/>
      <c r="O1319" s="238"/>
      <c r="P1319" s="238"/>
      <c r="Q1319" s="238"/>
      <c r="R1319" s="238"/>
      <c r="S1319" s="239"/>
      <c r="T1319" s="239"/>
      <c r="U1319" s="239"/>
      <c r="V1319" s="239"/>
      <c r="W1319" s="239"/>
      <c r="X1319" s="239"/>
      <c r="Y1319" s="239"/>
      <c r="Z1319" s="239"/>
      <c r="AA1319" s="239"/>
      <c r="AB1319" s="239"/>
      <c r="AC1319" s="239"/>
      <c r="AD1319" s="239"/>
      <c r="AE1319" s="239"/>
      <c r="AF1319" s="239"/>
      <c r="AG1319" s="239"/>
      <c r="AH1319" s="239"/>
      <c r="AI1319" s="239"/>
      <c r="AJ1319" s="128">
        <f>IF($DM1319=0,0,(IF(_xlfn.BITAND($DM1319, 128),"8,", "") &amp; IF(_xlfn.BITAND($DM1319,64),"7,", "") &amp; IF(_xlfn.BITAND($DM1319,7), _xlfn.BITAND($DM1319,7) &amp; ",", "") &amp; IF(_xlfn.BITAND($DM1319, 56), _xlfn.BITAND($DM1319, 56)/8, "")))</f>
        <v>0</v>
      </c>
      <c r="AK1319" s="129">
        <v>520270</v>
      </c>
      <c r="AL1319" s="129">
        <v>31</v>
      </c>
      <c r="AM1319" s="130" t="s">
        <v>165</v>
      </c>
      <c r="AN1319" s="131" t="s">
        <v>2011</v>
      </c>
      <c r="AO1319" s="131" t="s">
        <v>167</v>
      </c>
      <c r="AP1319" s="302" t="s">
        <v>189</v>
      </c>
      <c r="AQ1319" s="132" t="s">
        <v>2012</v>
      </c>
      <c r="AR1319" s="134">
        <v>100</v>
      </c>
      <c r="AS1319" s="12" t="s">
        <v>1220</v>
      </c>
      <c r="AT1319" s="198">
        <v>1</v>
      </c>
      <c r="AU1319" s="198">
        <v>0.5</v>
      </c>
      <c r="AV1319" s="12" t="s">
        <v>259</v>
      </c>
      <c r="AW1319" s="135">
        <v>0</v>
      </c>
      <c r="AX1319" s="135">
        <v>0</v>
      </c>
      <c r="AY1319" s="135">
        <v>0</v>
      </c>
      <c r="AZ1319" s="135">
        <v>0</v>
      </c>
      <c r="BA1319" s="135">
        <v>0</v>
      </c>
      <c r="BB1319" s="136"/>
      <c r="BC1319" s="136"/>
      <c r="BD1319" s="15"/>
      <c r="BE1319" s="137" t="str">
        <f>IF(C1319="","",C1319)</f>
        <v>IVS/Brake/Trans-Park interlock failure</v>
      </c>
      <c r="BF1319" s="146"/>
      <c r="BG1319" s="146"/>
      <c r="BH1319" s="146"/>
      <c r="BI1319" s="11" t="s">
        <v>183</v>
      </c>
      <c r="BJ1319" s="11" t="s">
        <v>183</v>
      </c>
      <c r="BK1319" s="11" t="s">
        <v>183</v>
      </c>
      <c r="BL1319" s="11" t="s">
        <v>183</v>
      </c>
      <c r="BM1319" s="11" t="s">
        <v>183</v>
      </c>
      <c r="BN1319" s="11" t="s">
        <v>183</v>
      </c>
      <c r="BO1319" s="11" t="s">
        <v>183</v>
      </c>
      <c r="BP1319" s="11" t="s">
        <v>183</v>
      </c>
      <c r="BQ1319" s="11" t="s">
        <v>183</v>
      </c>
      <c r="BR1319" s="11" t="s">
        <v>183</v>
      </c>
      <c r="BS1319" s="11" t="s">
        <v>183</v>
      </c>
      <c r="BT1319" s="11" t="s">
        <v>183</v>
      </c>
      <c r="BU1319" s="11"/>
      <c r="BV1319" s="15">
        <f>IF(UPPER(TRIM(D1319))="X",1,0)</f>
        <v>0</v>
      </c>
      <c r="BW1319" s="15">
        <f>IF(UPPER(TRIM(E1319))="X",1,0)</f>
        <v>0</v>
      </c>
      <c r="BX1319" s="15">
        <f>IF(UPPER(TRIM(F1319))="X",1,0)</f>
        <v>0</v>
      </c>
      <c r="BY1319" s="15">
        <f>IF(UPPER(TRIM(G1319))="X",1,0)</f>
        <v>0</v>
      </c>
      <c r="BZ1319" s="15">
        <f>IF(UPPER(TRIM(H1319))="X",1,0)</f>
        <v>0</v>
      </c>
      <c r="CA1319" s="15">
        <f>IF(UPPER(TRIM(J1319))="X",1,0)</f>
        <v>0</v>
      </c>
      <c r="CB1319" s="15">
        <f>IF(UPPER(TRIM(L1319))="X",1,0)</f>
        <v>0</v>
      </c>
      <c r="CC1319" s="15">
        <f>IF(UPPER(TRIM(M1319))="X",1,0)</f>
        <v>0</v>
      </c>
      <c r="CD1319" s="15">
        <f>IF(UPPER(TRIM(I1319))="X",1,0)</f>
        <v>0</v>
      </c>
      <c r="CE1319" s="15">
        <f>IF(UPPER(TRIM(K1319))="X",1,0)</f>
        <v>0</v>
      </c>
      <c r="CF1319" s="15">
        <f t="shared" ref="CF1319:DA1319" si="617">IF(UPPER(TRIM(N1319))="X",1,0)</f>
        <v>0</v>
      </c>
      <c r="CG1319" s="15">
        <f t="shared" si="617"/>
        <v>0</v>
      </c>
      <c r="CH1319" s="15">
        <f t="shared" si="617"/>
        <v>0</v>
      </c>
      <c r="CI1319" s="15">
        <f t="shared" si="617"/>
        <v>0</v>
      </c>
      <c r="CJ1319" s="15">
        <f t="shared" si="617"/>
        <v>0</v>
      </c>
      <c r="CK1319" s="15">
        <f t="shared" si="617"/>
        <v>0</v>
      </c>
      <c r="CL1319" s="15">
        <f t="shared" si="617"/>
        <v>0</v>
      </c>
      <c r="CM1319" s="15">
        <f t="shared" si="617"/>
        <v>0</v>
      </c>
      <c r="CN1319" s="15">
        <f t="shared" si="617"/>
        <v>0</v>
      </c>
      <c r="CO1319" s="15">
        <f t="shared" si="617"/>
        <v>0</v>
      </c>
      <c r="CP1319" s="15">
        <f t="shared" si="617"/>
        <v>0</v>
      </c>
      <c r="CQ1319" s="15">
        <f t="shared" si="617"/>
        <v>0</v>
      </c>
      <c r="CR1319" s="15">
        <f t="shared" si="617"/>
        <v>0</v>
      </c>
      <c r="CS1319" s="15">
        <f t="shared" si="617"/>
        <v>0</v>
      </c>
      <c r="CT1319" s="15">
        <f t="shared" si="617"/>
        <v>0</v>
      </c>
      <c r="CU1319" s="15">
        <f t="shared" si="617"/>
        <v>0</v>
      </c>
      <c r="CV1319" s="15">
        <f t="shared" si="617"/>
        <v>0</v>
      </c>
      <c r="CW1319" s="15">
        <f t="shared" si="617"/>
        <v>0</v>
      </c>
      <c r="CX1319" s="15">
        <f t="shared" si="617"/>
        <v>0</v>
      </c>
      <c r="CY1319" s="15">
        <f t="shared" si="617"/>
        <v>0</v>
      </c>
      <c r="CZ1319" s="15">
        <f t="shared" si="617"/>
        <v>0</v>
      </c>
      <c r="DA1319" s="15">
        <f t="shared" si="617"/>
        <v>0</v>
      </c>
      <c r="DB1319" s="16">
        <f>IF(UPPER(TRIM(AM1319))="P", 0, IF(UPPER(TRIM(AM1319))="C", 16384, IF(UPPER(TRIM(AM1319))="B", 32768, IF(UPPER(TRIM(AM1319))="U", 49152, -1))))</f>
        <v>0</v>
      </c>
      <c r="DC1319" s="16">
        <f>HEX2DEC(AN1319)</f>
        <v>5425</v>
      </c>
      <c r="DD1319" s="16">
        <f>IF(UPPER(TRIM(BB1319))="",0,IF(UPPER(TRIM(BB1319))="M",32,IF(UPPER(TRIM(BB1319))="H",64,IF(UPPER(TRIM(BB1319))="I",128,-1))))</f>
        <v>0</v>
      </c>
      <c r="DE1319" s="16">
        <f>IF(UPPER(TRIM(BC1319))="",0, IF(UPPER(TRIM(BC1319))="U",1,IF(UPPER(TRIM(BC1319))="A",2,IF(UPPER(TRIM(BC1319))="B1",4,IF(UPPER(TRIM(BC1319))="B2",8,IF(UPPER(TRIM(BC1319))="C",16,-1))))))</f>
        <v>0</v>
      </c>
      <c r="DF1319" s="17"/>
      <c r="DG1319" s="16">
        <v>92</v>
      </c>
      <c r="DH1319" s="16">
        <f>AK1319</f>
        <v>520270</v>
      </c>
      <c r="DI1319" s="16">
        <f>AL1319</f>
        <v>31</v>
      </c>
      <c r="DJ1319" s="16">
        <f>DB1319 + DC1319</f>
        <v>5425</v>
      </c>
      <c r="DK1319" s="16">
        <f>HEX2DEC(AO1319)</f>
        <v>0</v>
      </c>
      <c r="DL1319" s="16">
        <f>HEX2DEC(AP1319)</f>
        <v>4369</v>
      </c>
      <c r="DM1319" s="128">
        <v>0</v>
      </c>
      <c r="DN1319" s="16">
        <v>36</v>
      </c>
      <c r="DO1319" s="16">
        <f>BV1319*2^15+BW1319*2^14+BX1319*2^13+BY1319*2^12+BZ1319*2^11+CA1319*2^10+CB1319*2^9+CC1319*2^8+CD1319*2^7+CE1319*2^6+CF1319*2^5+CG1319*2^4+CH1319*2^3+CI1319*2^2+CJ1319*2^1+CK1319*2^0</f>
        <v>0</v>
      </c>
      <c r="DP1319" s="16">
        <f>CL1319*2^15+CM1319*2^14+CN1319*2^13+CO1319*2^12+CP1319*2^11+CQ1319*2^10+CR1319*2^9+CS1319*2^8+CT1319*2^7+CU1319*2^6+CV1319*2^5+CW1319*2^4+CX1319*2^3+CY1319*2^2+CZ1319*2^1+DA1319*2^0</f>
        <v>0</v>
      </c>
      <c r="DQ1319" s="16">
        <f>IF(DS1319=2,AT1319*1000,IF(DS1319&gt;2,AT1319,HEX2DEC("40000000")))</f>
        <v>1000</v>
      </c>
      <c r="DR1319" s="16">
        <f>IF(DT1319=2,AU1319*1000,IF(DT1319&gt;2,AU1319,HEX2DEC("40000000")))</f>
        <v>500</v>
      </c>
      <c r="DS1319" s="16">
        <v>2</v>
      </c>
      <c r="DT1319" s="16">
        <v>2</v>
      </c>
      <c r="DU1319" s="16">
        <f>MAX(0,MIN(AX1319,3))*2^14+MAX(0,MIN(AY1319,3))*2^12+MAX(0,MIN(AZ1319,3))*2^10+MAX(0,MIN(BA1319,3))*2^8+IF(AW1319&lt;0,31,IF(AW1319&gt;30,30,AW1319))</f>
        <v>0</v>
      </c>
      <c r="DV1319" s="16">
        <f>DD1319 + DE1319</f>
        <v>0</v>
      </c>
      <c r="DW1319" s="138"/>
      <c r="DX1319" s="137"/>
      <c r="DY1319" s="137"/>
      <c r="DZ1319" s="17"/>
      <c r="EA1319" s="15"/>
      <c r="EB1319" s="15"/>
      <c r="EC1319" s="15"/>
      <c r="ED1319" s="15"/>
    </row>
    <row r="1320" spans="1:134" ht="15" hidden="1" customHeight="1" x14ac:dyDescent="0.3">
      <c r="A1320" s="220"/>
      <c r="B1320" s="337" t="s">
        <v>2013</v>
      </c>
      <c r="C1320" s="561"/>
      <c r="D1320" s="125"/>
      <c r="E1320" s="125"/>
      <c r="F1320" s="125"/>
      <c r="G1320" s="125"/>
      <c r="H1320" s="125"/>
      <c r="I1320" s="125"/>
      <c r="J1320" s="125"/>
      <c r="K1320" s="125"/>
      <c r="L1320" s="125"/>
      <c r="M1320" s="125"/>
      <c r="N1320" s="125"/>
      <c r="O1320" s="125"/>
      <c r="P1320" s="125"/>
      <c r="Q1320" s="125"/>
      <c r="R1320" s="125"/>
      <c r="S1320" s="125"/>
      <c r="T1320" s="125"/>
      <c r="U1320" s="125"/>
      <c r="V1320" s="125"/>
      <c r="W1320" s="125"/>
      <c r="X1320" s="125"/>
      <c r="Y1320" s="125"/>
      <c r="Z1320" s="125"/>
      <c r="AA1320" s="125"/>
      <c r="AB1320" s="125"/>
      <c r="AC1320" s="125"/>
      <c r="AD1320" s="125"/>
      <c r="AE1320" s="125"/>
      <c r="AF1320" s="125"/>
      <c r="AG1320" s="125"/>
      <c r="AH1320" s="125"/>
      <c r="AI1320" s="125"/>
      <c r="AJ1320" s="128"/>
      <c r="AK1320" s="143"/>
      <c r="AL1320" s="143"/>
      <c r="AM1320" s="144"/>
      <c r="AN1320" s="145"/>
      <c r="AO1320" s="145"/>
      <c r="AP1320" s="145"/>
      <c r="AQ1320" s="132"/>
      <c r="AR1320" s="13"/>
      <c r="AS1320" s="12"/>
      <c r="AT1320" s="224"/>
      <c r="AU1320" s="224"/>
      <c r="AV1320" s="12"/>
      <c r="AW1320" s="12"/>
      <c r="AX1320" s="12"/>
      <c r="AY1320" s="12"/>
      <c r="AZ1320" s="12"/>
      <c r="BA1320" s="12"/>
      <c r="BB1320" s="14"/>
      <c r="BC1320" s="14"/>
      <c r="BD1320" s="15"/>
      <c r="BE1320" s="137" t="s">
        <v>183</v>
      </c>
      <c r="BF1320" s="146"/>
      <c r="BG1320" s="146"/>
      <c r="BH1320" s="146"/>
      <c r="BI1320" s="11" t="s">
        <v>183</v>
      </c>
      <c r="BJ1320" s="11" t="s">
        <v>183</v>
      </c>
      <c r="BK1320" s="11" t="s">
        <v>183</v>
      </c>
      <c r="BL1320" s="11" t="s">
        <v>183</v>
      </c>
      <c r="BM1320" s="11" t="s">
        <v>183</v>
      </c>
      <c r="BN1320" s="11" t="s">
        <v>183</v>
      </c>
      <c r="BO1320" s="11" t="s">
        <v>183</v>
      </c>
      <c r="BP1320" s="11" t="s">
        <v>183</v>
      </c>
      <c r="BQ1320" s="11" t="s">
        <v>183</v>
      </c>
      <c r="BR1320" s="11" t="s">
        <v>183</v>
      </c>
      <c r="BS1320" s="11" t="s">
        <v>183</v>
      </c>
      <c r="BT1320" s="11" t="s">
        <v>183</v>
      </c>
      <c r="BU1320" s="11"/>
      <c r="BV1320" s="15"/>
      <c r="BW1320" s="15"/>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c r="CU1320" s="15"/>
      <c r="CV1320" s="15"/>
      <c r="CW1320" s="15"/>
      <c r="CX1320" s="15"/>
      <c r="CY1320" s="15"/>
      <c r="CZ1320" s="15"/>
      <c r="DA1320" s="15"/>
      <c r="DB1320" s="16"/>
      <c r="DC1320" s="16"/>
      <c r="DD1320" s="16"/>
      <c r="DE1320" s="16"/>
      <c r="DF1320" s="17"/>
      <c r="DG1320" s="16"/>
      <c r="DH1320" s="16"/>
      <c r="DI1320" s="16"/>
      <c r="DJ1320" s="16"/>
      <c r="DK1320" s="16"/>
      <c r="DL1320" s="16"/>
      <c r="DM1320" s="128"/>
      <c r="DN1320" s="16"/>
      <c r="DO1320" s="16"/>
      <c r="DP1320" s="16"/>
      <c r="DQ1320" s="16"/>
      <c r="DR1320" s="16"/>
      <c r="DS1320" s="16"/>
      <c r="DT1320" s="16"/>
      <c r="DU1320" s="16"/>
      <c r="DV1320" s="16"/>
      <c r="DW1320" s="138"/>
      <c r="DX1320" s="137"/>
      <c r="DY1320" s="137"/>
      <c r="DZ1320" s="17"/>
      <c r="EA1320" s="15"/>
      <c r="EB1320" s="15"/>
      <c r="EC1320" s="15"/>
      <c r="ED1320" s="15"/>
    </row>
    <row r="1321" spans="1:134" ht="15" hidden="1" customHeight="1" x14ac:dyDescent="0.3">
      <c r="A1321" s="220"/>
      <c r="B1321" s="337" t="s">
        <v>2014</v>
      </c>
      <c r="C1321" s="561"/>
      <c r="D1321" s="125"/>
      <c r="E1321" s="125"/>
      <c r="F1321" s="125"/>
      <c r="G1321" s="125"/>
      <c r="H1321" s="125"/>
      <c r="I1321" s="125"/>
      <c r="J1321" s="125"/>
      <c r="K1321" s="125"/>
      <c r="L1321" s="125"/>
      <c r="M1321" s="125"/>
      <c r="N1321" s="125"/>
      <c r="O1321" s="125"/>
      <c r="P1321" s="125"/>
      <c r="Q1321" s="125"/>
      <c r="R1321" s="125"/>
      <c r="S1321" s="125"/>
      <c r="T1321" s="125"/>
      <c r="U1321" s="125"/>
      <c r="V1321" s="125"/>
      <c r="W1321" s="125"/>
      <c r="X1321" s="125"/>
      <c r="Y1321" s="125"/>
      <c r="Z1321" s="125"/>
      <c r="AA1321" s="125"/>
      <c r="AB1321" s="125"/>
      <c r="AC1321" s="125"/>
      <c r="AD1321" s="125"/>
      <c r="AE1321" s="125"/>
      <c r="AF1321" s="125"/>
      <c r="AG1321" s="125"/>
      <c r="AH1321" s="125"/>
      <c r="AI1321" s="125"/>
      <c r="AJ1321" s="128"/>
      <c r="AK1321" s="143"/>
      <c r="AL1321" s="143"/>
      <c r="AM1321" s="144"/>
      <c r="AN1321" s="145"/>
      <c r="AO1321" s="145"/>
      <c r="AP1321" s="145"/>
      <c r="AQ1321" s="132" t="s">
        <v>2015</v>
      </c>
      <c r="AR1321" s="141">
        <v>1</v>
      </c>
      <c r="AS1321" s="12" t="s">
        <v>2016</v>
      </c>
      <c r="AT1321" s="224"/>
      <c r="AU1321" s="224"/>
      <c r="AV1321" s="12"/>
      <c r="AW1321" s="12"/>
      <c r="AX1321" s="12"/>
      <c r="AY1321" s="12"/>
      <c r="AZ1321" s="12"/>
      <c r="BA1321" s="12"/>
      <c r="BB1321" s="14"/>
      <c r="BC1321" s="14"/>
      <c r="BD1321" s="15"/>
      <c r="BE1321" s="137" t="s">
        <v>183</v>
      </c>
      <c r="BF1321" s="146"/>
      <c r="BG1321" s="146"/>
      <c r="BH1321" s="146"/>
      <c r="BI1321" s="11" t="s">
        <v>183</v>
      </c>
      <c r="BJ1321" s="11" t="s">
        <v>183</v>
      </c>
      <c r="BK1321" s="11" t="s">
        <v>183</v>
      </c>
      <c r="BL1321" s="11" t="s">
        <v>183</v>
      </c>
      <c r="BM1321" s="11" t="s">
        <v>183</v>
      </c>
      <c r="BN1321" s="11" t="s">
        <v>183</v>
      </c>
      <c r="BO1321" s="11" t="s">
        <v>183</v>
      </c>
      <c r="BP1321" s="11" t="s">
        <v>183</v>
      </c>
      <c r="BQ1321" s="11" t="s">
        <v>183</v>
      </c>
      <c r="BR1321" s="11" t="s">
        <v>183</v>
      </c>
      <c r="BS1321" s="11" t="s">
        <v>183</v>
      </c>
      <c r="BT1321" s="11" t="s">
        <v>183</v>
      </c>
      <c r="BU1321" s="11"/>
      <c r="BV1321" s="15"/>
      <c r="BW1321" s="15"/>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c r="CU1321" s="15"/>
      <c r="CV1321" s="15"/>
      <c r="CW1321" s="15"/>
      <c r="CX1321" s="15"/>
      <c r="CY1321" s="15"/>
      <c r="CZ1321" s="15"/>
      <c r="DA1321" s="15"/>
      <c r="DB1321" s="16"/>
      <c r="DC1321" s="16"/>
      <c r="DD1321" s="16"/>
      <c r="DE1321" s="16"/>
      <c r="DF1321" s="17"/>
      <c r="DG1321" s="16"/>
      <c r="DH1321" s="16"/>
      <c r="DI1321" s="16"/>
      <c r="DJ1321" s="16"/>
      <c r="DK1321" s="16"/>
      <c r="DL1321" s="16"/>
      <c r="DM1321" s="128"/>
      <c r="DN1321" s="16"/>
      <c r="DO1321" s="16"/>
      <c r="DP1321" s="16"/>
      <c r="DQ1321" s="16"/>
      <c r="DR1321" s="16"/>
      <c r="DS1321" s="16"/>
      <c r="DT1321" s="16"/>
      <c r="DU1321" s="16"/>
      <c r="DV1321" s="16"/>
      <c r="DW1321" s="138"/>
      <c r="DX1321" s="137"/>
      <c r="DY1321" s="137"/>
      <c r="DZ1321" s="17"/>
      <c r="EA1321" s="15"/>
      <c r="EB1321" s="15"/>
      <c r="EC1321" s="15"/>
      <c r="ED1321" s="15"/>
    </row>
    <row r="1322" spans="1:134" ht="15" hidden="1" customHeight="1" x14ac:dyDescent="0.3">
      <c r="A1322" s="154"/>
      <c r="B1322" s="139"/>
      <c r="C1322" s="561"/>
      <c r="D1322" s="125"/>
      <c r="E1322" s="125"/>
      <c r="F1322" s="125"/>
      <c r="G1322" s="125"/>
      <c r="H1322" s="125"/>
      <c r="I1322" s="125"/>
      <c r="J1322" s="125"/>
      <c r="K1322" s="125"/>
      <c r="L1322" s="125"/>
      <c r="M1322" s="125"/>
      <c r="N1322" s="125"/>
      <c r="O1322" s="125"/>
      <c r="P1322" s="125"/>
      <c r="Q1322" s="125"/>
      <c r="R1322" s="125"/>
      <c r="S1322" s="125"/>
      <c r="T1322" s="125"/>
      <c r="U1322" s="125"/>
      <c r="V1322" s="125"/>
      <c r="W1322" s="125"/>
      <c r="X1322" s="125"/>
      <c r="Y1322" s="125"/>
      <c r="Z1322" s="125"/>
      <c r="AA1322" s="125"/>
      <c r="AB1322" s="125"/>
      <c r="AC1322" s="125"/>
      <c r="AD1322" s="125"/>
      <c r="AE1322" s="125"/>
      <c r="AF1322" s="125"/>
      <c r="AG1322" s="125"/>
      <c r="AH1322" s="125"/>
      <c r="AI1322" s="125"/>
      <c r="AJ1322" s="128"/>
      <c r="AK1322" s="143"/>
      <c r="AL1322" s="143"/>
      <c r="AM1322" s="144"/>
      <c r="AN1322" s="145"/>
      <c r="AO1322" s="145"/>
      <c r="AP1322" s="145"/>
      <c r="AQ1322" s="132" t="s">
        <v>2017</v>
      </c>
      <c r="AR1322" s="263">
        <v>0.49998472629521001</v>
      </c>
      <c r="AS1322" s="142" t="s">
        <v>346</v>
      </c>
      <c r="AT1322" s="224"/>
      <c r="AU1322" s="224"/>
      <c r="AV1322" s="12"/>
      <c r="AW1322" s="12"/>
      <c r="AX1322" s="12"/>
      <c r="AY1322" s="12"/>
      <c r="AZ1322" s="12"/>
      <c r="BA1322" s="12"/>
      <c r="BB1322" s="14"/>
      <c r="BC1322" s="14"/>
      <c r="BD1322" s="15"/>
      <c r="BE1322" s="137" t="s">
        <v>183</v>
      </c>
      <c r="BF1322" s="146"/>
      <c r="BG1322" s="146"/>
      <c r="BH1322" s="146"/>
      <c r="BI1322" s="11" t="s">
        <v>183</v>
      </c>
      <c r="BJ1322" s="11" t="s">
        <v>183</v>
      </c>
      <c r="BK1322" s="11" t="s">
        <v>183</v>
      </c>
      <c r="BL1322" s="11" t="s">
        <v>183</v>
      </c>
      <c r="BM1322" s="11" t="s">
        <v>183</v>
      </c>
      <c r="BN1322" s="11" t="s">
        <v>183</v>
      </c>
      <c r="BO1322" s="11" t="s">
        <v>183</v>
      </c>
      <c r="BP1322" s="11" t="s">
        <v>183</v>
      </c>
      <c r="BQ1322" s="11" t="s">
        <v>183</v>
      </c>
      <c r="BR1322" s="11" t="s">
        <v>183</v>
      </c>
      <c r="BS1322" s="11" t="s">
        <v>183</v>
      </c>
      <c r="BT1322" s="11" t="s">
        <v>183</v>
      </c>
      <c r="BU1322" s="11"/>
      <c r="BV1322" s="15"/>
      <c r="BW1322" s="15"/>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c r="CU1322" s="15"/>
      <c r="CV1322" s="15"/>
      <c r="CW1322" s="15"/>
      <c r="CX1322" s="15"/>
      <c r="CY1322" s="15"/>
      <c r="CZ1322" s="15"/>
      <c r="DA1322" s="15"/>
      <c r="DB1322" s="16"/>
      <c r="DC1322" s="16"/>
      <c r="DD1322" s="16"/>
      <c r="DE1322" s="16"/>
      <c r="DF1322" s="17"/>
      <c r="DG1322" s="16"/>
      <c r="DH1322" s="16"/>
      <c r="DI1322" s="16"/>
      <c r="DJ1322" s="16"/>
      <c r="DK1322" s="16"/>
      <c r="DL1322" s="16"/>
      <c r="DM1322" s="128"/>
      <c r="DN1322" s="16"/>
      <c r="DO1322" s="16"/>
      <c r="DP1322" s="16"/>
      <c r="DQ1322" s="16"/>
      <c r="DR1322" s="16"/>
      <c r="DS1322" s="16"/>
      <c r="DT1322" s="16"/>
      <c r="DU1322" s="16"/>
      <c r="DV1322" s="16"/>
      <c r="DW1322" s="138"/>
      <c r="DX1322" s="137"/>
      <c r="DY1322" s="137"/>
      <c r="DZ1322" s="17"/>
      <c r="EA1322" s="15"/>
      <c r="EB1322" s="15"/>
      <c r="EC1322" s="15"/>
      <c r="ED1322" s="15"/>
    </row>
    <row r="1323" spans="1:134" ht="15" hidden="1" customHeight="1" x14ac:dyDescent="0.3">
      <c r="A1323" s="153"/>
      <c r="B1323" s="139"/>
      <c r="C1323" s="561"/>
      <c r="D1323" s="125"/>
      <c r="E1323" s="125"/>
      <c r="F1323" s="125"/>
      <c r="G1323" s="125"/>
      <c r="H1323" s="125"/>
      <c r="I1323" s="125"/>
      <c r="J1323" s="125"/>
      <c r="K1323" s="125"/>
      <c r="L1323" s="125"/>
      <c r="M1323" s="125"/>
      <c r="N1323" s="125"/>
      <c r="O1323" s="125"/>
      <c r="P1323" s="125"/>
      <c r="Q1323" s="125"/>
      <c r="R1323" s="125"/>
      <c r="S1323" s="125"/>
      <c r="T1323" s="125"/>
      <c r="U1323" s="125"/>
      <c r="V1323" s="125"/>
      <c r="W1323" s="125"/>
      <c r="X1323" s="125"/>
      <c r="Y1323" s="125"/>
      <c r="Z1323" s="125"/>
      <c r="AA1323" s="125"/>
      <c r="AB1323" s="125"/>
      <c r="AC1323" s="125"/>
      <c r="AD1323" s="125"/>
      <c r="AE1323" s="125"/>
      <c r="AF1323" s="125"/>
      <c r="AG1323" s="125"/>
      <c r="AH1323" s="125"/>
      <c r="AI1323" s="125"/>
      <c r="AJ1323" s="128"/>
      <c r="AK1323" s="143"/>
      <c r="AL1323" s="143"/>
      <c r="AM1323" s="144"/>
      <c r="AN1323" s="145"/>
      <c r="AO1323" s="145"/>
      <c r="AP1323" s="145"/>
      <c r="AQ1323" s="132" t="s">
        <v>2018</v>
      </c>
      <c r="AR1323" s="225">
        <v>9.9957742649016605</v>
      </c>
      <c r="AS1323" s="142" t="s">
        <v>940</v>
      </c>
      <c r="AT1323" s="224"/>
      <c r="AU1323" s="224"/>
      <c r="AV1323" s="12"/>
      <c r="AW1323" s="12"/>
      <c r="AX1323" s="12"/>
      <c r="AY1323" s="12"/>
      <c r="AZ1323" s="12"/>
      <c r="BA1323" s="12"/>
      <c r="BB1323" s="14"/>
      <c r="BC1323" s="14"/>
      <c r="BD1323" s="15"/>
      <c r="BE1323" s="137" t="s">
        <v>183</v>
      </c>
      <c r="BF1323" s="146"/>
      <c r="BG1323" s="146"/>
      <c r="BH1323" s="146"/>
      <c r="BI1323" s="11" t="s">
        <v>183</v>
      </c>
      <c r="BJ1323" s="11" t="s">
        <v>183</v>
      </c>
      <c r="BK1323" s="11" t="s">
        <v>183</v>
      </c>
      <c r="BL1323" s="11" t="s">
        <v>183</v>
      </c>
      <c r="BM1323" s="11" t="s">
        <v>183</v>
      </c>
      <c r="BN1323" s="11" t="s">
        <v>183</v>
      </c>
      <c r="BO1323" s="11" t="s">
        <v>183</v>
      </c>
      <c r="BP1323" s="11" t="s">
        <v>183</v>
      </c>
      <c r="BQ1323" s="11" t="s">
        <v>183</v>
      </c>
      <c r="BR1323" s="11" t="s">
        <v>183</v>
      </c>
      <c r="BS1323" s="11" t="s">
        <v>183</v>
      </c>
      <c r="BT1323" s="11" t="s">
        <v>183</v>
      </c>
      <c r="BU1323" s="11"/>
      <c r="BV1323" s="15"/>
      <c r="BW1323" s="15"/>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c r="CU1323" s="15"/>
      <c r="CV1323" s="15"/>
      <c r="CW1323" s="15"/>
      <c r="CX1323" s="15"/>
      <c r="CY1323" s="15"/>
      <c r="CZ1323" s="15"/>
      <c r="DA1323" s="15"/>
      <c r="DB1323" s="16"/>
      <c r="DC1323" s="16"/>
      <c r="DD1323" s="16"/>
      <c r="DE1323" s="16"/>
      <c r="DF1323" s="17"/>
      <c r="DG1323" s="16"/>
      <c r="DH1323" s="16"/>
      <c r="DI1323" s="16"/>
      <c r="DJ1323" s="16"/>
      <c r="DK1323" s="16"/>
      <c r="DL1323" s="16"/>
      <c r="DM1323" s="128"/>
      <c r="DN1323" s="16"/>
      <c r="DO1323" s="16"/>
      <c r="DP1323" s="16"/>
      <c r="DQ1323" s="16"/>
      <c r="DR1323" s="16"/>
      <c r="DS1323" s="16"/>
      <c r="DT1323" s="16"/>
      <c r="DU1323" s="16"/>
      <c r="DV1323" s="16"/>
      <c r="DW1323" s="138"/>
      <c r="DX1323" s="137"/>
      <c r="DY1323" s="137"/>
      <c r="DZ1323" s="17"/>
      <c r="EA1323" s="15"/>
      <c r="EB1323" s="15"/>
      <c r="EC1323" s="15"/>
      <c r="ED1323" s="15"/>
    </row>
    <row r="1324" spans="1:134" ht="15" hidden="1" customHeight="1" x14ac:dyDescent="0.3">
      <c r="A1324" s="153"/>
      <c r="B1324" s="176"/>
      <c r="C1324" s="567"/>
      <c r="D1324" s="184"/>
      <c r="E1324" s="184"/>
      <c r="F1324" s="184"/>
      <c r="G1324" s="184"/>
      <c r="H1324" s="184"/>
      <c r="I1324" s="184"/>
      <c r="J1324" s="184"/>
      <c r="K1324" s="184"/>
      <c r="L1324" s="184"/>
      <c r="M1324" s="184"/>
      <c r="N1324" s="184"/>
      <c r="O1324" s="184"/>
      <c r="P1324" s="184"/>
      <c r="Q1324" s="184"/>
      <c r="R1324" s="184"/>
      <c r="S1324" s="184"/>
      <c r="T1324" s="184"/>
      <c r="U1324" s="184"/>
      <c r="V1324" s="184"/>
      <c r="W1324" s="184"/>
      <c r="X1324" s="184"/>
      <c r="Y1324" s="184"/>
      <c r="Z1324" s="184"/>
      <c r="AA1324" s="184"/>
      <c r="AB1324" s="184"/>
      <c r="AC1324" s="184"/>
      <c r="AD1324" s="184"/>
      <c r="AE1324" s="184"/>
      <c r="AF1324" s="184"/>
      <c r="AG1324" s="184"/>
      <c r="AH1324" s="184"/>
      <c r="AI1324" s="184"/>
      <c r="AJ1324" s="285"/>
      <c r="AK1324" s="184"/>
      <c r="AL1324" s="184"/>
      <c r="AM1324" s="286"/>
      <c r="AN1324" s="287"/>
      <c r="AO1324" s="287"/>
      <c r="AP1324" s="287"/>
      <c r="AQ1324" s="295"/>
      <c r="AR1324" s="189"/>
      <c r="AS1324" s="184"/>
      <c r="AT1324" s="190"/>
      <c r="AU1324" s="341"/>
      <c r="AV1324" s="184"/>
      <c r="AW1324" s="184"/>
      <c r="AX1324" s="184"/>
      <c r="AY1324" s="184"/>
      <c r="AZ1324" s="184"/>
      <c r="BA1324" s="184"/>
      <c r="BB1324" s="186"/>
      <c r="BC1324" s="186"/>
      <c r="BD1324" s="15"/>
      <c r="BE1324" s="137" t="s">
        <v>183</v>
      </c>
      <c r="BF1324" s="146"/>
      <c r="BG1324" s="146"/>
      <c r="BH1324" s="146"/>
      <c r="BI1324" s="11" t="s">
        <v>183</v>
      </c>
      <c r="BJ1324" s="11" t="s">
        <v>183</v>
      </c>
      <c r="BK1324" s="11" t="s">
        <v>183</v>
      </c>
      <c r="BL1324" s="11" t="s">
        <v>183</v>
      </c>
      <c r="BM1324" s="11" t="s">
        <v>183</v>
      </c>
      <c r="BN1324" s="11" t="s">
        <v>183</v>
      </c>
      <c r="BO1324" s="11" t="s">
        <v>183</v>
      </c>
      <c r="BP1324" s="11" t="s">
        <v>183</v>
      </c>
      <c r="BQ1324" s="11" t="s">
        <v>183</v>
      </c>
      <c r="BR1324" s="11" t="s">
        <v>183</v>
      </c>
      <c r="BS1324" s="11" t="s">
        <v>183</v>
      </c>
      <c r="BT1324" s="11" t="s">
        <v>183</v>
      </c>
      <c r="BU1324" s="11"/>
      <c r="BV1324" s="15"/>
      <c r="BW1324" s="15"/>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c r="CU1324" s="15"/>
      <c r="CV1324" s="15"/>
      <c r="CW1324" s="15"/>
      <c r="CX1324" s="15"/>
      <c r="CY1324" s="15"/>
      <c r="CZ1324" s="15"/>
      <c r="DA1324" s="15"/>
      <c r="DB1324" s="16"/>
      <c r="DC1324" s="16"/>
      <c r="DD1324" s="16"/>
      <c r="DE1324" s="16"/>
      <c r="DF1324" s="17"/>
      <c r="DG1324" s="16"/>
      <c r="DH1324" s="16"/>
      <c r="DI1324" s="16"/>
      <c r="DJ1324" s="16"/>
      <c r="DK1324" s="16"/>
      <c r="DL1324" s="16"/>
      <c r="DM1324" s="185"/>
      <c r="DN1324" s="16"/>
      <c r="DO1324" s="16"/>
      <c r="DP1324" s="16"/>
      <c r="DQ1324" s="16"/>
      <c r="DR1324" s="16"/>
      <c r="DS1324" s="16"/>
      <c r="DT1324" s="16"/>
      <c r="DU1324" s="16"/>
      <c r="DV1324" s="16"/>
      <c r="DW1324" s="138"/>
      <c r="DX1324" s="137"/>
      <c r="DY1324" s="137"/>
      <c r="DZ1324" s="17"/>
      <c r="EA1324" s="15"/>
      <c r="EB1324" s="15"/>
      <c r="EC1324" s="15"/>
      <c r="ED1324" s="15"/>
    </row>
    <row r="1325" spans="1:134" ht="15" hidden="1" customHeight="1" x14ac:dyDescent="0.3">
      <c r="A1325" s="340"/>
      <c r="B1325" s="139"/>
      <c r="C1325" s="561" t="s">
        <v>2019</v>
      </c>
      <c r="D1325" s="193"/>
      <c r="E1325" s="448"/>
      <c r="F1325" s="300"/>
      <c r="G1325" s="299"/>
      <c r="H1325" s="300"/>
      <c r="I1325" s="300"/>
      <c r="J1325" s="300"/>
      <c r="K1325" s="300"/>
      <c r="L1325" s="300"/>
      <c r="M1325" s="300"/>
      <c r="N1325" s="300"/>
      <c r="O1325" s="300"/>
      <c r="P1325" s="300"/>
      <c r="Q1325" s="300"/>
      <c r="R1325" s="300"/>
      <c r="S1325" s="300"/>
      <c r="T1325" s="300"/>
      <c r="U1325" s="300"/>
      <c r="V1325" s="300"/>
      <c r="W1325" s="300"/>
      <c r="X1325" s="300"/>
      <c r="Y1325" s="300"/>
      <c r="Z1325" s="300"/>
      <c r="AA1325" s="300"/>
      <c r="AB1325" s="300"/>
      <c r="AC1325" s="300"/>
      <c r="AD1325" s="300"/>
      <c r="AE1325" s="300"/>
      <c r="AF1325" s="300"/>
      <c r="AG1325" s="300"/>
      <c r="AH1325" s="300"/>
      <c r="AI1325" s="300"/>
      <c r="AJ1325" s="128">
        <f>IF($DM1325=0,0,(IF(_xlfn.BITAND($DM1325, 128),"8,", "") &amp; IF(_xlfn.BITAND($DM1325,64),"7,", "") &amp; IF(_xlfn.BITAND($DM1325,7), _xlfn.BITAND($DM1325,7) &amp; ",", "") &amp; IF(_xlfn.BITAND($DM1325, 56), _xlfn.BITAND($DM1325, 56)/8, "")))</f>
        <v>0</v>
      </c>
      <c r="AK1325" s="129">
        <v>3464</v>
      </c>
      <c r="AL1325" s="129">
        <v>3</v>
      </c>
      <c r="AM1325" s="130" t="s">
        <v>165</v>
      </c>
      <c r="AN1325" s="131" t="s">
        <v>2020</v>
      </c>
      <c r="AO1325" s="131" t="s">
        <v>343</v>
      </c>
      <c r="AP1325" s="131" t="s">
        <v>2020</v>
      </c>
      <c r="AQ1325" s="140" t="s">
        <v>2021</v>
      </c>
      <c r="AR1325" s="198">
        <v>4.95</v>
      </c>
      <c r="AS1325" s="12" t="s">
        <v>346</v>
      </c>
      <c r="AT1325" s="198">
        <v>0.5</v>
      </c>
      <c r="AU1325" s="198">
        <v>3</v>
      </c>
      <c r="AV1325" s="12" t="s">
        <v>259</v>
      </c>
      <c r="AW1325" s="135">
        <v>0</v>
      </c>
      <c r="AX1325" s="135">
        <v>0</v>
      </c>
      <c r="AY1325" s="135">
        <v>0</v>
      </c>
      <c r="AZ1325" s="135">
        <v>0</v>
      </c>
      <c r="BA1325" s="135">
        <v>0</v>
      </c>
      <c r="BB1325" s="136"/>
      <c r="BC1325" s="136"/>
      <c r="BD1325" s="15"/>
      <c r="BE1325" s="137" t="str">
        <f>IF(C1325="","",C1325)</f>
        <v>APS1 high voltage</v>
      </c>
      <c r="BF1325" s="11"/>
      <c r="BG1325" s="11"/>
      <c r="BH1325" s="11"/>
      <c r="BI1325" s="11" t="s">
        <v>183</v>
      </c>
      <c r="BJ1325" s="11" t="s">
        <v>183</v>
      </c>
      <c r="BK1325" s="11" t="s">
        <v>183</v>
      </c>
      <c r="BL1325" s="11" t="s">
        <v>183</v>
      </c>
      <c r="BM1325" s="11" t="s">
        <v>183</v>
      </c>
      <c r="BN1325" s="11" t="s">
        <v>183</v>
      </c>
      <c r="BO1325" s="11" t="s">
        <v>183</v>
      </c>
      <c r="BP1325" s="11" t="s">
        <v>183</v>
      </c>
      <c r="BQ1325" s="11" t="s">
        <v>183</v>
      </c>
      <c r="BR1325" s="11" t="s">
        <v>183</v>
      </c>
      <c r="BS1325" s="11" t="s">
        <v>183</v>
      </c>
      <c r="BT1325" s="11" t="s">
        <v>183</v>
      </c>
      <c r="BU1325" s="11"/>
      <c r="BV1325" s="15">
        <f t="shared" ref="BV1325:BZ1326" si="618">IF(UPPER(TRIM(D1325))="X",1,0)</f>
        <v>0</v>
      </c>
      <c r="BW1325" s="15">
        <f t="shared" si="618"/>
        <v>0</v>
      </c>
      <c r="BX1325" s="15">
        <f t="shared" si="618"/>
        <v>0</v>
      </c>
      <c r="BY1325" s="15">
        <f t="shared" si="618"/>
        <v>0</v>
      </c>
      <c r="BZ1325" s="15">
        <f t="shared" si="618"/>
        <v>0</v>
      </c>
      <c r="CA1325" s="15">
        <f>IF(UPPER(TRIM(J1325))="X",1,0)</f>
        <v>0</v>
      </c>
      <c r="CB1325" s="15">
        <f>IF(UPPER(TRIM(L1325))="X",1,0)</f>
        <v>0</v>
      </c>
      <c r="CC1325" s="15">
        <f>IF(UPPER(TRIM(M1325))="X",1,0)</f>
        <v>0</v>
      </c>
      <c r="CD1325" s="15">
        <f>IF(UPPER(TRIM(I1325))="X",1,0)</f>
        <v>0</v>
      </c>
      <c r="CE1325" s="15">
        <f>IF(UPPER(TRIM(K1325))="X",1,0)</f>
        <v>0</v>
      </c>
      <c r="CF1325" s="15">
        <f t="shared" ref="CF1325:CU1326" si="619">IF(UPPER(TRIM(N1325))="X",1,0)</f>
        <v>0</v>
      </c>
      <c r="CG1325" s="15">
        <f t="shared" si="619"/>
        <v>0</v>
      </c>
      <c r="CH1325" s="15">
        <f t="shared" si="619"/>
        <v>0</v>
      </c>
      <c r="CI1325" s="15">
        <f t="shared" si="619"/>
        <v>0</v>
      </c>
      <c r="CJ1325" s="15">
        <f t="shared" si="619"/>
        <v>0</v>
      </c>
      <c r="CK1325" s="15">
        <f t="shared" si="619"/>
        <v>0</v>
      </c>
      <c r="CL1325" s="15">
        <f t="shared" si="619"/>
        <v>0</v>
      </c>
      <c r="CM1325" s="15">
        <f t="shared" si="619"/>
        <v>0</v>
      </c>
      <c r="CN1325" s="15">
        <f t="shared" si="619"/>
        <v>0</v>
      </c>
      <c r="CO1325" s="15">
        <f t="shared" si="619"/>
        <v>0</v>
      </c>
      <c r="CP1325" s="15">
        <f t="shared" si="619"/>
        <v>0</v>
      </c>
      <c r="CQ1325" s="15">
        <f t="shared" si="619"/>
        <v>0</v>
      </c>
      <c r="CR1325" s="15">
        <f t="shared" si="619"/>
        <v>0</v>
      </c>
      <c r="CS1325" s="15">
        <f t="shared" si="619"/>
        <v>0</v>
      </c>
      <c r="CT1325" s="15">
        <f t="shared" si="619"/>
        <v>0</v>
      </c>
      <c r="CU1325" s="15">
        <f t="shared" si="619"/>
        <v>0</v>
      </c>
      <c r="CV1325" s="15">
        <f t="shared" ref="CP1325:DA1326" si="620">IF(UPPER(TRIM(AD1325))="X",1,0)</f>
        <v>0</v>
      </c>
      <c r="CW1325" s="15">
        <f t="shared" si="620"/>
        <v>0</v>
      </c>
      <c r="CX1325" s="15">
        <f t="shared" si="620"/>
        <v>0</v>
      </c>
      <c r="CY1325" s="15">
        <f t="shared" si="620"/>
        <v>0</v>
      </c>
      <c r="CZ1325" s="15">
        <f t="shared" si="620"/>
        <v>0</v>
      </c>
      <c r="DA1325" s="15">
        <f t="shared" si="620"/>
        <v>0</v>
      </c>
      <c r="DB1325" s="16">
        <f>IF(UPPER(TRIM(AM1325))="P", 0, IF(UPPER(TRIM(AM1325))="C", 16384, IF(UPPER(TRIM(AM1325))="B", 32768, IF(UPPER(TRIM(AM1325))="U", 49152, -1))))</f>
        <v>0</v>
      </c>
      <c r="DC1325" s="16">
        <f>HEX2DEC(AN1325)</f>
        <v>4625</v>
      </c>
      <c r="DD1325" s="16">
        <f>IF(UPPER(TRIM(BB1325))="",0,IF(UPPER(TRIM(BB1325))="M",32,IF(UPPER(TRIM(BB1325))="H",64,IF(UPPER(TRIM(BB1325))="I",128,-1))))</f>
        <v>0</v>
      </c>
      <c r="DE1325" s="16">
        <f>IF(UPPER(TRIM(BC1325))="",0, IF(UPPER(TRIM(BC1325))="U",1,IF(UPPER(TRIM(BC1325))="A",2,IF(UPPER(TRIM(BC1325))="B1",4,IF(UPPER(TRIM(BC1325))="B2",8,IF(UPPER(TRIM(BC1325))="C",16,-1))))))</f>
        <v>0</v>
      </c>
      <c r="DF1325" s="17"/>
      <c r="DG1325" s="16">
        <v>465</v>
      </c>
      <c r="DH1325" s="16">
        <f>AK1325</f>
        <v>3464</v>
      </c>
      <c r="DI1325" s="16">
        <f>AL1325</f>
        <v>3</v>
      </c>
      <c r="DJ1325" s="16">
        <f>DB1325 + DC1325</f>
        <v>4625</v>
      </c>
      <c r="DK1325" s="16">
        <f>HEX2DEC(AO1325)</f>
        <v>18</v>
      </c>
      <c r="DL1325" s="16">
        <f>HEX2DEC(AP1325)</f>
        <v>4625</v>
      </c>
      <c r="DM1325" s="128">
        <v>0</v>
      </c>
      <c r="DN1325" s="16">
        <v>362</v>
      </c>
      <c r="DO1325" s="16">
        <f>BV1325*2^15+BW1325*2^14+BX1325*2^13+BY1325*2^12+BZ1325*2^11+CA1325*2^10+CB1325*2^9+CC1325*2^8+CD1325*2^7+CE1325*2^6+CF1325*2^5+CG1325*2^4+CH1325*2^3+CI1325*2^2+CJ1325*2^1+CK1325*2^0</f>
        <v>0</v>
      </c>
      <c r="DP1325" s="16">
        <f>CL1325*2^15+CM1325*2^14+CN1325*2^13+CO1325*2^12+CP1325*2^11+CQ1325*2^10+CR1325*2^9+CS1325*2^8+CT1325*2^7+CU1325*2^6+CV1325*2^5+CW1325*2^4+CX1325*2^3+CY1325*2^2+CZ1325*2^1+DA1325*2^0</f>
        <v>0</v>
      </c>
      <c r="DQ1325" s="16">
        <f>IF(DS1325=2,AT1325*1000,AT1325)</f>
        <v>500</v>
      </c>
      <c r="DR1325" s="16">
        <f>IF(DT1325=2,AU1325*1000,AU1325)</f>
        <v>3000</v>
      </c>
      <c r="DS1325" s="16">
        <v>2</v>
      </c>
      <c r="DT1325" s="16">
        <v>2</v>
      </c>
      <c r="DU1325" s="16">
        <f>MAX(0,MIN(AX1325,3))*2^14+MAX(0,MIN(AY1325,3))*2^12+MAX(0,MIN(AZ1325,3))*2^10+MAX(0,MIN(BA1325,3))*2^8+IF(AW1325&lt;0,31,IF(AW1325&gt;30,30,AW1325))</f>
        <v>0</v>
      </c>
      <c r="DV1325" s="16">
        <f>DD1325 + DE1325</f>
        <v>0</v>
      </c>
      <c r="DW1325" s="138"/>
      <c r="DX1325" s="137"/>
      <c r="DY1325" s="137"/>
      <c r="DZ1325" s="17"/>
      <c r="EA1325" s="15"/>
      <c r="EB1325" s="15"/>
      <c r="EC1325" s="15"/>
      <c r="ED1325" s="15"/>
    </row>
    <row r="1326" spans="1:134" ht="15" hidden="1" customHeight="1" x14ac:dyDescent="0.3">
      <c r="A1326" s="220"/>
      <c r="B1326" s="139"/>
      <c r="C1326" s="561" t="s">
        <v>2022</v>
      </c>
      <c r="D1326" s="151"/>
      <c r="E1326" s="200"/>
      <c r="F1326" s="152"/>
      <c r="G1326" s="151"/>
      <c r="H1326" s="152"/>
      <c r="I1326" s="152"/>
      <c r="J1326" s="152"/>
      <c r="K1326" s="152"/>
      <c r="L1326" s="152"/>
      <c r="M1326" s="152"/>
      <c r="N1326" s="152"/>
      <c r="O1326" s="152"/>
      <c r="P1326" s="152"/>
      <c r="Q1326" s="152"/>
      <c r="R1326" s="152"/>
      <c r="S1326" s="152"/>
      <c r="T1326" s="152"/>
      <c r="U1326" s="152"/>
      <c r="V1326" s="152"/>
      <c r="W1326" s="152"/>
      <c r="X1326" s="152"/>
      <c r="Y1326" s="152"/>
      <c r="Z1326" s="152"/>
      <c r="AA1326" s="152"/>
      <c r="AB1326" s="152"/>
      <c r="AC1326" s="152"/>
      <c r="AD1326" s="152"/>
      <c r="AE1326" s="152"/>
      <c r="AF1326" s="152"/>
      <c r="AG1326" s="152"/>
      <c r="AH1326" s="152"/>
      <c r="AI1326" s="152"/>
      <c r="AJ1326" s="128">
        <f>IF($DM1326=0,0,(IF(_xlfn.BITAND($DM1326, 128),"8,", "") &amp; IF(_xlfn.BITAND($DM1326,64),"7,", "") &amp; IF(_xlfn.BITAND($DM1326,7), _xlfn.BITAND($DM1326,7) &amp; ",", "") &amp; IF(_xlfn.BITAND($DM1326, 56), _xlfn.BITAND($DM1326, 56)/8, "")))</f>
        <v>0</v>
      </c>
      <c r="AK1326" s="129">
        <v>3464</v>
      </c>
      <c r="AL1326" s="129">
        <v>4</v>
      </c>
      <c r="AM1326" s="130" t="s">
        <v>165</v>
      </c>
      <c r="AN1326" s="131" t="s">
        <v>2020</v>
      </c>
      <c r="AO1326" s="131" t="s">
        <v>352</v>
      </c>
      <c r="AP1326" s="131" t="s">
        <v>2023</v>
      </c>
      <c r="AQ1326" s="132" t="s">
        <v>2024</v>
      </c>
      <c r="AR1326" s="198">
        <v>0.15</v>
      </c>
      <c r="AS1326" s="12" t="s">
        <v>346</v>
      </c>
      <c r="AT1326" s="198">
        <v>0.5</v>
      </c>
      <c r="AU1326" s="198">
        <v>3</v>
      </c>
      <c r="AV1326" s="12" t="s">
        <v>259</v>
      </c>
      <c r="AW1326" s="135">
        <v>0</v>
      </c>
      <c r="AX1326" s="135">
        <v>0</v>
      </c>
      <c r="AY1326" s="135">
        <v>0</v>
      </c>
      <c r="AZ1326" s="135">
        <v>0</v>
      </c>
      <c r="BA1326" s="135">
        <v>0</v>
      </c>
      <c r="BB1326" s="136"/>
      <c r="BC1326" s="136"/>
      <c r="BD1326" s="15"/>
      <c r="BE1326" s="137" t="str">
        <f>IF(C1326="","",C1326)</f>
        <v>APS1 low voltage</v>
      </c>
      <c r="BF1326" s="11"/>
      <c r="BG1326" s="11"/>
      <c r="BH1326" s="11"/>
      <c r="BI1326" s="11" t="s">
        <v>183</v>
      </c>
      <c r="BJ1326" s="11" t="s">
        <v>183</v>
      </c>
      <c r="BK1326" s="11" t="s">
        <v>183</v>
      </c>
      <c r="BL1326" s="11" t="s">
        <v>183</v>
      </c>
      <c r="BM1326" s="11" t="s">
        <v>183</v>
      </c>
      <c r="BN1326" s="11" t="s">
        <v>183</v>
      </c>
      <c r="BO1326" s="11" t="s">
        <v>183</v>
      </c>
      <c r="BP1326" s="11" t="s">
        <v>183</v>
      </c>
      <c r="BQ1326" s="11" t="s">
        <v>183</v>
      </c>
      <c r="BR1326" s="11" t="s">
        <v>183</v>
      </c>
      <c r="BS1326" s="11" t="s">
        <v>183</v>
      </c>
      <c r="BT1326" s="11" t="s">
        <v>183</v>
      </c>
      <c r="BU1326" s="11"/>
      <c r="BV1326" s="15">
        <f t="shared" si="618"/>
        <v>0</v>
      </c>
      <c r="BW1326" s="15">
        <f t="shared" si="618"/>
        <v>0</v>
      </c>
      <c r="BX1326" s="15">
        <f t="shared" si="618"/>
        <v>0</v>
      </c>
      <c r="BY1326" s="15">
        <f t="shared" si="618"/>
        <v>0</v>
      </c>
      <c r="BZ1326" s="15">
        <f t="shared" si="618"/>
        <v>0</v>
      </c>
      <c r="CA1326" s="15">
        <f>IF(UPPER(TRIM(J1326))="X",1,0)</f>
        <v>0</v>
      </c>
      <c r="CB1326" s="15">
        <f>IF(UPPER(TRIM(L1326))="X",1,0)</f>
        <v>0</v>
      </c>
      <c r="CC1326" s="15">
        <f>IF(UPPER(TRIM(M1326))="X",1,0)</f>
        <v>0</v>
      </c>
      <c r="CD1326" s="15">
        <f>IF(UPPER(TRIM(I1326))="X",1,0)</f>
        <v>0</v>
      </c>
      <c r="CE1326" s="15">
        <f>IF(UPPER(TRIM(K1326))="X",1,0)</f>
        <v>0</v>
      </c>
      <c r="CF1326" s="15">
        <f t="shared" si="619"/>
        <v>0</v>
      </c>
      <c r="CG1326" s="15">
        <f t="shared" si="619"/>
        <v>0</v>
      </c>
      <c r="CH1326" s="15">
        <f t="shared" si="619"/>
        <v>0</v>
      </c>
      <c r="CI1326" s="15">
        <f t="shared" si="619"/>
        <v>0</v>
      </c>
      <c r="CJ1326" s="15">
        <f t="shared" si="619"/>
        <v>0</v>
      </c>
      <c r="CK1326" s="15">
        <f t="shared" si="619"/>
        <v>0</v>
      </c>
      <c r="CL1326" s="15">
        <f t="shared" si="619"/>
        <v>0</v>
      </c>
      <c r="CM1326" s="15">
        <f t="shared" si="619"/>
        <v>0</v>
      </c>
      <c r="CN1326" s="15">
        <f t="shared" si="619"/>
        <v>0</v>
      </c>
      <c r="CO1326" s="15">
        <f t="shared" si="619"/>
        <v>0</v>
      </c>
      <c r="CP1326" s="15">
        <f t="shared" si="620"/>
        <v>0</v>
      </c>
      <c r="CQ1326" s="15">
        <f t="shared" si="620"/>
        <v>0</v>
      </c>
      <c r="CR1326" s="15">
        <f t="shared" si="620"/>
        <v>0</v>
      </c>
      <c r="CS1326" s="15">
        <f t="shared" si="620"/>
        <v>0</v>
      </c>
      <c r="CT1326" s="15">
        <f t="shared" si="620"/>
        <v>0</v>
      </c>
      <c r="CU1326" s="15">
        <f t="shared" si="620"/>
        <v>0</v>
      </c>
      <c r="CV1326" s="15">
        <f t="shared" si="620"/>
        <v>0</v>
      </c>
      <c r="CW1326" s="15">
        <f t="shared" si="620"/>
        <v>0</v>
      </c>
      <c r="CX1326" s="15">
        <f t="shared" si="620"/>
        <v>0</v>
      </c>
      <c r="CY1326" s="15">
        <f t="shared" si="620"/>
        <v>0</v>
      </c>
      <c r="CZ1326" s="15">
        <f t="shared" si="620"/>
        <v>0</v>
      </c>
      <c r="DA1326" s="15">
        <f t="shared" si="620"/>
        <v>0</v>
      </c>
      <c r="DB1326" s="16">
        <f>IF(UPPER(TRIM(AM1326))="P", 0, IF(UPPER(TRIM(AM1326))="C", 16384, IF(UPPER(TRIM(AM1326))="B", 32768, IF(UPPER(TRIM(AM1326))="U", 49152, -1))))</f>
        <v>0</v>
      </c>
      <c r="DC1326" s="16">
        <f>HEX2DEC(AN1326)</f>
        <v>4625</v>
      </c>
      <c r="DD1326" s="16">
        <f>IF(UPPER(TRIM(BB1326))="",0,IF(UPPER(TRIM(BB1326))="M",32,IF(UPPER(TRIM(BB1326))="H",64,IF(UPPER(TRIM(BB1326))="I",128,-1))))</f>
        <v>0</v>
      </c>
      <c r="DE1326" s="16">
        <f>IF(UPPER(TRIM(BC1326))="",0, IF(UPPER(TRIM(BC1326))="U",1,IF(UPPER(TRIM(BC1326))="A",2,IF(UPPER(TRIM(BC1326))="B1",4,IF(UPPER(TRIM(BC1326))="B2",8,IF(UPPER(TRIM(BC1326))="C",16,-1))))))</f>
        <v>0</v>
      </c>
      <c r="DF1326" s="17"/>
      <c r="DG1326" s="16">
        <v>466</v>
      </c>
      <c r="DH1326" s="16">
        <f>AK1326</f>
        <v>3464</v>
      </c>
      <c r="DI1326" s="16">
        <f>AL1326</f>
        <v>4</v>
      </c>
      <c r="DJ1326" s="16">
        <f>DB1326 + DC1326</f>
        <v>4625</v>
      </c>
      <c r="DK1326" s="16">
        <f>HEX2DEC(AO1326)</f>
        <v>17</v>
      </c>
      <c r="DL1326" s="16">
        <f>HEX2DEC(AP1326)</f>
        <v>4626</v>
      </c>
      <c r="DM1326" s="128">
        <v>0</v>
      </c>
      <c r="DN1326" s="16">
        <v>363</v>
      </c>
      <c r="DO1326" s="16">
        <f>BV1326*2^15+BW1326*2^14+BX1326*2^13+BY1326*2^12+BZ1326*2^11+CA1326*2^10+CB1326*2^9+CC1326*2^8+CD1326*2^7+CE1326*2^6+CF1326*2^5+CG1326*2^4+CH1326*2^3+CI1326*2^2+CJ1326*2^1+CK1326*2^0</f>
        <v>0</v>
      </c>
      <c r="DP1326" s="16">
        <f>CL1326*2^15+CM1326*2^14+CN1326*2^13+CO1326*2^12+CP1326*2^11+CQ1326*2^10+CR1326*2^9+CS1326*2^8+CT1326*2^7+CU1326*2^6+CV1326*2^5+CW1326*2^4+CX1326*2^3+CY1326*2^2+CZ1326*2^1+DA1326*2^0</f>
        <v>0</v>
      </c>
      <c r="DQ1326" s="16">
        <f>IF(DS1326=2,AT1326*1000,AT1326)</f>
        <v>500</v>
      </c>
      <c r="DR1326" s="16">
        <f>IF(DT1326=2,AU1326*1000,AU1326)</f>
        <v>3000</v>
      </c>
      <c r="DS1326" s="16">
        <v>2</v>
      </c>
      <c r="DT1326" s="16">
        <v>2</v>
      </c>
      <c r="DU1326" s="16">
        <f>MAX(0,MIN(AX1326,3))*2^14+MAX(0,MIN(AY1326,3))*2^12+MAX(0,MIN(AZ1326,3))*2^10+MAX(0,MIN(BA1326,3))*2^8+IF(AW1326&lt;0,31,IF(AW1326&gt;30,30,AW1326))</f>
        <v>0</v>
      </c>
      <c r="DV1326" s="16">
        <f>DD1326 + DE1326</f>
        <v>0</v>
      </c>
      <c r="DW1326" s="138"/>
      <c r="DX1326" s="137"/>
      <c r="DY1326" s="137"/>
      <c r="DZ1326" s="17"/>
      <c r="EA1326" s="15"/>
      <c r="EB1326" s="15"/>
      <c r="EC1326" s="15"/>
      <c r="ED1326" s="15"/>
    </row>
    <row r="1327" spans="1:134" ht="15" hidden="1" customHeight="1" x14ac:dyDescent="0.3">
      <c r="A1327" s="154"/>
      <c r="B1327" s="139"/>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48"/>
      <c r="AK1327" s="12"/>
      <c r="AL1327" s="12"/>
      <c r="AM1327" s="149"/>
      <c r="AN1327" s="150"/>
      <c r="AO1327" s="150"/>
      <c r="AP1327" s="150"/>
      <c r="AQ1327" s="12"/>
      <c r="AR1327" s="12"/>
      <c r="AS1327" s="12"/>
      <c r="AT1327" s="12"/>
      <c r="AU1327" s="12"/>
      <c r="AV1327" s="12"/>
      <c r="AW1327" s="12"/>
      <c r="AX1327" s="12"/>
      <c r="AY1327" s="12"/>
      <c r="AZ1327" s="12"/>
      <c r="BA1327" s="12"/>
      <c r="BB1327" s="14"/>
      <c r="BC1327" s="14"/>
      <c r="BD1327" s="15"/>
      <c r="BE1327" s="137" t="s">
        <v>183</v>
      </c>
      <c r="BF1327" s="11"/>
      <c r="BG1327" s="11"/>
      <c r="BH1327" s="11"/>
      <c r="BI1327" s="11" t="s">
        <v>183</v>
      </c>
      <c r="BJ1327" s="11" t="s">
        <v>183</v>
      </c>
      <c r="BK1327" s="11" t="s">
        <v>183</v>
      </c>
      <c r="BL1327" s="11" t="s">
        <v>183</v>
      </c>
      <c r="BM1327" s="11" t="s">
        <v>183</v>
      </c>
      <c r="BN1327" s="11" t="s">
        <v>183</v>
      </c>
      <c r="BO1327" s="11" t="s">
        <v>183</v>
      </c>
      <c r="BP1327" s="11" t="s">
        <v>183</v>
      </c>
      <c r="BQ1327" s="11" t="s">
        <v>183</v>
      </c>
      <c r="BR1327" s="11" t="s">
        <v>183</v>
      </c>
      <c r="BS1327" s="11" t="s">
        <v>183</v>
      </c>
      <c r="BT1327" s="11" t="s">
        <v>183</v>
      </c>
      <c r="BU1327" s="11"/>
      <c r="BV1327" s="15"/>
      <c r="BW1327" s="15"/>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c r="CU1327" s="15"/>
      <c r="CV1327" s="15"/>
      <c r="CW1327" s="15"/>
      <c r="CX1327" s="15"/>
      <c r="CY1327" s="15"/>
      <c r="CZ1327" s="15"/>
      <c r="DA1327" s="15"/>
      <c r="DB1327" s="16"/>
      <c r="DC1327" s="16"/>
      <c r="DD1327" s="16"/>
      <c r="DE1327" s="16"/>
      <c r="DF1327" s="17"/>
      <c r="DG1327" s="16"/>
      <c r="DH1327" s="16"/>
      <c r="DI1327" s="16"/>
      <c r="DJ1327" s="16"/>
      <c r="DK1327" s="16"/>
      <c r="DL1327" s="16"/>
      <c r="DM1327" s="13"/>
      <c r="DN1327" s="16"/>
      <c r="DO1327" s="16"/>
      <c r="DP1327" s="16"/>
      <c r="DQ1327" s="16"/>
      <c r="DR1327" s="16"/>
      <c r="DS1327" s="16"/>
      <c r="DT1327" s="16"/>
      <c r="DU1327" s="16"/>
      <c r="DV1327" s="16"/>
      <c r="DW1327" s="138"/>
      <c r="DX1327" s="137"/>
      <c r="DY1327" s="137"/>
      <c r="DZ1327" s="17"/>
      <c r="EA1327" s="15"/>
      <c r="EB1327" s="15"/>
      <c r="EC1327" s="15"/>
      <c r="ED1327" s="15"/>
    </row>
    <row r="1328" spans="1:134" ht="15" hidden="1" customHeight="1" x14ac:dyDescent="0.3">
      <c r="A1328" s="123"/>
      <c r="B1328" s="139"/>
      <c r="C1328" s="561" t="s">
        <v>2025</v>
      </c>
      <c r="D1328" s="202"/>
      <c r="E1328" s="202"/>
      <c r="F1328" s="268"/>
      <c r="G1328" s="202"/>
      <c r="H1328" s="268"/>
      <c r="I1328" s="268"/>
      <c r="J1328" s="268"/>
      <c r="K1328" s="268"/>
      <c r="L1328" s="268"/>
      <c r="M1328" s="268"/>
      <c r="N1328" s="268"/>
      <c r="O1328" s="268"/>
      <c r="P1328" s="268"/>
      <c r="Q1328" s="268"/>
      <c r="R1328" s="268"/>
      <c r="S1328" s="268"/>
      <c r="T1328" s="268"/>
      <c r="U1328" s="268"/>
      <c r="V1328" s="268"/>
      <c r="W1328" s="268"/>
      <c r="X1328" s="268"/>
      <c r="Y1328" s="268"/>
      <c r="Z1328" s="268"/>
      <c r="AA1328" s="268"/>
      <c r="AB1328" s="268"/>
      <c r="AC1328" s="268"/>
      <c r="AD1328" s="268"/>
      <c r="AE1328" s="268"/>
      <c r="AF1328" s="268"/>
      <c r="AG1328" s="268"/>
      <c r="AH1328" s="268"/>
      <c r="AI1328" s="268"/>
      <c r="AJ1328" s="128">
        <f>IF($DM1328=0,0,(IF(_xlfn.BITAND($DM1328, 128),"8,", "") &amp; IF(_xlfn.BITAND($DM1328,64),"7,", "") &amp; IF(_xlfn.BITAND($DM1328,7), _xlfn.BITAND($DM1328,7) &amp; ",", "") &amp; IF(_xlfn.BITAND($DM1328, 56), _xlfn.BITAND($DM1328, 56)/8, "")))</f>
        <v>0</v>
      </c>
      <c r="AK1328" s="129">
        <v>3464</v>
      </c>
      <c r="AL1328" s="129">
        <v>3</v>
      </c>
      <c r="AM1328" s="130" t="s">
        <v>165</v>
      </c>
      <c r="AN1328" s="131" t="s">
        <v>2026</v>
      </c>
      <c r="AO1328" s="131" t="s">
        <v>343</v>
      </c>
      <c r="AP1328" s="131" t="s">
        <v>2026</v>
      </c>
      <c r="AQ1328" s="132" t="s">
        <v>2027</v>
      </c>
      <c r="AR1328" s="198">
        <v>4.8499999999999996</v>
      </c>
      <c r="AS1328" s="12" t="s">
        <v>346</v>
      </c>
      <c r="AT1328" s="198">
        <v>0.5</v>
      </c>
      <c r="AU1328" s="198">
        <v>3</v>
      </c>
      <c r="AV1328" s="12" t="s">
        <v>259</v>
      </c>
      <c r="AW1328" s="135">
        <v>0</v>
      </c>
      <c r="AX1328" s="135">
        <v>0</v>
      </c>
      <c r="AY1328" s="135">
        <v>0</v>
      </c>
      <c r="AZ1328" s="135">
        <v>0</v>
      </c>
      <c r="BA1328" s="135">
        <v>0</v>
      </c>
      <c r="BB1328" s="136"/>
      <c r="BC1328" s="136"/>
      <c r="BD1328" s="15"/>
      <c r="BE1328" s="137" t="str">
        <f>IF(C1328="","",C1328)</f>
        <v>APS2 high voltage</v>
      </c>
      <c r="BF1328" s="11"/>
      <c r="BG1328" s="11"/>
      <c r="BH1328" s="11"/>
      <c r="BI1328" s="11" t="s">
        <v>183</v>
      </c>
      <c r="BJ1328" s="11" t="s">
        <v>183</v>
      </c>
      <c r="BK1328" s="11" t="s">
        <v>183</v>
      </c>
      <c r="BL1328" s="11" t="s">
        <v>183</v>
      </c>
      <c r="BM1328" s="11" t="s">
        <v>183</v>
      </c>
      <c r="BN1328" s="11" t="s">
        <v>183</v>
      </c>
      <c r="BO1328" s="11" t="s">
        <v>183</v>
      </c>
      <c r="BP1328" s="11" t="s">
        <v>183</v>
      </c>
      <c r="BQ1328" s="11" t="s">
        <v>183</v>
      </c>
      <c r="BR1328" s="11" t="s">
        <v>183</v>
      </c>
      <c r="BS1328" s="11" t="s">
        <v>183</v>
      </c>
      <c r="BT1328" s="11" t="s">
        <v>183</v>
      </c>
      <c r="BU1328" s="11"/>
      <c r="BV1328" s="15">
        <f t="shared" ref="BV1328:BZ1329" si="621">IF(UPPER(TRIM(D1328))="X",1,0)</f>
        <v>0</v>
      </c>
      <c r="BW1328" s="15">
        <f t="shared" si="621"/>
        <v>0</v>
      </c>
      <c r="BX1328" s="15">
        <f t="shared" si="621"/>
        <v>0</v>
      </c>
      <c r="BY1328" s="15">
        <f t="shared" si="621"/>
        <v>0</v>
      </c>
      <c r="BZ1328" s="15">
        <f t="shared" si="621"/>
        <v>0</v>
      </c>
      <c r="CA1328" s="15">
        <f>IF(UPPER(TRIM(J1328))="X",1,0)</f>
        <v>0</v>
      </c>
      <c r="CB1328" s="15">
        <f>IF(UPPER(TRIM(L1328))="X",1,0)</f>
        <v>0</v>
      </c>
      <c r="CC1328" s="15">
        <f>IF(UPPER(TRIM(M1328))="X",1,0)</f>
        <v>0</v>
      </c>
      <c r="CD1328" s="15">
        <f>IF(UPPER(TRIM(I1328))="X",1,0)</f>
        <v>0</v>
      </c>
      <c r="CE1328" s="15">
        <f>IF(UPPER(TRIM(K1328))="X",1,0)</f>
        <v>0</v>
      </c>
      <c r="CF1328" s="15">
        <f t="shared" ref="CF1328:CU1329" si="622">IF(UPPER(TRIM(N1328))="X",1,0)</f>
        <v>0</v>
      </c>
      <c r="CG1328" s="15">
        <f t="shared" si="622"/>
        <v>0</v>
      </c>
      <c r="CH1328" s="15">
        <f t="shared" si="622"/>
        <v>0</v>
      </c>
      <c r="CI1328" s="15">
        <f t="shared" si="622"/>
        <v>0</v>
      </c>
      <c r="CJ1328" s="15">
        <f t="shared" si="622"/>
        <v>0</v>
      </c>
      <c r="CK1328" s="15">
        <f t="shared" si="622"/>
        <v>0</v>
      </c>
      <c r="CL1328" s="15">
        <f t="shared" si="622"/>
        <v>0</v>
      </c>
      <c r="CM1328" s="15">
        <f t="shared" si="622"/>
        <v>0</v>
      </c>
      <c r="CN1328" s="15">
        <f t="shared" si="622"/>
        <v>0</v>
      </c>
      <c r="CO1328" s="15">
        <f t="shared" si="622"/>
        <v>0</v>
      </c>
      <c r="CP1328" s="15">
        <f t="shared" si="622"/>
        <v>0</v>
      </c>
      <c r="CQ1328" s="15">
        <f t="shared" si="622"/>
        <v>0</v>
      </c>
      <c r="CR1328" s="15">
        <f t="shared" si="622"/>
        <v>0</v>
      </c>
      <c r="CS1328" s="15">
        <f t="shared" si="622"/>
        <v>0</v>
      </c>
      <c r="CT1328" s="15">
        <f t="shared" si="622"/>
        <v>0</v>
      </c>
      <c r="CU1328" s="15">
        <f t="shared" si="622"/>
        <v>0</v>
      </c>
      <c r="CV1328" s="15">
        <f t="shared" ref="CP1328:DA1329" si="623">IF(UPPER(TRIM(AD1328))="X",1,0)</f>
        <v>0</v>
      </c>
      <c r="CW1328" s="15">
        <f t="shared" si="623"/>
        <v>0</v>
      </c>
      <c r="CX1328" s="15">
        <f t="shared" si="623"/>
        <v>0</v>
      </c>
      <c r="CY1328" s="15">
        <f t="shared" si="623"/>
        <v>0</v>
      </c>
      <c r="CZ1328" s="15">
        <f t="shared" si="623"/>
        <v>0</v>
      </c>
      <c r="DA1328" s="15">
        <f t="shared" si="623"/>
        <v>0</v>
      </c>
      <c r="DB1328" s="16">
        <f>IF(UPPER(TRIM(AM1328))="P", 0, IF(UPPER(TRIM(AM1328))="C", 16384, IF(UPPER(TRIM(AM1328))="B", 32768, IF(UPPER(TRIM(AM1328))="U", 49152, -1))))</f>
        <v>0</v>
      </c>
      <c r="DC1328" s="16">
        <f>HEX2DEC(AN1328)</f>
        <v>4627</v>
      </c>
      <c r="DD1328" s="16">
        <f>IF(UPPER(TRIM(BB1328))="",0,IF(UPPER(TRIM(BB1328))="M",32,IF(UPPER(TRIM(BB1328))="H",64,IF(UPPER(TRIM(BB1328))="I",128,-1))))</f>
        <v>0</v>
      </c>
      <c r="DE1328" s="16">
        <f>IF(UPPER(TRIM(BC1328))="",0, IF(UPPER(TRIM(BC1328))="U",1,IF(UPPER(TRIM(BC1328))="A",2,IF(UPPER(TRIM(BC1328))="B1",4,IF(UPPER(TRIM(BC1328))="B2",8,IF(UPPER(TRIM(BC1328))="C",16,-1))))))</f>
        <v>0</v>
      </c>
      <c r="DF1328" s="17"/>
      <c r="DG1328" s="16">
        <v>467</v>
      </c>
      <c r="DH1328" s="16">
        <f>AK1328</f>
        <v>3464</v>
      </c>
      <c r="DI1328" s="16">
        <f>AL1328</f>
        <v>3</v>
      </c>
      <c r="DJ1328" s="16">
        <f>DB1328 + DC1328</f>
        <v>4627</v>
      </c>
      <c r="DK1328" s="16">
        <f>HEX2DEC(AO1328)</f>
        <v>18</v>
      </c>
      <c r="DL1328" s="16">
        <f>HEX2DEC(AP1328)</f>
        <v>4627</v>
      </c>
      <c r="DM1328" s="128">
        <v>0</v>
      </c>
      <c r="DN1328" s="16">
        <v>364</v>
      </c>
      <c r="DO1328" s="16">
        <f>BV1328*2^15+BW1328*2^14+BX1328*2^13+BY1328*2^12+BZ1328*2^11+CA1328*2^10+CB1328*2^9+CC1328*2^8+CD1328*2^7+CE1328*2^6+CF1328*2^5+CG1328*2^4+CH1328*2^3+CI1328*2^2+CJ1328*2^1+CK1328*2^0</f>
        <v>0</v>
      </c>
      <c r="DP1328" s="16">
        <f>CL1328*2^15+CM1328*2^14+CN1328*2^13+CO1328*2^12+CP1328*2^11+CQ1328*2^10+CR1328*2^9+CS1328*2^8+CT1328*2^7+CU1328*2^6+CV1328*2^5+CW1328*2^4+CX1328*2^3+CY1328*2^2+CZ1328*2^1+DA1328*2^0</f>
        <v>0</v>
      </c>
      <c r="DQ1328" s="16">
        <f>IF(DS1328=2,AT1328*1000,AT1328)</f>
        <v>500</v>
      </c>
      <c r="DR1328" s="16">
        <f>IF(DT1328=2,AU1328*1000,AU1328)</f>
        <v>3000</v>
      </c>
      <c r="DS1328" s="16">
        <v>2</v>
      </c>
      <c r="DT1328" s="16">
        <v>2</v>
      </c>
      <c r="DU1328" s="16">
        <f>MAX(0,MIN(AX1328,3))*2^14+MAX(0,MIN(AY1328,3))*2^12+MAX(0,MIN(AZ1328,3))*2^10+MAX(0,MIN(BA1328,3))*2^8+IF(AW1328&lt;0,31,IF(AW1328&gt;30,30,AW1328))</f>
        <v>0</v>
      </c>
      <c r="DV1328" s="16">
        <f>DD1328 + DE1328</f>
        <v>0</v>
      </c>
      <c r="DW1328" s="138"/>
      <c r="DX1328" s="137"/>
      <c r="DY1328" s="137"/>
      <c r="DZ1328" s="17"/>
      <c r="EA1328" s="15"/>
      <c r="EB1328" s="15"/>
      <c r="EC1328" s="15"/>
      <c r="ED1328" s="15"/>
    </row>
    <row r="1329" spans="1:134" ht="15" hidden="1" customHeight="1" x14ac:dyDescent="0.3">
      <c r="A1329" s="123"/>
      <c r="B1329" s="139"/>
      <c r="C1329" s="553" t="s">
        <v>2028</v>
      </c>
      <c r="D1329" s="151"/>
      <c r="E1329" s="151"/>
      <c r="F1329" s="152"/>
      <c r="G1329" s="151"/>
      <c r="H1329" s="152"/>
      <c r="I1329" s="152"/>
      <c r="J1329" s="152"/>
      <c r="K1329" s="152"/>
      <c r="L1329" s="152"/>
      <c r="M1329" s="152"/>
      <c r="N1329" s="152"/>
      <c r="O1329" s="152"/>
      <c r="P1329" s="152"/>
      <c r="Q1329" s="152"/>
      <c r="R1329" s="152"/>
      <c r="S1329" s="152"/>
      <c r="T1329" s="152"/>
      <c r="U1329" s="152"/>
      <c r="V1329" s="152"/>
      <c r="W1329" s="152"/>
      <c r="X1329" s="152"/>
      <c r="Y1329" s="152"/>
      <c r="Z1329" s="152"/>
      <c r="AA1329" s="152"/>
      <c r="AB1329" s="152"/>
      <c r="AC1329" s="152"/>
      <c r="AD1329" s="152"/>
      <c r="AE1329" s="152"/>
      <c r="AF1329" s="152"/>
      <c r="AG1329" s="152"/>
      <c r="AH1329" s="152"/>
      <c r="AI1329" s="152"/>
      <c r="AJ1329" s="128">
        <f>IF($DM1329=0,0,(IF(_xlfn.BITAND($DM1329, 128),"8,", "") &amp; IF(_xlfn.BITAND($DM1329,64),"7,", "") &amp; IF(_xlfn.BITAND($DM1329,7), _xlfn.BITAND($DM1329,7) &amp; ",", "") &amp; IF(_xlfn.BITAND($DM1329, 56), _xlfn.BITAND($DM1329, 56)/8, "")))</f>
        <v>0</v>
      </c>
      <c r="AK1329" s="129">
        <v>3464</v>
      </c>
      <c r="AL1329" s="129">
        <v>4</v>
      </c>
      <c r="AM1329" s="130" t="s">
        <v>165</v>
      </c>
      <c r="AN1329" s="131" t="s">
        <v>2026</v>
      </c>
      <c r="AO1329" s="131" t="s">
        <v>352</v>
      </c>
      <c r="AP1329" s="131" t="s">
        <v>2029</v>
      </c>
      <c r="AQ1329" s="132" t="s">
        <v>2030</v>
      </c>
      <c r="AR1329" s="198">
        <v>7.0000000000000007E-2</v>
      </c>
      <c r="AS1329" s="12" t="s">
        <v>346</v>
      </c>
      <c r="AT1329" s="198">
        <v>0.5</v>
      </c>
      <c r="AU1329" s="198">
        <v>3</v>
      </c>
      <c r="AV1329" s="12" t="s">
        <v>259</v>
      </c>
      <c r="AW1329" s="135">
        <v>0</v>
      </c>
      <c r="AX1329" s="135">
        <v>0</v>
      </c>
      <c r="AY1329" s="135">
        <v>0</v>
      </c>
      <c r="AZ1329" s="135">
        <v>0</v>
      </c>
      <c r="BA1329" s="135">
        <v>0</v>
      </c>
      <c r="BB1329" s="136"/>
      <c r="BC1329" s="136"/>
      <c r="BD1329" s="15"/>
      <c r="BE1329" s="137" t="str">
        <f>IF(C1329="","",C1329)</f>
        <v>APS2 low voltage</v>
      </c>
      <c r="BF1329" s="11"/>
      <c r="BG1329" s="11"/>
      <c r="BH1329" s="11"/>
      <c r="BI1329" s="11" t="s">
        <v>183</v>
      </c>
      <c r="BJ1329" s="11" t="s">
        <v>183</v>
      </c>
      <c r="BK1329" s="11" t="s">
        <v>183</v>
      </c>
      <c r="BL1329" s="11" t="s">
        <v>183</v>
      </c>
      <c r="BM1329" s="11" t="s">
        <v>183</v>
      </c>
      <c r="BN1329" s="11" t="s">
        <v>183</v>
      </c>
      <c r="BO1329" s="11" t="s">
        <v>183</v>
      </c>
      <c r="BP1329" s="11" t="s">
        <v>183</v>
      </c>
      <c r="BQ1329" s="11" t="s">
        <v>183</v>
      </c>
      <c r="BR1329" s="11" t="s">
        <v>183</v>
      </c>
      <c r="BS1329" s="11" t="s">
        <v>183</v>
      </c>
      <c r="BT1329" s="11" t="s">
        <v>183</v>
      </c>
      <c r="BU1329" s="11"/>
      <c r="BV1329" s="15">
        <f t="shared" si="621"/>
        <v>0</v>
      </c>
      <c r="BW1329" s="15">
        <f t="shared" si="621"/>
        <v>0</v>
      </c>
      <c r="BX1329" s="15">
        <f t="shared" si="621"/>
        <v>0</v>
      </c>
      <c r="BY1329" s="15">
        <f t="shared" si="621"/>
        <v>0</v>
      </c>
      <c r="BZ1329" s="15">
        <f t="shared" si="621"/>
        <v>0</v>
      </c>
      <c r="CA1329" s="15">
        <f>IF(UPPER(TRIM(J1329))="X",1,0)</f>
        <v>0</v>
      </c>
      <c r="CB1329" s="15">
        <f>IF(UPPER(TRIM(L1329))="X",1,0)</f>
        <v>0</v>
      </c>
      <c r="CC1329" s="15">
        <f>IF(UPPER(TRIM(M1329))="X",1,0)</f>
        <v>0</v>
      </c>
      <c r="CD1329" s="15">
        <f>IF(UPPER(TRIM(I1329))="X",1,0)</f>
        <v>0</v>
      </c>
      <c r="CE1329" s="15">
        <f>IF(UPPER(TRIM(K1329))="X",1,0)</f>
        <v>0</v>
      </c>
      <c r="CF1329" s="15">
        <f t="shared" si="622"/>
        <v>0</v>
      </c>
      <c r="CG1329" s="15">
        <f t="shared" si="622"/>
        <v>0</v>
      </c>
      <c r="CH1329" s="15">
        <f t="shared" si="622"/>
        <v>0</v>
      </c>
      <c r="CI1329" s="15">
        <f t="shared" si="622"/>
        <v>0</v>
      </c>
      <c r="CJ1329" s="15">
        <f t="shared" si="622"/>
        <v>0</v>
      </c>
      <c r="CK1329" s="15">
        <f t="shared" si="622"/>
        <v>0</v>
      </c>
      <c r="CL1329" s="15">
        <f t="shared" si="622"/>
        <v>0</v>
      </c>
      <c r="CM1329" s="15">
        <f t="shared" si="622"/>
        <v>0</v>
      </c>
      <c r="CN1329" s="15">
        <f t="shared" si="622"/>
        <v>0</v>
      </c>
      <c r="CO1329" s="15">
        <f t="shared" si="622"/>
        <v>0</v>
      </c>
      <c r="CP1329" s="15">
        <f t="shared" si="623"/>
        <v>0</v>
      </c>
      <c r="CQ1329" s="15">
        <f t="shared" si="623"/>
        <v>0</v>
      </c>
      <c r="CR1329" s="15">
        <f t="shared" si="623"/>
        <v>0</v>
      </c>
      <c r="CS1329" s="15">
        <f t="shared" si="623"/>
        <v>0</v>
      </c>
      <c r="CT1329" s="15">
        <f t="shared" si="623"/>
        <v>0</v>
      </c>
      <c r="CU1329" s="15">
        <f t="shared" si="623"/>
        <v>0</v>
      </c>
      <c r="CV1329" s="15">
        <f t="shared" si="623"/>
        <v>0</v>
      </c>
      <c r="CW1329" s="15">
        <f t="shared" si="623"/>
        <v>0</v>
      </c>
      <c r="CX1329" s="15">
        <f t="shared" si="623"/>
        <v>0</v>
      </c>
      <c r="CY1329" s="15">
        <f t="shared" si="623"/>
        <v>0</v>
      </c>
      <c r="CZ1329" s="15">
        <f t="shared" si="623"/>
        <v>0</v>
      </c>
      <c r="DA1329" s="15">
        <f t="shared" si="623"/>
        <v>0</v>
      </c>
      <c r="DB1329" s="16">
        <f>IF(UPPER(TRIM(AM1329))="P", 0, IF(UPPER(TRIM(AM1329))="C", 16384, IF(UPPER(TRIM(AM1329))="B", 32768, IF(UPPER(TRIM(AM1329))="U", 49152, -1))))</f>
        <v>0</v>
      </c>
      <c r="DC1329" s="16">
        <f>HEX2DEC(AN1329)</f>
        <v>4627</v>
      </c>
      <c r="DD1329" s="16">
        <f>IF(UPPER(TRIM(BB1329))="",0,IF(UPPER(TRIM(BB1329))="M",32,IF(UPPER(TRIM(BB1329))="H",64,IF(UPPER(TRIM(BB1329))="I",128,-1))))</f>
        <v>0</v>
      </c>
      <c r="DE1329" s="16">
        <f>IF(UPPER(TRIM(BC1329))="",0, IF(UPPER(TRIM(BC1329))="U",1,IF(UPPER(TRIM(BC1329))="A",2,IF(UPPER(TRIM(BC1329))="B1",4,IF(UPPER(TRIM(BC1329))="B2",8,IF(UPPER(TRIM(BC1329))="C",16,-1))))))</f>
        <v>0</v>
      </c>
      <c r="DF1329" s="17"/>
      <c r="DG1329" s="16">
        <v>468</v>
      </c>
      <c r="DH1329" s="16">
        <f>AK1329</f>
        <v>3464</v>
      </c>
      <c r="DI1329" s="16">
        <f>AL1329</f>
        <v>4</v>
      </c>
      <c r="DJ1329" s="16">
        <f>DB1329 + DC1329</f>
        <v>4627</v>
      </c>
      <c r="DK1329" s="16">
        <f>HEX2DEC(AO1329)</f>
        <v>17</v>
      </c>
      <c r="DL1329" s="16">
        <f>HEX2DEC(AP1329)</f>
        <v>4628</v>
      </c>
      <c r="DM1329" s="128">
        <v>0</v>
      </c>
      <c r="DN1329" s="16">
        <v>365</v>
      </c>
      <c r="DO1329" s="16">
        <f>BV1329*2^15+BW1329*2^14+BX1329*2^13+BY1329*2^12+BZ1329*2^11+CA1329*2^10+CB1329*2^9+CC1329*2^8+CD1329*2^7+CE1329*2^6+CF1329*2^5+CG1329*2^4+CH1329*2^3+CI1329*2^2+CJ1329*2^1+CK1329*2^0</f>
        <v>0</v>
      </c>
      <c r="DP1329" s="16">
        <f>CL1329*2^15+CM1329*2^14+CN1329*2^13+CO1329*2^12+CP1329*2^11+CQ1329*2^10+CR1329*2^9+CS1329*2^8+CT1329*2^7+CU1329*2^6+CV1329*2^5+CW1329*2^4+CX1329*2^3+CY1329*2^2+CZ1329*2^1+DA1329*2^0</f>
        <v>0</v>
      </c>
      <c r="DQ1329" s="16">
        <f>IF(DS1329=2,AT1329*1000,AT1329)</f>
        <v>500</v>
      </c>
      <c r="DR1329" s="16">
        <f>IF(DT1329=2,AU1329*1000,AU1329)</f>
        <v>3000</v>
      </c>
      <c r="DS1329" s="16">
        <v>2</v>
      </c>
      <c r="DT1329" s="16">
        <v>2</v>
      </c>
      <c r="DU1329" s="16">
        <f>MAX(0,MIN(AX1329,3))*2^14+MAX(0,MIN(AY1329,3))*2^12+MAX(0,MIN(AZ1329,3))*2^10+MAX(0,MIN(BA1329,3))*2^8+IF(AW1329&lt;0,31,IF(AW1329&gt;30,30,AW1329))</f>
        <v>0</v>
      </c>
      <c r="DV1329" s="16">
        <f>DD1329 + DE1329</f>
        <v>0</v>
      </c>
      <c r="DW1329" s="138"/>
      <c r="DX1329" s="137"/>
      <c r="DY1329" s="137"/>
      <c r="DZ1329" s="17"/>
      <c r="EA1329" s="15"/>
      <c r="EB1329" s="15"/>
      <c r="EC1329" s="15"/>
      <c r="ED1329" s="15"/>
    </row>
    <row r="1330" spans="1:134" ht="15" hidden="1" customHeight="1" x14ac:dyDescent="0.3">
      <c r="A1330" s="220"/>
      <c r="B1330" s="139"/>
      <c r="C1330" s="553"/>
      <c r="D1330" s="125"/>
      <c r="E1330" s="125"/>
      <c r="F1330" s="125"/>
      <c r="G1330" s="125"/>
      <c r="H1330" s="125"/>
      <c r="I1330" s="125"/>
      <c r="J1330" s="125"/>
      <c r="K1330" s="125"/>
      <c r="L1330" s="125"/>
      <c r="M1330" s="125"/>
      <c r="N1330" s="125"/>
      <c r="O1330" s="125"/>
      <c r="P1330" s="125"/>
      <c r="Q1330" s="125"/>
      <c r="R1330" s="125"/>
      <c r="S1330" s="125"/>
      <c r="T1330" s="125"/>
      <c r="U1330" s="125"/>
      <c r="V1330" s="125"/>
      <c r="W1330" s="125"/>
      <c r="X1330" s="125"/>
      <c r="Y1330" s="125"/>
      <c r="Z1330" s="125"/>
      <c r="AA1330" s="125"/>
      <c r="AB1330" s="125"/>
      <c r="AC1330" s="125"/>
      <c r="AD1330" s="125"/>
      <c r="AE1330" s="125"/>
      <c r="AF1330" s="125"/>
      <c r="AG1330" s="125"/>
      <c r="AH1330" s="125"/>
      <c r="AI1330" s="125"/>
      <c r="AJ1330" s="148"/>
      <c r="AK1330" s="12"/>
      <c r="AL1330" s="12"/>
      <c r="AM1330" s="149"/>
      <c r="AN1330" s="150"/>
      <c r="AO1330" s="150"/>
      <c r="AP1330" s="150"/>
      <c r="AQ1330" s="132"/>
      <c r="AR1330" s="12"/>
      <c r="AS1330" s="12"/>
      <c r="AT1330" s="12"/>
      <c r="AU1330" s="12"/>
      <c r="AV1330" s="12"/>
      <c r="AW1330" s="12"/>
      <c r="AX1330" s="12"/>
      <c r="AY1330" s="12"/>
      <c r="AZ1330" s="12"/>
      <c r="BA1330" s="12"/>
      <c r="BB1330" s="14"/>
      <c r="BC1330" s="14"/>
      <c r="BD1330" s="15"/>
      <c r="BE1330" s="137" t="s">
        <v>183</v>
      </c>
      <c r="BF1330" s="11"/>
      <c r="BG1330" s="11"/>
      <c r="BH1330" s="11"/>
      <c r="BI1330" s="11" t="s">
        <v>183</v>
      </c>
      <c r="BJ1330" s="11" t="s">
        <v>183</v>
      </c>
      <c r="BK1330" s="11" t="s">
        <v>183</v>
      </c>
      <c r="BL1330" s="11" t="s">
        <v>183</v>
      </c>
      <c r="BM1330" s="11" t="s">
        <v>183</v>
      </c>
      <c r="BN1330" s="11" t="s">
        <v>183</v>
      </c>
      <c r="BO1330" s="11" t="s">
        <v>183</v>
      </c>
      <c r="BP1330" s="11" t="s">
        <v>183</v>
      </c>
      <c r="BQ1330" s="11" t="s">
        <v>183</v>
      </c>
      <c r="BR1330" s="11" t="s">
        <v>183</v>
      </c>
      <c r="BS1330" s="11" t="s">
        <v>183</v>
      </c>
      <c r="BT1330" s="11" t="s">
        <v>183</v>
      </c>
      <c r="BU1330" s="11"/>
      <c r="BV1330" s="15"/>
      <c r="BW1330" s="15"/>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c r="CU1330" s="15"/>
      <c r="CV1330" s="15"/>
      <c r="CW1330" s="15"/>
      <c r="CX1330" s="15"/>
      <c r="CY1330" s="15"/>
      <c r="CZ1330" s="15"/>
      <c r="DA1330" s="15"/>
      <c r="DB1330" s="16"/>
      <c r="DC1330" s="16"/>
      <c r="DD1330" s="16"/>
      <c r="DE1330" s="16"/>
      <c r="DF1330" s="17"/>
      <c r="DG1330" s="16"/>
      <c r="DH1330" s="16"/>
      <c r="DI1330" s="16"/>
      <c r="DJ1330" s="16"/>
      <c r="DK1330" s="16"/>
      <c r="DL1330" s="16"/>
      <c r="DM1330" s="13"/>
      <c r="DN1330" s="16"/>
      <c r="DO1330" s="16"/>
      <c r="DP1330" s="16"/>
      <c r="DQ1330" s="16"/>
      <c r="DR1330" s="16"/>
      <c r="DS1330" s="16"/>
      <c r="DT1330" s="16"/>
      <c r="DU1330" s="16"/>
      <c r="DV1330" s="16"/>
      <c r="DW1330" s="138"/>
      <c r="DX1330" s="137"/>
      <c r="DY1330" s="137"/>
      <c r="DZ1330" s="17"/>
      <c r="EA1330" s="15"/>
      <c r="EB1330" s="15"/>
      <c r="EC1330" s="15"/>
      <c r="ED1330" s="15"/>
    </row>
    <row r="1331" spans="1:134" ht="15" hidden="1" customHeight="1" x14ac:dyDescent="0.3">
      <c r="A1331" s="154"/>
      <c r="B1331" s="139"/>
      <c r="C1331" s="561" t="s">
        <v>2031</v>
      </c>
      <c r="D1331" s="202"/>
      <c r="E1331" s="202"/>
      <c r="F1331" s="268"/>
      <c r="G1331" s="202"/>
      <c r="H1331" s="268"/>
      <c r="I1331" s="268"/>
      <c r="J1331" s="268"/>
      <c r="K1331" s="268"/>
      <c r="L1331" s="268"/>
      <c r="M1331" s="268"/>
      <c r="N1331" s="268"/>
      <c r="O1331" s="268"/>
      <c r="P1331" s="268"/>
      <c r="Q1331" s="268"/>
      <c r="R1331" s="268"/>
      <c r="S1331" s="268"/>
      <c r="T1331" s="268"/>
      <c r="U1331" s="268"/>
      <c r="V1331" s="268"/>
      <c r="W1331" s="268"/>
      <c r="X1331" s="268"/>
      <c r="Y1331" s="268"/>
      <c r="Z1331" s="268"/>
      <c r="AA1331" s="268"/>
      <c r="AB1331" s="268"/>
      <c r="AC1331" s="268"/>
      <c r="AD1331" s="268"/>
      <c r="AE1331" s="268"/>
      <c r="AF1331" s="268"/>
      <c r="AG1331" s="268"/>
      <c r="AH1331" s="268"/>
      <c r="AI1331" s="268"/>
      <c r="AJ1331" s="128">
        <f>IF($DM1331=0,0,(IF(_xlfn.BITAND($DM1331, 128),"8,", "") &amp; IF(_xlfn.BITAND($DM1331,64),"7,", "") &amp; IF(_xlfn.BITAND($DM1331,7), _xlfn.BITAND($DM1331,7) &amp; ",", "") &amp; IF(_xlfn.BITAND($DM1331, 56), _xlfn.BITAND($DM1331, 56)/8, "")))</f>
        <v>0</v>
      </c>
      <c r="AK1331" s="129">
        <v>3464</v>
      </c>
      <c r="AL1331" s="129">
        <v>0</v>
      </c>
      <c r="AM1331" s="130" t="s">
        <v>165</v>
      </c>
      <c r="AN1331" s="131" t="s">
        <v>2032</v>
      </c>
      <c r="AO1331" s="131" t="s">
        <v>167</v>
      </c>
      <c r="AP1331" s="131" t="s">
        <v>2032</v>
      </c>
      <c r="AQ1331" s="132" t="s">
        <v>2033</v>
      </c>
      <c r="AR1331" s="133">
        <v>20</v>
      </c>
      <c r="AS1331" s="12" t="s">
        <v>170</v>
      </c>
      <c r="AT1331" s="198">
        <v>1</v>
      </c>
      <c r="AU1331" s="198">
        <v>2</v>
      </c>
      <c r="AV1331" s="12" t="s">
        <v>259</v>
      </c>
      <c r="AW1331" s="135">
        <v>0</v>
      </c>
      <c r="AX1331" s="135">
        <v>0</v>
      </c>
      <c r="AY1331" s="135">
        <v>0</v>
      </c>
      <c r="AZ1331" s="135">
        <v>0</v>
      </c>
      <c r="BA1331" s="135">
        <v>0</v>
      </c>
      <c r="BB1331" s="136"/>
      <c r="BC1331" s="136"/>
      <c r="BD1331" s="15"/>
      <c r="BE1331" s="137" t="str">
        <f>IF(C1331="","",C1331)</f>
        <v>APS1 higher than APS2</v>
      </c>
      <c r="BF1331" s="11"/>
      <c r="BG1331" s="11"/>
      <c r="BH1331" s="11"/>
      <c r="BI1331" s="11" t="s">
        <v>183</v>
      </c>
      <c r="BJ1331" s="11" t="s">
        <v>183</v>
      </c>
      <c r="BK1331" s="11" t="s">
        <v>183</v>
      </c>
      <c r="BL1331" s="11" t="s">
        <v>183</v>
      </c>
      <c r="BM1331" s="11" t="s">
        <v>183</v>
      </c>
      <c r="BN1331" s="11" t="s">
        <v>183</v>
      </c>
      <c r="BO1331" s="11" t="s">
        <v>183</v>
      </c>
      <c r="BP1331" s="11" t="s">
        <v>183</v>
      </c>
      <c r="BQ1331" s="11" t="s">
        <v>183</v>
      </c>
      <c r="BR1331" s="11" t="s">
        <v>183</v>
      </c>
      <c r="BS1331" s="11" t="s">
        <v>183</v>
      </c>
      <c r="BT1331" s="11" t="s">
        <v>183</v>
      </c>
      <c r="BU1331" s="11"/>
      <c r="BV1331" s="15">
        <f t="shared" ref="BV1331:BZ1332" si="624">IF(UPPER(TRIM(D1331))="X",1,0)</f>
        <v>0</v>
      </c>
      <c r="BW1331" s="15">
        <f t="shared" si="624"/>
        <v>0</v>
      </c>
      <c r="BX1331" s="15">
        <f t="shared" si="624"/>
        <v>0</v>
      </c>
      <c r="BY1331" s="15">
        <f t="shared" si="624"/>
        <v>0</v>
      </c>
      <c r="BZ1331" s="15">
        <f t="shared" si="624"/>
        <v>0</v>
      </c>
      <c r="CA1331" s="15">
        <f>IF(UPPER(TRIM(J1331))="X",1,0)</f>
        <v>0</v>
      </c>
      <c r="CB1331" s="15">
        <f>IF(UPPER(TRIM(L1331))="X",1,0)</f>
        <v>0</v>
      </c>
      <c r="CC1331" s="15">
        <f>IF(UPPER(TRIM(M1331))="X",1,0)</f>
        <v>0</v>
      </c>
      <c r="CD1331" s="15">
        <f>IF(UPPER(TRIM(I1331))="X",1,0)</f>
        <v>0</v>
      </c>
      <c r="CE1331" s="15">
        <f>IF(UPPER(TRIM(K1331))="X",1,0)</f>
        <v>0</v>
      </c>
      <c r="CF1331" s="15">
        <f t="shared" ref="CF1331:CU1332" si="625">IF(UPPER(TRIM(N1331))="X",1,0)</f>
        <v>0</v>
      </c>
      <c r="CG1331" s="15">
        <f t="shared" si="625"/>
        <v>0</v>
      </c>
      <c r="CH1331" s="15">
        <f t="shared" si="625"/>
        <v>0</v>
      </c>
      <c r="CI1331" s="15">
        <f t="shared" si="625"/>
        <v>0</v>
      </c>
      <c r="CJ1331" s="15">
        <f t="shared" si="625"/>
        <v>0</v>
      </c>
      <c r="CK1331" s="15">
        <f t="shared" si="625"/>
        <v>0</v>
      </c>
      <c r="CL1331" s="15">
        <f t="shared" si="625"/>
        <v>0</v>
      </c>
      <c r="CM1331" s="15">
        <f t="shared" si="625"/>
        <v>0</v>
      </c>
      <c r="CN1331" s="15">
        <f t="shared" si="625"/>
        <v>0</v>
      </c>
      <c r="CO1331" s="15">
        <f t="shared" si="625"/>
        <v>0</v>
      </c>
      <c r="CP1331" s="15">
        <f t="shared" si="625"/>
        <v>0</v>
      </c>
      <c r="CQ1331" s="15">
        <f t="shared" si="625"/>
        <v>0</v>
      </c>
      <c r="CR1331" s="15">
        <f t="shared" si="625"/>
        <v>0</v>
      </c>
      <c r="CS1331" s="15">
        <f t="shared" si="625"/>
        <v>0</v>
      </c>
      <c r="CT1331" s="15">
        <f t="shared" si="625"/>
        <v>0</v>
      </c>
      <c r="CU1331" s="15">
        <f t="shared" si="625"/>
        <v>0</v>
      </c>
      <c r="CV1331" s="15">
        <f t="shared" ref="CP1331:DA1332" si="626">IF(UPPER(TRIM(AD1331))="X",1,0)</f>
        <v>0</v>
      </c>
      <c r="CW1331" s="15">
        <f t="shared" si="626"/>
        <v>0</v>
      </c>
      <c r="CX1331" s="15">
        <f t="shared" si="626"/>
        <v>0</v>
      </c>
      <c r="CY1331" s="15">
        <f t="shared" si="626"/>
        <v>0</v>
      </c>
      <c r="CZ1331" s="15">
        <f t="shared" si="626"/>
        <v>0</v>
      </c>
      <c r="DA1331" s="15">
        <f t="shared" si="626"/>
        <v>0</v>
      </c>
      <c r="DB1331" s="16">
        <f>IF(UPPER(TRIM(AM1331))="P", 0, IF(UPPER(TRIM(AM1331))="C", 16384, IF(UPPER(TRIM(AM1331))="B", 32768, IF(UPPER(TRIM(AM1331))="U", 49152, -1))))</f>
        <v>0</v>
      </c>
      <c r="DC1331" s="16">
        <f>HEX2DEC(AN1331)</f>
        <v>4629</v>
      </c>
      <c r="DD1331" s="16">
        <f>IF(UPPER(TRIM(BB1331))="",0,IF(UPPER(TRIM(BB1331))="M",32,IF(UPPER(TRIM(BB1331))="H",64,IF(UPPER(TRIM(BB1331))="I",128,-1))))</f>
        <v>0</v>
      </c>
      <c r="DE1331" s="16">
        <f>IF(UPPER(TRIM(BC1331))="",0, IF(UPPER(TRIM(BC1331))="U",1,IF(UPPER(TRIM(BC1331))="A",2,IF(UPPER(TRIM(BC1331))="B1",4,IF(UPPER(TRIM(BC1331))="B2",8,IF(UPPER(TRIM(BC1331))="C",16,-1))))))</f>
        <v>0</v>
      </c>
      <c r="DF1331" s="17"/>
      <c r="DG1331" s="16">
        <v>469</v>
      </c>
      <c r="DH1331" s="16">
        <f>AK1331</f>
        <v>3464</v>
      </c>
      <c r="DI1331" s="16">
        <f>AL1331</f>
        <v>0</v>
      </c>
      <c r="DJ1331" s="16">
        <f>DB1331 + DC1331</f>
        <v>4629</v>
      </c>
      <c r="DK1331" s="16">
        <f>HEX2DEC(AO1331)</f>
        <v>0</v>
      </c>
      <c r="DL1331" s="16">
        <f>HEX2DEC(AP1331)</f>
        <v>4629</v>
      </c>
      <c r="DM1331" s="128">
        <v>0</v>
      </c>
      <c r="DN1331" s="16">
        <v>366</v>
      </c>
      <c r="DO1331" s="16">
        <f>BV1331*2^15+BW1331*2^14+BX1331*2^13+BY1331*2^12+BZ1331*2^11+CA1331*2^10+CB1331*2^9+CC1331*2^8+CD1331*2^7+CE1331*2^6+CF1331*2^5+CG1331*2^4+CH1331*2^3+CI1331*2^2+CJ1331*2^1+CK1331*2^0</f>
        <v>0</v>
      </c>
      <c r="DP1331" s="16">
        <f>CL1331*2^15+CM1331*2^14+CN1331*2^13+CO1331*2^12+CP1331*2^11+CQ1331*2^10+CR1331*2^9+CS1331*2^8+CT1331*2^7+CU1331*2^6+CV1331*2^5+CW1331*2^4+CX1331*2^3+CY1331*2^2+CZ1331*2^1+DA1331*2^0</f>
        <v>0</v>
      </c>
      <c r="DQ1331" s="16">
        <f>IF(DS1331=2,AT1331*1000,AT1331)</f>
        <v>1000</v>
      </c>
      <c r="DR1331" s="16">
        <f>IF(DT1331=2,AU1331*1000,AU1331)</f>
        <v>2000</v>
      </c>
      <c r="DS1331" s="16">
        <v>2</v>
      </c>
      <c r="DT1331" s="16">
        <v>2</v>
      </c>
      <c r="DU1331" s="16">
        <f>MAX(0,MIN(AX1331,3))*2^14+MAX(0,MIN(AY1331,3))*2^12+MAX(0,MIN(AZ1331,3))*2^10+MAX(0,MIN(BA1331,3))*2^8+IF(AW1331&lt;0,31,IF(AW1331&gt;30,30,AW1331))</f>
        <v>0</v>
      </c>
      <c r="DV1331" s="16">
        <f>DD1331 + DE1331</f>
        <v>0</v>
      </c>
      <c r="DW1331" s="138"/>
      <c r="DX1331" s="137"/>
      <c r="DY1331" s="137"/>
      <c r="DZ1331" s="17"/>
      <c r="EA1331" s="15"/>
      <c r="EB1331" s="15"/>
      <c r="EC1331" s="15"/>
      <c r="ED1331" s="15"/>
    </row>
    <row r="1332" spans="1:134" ht="15" hidden="1" customHeight="1" x14ac:dyDescent="0.3">
      <c r="A1332" s="154"/>
      <c r="B1332" s="337" t="s">
        <v>2034</v>
      </c>
      <c r="C1332" s="553" t="s">
        <v>2035</v>
      </c>
      <c r="D1332" s="151"/>
      <c r="E1332" s="151"/>
      <c r="F1332" s="152"/>
      <c r="G1332" s="151"/>
      <c r="H1332" s="152"/>
      <c r="I1332" s="152"/>
      <c r="J1332" s="152"/>
      <c r="K1332" s="152"/>
      <c r="L1332" s="152"/>
      <c r="M1332" s="152"/>
      <c r="N1332" s="152"/>
      <c r="O1332" s="152"/>
      <c r="P1332" s="152"/>
      <c r="Q1332" s="152"/>
      <c r="R1332" s="152"/>
      <c r="S1332" s="152"/>
      <c r="T1332" s="152"/>
      <c r="U1332" s="152"/>
      <c r="V1332" s="152"/>
      <c r="W1332" s="152"/>
      <c r="X1332" s="152"/>
      <c r="Y1332" s="152"/>
      <c r="Z1332" s="152"/>
      <c r="AA1332" s="152"/>
      <c r="AB1332" s="152"/>
      <c r="AC1332" s="152"/>
      <c r="AD1332" s="152"/>
      <c r="AE1332" s="152"/>
      <c r="AF1332" s="152"/>
      <c r="AG1332" s="152"/>
      <c r="AH1332" s="152"/>
      <c r="AI1332" s="152"/>
      <c r="AJ1332" s="128">
        <f>IF($DM1332=0,0,(IF(_xlfn.BITAND($DM1332, 128),"8,", "") &amp; IF(_xlfn.BITAND($DM1332,64),"7,", "") &amp; IF(_xlfn.BITAND($DM1332,7), _xlfn.BITAND($DM1332,7) &amp; ",", "") &amp; IF(_xlfn.BITAND($DM1332, 56), _xlfn.BITAND($DM1332, 56)/8, "")))</f>
        <v>0</v>
      </c>
      <c r="AK1332" s="129">
        <v>3464</v>
      </c>
      <c r="AL1332" s="129">
        <v>1</v>
      </c>
      <c r="AM1332" s="130" t="s">
        <v>165</v>
      </c>
      <c r="AN1332" s="131" t="s">
        <v>2036</v>
      </c>
      <c r="AO1332" s="131" t="s">
        <v>167</v>
      </c>
      <c r="AP1332" s="131" t="s">
        <v>2036</v>
      </c>
      <c r="AQ1332" s="132" t="s">
        <v>2037</v>
      </c>
      <c r="AR1332" s="133">
        <v>-20</v>
      </c>
      <c r="AS1332" s="12" t="s">
        <v>170</v>
      </c>
      <c r="AT1332" s="198">
        <v>1</v>
      </c>
      <c r="AU1332" s="198">
        <v>2</v>
      </c>
      <c r="AV1332" s="12" t="s">
        <v>259</v>
      </c>
      <c r="AW1332" s="135">
        <v>0</v>
      </c>
      <c r="AX1332" s="135">
        <v>0</v>
      </c>
      <c r="AY1332" s="135">
        <v>0</v>
      </c>
      <c r="AZ1332" s="135">
        <v>0</v>
      </c>
      <c r="BA1332" s="135">
        <v>0</v>
      </c>
      <c r="BB1332" s="136"/>
      <c r="BC1332" s="136"/>
      <c r="BD1332" s="15"/>
      <c r="BE1332" s="137" t="str">
        <f>IF(C1332="","",C1332)</f>
        <v>APS1 lower than APS2</v>
      </c>
      <c r="BF1332" s="11"/>
      <c r="BG1332" s="11"/>
      <c r="BH1332" s="11"/>
      <c r="BI1332" s="11" t="s">
        <v>183</v>
      </c>
      <c r="BJ1332" s="11" t="s">
        <v>183</v>
      </c>
      <c r="BK1332" s="11" t="s">
        <v>183</v>
      </c>
      <c r="BL1332" s="11" t="s">
        <v>183</v>
      </c>
      <c r="BM1332" s="11" t="s">
        <v>183</v>
      </c>
      <c r="BN1332" s="11" t="s">
        <v>183</v>
      </c>
      <c r="BO1332" s="11" t="s">
        <v>183</v>
      </c>
      <c r="BP1332" s="11" t="s">
        <v>183</v>
      </c>
      <c r="BQ1332" s="11" t="s">
        <v>183</v>
      </c>
      <c r="BR1332" s="11" t="s">
        <v>183</v>
      </c>
      <c r="BS1332" s="11" t="s">
        <v>183</v>
      </c>
      <c r="BT1332" s="11" t="s">
        <v>183</v>
      </c>
      <c r="BU1332" s="11"/>
      <c r="BV1332" s="15">
        <f t="shared" si="624"/>
        <v>0</v>
      </c>
      <c r="BW1332" s="15">
        <f t="shared" si="624"/>
        <v>0</v>
      </c>
      <c r="BX1332" s="15">
        <f t="shared" si="624"/>
        <v>0</v>
      </c>
      <c r="BY1332" s="15">
        <f t="shared" si="624"/>
        <v>0</v>
      </c>
      <c r="BZ1332" s="15">
        <f t="shared" si="624"/>
        <v>0</v>
      </c>
      <c r="CA1332" s="15">
        <f>IF(UPPER(TRIM(J1332))="X",1,0)</f>
        <v>0</v>
      </c>
      <c r="CB1332" s="15">
        <f>IF(UPPER(TRIM(L1332))="X",1,0)</f>
        <v>0</v>
      </c>
      <c r="CC1332" s="15">
        <f>IF(UPPER(TRIM(M1332))="X",1,0)</f>
        <v>0</v>
      </c>
      <c r="CD1332" s="15">
        <f>IF(UPPER(TRIM(I1332))="X",1,0)</f>
        <v>0</v>
      </c>
      <c r="CE1332" s="15">
        <f>IF(UPPER(TRIM(K1332))="X",1,0)</f>
        <v>0</v>
      </c>
      <c r="CF1332" s="15">
        <f t="shared" si="625"/>
        <v>0</v>
      </c>
      <c r="CG1332" s="15">
        <f t="shared" si="625"/>
        <v>0</v>
      </c>
      <c r="CH1332" s="15">
        <f t="shared" si="625"/>
        <v>0</v>
      </c>
      <c r="CI1332" s="15">
        <f t="shared" si="625"/>
        <v>0</v>
      </c>
      <c r="CJ1332" s="15">
        <f t="shared" si="625"/>
        <v>0</v>
      </c>
      <c r="CK1332" s="15">
        <f t="shared" si="625"/>
        <v>0</v>
      </c>
      <c r="CL1332" s="15">
        <f t="shared" si="625"/>
        <v>0</v>
      </c>
      <c r="CM1332" s="15">
        <f t="shared" si="625"/>
        <v>0</v>
      </c>
      <c r="CN1332" s="15">
        <f t="shared" si="625"/>
        <v>0</v>
      </c>
      <c r="CO1332" s="15">
        <f t="shared" si="625"/>
        <v>0</v>
      </c>
      <c r="CP1332" s="15">
        <f t="shared" si="626"/>
        <v>0</v>
      </c>
      <c r="CQ1332" s="15">
        <f t="shared" si="626"/>
        <v>0</v>
      </c>
      <c r="CR1332" s="15">
        <f t="shared" si="626"/>
        <v>0</v>
      </c>
      <c r="CS1332" s="15">
        <f t="shared" si="626"/>
        <v>0</v>
      </c>
      <c r="CT1332" s="15">
        <f t="shared" si="626"/>
        <v>0</v>
      </c>
      <c r="CU1332" s="15">
        <f t="shared" si="626"/>
        <v>0</v>
      </c>
      <c r="CV1332" s="15">
        <f t="shared" si="626"/>
        <v>0</v>
      </c>
      <c r="CW1332" s="15">
        <f t="shared" si="626"/>
        <v>0</v>
      </c>
      <c r="CX1332" s="15">
        <f t="shared" si="626"/>
        <v>0</v>
      </c>
      <c r="CY1332" s="15">
        <f t="shared" si="626"/>
        <v>0</v>
      </c>
      <c r="CZ1332" s="15">
        <f t="shared" si="626"/>
        <v>0</v>
      </c>
      <c r="DA1332" s="15">
        <f t="shared" si="626"/>
        <v>0</v>
      </c>
      <c r="DB1332" s="16">
        <f>IF(UPPER(TRIM(AM1332))="P", 0, IF(UPPER(TRIM(AM1332))="C", 16384, IF(UPPER(TRIM(AM1332))="B", 32768, IF(UPPER(TRIM(AM1332))="U", 49152, -1))))</f>
        <v>0</v>
      </c>
      <c r="DC1332" s="16">
        <f>HEX2DEC(AN1332)</f>
        <v>4630</v>
      </c>
      <c r="DD1332" s="16">
        <f>IF(UPPER(TRIM(BB1332))="",0,IF(UPPER(TRIM(BB1332))="M",32,IF(UPPER(TRIM(BB1332))="H",64,IF(UPPER(TRIM(BB1332))="I",128,-1))))</f>
        <v>0</v>
      </c>
      <c r="DE1332" s="16">
        <f>IF(UPPER(TRIM(BC1332))="",0, IF(UPPER(TRIM(BC1332))="U",1,IF(UPPER(TRIM(BC1332))="A",2,IF(UPPER(TRIM(BC1332))="B1",4,IF(UPPER(TRIM(BC1332))="B2",8,IF(UPPER(TRIM(BC1332))="C",16,-1))))))</f>
        <v>0</v>
      </c>
      <c r="DF1332" s="17"/>
      <c r="DG1332" s="16">
        <v>470</v>
      </c>
      <c r="DH1332" s="16">
        <f>AK1332</f>
        <v>3464</v>
      </c>
      <c r="DI1332" s="16">
        <f>AL1332</f>
        <v>1</v>
      </c>
      <c r="DJ1332" s="16">
        <f>DB1332 + DC1332</f>
        <v>4630</v>
      </c>
      <c r="DK1332" s="16">
        <f>HEX2DEC(AO1332)</f>
        <v>0</v>
      </c>
      <c r="DL1332" s="16">
        <f>HEX2DEC(AP1332)</f>
        <v>4630</v>
      </c>
      <c r="DM1332" s="128">
        <v>0</v>
      </c>
      <c r="DN1332" s="16">
        <v>367</v>
      </c>
      <c r="DO1332" s="16">
        <f>BV1332*2^15+BW1332*2^14+BX1332*2^13+BY1332*2^12+BZ1332*2^11+CA1332*2^10+CB1332*2^9+CC1332*2^8+CD1332*2^7+CE1332*2^6+CF1332*2^5+CG1332*2^4+CH1332*2^3+CI1332*2^2+CJ1332*2^1+CK1332*2^0</f>
        <v>0</v>
      </c>
      <c r="DP1332" s="16">
        <f>CL1332*2^15+CM1332*2^14+CN1332*2^13+CO1332*2^12+CP1332*2^11+CQ1332*2^10+CR1332*2^9+CS1332*2^8+CT1332*2^7+CU1332*2^6+CV1332*2^5+CW1332*2^4+CX1332*2^3+CY1332*2^2+CZ1332*2^1+DA1332*2^0</f>
        <v>0</v>
      </c>
      <c r="DQ1332" s="16">
        <f>IF(DS1332=2,AT1332*1000,AT1332)</f>
        <v>1000</v>
      </c>
      <c r="DR1332" s="16">
        <f>IF(DT1332=2,AU1332*1000,AU1332)</f>
        <v>2000</v>
      </c>
      <c r="DS1332" s="16">
        <v>2</v>
      </c>
      <c r="DT1332" s="16">
        <v>2</v>
      </c>
      <c r="DU1332" s="16">
        <f>MAX(0,MIN(AX1332,3))*2^14+MAX(0,MIN(AY1332,3))*2^12+MAX(0,MIN(AZ1332,3))*2^10+MAX(0,MIN(BA1332,3))*2^8+IF(AW1332&lt;0,31,IF(AW1332&gt;30,30,AW1332))</f>
        <v>0</v>
      </c>
      <c r="DV1332" s="16">
        <f>DD1332 + DE1332</f>
        <v>0</v>
      </c>
      <c r="DW1332" s="138"/>
      <c r="DX1332" s="137"/>
      <c r="DY1332" s="137"/>
      <c r="DZ1332" s="17"/>
      <c r="EA1332" s="15"/>
      <c r="EB1332" s="15"/>
      <c r="EC1332" s="15"/>
      <c r="ED1332" s="15"/>
    </row>
    <row r="1333" spans="1:134" ht="15" hidden="1" customHeight="1" x14ac:dyDescent="0.3">
      <c r="A1333" s="123"/>
      <c r="B1333" s="337" t="s">
        <v>1556</v>
      </c>
      <c r="C1333" s="553"/>
      <c r="D1333" s="125"/>
      <c r="E1333" s="125"/>
      <c r="F1333" s="125"/>
      <c r="G1333" s="125"/>
      <c r="H1333" s="125"/>
      <c r="I1333" s="125"/>
      <c r="J1333" s="125"/>
      <c r="K1333" s="125"/>
      <c r="L1333" s="125"/>
      <c r="M1333" s="125"/>
      <c r="N1333" s="125"/>
      <c r="O1333" s="125"/>
      <c r="P1333" s="125"/>
      <c r="Q1333" s="125"/>
      <c r="R1333" s="125"/>
      <c r="S1333" s="125"/>
      <c r="T1333" s="125"/>
      <c r="U1333" s="125"/>
      <c r="V1333" s="125"/>
      <c r="W1333" s="125"/>
      <c r="X1333" s="125"/>
      <c r="Y1333" s="125"/>
      <c r="Z1333" s="125"/>
      <c r="AA1333" s="125"/>
      <c r="AB1333" s="125"/>
      <c r="AC1333" s="125"/>
      <c r="AD1333" s="125"/>
      <c r="AE1333" s="125"/>
      <c r="AF1333" s="125"/>
      <c r="AG1333" s="125"/>
      <c r="AH1333" s="125"/>
      <c r="AI1333" s="125"/>
      <c r="AJ1333" s="128"/>
      <c r="AK1333" s="143"/>
      <c r="AL1333" s="143"/>
      <c r="AM1333" s="144"/>
      <c r="AN1333" s="145"/>
      <c r="AO1333" s="145"/>
      <c r="AP1333" s="145"/>
      <c r="AQ1333" s="132"/>
      <c r="AR1333" s="197"/>
      <c r="AS1333" s="12"/>
      <c r="AT1333" s="224"/>
      <c r="AU1333" s="224"/>
      <c r="AV1333" s="12"/>
      <c r="AW1333" s="12"/>
      <c r="AX1333" s="12"/>
      <c r="AY1333" s="12"/>
      <c r="AZ1333" s="12"/>
      <c r="BA1333" s="12"/>
      <c r="BB1333" s="14"/>
      <c r="BC1333" s="14"/>
      <c r="BD1333" s="15"/>
      <c r="BE1333" s="137" t="s">
        <v>183</v>
      </c>
      <c r="BF1333" s="11"/>
      <c r="BG1333" s="11"/>
      <c r="BH1333" s="11"/>
      <c r="BI1333" s="11" t="s">
        <v>183</v>
      </c>
      <c r="BJ1333" s="11" t="s">
        <v>183</v>
      </c>
      <c r="BK1333" s="11" t="s">
        <v>183</v>
      </c>
      <c r="BL1333" s="11" t="s">
        <v>183</v>
      </c>
      <c r="BM1333" s="11" t="s">
        <v>183</v>
      </c>
      <c r="BN1333" s="11" t="s">
        <v>183</v>
      </c>
      <c r="BO1333" s="11" t="s">
        <v>183</v>
      </c>
      <c r="BP1333" s="11" t="s">
        <v>183</v>
      </c>
      <c r="BQ1333" s="11" t="s">
        <v>183</v>
      </c>
      <c r="BR1333" s="11" t="s">
        <v>183</v>
      </c>
      <c r="BS1333" s="11" t="s">
        <v>183</v>
      </c>
      <c r="BT1333" s="11" t="s">
        <v>183</v>
      </c>
      <c r="BU1333" s="11"/>
      <c r="BV1333" s="15"/>
      <c r="BW1333" s="15"/>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c r="CU1333" s="15"/>
      <c r="CV1333" s="15"/>
      <c r="CW1333" s="15"/>
      <c r="CX1333" s="15"/>
      <c r="CY1333" s="15"/>
      <c r="CZ1333" s="15"/>
      <c r="DA1333" s="15"/>
      <c r="DB1333" s="16"/>
      <c r="DC1333" s="16"/>
      <c r="DD1333" s="16"/>
      <c r="DE1333" s="16"/>
      <c r="DF1333" s="17"/>
      <c r="DG1333" s="16"/>
      <c r="DH1333" s="16"/>
      <c r="DI1333" s="16"/>
      <c r="DJ1333" s="16"/>
      <c r="DK1333" s="16"/>
      <c r="DL1333" s="16"/>
      <c r="DM1333" s="128"/>
      <c r="DN1333" s="16"/>
      <c r="DO1333" s="16"/>
      <c r="DP1333" s="16"/>
      <c r="DQ1333" s="16"/>
      <c r="DR1333" s="16"/>
      <c r="DS1333" s="16"/>
      <c r="DT1333" s="16"/>
      <c r="DU1333" s="16"/>
      <c r="DV1333" s="16"/>
      <c r="DW1333" s="138"/>
      <c r="DX1333" s="137"/>
      <c r="DY1333" s="137"/>
      <c r="DZ1333" s="17"/>
      <c r="EA1333" s="15"/>
      <c r="EB1333" s="15"/>
      <c r="EC1333" s="15"/>
      <c r="ED1333" s="15"/>
    </row>
    <row r="1334" spans="1:134" ht="15" hidden="1" customHeight="1" x14ac:dyDescent="0.3">
      <c r="A1334" s="123"/>
      <c r="B1334" s="337" t="s">
        <v>1557</v>
      </c>
      <c r="C1334" s="553" t="s">
        <v>2038</v>
      </c>
      <c r="D1334" s="151"/>
      <c r="E1334" s="201"/>
      <c r="F1334" s="268"/>
      <c r="G1334" s="202"/>
      <c r="H1334" s="268"/>
      <c r="I1334" s="268"/>
      <c r="J1334" s="268"/>
      <c r="K1334" s="268"/>
      <c r="L1334" s="268"/>
      <c r="M1334" s="268"/>
      <c r="N1334" s="268"/>
      <c r="O1334" s="268"/>
      <c r="P1334" s="268"/>
      <c r="Q1334" s="268"/>
      <c r="R1334" s="268"/>
      <c r="S1334" s="268"/>
      <c r="T1334" s="268"/>
      <c r="U1334" s="268"/>
      <c r="V1334" s="268"/>
      <c r="W1334" s="268"/>
      <c r="X1334" s="268"/>
      <c r="Y1334" s="268"/>
      <c r="Z1334" s="268"/>
      <c r="AA1334" s="268"/>
      <c r="AB1334" s="268"/>
      <c r="AC1334" s="268"/>
      <c r="AD1334" s="268"/>
      <c r="AE1334" s="268"/>
      <c r="AF1334" s="268"/>
      <c r="AG1334" s="268"/>
      <c r="AH1334" s="268"/>
      <c r="AI1334" s="268"/>
      <c r="AJ1334" s="128">
        <f>IF($DM1334=0,0,(IF(_xlfn.BITAND($DM1334, 128),"8,", "") &amp; IF(_xlfn.BITAND($DM1334,64),"7,", "") &amp; IF(_xlfn.BITAND($DM1334,7), _xlfn.BITAND($DM1334,7) &amp; ",", "") &amp; IF(_xlfn.BITAND($DM1334, 56), _xlfn.BITAND($DM1334, 56)/8, "")))</f>
        <v>0</v>
      </c>
      <c r="AK1334" s="129">
        <v>3464</v>
      </c>
      <c r="AL1334" s="129">
        <v>7</v>
      </c>
      <c r="AM1334" s="130" t="s">
        <v>165</v>
      </c>
      <c r="AN1334" s="131" t="s">
        <v>2039</v>
      </c>
      <c r="AO1334" s="131" t="s">
        <v>167</v>
      </c>
      <c r="AP1334" s="131" t="s">
        <v>2039</v>
      </c>
      <c r="AQ1334" s="132" t="s">
        <v>2040</v>
      </c>
      <c r="AR1334" s="133">
        <v>20</v>
      </c>
      <c r="AS1334" s="12" t="s">
        <v>170</v>
      </c>
      <c r="AT1334" s="198">
        <v>1</v>
      </c>
      <c r="AU1334" s="198">
        <v>0.5</v>
      </c>
      <c r="AV1334" s="12" t="s">
        <v>259</v>
      </c>
      <c r="AW1334" s="135">
        <v>0</v>
      </c>
      <c r="AX1334" s="135">
        <v>0</v>
      </c>
      <c r="AY1334" s="135">
        <v>0</v>
      </c>
      <c r="AZ1334" s="135">
        <v>0</v>
      </c>
      <c r="BA1334" s="135">
        <v>0</v>
      </c>
      <c r="BB1334" s="136"/>
      <c r="BC1334" s="136"/>
      <c r="BD1334" s="15"/>
      <c r="BE1334" s="137" t="str">
        <f>IF(C1334="","",C1334)</f>
        <v>Unable to reach higher APS</v>
      </c>
      <c r="BF1334" s="11"/>
      <c r="BG1334" s="11"/>
      <c r="BH1334" s="11"/>
      <c r="BI1334" s="11" t="s">
        <v>183</v>
      </c>
      <c r="BJ1334" s="11" t="s">
        <v>183</v>
      </c>
      <c r="BK1334" s="11" t="s">
        <v>183</v>
      </c>
      <c r="BL1334" s="11" t="s">
        <v>183</v>
      </c>
      <c r="BM1334" s="11" t="s">
        <v>183</v>
      </c>
      <c r="BN1334" s="11" t="s">
        <v>183</v>
      </c>
      <c r="BO1334" s="11" t="s">
        <v>183</v>
      </c>
      <c r="BP1334" s="11" t="s">
        <v>183</v>
      </c>
      <c r="BQ1334" s="11" t="s">
        <v>183</v>
      </c>
      <c r="BR1334" s="11" t="s">
        <v>183</v>
      </c>
      <c r="BS1334" s="11" t="s">
        <v>183</v>
      </c>
      <c r="BT1334" s="11" t="s">
        <v>183</v>
      </c>
      <c r="BU1334" s="11"/>
      <c r="BV1334" s="15">
        <f t="shared" ref="BV1334:BZ1335" si="627">IF(UPPER(TRIM(D1334))="X",1,0)</f>
        <v>0</v>
      </c>
      <c r="BW1334" s="15">
        <f t="shared" si="627"/>
        <v>0</v>
      </c>
      <c r="BX1334" s="15">
        <f t="shared" si="627"/>
        <v>0</v>
      </c>
      <c r="BY1334" s="15">
        <f t="shared" si="627"/>
        <v>0</v>
      </c>
      <c r="BZ1334" s="15">
        <f t="shared" si="627"/>
        <v>0</v>
      </c>
      <c r="CA1334" s="15">
        <f>IF(UPPER(TRIM(J1334))="X",1,0)</f>
        <v>0</v>
      </c>
      <c r="CB1334" s="15">
        <f>IF(UPPER(TRIM(L1334))="X",1,0)</f>
        <v>0</v>
      </c>
      <c r="CC1334" s="15">
        <f>IF(UPPER(TRIM(M1334))="X",1,0)</f>
        <v>0</v>
      </c>
      <c r="CD1334" s="15">
        <f>IF(UPPER(TRIM(I1334))="X",1,0)</f>
        <v>0</v>
      </c>
      <c r="CE1334" s="15">
        <f>IF(UPPER(TRIM(K1334))="X",1,0)</f>
        <v>0</v>
      </c>
      <c r="CF1334" s="15">
        <f t="shared" ref="CF1334:CU1335" si="628">IF(UPPER(TRIM(N1334))="X",1,0)</f>
        <v>0</v>
      </c>
      <c r="CG1334" s="15">
        <f t="shared" si="628"/>
        <v>0</v>
      </c>
      <c r="CH1334" s="15">
        <f t="shared" si="628"/>
        <v>0</v>
      </c>
      <c r="CI1334" s="15">
        <f t="shared" si="628"/>
        <v>0</v>
      </c>
      <c r="CJ1334" s="15">
        <f t="shared" si="628"/>
        <v>0</v>
      </c>
      <c r="CK1334" s="15">
        <f t="shared" si="628"/>
        <v>0</v>
      </c>
      <c r="CL1334" s="15">
        <f t="shared" si="628"/>
        <v>0</v>
      </c>
      <c r="CM1334" s="15">
        <f t="shared" si="628"/>
        <v>0</v>
      </c>
      <c r="CN1334" s="15">
        <f t="shared" si="628"/>
        <v>0</v>
      </c>
      <c r="CO1334" s="15">
        <f t="shared" si="628"/>
        <v>0</v>
      </c>
      <c r="CP1334" s="15">
        <f t="shared" si="628"/>
        <v>0</v>
      </c>
      <c r="CQ1334" s="15">
        <f t="shared" si="628"/>
        <v>0</v>
      </c>
      <c r="CR1334" s="15">
        <f t="shared" si="628"/>
        <v>0</v>
      </c>
      <c r="CS1334" s="15">
        <f t="shared" si="628"/>
        <v>0</v>
      </c>
      <c r="CT1334" s="15">
        <f t="shared" si="628"/>
        <v>0</v>
      </c>
      <c r="CU1334" s="15">
        <f t="shared" si="628"/>
        <v>0</v>
      </c>
      <c r="CV1334" s="15">
        <f t="shared" ref="CP1334:DA1335" si="629">IF(UPPER(TRIM(AD1334))="X",1,0)</f>
        <v>0</v>
      </c>
      <c r="CW1334" s="15">
        <f t="shared" si="629"/>
        <v>0</v>
      </c>
      <c r="CX1334" s="15">
        <f t="shared" si="629"/>
        <v>0</v>
      </c>
      <c r="CY1334" s="15">
        <f t="shared" si="629"/>
        <v>0</v>
      </c>
      <c r="CZ1334" s="15">
        <f t="shared" si="629"/>
        <v>0</v>
      </c>
      <c r="DA1334" s="15">
        <f t="shared" si="629"/>
        <v>0</v>
      </c>
      <c r="DB1334" s="16">
        <f>IF(UPPER(TRIM(AM1334))="P", 0, IF(UPPER(TRIM(AM1334))="C", 16384, IF(UPPER(TRIM(AM1334))="B", 32768, IF(UPPER(TRIM(AM1334))="U", 49152, -1))))</f>
        <v>0</v>
      </c>
      <c r="DC1334" s="16">
        <f>HEX2DEC(AN1334)</f>
        <v>4631</v>
      </c>
      <c r="DD1334" s="16">
        <f>IF(UPPER(TRIM(BB1334))="",0,IF(UPPER(TRIM(BB1334))="M",32,IF(UPPER(TRIM(BB1334))="H",64,IF(UPPER(TRIM(BB1334))="I",128,-1))))</f>
        <v>0</v>
      </c>
      <c r="DE1334" s="16">
        <f>IF(UPPER(TRIM(BC1334))="",0, IF(UPPER(TRIM(BC1334))="U",1,IF(UPPER(TRIM(BC1334))="A",2,IF(UPPER(TRIM(BC1334))="B1",4,IF(UPPER(TRIM(BC1334))="B2",8,IF(UPPER(TRIM(BC1334))="C",16,-1))))))</f>
        <v>0</v>
      </c>
      <c r="DF1334" s="17"/>
      <c r="DG1334" s="16">
        <v>471</v>
      </c>
      <c r="DH1334" s="16">
        <f>AK1334</f>
        <v>3464</v>
      </c>
      <c r="DI1334" s="16">
        <f>AL1334</f>
        <v>7</v>
      </c>
      <c r="DJ1334" s="16">
        <f>DB1334 + DC1334</f>
        <v>4631</v>
      </c>
      <c r="DK1334" s="16">
        <f>HEX2DEC(AO1334)</f>
        <v>0</v>
      </c>
      <c r="DL1334" s="16">
        <f>HEX2DEC(AP1334)</f>
        <v>4631</v>
      </c>
      <c r="DM1334" s="128">
        <v>0</v>
      </c>
      <c r="DN1334" s="16">
        <v>368</v>
      </c>
      <c r="DO1334" s="16">
        <f>BV1334*2^15+BW1334*2^14+BX1334*2^13+BY1334*2^12+BZ1334*2^11+CA1334*2^10+CB1334*2^9+CC1334*2^8+CD1334*2^7+CE1334*2^6+CF1334*2^5+CG1334*2^4+CH1334*2^3+CI1334*2^2+CJ1334*2^1+CK1334*2^0</f>
        <v>0</v>
      </c>
      <c r="DP1334" s="16">
        <f>CL1334*2^15+CM1334*2^14+CN1334*2^13+CO1334*2^12+CP1334*2^11+CQ1334*2^10+CR1334*2^9+CS1334*2^8+CT1334*2^7+CU1334*2^6+CV1334*2^5+CW1334*2^4+CX1334*2^3+CY1334*2^2+CZ1334*2^1+DA1334*2^0</f>
        <v>0</v>
      </c>
      <c r="DQ1334" s="16">
        <f>IF(DS1334=2,AT1334*1000,AT1334)</f>
        <v>1000</v>
      </c>
      <c r="DR1334" s="16">
        <f>IF(DT1334=2,AU1334*1000,AU1334)</f>
        <v>500</v>
      </c>
      <c r="DS1334" s="16">
        <v>2</v>
      </c>
      <c r="DT1334" s="16">
        <v>2</v>
      </c>
      <c r="DU1334" s="16">
        <f>MAX(0,MIN(AX1334,3))*2^14+MAX(0,MIN(AY1334,3))*2^12+MAX(0,MIN(AZ1334,3))*2^10+MAX(0,MIN(BA1334,3))*2^8+IF(AW1334&lt;0,31,IF(AW1334&gt;30,30,AW1334))</f>
        <v>0</v>
      </c>
      <c r="DV1334" s="16">
        <f>DD1334 + DE1334</f>
        <v>0</v>
      </c>
      <c r="DW1334" s="138"/>
      <c r="DX1334" s="137"/>
      <c r="DY1334" s="137"/>
      <c r="DZ1334" s="17"/>
      <c r="EA1334" s="15"/>
      <c r="EB1334" s="15"/>
      <c r="EC1334" s="15"/>
      <c r="ED1334" s="15"/>
    </row>
    <row r="1335" spans="1:134" ht="15" hidden="1" customHeight="1" x14ac:dyDescent="0.3">
      <c r="A1335" s="342" t="s">
        <v>1454</v>
      </c>
      <c r="B1335" s="139"/>
      <c r="C1335" s="553" t="s">
        <v>2041</v>
      </c>
      <c r="D1335" s="151"/>
      <c r="E1335" s="200"/>
      <c r="F1335" s="152"/>
      <c r="G1335" s="151"/>
      <c r="H1335" s="152"/>
      <c r="I1335" s="152"/>
      <c r="J1335" s="152"/>
      <c r="K1335" s="152"/>
      <c r="L1335" s="152"/>
      <c r="M1335" s="152"/>
      <c r="N1335" s="152"/>
      <c r="O1335" s="152"/>
      <c r="P1335" s="152"/>
      <c r="Q1335" s="152"/>
      <c r="R1335" s="152"/>
      <c r="S1335" s="152"/>
      <c r="T1335" s="152"/>
      <c r="U1335" s="152"/>
      <c r="V1335" s="152"/>
      <c r="W1335" s="152"/>
      <c r="X1335" s="152"/>
      <c r="Y1335" s="152"/>
      <c r="Z1335" s="152"/>
      <c r="AA1335" s="152"/>
      <c r="AB1335" s="152"/>
      <c r="AC1335" s="152"/>
      <c r="AD1335" s="152"/>
      <c r="AE1335" s="152"/>
      <c r="AF1335" s="152"/>
      <c r="AG1335" s="152"/>
      <c r="AH1335" s="152"/>
      <c r="AI1335" s="152"/>
      <c r="AJ1335" s="128">
        <f>IF($DM1335=0,0,(IF(_xlfn.BITAND($DM1335, 128),"8,", "") &amp; IF(_xlfn.BITAND($DM1335,64),"7,", "") &amp; IF(_xlfn.BITAND($DM1335,7), _xlfn.BITAND($DM1335,7) &amp; ",", "") &amp; IF(_xlfn.BITAND($DM1335, 56), _xlfn.BITAND($DM1335, 56)/8, "")))</f>
        <v>0</v>
      </c>
      <c r="AK1335" s="129">
        <v>3464</v>
      </c>
      <c r="AL1335" s="129">
        <v>7</v>
      </c>
      <c r="AM1335" s="130" t="s">
        <v>165</v>
      </c>
      <c r="AN1335" s="131" t="s">
        <v>2042</v>
      </c>
      <c r="AO1335" s="131" t="s">
        <v>167</v>
      </c>
      <c r="AP1335" s="131" t="s">
        <v>2042</v>
      </c>
      <c r="AQ1335" s="132" t="s">
        <v>2043</v>
      </c>
      <c r="AR1335" s="133">
        <v>-20</v>
      </c>
      <c r="AS1335" s="12" t="s">
        <v>170</v>
      </c>
      <c r="AT1335" s="198">
        <v>1</v>
      </c>
      <c r="AU1335" s="198">
        <v>0.5</v>
      </c>
      <c r="AV1335" s="12" t="s">
        <v>259</v>
      </c>
      <c r="AW1335" s="135">
        <v>0</v>
      </c>
      <c r="AX1335" s="135">
        <v>0</v>
      </c>
      <c r="AY1335" s="135">
        <v>0</v>
      </c>
      <c r="AZ1335" s="135">
        <v>0</v>
      </c>
      <c r="BA1335" s="135">
        <v>0</v>
      </c>
      <c r="BB1335" s="136"/>
      <c r="BC1335" s="136"/>
      <c r="BD1335" s="15"/>
      <c r="BE1335" s="137" t="str">
        <f>IF(C1335="","",C1335)</f>
        <v>Unable to reach lower APS</v>
      </c>
      <c r="BF1335" s="11"/>
      <c r="BG1335" s="11"/>
      <c r="BH1335" s="11"/>
      <c r="BI1335" s="11" t="s">
        <v>183</v>
      </c>
      <c r="BJ1335" s="11" t="s">
        <v>183</v>
      </c>
      <c r="BK1335" s="11" t="s">
        <v>183</v>
      </c>
      <c r="BL1335" s="11" t="s">
        <v>183</v>
      </c>
      <c r="BM1335" s="11" t="s">
        <v>183</v>
      </c>
      <c r="BN1335" s="11" t="s">
        <v>183</v>
      </c>
      <c r="BO1335" s="11" t="s">
        <v>183</v>
      </c>
      <c r="BP1335" s="11" t="s">
        <v>183</v>
      </c>
      <c r="BQ1335" s="11" t="s">
        <v>183</v>
      </c>
      <c r="BR1335" s="11" t="s">
        <v>183</v>
      </c>
      <c r="BS1335" s="11" t="s">
        <v>183</v>
      </c>
      <c r="BT1335" s="11" t="s">
        <v>183</v>
      </c>
      <c r="BU1335" s="11"/>
      <c r="BV1335" s="15">
        <f t="shared" si="627"/>
        <v>0</v>
      </c>
      <c r="BW1335" s="15">
        <f t="shared" si="627"/>
        <v>0</v>
      </c>
      <c r="BX1335" s="15">
        <f t="shared" si="627"/>
        <v>0</v>
      </c>
      <c r="BY1335" s="15">
        <f t="shared" si="627"/>
        <v>0</v>
      </c>
      <c r="BZ1335" s="15">
        <f t="shared" si="627"/>
        <v>0</v>
      </c>
      <c r="CA1335" s="15">
        <f>IF(UPPER(TRIM(J1335))="X",1,0)</f>
        <v>0</v>
      </c>
      <c r="CB1335" s="15">
        <f>IF(UPPER(TRIM(L1335))="X",1,0)</f>
        <v>0</v>
      </c>
      <c r="CC1335" s="15">
        <f>IF(UPPER(TRIM(M1335))="X",1,0)</f>
        <v>0</v>
      </c>
      <c r="CD1335" s="15">
        <f>IF(UPPER(TRIM(I1335))="X",1,0)</f>
        <v>0</v>
      </c>
      <c r="CE1335" s="15">
        <f>IF(UPPER(TRIM(K1335))="X",1,0)</f>
        <v>0</v>
      </c>
      <c r="CF1335" s="15">
        <f t="shared" si="628"/>
        <v>0</v>
      </c>
      <c r="CG1335" s="15">
        <f t="shared" si="628"/>
        <v>0</v>
      </c>
      <c r="CH1335" s="15">
        <f t="shared" si="628"/>
        <v>0</v>
      </c>
      <c r="CI1335" s="15">
        <f t="shared" si="628"/>
        <v>0</v>
      </c>
      <c r="CJ1335" s="15">
        <f t="shared" si="628"/>
        <v>0</v>
      </c>
      <c r="CK1335" s="15">
        <f t="shared" si="628"/>
        <v>0</v>
      </c>
      <c r="CL1335" s="15">
        <f t="shared" si="628"/>
        <v>0</v>
      </c>
      <c r="CM1335" s="15">
        <f t="shared" si="628"/>
        <v>0</v>
      </c>
      <c r="CN1335" s="15">
        <f t="shared" si="628"/>
        <v>0</v>
      </c>
      <c r="CO1335" s="15">
        <f t="shared" si="628"/>
        <v>0</v>
      </c>
      <c r="CP1335" s="15">
        <f t="shared" si="629"/>
        <v>0</v>
      </c>
      <c r="CQ1335" s="15">
        <f t="shared" si="629"/>
        <v>0</v>
      </c>
      <c r="CR1335" s="15">
        <f t="shared" si="629"/>
        <v>0</v>
      </c>
      <c r="CS1335" s="15">
        <f t="shared" si="629"/>
        <v>0</v>
      </c>
      <c r="CT1335" s="15">
        <f t="shared" si="629"/>
        <v>0</v>
      </c>
      <c r="CU1335" s="15">
        <f t="shared" si="629"/>
        <v>0</v>
      </c>
      <c r="CV1335" s="15">
        <f t="shared" si="629"/>
        <v>0</v>
      </c>
      <c r="CW1335" s="15">
        <f t="shared" si="629"/>
        <v>0</v>
      </c>
      <c r="CX1335" s="15">
        <f t="shared" si="629"/>
        <v>0</v>
      </c>
      <c r="CY1335" s="15">
        <f t="shared" si="629"/>
        <v>0</v>
      </c>
      <c r="CZ1335" s="15">
        <f t="shared" si="629"/>
        <v>0</v>
      </c>
      <c r="DA1335" s="15">
        <f t="shared" si="629"/>
        <v>0</v>
      </c>
      <c r="DB1335" s="16">
        <f>IF(UPPER(TRIM(AM1335))="P", 0, IF(UPPER(TRIM(AM1335))="C", 16384, IF(UPPER(TRIM(AM1335))="B", 32768, IF(UPPER(TRIM(AM1335))="U", 49152, -1))))</f>
        <v>0</v>
      </c>
      <c r="DC1335" s="16">
        <f>HEX2DEC(AN1335)</f>
        <v>4632</v>
      </c>
      <c r="DD1335" s="16">
        <f>IF(UPPER(TRIM(BB1335))="",0,IF(UPPER(TRIM(BB1335))="M",32,IF(UPPER(TRIM(BB1335))="H",64,IF(UPPER(TRIM(BB1335))="I",128,-1))))</f>
        <v>0</v>
      </c>
      <c r="DE1335" s="16">
        <f>IF(UPPER(TRIM(BC1335))="",0, IF(UPPER(TRIM(BC1335))="U",1,IF(UPPER(TRIM(BC1335))="A",2,IF(UPPER(TRIM(BC1335))="B1",4,IF(UPPER(TRIM(BC1335))="B2",8,IF(UPPER(TRIM(BC1335))="C",16,-1))))))</f>
        <v>0</v>
      </c>
      <c r="DF1335" s="17"/>
      <c r="DG1335" s="16">
        <v>472</v>
      </c>
      <c r="DH1335" s="16">
        <f>AK1335</f>
        <v>3464</v>
      </c>
      <c r="DI1335" s="16">
        <f>AL1335</f>
        <v>7</v>
      </c>
      <c r="DJ1335" s="16">
        <f>DB1335 + DC1335</f>
        <v>4632</v>
      </c>
      <c r="DK1335" s="16">
        <f>HEX2DEC(AO1335)</f>
        <v>0</v>
      </c>
      <c r="DL1335" s="16">
        <f>HEX2DEC(AP1335)</f>
        <v>4632</v>
      </c>
      <c r="DM1335" s="128">
        <v>0</v>
      </c>
      <c r="DN1335" s="16">
        <v>369</v>
      </c>
      <c r="DO1335" s="16">
        <f>BV1335*2^15+BW1335*2^14+BX1335*2^13+BY1335*2^12+BZ1335*2^11+CA1335*2^10+CB1335*2^9+CC1335*2^8+CD1335*2^7+CE1335*2^6+CF1335*2^5+CG1335*2^4+CH1335*2^3+CI1335*2^2+CJ1335*2^1+CK1335*2^0</f>
        <v>0</v>
      </c>
      <c r="DP1335" s="16">
        <f>CL1335*2^15+CM1335*2^14+CN1335*2^13+CO1335*2^12+CP1335*2^11+CQ1335*2^10+CR1335*2^9+CS1335*2^8+CT1335*2^7+CU1335*2^6+CV1335*2^5+CW1335*2^4+CX1335*2^3+CY1335*2^2+CZ1335*2^1+DA1335*2^0</f>
        <v>0</v>
      </c>
      <c r="DQ1335" s="16">
        <f>IF(DS1335=2,AT1335*1000,AT1335)</f>
        <v>1000</v>
      </c>
      <c r="DR1335" s="16">
        <f>IF(DT1335=2,AU1335*1000,AU1335)</f>
        <v>500</v>
      </c>
      <c r="DS1335" s="16">
        <v>2</v>
      </c>
      <c r="DT1335" s="16">
        <v>2</v>
      </c>
      <c r="DU1335" s="16">
        <f>MAX(0,MIN(AX1335,3))*2^14+MAX(0,MIN(AY1335,3))*2^12+MAX(0,MIN(AZ1335,3))*2^10+MAX(0,MIN(BA1335,3))*2^8+IF(AW1335&lt;0,31,IF(AW1335&gt;30,30,AW1335))</f>
        <v>0</v>
      </c>
      <c r="DV1335" s="16">
        <f>DD1335 + DE1335</f>
        <v>0</v>
      </c>
      <c r="DW1335" s="138"/>
      <c r="DX1335" s="137"/>
      <c r="DY1335" s="137"/>
      <c r="DZ1335" s="17"/>
      <c r="EA1335" s="15"/>
      <c r="EB1335" s="15"/>
      <c r="EC1335" s="15"/>
      <c r="ED1335" s="15"/>
    </row>
    <row r="1336" spans="1:134" ht="15" hidden="1" customHeight="1" x14ac:dyDescent="0.3">
      <c r="A1336" s="342" t="s">
        <v>1456</v>
      </c>
      <c r="B1336" s="139"/>
      <c r="C1336" s="553"/>
      <c r="D1336" s="125"/>
      <c r="E1336" s="125"/>
      <c r="F1336" s="125"/>
      <c r="G1336" s="125"/>
      <c r="H1336" s="125"/>
      <c r="I1336" s="125"/>
      <c r="J1336" s="125"/>
      <c r="K1336" s="125"/>
      <c r="L1336" s="125"/>
      <c r="M1336" s="125"/>
      <c r="N1336" s="125"/>
      <c r="O1336" s="125"/>
      <c r="P1336" s="125"/>
      <c r="Q1336" s="125"/>
      <c r="R1336" s="125"/>
      <c r="S1336" s="125"/>
      <c r="T1336" s="125"/>
      <c r="U1336" s="125"/>
      <c r="V1336" s="125"/>
      <c r="W1336" s="125"/>
      <c r="X1336" s="125"/>
      <c r="Y1336" s="125"/>
      <c r="Z1336" s="125"/>
      <c r="AA1336" s="125"/>
      <c r="AB1336" s="125"/>
      <c r="AC1336" s="125"/>
      <c r="AD1336" s="125"/>
      <c r="AE1336" s="125"/>
      <c r="AF1336" s="125"/>
      <c r="AG1336" s="125"/>
      <c r="AH1336" s="125"/>
      <c r="AI1336" s="125"/>
      <c r="AJ1336" s="128"/>
      <c r="AK1336" s="143"/>
      <c r="AL1336" s="143"/>
      <c r="AM1336" s="144"/>
      <c r="AN1336" s="145"/>
      <c r="AO1336" s="145"/>
      <c r="AP1336" s="145"/>
      <c r="AQ1336" s="132" t="s">
        <v>1566</v>
      </c>
      <c r="AR1336" s="134">
        <v>200</v>
      </c>
      <c r="AS1336" s="12" t="s">
        <v>1220</v>
      </c>
      <c r="AT1336" s="224"/>
      <c r="AU1336" s="224"/>
      <c r="AV1336" s="12"/>
      <c r="AW1336" s="12"/>
      <c r="AX1336" s="12"/>
      <c r="AY1336" s="12"/>
      <c r="AZ1336" s="12"/>
      <c r="BA1336" s="12"/>
      <c r="BB1336" s="14"/>
      <c r="BC1336" s="14"/>
      <c r="BD1336" s="15"/>
      <c r="BE1336" s="137" t="s">
        <v>183</v>
      </c>
      <c r="BF1336" s="11"/>
      <c r="BG1336" s="11"/>
      <c r="BH1336" s="11"/>
      <c r="BI1336" s="11" t="s">
        <v>183</v>
      </c>
      <c r="BJ1336" s="11" t="s">
        <v>183</v>
      </c>
      <c r="BK1336" s="11" t="s">
        <v>183</v>
      </c>
      <c r="BL1336" s="11" t="s">
        <v>183</v>
      </c>
      <c r="BM1336" s="11" t="s">
        <v>183</v>
      </c>
      <c r="BN1336" s="11" t="s">
        <v>183</v>
      </c>
      <c r="BO1336" s="11" t="s">
        <v>183</v>
      </c>
      <c r="BP1336" s="11" t="s">
        <v>183</v>
      </c>
      <c r="BQ1336" s="11" t="s">
        <v>183</v>
      </c>
      <c r="BR1336" s="11" t="s">
        <v>183</v>
      </c>
      <c r="BS1336" s="11" t="s">
        <v>183</v>
      </c>
      <c r="BT1336" s="11" t="s">
        <v>183</v>
      </c>
      <c r="BU1336" s="11"/>
      <c r="BV1336" s="15"/>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c r="CU1336" s="15"/>
      <c r="CV1336" s="15"/>
      <c r="CW1336" s="15"/>
      <c r="CX1336" s="15"/>
      <c r="CY1336" s="15"/>
      <c r="CZ1336" s="15"/>
      <c r="DA1336" s="15"/>
      <c r="DB1336" s="16"/>
      <c r="DC1336" s="16"/>
      <c r="DD1336" s="16"/>
      <c r="DE1336" s="16"/>
      <c r="DF1336" s="17"/>
      <c r="DG1336" s="16"/>
      <c r="DH1336" s="16"/>
      <c r="DI1336" s="16"/>
      <c r="DJ1336" s="16"/>
      <c r="DK1336" s="16"/>
      <c r="DL1336" s="16"/>
      <c r="DM1336" s="128"/>
      <c r="DN1336" s="16"/>
      <c r="DO1336" s="16"/>
      <c r="DP1336" s="16"/>
      <c r="DQ1336" s="16"/>
      <c r="DR1336" s="16"/>
      <c r="DS1336" s="16"/>
      <c r="DT1336" s="16"/>
      <c r="DU1336" s="16"/>
      <c r="DV1336" s="16"/>
      <c r="DW1336" s="138"/>
      <c r="DX1336" s="137"/>
      <c r="DY1336" s="137"/>
      <c r="DZ1336" s="17"/>
      <c r="EA1336" s="15"/>
      <c r="EB1336" s="15"/>
      <c r="EC1336" s="15"/>
      <c r="ED1336" s="15"/>
    </row>
    <row r="1337" spans="1:134" ht="15" hidden="1" customHeight="1" x14ac:dyDescent="0.3">
      <c r="A1337" s="342" t="s">
        <v>229</v>
      </c>
      <c r="B1337" s="139"/>
      <c r="C1337" s="553"/>
      <c r="D1337" s="125"/>
      <c r="E1337" s="125"/>
      <c r="F1337" s="125"/>
      <c r="G1337" s="125"/>
      <c r="H1337" s="125"/>
      <c r="I1337" s="125"/>
      <c r="J1337" s="125"/>
      <c r="K1337" s="125"/>
      <c r="L1337" s="125"/>
      <c r="M1337" s="125"/>
      <c r="N1337" s="125"/>
      <c r="O1337" s="125"/>
      <c r="P1337" s="125"/>
      <c r="Q1337" s="125"/>
      <c r="R1337" s="125"/>
      <c r="S1337" s="125"/>
      <c r="T1337" s="125"/>
      <c r="U1337" s="125"/>
      <c r="V1337" s="125"/>
      <c r="W1337" s="125"/>
      <c r="X1337" s="125"/>
      <c r="Y1337" s="125"/>
      <c r="Z1337" s="125"/>
      <c r="AA1337" s="125"/>
      <c r="AB1337" s="125"/>
      <c r="AC1337" s="125"/>
      <c r="AD1337" s="125"/>
      <c r="AE1337" s="125"/>
      <c r="AF1337" s="125"/>
      <c r="AG1337" s="125"/>
      <c r="AH1337" s="125"/>
      <c r="AI1337" s="125"/>
      <c r="AJ1337" s="128"/>
      <c r="AK1337" s="143"/>
      <c r="AL1337" s="143"/>
      <c r="AM1337" s="144"/>
      <c r="AN1337" s="145"/>
      <c r="AO1337" s="145"/>
      <c r="AP1337" s="145"/>
      <c r="AQ1337" s="140" t="s">
        <v>1567</v>
      </c>
      <c r="AR1337" s="133">
        <v>9</v>
      </c>
      <c r="AS1337" s="12" t="s">
        <v>346</v>
      </c>
      <c r="AT1337" s="224"/>
      <c r="AU1337" s="224"/>
      <c r="AV1337" s="12"/>
      <c r="AW1337" s="12"/>
      <c r="AX1337" s="12"/>
      <c r="AY1337" s="12"/>
      <c r="AZ1337" s="12"/>
      <c r="BA1337" s="12"/>
      <c r="BB1337" s="14"/>
      <c r="BC1337" s="14"/>
      <c r="BD1337" s="15"/>
      <c r="BE1337" s="137" t="s">
        <v>183</v>
      </c>
      <c r="BF1337" s="11"/>
      <c r="BG1337" s="11"/>
      <c r="BH1337" s="11"/>
      <c r="BI1337" s="11" t="s">
        <v>183</v>
      </c>
      <c r="BJ1337" s="11" t="s">
        <v>183</v>
      </c>
      <c r="BK1337" s="11" t="s">
        <v>183</v>
      </c>
      <c r="BL1337" s="11" t="s">
        <v>183</v>
      </c>
      <c r="BM1337" s="11" t="s">
        <v>183</v>
      </c>
      <c r="BN1337" s="11" t="s">
        <v>183</v>
      </c>
      <c r="BO1337" s="11" t="s">
        <v>183</v>
      </c>
      <c r="BP1337" s="11" t="s">
        <v>183</v>
      </c>
      <c r="BQ1337" s="11" t="s">
        <v>183</v>
      </c>
      <c r="BR1337" s="11" t="s">
        <v>183</v>
      </c>
      <c r="BS1337" s="11" t="s">
        <v>183</v>
      </c>
      <c r="BT1337" s="11" t="s">
        <v>183</v>
      </c>
      <c r="BU1337" s="11"/>
      <c r="BV1337" s="15"/>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c r="CU1337" s="15"/>
      <c r="CV1337" s="15"/>
      <c r="CW1337" s="15"/>
      <c r="CX1337" s="15"/>
      <c r="CY1337" s="15"/>
      <c r="CZ1337" s="15"/>
      <c r="DA1337" s="15"/>
      <c r="DB1337" s="16"/>
      <c r="DC1337" s="16"/>
      <c r="DD1337" s="16"/>
      <c r="DE1337" s="16"/>
      <c r="DF1337" s="17"/>
      <c r="DG1337" s="16"/>
      <c r="DH1337" s="16"/>
      <c r="DI1337" s="16"/>
      <c r="DJ1337" s="16"/>
      <c r="DK1337" s="16"/>
      <c r="DL1337" s="16"/>
      <c r="DM1337" s="128"/>
      <c r="DN1337" s="16"/>
      <c r="DO1337" s="16"/>
      <c r="DP1337" s="16"/>
      <c r="DQ1337" s="16"/>
      <c r="DR1337" s="16"/>
      <c r="DS1337" s="16"/>
      <c r="DT1337" s="16"/>
      <c r="DU1337" s="16"/>
      <c r="DV1337" s="16"/>
      <c r="DW1337" s="138"/>
      <c r="DX1337" s="137"/>
      <c r="DY1337" s="137"/>
      <c r="DZ1337" s="17"/>
      <c r="EA1337" s="15"/>
      <c r="EB1337" s="15"/>
      <c r="EC1337" s="15"/>
      <c r="ED1337" s="15"/>
    </row>
    <row r="1338" spans="1:134" ht="15" hidden="1" customHeight="1" x14ac:dyDescent="0.3">
      <c r="A1338" s="220"/>
      <c r="B1338" s="139"/>
      <c r="C1338" s="553"/>
      <c r="D1338" s="125"/>
      <c r="E1338" s="125"/>
      <c r="F1338" s="125"/>
      <c r="G1338" s="125"/>
      <c r="H1338" s="125"/>
      <c r="I1338" s="125"/>
      <c r="J1338" s="125"/>
      <c r="K1338" s="125"/>
      <c r="L1338" s="125"/>
      <c r="M1338" s="125"/>
      <c r="N1338" s="125"/>
      <c r="O1338" s="125"/>
      <c r="P1338" s="125"/>
      <c r="Q1338" s="125"/>
      <c r="R1338" s="125"/>
      <c r="S1338" s="125"/>
      <c r="T1338" s="125"/>
      <c r="U1338" s="125"/>
      <c r="V1338" s="125"/>
      <c r="W1338" s="125"/>
      <c r="X1338" s="125"/>
      <c r="Y1338" s="125"/>
      <c r="Z1338" s="125"/>
      <c r="AA1338" s="125"/>
      <c r="AB1338" s="125"/>
      <c r="AC1338" s="125"/>
      <c r="AD1338" s="125"/>
      <c r="AE1338" s="125"/>
      <c r="AF1338" s="125"/>
      <c r="AG1338" s="125"/>
      <c r="AH1338" s="125"/>
      <c r="AI1338" s="125"/>
      <c r="AJ1338" s="128"/>
      <c r="AK1338" s="143"/>
      <c r="AL1338" s="143"/>
      <c r="AM1338" s="144"/>
      <c r="AN1338" s="145"/>
      <c r="AO1338" s="145"/>
      <c r="AP1338" s="145"/>
      <c r="AQ1338" s="140" t="s">
        <v>1568</v>
      </c>
      <c r="AR1338" s="133">
        <v>3</v>
      </c>
      <c r="AS1338" s="12"/>
      <c r="AT1338" s="224"/>
      <c r="AU1338" s="224"/>
      <c r="AV1338" s="12"/>
      <c r="AW1338" s="12"/>
      <c r="AX1338" s="12"/>
      <c r="AY1338" s="12"/>
      <c r="AZ1338" s="12"/>
      <c r="BA1338" s="12"/>
      <c r="BB1338" s="14"/>
      <c r="BC1338" s="14"/>
      <c r="BD1338" s="15"/>
      <c r="BE1338" s="137" t="s">
        <v>183</v>
      </c>
      <c r="BF1338" s="11"/>
      <c r="BG1338" s="11"/>
      <c r="BH1338" s="11"/>
      <c r="BI1338" s="11" t="s">
        <v>183</v>
      </c>
      <c r="BJ1338" s="11" t="s">
        <v>183</v>
      </c>
      <c r="BK1338" s="11" t="s">
        <v>183</v>
      </c>
      <c r="BL1338" s="11" t="s">
        <v>183</v>
      </c>
      <c r="BM1338" s="11" t="s">
        <v>183</v>
      </c>
      <c r="BN1338" s="11" t="s">
        <v>183</v>
      </c>
      <c r="BO1338" s="11" t="s">
        <v>183</v>
      </c>
      <c r="BP1338" s="11" t="s">
        <v>183</v>
      </c>
      <c r="BQ1338" s="11" t="s">
        <v>183</v>
      </c>
      <c r="BR1338" s="11" t="s">
        <v>183</v>
      </c>
      <c r="BS1338" s="11" t="s">
        <v>183</v>
      </c>
      <c r="BT1338" s="11" t="s">
        <v>183</v>
      </c>
      <c r="BU1338" s="11"/>
      <c r="BV1338" s="15"/>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c r="CU1338" s="15"/>
      <c r="CV1338" s="15"/>
      <c r="CW1338" s="15"/>
      <c r="CX1338" s="15"/>
      <c r="CY1338" s="15"/>
      <c r="CZ1338" s="15"/>
      <c r="DA1338" s="15"/>
      <c r="DB1338" s="16"/>
      <c r="DC1338" s="16"/>
      <c r="DD1338" s="16"/>
      <c r="DE1338" s="16"/>
      <c r="DF1338" s="17"/>
      <c r="DG1338" s="16"/>
      <c r="DH1338" s="16"/>
      <c r="DI1338" s="16"/>
      <c r="DJ1338" s="16"/>
      <c r="DK1338" s="16"/>
      <c r="DL1338" s="16"/>
      <c r="DM1338" s="128"/>
      <c r="DN1338" s="16"/>
      <c r="DO1338" s="16"/>
      <c r="DP1338" s="16"/>
      <c r="DQ1338" s="16"/>
      <c r="DR1338" s="16"/>
      <c r="DS1338" s="16"/>
      <c r="DT1338" s="16"/>
      <c r="DU1338" s="16"/>
      <c r="DV1338" s="16"/>
      <c r="DW1338" s="138"/>
      <c r="DX1338" s="137"/>
      <c r="DY1338" s="137"/>
      <c r="DZ1338" s="17"/>
      <c r="EA1338" s="15"/>
      <c r="EB1338" s="15"/>
      <c r="EC1338" s="15"/>
      <c r="ED1338" s="15"/>
    </row>
    <row r="1339" spans="1:134" ht="15" hidden="1" customHeight="1" x14ac:dyDescent="0.3">
      <c r="A1339" s="220"/>
      <c r="B1339" s="139"/>
      <c r="C1339" s="553"/>
      <c r="D1339" s="125"/>
      <c r="E1339" s="125"/>
      <c r="F1339" s="125"/>
      <c r="G1339" s="125"/>
      <c r="H1339" s="125"/>
      <c r="I1339" s="125"/>
      <c r="J1339" s="125"/>
      <c r="K1339" s="125"/>
      <c r="L1339" s="125"/>
      <c r="M1339" s="125"/>
      <c r="N1339" s="125"/>
      <c r="O1339" s="125"/>
      <c r="P1339" s="125"/>
      <c r="Q1339" s="125"/>
      <c r="R1339" s="125"/>
      <c r="S1339" s="125"/>
      <c r="T1339" s="125"/>
      <c r="U1339" s="125"/>
      <c r="V1339" s="125"/>
      <c r="W1339" s="125"/>
      <c r="X1339" s="125"/>
      <c r="Y1339" s="125"/>
      <c r="Z1339" s="125"/>
      <c r="AA1339" s="125"/>
      <c r="AB1339" s="125"/>
      <c r="AC1339" s="125"/>
      <c r="AD1339" s="125"/>
      <c r="AE1339" s="125"/>
      <c r="AF1339" s="125"/>
      <c r="AG1339" s="125"/>
      <c r="AH1339" s="125"/>
      <c r="AI1339" s="125"/>
      <c r="AJ1339" s="128"/>
      <c r="AK1339" s="143"/>
      <c r="AL1339" s="143"/>
      <c r="AM1339" s="144"/>
      <c r="AN1339" s="145"/>
      <c r="AO1339" s="145"/>
      <c r="AP1339" s="145"/>
      <c r="AQ1339" s="140"/>
      <c r="AR1339" s="197"/>
      <c r="AS1339" s="12"/>
      <c r="AT1339" s="224"/>
      <c r="AU1339" s="224"/>
      <c r="AV1339" s="12"/>
      <c r="AW1339" s="12"/>
      <c r="AX1339" s="12"/>
      <c r="AY1339" s="12"/>
      <c r="AZ1339" s="12"/>
      <c r="BA1339" s="12"/>
      <c r="BB1339" s="14"/>
      <c r="BC1339" s="14"/>
      <c r="BD1339" s="15"/>
      <c r="BE1339" s="137" t="s">
        <v>183</v>
      </c>
      <c r="BF1339" s="11"/>
      <c r="BG1339" s="11"/>
      <c r="BH1339" s="11"/>
      <c r="BI1339" s="11" t="s">
        <v>183</v>
      </c>
      <c r="BJ1339" s="11" t="s">
        <v>183</v>
      </c>
      <c r="BK1339" s="11" t="s">
        <v>183</v>
      </c>
      <c r="BL1339" s="11" t="s">
        <v>183</v>
      </c>
      <c r="BM1339" s="11" t="s">
        <v>183</v>
      </c>
      <c r="BN1339" s="11" t="s">
        <v>183</v>
      </c>
      <c r="BO1339" s="11" t="s">
        <v>183</v>
      </c>
      <c r="BP1339" s="11" t="s">
        <v>183</v>
      </c>
      <c r="BQ1339" s="11" t="s">
        <v>183</v>
      </c>
      <c r="BR1339" s="11" t="s">
        <v>183</v>
      </c>
      <c r="BS1339" s="11" t="s">
        <v>183</v>
      </c>
      <c r="BT1339" s="11" t="s">
        <v>183</v>
      </c>
      <c r="BU1339" s="11"/>
      <c r="BV1339" s="15"/>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c r="CU1339" s="15"/>
      <c r="CV1339" s="15"/>
      <c r="CW1339" s="15"/>
      <c r="CX1339" s="15"/>
      <c r="CY1339" s="15"/>
      <c r="CZ1339" s="15"/>
      <c r="DA1339" s="15"/>
      <c r="DB1339" s="16"/>
      <c r="DC1339" s="16"/>
      <c r="DD1339" s="16"/>
      <c r="DE1339" s="16"/>
      <c r="DF1339" s="17"/>
      <c r="DG1339" s="16"/>
      <c r="DH1339" s="16"/>
      <c r="DI1339" s="16"/>
      <c r="DJ1339" s="16"/>
      <c r="DK1339" s="16"/>
      <c r="DL1339" s="16"/>
      <c r="DM1339" s="128"/>
      <c r="DN1339" s="16"/>
      <c r="DO1339" s="16"/>
      <c r="DP1339" s="16"/>
      <c r="DQ1339" s="16"/>
      <c r="DR1339" s="16"/>
      <c r="DS1339" s="16"/>
      <c r="DT1339" s="16"/>
      <c r="DU1339" s="16"/>
      <c r="DV1339" s="16"/>
      <c r="DW1339" s="138"/>
      <c r="DX1339" s="137"/>
      <c r="DY1339" s="137"/>
      <c r="DZ1339" s="17"/>
      <c r="EA1339" s="15"/>
      <c r="EB1339" s="15"/>
      <c r="EC1339" s="15"/>
      <c r="ED1339" s="15"/>
    </row>
    <row r="1340" spans="1:134" ht="15" hidden="1" customHeight="1" x14ac:dyDescent="0.3">
      <c r="A1340" s="220"/>
      <c r="B1340" s="139"/>
      <c r="C1340" s="553" t="s">
        <v>2044</v>
      </c>
      <c r="D1340" s="401"/>
      <c r="E1340" s="403"/>
      <c r="F1340" s="401"/>
      <c r="G1340" s="403"/>
      <c r="H1340" s="401"/>
      <c r="I1340" s="401"/>
      <c r="J1340" s="401"/>
      <c r="K1340" s="401"/>
      <c r="L1340" s="401"/>
      <c r="M1340" s="401"/>
      <c r="N1340" s="401"/>
      <c r="O1340" s="401"/>
      <c r="P1340" s="401"/>
      <c r="Q1340" s="401"/>
      <c r="R1340" s="401"/>
      <c r="S1340" s="401"/>
      <c r="T1340" s="401"/>
      <c r="U1340" s="401"/>
      <c r="V1340" s="401"/>
      <c r="W1340" s="401"/>
      <c r="X1340" s="401"/>
      <c r="Y1340" s="401"/>
      <c r="Z1340" s="401"/>
      <c r="AA1340" s="401"/>
      <c r="AB1340" s="401"/>
      <c r="AC1340" s="401"/>
      <c r="AD1340" s="401"/>
      <c r="AE1340" s="401"/>
      <c r="AF1340" s="401"/>
      <c r="AG1340" s="401"/>
      <c r="AH1340" s="401"/>
      <c r="AI1340" s="401"/>
      <c r="AJ1340" s="128">
        <f>IF($DM1340=0,0,(IF(_xlfn.BITAND($DM1340, 128),"8,", "") &amp; IF(_xlfn.BITAND($DM1340,64),"7,", "") &amp; IF(_xlfn.BITAND($DM1340,7), _xlfn.BITAND($DM1340,7) &amp; ",", "") &amp; IF(_xlfn.BITAND($DM1340, 56), _xlfn.BITAND($DM1340, 56)/8, "")))</f>
        <v>0</v>
      </c>
      <c r="AK1340" s="129">
        <v>3464</v>
      </c>
      <c r="AL1340" s="129">
        <v>31</v>
      </c>
      <c r="AM1340" s="130" t="s">
        <v>165</v>
      </c>
      <c r="AN1340" s="131" t="s">
        <v>2045</v>
      </c>
      <c r="AO1340" s="131" t="s">
        <v>167</v>
      </c>
      <c r="AP1340" s="131" t="s">
        <v>2045</v>
      </c>
      <c r="AQ1340" s="132" t="s">
        <v>1571</v>
      </c>
      <c r="AR1340" s="12"/>
      <c r="AS1340" s="12"/>
      <c r="AT1340" s="198">
        <v>0.5</v>
      </c>
      <c r="AU1340" s="198">
        <v>3</v>
      </c>
      <c r="AV1340" s="12" t="s">
        <v>259</v>
      </c>
      <c r="AW1340" s="135">
        <v>0</v>
      </c>
      <c r="AX1340" s="135">
        <v>0</v>
      </c>
      <c r="AY1340" s="135">
        <v>0</v>
      </c>
      <c r="AZ1340" s="135">
        <v>0</v>
      </c>
      <c r="BA1340" s="135">
        <v>0</v>
      </c>
      <c r="BB1340" s="136"/>
      <c r="BC1340" s="136"/>
      <c r="BD1340" s="15"/>
      <c r="BE1340" s="137" t="s">
        <v>2046</v>
      </c>
      <c r="BF1340" s="11"/>
      <c r="BG1340" s="11"/>
      <c r="BH1340" s="11"/>
      <c r="BI1340" s="11" t="s">
        <v>183</v>
      </c>
      <c r="BJ1340" s="11" t="s">
        <v>183</v>
      </c>
      <c r="BK1340" s="11" t="s">
        <v>183</v>
      </c>
      <c r="BL1340" s="11" t="s">
        <v>183</v>
      </c>
      <c r="BM1340" s="11" t="s">
        <v>183</v>
      </c>
      <c r="BN1340" s="11" t="s">
        <v>183</v>
      </c>
      <c r="BO1340" s="11" t="s">
        <v>183</v>
      </c>
      <c r="BP1340" s="11" t="s">
        <v>183</v>
      </c>
      <c r="BQ1340" s="11" t="s">
        <v>183</v>
      </c>
      <c r="BR1340" s="11" t="s">
        <v>183</v>
      </c>
      <c r="BS1340" s="11" t="s">
        <v>183</v>
      </c>
      <c r="BT1340" s="11" t="s">
        <v>183</v>
      </c>
      <c r="BU1340" s="11"/>
      <c r="BV1340" s="15">
        <f>IF(UPPER(TRIM(D1340))="X",1,0)</f>
        <v>0</v>
      </c>
      <c r="BW1340" s="15">
        <f>IF(UPPER(TRIM(E1340))="X",1,0)</f>
        <v>0</v>
      </c>
      <c r="BX1340" s="15">
        <f>IF(UPPER(TRIM(F1340))="X",1,0)</f>
        <v>0</v>
      </c>
      <c r="BY1340" s="15">
        <f>IF(UPPER(TRIM(G1340))="X",1,0)</f>
        <v>0</v>
      </c>
      <c r="BZ1340" s="15">
        <f>IF(UPPER(TRIM(H1340))="X",1,0)</f>
        <v>0</v>
      </c>
      <c r="CA1340" s="15">
        <f>IF(UPPER(TRIM(J1340))="X",1,0)</f>
        <v>0</v>
      </c>
      <c r="CB1340" s="15">
        <f>IF(UPPER(TRIM(L1340))="X",1,0)</f>
        <v>0</v>
      </c>
      <c r="CC1340" s="15">
        <f>IF(UPPER(TRIM(M1340))="X",1,0)</f>
        <v>0</v>
      </c>
      <c r="CD1340" s="15">
        <f>IF(UPPER(TRIM(I1340))="X",1,0)</f>
        <v>0</v>
      </c>
      <c r="CE1340" s="15">
        <f>IF(UPPER(TRIM(K1340))="X",1,0)</f>
        <v>0</v>
      </c>
      <c r="CF1340" s="15">
        <f t="shared" ref="CF1340:DA1340" si="630">IF(UPPER(TRIM(N1340))="X",1,0)</f>
        <v>0</v>
      </c>
      <c r="CG1340" s="15">
        <f t="shared" si="630"/>
        <v>0</v>
      </c>
      <c r="CH1340" s="15">
        <f t="shared" si="630"/>
        <v>0</v>
      </c>
      <c r="CI1340" s="15">
        <f t="shared" si="630"/>
        <v>0</v>
      </c>
      <c r="CJ1340" s="15">
        <f t="shared" si="630"/>
        <v>0</v>
      </c>
      <c r="CK1340" s="15">
        <f t="shared" si="630"/>
        <v>0</v>
      </c>
      <c r="CL1340" s="15">
        <f t="shared" si="630"/>
        <v>0</v>
      </c>
      <c r="CM1340" s="15">
        <f t="shared" si="630"/>
        <v>0</v>
      </c>
      <c r="CN1340" s="15">
        <f t="shared" si="630"/>
        <v>0</v>
      </c>
      <c r="CO1340" s="15">
        <f t="shared" si="630"/>
        <v>0</v>
      </c>
      <c r="CP1340" s="15">
        <f t="shared" si="630"/>
        <v>0</v>
      </c>
      <c r="CQ1340" s="15">
        <f t="shared" si="630"/>
        <v>0</v>
      </c>
      <c r="CR1340" s="15">
        <f t="shared" si="630"/>
        <v>0</v>
      </c>
      <c r="CS1340" s="15">
        <f t="shared" si="630"/>
        <v>0</v>
      </c>
      <c r="CT1340" s="15">
        <f t="shared" si="630"/>
        <v>0</v>
      </c>
      <c r="CU1340" s="15">
        <f t="shared" si="630"/>
        <v>0</v>
      </c>
      <c r="CV1340" s="15">
        <f t="shared" si="630"/>
        <v>0</v>
      </c>
      <c r="CW1340" s="15">
        <f t="shared" si="630"/>
        <v>0</v>
      </c>
      <c r="CX1340" s="15">
        <f t="shared" si="630"/>
        <v>0</v>
      </c>
      <c r="CY1340" s="15">
        <f t="shared" si="630"/>
        <v>0</v>
      </c>
      <c r="CZ1340" s="15">
        <f t="shared" si="630"/>
        <v>0</v>
      </c>
      <c r="DA1340" s="15">
        <f t="shared" si="630"/>
        <v>0</v>
      </c>
      <c r="DB1340" s="16">
        <f>IF(UPPER(TRIM(AM1340))="P", 0, IF(UPPER(TRIM(AM1340))="C", 16384, IF(UPPER(TRIM(AM1340))="B", 32768, IF(UPPER(TRIM(AM1340))="U", 49152, -1))))</f>
        <v>0</v>
      </c>
      <c r="DC1340" s="16">
        <f>HEX2DEC(AN1340)</f>
        <v>4633</v>
      </c>
      <c r="DD1340" s="16">
        <f>IF(UPPER(TRIM(BB1340))="",0,IF(UPPER(TRIM(BB1340))="M",32,IF(UPPER(TRIM(BB1340))="H",64,IF(UPPER(TRIM(BB1340))="I",128,-1))))</f>
        <v>0</v>
      </c>
      <c r="DE1340" s="16">
        <f>IF(UPPER(TRIM(BC1340))="",0, IF(UPPER(TRIM(BC1340))="U",1,IF(UPPER(TRIM(BC1340))="A",2,IF(UPPER(TRIM(BC1340))="B1",4,IF(UPPER(TRIM(BC1340))="B2",8,IF(UPPER(TRIM(BC1340))="C",16,-1))))))</f>
        <v>0</v>
      </c>
      <c r="DF1340" s="17"/>
      <c r="DG1340" s="16">
        <v>473</v>
      </c>
      <c r="DH1340" s="16">
        <f>AK1340</f>
        <v>3464</v>
      </c>
      <c r="DI1340" s="16">
        <f>AL1340</f>
        <v>31</v>
      </c>
      <c r="DJ1340" s="16">
        <f>DB1340 + DC1340</f>
        <v>4633</v>
      </c>
      <c r="DK1340" s="16">
        <f>HEX2DEC(AO1340)</f>
        <v>0</v>
      </c>
      <c r="DL1340" s="16">
        <f>HEX2DEC(AP1340)</f>
        <v>4633</v>
      </c>
      <c r="DM1340" s="128">
        <v>0</v>
      </c>
      <c r="DN1340" s="16">
        <v>370</v>
      </c>
      <c r="DO1340" s="16">
        <f>BV1340*2^15+BW1340*2^14+BX1340*2^13+BY1340*2^12+BZ1340*2^11+CA1340*2^10+CB1340*2^9+CC1340*2^8+CD1340*2^7+CE1340*2^6+CF1340*2^5+CG1340*2^4+CH1340*2^3+CI1340*2^2+CJ1340*2^1+CK1340*2^0</f>
        <v>0</v>
      </c>
      <c r="DP1340" s="16">
        <f>CL1340*2^15+CM1340*2^14+CN1340*2^13+CO1340*2^12+CP1340*2^11+CQ1340*2^10+CR1340*2^9+CS1340*2^8+CT1340*2^7+CU1340*2^6+CV1340*2^5+CW1340*2^4+CX1340*2^3+CY1340*2^2+CZ1340*2^1+DA1340*2^0</f>
        <v>0</v>
      </c>
      <c r="DQ1340" s="16">
        <f>IF(DS1340=2,AT1340*1000,AT1340)</f>
        <v>500</v>
      </c>
      <c r="DR1340" s="16">
        <f>IF(DT1340=2,AU1340*1000,AU1340)</f>
        <v>3000</v>
      </c>
      <c r="DS1340" s="16">
        <v>2</v>
      </c>
      <c r="DT1340" s="16">
        <v>2</v>
      </c>
      <c r="DU1340" s="16">
        <f>MAX(0,MIN(AX1340,3))*2^14+MAX(0,MIN(AY1340,3))*2^12+MAX(0,MIN(AZ1340,3))*2^10+MAX(0,MIN(BA1340,3))*2^8+IF(AW1340&lt;0,31,IF(AW1340&gt;30,30,AW1340))</f>
        <v>0</v>
      </c>
      <c r="DV1340" s="16">
        <f>DD1340 + DE1340</f>
        <v>0</v>
      </c>
      <c r="DW1340" s="138"/>
      <c r="DX1340" s="137"/>
      <c r="DY1340" s="137"/>
      <c r="DZ1340" s="17"/>
      <c r="EA1340" s="15"/>
      <c r="EB1340" s="15"/>
      <c r="EC1340" s="15"/>
      <c r="ED1340" s="15"/>
    </row>
    <row r="1341" spans="1:134" ht="15" hidden="1" customHeight="1" x14ac:dyDescent="0.3">
      <c r="A1341" s="220"/>
      <c r="B1341" s="139"/>
      <c r="C1341" s="553" t="s">
        <v>1573</v>
      </c>
      <c r="D1341" s="125"/>
      <c r="E1341" s="125"/>
      <c r="F1341" s="125"/>
      <c r="G1341" s="125"/>
      <c r="H1341" s="125"/>
      <c r="I1341" s="125"/>
      <c r="J1341" s="125"/>
      <c r="K1341" s="125"/>
      <c r="L1341" s="125"/>
      <c r="M1341" s="125"/>
      <c r="N1341" s="125"/>
      <c r="O1341" s="125"/>
      <c r="P1341" s="125"/>
      <c r="Q1341" s="125"/>
      <c r="R1341" s="125"/>
      <c r="S1341" s="125"/>
      <c r="T1341" s="125"/>
      <c r="U1341" s="125"/>
      <c r="V1341" s="125"/>
      <c r="W1341" s="125"/>
      <c r="X1341" s="125"/>
      <c r="Y1341" s="125"/>
      <c r="Z1341" s="125"/>
      <c r="AA1341" s="125"/>
      <c r="AB1341" s="125"/>
      <c r="AC1341" s="125"/>
      <c r="AD1341" s="125"/>
      <c r="AE1341" s="125"/>
      <c r="AF1341" s="125"/>
      <c r="AG1341" s="125"/>
      <c r="AH1341" s="125"/>
      <c r="AI1341" s="125"/>
      <c r="AJ1341" s="148"/>
      <c r="AK1341" s="12"/>
      <c r="AL1341" s="12"/>
      <c r="AM1341" s="149"/>
      <c r="AN1341" s="150"/>
      <c r="AO1341" s="150"/>
      <c r="AP1341" s="150"/>
      <c r="AQ1341" s="132" t="s">
        <v>2047</v>
      </c>
      <c r="AR1341" s="12"/>
      <c r="AS1341" s="12"/>
      <c r="AT1341" s="12"/>
      <c r="AU1341" s="12"/>
      <c r="AV1341" s="12"/>
      <c r="AW1341" s="12"/>
      <c r="AX1341" s="12"/>
      <c r="AY1341" s="12"/>
      <c r="AZ1341" s="12"/>
      <c r="BA1341" s="12"/>
      <c r="BB1341" s="14"/>
      <c r="BC1341" s="14"/>
      <c r="BD1341" s="15"/>
      <c r="BE1341" s="137" t="s">
        <v>183</v>
      </c>
      <c r="BF1341" s="11"/>
      <c r="BG1341" s="11"/>
      <c r="BH1341" s="11"/>
      <c r="BI1341" s="11" t="s">
        <v>183</v>
      </c>
      <c r="BJ1341" s="11" t="s">
        <v>183</v>
      </c>
      <c r="BK1341" s="11" t="s">
        <v>183</v>
      </c>
      <c r="BL1341" s="11" t="s">
        <v>183</v>
      </c>
      <c r="BM1341" s="11" t="s">
        <v>183</v>
      </c>
      <c r="BN1341" s="11" t="s">
        <v>183</v>
      </c>
      <c r="BO1341" s="11" t="s">
        <v>183</v>
      </c>
      <c r="BP1341" s="11" t="s">
        <v>183</v>
      </c>
      <c r="BQ1341" s="11" t="s">
        <v>183</v>
      </c>
      <c r="BR1341" s="11" t="s">
        <v>183</v>
      </c>
      <c r="BS1341" s="11" t="s">
        <v>183</v>
      </c>
      <c r="BT1341" s="11" t="s">
        <v>183</v>
      </c>
      <c r="BU1341" s="11"/>
      <c r="BV1341" s="15"/>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c r="CU1341" s="15"/>
      <c r="CV1341" s="15"/>
      <c r="CW1341" s="15"/>
      <c r="CX1341" s="15"/>
      <c r="CY1341" s="15"/>
      <c r="CZ1341" s="15"/>
      <c r="DA1341" s="15"/>
      <c r="DB1341" s="16"/>
      <c r="DC1341" s="16"/>
      <c r="DD1341" s="16"/>
      <c r="DE1341" s="16"/>
      <c r="DF1341" s="17"/>
      <c r="DG1341" s="16"/>
      <c r="DH1341" s="16"/>
      <c r="DI1341" s="16"/>
      <c r="DJ1341" s="16"/>
      <c r="DK1341" s="16"/>
      <c r="DL1341" s="16"/>
      <c r="DM1341" s="13"/>
      <c r="DN1341" s="16"/>
      <c r="DO1341" s="16"/>
      <c r="DP1341" s="16"/>
      <c r="DQ1341" s="16"/>
      <c r="DR1341" s="16"/>
      <c r="DS1341" s="16"/>
      <c r="DT1341" s="16"/>
      <c r="DU1341" s="16"/>
      <c r="DV1341" s="16"/>
      <c r="DW1341" s="138"/>
      <c r="DX1341" s="137"/>
      <c r="DY1341" s="137"/>
      <c r="DZ1341" s="17"/>
      <c r="EA1341" s="15"/>
      <c r="EB1341" s="15"/>
      <c r="EC1341" s="15"/>
      <c r="ED1341" s="15"/>
    </row>
    <row r="1342" spans="1:134" ht="15" hidden="1" customHeight="1" x14ac:dyDescent="0.3">
      <c r="A1342" s="220"/>
      <c r="B1342" s="139"/>
      <c r="C1342" s="553"/>
      <c r="D1342" s="125"/>
      <c r="E1342" s="125"/>
      <c r="F1342" s="125"/>
      <c r="G1342" s="125"/>
      <c r="H1342" s="125"/>
      <c r="I1342" s="125"/>
      <c r="J1342" s="125"/>
      <c r="K1342" s="125"/>
      <c r="L1342" s="125"/>
      <c r="M1342" s="125"/>
      <c r="N1342" s="125"/>
      <c r="O1342" s="125"/>
      <c r="P1342" s="125"/>
      <c r="Q1342" s="125"/>
      <c r="R1342" s="125"/>
      <c r="S1342" s="125"/>
      <c r="T1342" s="125"/>
      <c r="U1342" s="125"/>
      <c r="V1342" s="125"/>
      <c r="W1342" s="125"/>
      <c r="X1342" s="125"/>
      <c r="Y1342" s="125"/>
      <c r="Z1342" s="125"/>
      <c r="AA1342" s="125"/>
      <c r="AB1342" s="125"/>
      <c r="AC1342" s="125"/>
      <c r="AD1342" s="125"/>
      <c r="AE1342" s="125"/>
      <c r="AF1342" s="125"/>
      <c r="AG1342" s="125"/>
      <c r="AH1342" s="125"/>
      <c r="AI1342" s="125"/>
      <c r="AJ1342" s="148"/>
      <c r="AK1342" s="12"/>
      <c r="AL1342" s="12"/>
      <c r="AM1342" s="149"/>
      <c r="AN1342" s="150"/>
      <c r="AO1342" s="150"/>
      <c r="AP1342" s="150"/>
      <c r="AQ1342" s="132"/>
      <c r="AR1342" s="12"/>
      <c r="AS1342" s="12"/>
      <c r="AT1342" s="12"/>
      <c r="AU1342" s="12"/>
      <c r="AV1342" s="12"/>
      <c r="AW1342" s="12"/>
      <c r="AX1342" s="12"/>
      <c r="AY1342" s="12"/>
      <c r="AZ1342" s="12"/>
      <c r="BA1342" s="12"/>
      <c r="BB1342" s="14"/>
      <c r="BC1342" s="14"/>
      <c r="BD1342" s="15"/>
      <c r="BE1342" s="137" t="s">
        <v>183</v>
      </c>
      <c r="BF1342" s="11"/>
      <c r="BG1342" s="11"/>
      <c r="BH1342" s="11"/>
      <c r="BI1342" s="11" t="s">
        <v>183</v>
      </c>
      <c r="BJ1342" s="11" t="s">
        <v>183</v>
      </c>
      <c r="BK1342" s="11" t="s">
        <v>183</v>
      </c>
      <c r="BL1342" s="11" t="s">
        <v>183</v>
      </c>
      <c r="BM1342" s="11" t="s">
        <v>183</v>
      </c>
      <c r="BN1342" s="11" t="s">
        <v>183</v>
      </c>
      <c r="BO1342" s="11" t="s">
        <v>183</v>
      </c>
      <c r="BP1342" s="11" t="s">
        <v>183</v>
      </c>
      <c r="BQ1342" s="11" t="s">
        <v>183</v>
      </c>
      <c r="BR1342" s="11" t="s">
        <v>183</v>
      </c>
      <c r="BS1342" s="11" t="s">
        <v>183</v>
      </c>
      <c r="BT1342" s="11" t="s">
        <v>183</v>
      </c>
      <c r="BU1342" s="11"/>
      <c r="BV1342" s="15"/>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c r="CU1342" s="15"/>
      <c r="CV1342" s="15"/>
      <c r="CW1342" s="15"/>
      <c r="CX1342" s="15"/>
      <c r="CY1342" s="15"/>
      <c r="CZ1342" s="15"/>
      <c r="DA1342" s="15"/>
      <c r="DB1342" s="16"/>
      <c r="DC1342" s="16"/>
      <c r="DD1342" s="16"/>
      <c r="DE1342" s="16"/>
      <c r="DF1342" s="17"/>
      <c r="DG1342" s="16"/>
      <c r="DH1342" s="16"/>
      <c r="DI1342" s="16"/>
      <c r="DJ1342" s="16"/>
      <c r="DK1342" s="16"/>
      <c r="DL1342" s="16"/>
      <c r="DM1342" s="13"/>
      <c r="DN1342" s="16"/>
      <c r="DO1342" s="16"/>
      <c r="DP1342" s="16"/>
      <c r="DQ1342" s="16"/>
      <c r="DR1342" s="16"/>
      <c r="DS1342" s="16"/>
      <c r="DT1342" s="16"/>
      <c r="DU1342" s="16"/>
      <c r="DV1342" s="16"/>
      <c r="DW1342" s="138"/>
      <c r="DX1342" s="137"/>
      <c r="DY1342" s="137"/>
      <c r="DZ1342" s="17"/>
      <c r="EA1342" s="15"/>
      <c r="EB1342" s="15"/>
      <c r="EC1342" s="15"/>
      <c r="ED1342" s="15"/>
    </row>
    <row r="1343" spans="1:134" ht="15" hidden="1" customHeight="1" x14ac:dyDescent="0.3">
      <c r="A1343" s="220"/>
      <c r="B1343" s="139"/>
      <c r="C1343" s="553" t="s">
        <v>2048</v>
      </c>
      <c r="D1343" s="268"/>
      <c r="E1343" s="201"/>
      <c r="F1343" s="268"/>
      <c r="G1343" s="202"/>
      <c r="H1343" s="268"/>
      <c r="I1343" s="268"/>
      <c r="J1343" s="268"/>
      <c r="K1343" s="268"/>
      <c r="L1343" s="268"/>
      <c r="M1343" s="268"/>
      <c r="N1343" s="268"/>
      <c r="O1343" s="268"/>
      <c r="P1343" s="268"/>
      <c r="Q1343" s="268"/>
      <c r="R1343" s="268"/>
      <c r="S1343" s="268"/>
      <c r="T1343" s="268"/>
      <c r="U1343" s="268"/>
      <c r="V1343" s="268"/>
      <c r="W1343" s="268"/>
      <c r="X1343" s="268"/>
      <c r="Y1343" s="268"/>
      <c r="Z1343" s="268"/>
      <c r="AA1343" s="268"/>
      <c r="AB1343" s="268"/>
      <c r="AC1343" s="268"/>
      <c r="AD1343" s="268"/>
      <c r="AE1343" s="268"/>
      <c r="AF1343" s="268"/>
      <c r="AG1343" s="268"/>
      <c r="AH1343" s="268"/>
      <c r="AI1343" s="268"/>
      <c r="AJ1343" s="128">
        <f>IF($DM1343=0,0,(IF(_xlfn.BITAND($DM1343, 128),"8,", "") &amp; IF(_xlfn.BITAND($DM1343,64),"7,", "") &amp; IF(_xlfn.BITAND($DM1343,7), _xlfn.BITAND($DM1343,7) &amp; ",", "") &amp; IF(_xlfn.BITAND($DM1343, 56), _xlfn.BITAND($DM1343, 56)/8, "")))</f>
        <v>0</v>
      </c>
      <c r="AK1343" s="129">
        <v>3464</v>
      </c>
      <c r="AL1343" s="129">
        <v>6</v>
      </c>
      <c r="AM1343" s="130" t="s">
        <v>165</v>
      </c>
      <c r="AN1343" s="131" t="s">
        <v>2049</v>
      </c>
      <c r="AO1343" s="131" t="s">
        <v>1577</v>
      </c>
      <c r="AP1343" s="131" t="s">
        <v>2049</v>
      </c>
      <c r="AQ1343" s="132" t="s">
        <v>2050</v>
      </c>
      <c r="AR1343" s="133">
        <v>4.5</v>
      </c>
      <c r="AS1343" s="12" t="s">
        <v>1579</v>
      </c>
      <c r="AT1343" s="198">
        <v>4</v>
      </c>
      <c r="AU1343" s="198">
        <v>2</v>
      </c>
      <c r="AV1343" s="12" t="s">
        <v>259</v>
      </c>
      <c r="AW1343" s="135">
        <v>0</v>
      </c>
      <c r="AX1343" s="135">
        <v>0</v>
      </c>
      <c r="AY1343" s="135">
        <v>0</v>
      </c>
      <c r="AZ1343" s="135">
        <v>0</v>
      </c>
      <c r="BA1343" s="135">
        <v>0</v>
      </c>
      <c r="BB1343" s="136"/>
      <c r="BC1343" s="136"/>
      <c r="BD1343" s="15"/>
      <c r="BE1343" s="137" t="str">
        <f>IF(C1343="","",C1343)</f>
        <v>HBA drive current high</v>
      </c>
      <c r="BF1343" s="11"/>
      <c r="BG1343" s="11"/>
      <c r="BH1343" s="11"/>
      <c r="BI1343" s="11" t="s">
        <v>183</v>
      </c>
      <c r="BJ1343" s="11" t="s">
        <v>183</v>
      </c>
      <c r="BK1343" s="11" t="s">
        <v>183</v>
      </c>
      <c r="BL1343" s="11" t="s">
        <v>183</v>
      </c>
      <c r="BM1343" s="11" t="s">
        <v>183</v>
      </c>
      <c r="BN1343" s="11" t="s">
        <v>183</v>
      </c>
      <c r="BO1343" s="11" t="s">
        <v>183</v>
      </c>
      <c r="BP1343" s="11" t="s">
        <v>183</v>
      </c>
      <c r="BQ1343" s="11" t="s">
        <v>183</v>
      </c>
      <c r="BR1343" s="11" t="s">
        <v>183</v>
      </c>
      <c r="BS1343" s="11" t="s">
        <v>183</v>
      </c>
      <c r="BT1343" s="11" t="s">
        <v>183</v>
      </c>
      <c r="BU1343" s="11"/>
      <c r="BV1343" s="15">
        <f>IF(UPPER(TRIM(D1343))="X",1,0)</f>
        <v>0</v>
      </c>
      <c r="BW1343" s="15">
        <f>IF(UPPER(TRIM(E1343))="X",1,0)</f>
        <v>0</v>
      </c>
      <c r="BX1343" s="15">
        <f>IF(UPPER(TRIM(F1343))="X",1,0)</f>
        <v>0</v>
      </c>
      <c r="BY1343" s="15">
        <f>IF(UPPER(TRIM(G1343))="X",1,0)</f>
        <v>0</v>
      </c>
      <c r="BZ1343" s="15">
        <f>IF(UPPER(TRIM(H1343))="X",1,0)</f>
        <v>0</v>
      </c>
      <c r="CA1343" s="15">
        <f>IF(UPPER(TRIM(J1343))="X",1,0)</f>
        <v>0</v>
      </c>
      <c r="CB1343" s="15">
        <f>IF(UPPER(TRIM(L1343))="X",1,0)</f>
        <v>0</v>
      </c>
      <c r="CC1343" s="15">
        <f>IF(UPPER(TRIM(M1343))="X",1,0)</f>
        <v>0</v>
      </c>
      <c r="CD1343" s="15">
        <f>IF(UPPER(TRIM(I1343))="X",1,0)</f>
        <v>0</v>
      </c>
      <c r="CE1343" s="15">
        <f>IF(UPPER(TRIM(K1343))="X",1,0)</f>
        <v>0</v>
      </c>
      <c r="CF1343" s="15">
        <f t="shared" ref="CF1343:DA1343" si="631">IF(UPPER(TRIM(N1343))="X",1,0)</f>
        <v>0</v>
      </c>
      <c r="CG1343" s="15">
        <f t="shared" si="631"/>
        <v>0</v>
      </c>
      <c r="CH1343" s="15">
        <f t="shared" si="631"/>
        <v>0</v>
      </c>
      <c r="CI1343" s="15">
        <f t="shared" si="631"/>
        <v>0</v>
      </c>
      <c r="CJ1343" s="15">
        <f t="shared" si="631"/>
        <v>0</v>
      </c>
      <c r="CK1343" s="15">
        <f t="shared" si="631"/>
        <v>0</v>
      </c>
      <c r="CL1343" s="15">
        <f t="shared" si="631"/>
        <v>0</v>
      </c>
      <c r="CM1343" s="15">
        <f t="shared" si="631"/>
        <v>0</v>
      </c>
      <c r="CN1343" s="15">
        <f t="shared" si="631"/>
        <v>0</v>
      </c>
      <c r="CO1343" s="15">
        <f t="shared" si="631"/>
        <v>0</v>
      </c>
      <c r="CP1343" s="15">
        <f t="shared" si="631"/>
        <v>0</v>
      </c>
      <c r="CQ1343" s="15">
        <f t="shared" si="631"/>
        <v>0</v>
      </c>
      <c r="CR1343" s="15">
        <f t="shared" si="631"/>
        <v>0</v>
      </c>
      <c r="CS1343" s="15">
        <f t="shared" si="631"/>
        <v>0</v>
      </c>
      <c r="CT1343" s="15">
        <f t="shared" si="631"/>
        <v>0</v>
      </c>
      <c r="CU1343" s="15">
        <f t="shared" si="631"/>
        <v>0</v>
      </c>
      <c r="CV1343" s="15">
        <f t="shared" si="631"/>
        <v>0</v>
      </c>
      <c r="CW1343" s="15">
        <f t="shared" si="631"/>
        <v>0</v>
      </c>
      <c r="CX1343" s="15">
        <f t="shared" si="631"/>
        <v>0</v>
      </c>
      <c r="CY1343" s="15">
        <f t="shared" si="631"/>
        <v>0</v>
      </c>
      <c r="CZ1343" s="15">
        <f t="shared" si="631"/>
        <v>0</v>
      </c>
      <c r="DA1343" s="15">
        <f t="shared" si="631"/>
        <v>0</v>
      </c>
      <c r="DB1343" s="16">
        <f>IF(UPPER(TRIM(AM1343))="P", 0, IF(UPPER(TRIM(AM1343))="C", 16384, IF(UPPER(TRIM(AM1343))="B", 32768, IF(UPPER(TRIM(AM1343))="U", 49152, -1))))</f>
        <v>0</v>
      </c>
      <c r="DC1343" s="16">
        <f>HEX2DEC(AN1343)</f>
        <v>4623</v>
      </c>
      <c r="DD1343" s="16">
        <f>IF(UPPER(TRIM(BB1343))="",0,IF(UPPER(TRIM(BB1343))="M",32,IF(UPPER(TRIM(BB1343))="H",64,IF(UPPER(TRIM(BB1343))="I",128,-1))))</f>
        <v>0</v>
      </c>
      <c r="DE1343" s="16">
        <f>IF(UPPER(TRIM(BC1343))="",0, IF(UPPER(TRIM(BC1343))="U",1,IF(UPPER(TRIM(BC1343))="A",2,IF(UPPER(TRIM(BC1343))="B1",4,IF(UPPER(TRIM(BC1343))="B2",8,IF(UPPER(TRIM(BC1343))="C",16,-1))))))</f>
        <v>0</v>
      </c>
      <c r="DF1343" s="17"/>
      <c r="DG1343" s="16">
        <v>528</v>
      </c>
      <c r="DH1343" s="16">
        <f>AK1343</f>
        <v>3464</v>
      </c>
      <c r="DI1343" s="16">
        <f>AL1343</f>
        <v>6</v>
      </c>
      <c r="DJ1343" s="16">
        <f>DB1343 + DC1343</f>
        <v>4623</v>
      </c>
      <c r="DK1343" s="16">
        <f>HEX2DEC(AO1343)</f>
        <v>25</v>
      </c>
      <c r="DL1343" s="16">
        <f>HEX2DEC(AP1343)</f>
        <v>4623</v>
      </c>
      <c r="DM1343" s="128">
        <v>0</v>
      </c>
      <c r="DN1343" s="16">
        <v>398</v>
      </c>
      <c r="DO1343" s="16">
        <f>BV1343*2^15+BW1343*2^14+BX1343*2^13+BY1343*2^12+BZ1343*2^11+CA1343*2^10+CB1343*2^9+CC1343*2^8+CD1343*2^7+CE1343*2^6+CF1343*2^5+CG1343*2^4+CH1343*2^3+CI1343*2^2+CJ1343*2^1+CK1343*2^0</f>
        <v>0</v>
      </c>
      <c r="DP1343" s="16">
        <f>CL1343*2^15+CM1343*2^14+CN1343*2^13+CO1343*2^12+CP1343*2^11+CQ1343*2^10+CR1343*2^9+CS1343*2^8+CT1343*2^7+CU1343*2^6+CV1343*2^5+CW1343*2^4+CX1343*2^3+CY1343*2^2+CZ1343*2^1+DA1343*2^0</f>
        <v>0</v>
      </c>
      <c r="DQ1343" s="16">
        <f>IF(DS1343=2,AT1343*1000,AT1343)</f>
        <v>4000</v>
      </c>
      <c r="DR1343" s="16">
        <f>IF(DT1343=2,AU1343*1000,AU1343)</f>
        <v>2000</v>
      </c>
      <c r="DS1343" s="16">
        <v>2</v>
      </c>
      <c r="DT1343" s="16">
        <v>2</v>
      </c>
      <c r="DU1343" s="16">
        <f>MAX(0,MIN(AX1343,3))*2^14+MAX(0,MIN(AY1343,3))*2^12+MAX(0,MIN(AZ1343,3))*2^10+MAX(0,MIN(BA1343,3))*2^8+IF(AW1343&lt;0,31,IF(AW1343&gt;30,30,AW1343))</f>
        <v>0</v>
      </c>
      <c r="DV1343" s="16">
        <f>DD1343 + DE1343</f>
        <v>0</v>
      </c>
      <c r="DW1343" s="138"/>
      <c r="DX1343" s="137"/>
      <c r="DY1343" s="137"/>
      <c r="DZ1343" s="17"/>
      <c r="EA1343" s="15"/>
      <c r="EB1343" s="15"/>
      <c r="EC1343" s="15"/>
      <c r="ED1343" s="15"/>
    </row>
    <row r="1344" spans="1:134" ht="15" hidden="1" customHeight="1" x14ac:dyDescent="0.3">
      <c r="A1344" s="220"/>
      <c r="B1344" s="176"/>
      <c r="C1344" s="580"/>
      <c r="D1344" s="177"/>
      <c r="E1344" s="177"/>
      <c r="F1344" s="177"/>
      <c r="G1344" s="177"/>
      <c r="H1344" s="177"/>
      <c r="I1344" s="177"/>
      <c r="J1344" s="177"/>
      <c r="K1344" s="177"/>
      <c r="L1344" s="177"/>
      <c r="M1344" s="177"/>
      <c r="N1344" s="177"/>
      <c r="O1344" s="177"/>
      <c r="P1344" s="177"/>
      <c r="Q1344" s="177"/>
      <c r="R1344" s="177"/>
      <c r="S1344" s="177"/>
      <c r="T1344" s="177"/>
      <c r="U1344" s="177"/>
      <c r="V1344" s="177"/>
      <c r="W1344" s="177"/>
      <c r="X1344" s="177"/>
      <c r="Y1344" s="177"/>
      <c r="Z1344" s="177"/>
      <c r="AA1344" s="177"/>
      <c r="AB1344" s="177"/>
      <c r="AC1344" s="177"/>
      <c r="AD1344" s="177"/>
      <c r="AE1344" s="177"/>
      <c r="AF1344" s="177"/>
      <c r="AG1344" s="177"/>
      <c r="AH1344" s="177"/>
      <c r="AI1344" s="177"/>
      <c r="AJ1344" s="285"/>
      <c r="AK1344" s="184"/>
      <c r="AL1344" s="184"/>
      <c r="AM1344" s="286"/>
      <c r="AN1344" s="287"/>
      <c r="AO1344" s="287"/>
      <c r="AP1344" s="287"/>
      <c r="AQ1344" s="183"/>
      <c r="AR1344" s="184"/>
      <c r="AS1344" s="184"/>
      <c r="AT1344" s="184"/>
      <c r="AU1344" s="184"/>
      <c r="AV1344" s="184"/>
      <c r="AW1344" s="184"/>
      <c r="AX1344" s="184"/>
      <c r="AY1344" s="184"/>
      <c r="AZ1344" s="184"/>
      <c r="BA1344" s="184"/>
      <c r="BB1344" s="186"/>
      <c r="BC1344" s="186"/>
      <c r="BD1344" s="15"/>
      <c r="BE1344" s="137" t="s">
        <v>183</v>
      </c>
      <c r="BF1344" s="11"/>
      <c r="BG1344" s="11"/>
      <c r="BH1344" s="11"/>
      <c r="BI1344" s="11" t="s">
        <v>183</v>
      </c>
      <c r="BJ1344" s="11" t="s">
        <v>183</v>
      </c>
      <c r="BK1344" s="11" t="s">
        <v>183</v>
      </c>
      <c r="BL1344" s="11" t="s">
        <v>183</v>
      </c>
      <c r="BM1344" s="11" t="s">
        <v>183</v>
      </c>
      <c r="BN1344" s="11" t="s">
        <v>183</v>
      </c>
      <c r="BO1344" s="11" t="s">
        <v>183</v>
      </c>
      <c r="BP1344" s="11" t="s">
        <v>183</v>
      </c>
      <c r="BQ1344" s="11" t="s">
        <v>183</v>
      </c>
      <c r="BR1344" s="11" t="s">
        <v>183</v>
      </c>
      <c r="BS1344" s="11" t="s">
        <v>183</v>
      </c>
      <c r="BT1344" s="11" t="s">
        <v>183</v>
      </c>
      <c r="BU1344" s="11"/>
      <c r="BV1344" s="15"/>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c r="CU1344" s="15"/>
      <c r="CV1344" s="15"/>
      <c r="CW1344" s="15"/>
      <c r="CX1344" s="15"/>
      <c r="CY1344" s="15"/>
      <c r="CZ1344" s="15"/>
      <c r="DA1344" s="15"/>
      <c r="DB1344" s="16"/>
      <c r="DC1344" s="16"/>
      <c r="DD1344" s="16"/>
      <c r="DE1344" s="16"/>
      <c r="DF1344" s="17"/>
      <c r="DG1344" s="16"/>
      <c r="DH1344" s="16"/>
      <c r="DI1344" s="16"/>
      <c r="DJ1344" s="16"/>
      <c r="DK1344" s="16"/>
      <c r="DL1344" s="16"/>
      <c r="DM1344" s="185"/>
      <c r="DN1344" s="16"/>
      <c r="DO1344" s="16"/>
      <c r="DP1344" s="16"/>
      <c r="DQ1344" s="16"/>
      <c r="DR1344" s="16"/>
      <c r="DS1344" s="16"/>
      <c r="DT1344" s="16"/>
      <c r="DU1344" s="16"/>
      <c r="DV1344" s="16"/>
      <c r="DW1344" s="138"/>
      <c r="DX1344" s="137"/>
      <c r="DY1344" s="137"/>
      <c r="DZ1344" s="17"/>
      <c r="EA1344" s="15"/>
      <c r="EB1344" s="15"/>
      <c r="EC1344" s="15"/>
      <c r="ED1344" s="15"/>
    </row>
    <row r="1345" spans="1:134" ht="15" hidden="1" customHeight="1" x14ac:dyDescent="0.3">
      <c r="A1345" s="154"/>
      <c r="B1345" s="139"/>
      <c r="C1345" s="561" t="s">
        <v>2051</v>
      </c>
      <c r="D1345" s="299"/>
      <c r="E1345" s="299"/>
      <c r="F1345" s="300"/>
      <c r="G1345" s="299"/>
      <c r="H1345" s="300"/>
      <c r="I1345" s="300"/>
      <c r="J1345" s="300"/>
      <c r="K1345" s="300"/>
      <c r="L1345" s="300"/>
      <c r="M1345" s="300"/>
      <c r="N1345" s="300"/>
      <c r="O1345" s="300"/>
      <c r="P1345" s="300"/>
      <c r="Q1345" s="300"/>
      <c r="R1345" s="300"/>
      <c r="S1345" s="300"/>
      <c r="T1345" s="300"/>
      <c r="U1345" s="300"/>
      <c r="V1345" s="300"/>
      <c r="W1345" s="300"/>
      <c r="X1345" s="300"/>
      <c r="Y1345" s="300"/>
      <c r="Z1345" s="300"/>
      <c r="AA1345" s="300"/>
      <c r="AB1345" s="300"/>
      <c r="AC1345" s="300"/>
      <c r="AD1345" s="300"/>
      <c r="AE1345" s="300"/>
      <c r="AF1345" s="300"/>
      <c r="AG1345" s="300"/>
      <c r="AH1345" s="300"/>
      <c r="AI1345" s="300"/>
      <c r="AJ1345" s="128">
        <f>IF($DM1345=0,0,(IF(_xlfn.BITAND($DM1345, 128),"8,", "") &amp; IF(_xlfn.BITAND($DM1345,64),"7,", "") &amp; IF(_xlfn.BITAND($DM1345,7), _xlfn.BITAND($DM1345,7) &amp; ",", "") &amp; IF(_xlfn.BITAND($DM1345, 56), _xlfn.BITAND($DM1345, 56)/8, "")))</f>
        <v>0</v>
      </c>
      <c r="AK1345" s="129">
        <v>3465</v>
      </c>
      <c r="AL1345" s="129">
        <v>3</v>
      </c>
      <c r="AM1345" s="130" t="s">
        <v>165</v>
      </c>
      <c r="AN1345" s="131" t="s">
        <v>2052</v>
      </c>
      <c r="AO1345" s="131" t="s">
        <v>343</v>
      </c>
      <c r="AP1345" s="131" t="s">
        <v>2052</v>
      </c>
      <c r="AQ1345" s="140" t="s">
        <v>2053</v>
      </c>
      <c r="AR1345" s="198">
        <v>4.95</v>
      </c>
      <c r="AS1345" s="12" t="s">
        <v>346</v>
      </c>
      <c r="AT1345" s="198">
        <v>0.5</v>
      </c>
      <c r="AU1345" s="198">
        <v>3</v>
      </c>
      <c r="AV1345" s="12" t="s">
        <v>259</v>
      </c>
      <c r="AW1345" s="135">
        <v>0</v>
      </c>
      <c r="AX1345" s="135">
        <v>0</v>
      </c>
      <c r="AY1345" s="135">
        <v>0</v>
      </c>
      <c r="AZ1345" s="135">
        <v>0</v>
      </c>
      <c r="BA1345" s="135">
        <v>0</v>
      </c>
      <c r="BB1345" s="136"/>
      <c r="BC1345" s="136"/>
      <c r="BD1345" s="15"/>
      <c r="BE1345" s="137" t="str">
        <f>IF(C1345="","",C1345)</f>
        <v>BPS1 high voltage</v>
      </c>
      <c r="BF1345" s="11"/>
      <c r="BG1345" s="11"/>
      <c r="BH1345" s="11"/>
      <c r="BI1345" s="11" t="s">
        <v>183</v>
      </c>
      <c r="BJ1345" s="11" t="s">
        <v>183</v>
      </c>
      <c r="BK1345" s="11" t="s">
        <v>183</v>
      </c>
      <c r="BL1345" s="11" t="s">
        <v>183</v>
      </c>
      <c r="BM1345" s="11" t="s">
        <v>183</v>
      </c>
      <c r="BN1345" s="11" t="s">
        <v>183</v>
      </c>
      <c r="BO1345" s="11" t="s">
        <v>183</v>
      </c>
      <c r="BP1345" s="11" t="s">
        <v>183</v>
      </c>
      <c r="BQ1345" s="11" t="s">
        <v>183</v>
      </c>
      <c r="BR1345" s="11" t="s">
        <v>183</v>
      </c>
      <c r="BS1345" s="11" t="s">
        <v>183</v>
      </c>
      <c r="BT1345" s="11" t="s">
        <v>183</v>
      </c>
      <c r="BU1345" s="11"/>
      <c r="BV1345" s="15">
        <f t="shared" ref="BV1345:BZ1346" si="632">IF(UPPER(TRIM(D1345))="X",1,0)</f>
        <v>0</v>
      </c>
      <c r="BW1345" s="15">
        <f t="shared" si="632"/>
        <v>0</v>
      </c>
      <c r="BX1345" s="15">
        <f t="shared" si="632"/>
        <v>0</v>
      </c>
      <c r="BY1345" s="15">
        <f t="shared" si="632"/>
        <v>0</v>
      </c>
      <c r="BZ1345" s="15">
        <f t="shared" si="632"/>
        <v>0</v>
      </c>
      <c r="CA1345" s="15">
        <f>IF(UPPER(TRIM(J1345))="X",1,0)</f>
        <v>0</v>
      </c>
      <c r="CB1345" s="15">
        <f>IF(UPPER(TRIM(L1345))="X",1,0)</f>
        <v>0</v>
      </c>
      <c r="CC1345" s="15">
        <f>IF(UPPER(TRIM(M1345))="X",1,0)</f>
        <v>0</v>
      </c>
      <c r="CD1345" s="15">
        <f>IF(UPPER(TRIM(I1345))="X",1,0)</f>
        <v>0</v>
      </c>
      <c r="CE1345" s="15">
        <f>IF(UPPER(TRIM(K1345))="X",1,0)</f>
        <v>0</v>
      </c>
      <c r="CF1345" s="15">
        <f t="shared" ref="CF1345:CU1346" si="633">IF(UPPER(TRIM(N1345))="X",1,0)</f>
        <v>0</v>
      </c>
      <c r="CG1345" s="15">
        <f t="shared" si="633"/>
        <v>0</v>
      </c>
      <c r="CH1345" s="15">
        <f t="shared" si="633"/>
        <v>0</v>
      </c>
      <c r="CI1345" s="15">
        <f t="shared" si="633"/>
        <v>0</v>
      </c>
      <c r="CJ1345" s="15">
        <f t="shared" si="633"/>
        <v>0</v>
      </c>
      <c r="CK1345" s="15">
        <f t="shared" si="633"/>
        <v>0</v>
      </c>
      <c r="CL1345" s="15">
        <f t="shared" si="633"/>
        <v>0</v>
      </c>
      <c r="CM1345" s="15">
        <f t="shared" si="633"/>
        <v>0</v>
      </c>
      <c r="CN1345" s="15">
        <f t="shared" si="633"/>
        <v>0</v>
      </c>
      <c r="CO1345" s="15">
        <f t="shared" si="633"/>
        <v>0</v>
      </c>
      <c r="CP1345" s="15">
        <f t="shared" si="633"/>
        <v>0</v>
      </c>
      <c r="CQ1345" s="15">
        <f t="shared" si="633"/>
        <v>0</v>
      </c>
      <c r="CR1345" s="15">
        <f t="shared" si="633"/>
        <v>0</v>
      </c>
      <c r="CS1345" s="15">
        <f t="shared" si="633"/>
        <v>0</v>
      </c>
      <c r="CT1345" s="15">
        <f t="shared" si="633"/>
        <v>0</v>
      </c>
      <c r="CU1345" s="15">
        <f t="shared" si="633"/>
        <v>0</v>
      </c>
      <c r="CV1345" s="15">
        <f t="shared" ref="CP1345:DA1346" si="634">IF(UPPER(TRIM(AD1345))="X",1,0)</f>
        <v>0</v>
      </c>
      <c r="CW1345" s="15">
        <f t="shared" si="634"/>
        <v>0</v>
      </c>
      <c r="CX1345" s="15">
        <f t="shared" si="634"/>
        <v>0</v>
      </c>
      <c r="CY1345" s="15">
        <f t="shared" si="634"/>
        <v>0</v>
      </c>
      <c r="CZ1345" s="15">
        <f t="shared" si="634"/>
        <v>0</v>
      </c>
      <c r="DA1345" s="15">
        <f t="shared" si="634"/>
        <v>0</v>
      </c>
      <c r="DB1345" s="16">
        <f>IF(UPPER(TRIM(AM1345))="P", 0, IF(UPPER(TRIM(AM1345))="C", 16384, IF(UPPER(TRIM(AM1345))="B", 32768, IF(UPPER(TRIM(AM1345))="U", 49152, -1))))</f>
        <v>0</v>
      </c>
      <c r="DC1345" s="16">
        <f>HEX2DEC(AN1345)</f>
        <v>4640</v>
      </c>
      <c r="DD1345" s="16">
        <f>IF(UPPER(TRIM(BB1345))="",0,IF(UPPER(TRIM(BB1345))="M",32,IF(UPPER(TRIM(BB1345))="H",64,IF(UPPER(TRIM(BB1345))="I",128,-1))))</f>
        <v>0</v>
      </c>
      <c r="DE1345" s="16">
        <f>IF(UPPER(TRIM(BC1345))="",0, IF(UPPER(TRIM(BC1345))="U",1,IF(UPPER(TRIM(BC1345))="A",2,IF(UPPER(TRIM(BC1345))="B1",4,IF(UPPER(TRIM(BC1345))="B2",8,IF(UPPER(TRIM(BC1345))="C",16,-1))))))</f>
        <v>0</v>
      </c>
      <c r="DF1345" s="17"/>
      <c r="DG1345" s="16">
        <v>474</v>
      </c>
      <c r="DH1345" s="16">
        <f>AK1345</f>
        <v>3465</v>
      </c>
      <c r="DI1345" s="16">
        <f>AL1345</f>
        <v>3</v>
      </c>
      <c r="DJ1345" s="16">
        <f>DB1345 + DC1345</f>
        <v>4640</v>
      </c>
      <c r="DK1345" s="16">
        <f>HEX2DEC(AO1345)</f>
        <v>18</v>
      </c>
      <c r="DL1345" s="16">
        <f>HEX2DEC(AP1345)</f>
        <v>4640</v>
      </c>
      <c r="DM1345" s="128">
        <v>0</v>
      </c>
      <c r="DN1345" s="16">
        <v>371</v>
      </c>
      <c r="DO1345" s="16">
        <f>BV1345*2^15+BW1345*2^14+BX1345*2^13+BY1345*2^12+BZ1345*2^11+CA1345*2^10+CB1345*2^9+CC1345*2^8+CD1345*2^7+CE1345*2^6+CF1345*2^5+CG1345*2^4+CH1345*2^3+CI1345*2^2+CJ1345*2^1+CK1345*2^0</f>
        <v>0</v>
      </c>
      <c r="DP1345" s="16">
        <f>CL1345*2^15+CM1345*2^14+CN1345*2^13+CO1345*2^12+CP1345*2^11+CQ1345*2^10+CR1345*2^9+CS1345*2^8+CT1345*2^7+CU1345*2^6+CV1345*2^5+CW1345*2^4+CX1345*2^3+CY1345*2^2+CZ1345*2^1+DA1345*2^0</f>
        <v>0</v>
      </c>
      <c r="DQ1345" s="16">
        <f>IF(DS1345=2,AT1345*1000,AT1345)</f>
        <v>500</v>
      </c>
      <c r="DR1345" s="16">
        <f>IF(DT1345=2,AU1345*1000,AU1345)</f>
        <v>3000</v>
      </c>
      <c r="DS1345" s="16">
        <v>2</v>
      </c>
      <c r="DT1345" s="16">
        <v>2</v>
      </c>
      <c r="DU1345" s="16">
        <f>MAX(0,MIN(AX1345,3))*2^14+MAX(0,MIN(AY1345,3))*2^12+MAX(0,MIN(AZ1345,3))*2^10+MAX(0,MIN(BA1345,3))*2^8+IF(AW1345&lt;0,31,IF(AW1345&gt;30,30,AW1345))</f>
        <v>0</v>
      </c>
      <c r="DV1345" s="16">
        <f>DD1345 + DE1345</f>
        <v>0</v>
      </c>
      <c r="DW1345" s="138"/>
      <c r="DX1345" s="137"/>
      <c r="DY1345" s="137"/>
      <c r="DZ1345" s="17"/>
      <c r="EA1345" s="15"/>
      <c r="EB1345" s="15"/>
      <c r="EC1345" s="15"/>
      <c r="ED1345" s="15"/>
    </row>
    <row r="1346" spans="1:134" ht="15" hidden="1" customHeight="1" x14ac:dyDescent="0.3">
      <c r="A1346" s="153"/>
      <c r="B1346" s="139"/>
      <c r="C1346" s="561" t="s">
        <v>2054</v>
      </c>
      <c r="D1346" s="151"/>
      <c r="E1346" s="151"/>
      <c r="F1346" s="152"/>
      <c r="G1346" s="151"/>
      <c r="H1346" s="152"/>
      <c r="I1346" s="152"/>
      <c r="J1346" s="152"/>
      <c r="K1346" s="152"/>
      <c r="L1346" s="152"/>
      <c r="M1346" s="152"/>
      <c r="N1346" s="152"/>
      <c r="O1346" s="152"/>
      <c r="P1346" s="152"/>
      <c r="Q1346" s="152"/>
      <c r="R1346" s="152"/>
      <c r="S1346" s="152"/>
      <c r="T1346" s="152"/>
      <c r="U1346" s="152"/>
      <c r="V1346" s="152"/>
      <c r="W1346" s="152"/>
      <c r="X1346" s="152"/>
      <c r="Y1346" s="152"/>
      <c r="Z1346" s="152"/>
      <c r="AA1346" s="152"/>
      <c r="AB1346" s="152"/>
      <c r="AC1346" s="152"/>
      <c r="AD1346" s="152"/>
      <c r="AE1346" s="152"/>
      <c r="AF1346" s="152"/>
      <c r="AG1346" s="152"/>
      <c r="AH1346" s="152"/>
      <c r="AI1346" s="152"/>
      <c r="AJ1346" s="128">
        <f>IF($DM1346=0,0,(IF(_xlfn.BITAND($DM1346, 128),"8,", "") &amp; IF(_xlfn.BITAND($DM1346,64),"7,", "") &amp; IF(_xlfn.BITAND($DM1346,7), _xlfn.BITAND($DM1346,7) &amp; ",", "") &amp; IF(_xlfn.BITAND($DM1346, 56), _xlfn.BITAND($DM1346, 56)/8, "")))</f>
        <v>0</v>
      </c>
      <c r="AK1346" s="129">
        <v>3465</v>
      </c>
      <c r="AL1346" s="129">
        <v>4</v>
      </c>
      <c r="AM1346" s="130" t="s">
        <v>165</v>
      </c>
      <c r="AN1346" s="131" t="s">
        <v>2052</v>
      </c>
      <c r="AO1346" s="131" t="s">
        <v>352</v>
      </c>
      <c r="AP1346" s="131" t="s">
        <v>2055</v>
      </c>
      <c r="AQ1346" s="132" t="s">
        <v>2056</v>
      </c>
      <c r="AR1346" s="198">
        <v>0.15</v>
      </c>
      <c r="AS1346" s="12" t="s">
        <v>346</v>
      </c>
      <c r="AT1346" s="198">
        <v>0.5</v>
      </c>
      <c r="AU1346" s="198">
        <v>3</v>
      </c>
      <c r="AV1346" s="12" t="s">
        <v>259</v>
      </c>
      <c r="AW1346" s="135">
        <v>0</v>
      </c>
      <c r="AX1346" s="135">
        <v>0</v>
      </c>
      <c r="AY1346" s="135">
        <v>0</v>
      </c>
      <c r="AZ1346" s="135">
        <v>0</v>
      </c>
      <c r="BA1346" s="135">
        <v>0</v>
      </c>
      <c r="BB1346" s="136"/>
      <c r="BC1346" s="136"/>
      <c r="BD1346" s="15"/>
      <c r="BE1346" s="137" t="str">
        <f>IF(C1346="","",C1346)</f>
        <v>BPS1 low voltage</v>
      </c>
      <c r="BF1346" s="11"/>
      <c r="BG1346" s="11"/>
      <c r="BH1346" s="11"/>
      <c r="BI1346" s="11" t="s">
        <v>183</v>
      </c>
      <c r="BJ1346" s="11" t="s">
        <v>183</v>
      </c>
      <c r="BK1346" s="11" t="s">
        <v>183</v>
      </c>
      <c r="BL1346" s="11" t="s">
        <v>183</v>
      </c>
      <c r="BM1346" s="11" t="s">
        <v>183</v>
      </c>
      <c r="BN1346" s="11" t="s">
        <v>183</v>
      </c>
      <c r="BO1346" s="11" t="s">
        <v>183</v>
      </c>
      <c r="BP1346" s="11" t="s">
        <v>183</v>
      </c>
      <c r="BQ1346" s="11" t="s">
        <v>183</v>
      </c>
      <c r="BR1346" s="11" t="s">
        <v>183</v>
      </c>
      <c r="BS1346" s="11" t="s">
        <v>183</v>
      </c>
      <c r="BT1346" s="11" t="s">
        <v>183</v>
      </c>
      <c r="BU1346" s="11"/>
      <c r="BV1346" s="15">
        <f t="shared" si="632"/>
        <v>0</v>
      </c>
      <c r="BW1346" s="15">
        <f t="shared" si="632"/>
        <v>0</v>
      </c>
      <c r="BX1346" s="15">
        <f t="shared" si="632"/>
        <v>0</v>
      </c>
      <c r="BY1346" s="15">
        <f t="shared" si="632"/>
        <v>0</v>
      </c>
      <c r="BZ1346" s="15">
        <f t="shared" si="632"/>
        <v>0</v>
      </c>
      <c r="CA1346" s="15">
        <f>IF(UPPER(TRIM(J1346))="X",1,0)</f>
        <v>0</v>
      </c>
      <c r="CB1346" s="15">
        <f>IF(UPPER(TRIM(L1346))="X",1,0)</f>
        <v>0</v>
      </c>
      <c r="CC1346" s="15">
        <f>IF(UPPER(TRIM(M1346))="X",1,0)</f>
        <v>0</v>
      </c>
      <c r="CD1346" s="15">
        <f>IF(UPPER(TRIM(I1346))="X",1,0)</f>
        <v>0</v>
      </c>
      <c r="CE1346" s="15">
        <f>IF(UPPER(TRIM(K1346))="X",1,0)</f>
        <v>0</v>
      </c>
      <c r="CF1346" s="15">
        <f t="shared" si="633"/>
        <v>0</v>
      </c>
      <c r="CG1346" s="15">
        <f t="shared" si="633"/>
        <v>0</v>
      </c>
      <c r="CH1346" s="15">
        <f t="shared" si="633"/>
        <v>0</v>
      </c>
      <c r="CI1346" s="15">
        <f t="shared" si="633"/>
        <v>0</v>
      </c>
      <c r="CJ1346" s="15">
        <f t="shared" si="633"/>
        <v>0</v>
      </c>
      <c r="CK1346" s="15">
        <f t="shared" si="633"/>
        <v>0</v>
      </c>
      <c r="CL1346" s="15">
        <f t="shared" si="633"/>
        <v>0</v>
      </c>
      <c r="CM1346" s="15">
        <f t="shared" si="633"/>
        <v>0</v>
      </c>
      <c r="CN1346" s="15">
        <f t="shared" si="633"/>
        <v>0</v>
      </c>
      <c r="CO1346" s="15">
        <f t="shared" si="633"/>
        <v>0</v>
      </c>
      <c r="CP1346" s="15">
        <f t="shared" si="634"/>
        <v>0</v>
      </c>
      <c r="CQ1346" s="15">
        <f t="shared" si="634"/>
        <v>0</v>
      </c>
      <c r="CR1346" s="15">
        <f t="shared" si="634"/>
        <v>0</v>
      </c>
      <c r="CS1346" s="15">
        <f t="shared" si="634"/>
        <v>0</v>
      </c>
      <c r="CT1346" s="15">
        <f t="shared" si="634"/>
        <v>0</v>
      </c>
      <c r="CU1346" s="15">
        <f t="shared" si="634"/>
        <v>0</v>
      </c>
      <c r="CV1346" s="15">
        <f t="shared" si="634"/>
        <v>0</v>
      </c>
      <c r="CW1346" s="15">
        <f t="shared" si="634"/>
        <v>0</v>
      </c>
      <c r="CX1346" s="15">
        <f t="shared" si="634"/>
        <v>0</v>
      </c>
      <c r="CY1346" s="15">
        <f t="shared" si="634"/>
        <v>0</v>
      </c>
      <c r="CZ1346" s="15">
        <f t="shared" si="634"/>
        <v>0</v>
      </c>
      <c r="DA1346" s="15">
        <f t="shared" si="634"/>
        <v>0</v>
      </c>
      <c r="DB1346" s="16">
        <f>IF(UPPER(TRIM(AM1346))="P", 0, IF(UPPER(TRIM(AM1346))="C", 16384, IF(UPPER(TRIM(AM1346))="B", 32768, IF(UPPER(TRIM(AM1346))="U", 49152, -1))))</f>
        <v>0</v>
      </c>
      <c r="DC1346" s="16">
        <f>HEX2DEC(AN1346)</f>
        <v>4640</v>
      </c>
      <c r="DD1346" s="16">
        <f>IF(UPPER(TRIM(BB1346))="",0,IF(UPPER(TRIM(BB1346))="M",32,IF(UPPER(TRIM(BB1346))="H",64,IF(UPPER(TRIM(BB1346))="I",128,-1))))</f>
        <v>0</v>
      </c>
      <c r="DE1346" s="16">
        <f>IF(UPPER(TRIM(BC1346))="",0, IF(UPPER(TRIM(BC1346))="U",1,IF(UPPER(TRIM(BC1346))="A",2,IF(UPPER(TRIM(BC1346))="B1",4,IF(UPPER(TRIM(BC1346))="B2",8,IF(UPPER(TRIM(BC1346))="C",16,-1))))))</f>
        <v>0</v>
      </c>
      <c r="DF1346" s="17"/>
      <c r="DG1346" s="16">
        <v>475</v>
      </c>
      <c r="DH1346" s="16">
        <f>AK1346</f>
        <v>3465</v>
      </c>
      <c r="DI1346" s="16">
        <f>AL1346</f>
        <v>4</v>
      </c>
      <c r="DJ1346" s="16">
        <f>DB1346 + DC1346</f>
        <v>4640</v>
      </c>
      <c r="DK1346" s="16">
        <f>HEX2DEC(AO1346)</f>
        <v>17</v>
      </c>
      <c r="DL1346" s="16">
        <f>HEX2DEC(AP1346)</f>
        <v>4641</v>
      </c>
      <c r="DM1346" s="128">
        <v>0</v>
      </c>
      <c r="DN1346" s="16">
        <v>372</v>
      </c>
      <c r="DO1346" s="16">
        <f>BV1346*2^15+BW1346*2^14+BX1346*2^13+BY1346*2^12+BZ1346*2^11+CA1346*2^10+CB1346*2^9+CC1346*2^8+CD1346*2^7+CE1346*2^6+CF1346*2^5+CG1346*2^4+CH1346*2^3+CI1346*2^2+CJ1346*2^1+CK1346*2^0</f>
        <v>0</v>
      </c>
      <c r="DP1346" s="16">
        <f>CL1346*2^15+CM1346*2^14+CN1346*2^13+CO1346*2^12+CP1346*2^11+CQ1346*2^10+CR1346*2^9+CS1346*2^8+CT1346*2^7+CU1346*2^6+CV1346*2^5+CW1346*2^4+CX1346*2^3+CY1346*2^2+CZ1346*2^1+DA1346*2^0</f>
        <v>0</v>
      </c>
      <c r="DQ1346" s="16">
        <f>IF(DS1346=2,AT1346*1000,AT1346)</f>
        <v>500</v>
      </c>
      <c r="DR1346" s="16">
        <f>IF(DT1346=2,AU1346*1000,AU1346)</f>
        <v>3000</v>
      </c>
      <c r="DS1346" s="16">
        <v>2</v>
      </c>
      <c r="DT1346" s="16">
        <v>2</v>
      </c>
      <c r="DU1346" s="16">
        <f>MAX(0,MIN(AX1346,3))*2^14+MAX(0,MIN(AY1346,3))*2^12+MAX(0,MIN(AZ1346,3))*2^10+MAX(0,MIN(BA1346,3))*2^8+IF(AW1346&lt;0,31,IF(AW1346&gt;30,30,AW1346))</f>
        <v>0</v>
      </c>
      <c r="DV1346" s="16">
        <f>DD1346 + DE1346</f>
        <v>0</v>
      </c>
      <c r="DW1346" s="138"/>
      <c r="DX1346" s="137"/>
      <c r="DY1346" s="137"/>
      <c r="DZ1346" s="17"/>
      <c r="EA1346" s="15"/>
      <c r="EB1346" s="15"/>
      <c r="EC1346" s="15"/>
      <c r="ED1346" s="15"/>
    </row>
    <row r="1347" spans="1:134" ht="15" hidden="1" customHeight="1" x14ac:dyDescent="0.3">
      <c r="A1347" s="153"/>
      <c r="B1347" s="139"/>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48"/>
      <c r="AK1347" s="12"/>
      <c r="AL1347" s="12"/>
      <c r="AM1347" s="149"/>
      <c r="AN1347" s="150"/>
      <c r="AO1347" s="150"/>
      <c r="AP1347" s="150"/>
      <c r="AQ1347" s="12"/>
      <c r="AR1347" s="12"/>
      <c r="AS1347" s="12"/>
      <c r="AT1347" s="12"/>
      <c r="AU1347" s="12"/>
      <c r="AV1347" s="12"/>
      <c r="AW1347" s="12"/>
      <c r="AX1347" s="12"/>
      <c r="AY1347" s="12"/>
      <c r="AZ1347" s="12"/>
      <c r="BA1347" s="12"/>
      <c r="BB1347" s="14"/>
      <c r="BC1347" s="14"/>
      <c r="BD1347" s="15"/>
      <c r="BE1347" s="137" t="s">
        <v>183</v>
      </c>
      <c r="BF1347" s="11"/>
      <c r="BG1347" s="11"/>
      <c r="BH1347" s="11"/>
      <c r="BI1347" s="11" t="s">
        <v>183</v>
      </c>
      <c r="BJ1347" s="11" t="s">
        <v>183</v>
      </c>
      <c r="BK1347" s="11" t="s">
        <v>183</v>
      </c>
      <c r="BL1347" s="11" t="s">
        <v>183</v>
      </c>
      <c r="BM1347" s="11" t="s">
        <v>183</v>
      </c>
      <c r="BN1347" s="11" t="s">
        <v>183</v>
      </c>
      <c r="BO1347" s="11" t="s">
        <v>183</v>
      </c>
      <c r="BP1347" s="11" t="s">
        <v>183</v>
      </c>
      <c r="BQ1347" s="11" t="s">
        <v>183</v>
      </c>
      <c r="BR1347" s="11" t="s">
        <v>183</v>
      </c>
      <c r="BS1347" s="11" t="s">
        <v>183</v>
      </c>
      <c r="BT1347" s="11" t="s">
        <v>183</v>
      </c>
      <c r="BU1347" s="11"/>
      <c r="BV1347" s="15"/>
      <c r="BW1347" s="15"/>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c r="CU1347" s="15"/>
      <c r="CV1347" s="15"/>
      <c r="CW1347" s="15"/>
      <c r="CX1347" s="15"/>
      <c r="CY1347" s="15"/>
      <c r="CZ1347" s="15"/>
      <c r="DA1347" s="15"/>
      <c r="DB1347" s="16"/>
      <c r="DC1347" s="16"/>
      <c r="DD1347" s="16"/>
      <c r="DE1347" s="16"/>
      <c r="DF1347" s="17"/>
      <c r="DG1347" s="16"/>
      <c r="DH1347" s="16"/>
      <c r="DI1347" s="16"/>
      <c r="DJ1347" s="16"/>
      <c r="DK1347" s="16"/>
      <c r="DL1347" s="16"/>
      <c r="DM1347" s="13"/>
      <c r="DN1347" s="16"/>
      <c r="DO1347" s="16"/>
      <c r="DP1347" s="16"/>
      <c r="DQ1347" s="16"/>
      <c r="DR1347" s="16"/>
      <c r="DS1347" s="16"/>
      <c r="DT1347" s="16"/>
      <c r="DU1347" s="16"/>
      <c r="DV1347" s="16"/>
      <c r="DW1347" s="138"/>
      <c r="DX1347" s="137"/>
      <c r="DY1347" s="137"/>
      <c r="DZ1347" s="17"/>
      <c r="EA1347" s="15"/>
      <c r="EB1347" s="15"/>
      <c r="EC1347" s="15"/>
      <c r="ED1347" s="15"/>
    </row>
    <row r="1348" spans="1:134" ht="15" hidden="1" customHeight="1" x14ac:dyDescent="0.3">
      <c r="A1348" s="340"/>
      <c r="B1348" s="139"/>
      <c r="C1348" s="561" t="s">
        <v>2057</v>
      </c>
      <c r="D1348" s="202"/>
      <c r="E1348" s="202"/>
      <c r="F1348" s="268"/>
      <c r="G1348" s="202"/>
      <c r="H1348" s="268"/>
      <c r="I1348" s="268"/>
      <c r="J1348" s="268"/>
      <c r="K1348" s="268"/>
      <c r="L1348" s="268"/>
      <c r="M1348" s="268"/>
      <c r="N1348" s="268"/>
      <c r="O1348" s="268"/>
      <c r="P1348" s="268"/>
      <c r="Q1348" s="268"/>
      <c r="R1348" s="268"/>
      <c r="S1348" s="268"/>
      <c r="T1348" s="268"/>
      <c r="U1348" s="268"/>
      <c r="V1348" s="268"/>
      <c r="W1348" s="268"/>
      <c r="X1348" s="268"/>
      <c r="Y1348" s="268"/>
      <c r="Z1348" s="268"/>
      <c r="AA1348" s="268"/>
      <c r="AB1348" s="268"/>
      <c r="AC1348" s="268"/>
      <c r="AD1348" s="268"/>
      <c r="AE1348" s="268"/>
      <c r="AF1348" s="268"/>
      <c r="AG1348" s="268"/>
      <c r="AH1348" s="268"/>
      <c r="AI1348" s="268"/>
      <c r="AJ1348" s="128">
        <f>IF($DM1348=0,0,(IF(_xlfn.BITAND($DM1348, 128),"8,", "") &amp; IF(_xlfn.BITAND($DM1348,64),"7,", "") &amp; IF(_xlfn.BITAND($DM1348,7), _xlfn.BITAND($DM1348,7) &amp; ",", "") &amp; IF(_xlfn.BITAND($DM1348, 56), _xlfn.BITAND($DM1348, 56)/8, "")))</f>
        <v>0</v>
      </c>
      <c r="AK1348" s="129">
        <v>3465</v>
      </c>
      <c r="AL1348" s="129">
        <v>3</v>
      </c>
      <c r="AM1348" s="130" t="s">
        <v>165</v>
      </c>
      <c r="AN1348" s="131" t="s">
        <v>2058</v>
      </c>
      <c r="AO1348" s="131" t="s">
        <v>343</v>
      </c>
      <c r="AP1348" s="131" t="s">
        <v>2058</v>
      </c>
      <c r="AQ1348" s="132" t="s">
        <v>2059</v>
      </c>
      <c r="AR1348" s="198">
        <v>4.8499999999999996</v>
      </c>
      <c r="AS1348" s="12" t="s">
        <v>346</v>
      </c>
      <c r="AT1348" s="198">
        <v>0.5</v>
      </c>
      <c r="AU1348" s="198">
        <v>3</v>
      </c>
      <c r="AV1348" s="12" t="s">
        <v>259</v>
      </c>
      <c r="AW1348" s="135">
        <v>0</v>
      </c>
      <c r="AX1348" s="135">
        <v>0</v>
      </c>
      <c r="AY1348" s="135">
        <v>0</v>
      </c>
      <c r="AZ1348" s="135">
        <v>0</v>
      </c>
      <c r="BA1348" s="135">
        <v>0</v>
      </c>
      <c r="BB1348" s="136"/>
      <c r="BC1348" s="136"/>
      <c r="BD1348" s="15"/>
      <c r="BE1348" s="137" t="str">
        <f>IF(C1348="","",C1348)</f>
        <v>BPS2 high voltage</v>
      </c>
      <c r="BF1348" s="11"/>
      <c r="BG1348" s="11"/>
      <c r="BH1348" s="11"/>
      <c r="BI1348" s="11" t="s">
        <v>183</v>
      </c>
      <c r="BJ1348" s="11" t="s">
        <v>183</v>
      </c>
      <c r="BK1348" s="11" t="s">
        <v>183</v>
      </c>
      <c r="BL1348" s="11" t="s">
        <v>183</v>
      </c>
      <c r="BM1348" s="11" t="s">
        <v>183</v>
      </c>
      <c r="BN1348" s="11" t="s">
        <v>183</v>
      </c>
      <c r="BO1348" s="11" t="s">
        <v>183</v>
      </c>
      <c r="BP1348" s="11" t="s">
        <v>183</v>
      </c>
      <c r="BQ1348" s="11" t="s">
        <v>183</v>
      </c>
      <c r="BR1348" s="11" t="s">
        <v>183</v>
      </c>
      <c r="BS1348" s="11" t="s">
        <v>183</v>
      </c>
      <c r="BT1348" s="11" t="s">
        <v>183</v>
      </c>
      <c r="BU1348" s="11"/>
      <c r="BV1348" s="15">
        <f t="shared" ref="BV1348:BZ1349" si="635">IF(UPPER(TRIM(D1348))="X",1,0)</f>
        <v>0</v>
      </c>
      <c r="BW1348" s="15">
        <f t="shared" si="635"/>
        <v>0</v>
      </c>
      <c r="BX1348" s="15">
        <f t="shared" si="635"/>
        <v>0</v>
      </c>
      <c r="BY1348" s="15">
        <f t="shared" si="635"/>
        <v>0</v>
      </c>
      <c r="BZ1348" s="15">
        <f t="shared" si="635"/>
        <v>0</v>
      </c>
      <c r="CA1348" s="15">
        <f>IF(UPPER(TRIM(J1348))="X",1,0)</f>
        <v>0</v>
      </c>
      <c r="CB1348" s="15">
        <f>IF(UPPER(TRIM(L1348))="X",1,0)</f>
        <v>0</v>
      </c>
      <c r="CC1348" s="15">
        <f>IF(UPPER(TRIM(M1348))="X",1,0)</f>
        <v>0</v>
      </c>
      <c r="CD1348" s="15">
        <f>IF(UPPER(TRIM(I1348))="X",1,0)</f>
        <v>0</v>
      </c>
      <c r="CE1348" s="15">
        <f>IF(UPPER(TRIM(K1348))="X",1,0)</f>
        <v>0</v>
      </c>
      <c r="CF1348" s="15">
        <f t="shared" ref="CF1348:CU1349" si="636">IF(UPPER(TRIM(N1348))="X",1,0)</f>
        <v>0</v>
      </c>
      <c r="CG1348" s="15">
        <f t="shared" si="636"/>
        <v>0</v>
      </c>
      <c r="CH1348" s="15">
        <f t="shared" si="636"/>
        <v>0</v>
      </c>
      <c r="CI1348" s="15">
        <f t="shared" si="636"/>
        <v>0</v>
      </c>
      <c r="CJ1348" s="15">
        <f t="shared" si="636"/>
        <v>0</v>
      </c>
      <c r="CK1348" s="15">
        <f t="shared" si="636"/>
        <v>0</v>
      </c>
      <c r="CL1348" s="15">
        <f t="shared" si="636"/>
        <v>0</v>
      </c>
      <c r="CM1348" s="15">
        <f t="shared" si="636"/>
        <v>0</v>
      </c>
      <c r="CN1348" s="15">
        <f t="shared" si="636"/>
        <v>0</v>
      </c>
      <c r="CO1348" s="15">
        <f t="shared" si="636"/>
        <v>0</v>
      </c>
      <c r="CP1348" s="15">
        <f t="shared" si="636"/>
        <v>0</v>
      </c>
      <c r="CQ1348" s="15">
        <f t="shared" si="636"/>
        <v>0</v>
      </c>
      <c r="CR1348" s="15">
        <f t="shared" si="636"/>
        <v>0</v>
      </c>
      <c r="CS1348" s="15">
        <f t="shared" si="636"/>
        <v>0</v>
      </c>
      <c r="CT1348" s="15">
        <f t="shared" si="636"/>
        <v>0</v>
      </c>
      <c r="CU1348" s="15">
        <f t="shared" si="636"/>
        <v>0</v>
      </c>
      <c r="CV1348" s="15">
        <f t="shared" ref="CP1348:DA1349" si="637">IF(UPPER(TRIM(AD1348))="X",1,0)</f>
        <v>0</v>
      </c>
      <c r="CW1348" s="15">
        <f t="shared" si="637"/>
        <v>0</v>
      </c>
      <c r="CX1348" s="15">
        <f t="shared" si="637"/>
        <v>0</v>
      </c>
      <c r="CY1348" s="15">
        <f t="shared" si="637"/>
        <v>0</v>
      </c>
      <c r="CZ1348" s="15">
        <f t="shared" si="637"/>
        <v>0</v>
      </c>
      <c r="DA1348" s="15">
        <f t="shared" si="637"/>
        <v>0</v>
      </c>
      <c r="DB1348" s="16">
        <f>IF(UPPER(TRIM(AM1348))="P", 0, IF(UPPER(TRIM(AM1348))="C", 16384, IF(UPPER(TRIM(AM1348))="B", 32768, IF(UPPER(TRIM(AM1348))="U", 49152, -1))))</f>
        <v>0</v>
      </c>
      <c r="DC1348" s="16">
        <f>HEX2DEC(AN1348)</f>
        <v>4642</v>
      </c>
      <c r="DD1348" s="16">
        <f>IF(UPPER(TRIM(BB1348))="",0,IF(UPPER(TRIM(BB1348))="M",32,IF(UPPER(TRIM(BB1348))="H",64,IF(UPPER(TRIM(BB1348))="I",128,-1))))</f>
        <v>0</v>
      </c>
      <c r="DE1348" s="16">
        <f>IF(UPPER(TRIM(BC1348))="",0, IF(UPPER(TRIM(BC1348))="U",1,IF(UPPER(TRIM(BC1348))="A",2,IF(UPPER(TRIM(BC1348))="B1",4,IF(UPPER(TRIM(BC1348))="B2",8,IF(UPPER(TRIM(BC1348))="C",16,-1))))))</f>
        <v>0</v>
      </c>
      <c r="DF1348" s="17"/>
      <c r="DG1348" s="16">
        <v>476</v>
      </c>
      <c r="DH1348" s="16">
        <f>AK1348</f>
        <v>3465</v>
      </c>
      <c r="DI1348" s="16">
        <f>AL1348</f>
        <v>3</v>
      </c>
      <c r="DJ1348" s="16">
        <f>DB1348 + DC1348</f>
        <v>4642</v>
      </c>
      <c r="DK1348" s="16">
        <f>HEX2DEC(AO1348)</f>
        <v>18</v>
      </c>
      <c r="DL1348" s="16">
        <f>HEX2DEC(AP1348)</f>
        <v>4642</v>
      </c>
      <c r="DM1348" s="128">
        <v>0</v>
      </c>
      <c r="DN1348" s="16">
        <v>373</v>
      </c>
      <c r="DO1348" s="16">
        <f>BV1348*2^15+BW1348*2^14+BX1348*2^13+BY1348*2^12+BZ1348*2^11+CA1348*2^10+CB1348*2^9+CC1348*2^8+CD1348*2^7+CE1348*2^6+CF1348*2^5+CG1348*2^4+CH1348*2^3+CI1348*2^2+CJ1348*2^1+CK1348*2^0</f>
        <v>0</v>
      </c>
      <c r="DP1348" s="16">
        <f>CL1348*2^15+CM1348*2^14+CN1348*2^13+CO1348*2^12+CP1348*2^11+CQ1348*2^10+CR1348*2^9+CS1348*2^8+CT1348*2^7+CU1348*2^6+CV1348*2^5+CW1348*2^4+CX1348*2^3+CY1348*2^2+CZ1348*2^1+DA1348*2^0</f>
        <v>0</v>
      </c>
      <c r="DQ1348" s="16">
        <f>IF(DS1348=2,AT1348*1000,AT1348)</f>
        <v>500</v>
      </c>
      <c r="DR1348" s="16">
        <f>IF(DT1348=2,AU1348*1000,AU1348)</f>
        <v>3000</v>
      </c>
      <c r="DS1348" s="16">
        <v>2</v>
      </c>
      <c r="DT1348" s="16">
        <v>2</v>
      </c>
      <c r="DU1348" s="16">
        <f>MAX(0,MIN(AX1348,3))*2^14+MAX(0,MIN(AY1348,3))*2^12+MAX(0,MIN(AZ1348,3))*2^10+MAX(0,MIN(BA1348,3))*2^8+IF(AW1348&lt;0,31,IF(AW1348&gt;30,30,AW1348))</f>
        <v>0</v>
      </c>
      <c r="DV1348" s="16">
        <f>DD1348 + DE1348</f>
        <v>0</v>
      </c>
      <c r="DW1348" s="138"/>
      <c r="DX1348" s="137"/>
      <c r="DY1348" s="137"/>
      <c r="DZ1348" s="17"/>
      <c r="EA1348" s="15"/>
      <c r="EB1348" s="15"/>
      <c r="EC1348" s="15"/>
      <c r="ED1348" s="15"/>
    </row>
    <row r="1349" spans="1:134" ht="15" hidden="1" customHeight="1" x14ac:dyDescent="0.3">
      <c r="A1349" s="220"/>
      <c r="B1349" s="139"/>
      <c r="C1349" s="553" t="s">
        <v>2060</v>
      </c>
      <c r="D1349" s="151"/>
      <c r="E1349" s="151"/>
      <c r="F1349" s="152"/>
      <c r="G1349" s="151"/>
      <c r="H1349" s="152"/>
      <c r="I1349" s="152"/>
      <c r="J1349" s="152"/>
      <c r="K1349" s="152"/>
      <c r="L1349" s="152"/>
      <c r="M1349" s="152"/>
      <c r="N1349" s="152"/>
      <c r="O1349" s="152"/>
      <c r="P1349" s="152"/>
      <c r="Q1349" s="152"/>
      <c r="R1349" s="152"/>
      <c r="S1349" s="152"/>
      <c r="T1349" s="152"/>
      <c r="U1349" s="152"/>
      <c r="V1349" s="152"/>
      <c r="W1349" s="152"/>
      <c r="X1349" s="152"/>
      <c r="Y1349" s="152"/>
      <c r="Z1349" s="152"/>
      <c r="AA1349" s="152"/>
      <c r="AB1349" s="152"/>
      <c r="AC1349" s="152"/>
      <c r="AD1349" s="152"/>
      <c r="AE1349" s="152"/>
      <c r="AF1349" s="152"/>
      <c r="AG1349" s="152"/>
      <c r="AH1349" s="152"/>
      <c r="AI1349" s="152"/>
      <c r="AJ1349" s="128">
        <f>IF($DM1349=0,0,(IF(_xlfn.BITAND($DM1349, 128),"8,", "") &amp; IF(_xlfn.BITAND($DM1349,64),"7,", "") &amp; IF(_xlfn.BITAND($DM1349,7), _xlfn.BITAND($DM1349,7) &amp; ",", "") &amp; IF(_xlfn.BITAND($DM1349, 56), _xlfn.BITAND($DM1349, 56)/8, "")))</f>
        <v>0</v>
      </c>
      <c r="AK1349" s="129">
        <v>3465</v>
      </c>
      <c r="AL1349" s="129">
        <v>4</v>
      </c>
      <c r="AM1349" s="130" t="s">
        <v>165</v>
      </c>
      <c r="AN1349" s="131" t="s">
        <v>2058</v>
      </c>
      <c r="AO1349" s="131" t="s">
        <v>352</v>
      </c>
      <c r="AP1349" s="131" t="s">
        <v>2061</v>
      </c>
      <c r="AQ1349" s="132" t="s">
        <v>2062</v>
      </c>
      <c r="AR1349" s="198">
        <v>7.0000000000000007E-2</v>
      </c>
      <c r="AS1349" s="12" t="s">
        <v>346</v>
      </c>
      <c r="AT1349" s="198">
        <v>0.5</v>
      </c>
      <c r="AU1349" s="198">
        <v>3</v>
      </c>
      <c r="AV1349" s="12" t="s">
        <v>259</v>
      </c>
      <c r="AW1349" s="135">
        <v>0</v>
      </c>
      <c r="AX1349" s="135">
        <v>0</v>
      </c>
      <c r="AY1349" s="135">
        <v>0</v>
      </c>
      <c r="AZ1349" s="135">
        <v>0</v>
      </c>
      <c r="BA1349" s="135">
        <v>0</v>
      </c>
      <c r="BB1349" s="136"/>
      <c r="BC1349" s="136"/>
      <c r="BD1349" s="15"/>
      <c r="BE1349" s="137" t="str">
        <f>IF(C1349="","",C1349)</f>
        <v>BPS2 low voltage</v>
      </c>
      <c r="BF1349" s="11"/>
      <c r="BG1349" s="11"/>
      <c r="BH1349" s="11"/>
      <c r="BI1349" s="11" t="s">
        <v>183</v>
      </c>
      <c r="BJ1349" s="11" t="s">
        <v>183</v>
      </c>
      <c r="BK1349" s="11" t="s">
        <v>183</v>
      </c>
      <c r="BL1349" s="11" t="s">
        <v>183</v>
      </c>
      <c r="BM1349" s="11" t="s">
        <v>183</v>
      </c>
      <c r="BN1349" s="11" t="s">
        <v>183</v>
      </c>
      <c r="BO1349" s="11" t="s">
        <v>183</v>
      </c>
      <c r="BP1349" s="11" t="s">
        <v>183</v>
      </c>
      <c r="BQ1349" s="11" t="s">
        <v>183</v>
      </c>
      <c r="BR1349" s="11" t="s">
        <v>183</v>
      </c>
      <c r="BS1349" s="11" t="s">
        <v>183</v>
      </c>
      <c r="BT1349" s="11" t="s">
        <v>183</v>
      </c>
      <c r="BU1349" s="11"/>
      <c r="BV1349" s="15">
        <f t="shared" si="635"/>
        <v>0</v>
      </c>
      <c r="BW1349" s="15">
        <f t="shared" si="635"/>
        <v>0</v>
      </c>
      <c r="BX1349" s="15">
        <f t="shared" si="635"/>
        <v>0</v>
      </c>
      <c r="BY1349" s="15">
        <f t="shared" si="635"/>
        <v>0</v>
      </c>
      <c r="BZ1349" s="15">
        <f t="shared" si="635"/>
        <v>0</v>
      </c>
      <c r="CA1349" s="15">
        <f>IF(UPPER(TRIM(J1349))="X",1,0)</f>
        <v>0</v>
      </c>
      <c r="CB1349" s="15">
        <f>IF(UPPER(TRIM(L1349))="X",1,0)</f>
        <v>0</v>
      </c>
      <c r="CC1349" s="15">
        <f>IF(UPPER(TRIM(M1349))="X",1,0)</f>
        <v>0</v>
      </c>
      <c r="CD1349" s="15">
        <f>IF(UPPER(TRIM(I1349))="X",1,0)</f>
        <v>0</v>
      </c>
      <c r="CE1349" s="15">
        <f>IF(UPPER(TRIM(K1349))="X",1,0)</f>
        <v>0</v>
      </c>
      <c r="CF1349" s="15">
        <f t="shared" si="636"/>
        <v>0</v>
      </c>
      <c r="CG1349" s="15">
        <f t="shared" si="636"/>
        <v>0</v>
      </c>
      <c r="CH1349" s="15">
        <f t="shared" si="636"/>
        <v>0</v>
      </c>
      <c r="CI1349" s="15">
        <f t="shared" si="636"/>
        <v>0</v>
      </c>
      <c r="CJ1349" s="15">
        <f t="shared" si="636"/>
        <v>0</v>
      </c>
      <c r="CK1349" s="15">
        <f t="shared" si="636"/>
        <v>0</v>
      </c>
      <c r="CL1349" s="15">
        <f t="shared" si="636"/>
        <v>0</v>
      </c>
      <c r="CM1349" s="15">
        <f t="shared" si="636"/>
        <v>0</v>
      </c>
      <c r="CN1349" s="15">
        <f t="shared" si="636"/>
        <v>0</v>
      </c>
      <c r="CO1349" s="15">
        <f t="shared" si="636"/>
        <v>0</v>
      </c>
      <c r="CP1349" s="15">
        <f t="shared" si="637"/>
        <v>0</v>
      </c>
      <c r="CQ1349" s="15">
        <f t="shared" si="637"/>
        <v>0</v>
      </c>
      <c r="CR1349" s="15">
        <f t="shared" si="637"/>
        <v>0</v>
      </c>
      <c r="CS1349" s="15">
        <f t="shared" si="637"/>
        <v>0</v>
      </c>
      <c r="CT1349" s="15">
        <f t="shared" si="637"/>
        <v>0</v>
      </c>
      <c r="CU1349" s="15">
        <f t="shared" si="637"/>
        <v>0</v>
      </c>
      <c r="CV1349" s="15">
        <f t="shared" si="637"/>
        <v>0</v>
      </c>
      <c r="CW1349" s="15">
        <f t="shared" si="637"/>
        <v>0</v>
      </c>
      <c r="CX1349" s="15">
        <f t="shared" si="637"/>
        <v>0</v>
      </c>
      <c r="CY1349" s="15">
        <f t="shared" si="637"/>
        <v>0</v>
      </c>
      <c r="CZ1349" s="15">
        <f t="shared" si="637"/>
        <v>0</v>
      </c>
      <c r="DA1349" s="15">
        <f t="shared" si="637"/>
        <v>0</v>
      </c>
      <c r="DB1349" s="16">
        <f>IF(UPPER(TRIM(AM1349))="P", 0, IF(UPPER(TRIM(AM1349))="C", 16384, IF(UPPER(TRIM(AM1349))="B", 32768, IF(UPPER(TRIM(AM1349))="U", 49152, -1))))</f>
        <v>0</v>
      </c>
      <c r="DC1349" s="16">
        <f>HEX2DEC(AN1349)</f>
        <v>4642</v>
      </c>
      <c r="DD1349" s="16">
        <f>IF(UPPER(TRIM(BB1349))="",0,IF(UPPER(TRIM(BB1349))="M",32,IF(UPPER(TRIM(BB1349))="H",64,IF(UPPER(TRIM(BB1349))="I",128,-1))))</f>
        <v>0</v>
      </c>
      <c r="DE1349" s="16">
        <f>IF(UPPER(TRIM(BC1349))="",0, IF(UPPER(TRIM(BC1349))="U",1,IF(UPPER(TRIM(BC1349))="A",2,IF(UPPER(TRIM(BC1349))="B1",4,IF(UPPER(TRIM(BC1349))="B2",8,IF(UPPER(TRIM(BC1349))="C",16,-1))))))</f>
        <v>0</v>
      </c>
      <c r="DF1349" s="17"/>
      <c r="DG1349" s="16">
        <v>477</v>
      </c>
      <c r="DH1349" s="16">
        <f>AK1349</f>
        <v>3465</v>
      </c>
      <c r="DI1349" s="16">
        <f>AL1349</f>
        <v>4</v>
      </c>
      <c r="DJ1349" s="16">
        <f>DB1349 + DC1349</f>
        <v>4642</v>
      </c>
      <c r="DK1349" s="16">
        <f>HEX2DEC(AO1349)</f>
        <v>17</v>
      </c>
      <c r="DL1349" s="16">
        <f>HEX2DEC(AP1349)</f>
        <v>4643</v>
      </c>
      <c r="DM1349" s="128">
        <v>0</v>
      </c>
      <c r="DN1349" s="16">
        <v>374</v>
      </c>
      <c r="DO1349" s="16">
        <f>BV1349*2^15+BW1349*2^14+BX1349*2^13+BY1349*2^12+BZ1349*2^11+CA1349*2^10+CB1349*2^9+CC1349*2^8+CD1349*2^7+CE1349*2^6+CF1349*2^5+CG1349*2^4+CH1349*2^3+CI1349*2^2+CJ1349*2^1+CK1349*2^0</f>
        <v>0</v>
      </c>
      <c r="DP1349" s="16">
        <f>CL1349*2^15+CM1349*2^14+CN1349*2^13+CO1349*2^12+CP1349*2^11+CQ1349*2^10+CR1349*2^9+CS1349*2^8+CT1349*2^7+CU1349*2^6+CV1349*2^5+CW1349*2^4+CX1349*2^3+CY1349*2^2+CZ1349*2^1+DA1349*2^0</f>
        <v>0</v>
      </c>
      <c r="DQ1349" s="16">
        <f>IF(DS1349=2,AT1349*1000,AT1349)</f>
        <v>500</v>
      </c>
      <c r="DR1349" s="16">
        <f>IF(DT1349=2,AU1349*1000,AU1349)</f>
        <v>3000</v>
      </c>
      <c r="DS1349" s="16">
        <v>2</v>
      </c>
      <c r="DT1349" s="16">
        <v>2</v>
      </c>
      <c r="DU1349" s="16">
        <f>MAX(0,MIN(AX1349,3))*2^14+MAX(0,MIN(AY1349,3))*2^12+MAX(0,MIN(AZ1349,3))*2^10+MAX(0,MIN(BA1349,3))*2^8+IF(AW1349&lt;0,31,IF(AW1349&gt;30,30,AW1349))</f>
        <v>0</v>
      </c>
      <c r="DV1349" s="16">
        <f>DD1349 + DE1349</f>
        <v>0</v>
      </c>
      <c r="DW1349" s="138"/>
      <c r="DX1349" s="137"/>
      <c r="DY1349" s="137"/>
      <c r="DZ1349" s="17"/>
      <c r="EA1349" s="15"/>
      <c r="EB1349" s="15"/>
      <c r="EC1349" s="15"/>
      <c r="ED1349" s="15"/>
    </row>
    <row r="1350" spans="1:134" ht="15" hidden="1" customHeight="1" x14ac:dyDescent="0.3">
      <c r="A1350" s="154"/>
      <c r="B1350" s="139"/>
      <c r="C1350" s="553"/>
      <c r="D1350" s="125"/>
      <c r="E1350" s="125"/>
      <c r="F1350" s="125"/>
      <c r="G1350" s="125"/>
      <c r="H1350" s="125"/>
      <c r="I1350" s="125"/>
      <c r="J1350" s="125"/>
      <c r="K1350" s="125"/>
      <c r="L1350" s="125"/>
      <c r="M1350" s="125"/>
      <c r="N1350" s="125"/>
      <c r="O1350" s="125"/>
      <c r="P1350" s="125"/>
      <c r="Q1350" s="125"/>
      <c r="R1350" s="125"/>
      <c r="S1350" s="125"/>
      <c r="T1350" s="125"/>
      <c r="U1350" s="125"/>
      <c r="V1350" s="125"/>
      <c r="W1350" s="125"/>
      <c r="X1350" s="125"/>
      <c r="Y1350" s="125"/>
      <c r="Z1350" s="125"/>
      <c r="AA1350" s="125"/>
      <c r="AB1350" s="125"/>
      <c r="AC1350" s="125"/>
      <c r="AD1350" s="125"/>
      <c r="AE1350" s="125"/>
      <c r="AF1350" s="125"/>
      <c r="AG1350" s="125"/>
      <c r="AH1350" s="125"/>
      <c r="AI1350" s="125"/>
      <c r="AJ1350" s="148"/>
      <c r="AK1350" s="12"/>
      <c r="AL1350" s="12"/>
      <c r="AM1350" s="149"/>
      <c r="AN1350" s="150"/>
      <c r="AO1350" s="150"/>
      <c r="AP1350" s="150"/>
      <c r="AQ1350" s="132"/>
      <c r="AR1350" s="12"/>
      <c r="AS1350" s="12"/>
      <c r="AT1350" s="12"/>
      <c r="AU1350" s="12"/>
      <c r="AV1350" s="12"/>
      <c r="AW1350" s="12"/>
      <c r="AX1350" s="12"/>
      <c r="AY1350" s="12"/>
      <c r="AZ1350" s="12"/>
      <c r="BA1350" s="12"/>
      <c r="BB1350" s="14"/>
      <c r="BC1350" s="14"/>
      <c r="BD1350" s="15"/>
      <c r="BE1350" s="137" t="s">
        <v>183</v>
      </c>
      <c r="BF1350" s="11"/>
      <c r="BG1350" s="11"/>
      <c r="BH1350" s="11"/>
      <c r="BI1350" s="11" t="s">
        <v>183</v>
      </c>
      <c r="BJ1350" s="11" t="s">
        <v>183</v>
      </c>
      <c r="BK1350" s="11" t="s">
        <v>183</v>
      </c>
      <c r="BL1350" s="11" t="s">
        <v>183</v>
      </c>
      <c r="BM1350" s="11" t="s">
        <v>183</v>
      </c>
      <c r="BN1350" s="11" t="s">
        <v>183</v>
      </c>
      <c r="BO1350" s="11" t="s">
        <v>183</v>
      </c>
      <c r="BP1350" s="11" t="s">
        <v>183</v>
      </c>
      <c r="BQ1350" s="11" t="s">
        <v>183</v>
      </c>
      <c r="BR1350" s="11" t="s">
        <v>183</v>
      </c>
      <c r="BS1350" s="11" t="s">
        <v>183</v>
      </c>
      <c r="BT1350" s="11" t="s">
        <v>183</v>
      </c>
      <c r="BU1350" s="11"/>
      <c r="BV1350" s="15"/>
      <c r="BW1350" s="15"/>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c r="CU1350" s="15"/>
      <c r="CV1350" s="15"/>
      <c r="CW1350" s="15"/>
      <c r="CX1350" s="15"/>
      <c r="CY1350" s="15"/>
      <c r="CZ1350" s="15"/>
      <c r="DA1350" s="15"/>
      <c r="DB1350" s="16"/>
      <c r="DC1350" s="16"/>
      <c r="DD1350" s="16"/>
      <c r="DE1350" s="16"/>
      <c r="DF1350" s="17"/>
      <c r="DG1350" s="16"/>
      <c r="DH1350" s="16"/>
      <c r="DI1350" s="16"/>
      <c r="DJ1350" s="16"/>
      <c r="DK1350" s="16"/>
      <c r="DL1350" s="16"/>
      <c r="DM1350" s="13"/>
      <c r="DN1350" s="16"/>
      <c r="DO1350" s="16"/>
      <c r="DP1350" s="16"/>
      <c r="DQ1350" s="16"/>
      <c r="DR1350" s="16"/>
      <c r="DS1350" s="16"/>
      <c r="DT1350" s="16"/>
      <c r="DU1350" s="16"/>
      <c r="DV1350" s="16"/>
      <c r="DW1350" s="138"/>
      <c r="DX1350" s="137"/>
      <c r="DY1350" s="137"/>
      <c r="DZ1350" s="17"/>
      <c r="EA1350" s="15"/>
      <c r="EB1350" s="15"/>
      <c r="EC1350" s="15"/>
      <c r="ED1350" s="15"/>
    </row>
    <row r="1351" spans="1:134" ht="15" hidden="1" customHeight="1" x14ac:dyDescent="0.3">
      <c r="A1351" s="123"/>
      <c r="B1351" s="139"/>
      <c r="C1351" s="561" t="s">
        <v>2063</v>
      </c>
      <c r="D1351" s="202"/>
      <c r="E1351" s="202"/>
      <c r="F1351" s="268"/>
      <c r="G1351" s="202"/>
      <c r="H1351" s="268"/>
      <c r="I1351" s="268"/>
      <c r="J1351" s="268"/>
      <c r="K1351" s="268"/>
      <c r="L1351" s="268"/>
      <c r="M1351" s="268"/>
      <c r="N1351" s="268"/>
      <c r="O1351" s="268"/>
      <c r="P1351" s="268"/>
      <c r="Q1351" s="268"/>
      <c r="R1351" s="268"/>
      <c r="S1351" s="268"/>
      <c r="T1351" s="268"/>
      <c r="U1351" s="268"/>
      <c r="V1351" s="268"/>
      <c r="W1351" s="268"/>
      <c r="X1351" s="268"/>
      <c r="Y1351" s="268"/>
      <c r="Z1351" s="268"/>
      <c r="AA1351" s="268"/>
      <c r="AB1351" s="268"/>
      <c r="AC1351" s="268"/>
      <c r="AD1351" s="268"/>
      <c r="AE1351" s="268"/>
      <c r="AF1351" s="268"/>
      <c r="AG1351" s="268"/>
      <c r="AH1351" s="268"/>
      <c r="AI1351" s="268"/>
      <c r="AJ1351" s="128">
        <f>IF($DM1351=0,0,(IF(_xlfn.BITAND($DM1351, 128),"8,", "") &amp; IF(_xlfn.BITAND($DM1351,64),"7,", "") &amp; IF(_xlfn.BITAND($DM1351,7), _xlfn.BITAND($DM1351,7) &amp; ",", "") &amp; IF(_xlfn.BITAND($DM1351, 56), _xlfn.BITAND($DM1351, 56)/8, "")))</f>
        <v>0</v>
      </c>
      <c r="AK1351" s="129">
        <v>3465</v>
      </c>
      <c r="AL1351" s="129">
        <v>0</v>
      </c>
      <c r="AM1351" s="130" t="s">
        <v>165</v>
      </c>
      <c r="AN1351" s="131" t="s">
        <v>2064</v>
      </c>
      <c r="AO1351" s="131" t="s">
        <v>167</v>
      </c>
      <c r="AP1351" s="131" t="s">
        <v>2064</v>
      </c>
      <c r="AQ1351" s="132" t="s">
        <v>2065</v>
      </c>
      <c r="AR1351" s="133">
        <v>20</v>
      </c>
      <c r="AS1351" s="12" t="s">
        <v>170</v>
      </c>
      <c r="AT1351" s="198">
        <v>1</v>
      </c>
      <c r="AU1351" s="198">
        <v>2</v>
      </c>
      <c r="AV1351" s="12" t="s">
        <v>259</v>
      </c>
      <c r="AW1351" s="135">
        <v>0</v>
      </c>
      <c r="AX1351" s="135">
        <v>0</v>
      </c>
      <c r="AY1351" s="135">
        <v>0</v>
      </c>
      <c r="AZ1351" s="135">
        <v>0</v>
      </c>
      <c r="BA1351" s="135">
        <v>0</v>
      </c>
      <c r="BB1351" s="136"/>
      <c r="BC1351" s="136"/>
      <c r="BD1351" s="15"/>
      <c r="BE1351" s="137" t="str">
        <f>IF(C1351="","",C1351)</f>
        <v>BPS1 higher than BPS2</v>
      </c>
      <c r="BF1351" s="11"/>
      <c r="BG1351" s="11"/>
      <c r="BH1351" s="11"/>
      <c r="BI1351" s="11" t="s">
        <v>183</v>
      </c>
      <c r="BJ1351" s="11" t="s">
        <v>183</v>
      </c>
      <c r="BK1351" s="11" t="s">
        <v>183</v>
      </c>
      <c r="BL1351" s="11" t="s">
        <v>183</v>
      </c>
      <c r="BM1351" s="11" t="s">
        <v>183</v>
      </c>
      <c r="BN1351" s="11" t="s">
        <v>183</v>
      </c>
      <c r="BO1351" s="11" t="s">
        <v>183</v>
      </c>
      <c r="BP1351" s="11" t="s">
        <v>183</v>
      </c>
      <c r="BQ1351" s="11" t="s">
        <v>183</v>
      </c>
      <c r="BR1351" s="11" t="s">
        <v>183</v>
      </c>
      <c r="BS1351" s="11" t="s">
        <v>183</v>
      </c>
      <c r="BT1351" s="11" t="s">
        <v>183</v>
      </c>
      <c r="BU1351" s="11"/>
      <c r="BV1351" s="15">
        <f t="shared" ref="BV1351:BZ1352" si="638">IF(UPPER(TRIM(D1351))="X",1,0)</f>
        <v>0</v>
      </c>
      <c r="BW1351" s="15">
        <f t="shared" si="638"/>
        <v>0</v>
      </c>
      <c r="BX1351" s="15">
        <f t="shared" si="638"/>
        <v>0</v>
      </c>
      <c r="BY1351" s="15">
        <f t="shared" si="638"/>
        <v>0</v>
      </c>
      <c r="BZ1351" s="15">
        <f t="shared" si="638"/>
        <v>0</v>
      </c>
      <c r="CA1351" s="15">
        <f>IF(UPPER(TRIM(J1351))="X",1,0)</f>
        <v>0</v>
      </c>
      <c r="CB1351" s="15">
        <f>IF(UPPER(TRIM(L1351))="X",1,0)</f>
        <v>0</v>
      </c>
      <c r="CC1351" s="15">
        <f>IF(UPPER(TRIM(M1351))="X",1,0)</f>
        <v>0</v>
      </c>
      <c r="CD1351" s="15">
        <f>IF(UPPER(TRIM(I1351))="X",1,0)</f>
        <v>0</v>
      </c>
      <c r="CE1351" s="15">
        <f>IF(UPPER(TRIM(K1351))="X",1,0)</f>
        <v>0</v>
      </c>
      <c r="CF1351" s="15">
        <f t="shared" ref="CF1351:CU1352" si="639">IF(UPPER(TRIM(N1351))="X",1,0)</f>
        <v>0</v>
      </c>
      <c r="CG1351" s="15">
        <f t="shared" si="639"/>
        <v>0</v>
      </c>
      <c r="CH1351" s="15">
        <f t="shared" si="639"/>
        <v>0</v>
      </c>
      <c r="CI1351" s="15">
        <f t="shared" si="639"/>
        <v>0</v>
      </c>
      <c r="CJ1351" s="15">
        <f t="shared" si="639"/>
        <v>0</v>
      </c>
      <c r="CK1351" s="15">
        <f t="shared" si="639"/>
        <v>0</v>
      </c>
      <c r="CL1351" s="15">
        <f t="shared" si="639"/>
        <v>0</v>
      </c>
      <c r="CM1351" s="15">
        <f t="shared" si="639"/>
        <v>0</v>
      </c>
      <c r="CN1351" s="15">
        <f t="shared" si="639"/>
        <v>0</v>
      </c>
      <c r="CO1351" s="15">
        <f t="shared" si="639"/>
        <v>0</v>
      </c>
      <c r="CP1351" s="15">
        <f t="shared" si="639"/>
        <v>0</v>
      </c>
      <c r="CQ1351" s="15">
        <f t="shared" si="639"/>
        <v>0</v>
      </c>
      <c r="CR1351" s="15">
        <f t="shared" si="639"/>
        <v>0</v>
      </c>
      <c r="CS1351" s="15">
        <f t="shared" si="639"/>
        <v>0</v>
      </c>
      <c r="CT1351" s="15">
        <f t="shared" si="639"/>
        <v>0</v>
      </c>
      <c r="CU1351" s="15">
        <f t="shared" si="639"/>
        <v>0</v>
      </c>
      <c r="CV1351" s="15">
        <f t="shared" ref="CP1351:DA1352" si="640">IF(UPPER(TRIM(AD1351))="X",1,0)</f>
        <v>0</v>
      </c>
      <c r="CW1351" s="15">
        <f t="shared" si="640"/>
        <v>0</v>
      </c>
      <c r="CX1351" s="15">
        <f t="shared" si="640"/>
        <v>0</v>
      </c>
      <c r="CY1351" s="15">
        <f t="shared" si="640"/>
        <v>0</v>
      </c>
      <c r="CZ1351" s="15">
        <f t="shared" si="640"/>
        <v>0</v>
      </c>
      <c r="DA1351" s="15">
        <f t="shared" si="640"/>
        <v>0</v>
      </c>
      <c r="DB1351" s="16">
        <f>IF(UPPER(TRIM(AM1351))="P", 0, IF(UPPER(TRIM(AM1351))="C", 16384, IF(UPPER(TRIM(AM1351))="B", 32768, IF(UPPER(TRIM(AM1351))="U", 49152, -1))))</f>
        <v>0</v>
      </c>
      <c r="DC1351" s="16">
        <f>HEX2DEC(AN1351)</f>
        <v>4644</v>
      </c>
      <c r="DD1351" s="16">
        <f>IF(UPPER(TRIM(BB1351))="",0,IF(UPPER(TRIM(BB1351))="M",32,IF(UPPER(TRIM(BB1351))="H",64,IF(UPPER(TRIM(BB1351))="I",128,-1))))</f>
        <v>0</v>
      </c>
      <c r="DE1351" s="16">
        <f>IF(UPPER(TRIM(BC1351))="",0, IF(UPPER(TRIM(BC1351))="U",1,IF(UPPER(TRIM(BC1351))="A",2,IF(UPPER(TRIM(BC1351))="B1",4,IF(UPPER(TRIM(BC1351))="B2",8,IF(UPPER(TRIM(BC1351))="C",16,-1))))))</f>
        <v>0</v>
      </c>
      <c r="DF1351" s="17"/>
      <c r="DG1351" s="16">
        <v>478</v>
      </c>
      <c r="DH1351" s="16">
        <f>AK1351</f>
        <v>3465</v>
      </c>
      <c r="DI1351" s="16">
        <f>AL1351</f>
        <v>0</v>
      </c>
      <c r="DJ1351" s="16">
        <f>DB1351 + DC1351</f>
        <v>4644</v>
      </c>
      <c r="DK1351" s="16">
        <f>HEX2DEC(AO1351)</f>
        <v>0</v>
      </c>
      <c r="DL1351" s="16">
        <f>HEX2DEC(AP1351)</f>
        <v>4644</v>
      </c>
      <c r="DM1351" s="128">
        <v>0</v>
      </c>
      <c r="DN1351" s="16">
        <v>375</v>
      </c>
      <c r="DO1351" s="16">
        <f>BV1351*2^15+BW1351*2^14+BX1351*2^13+BY1351*2^12+BZ1351*2^11+CA1351*2^10+CB1351*2^9+CC1351*2^8+CD1351*2^7+CE1351*2^6+CF1351*2^5+CG1351*2^4+CH1351*2^3+CI1351*2^2+CJ1351*2^1+CK1351*2^0</f>
        <v>0</v>
      </c>
      <c r="DP1351" s="16">
        <f>CL1351*2^15+CM1351*2^14+CN1351*2^13+CO1351*2^12+CP1351*2^11+CQ1351*2^10+CR1351*2^9+CS1351*2^8+CT1351*2^7+CU1351*2^6+CV1351*2^5+CW1351*2^4+CX1351*2^3+CY1351*2^2+CZ1351*2^1+DA1351*2^0</f>
        <v>0</v>
      </c>
      <c r="DQ1351" s="16">
        <f>IF(DS1351=2,AT1351*1000,AT1351)</f>
        <v>1000</v>
      </c>
      <c r="DR1351" s="16">
        <f>IF(DT1351=2,AU1351*1000,AU1351)</f>
        <v>2000</v>
      </c>
      <c r="DS1351" s="16">
        <v>2</v>
      </c>
      <c r="DT1351" s="16">
        <v>2</v>
      </c>
      <c r="DU1351" s="16">
        <f>MAX(0,MIN(AX1351,3))*2^14+MAX(0,MIN(AY1351,3))*2^12+MAX(0,MIN(AZ1351,3))*2^10+MAX(0,MIN(BA1351,3))*2^8+IF(AW1351&lt;0,31,IF(AW1351&gt;30,30,AW1351))</f>
        <v>0</v>
      </c>
      <c r="DV1351" s="16">
        <f>DD1351 + DE1351</f>
        <v>0</v>
      </c>
      <c r="DW1351" s="138"/>
      <c r="DX1351" s="137"/>
      <c r="DY1351" s="137"/>
      <c r="DZ1351" s="17"/>
      <c r="EA1351" s="15"/>
      <c r="EB1351" s="15"/>
      <c r="EC1351" s="15"/>
      <c r="ED1351" s="15"/>
    </row>
    <row r="1352" spans="1:134" ht="15" hidden="1" customHeight="1" x14ac:dyDescent="0.3">
      <c r="A1352" s="123"/>
      <c r="B1352" s="337" t="s">
        <v>2066</v>
      </c>
      <c r="C1352" s="553" t="s">
        <v>2067</v>
      </c>
      <c r="D1352" s="151"/>
      <c r="E1352" s="151"/>
      <c r="F1352" s="152"/>
      <c r="G1352" s="151"/>
      <c r="H1352" s="152"/>
      <c r="I1352" s="152"/>
      <c r="J1352" s="152"/>
      <c r="K1352" s="152"/>
      <c r="L1352" s="152"/>
      <c r="M1352" s="152"/>
      <c r="N1352" s="152"/>
      <c r="O1352" s="152"/>
      <c r="P1352" s="152"/>
      <c r="Q1352" s="152"/>
      <c r="R1352" s="152"/>
      <c r="S1352" s="152"/>
      <c r="T1352" s="152"/>
      <c r="U1352" s="152"/>
      <c r="V1352" s="152"/>
      <c r="W1352" s="152"/>
      <c r="X1352" s="152"/>
      <c r="Y1352" s="152"/>
      <c r="Z1352" s="152"/>
      <c r="AA1352" s="152"/>
      <c r="AB1352" s="152"/>
      <c r="AC1352" s="152"/>
      <c r="AD1352" s="152"/>
      <c r="AE1352" s="152"/>
      <c r="AF1352" s="152"/>
      <c r="AG1352" s="152"/>
      <c r="AH1352" s="152"/>
      <c r="AI1352" s="152"/>
      <c r="AJ1352" s="128">
        <f>IF($DM1352=0,0,(IF(_xlfn.BITAND($DM1352, 128),"8,", "") &amp; IF(_xlfn.BITAND($DM1352,64),"7,", "") &amp; IF(_xlfn.BITAND($DM1352,7), _xlfn.BITAND($DM1352,7) &amp; ",", "") &amp; IF(_xlfn.BITAND($DM1352, 56), _xlfn.BITAND($DM1352, 56)/8, "")))</f>
        <v>0</v>
      </c>
      <c r="AK1352" s="129">
        <v>3465</v>
      </c>
      <c r="AL1352" s="129">
        <v>1</v>
      </c>
      <c r="AM1352" s="130" t="s">
        <v>165</v>
      </c>
      <c r="AN1352" s="131" t="s">
        <v>2068</v>
      </c>
      <c r="AO1352" s="131" t="s">
        <v>167</v>
      </c>
      <c r="AP1352" s="131" t="s">
        <v>2068</v>
      </c>
      <c r="AQ1352" s="132" t="s">
        <v>2069</v>
      </c>
      <c r="AR1352" s="133">
        <v>-20</v>
      </c>
      <c r="AS1352" s="12" t="s">
        <v>170</v>
      </c>
      <c r="AT1352" s="198">
        <v>1</v>
      </c>
      <c r="AU1352" s="198">
        <v>2</v>
      </c>
      <c r="AV1352" s="12" t="s">
        <v>259</v>
      </c>
      <c r="AW1352" s="135">
        <v>0</v>
      </c>
      <c r="AX1352" s="135">
        <v>0</v>
      </c>
      <c r="AY1352" s="135">
        <v>0</v>
      </c>
      <c r="AZ1352" s="135">
        <v>0</v>
      </c>
      <c r="BA1352" s="135">
        <v>0</v>
      </c>
      <c r="BB1352" s="136"/>
      <c r="BC1352" s="136"/>
      <c r="BD1352" s="15"/>
      <c r="BE1352" s="137" t="str">
        <f>IF(C1352="","",C1352)</f>
        <v>BPS1 lower than BPS2</v>
      </c>
      <c r="BF1352" s="11"/>
      <c r="BG1352" s="11"/>
      <c r="BH1352" s="11"/>
      <c r="BI1352" s="11" t="s">
        <v>183</v>
      </c>
      <c r="BJ1352" s="11" t="s">
        <v>183</v>
      </c>
      <c r="BK1352" s="11" t="s">
        <v>183</v>
      </c>
      <c r="BL1352" s="11" t="s">
        <v>183</v>
      </c>
      <c r="BM1352" s="11" t="s">
        <v>183</v>
      </c>
      <c r="BN1352" s="11" t="s">
        <v>183</v>
      </c>
      <c r="BO1352" s="11" t="s">
        <v>183</v>
      </c>
      <c r="BP1352" s="11" t="s">
        <v>183</v>
      </c>
      <c r="BQ1352" s="11" t="s">
        <v>183</v>
      </c>
      <c r="BR1352" s="11" t="s">
        <v>183</v>
      </c>
      <c r="BS1352" s="11" t="s">
        <v>183</v>
      </c>
      <c r="BT1352" s="11" t="s">
        <v>183</v>
      </c>
      <c r="BU1352" s="11"/>
      <c r="BV1352" s="15">
        <f t="shared" si="638"/>
        <v>0</v>
      </c>
      <c r="BW1352" s="15">
        <f t="shared" si="638"/>
        <v>0</v>
      </c>
      <c r="BX1352" s="15">
        <f t="shared" si="638"/>
        <v>0</v>
      </c>
      <c r="BY1352" s="15">
        <f t="shared" si="638"/>
        <v>0</v>
      </c>
      <c r="BZ1352" s="15">
        <f t="shared" si="638"/>
        <v>0</v>
      </c>
      <c r="CA1352" s="15">
        <f>IF(UPPER(TRIM(J1352))="X",1,0)</f>
        <v>0</v>
      </c>
      <c r="CB1352" s="15">
        <f>IF(UPPER(TRIM(L1352))="X",1,0)</f>
        <v>0</v>
      </c>
      <c r="CC1352" s="15">
        <f>IF(UPPER(TRIM(M1352))="X",1,0)</f>
        <v>0</v>
      </c>
      <c r="CD1352" s="15">
        <f>IF(UPPER(TRIM(I1352))="X",1,0)</f>
        <v>0</v>
      </c>
      <c r="CE1352" s="15">
        <f>IF(UPPER(TRIM(K1352))="X",1,0)</f>
        <v>0</v>
      </c>
      <c r="CF1352" s="15">
        <f t="shared" si="639"/>
        <v>0</v>
      </c>
      <c r="CG1352" s="15">
        <f t="shared" si="639"/>
        <v>0</v>
      </c>
      <c r="CH1352" s="15">
        <f t="shared" si="639"/>
        <v>0</v>
      </c>
      <c r="CI1352" s="15">
        <f t="shared" si="639"/>
        <v>0</v>
      </c>
      <c r="CJ1352" s="15">
        <f t="shared" si="639"/>
        <v>0</v>
      </c>
      <c r="CK1352" s="15">
        <f t="shared" si="639"/>
        <v>0</v>
      </c>
      <c r="CL1352" s="15">
        <f t="shared" si="639"/>
        <v>0</v>
      </c>
      <c r="CM1352" s="15">
        <f t="shared" si="639"/>
        <v>0</v>
      </c>
      <c r="CN1352" s="15">
        <f t="shared" si="639"/>
        <v>0</v>
      </c>
      <c r="CO1352" s="15">
        <f t="shared" si="639"/>
        <v>0</v>
      </c>
      <c r="CP1352" s="15">
        <f t="shared" si="640"/>
        <v>0</v>
      </c>
      <c r="CQ1352" s="15">
        <f t="shared" si="640"/>
        <v>0</v>
      </c>
      <c r="CR1352" s="15">
        <f t="shared" si="640"/>
        <v>0</v>
      </c>
      <c r="CS1352" s="15">
        <f t="shared" si="640"/>
        <v>0</v>
      </c>
      <c r="CT1352" s="15">
        <f t="shared" si="640"/>
        <v>0</v>
      </c>
      <c r="CU1352" s="15">
        <f t="shared" si="640"/>
        <v>0</v>
      </c>
      <c r="CV1352" s="15">
        <f t="shared" si="640"/>
        <v>0</v>
      </c>
      <c r="CW1352" s="15">
        <f t="shared" si="640"/>
        <v>0</v>
      </c>
      <c r="CX1352" s="15">
        <f t="shared" si="640"/>
        <v>0</v>
      </c>
      <c r="CY1352" s="15">
        <f t="shared" si="640"/>
        <v>0</v>
      </c>
      <c r="CZ1352" s="15">
        <f t="shared" si="640"/>
        <v>0</v>
      </c>
      <c r="DA1352" s="15">
        <f t="shared" si="640"/>
        <v>0</v>
      </c>
      <c r="DB1352" s="16">
        <f>IF(UPPER(TRIM(AM1352))="P", 0, IF(UPPER(TRIM(AM1352))="C", 16384, IF(UPPER(TRIM(AM1352))="B", 32768, IF(UPPER(TRIM(AM1352))="U", 49152, -1))))</f>
        <v>0</v>
      </c>
      <c r="DC1352" s="16">
        <f>HEX2DEC(AN1352)</f>
        <v>4645</v>
      </c>
      <c r="DD1352" s="16">
        <f>IF(UPPER(TRIM(BB1352))="",0,IF(UPPER(TRIM(BB1352))="M",32,IF(UPPER(TRIM(BB1352))="H",64,IF(UPPER(TRIM(BB1352))="I",128,-1))))</f>
        <v>0</v>
      </c>
      <c r="DE1352" s="16">
        <f>IF(UPPER(TRIM(BC1352))="",0, IF(UPPER(TRIM(BC1352))="U",1,IF(UPPER(TRIM(BC1352))="A",2,IF(UPPER(TRIM(BC1352))="B1",4,IF(UPPER(TRIM(BC1352))="B2",8,IF(UPPER(TRIM(BC1352))="C",16,-1))))))</f>
        <v>0</v>
      </c>
      <c r="DF1352" s="17"/>
      <c r="DG1352" s="16">
        <v>479</v>
      </c>
      <c r="DH1352" s="16">
        <f>AK1352</f>
        <v>3465</v>
      </c>
      <c r="DI1352" s="16">
        <f>AL1352</f>
        <v>1</v>
      </c>
      <c r="DJ1352" s="16">
        <f>DB1352 + DC1352</f>
        <v>4645</v>
      </c>
      <c r="DK1352" s="16">
        <f>HEX2DEC(AO1352)</f>
        <v>0</v>
      </c>
      <c r="DL1352" s="16">
        <f>HEX2DEC(AP1352)</f>
        <v>4645</v>
      </c>
      <c r="DM1352" s="128">
        <v>0</v>
      </c>
      <c r="DN1352" s="16">
        <v>376</v>
      </c>
      <c r="DO1352" s="16">
        <f>BV1352*2^15+BW1352*2^14+BX1352*2^13+BY1352*2^12+BZ1352*2^11+CA1352*2^10+CB1352*2^9+CC1352*2^8+CD1352*2^7+CE1352*2^6+CF1352*2^5+CG1352*2^4+CH1352*2^3+CI1352*2^2+CJ1352*2^1+CK1352*2^0</f>
        <v>0</v>
      </c>
      <c r="DP1352" s="16">
        <f>CL1352*2^15+CM1352*2^14+CN1352*2^13+CO1352*2^12+CP1352*2^11+CQ1352*2^10+CR1352*2^9+CS1352*2^8+CT1352*2^7+CU1352*2^6+CV1352*2^5+CW1352*2^4+CX1352*2^3+CY1352*2^2+CZ1352*2^1+DA1352*2^0</f>
        <v>0</v>
      </c>
      <c r="DQ1352" s="16">
        <f>IF(DS1352=2,AT1352*1000,AT1352)</f>
        <v>1000</v>
      </c>
      <c r="DR1352" s="16">
        <f>IF(DT1352=2,AU1352*1000,AU1352)</f>
        <v>2000</v>
      </c>
      <c r="DS1352" s="16">
        <v>2</v>
      </c>
      <c r="DT1352" s="16">
        <v>2</v>
      </c>
      <c r="DU1352" s="16">
        <f>MAX(0,MIN(AX1352,3))*2^14+MAX(0,MIN(AY1352,3))*2^12+MAX(0,MIN(AZ1352,3))*2^10+MAX(0,MIN(BA1352,3))*2^8+IF(AW1352&lt;0,31,IF(AW1352&gt;30,30,AW1352))</f>
        <v>0</v>
      </c>
      <c r="DV1352" s="16">
        <f>DD1352 + DE1352</f>
        <v>0</v>
      </c>
      <c r="DW1352" s="138"/>
      <c r="DX1352" s="137"/>
      <c r="DY1352" s="137"/>
      <c r="DZ1352" s="17"/>
      <c r="EA1352" s="15"/>
      <c r="EB1352" s="15"/>
      <c r="EC1352" s="15"/>
      <c r="ED1352" s="15"/>
    </row>
    <row r="1353" spans="1:134" ht="15" hidden="1" customHeight="1" x14ac:dyDescent="0.3">
      <c r="A1353" s="220"/>
      <c r="B1353" s="337" t="s">
        <v>1556</v>
      </c>
      <c r="C1353" s="553"/>
      <c r="D1353" s="125"/>
      <c r="E1353" s="125"/>
      <c r="F1353" s="125"/>
      <c r="G1353" s="125"/>
      <c r="H1353" s="125"/>
      <c r="I1353" s="125"/>
      <c r="J1353" s="125"/>
      <c r="K1353" s="125"/>
      <c r="L1353" s="125"/>
      <c r="M1353" s="125"/>
      <c r="N1353" s="125"/>
      <c r="O1353" s="125"/>
      <c r="P1353" s="125"/>
      <c r="Q1353" s="125"/>
      <c r="R1353" s="125"/>
      <c r="S1353" s="125"/>
      <c r="T1353" s="125"/>
      <c r="U1353" s="125"/>
      <c r="V1353" s="125"/>
      <c r="W1353" s="125"/>
      <c r="X1353" s="125"/>
      <c r="Y1353" s="125"/>
      <c r="Z1353" s="125"/>
      <c r="AA1353" s="125"/>
      <c r="AB1353" s="125"/>
      <c r="AC1353" s="125"/>
      <c r="AD1353" s="125"/>
      <c r="AE1353" s="125"/>
      <c r="AF1353" s="125"/>
      <c r="AG1353" s="125"/>
      <c r="AH1353" s="125"/>
      <c r="AI1353" s="125"/>
      <c r="AJ1353" s="128"/>
      <c r="AK1353" s="143"/>
      <c r="AL1353" s="143"/>
      <c r="AM1353" s="144"/>
      <c r="AN1353" s="145"/>
      <c r="AO1353" s="145"/>
      <c r="AP1353" s="145"/>
      <c r="AQ1353" s="132"/>
      <c r="AR1353" s="197"/>
      <c r="AS1353" s="12"/>
      <c r="AT1353" s="224"/>
      <c r="AU1353" s="224"/>
      <c r="AV1353" s="12"/>
      <c r="AW1353" s="12"/>
      <c r="AX1353" s="12"/>
      <c r="AY1353" s="12"/>
      <c r="AZ1353" s="12"/>
      <c r="BA1353" s="12"/>
      <c r="BB1353" s="14"/>
      <c r="BC1353" s="14"/>
      <c r="BD1353" s="15"/>
      <c r="BE1353" s="137" t="s">
        <v>183</v>
      </c>
      <c r="BF1353" s="11"/>
      <c r="BG1353" s="11"/>
      <c r="BH1353" s="11"/>
      <c r="BI1353" s="11" t="s">
        <v>183</v>
      </c>
      <c r="BJ1353" s="11" t="s">
        <v>183</v>
      </c>
      <c r="BK1353" s="11" t="s">
        <v>183</v>
      </c>
      <c r="BL1353" s="11" t="s">
        <v>183</v>
      </c>
      <c r="BM1353" s="11" t="s">
        <v>183</v>
      </c>
      <c r="BN1353" s="11" t="s">
        <v>183</v>
      </c>
      <c r="BO1353" s="11" t="s">
        <v>183</v>
      </c>
      <c r="BP1353" s="11" t="s">
        <v>183</v>
      </c>
      <c r="BQ1353" s="11" t="s">
        <v>183</v>
      </c>
      <c r="BR1353" s="11" t="s">
        <v>183</v>
      </c>
      <c r="BS1353" s="11" t="s">
        <v>183</v>
      </c>
      <c r="BT1353" s="11" t="s">
        <v>183</v>
      </c>
      <c r="BU1353" s="11"/>
      <c r="BV1353" s="15"/>
      <c r="BW1353" s="15"/>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c r="CU1353" s="15"/>
      <c r="CV1353" s="15"/>
      <c r="CW1353" s="15"/>
      <c r="CX1353" s="15"/>
      <c r="CY1353" s="15"/>
      <c r="CZ1353" s="15"/>
      <c r="DA1353" s="15"/>
      <c r="DB1353" s="16"/>
      <c r="DC1353" s="16"/>
      <c r="DD1353" s="16"/>
      <c r="DE1353" s="16"/>
      <c r="DF1353" s="17"/>
      <c r="DG1353" s="16"/>
      <c r="DH1353" s="16"/>
      <c r="DI1353" s="16"/>
      <c r="DJ1353" s="16"/>
      <c r="DK1353" s="16"/>
      <c r="DL1353" s="16"/>
      <c r="DM1353" s="128"/>
      <c r="DN1353" s="16"/>
      <c r="DO1353" s="16"/>
      <c r="DP1353" s="16"/>
      <c r="DQ1353" s="16"/>
      <c r="DR1353" s="16"/>
      <c r="DS1353" s="16"/>
      <c r="DT1353" s="16"/>
      <c r="DU1353" s="16"/>
      <c r="DV1353" s="16"/>
      <c r="DW1353" s="138"/>
      <c r="DX1353" s="137"/>
      <c r="DY1353" s="137"/>
      <c r="DZ1353" s="17"/>
      <c r="EA1353" s="15"/>
      <c r="EB1353" s="15"/>
      <c r="EC1353" s="15"/>
      <c r="ED1353" s="15"/>
    </row>
    <row r="1354" spans="1:134" ht="15" hidden="1" customHeight="1" x14ac:dyDescent="0.3">
      <c r="A1354" s="154"/>
      <c r="B1354" s="337" t="s">
        <v>1557</v>
      </c>
      <c r="C1354" s="553" t="s">
        <v>2070</v>
      </c>
      <c r="D1354" s="202"/>
      <c r="E1354" s="202"/>
      <c r="F1354" s="268"/>
      <c r="G1354" s="202"/>
      <c r="H1354" s="268"/>
      <c r="I1354" s="268"/>
      <c r="J1354" s="268"/>
      <c r="K1354" s="268"/>
      <c r="L1354" s="268"/>
      <c r="M1354" s="268"/>
      <c r="N1354" s="268"/>
      <c r="O1354" s="268"/>
      <c r="P1354" s="268"/>
      <c r="Q1354" s="268"/>
      <c r="R1354" s="268"/>
      <c r="S1354" s="268"/>
      <c r="T1354" s="268"/>
      <c r="U1354" s="268"/>
      <c r="V1354" s="268"/>
      <c r="W1354" s="268"/>
      <c r="X1354" s="268"/>
      <c r="Y1354" s="268"/>
      <c r="Z1354" s="268"/>
      <c r="AA1354" s="268"/>
      <c r="AB1354" s="268"/>
      <c r="AC1354" s="268"/>
      <c r="AD1354" s="268"/>
      <c r="AE1354" s="268"/>
      <c r="AF1354" s="268"/>
      <c r="AG1354" s="268"/>
      <c r="AH1354" s="268"/>
      <c r="AI1354" s="268"/>
      <c r="AJ1354" s="128">
        <f>IF($DM1354=0,0,(IF(_xlfn.BITAND($DM1354, 128),"8,", "") &amp; IF(_xlfn.BITAND($DM1354,64),"7,", "") &amp; IF(_xlfn.BITAND($DM1354,7), _xlfn.BITAND($DM1354,7) &amp; ",", "") &amp; IF(_xlfn.BITAND($DM1354, 56), _xlfn.BITAND($DM1354, 56)/8, "")))</f>
        <v>0</v>
      </c>
      <c r="AK1354" s="129">
        <v>3465</v>
      </c>
      <c r="AL1354" s="129">
        <v>7</v>
      </c>
      <c r="AM1354" s="130" t="s">
        <v>165</v>
      </c>
      <c r="AN1354" s="131" t="s">
        <v>2071</v>
      </c>
      <c r="AO1354" s="131" t="s">
        <v>167</v>
      </c>
      <c r="AP1354" s="131" t="s">
        <v>2071</v>
      </c>
      <c r="AQ1354" s="132" t="s">
        <v>2072</v>
      </c>
      <c r="AR1354" s="133">
        <v>20</v>
      </c>
      <c r="AS1354" s="12" t="s">
        <v>170</v>
      </c>
      <c r="AT1354" s="198">
        <v>1</v>
      </c>
      <c r="AU1354" s="198">
        <v>0.5</v>
      </c>
      <c r="AV1354" s="12" t="s">
        <v>259</v>
      </c>
      <c r="AW1354" s="135">
        <v>0</v>
      </c>
      <c r="AX1354" s="135">
        <v>0</v>
      </c>
      <c r="AY1354" s="135">
        <v>0</v>
      </c>
      <c r="AZ1354" s="135">
        <v>0</v>
      </c>
      <c r="BA1354" s="135">
        <v>0</v>
      </c>
      <c r="BB1354" s="136"/>
      <c r="BC1354" s="136"/>
      <c r="BD1354" s="15"/>
      <c r="BE1354" s="137" t="str">
        <f>IF(C1354="","",C1354)</f>
        <v>Unable to reach higher BPS</v>
      </c>
      <c r="BF1354" s="11"/>
      <c r="BG1354" s="11"/>
      <c r="BH1354" s="11"/>
      <c r="BI1354" s="11" t="s">
        <v>183</v>
      </c>
      <c r="BJ1354" s="11" t="s">
        <v>183</v>
      </c>
      <c r="BK1354" s="11" t="s">
        <v>183</v>
      </c>
      <c r="BL1354" s="11" t="s">
        <v>183</v>
      </c>
      <c r="BM1354" s="11" t="s">
        <v>183</v>
      </c>
      <c r="BN1354" s="11" t="s">
        <v>183</v>
      </c>
      <c r="BO1354" s="11" t="s">
        <v>183</v>
      </c>
      <c r="BP1354" s="11" t="s">
        <v>183</v>
      </c>
      <c r="BQ1354" s="11" t="s">
        <v>183</v>
      </c>
      <c r="BR1354" s="11" t="s">
        <v>183</v>
      </c>
      <c r="BS1354" s="11" t="s">
        <v>183</v>
      </c>
      <c r="BT1354" s="11" t="s">
        <v>183</v>
      </c>
      <c r="BU1354" s="11"/>
      <c r="BV1354" s="15">
        <f t="shared" ref="BV1354:BZ1355" si="641">IF(UPPER(TRIM(D1354))="X",1,0)</f>
        <v>0</v>
      </c>
      <c r="BW1354" s="15">
        <f t="shared" si="641"/>
        <v>0</v>
      </c>
      <c r="BX1354" s="15">
        <f t="shared" si="641"/>
        <v>0</v>
      </c>
      <c r="BY1354" s="15">
        <f t="shared" si="641"/>
        <v>0</v>
      </c>
      <c r="BZ1354" s="15">
        <f t="shared" si="641"/>
        <v>0</v>
      </c>
      <c r="CA1354" s="15">
        <f>IF(UPPER(TRIM(J1354))="X",1,0)</f>
        <v>0</v>
      </c>
      <c r="CB1354" s="15">
        <f>IF(UPPER(TRIM(L1354))="X",1,0)</f>
        <v>0</v>
      </c>
      <c r="CC1354" s="15">
        <f>IF(UPPER(TRIM(M1354))="X",1,0)</f>
        <v>0</v>
      </c>
      <c r="CD1354" s="15">
        <f>IF(UPPER(TRIM(I1354))="X",1,0)</f>
        <v>0</v>
      </c>
      <c r="CE1354" s="15">
        <f>IF(UPPER(TRIM(K1354))="X",1,0)</f>
        <v>0</v>
      </c>
      <c r="CF1354" s="15">
        <f t="shared" ref="CF1354:CU1355" si="642">IF(UPPER(TRIM(N1354))="X",1,0)</f>
        <v>0</v>
      </c>
      <c r="CG1354" s="15">
        <f t="shared" si="642"/>
        <v>0</v>
      </c>
      <c r="CH1354" s="15">
        <f t="shared" si="642"/>
        <v>0</v>
      </c>
      <c r="CI1354" s="15">
        <f t="shared" si="642"/>
        <v>0</v>
      </c>
      <c r="CJ1354" s="15">
        <f t="shared" si="642"/>
        <v>0</v>
      </c>
      <c r="CK1354" s="15">
        <f t="shared" si="642"/>
        <v>0</v>
      </c>
      <c r="CL1354" s="15">
        <f t="shared" si="642"/>
        <v>0</v>
      </c>
      <c r="CM1354" s="15">
        <f t="shared" si="642"/>
        <v>0</v>
      </c>
      <c r="CN1354" s="15">
        <f t="shared" si="642"/>
        <v>0</v>
      </c>
      <c r="CO1354" s="15">
        <f t="shared" si="642"/>
        <v>0</v>
      </c>
      <c r="CP1354" s="15">
        <f t="shared" si="642"/>
        <v>0</v>
      </c>
      <c r="CQ1354" s="15">
        <f t="shared" si="642"/>
        <v>0</v>
      </c>
      <c r="CR1354" s="15">
        <f t="shared" si="642"/>
        <v>0</v>
      </c>
      <c r="CS1354" s="15">
        <f t="shared" si="642"/>
        <v>0</v>
      </c>
      <c r="CT1354" s="15">
        <f t="shared" si="642"/>
        <v>0</v>
      </c>
      <c r="CU1354" s="15">
        <f t="shared" si="642"/>
        <v>0</v>
      </c>
      <c r="CV1354" s="15">
        <f t="shared" ref="CP1354:DA1355" si="643">IF(UPPER(TRIM(AD1354))="X",1,0)</f>
        <v>0</v>
      </c>
      <c r="CW1354" s="15">
        <f t="shared" si="643"/>
        <v>0</v>
      </c>
      <c r="CX1354" s="15">
        <f t="shared" si="643"/>
        <v>0</v>
      </c>
      <c r="CY1354" s="15">
        <f t="shared" si="643"/>
        <v>0</v>
      </c>
      <c r="CZ1354" s="15">
        <f t="shared" si="643"/>
        <v>0</v>
      </c>
      <c r="DA1354" s="15">
        <f t="shared" si="643"/>
        <v>0</v>
      </c>
      <c r="DB1354" s="16">
        <f>IF(UPPER(TRIM(AM1354))="P", 0, IF(UPPER(TRIM(AM1354))="C", 16384, IF(UPPER(TRIM(AM1354))="B", 32768, IF(UPPER(TRIM(AM1354))="U", 49152, -1))))</f>
        <v>0</v>
      </c>
      <c r="DC1354" s="16">
        <f>HEX2DEC(AN1354)</f>
        <v>4646</v>
      </c>
      <c r="DD1354" s="16">
        <f>IF(UPPER(TRIM(BB1354))="",0,IF(UPPER(TRIM(BB1354))="M",32,IF(UPPER(TRIM(BB1354))="H",64,IF(UPPER(TRIM(BB1354))="I",128,-1))))</f>
        <v>0</v>
      </c>
      <c r="DE1354" s="16">
        <f>IF(UPPER(TRIM(BC1354))="",0, IF(UPPER(TRIM(BC1354))="U",1,IF(UPPER(TRIM(BC1354))="A",2,IF(UPPER(TRIM(BC1354))="B1",4,IF(UPPER(TRIM(BC1354))="B2",8,IF(UPPER(TRIM(BC1354))="C",16,-1))))))</f>
        <v>0</v>
      </c>
      <c r="DF1354" s="17"/>
      <c r="DG1354" s="16">
        <v>480</v>
      </c>
      <c r="DH1354" s="16">
        <f>AK1354</f>
        <v>3465</v>
      </c>
      <c r="DI1354" s="16">
        <f>AL1354</f>
        <v>7</v>
      </c>
      <c r="DJ1354" s="16">
        <f>DB1354 + DC1354</f>
        <v>4646</v>
      </c>
      <c r="DK1354" s="16">
        <f>HEX2DEC(AO1354)</f>
        <v>0</v>
      </c>
      <c r="DL1354" s="16">
        <f>HEX2DEC(AP1354)</f>
        <v>4646</v>
      </c>
      <c r="DM1354" s="128">
        <v>0</v>
      </c>
      <c r="DN1354" s="16">
        <v>377</v>
      </c>
      <c r="DO1354" s="16">
        <f>BV1354*2^15+BW1354*2^14+BX1354*2^13+BY1354*2^12+BZ1354*2^11+CA1354*2^10+CB1354*2^9+CC1354*2^8+CD1354*2^7+CE1354*2^6+CF1354*2^5+CG1354*2^4+CH1354*2^3+CI1354*2^2+CJ1354*2^1+CK1354*2^0</f>
        <v>0</v>
      </c>
      <c r="DP1354" s="16">
        <f>CL1354*2^15+CM1354*2^14+CN1354*2^13+CO1354*2^12+CP1354*2^11+CQ1354*2^10+CR1354*2^9+CS1354*2^8+CT1354*2^7+CU1354*2^6+CV1354*2^5+CW1354*2^4+CX1354*2^3+CY1354*2^2+CZ1354*2^1+DA1354*2^0</f>
        <v>0</v>
      </c>
      <c r="DQ1354" s="16">
        <f>IF(DS1354=2,AT1354*1000,AT1354)</f>
        <v>1000</v>
      </c>
      <c r="DR1354" s="16">
        <f>IF(DT1354=2,AU1354*1000,AU1354)</f>
        <v>500</v>
      </c>
      <c r="DS1354" s="16">
        <v>2</v>
      </c>
      <c r="DT1354" s="16">
        <v>2</v>
      </c>
      <c r="DU1354" s="16">
        <f>MAX(0,MIN(AX1354,3))*2^14+MAX(0,MIN(AY1354,3))*2^12+MAX(0,MIN(AZ1354,3))*2^10+MAX(0,MIN(BA1354,3))*2^8+IF(AW1354&lt;0,31,IF(AW1354&gt;30,30,AW1354))</f>
        <v>0</v>
      </c>
      <c r="DV1354" s="16">
        <f>DD1354 + DE1354</f>
        <v>0</v>
      </c>
      <c r="DW1354" s="138"/>
      <c r="DX1354" s="137"/>
      <c r="DY1354" s="137"/>
      <c r="DZ1354" s="17"/>
      <c r="EA1354" s="15"/>
      <c r="EB1354" s="15"/>
      <c r="EC1354" s="15"/>
      <c r="ED1354" s="15"/>
    </row>
    <row r="1355" spans="1:134" ht="15" hidden="1" customHeight="1" x14ac:dyDescent="0.3">
      <c r="A1355" s="154"/>
      <c r="B1355" s="139"/>
      <c r="C1355" s="553" t="s">
        <v>2073</v>
      </c>
      <c r="D1355" s="151"/>
      <c r="E1355" s="151"/>
      <c r="F1355" s="152"/>
      <c r="G1355" s="151"/>
      <c r="H1355" s="152"/>
      <c r="I1355" s="152"/>
      <c r="J1355" s="152"/>
      <c r="K1355" s="152"/>
      <c r="L1355" s="152"/>
      <c r="M1355" s="152"/>
      <c r="N1355" s="152"/>
      <c r="O1355" s="152"/>
      <c r="P1355" s="152"/>
      <c r="Q1355" s="152"/>
      <c r="R1355" s="152"/>
      <c r="S1355" s="152"/>
      <c r="T1355" s="152"/>
      <c r="U1355" s="152"/>
      <c r="V1355" s="152"/>
      <c r="W1355" s="152"/>
      <c r="X1355" s="152"/>
      <c r="Y1355" s="152"/>
      <c r="Z1355" s="152"/>
      <c r="AA1355" s="152"/>
      <c r="AB1355" s="152"/>
      <c r="AC1355" s="152"/>
      <c r="AD1355" s="152"/>
      <c r="AE1355" s="152"/>
      <c r="AF1355" s="152"/>
      <c r="AG1355" s="152"/>
      <c r="AH1355" s="152"/>
      <c r="AI1355" s="152"/>
      <c r="AJ1355" s="128">
        <f>IF($DM1355=0,0,(IF(_xlfn.BITAND($DM1355, 128),"8,", "") &amp; IF(_xlfn.BITAND($DM1355,64),"7,", "") &amp; IF(_xlfn.BITAND($DM1355,7), _xlfn.BITAND($DM1355,7) &amp; ",", "") &amp; IF(_xlfn.BITAND($DM1355, 56), _xlfn.BITAND($DM1355, 56)/8, "")))</f>
        <v>0</v>
      </c>
      <c r="AK1355" s="129">
        <v>3465</v>
      </c>
      <c r="AL1355" s="129">
        <v>7</v>
      </c>
      <c r="AM1355" s="130" t="s">
        <v>165</v>
      </c>
      <c r="AN1355" s="131" t="s">
        <v>2074</v>
      </c>
      <c r="AO1355" s="131" t="s">
        <v>167</v>
      </c>
      <c r="AP1355" s="131" t="s">
        <v>2074</v>
      </c>
      <c r="AQ1355" s="132" t="s">
        <v>2075</v>
      </c>
      <c r="AR1355" s="133">
        <v>-20</v>
      </c>
      <c r="AS1355" s="12" t="s">
        <v>170</v>
      </c>
      <c r="AT1355" s="198">
        <v>1</v>
      </c>
      <c r="AU1355" s="198">
        <v>0.5</v>
      </c>
      <c r="AV1355" s="12" t="s">
        <v>259</v>
      </c>
      <c r="AW1355" s="135">
        <v>0</v>
      </c>
      <c r="AX1355" s="135">
        <v>0</v>
      </c>
      <c r="AY1355" s="135">
        <v>0</v>
      </c>
      <c r="AZ1355" s="135">
        <v>0</v>
      </c>
      <c r="BA1355" s="135">
        <v>0</v>
      </c>
      <c r="BB1355" s="136"/>
      <c r="BC1355" s="136"/>
      <c r="BD1355" s="15"/>
      <c r="BE1355" s="137" t="str">
        <f>IF(C1355="","",C1355)</f>
        <v>Unable to reach lower BPS</v>
      </c>
      <c r="BF1355" s="11"/>
      <c r="BG1355" s="11"/>
      <c r="BH1355" s="11"/>
      <c r="BI1355" s="11" t="s">
        <v>183</v>
      </c>
      <c r="BJ1355" s="11" t="s">
        <v>183</v>
      </c>
      <c r="BK1355" s="11" t="s">
        <v>183</v>
      </c>
      <c r="BL1355" s="11" t="s">
        <v>183</v>
      </c>
      <c r="BM1355" s="11" t="s">
        <v>183</v>
      </c>
      <c r="BN1355" s="11" t="s">
        <v>183</v>
      </c>
      <c r="BO1355" s="11" t="s">
        <v>183</v>
      </c>
      <c r="BP1355" s="11" t="s">
        <v>183</v>
      </c>
      <c r="BQ1355" s="11" t="s">
        <v>183</v>
      </c>
      <c r="BR1355" s="11" t="s">
        <v>183</v>
      </c>
      <c r="BS1355" s="11" t="s">
        <v>183</v>
      </c>
      <c r="BT1355" s="11" t="s">
        <v>183</v>
      </c>
      <c r="BU1355" s="11"/>
      <c r="BV1355" s="15">
        <f t="shared" si="641"/>
        <v>0</v>
      </c>
      <c r="BW1355" s="15">
        <f t="shared" si="641"/>
        <v>0</v>
      </c>
      <c r="BX1355" s="15">
        <f t="shared" si="641"/>
        <v>0</v>
      </c>
      <c r="BY1355" s="15">
        <f t="shared" si="641"/>
        <v>0</v>
      </c>
      <c r="BZ1355" s="15">
        <f t="shared" si="641"/>
        <v>0</v>
      </c>
      <c r="CA1355" s="15">
        <f>IF(UPPER(TRIM(J1355))="X",1,0)</f>
        <v>0</v>
      </c>
      <c r="CB1355" s="15">
        <f>IF(UPPER(TRIM(L1355))="X",1,0)</f>
        <v>0</v>
      </c>
      <c r="CC1355" s="15">
        <f>IF(UPPER(TRIM(M1355))="X",1,0)</f>
        <v>0</v>
      </c>
      <c r="CD1355" s="15">
        <f>IF(UPPER(TRIM(I1355))="X",1,0)</f>
        <v>0</v>
      </c>
      <c r="CE1355" s="15">
        <f>IF(UPPER(TRIM(K1355))="X",1,0)</f>
        <v>0</v>
      </c>
      <c r="CF1355" s="15">
        <f t="shared" si="642"/>
        <v>0</v>
      </c>
      <c r="CG1355" s="15">
        <f t="shared" si="642"/>
        <v>0</v>
      </c>
      <c r="CH1355" s="15">
        <f t="shared" si="642"/>
        <v>0</v>
      </c>
      <c r="CI1355" s="15">
        <f t="shared" si="642"/>
        <v>0</v>
      </c>
      <c r="CJ1355" s="15">
        <f t="shared" si="642"/>
        <v>0</v>
      </c>
      <c r="CK1355" s="15">
        <f t="shared" si="642"/>
        <v>0</v>
      </c>
      <c r="CL1355" s="15">
        <f t="shared" si="642"/>
        <v>0</v>
      </c>
      <c r="CM1355" s="15">
        <f t="shared" si="642"/>
        <v>0</v>
      </c>
      <c r="CN1355" s="15">
        <f t="shared" si="642"/>
        <v>0</v>
      </c>
      <c r="CO1355" s="15">
        <f t="shared" si="642"/>
        <v>0</v>
      </c>
      <c r="CP1355" s="15">
        <f t="shared" si="643"/>
        <v>0</v>
      </c>
      <c r="CQ1355" s="15">
        <f t="shared" si="643"/>
        <v>0</v>
      </c>
      <c r="CR1355" s="15">
        <f t="shared" si="643"/>
        <v>0</v>
      </c>
      <c r="CS1355" s="15">
        <f t="shared" si="643"/>
        <v>0</v>
      </c>
      <c r="CT1355" s="15">
        <f t="shared" si="643"/>
        <v>0</v>
      </c>
      <c r="CU1355" s="15">
        <f t="shared" si="643"/>
        <v>0</v>
      </c>
      <c r="CV1355" s="15">
        <f t="shared" si="643"/>
        <v>0</v>
      </c>
      <c r="CW1355" s="15">
        <f t="shared" si="643"/>
        <v>0</v>
      </c>
      <c r="CX1355" s="15">
        <f t="shared" si="643"/>
        <v>0</v>
      </c>
      <c r="CY1355" s="15">
        <f t="shared" si="643"/>
        <v>0</v>
      </c>
      <c r="CZ1355" s="15">
        <f t="shared" si="643"/>
        <v>0</v>
      </c>
      <c r="DA1355" s="15">
        <f t="shared" si="643"/>
        <v>0</v>
      </c>
      <c r="DB1355" s="16">
        <f>IF(UPPER(TRIM(AM1355))="P", 0, IF(UPPER(TRIM(AM1355))="C", 16384, IF(UPPER(TRIM(AM1355))="B", 32768, IF(UPPER(TRIM(AM1355))="U", 49152, -1))))</f>
        <v>0</v>
      </c>
      <c r="DC1355" s="16">
        <f>HEX2DEC(AN1355)</f>
        <v>4647</v>
      </c>
      <c r="DD1355" s="16">
        <f>IF(UPPER(TRIM(BB1355))="",0,IF(UPPER(TRIM(BB1355))="M",32,IF(UPPER(TRIM(BB1355))="H",64,IF(UPPER(TRIM(BB1355))="I",128,-1))))</f>
        <v>0</v>
      </c>
      <c r="DE1355" s="16">
        <f>IF(UPPER(TRIM(BC1355))="",0, IF(UPPER(TRIM(BC1355))="U",1,IF(UPPER(TRIM(BC1355))="A",2,IF(UPPER(TRIM(BC1355))="B1",4,IF(UPPER(TRIM(BC1355))="B2",8,IF(UPPER(TRIM(BC1355))="C",16,-1))))))</f>
        <v>0</v>
      </c>
      <c r="DF1355" s="17"/>
      <c r="DG1355" s="16">
        <v>481</v>
      </c>
      <c r="DH1355" s="16">
        <f>AK1355</f>
        <v>3465</v>
      </c>
      <c r="DI1355" s="16">
        <f>AL1355</f>
        <v>7</v>
      </c>
      <c r="DJ1355" s="16">
        <f>DB1355 + DC1355</f>
        <v>4647</v>
      </c>
      <c r="DK1355" s="16">
        <f>HEX2DEC(AO1355)</f>
        <v>0</v>
      </c>
      <c r="DL1355" s="16">
        <f>HEX2DEC(AP1355)</f>
        <v>4647</v>
      </c>
      <c r="DM1355" s="128">
        <v>0</v>
      </c>
      <c r="DN1355" s="16">
        <v>378</v>
      </c>
      <c r="DO1355" s="16">
        <f>BV1355*2^15+BW1355*2^14+BX1355*2^13+BY1355*2^12+BZ1355*2^11+CA1355*2^10+CB1355*2^9+CC1355*2^8+CD1355*2^7+CE1355*2^6+CF1355*2^5+CG1355*2^4+CH1355*2^3+CI1355*2^2+CJ1355*2^1+CK1355*2^0</f>
        <v>0</v>
      </c>
      <c r="DP1355" s="16">
        <f>CL1355*2^15+CM1355*2^14+CN1355*2^13+CO1355*2^12+CP1355*2^11+CQ1355*2^10+CR1355*2^9+CS1355*2^8+CT1355*2^7+CU1355*2^6+CV1355*2^5+CW1355*2^4+CX1355*2^3+CY1355*2^2+CZ1355*2^1+DA1355*2^0</f>
        <v>0</v>
      </c>
      <c r="DQ1355" s="16">
        <f>IF(DS1355=2,AT1355*1000,AT1355)</f>
        <v>1000</v>
      </c>
      <c r="DR1355" s="16">
        <f>IF(DT1355=2,AU1355*1000,AU1355)</f>
        <v>500</v>
      </c>
      <c r="DS1355" s="16">
        <v>2</v>
      </c>
      <c r="DT1355" s="16">
        <v>2</v>
      </c>
      <c r="DU1355" s="16">
        <f>MAX(0,MIN(AX1355,3))*2^14+MAX(0,MIN(AY1355,3))*2^12+MAX(0,MIN(AZ1355,3))*2^10+MAX(0,MIN(BA1355,3))*2^8+IF(AW1355&lt;0,31,IF(AW1355&gt;30,30,AW1355))</f>
        <v>0</v>
      </c>
      <c r="DV1355" s="16">
        <f>DD1355 + DE1355</f>
        <v>0</v>
      </c>
      <c r="DW1355" s="138"/>
      <c r="DX1355" s="137"/>
      <c r="DY1355" s="137"/>
      <c r="DZ1355" s="17"/>
      <c r="EA1355" s="15"/>
      <c r="EB1355" s="15"/>
      <c r="EC1355" s="15"/>
      <c r="ED1355" s="15"/>
    </row>
    <row r="1356" spans="1:134" ht="15" hidden="1" customHeight="1" x14ac:dyDescent="0.3">
      <c r="A1356" s="123"/>
      <c r="B1356" s="139"/>
      <c r="C1356" s="553"/>
      <c r="D1356" s="125"/>
      <c r="E1356" s="125"/>
      <c r="F1356" s="125"/>
      <c r="G1356" s="125"/>
      <c r="H1356" s="125"/>
      <c r="I1356" s="125"/>
      <c r="J1356" s="125"/>
      <c r="K1356" s="125"/>
      <c r="L1356" s="125"/>
      <c r="M1356" s="125"/>
      <c r="N1356" s="125"/>
      <c r="O1356" s="125"/>
      <c r="P1356" s="125"/>
      <c r="Q1356" s="125"/>
      <c r="R1356" s="125"/>
      <c r="S1356" s="125"/>
      <c r="T1356" s="125"/>
      <c r="U1356" s="125"/>
      <c r="V1356" s="125"/>
      <c r="W1356" s="125"/>
      <c r="X1356" s="125"/>
      <c r="Y1356" s="125"/>
      <c r="Z1356" s="125"/>
      <c r="AA1356" s="125"/>
      <c r="AB1356" s="125"/>
      <c r="AC1356" s="125"/>
      <c r="AD1356" s="125"/>
      <c r="AE1356" s="125"/>
      <c r="AF1356" s="125"/>
      <c r="AG1356" s="125"/>
      <c r="AH1356" s="125"/>
      <c r="AI1356" s="125"/>
      <c r="AJ1356" s="128"/>
      <c r="AK1356" s="143"/>
      <c r="AL1356" s="143"/>
      <c r="AM1356" s="144"/>
      <c r="AN1356" s="145"/>
      <c r="AO1356" s="145"/>
      <c r="AP1356" s="145"/>
      <c r="AQ1356" s="132" t="s">
        <v>1566</v>
      </c>
      <c r="AR1356" s="134">
        <v>200</v>
      </c>
      <c r="AS1356" s="12" t="s">
        <v>1220</v>
      </c>
      <c r="AT1356" s="224"/>
      <c r="AU1356" s="224"/>
      <c r="AV1356" s="12"/>
      <c r="AW1356" s="12"/>
      <c r="AX1356" s="12"/>
      <c r="AY1356" s="12"/>
      <c r="AZ1356" s="12"/>
      <c r="BA1356" s="12"/>
      <c r="BB1356" s="14"/>
      <c r="BC1356" s="14"/>
      <c r="BD1356" s="15"/>
      <c r="BE1356" s="137" t="s">
        <v>183</v>
      </c>
      <c r="BF1356" s="11"/>
      <c r="BG1356" s="11"/>
      <c r="BH1356" s="11"/>
      <c r="BI1356" s="11" t="s">
        <v>183</v>
      </c>
      <c r="BJ1356" s="11" t="s">
        <v>183</v>
      </c>
      <c r="BK1356" s="11" t="s">
        <v>183</v>
      </c>
      <c r="BL1356" s="11" t="s">
        <v>183</v>
      </c>
      <c r="BM1356" s="11" t="s">
        <v>183</v>
      </c>
      <c r="BN1356" s="11" t="s">
        <v>183</v>
      </c>
      <c r="BO1356" s="11" t="s">
        <v>183</v>
      </c>
      <c r="BP1356" s="11" t="s">
        <v>183</v>
      </c>
      <c r="BQ1356" s="11" t="s">
        <v>183</v>
      </c>
      <c r="BR1356" s="11" t="s">
        <v>183</v>
      </c>
      <c r="BS1356" s="11" t="s">
        <v>183</v>
      </c>
      <c r="BT1356" s="11" t="s">
        <v>183</v>
      </c>
      <c r="BU1356" s="11"/>
      <c r="BV1356" s="15"/>
      <c r="BW1356" s="15"/>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c r="CU1356" s="15"/>
      <c r="CV1356" s="15"/>
      <c r="CW1356" s="15"/>
      <c r="CX1356" s="15"/>
      <c r="CY1356" s="15"/>
      <c r="CZ1356" s="15"/>
      <c r="DA1356" s="15"/>
      <c r="DB1356" s="16"/>
      <c r="DC1356" s="16"/>
      <c r="DD1356" s="16"/>
      <c r="DE1356" s="16"/>
      <c r="DF1356" s="17"/>
      <c r="DG1356" s="16"/>
      <c r="DH1356" s="16"/>
      <c r="DI1356" s="16"/>
      <c r="DJ1356" s="16"/>
      <c r="DK1356" s="16"/>
      <c r="DL1356" s="16"/>
      <c r="DM1356" s="128"/>
      <c r="DN1356" s="16"/>
      <c r="DO1356" s="16"/>
      <c r="DP1356" s="16"/>
      <c r="DQ1356" s="16"/>
      <c r="DR1356" s="16"/>
      <c r="DS1356" s="16"/>
      <c r="DT1356" s="16"/>
      <c r="DU1356" s="16"/>
      <c r="DV1356" s="16"/>
      <c r="DW1356" s="138"/>
      <c r="DX1356" s="137"/>
      <c r="DY1356" s="137"/>
      <c r="DZ1356" s="17"/>
      <c r="EA1356" s="15"/>
      <c r="EB1356" s="15"/>
      <c r="EC1356" s="15"/>
      <c r="ED1356" s="15"/>
    </row>
    <row r="1357" spans="1:134" ht="15" hidden="1" customHeight="1" x14ac:dyDescent="0.3">
      <c r="A1357" s="123"/>
      <c r="B1357" s="139"/>
      <c r="C1357" s="553"/>
      <c r="D1357" s="125"/>
      <c r="E1357" s="125"/>
      <c r="F1357" s="125"/>
      <c r="G1357" s="125"/>
      <c r="H1357" s="125"/>
      <c r="I1357" s="125"/>
      <c r="J1357" s="125"/>
      <c r="K1357" s="125"/>
      <c r="L1357" s="125"/>
      <c r="M1357" s="125"/>
      <c r="N1357" s="125"/>
      <c r="O1357" s="125"/>
      <c r="P1357" s="125"/>
      <c r="Q1357" s="125"/>
      <c r="R1357" s="125"/>
      <c r="S1357" s="125"/>
      <c r="T1357" s="125"/>
      <c r="U1357" s="125"/>
      <c r="V1357" s="125"/>
      <c r="W1357" s="125"/>
      <c r="X1357" s="125"/>
      <c r="Y1357" s="125"/>
      <c r="Z1357" s="125"/>
      <c r="AA1357" s="125"/>
      <c r="AB1357" s="125"/>
      <c r="AC1357" s="125"/>
      <c r="AD1357" s="125"/>
      <c r="AE1357" s="125"/>
      <c r="AF1357" s="125"/>
      <c r="AG1357" s="125"/>
      <c r="AH1357" s="125"/>
      <c r="AI1357" s="125"/>
      <c r="AJ1357" s="128"/>
      <c r="AK1357" s="143"/>
      <c r="AL1357" s="143"/>
      <c r="AM1357" s="144"/>
      <c r="AN1357" s="145"/>
      <c r="AO1357" s="145"/>
      <c r="AP1357" s="145"/>
      <c r="AQ1357" s="140" t="s">
        <v>1567</v>
      </c>
      <c r="AR1357" s="133">
        <v>9</v>
      </c>
      <c r="AS1357" s="12" t="s">
        <v>346</v>
      </c>
      <c r="AT1357" s="224"/>
      <c r="AU1357" s="224"/>
      <c r="AV1357" s="12"/>
      <c r="AW1357" s="12"/>
      <c r="AX1357" s="12"/>
      <c r="AY1357" s="12"/>
      <c r="AZ1357" s="12"/>
      <c r="BA1357" s="12"/>
      <c r="BB1357" s="14"/>
      <c r="BC1357" s="14"/>
      <c r="BD1357" s="15"/>
      <c r="BE1357" s="137" t="s">
        <v>183</v>
      </c>
      <c r="BF1357" s="11"/>
      <c r="BG1357" s="11"/>
      <c r="BH1357" s="11"/>
      <c r="BI1357" s="11" t="s">
        <v>183</v>
      </c>
      <c r="BJ1357" s="11" t="s">
        <v>183</v>
      </c>
      <c r="BK1357" s="11" t="s">
        <v>183</v>
      </c>
      <c r="BL1357" s="11" t="s">
        <v>183</v>
      </c>
      <c r="BM1357" s="11" t="s">
        <v>183</v>
      </c>
      <c r="BN1357" s="11" t="s">
        <v>183</v>
      </c>
      <c r="BO1357" s="11" t="s">
        <v>183</v>
      </c>
      <c r="BP1357" s="11" t="s">
        <v>183</v>
      </c>
      <c r="BQ1357" s="11" t="s">
        <v>183</v>
      </c>
      <c r="BR1357" s="11" t="s">
        <v>183</v>
      </c>
      <c r="BS1357" s="11" t="s">
        <v>183</v>
      </c>
      <c r="BT1357" s="11" t="s">
        <v>183</v>
      </c>
      <c r="BU1357" s="11"/>
      <c r="BV1357" s="15"/>
      <c r="BW1357" s="15"/>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c r="CU1357" s="15"/>
      <c r="CV1357" s="15"/>
      <c r="CW1357" s="15"/>
      <c r="CX1357" s="15"/>
      <c r="CY1357" s="15"/>
      <c r="CZ1357" s="15"/>
      <c r="DA1357" s="15"/>
      <c r="DB1357" s="16"/>
      <c r="DC1357" s="16"/>
      <c r="DD1357" s="16"/>
      <c r="DE1357" s="16"/>
      <c r="DF1357" s="17"/>
      <c r="DG1357" s="16"/>
      <c r="DH1357" s="16"/>
      <c r="DI1357" s="16"/>
      <c r="DJ1357" s="16"/>
      <c r="DK1357" s="16"/>
      <c r="DL1357" s="16"/>
      <c r="DM1357" s="128"/>
      <c r="DN1357" s="16"/>
      <c r="DO1357" s="16"/>
      <c r="DP1357" s="16"/>
      <c r="DQ1357" s="16"/>
      <c r="DR1357" s="16"/>
      <c r="DS1357" s="16"/>
      <c r="DT1357" s="16"/>
      <c r="DU1357" s="16"/>
      <c r="DV1357" s="16"/>
      <c r="DW1357" s="138"/>
      <c r="DX1357" s="137"/>
      <c r="DY1357" s="137"/>
      <c r="DZ1357" s="17"/>
      <c r="EA1357" s="15"/>
      <c r="EB1357" s="15"/>
      <c r="EC1357" s="15"/>
      <c r="ED1357" s="15"/>
    </row>
    <row r="1358" spans="1:134" ht="15" hidden="1" customHeight="1" x14ac:dyDescent="0.3">
      <c r="A1358" s="342" t="s">
        <v>1454</v>
      </c>
      <c r="B1358" s="139"/>
      <c r="C1358" s="553"/>
      <c r="D1358" s="125"/>
      <c r="E1358" s="125"/>
      <c r="F1358" s="125"/>
      <c r="G1358" s="125"/>
      <c r="H1358" s="125"/>
      <c r="I1358" s="125"/>
      <c r="J1358" s="125"/>
      <c r="K1358" s="125"/>
      <c r="L1358" s="125"/>
      <c r="M1358" s="125"/>
      <c r="N1358" s="125"/>
      <c r="O1358" s="125"/>
      <c r="P1358" s="125"/>
      <c r="Q1358" s="125"/>
      <c r="R1358" s="125"/>
      <c r="S1358" s="125"/>
      <c r="T1358" s="125"/>
      <c r="U1358" s="125"/>
      <c r="V1358" s="125"/>
      <c r="W1358" s="125"/>
      <c r="X1358" s="125"/>
      <c r="Y1358" s="125"/>
      <c r="Z1358" s="125"/>
      <c r="AA1358" s="125"/>
      <c r="AB1358" s="125"/>
      <c r="AC1358" s="125"/>
      <c r="AD1358" s="125"/>
      <c r="AE1358" s="125"/>
      <c r="AF1358" s="125"/>
      <c r="AG1358" s="125"/>
      <c r="AH1358" s="125"/>
      <c r="AI1358" s="125"/>
      <c r="AJ1358" s="128"/>
      <c r="AK1358" s="143"/>
      <c r="AL1358" s="143"/>
      <c r="AM1358" s="144"/>
      <c r="AN1358" s="145"/>
      <c r="AO1358" s="145"/>
      <c r="AP1358" s="145"/>
      <c r="AQ1358" s="140" t="s">
        <v>1568</v>
      </c>
      <c r="AR1358" s="133">
        <v>3</v>
      </c>
      <c r="AS1358" s="12"/>
      <c r="AT1358" s="224"/>
      <c r="AU1358" s="224"/>
      <c r="AV1358" s="12"/>
      <c r="AW1358" s="12"/>
      <c r="AX1358" s="12"/>
      <c r="AY1358" s="12"/>
      <c r="AZ1358" s="12"/>
      <c r="BA1358" s="12"/>
      <c r="BB1358" s="14"/>
      <c r="BC1358" s="14"/>
      <c r="BD1358" s="15"/>
      <c r="BE1358" s="137" t="s">
        <v>183</v>
      </c>
      <c r="BF1358" s="11"/>
      <c r="BG1358" s="11"/>
      <c r="BH1358" s="11"/>
      <c r="BI1358" s="11" t="s">
        <v>183</v>
      </c>
      <c r="BJ1358" s="11" t="s">
        <v>183</v>
      </c>
      <c r="BK1358" s="11" t="s">
        <v>183</v>
      </c>
      <c r="BL1358" s="11" t="s">
        <v>183</v>
      </c>
      <c r="BM1358" s="11" t="s">
        <v>183</v>
      </c>
      <c r="BN1358" s="11" t="s">
        <v>183</v>
      </c>
      <c r="BO1358" s="11" t="s">
        <v>183</v>
      </c>
      <c r="BP1358" s="11" t="s">
        <v>183</v>
      </c>
      <c r="BQ1358" s="11" t="s">
        <v>183</v>
      </c>
      <c r="BR1358" s="11" t="s">
        <v>183</v>
      </c>
      <c r="BS1358" s="11" t="s">
        <v>183</v>
      </c>
      <c r="BT1358" s="11" t="s">
        <v>183</v>
      </c>
      <c r="BU1358" s="11"/>
      <c r="BV1358" s="15"/>
      <c r="BW1358" s="15"/>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c r="CU1358" s="15"/>
      <c r="CV1358" s="15"/>
      <c r="CW1358" s="15"/>
      <c r="CX1358" s="15"/>
      <c r="CY1358" s="15"/>
      <c r="CZ1358" s="15"/>
      <c r="DA1358" s="15"/>
      <c r="DB1358" s="16"/>
      <c r="DC1358" s="16"/>
      <c r="DD1358" s="16"/>
      <c r="DE1358" s="16"/>
      <c r="DF1358" s="17"/>
      <c r="DG1358" s="16"/>
      <c r="DH1358" s="16"/>
      <c r="DI1358" s="16"/>
      <c r="DJ1358" s="16"/>
      <c r="DK1358" s="16"/>
      <c r="DL1358" s="16"/>
      <c r="DM1358" s="128"/>
      <c r="DN1358" s="16"/>
      <c r="DO1358" s="16"/>
      <c r="DP1358" s="16"/>
      <c r="DQ1358" s="16"/>
      <c r="DR1358" s="16"/>
      <c r="DS1358" s="16"/>
      <c r="DT1358" s="16"/>
      <c r="DU1358" s="16"/>
      <c r="DV1358" s="16"/>
      <c r="DW1358" s="138"/>
      <c r="DX1358" s="137"/>
      <c r="DY1358" s="137"/>
      <c r="DZ1358" s="17"/>
      <c r="EA1358" s="15"/>
      <c r="EB1358" s="15"/>
      <c r="EC1358" s="15"/>
      <c r="ED1358" s="15"/>
    </row>
    <row r="1359" spans="1:134" ht="15" hidden="1" customHeight="1" x14ac:dyDescent="0.3">
      <c r="A1359" s="342" t="s">
        <v>1456</v>
      </c>
      <c r="B1359" s="139"/>
      <c r="C1359" s="553"/>
      <c r="D1359" s="125"/>
      <c r="E1359" s="125"/>
      <c r="F1359" s="125"/>
      <c r="G1359" s="125"/>
      <c r="H1359" s="125"/>
      <c r="I1359" s="125"/>
      <c r="J1359" s="125"/>
      <c r="K1359" s="125"/>
      <c r="L1359" s="125"/>
      <c r="M1359" s="125"/>
      <c r="N1359" s="125"/>
      <c r="O1359" s="125"/>
      <c r="P1359" s="125"/>
      <c r="Q1359" s="125"/>
      <c r="R1359" s="125"/>
      <c r="S1359" s="125"/>
      <c r="T1359" s="125"/>
      <c r="U1359" s="125"/>
      <c r="V1359" s="125"/>
      <c r="W1359" s="125"/>
      <c r="X1359" s="125"/>
      <c r="Y1359" s="125"/>
      <c r="Z1359" s="125"/>
      <c r="AA1359" s="125"/>
      <c r="AB1359" s="125"/>
      <c r="AC1359" s="125"/>
      <c r="AD1359" s="125"/>
      <c r="AE1359" s="125"/>
      <c r="AF1359" s="125"/>
      <c r="AG1359" s="125"/>
      <c r="AH1359" s="125"/>
      <c r="AI1359" s="125"/>
      <c r="AJ1359" s="128"/>
      <c r="AK1359" s="143"/>
      <c r="AL1359" s="143"/>
      <c r="AM1359" s="144"/>
      <c r="AN1359" s="145"/>
      <c r="AO1359" s="145"/>
      <c r="AP1359" s="145"/>
      <c r="AQ1359" s="140"/>
      <c r="AR1359" s="197"/>
      <c r="AS1359" s="12"/>
      <c r="AT1359" s="224"/>
      <c r="AU1359" s="224"/>
      <c r="AV1359" s="12"/>
      <c r="AW1359" s="12"/>
      <c r="AX1359" s="12"/>
      <c r="AY1359" s="12"/>
      <c r="AZ1359" s="12"/>
      <c r="BA1359" s="12"/>
      <c r="BB1359" s="14"/>
      <c r="BC1359" s="14"/>
      <c r="BD1359" s="15"/>
      <c r="BE1359" s="137" t="s">
        <v>183</v>
      </c>
      <c r="BF1359" s="11"/>
      <c r="BG1359" s="11"/>
      <c r="BH1359" s="11"/>
      <c r="BI1359" s="11" t="s">
        <v>183</v>
      </c>
      <c r="BJ1359" s="11" t="s">
        <v>183</v>
      </c>
      <c r="BK1359" s="11" t="s">
        <v>183</v>
      </c>
      <c r="BL1359" s="11" t="s">
        <v>183</v>
      </c>
      <c r="BM1359" s="11" t="s">
        <v>183</v>
      </c>
      <c r="BN1359" s="11" t="s">
        <v>183</v>
      </c>
      <c r="BO1359" s="11" t="s">
        <v>183</v>
      </c>
      <c r="BP1359" s="11" t="s">
        <v>183</v>
      </c>
      <c r="BQ1359" s="11" t="s">
        <v>183</v>
      </c>
      <c r="BR1359" s="11" t="s">
        <v>183</v>
      </c>
      <c r="BS1359" s="11" t="s">
        <v>183</v>
      </c>
      <c r="BT1359" s="11" t="s">
        <v>183</v>
      </c>
      <c r="BU1359" s="11"/>
      <c r="BV1359" s="15"/>
      <c r="BW1359" s="15"/>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c r="CU1359" s="15"/>
      <c r="CV1359" s="15"/>
      <c r="CW1359" s="15"/>
      <c r="CX1359" s="15"/>
      <c r="CY1359" s="15"/>
      <c r="CZ1359" s="15"/>
      <c r="DA1359" s="15"/>
      <c r="DB1359" s="16"/>
      <c r="DC1359" s="16"/>
      <c r="DD1359" s="16"/>
      <c r="DE1359" s="16"/>
      <c r="DF1359" s="17"/>
      <c r="DG1359" s="16"/>
      <c r="DH1359" s="16"/>
      <c r="DI1359" s="16"/>
      <c r="DJ1359" s="16"/>
      <c r="DK1359" s="16"/>
      <c r="DL1359" s="16"/>
      <c r="DM1359" s="128"/>
      <c r="DN1359" s="16"/>
      <c r="DO1359" s="16"/>
      <c r="DP1359" s="16"/>
      <c r="DQ1359" s="16"/>
      <c r="DR1359" s="16"/>
      <c r="DS1359" s="16"/>
      <c r="DT1359" s="16"/>
      <c r="DU1359" s="16"/>
      <c r="DV1359" s="16"/>
      <c r="DW1359" s="138"/>
      <c r="DX1359" s="137"/>
      <c r="DY1359" s="137"/>
      <c r="DZ1359" s="17"/>
      <c r="EA1359" s="15"/>
      <c r="EB1359" s="15"/>
      <c r="EC1359" s="15"/>
      <c r="ED1359" s="15"/>
    </row>
    <row r="1360" spans="1:134" ht="15" hidden="1" customHeight="1" x14ac:dyDescent="0.3">
      <c r="A1360" s="342" t="s">
        <v>229</v>
      </c>
      <c r="B1360" s="139"/>
      <c r="C1360" s="553" t="s">
        <v>2076</v>
      </c>
      <c r="D1360" s="401"/>
      <c r="E1360" s="403"/>
      <c r="F1360" s="401"/>
      <c r="G1360" s="403"/>
      <c r="H1360" s="401"/>
      <c r="I1360" s="401"/>
      <c r="J1360" s="401"/>
      <c r="K1360" s="401"/>
      <c r="L1360" s="401"/>
      <c r="M1360" s="401"/>
      <c r="N1360" s="401"/>
      <c r="O1360" s="401"/>
      <c r="P1360" s="401"/>
      <c r="Q1360" s="401"/>
      <c r="R1360" s="401"/>
      <c r="S1360" s="401"/>
      <c r="T1360" s="401"/>
      <c r="U1360" s="401"/>
      <c r="V1360" s="401"/>
      <c r="W1360" s="401"/>
      <c r="X1360" s="401"/>
      <c r="Y1360" s="401"/>
      <c r="Z1360" s="401"/>
      <c r="AA1360" s="401"/>
      <c r="AB1360" s="401"/>
      <c r="AC1360" s="401"/>
      <c r="AD1360" s="401"/>
      <c r="AE1360" s="401"/>
      <c r="AF1360" s="401"/>
      <c r="AG1360" s="401"/>
      <c r="AH1360" s="401"/>
      <c r="AI1360" s="401"/>
      <c r="AJ1360" s="128">
        <f>IF($DM1360=0,0,(IF(_xlfn.BITAND($DM1360, 128),"8,", "") &amp; IF(_xlfn.BITAND($DM1360,64),"7,", "") &amp; IF(_xlfn.BITAND($DM1360,7), _xlfn.BITAND($DM1360,7) &amp; ",", "") &amp; IF(_xlfn.BITAND($DM1360, 56), _xlfn.BITAND($DM1360, 56)/8, "")))</f>
        <v>0</v>
      </c>
      <c r="AK1360" s="129">
        <v>3465</v>
      </c>
      <c r="AL1360" s="129">
        <v>31</v>
      </c>
      <c r="AM1360" s="130" t="s">
        <v>165</v>
      </c>
      <c r="AN1360" s="131" t="s">
        <v>2077</v>
      </c>
      <c r="AO1360" s="131" t="s">
        <v>167</v>
      </c>
      <c r="AP1360" s="131" t="s">
        <v>2077</v>
      </c>
      <c r="AQ1360" s="132" t="s">
        <v>1571</v>
      </c>
      <c r="AR1360" s="12"/>
      <c r="AS1360" s="12"/>
      <c r="AT1360" s="198">
        <v>0.5</v>
      </c>
      <c r="AU1360" s="198">
        <v>3</v>
      </c>
      <c r="AV1360" s="12" t="s">
        <v>259</v>
      </c>
      <c r="AW1360" s="135">
        <v>0</v>
      </c>
      <c r="AX1360" s="135">
        <v>0</v>
      </c>
      <c r="AY1360" s="135">
        <v>0</v>
      </c>
      <c r="AZ1360" s="135">
        <v>0</v>
      </c>
      <c r="BA1360" s="135">
        <v>0</v>
      </c>
      <c r="BB1360" s="136"/>
      <c r="BC1360" s="136"/>
      <c r="BD1360" s="15"/>
      <c r="BE1360" s="137" t="s">
        <v>2078</v>
      </c>
      <c r="BF1360" s="11"/>
      <c r="BG1360" s="11"/>
      <c r="BH1360" s="11"/>
      <c r="BI1360" s="11" t="s">
        <v>183</v>
      </c>
      <c r="BJ1360" s="11" t="s">
        <v>183</v>
      </c>
      <c r="BK1360" s="11" t="s">
        <v>183</v>
      </c>
      <c r="BL1360" s="11" t="s">
        <v>183</v>
      </c>
      <c r="BM1360" s="11" t="s">
        <v>183</v>
      </c>
      <c r="BN1360" s="11" t="s">
        <v>183</v>
      </c>
      <c r="BO1360" s="11" t="s">
        <v>183</v>
      </c>
      <c r="BP1360" s="11" t="s">
        <v>183</v>
      </c>
      <c r="BQ1360" s="11" t="s">
        <v>183</v>
      </c>
      <c r="BR1360" s="11" t="s">
        <v>183</v>
      </c>
      <c r="BS1360" s="11" t="s">
        <v>183</v>
      </c>
      <c r="BT1360" s="11" t="s">
        <v>183</v>
      </c>
      <c r="BU1360" s="11"/>
      <c r="BV1360" s="15">
        <f>IF(UPPER(TRIM(D1360))="X",1,0)</f>
        <v>0</v>
      </c>
      <c r="BW1360" s="15">
        <f>IF(UPPER(TRIM(E1360))="X",1,0)</f>
        <v>0</v>
      </c>
      <c r="BX1360" s="15">
        <f>IF(UPPER(TRIM(F1360))="X",1,0)</f>
        <v>0</v>
      </c>
      <c r="BY1360" s="15">
        <f>IF(UPPER(TRIM(G1360))="X",1,0)</f>
        <v>0</v>
      </c>
      <c r="BZ1360" s="15">
        <f>IF(UPPER(TRIM(H1360))="X",1,0)</f>
        <v>0</v>
      </c>
      <c r="CA1360" s="15">
        <f>IF(UPPER(TRIM(J1360))="X",1,0)</f>
        <v>0</v>
      </c>
      <c r="CB1360" s="15">
        <f>IF(UPPER(TRIM(L1360))="X",1,0)</f>
        <v>0</v>
      </c>
      <c r="CC1360" s="15">
        <f>IF(UPPER(TRIM(M1360))="X",1,0)</f>
        <v>0</v>
      </c>
      <c r="CD1360" s="15">
        <f>IF(UPPER(TRIM(I1360))="X",1,0)</f>
        <v>0</v>
      </c>
      <c r="CE1360" s="15">
        <f>IF(UPPER(TRIM(K1360))="X",1,0)</f>
        <v>0</v>
      </c>
      <c r="CF1360" s="15">
        <f t="shared" ref="CF1360:DA1360" si="644">IF(UPPER(TRIM(N1360))="X",1,0)</f>
        <v>0</v>
      </c>
      <c r="CG1360" s="15">
        <f t="shared" si="644"/>
        <v>0</v>
      </c>
      <c r="CH1360" s="15">
        <f t="shared" si="644"/>
        <v>0</v>
      </c>
      <c r="CI1360" s="15">
        <f t="shared" si="644"/>
        <v>0</v>
      </c>
      <c r="CJ1360" s="15">
        <f t="shared" si="644"/>
        <v>0</v>
      </c>
      <c r="CK1360" s="15">
        <f t="shared" si="644"/>
        <v>0</v>
      </c>
      <c r="CL1360" s="15">
        <f t="shared" si="644"/>
        <v>0</v>
      </c>
      <c r="CM1360" s="15">
        <f t="shared" si="644"/>
        <v>0</v>
      </c>
      <c r="CN1360" s="15">
        <f t="shared" si="644"/>
        <v>0</v>
      </c>
      <c r="CO1360" s="15">
        <f t="shared" si="644"/>
        <v>0</v>
      </c>
      <c r="CP1360" s="15">
        <f t="shared" si="644"/>
        <v>0</v>
      </c>
      <c r="CQ1360" s="15">
        <f t="shared" si="644"/>
        <v>0</v>
      </c>
      <c r="CR1360" s="15">
        <f t="shared" si="644"/>
        <v>0</v>
      </c>
      <c r="CS1360" s="15">
        <f t="shared" si="644"/>
        <v>0</v>
      </c>
      <c r="CT1360" s="15">
        <f t="shared" si="644"/>
        <v>0</v>
      </c>
      <c r="CU1360" s="15">
        <f t="shared" si="644"/>
        <v>0</v>
      </c>
      <c r="CV1360" s="15">
        <f t="shared" si="644"/>
        <v>0</v>
      </c>
      <c r="CW1360" s="15">
        <f t="shared" si="644"/>
        <v>0</v>
      </c>
      <c r="CX1360" s="15">
        <f t="shared" si="644"/>
        <v>0</v>
      </c>
      <c r="CY1360" s="15">
        <f t="shared" si="644"/>
        <v>0</v>
      </c>
      <c r="CZ1360" s="15">
        <f t="shared" si="644"/>
        <v>0</v>
      </c>
      <c r="DA1360" s="15">
        <f t="shared" si="644"/>
        <v>0</v>
      </c>
      <c r="DB1360" s="16">
        <f>IF(UPPER(TRIM(AM1360))="P", 0, IF(UPPER(TRIM(AM1360))="C", 16384, IF(UPPER(TRIM(AM1360))="B", 32768, IF(UPPER(TRIM(AM1360))="U", 49152, -1))))</f>
        <v>0</v>
      </c>
      <c r="DC1360" s="16">
        <f>HEX2DEC(AN1360)</f>
        <v>4648</v>
      </c>
      <c r="DD1360" s="16">
        <f>IF(UPPER(TRIM(BB1360))="",0,IF(UPPER(TRIM(BB1360))="M",32,IF(UPPER(TRIM(BB1360))="H",64,IF(UPPER(TRIM(BB1360))="I",128,-1))))</f>
        <v>0</v>
      </c>
      <c r="DE1360" s="16">
        <f>IF(UPPER(TRIM(BC1360))="",0, IF(UPPER(TRIM(BC1360))="U",1,IF(UPPER(TRIM(BC1360))="A",2,IF(UPPER(TRIM(BC1360))="B1",4,IF(UPPER(TRIM(BC1360))="B2",8,IF(UPPER(TRIM(BC1360))="C",16,-1))))))</f>
        <v>0</v>
      </c>
      <c r="DF1360" s="17"/>
      <c r="DG1360" s="16">
        <v>482</v>
      </c>
      <c r="DH1360" s="16">
        <f>AK1360</f>
        <v>3465</v>
      </c>
      <c r="DI1360" s="16">
        <f>AL1360</f>
        <v>31</v>
      </c>
      <c r="DJ1360" s="16">
        <f>DB1360 + DC1360</f>
        <v>4648</v>
      </c>
      <c r="DK1360" s="16">
        <f>HEX2DEC(AO1360)</f>
        <v>0</v>
      </c>
      <c r="DL1360" s="16">
        <f>HEX2DEC(AP1360)</f>
        <v>4648</v>
      </c>
      <c r="DM1360" s="128">
        <v>0</v>
      </c>
      <c r="DN1360" s="16">
        <v>379</v>
      </c>
      <c r="DO1360" s="16">
        <f>BV1360*2^15+BW1360*2^14+BX1360*2^13+BY1360*2^12+BZ1360*2^11+CA1360*2^10+CB1360*2^9+CC1360*2^8+CD1360*2^7+CE1360*2^6+CF1360*2^5+CG1360*2^4+CH1360*2^3+CI1360*2^2+CJ1360*2^1+CK1360*2^0</f>
        <v>0</v>
      </c>
      <c r="DP1360" s="16">
        <f>CL1360*2^15+CM1360*2^14+CN1360*2^13+CO1360*2^12+CP1360*2^11+CQ1360*2^10+CR1360*2^9+CS1360*2^8+CT1360*2^7+CU1360*2^6+CV1360*2^5+CW1360*2^4+CX1360*2^3+CY1360*2^2+CZ1360*2^1+DA1360*2^0</f>
        <v>0</v>
      </c>
      <c r="DQ1360" s="16">
        <f>IF(DS1360=2,AT1360*1000,AT1360)</f>
        <v>500</v>
      </c>
      <c r="DR1360" s="16">
        <f>IF(DT1360=2,AU1360*1000,AU1360)</f>
        <v>3000</v>
      </c>
      <c r="DS1360" s="16">
        <v>2</v>
      </c>
      <c r="DT1360" s="16">
        <v>2</v>
      </c>
      <c r="DU1360" s="16">
        <f>MAX(0,MIN(AX1360,3))*2^14+MAX(0,MIN(AY1360,3))*2^12+MAX(0,MIN(AZ1360,3))*2^10+MAX(0,MIN(BA1360,3))*2^8+IF(AW1360&lt;0,31,IF(AW1360&gt;30,30,AW1360))</f>
        <v>0</v>
      </c>
      <c r="DV1360" s="16">
        <f>DD1360 + DE1360</f>
        <v>0</v>
      </c>
      <c r="DW1360" s="138"/>
      <c r="DX1360" s="137"/>
      <c r="DY1360" s="137"/>
      <c r="DZ1360" s="17"/>
      <c r="EA1360" s="15"/>
      <c r="EB1360" s="15"/>
      <c r="EC1360" s="15"/>
      <c r="ED1360" s="15"/>
    </row>
    <row r="1361" spans="1:134" ht="15" hidden="1" customHeight="1" x14ac:dyDescent="0.3">
      <c r="A1361" s="220"/>
      <c r="B1361" s="139"/>
      <c r="C1361" s="553" t="s">
        <v>1573</v>
      </c>
      <c r="D1361" s="125"/>
      <c r="E1361" s="125"/>
      <c r="F1361" s="125"/>
      <c r="G1361" s="125"/>
      <c r="H1361" s="125"/>
      <c r="I1361" s="125"/>
      <c r="J1361" s="125"/>
      <c r="K1361" s="125"/>
      <c r="L1361" s="125"/>
      <c r="M1361" s="125"/>
      <c r="N1361" s="125"/>
      <c r="O1361" s="125"/>
      <c r="P1361" s="125"/>
      <c r="Q1361" s="125"/>
      <c r="R1361" s="125"/>
      <c r="S1361" s="125"/>
      <c r="T1361" s="125"/>
      <c r="U1361" s="125"/>
      <c r="V1361" s="125"/>
      <c r="W1361" s="125"/>
      <c r="X1361" s="125"/>
      <c r="Y1361" s="125"/>
      <c r="Z1361" s="125"/>
      <c r="AA1361" s="125"/>
      <c r="AB1361" s="125"/>
      <c r="AC1361" s="125"/>
      <c r="AD1361" s="125"/>
      <c r="AE1361" s="125"/>
      <c r="AF1361" s="125"/>
      <c r="AG1361" s="125"/>
      <c r="AH1361" s="125"/>
      <c r="AI1361" s="125"/>
      <c r="AJ1361" s="148"/>
      <c r="AK1361" s="12"/>
      <c r="AL1361" s="12"/>
      <c r="AM1361" s="149"/>
      <c r="AN1361" s="150"/>
      <c r="AO1361" s="150"/>
      <c r="AP1361" s="150"/>
      <c r="AQ1361" s="132" t="s">
        <v>2079</v>
      </c>
      <c r="AR1361" s="12"/>
      <c r="AS1361" s="12"/>
      <c r="AT1361" s="12"/>
      <c r="AU1361" s="12"/>
      <c r="AV1361" s="12"/>
      <c r="AW1361" s="12"/>
      <c r="AX1361" s="12"/>
      <c r="AY1361" s="12"/>
      <c r="AZ1361" s="12"/>
      <c r="BA1361" s="12"/>
      <c r="BB1361" s="14"/>
      <c r="BC1361" s="14"/>
      <c r="BD1361" s="15"/>
      <c r="BE1361" s="137" t="s">
        <v>183</v>
      </c>
      <c r="BF1361" s="11"/>
      <c r="BG1361" s="11"/>
      <c r="BH1361" s="11"/>
      <c r="BI1361" s="11" t="s">
        <v>183</v>
      </c>
      <c r="BJ1361" s="11" t="s">
        <v>183</v>
      </c>
      <c r="BK1361" s="11" t="s">
        <v>183</v>
      </c>
      <c r="BL1361" s="11" t="s">
        <v>183</v>
      </c>
      <c r="BM1361" s="11" t="s">
        <v>183</v>
      </c>
      <c r="BN1361" s="11" t="s">
        <v>183</v>
      </c>
      <c r="BO1361" s="11" t="s">
        <v>183</v>
      </c>
      <c r="BP1361" s="11" t="s">
        <v>183</v>
      </c>
      <c r="BQ1361" s="11" t="s">
        <v>183</v>
      </c>
      <c r="BR1361" s="11" t="s">
        <v>183</v>
      </c>
      <c r="BS1361" s="11" t="s">
        <v>183</v>
      </c>
      <c r="BT1361" s="11" t="s">
        <v>183</v>
      </c>
      <c r="BU1361" s="11"/>
      <c r="BV1361" s="15"/>
      <c r="BW1361" s="15"/>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c r="CU1361" s="15"/>
      <c r="CV1361" s="15"/>
      <c r="CW1361" s="15"/>
      <c r="CX1361" s="15"/>
      <c r="CY1361" s="15"/>
      <c r="CZ1361" s="15"/>
      <c r="DA1361" s="15"/>
      <c r="DB1361" s="16"/>
      <c r="DC1361" s="16"/>
      <c r="DD1361" s="16"/>
      <c r="DE1361" s="16"/>
      <c r="DF1361" s="17"/>
      <c r="DG1361" s="16"/>
      <c r="DH1361" s="16"/>
      <c r="DI1361" s="16"/>
      <c r="DJ1361" s="16"/>
      <c r="DK1361" s="16"/>
      <c r="DL1361" s="16"/>
      <c r="DM1361" s="13"/>
      <c r="DN1361" s="16"/>
      <c r="DO1361" s="16"/>
      <c r="DP1361" s="16"/>
      <c r="DQ1361" s="16"/>
      <c r="DR1361" s="16"/>
      <c r="DS1361" s="16"/>
      <c r="DT1361" s="16"/>
      <c r="DU1361" s="16"/>
      <c r="DV1361" s="16"/>
      <c r="DW1361" s="138"/>
      <c r="DX1361" s="137"/>
      <c r="DY1361" s="137"/>
      <c r="DZ1361" s="17"/>
      <c r="EA1361" s="15"/>
      <c r="EB1361" s="15"/>
      <c r="EC1361" s="15"/>
      <c r="ED1361" s="15"/>
    </row>
    <row r="1362" spans="1:134" ht="15" hidden="1" customHeight="1" x14ac:dyDescent="0.3">
      <c r="A1362" s="220"/>
      <c r="B1362" s="139"/>
      <c r="C1362" s="553"/>
      <c r="D1362" s="125"/>
      <c r="E1362" s="125"/>
      <c r="F1362" s="125"/>
      <c r="G1362" s="125"/>
      <c r="H1362" s="125"/>
      <c r="I1362" s="125"/>
      <c r="J1362" s="125"/>
      <c r="K1362" s="125"/>
      <c r="L1362" s="125"/>
      <c r="M1362" s="125"/>
      <c r="N1362" s="125"/>
      <c r="O1362" s="125"/>
      <c r="P1362" s="125"/>
      <c r="Q1362" s="125"/>
      <c r="R1362" s="125"/>
      <c r="S1362" s="125"/>
      <c r="T1362" s="125"/>
      <c r="U1362" s="125"/>
      <c r="V1362" s="125"/>
      <c r="W1362" s="125"/>
      <c r="X1362" s="125"/>
      <c r="Y1362" s="125"/>
      <c r="Z1362" s="125"/>
      <c r="AA1362" s="125"/>
      <c r="AB1362" s="125"/>
      <c r="AC1362" s="125"/>
      <c r="AD1362" s="125"/>
      <c r="AE1362" s="125"/>
      <c r="AF1362" s="125"/>
      <c r="AG1362" s="125"/>
      <c r="AH1362" s="125"/>
      <c r="AI1362" s="125"/>
      <c r="AJ1362" s="148"/>
      <c r="AK1362" s="12"/>
      <c r="AL1362" s="12"/>
      <c r="AM1362" s="149"/>
      <c r="AN1362" s="150"/>
      <c r="AO1362" s="150"/>
      <c r="AP1362" s="150"/>
      <c r="AQ1362" s="132"/>
      <c r="AR1362" s="12"/>
      <c r="AS1362" s="12"/>
      <c r="AT1362" s="12"/>
      <c r="AU1362" s="12"/>
      <c r="AV1362" s="12"/>
      <c r="AW1362" s="12"/>
      <c r="AX1362" s="12"/>
      <c r="AY1362" s="12"/>
      <c r="AZ1362" s="12"/>
      <c r="BA1362" s="12"/>
      <c r="BB1362" s="14"/>
      <c r="BC1362" s="14"/>
      <c r="BD1362" s="15"/>
      <c r="BE1362" s="137" t="s">
        <v>183</v>
      </c>
      <c r="BF1362" s="11"/>
      <c r="BG1362" s="11"/>
      <c r="BH1362" s="11"/>
      <c r="BI1362" s="11" t="s">
        <v>183</v>
      </c>
      <c r="BJ1362" s="11" t="s">
        <v>183</v>
      </c>
      <c r="BK1362" s="11" t="s">
        <v>183</v>
      </c>
      <c r="BL1362" s="11" t="s">
        <v>183</v>
      </c>
      <c r="BM1362" s="11" t="s">
        <v>183</v>
      </c>
      <c r="BN1362" s="11" t="s">
        <v>183</v>
      </c>
      <c r="BO1362" s="11" t="s">
        <v>183</v>
      </c>
      <c r="BP1362" s="11" t="s">
        <v>183</v>
      </c>
      <c r="BQ1362" s="11" t="s">
        <v>183</v>
      </c>
      <c r="BR1362" s="11" t="s">
        <v>183</v>
      </c>
      <c r="BS1362" s="11" t="s">
        <v>183</v>
      </c>
      <c r="BT1362" s="11" t="s">
        <v>183</v>
      </c>
      <c r="BU1362" s="11"/>
      <c r="BV1362" s="15"/>
      <c r="BW1362" s="15"/>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c r="CU1362" s="15"/>
      <c r="CV1362" s="15"/>
      <c r="CW1362" s="15"/>
      <c r="CX1362" s="15"/>
      <c r="CY1362" s="15"/>
      <c r="CZ1362" s="15"/>
      <c r="DA1362" s="15"/>
      <c r="DB1362" s="16"/>
      <c r="DC1362" s="16"/>
      <c r="DD1362" s="16"/>
      <c r="DE1362" s="16"/>
      <c r="DF1362" s="17"/>
      <c r="DG1362" s="16"/>
      <c r="DH1362" s="16"/>
      <c r="DI1362" s="16"/>
      <c r="DJ1362" s="16"/>
      <c r="DK1362" s="16"/>
      <c r="DL1362" s="16"/>
      <c r="DM1362" s="13"/>
      <c r="DN1362" s="16"/>
      <c r="DO1362" s="16"/>
      <c r="DP1362" s="16"/>
      <c r="DQ1362" s="16"/>
      <c r="DR1362" s="16"/>
      <c r="DS1362" s="16"/>
      <c r="DT1362" s="16"/>
      <c r="DU1362" s="16"/>
      <c r="DV1362" s="16"/>
      <c r="DW1362" s="138"/>
      <c r="DX1362" s="137"/>
      <c r="DY1362" s="137"/>
      <c r="DZ1362" s="17"/>
      <c r="EA1362" s="15"/>
      <c r="EB1362" s="15"/>
      <c r="EC1362" s="15"/>
      <c r="ED1362" s="15"/>
    </row>
    <row r="1363" spans="1:134" ht="15" hidden="1" customHeight="1" x14ac:dyDescent="0.3">
      <c r="A1363" s="220"/>
      <c r="B1363" s="449"/>
      <c r="C1363" s="553" t="s">
        <v>2080</v>
      </c>
      <c r="D1363" s="450"/>
      <c r="E1363" s="451"/>
      <c r="F1363" s="450"/>
      <c r="G1363" s="451"/>
      <c r="H1363" s="450"/>
      <c r="I1363" s="450"/>
      <c r="J1363" s="450"/>
      <c r="K1363" s="450"/>
      <c r="L1363" s="450"/>
      <c r="M1363" s="450"/>
      <c r="N1363" s="450"/>
      <c r="O1363" s="450"/>
      <c r="P1363" s="450"/>
      <c r="Q1363" s="450"/>
      <c r="R1363" s="450"/>
      <c r="S1363" s="450"/>
      <c r="T1363" s="450"/>
      <c r="U1363" s="450"/>
      <c r="V1363" s="450"/>
      <c r="W1363" s="450"/>
      <c r="X1363" s="450"/>
      <c r="Y1363" s="450"/>
      <c r="Z1363" s="450"/>
      <c r="AA1363" s="450"/>
      <c r="AB1363" s="450"/>
      <c r="AC1363" s="450"/>
      <c r="AD1363" s="450"/>
      <c r="AE1363" s="450"/>
      <c r="AF1363" s="450"/>
      <c r="AG1363" s="450"/>
      <c r="AH1363" s="450"/>
      <c r="AI1363" s="450"/>
      <c r="AJ1363" s="128">
        <f>IF($DM1363=0,0,(IF(_xlfn.BITAND($DM1363, 128),"8,", "") &amp; IF(_xlfn.BITAND($DM1363,64),"7,", "") &amp; IF(_xlfn.BITAND($DM1363,7), _xlfn.BITAND($DM1363,7) &amp; ",", "") &amp; IF(_xlfn.BITAND($DM1363, 56), _xlfn.BITAND($DM1363, 56)/8, "")))</f>
        <v>0</v>
      </c>
      <c r="AK1363" s="129">
        <v>3465</v>
      </c>
      <c r="AL1363" s="129">
        <v>6</v>
      </c>
      <c r="AM1363" s="130" t="s">
        <v>165</v>
      </c>
      <c r="AN1363" s="131" t="s">
        <v>2081</v>
      </c>
      <c r="AO1363" s="131" t="s">
        <v>1577</v>
      </c>
      <c r="AP1363" s="452" t="s">
        <v>2081</v>
      </c>
      <c r="AQ1363" s="132" t="s">
        <v>2082</v>
      </c>
      <c r="AR1363" s="133">
        <v>4.5</v>
      </c>
      <c r="AS1363" s="12" t="s">
        <v>1579</v>
      </c>
      <c r="AT1363" s="198">
        <v>4</v>
      </c>
      <c r="AU1363" s="198">
        <v>2</v>
      </c>
      <c r="AV1363" s="12" t="s">
        <v>259</v>
      </c>
      <c r="AW1363" s="135">
        <v>0</v>
      </c>
      <c r="AX1363" s="135">
        <v>0</v>
      </c>
      <c r="AY1363" s="135">
        <v>0</v>
      </c>
      <c r="AZ1363" s="135">
        <v>0</v>
      </c>
      <c r="BA1363" s="135">
        <v>0</v>
      </c>
      <c r="BB1363" s="136"/>
      <c r="BC1363" s="136"/>
      <c r="BD1363" s="15"/>
      <c r="BE1363" s="137" t="str">
        <f>IF(C1363="","",C1363)</f>
        <v>HBB drive current high</v>
      </c>
      <c r="BF1363" s="11"/>
      <c r="BG1363" s="11"/>
      <c r="BH1363" s="11"/>
      <c r="BI1363" s="11" t="s">
        <v>183</v>
      </c>
      <c r="BJ1363" s="11" t="s">
        <v>183</v>
      </c>
      <c r="BK1363" s="11" t="s">
        <v>183</v>
      </c>
      <c r="BL1363" s="11" t="s">
        <v>183</v>
      </c>
      <c r="BM1363" s="11" t="s">
        <v>183</v>
      </c>
      <c r="BN1363" s="11" t="s">
        <v>183</v>
      </c>
      <c r="BO1363" s="11" t="s">
        <v>183</v>
      </c>
      <c r="BP1363" s="11" t="s">
        <v>183</v>
      </c>
      <c r="BQ1363" s="11" t="s">
        <v>183</v>
      </c>
      <c r="BR1363" s="11" t="s">
        <v>183</v>
      </c>
      <c r="BS1363" s="11" t="s">
        <v>183</v>
      </c>
      <c r="BT1363" s="11" t="s">
        <v>183</v>
      </c>
      <c r="BU1363" s="11"/>
      <c r="BV1363" s="15">
        <f>IF(UPPER(TRIM(D1363))="X",1,0)</f>
        <v>0</v>
      </c>
      <c r="BW1363" s="15">
        <f>IF(UPPER(TRIM(E1363))="X",1,0)</f>
        <v>0</v>
      </c>
      <c r="BX1363" s="15">
        <f>IF(UPPER(TRIM(F1363))="X",1,0)</f>
        <v>0</v>
      </c>
      <c r="BY1363" s="15">
        <f>IF(UPPER(TRIM(G1363))="X",1,0)</f>
        <v>0</v>
      </c>
      <c r="BZ1363" s="15">
        <f>IF(UPPER(TRIM(H1363))="X",1,0)</f>
        <v>0</v>
      </c>
      <c r="CA1363" s="15">
        <f>IF(UPPER(TRIM(J1363))="X",1,0)</f>
        <v>0</v>
      </c>
      <c r="CB1363" s="15">
        <f>IF(UPPER(TRIM(L1363))="X",1,0)</f>
        <v>0</v>
      </c>
      <c r="CC1363" s="15">
        <f>IF(UPPER(TRIM(M1363))="X",1,0)</f>
        <v>0</v>
      </c>
      <c r="CD1363" s="15">
        <f>IF(UPPER(TRIM(I1363))="X",1,0)</f>
        <v>0</v>
      </c>
      <c r="CE1363" s="15">
        <f>IF(UPPER(TRIM(K1363))="X",1,0)</f>
        <v>0</v>
      </c>
      <c r="CF1363" s="15">
        <f t="shared" ref="CF1363:DA1363" si="645">IF(UPPER(TRIM(N1363))="X",1,0)</f>
        <v>0</v>
      </c>
      <c r="CG1363" s="15">
        <f t="shared" si="645"/>
        <v>0</v>
      </c>
      <c r="CH1363" s="15">
        <f t="shared" si="645"/>
        <v>0</v>
      </c>
      <c r="CI1363" s="15">
        <f t="shared" si="645"/>
        <v>0</v>
      </c>
      <c r="CJ1363" s="15">
        <f t="shared" si="645"/>
        <v>0</v>
      </c>
      <c r="CK1363" s="15">
        <f t="shared" si="645"/>
        <v>0</v>
      </c>
      <c r="CL1363" s="15">
        <f t="shared" si="645"/>
        <v>0</v>
      </c>
      <c r="CM1363" s="15">
        <f t="shared" si="645"/>
        <v>0</v>
      </c>
      <c r="CN1363" s="15">
        <f t="shared" si="645"/>
        <v>0</v>
      </c>
      <c r="CO1363" s="15">
        <f t="shared" si="645"/>
        <v>0</v>
      </c>
      <c r="CP1363" s="15">
        <f t="shared" si="645"/>
        <v>0</v>
      </c>
      <c r="CQ1363" s="15">
        <f t="shared" si="645"/>
        <v>0</v>
      </c>
      <c r="CR1363" s="15">
        <f t="shared" si="645"/>
        <v>0</v>
      </c>
      <c r="CS1363" s="15">
        <f t="shared" si="645"/>
        <v>0</v>
      </c>
      <c r="CT1363" s="15">
        <f t="shared" si="645"/>
        <v>0</v>
      </c>
      <c r="CU1363" s="15">
        <f t="shared" si="645"/>
        <v>0</v>
      </c>
      <c r="CV1363" s="15">
        <f t="shared" si="645"/>
        <v>0</v>
      </c>
      <c r="CW1363" s="15">
        <f t="shared" si="645"/>
        <v>0</v>
      </c>
      <c r="CX1363" s="15">
        <f t="shared" si="645"/>
        <v>0</v>
      </c>
      <c r="CY1363" s="15">
        <f t="shared" si="645"/>
        <v>0</v>
      </c>
      <c r="CZ1363" s="15">
        <f t="shared" si="645"/>
        <v>0</v>
      </c>
      <c r="DA1363" s="15">
        <f t="shared" si="645"/>
        <v>0</v>
      </c>
      <c r="DB1363" s="16">
        <f>IF(UPPER(TRIM(AM1363))="P", 0, IF(UPPER(TRIM(AM1363))="C", 16384, IF(UPPER(TRIM(AM1363))="B", 32768, IF(UPPER(TRIM(AM1363))="U", 49152, -1))))</f>
        <v>0</v>
      </c>
      <c r="DC1363" s="16">
        <f>HEX2DEC(AN1363)</f>
        <v>4624</v>
      </c>
      <c r="DD1363" s="16">
        <f>IF(UPPER(TRIM(BB1363))="",0,IF(UPPER(TRIM(BB1363))="M",32,IF(UPPER(TRIM(BB1363))="H",64,IF(UPPER(TRIM(BB1363))="I",128,-1))))</f>
        <v>0</v>
      </c>
      <c r="DE1363" s="16">
        <f>IF(UPPER(TRIM(BC1363))="",0, IF(UPPER(TRIM(BC1363))="U",1,IF(UPPER(TRIM(BC1363))="A",2,IF(UPPER(TRIM(BC1363))="B1",4,IF(UPPER(TRIM(BC1363))="B2",8,IF(UPPER(TRIM(BC1363))="C",16,-1))))))</f>
        <v>0</v>
      </c>
      <c r="DF1363" s="17"/>
      <c r="DG1363" s="16">
        <v>529</v>
      </c>
      <c r="DH1363" s="16">
        <f>AK1363</f>
        <v>3465</v>
      </c>
      <c r="DI1363" s="16">
        <f>AL1363</f>
        <v>6</v>
      </c>
      <c r="DJ1363" s="16">
        <f>DB1363 + DC1363</f>
        <v>4624</v>
      </c>
      <c r="DK1363" s="16">
        <f>HEX2DEC(AO1363)</f>
        <v>25</v>
      </c>
      <c r="DL1363" s="16">
        <f>HEX2DEC(AP1363)</f>
        <v>4624</v>
      </c>
      <c r="DM1363" s="128">
        <v>0</v>
      </c>
      <c r="DN1363" s="16">
        <v>399</v>
      </c>
      <c r="DO1363" s="16">
        <f>BV1363*2^15+BW1363*2^14+BX1363*2^13+BY1363*2^12+BZ1363*2^11+CA1363*2^10+CB1363*2^9+CC1363*2^8+CD1363*2^7+CE1363*2^6+CF1363*2^5+CG1363*2^4+CH1363*2^3+CI1363*2^2+CJ1363*2^1+CK1363*2^0</f>
        <v>0</v>
      </c>
      <c r="DP1363" s="16">
        <f>CL1363*2^15+CM1363*2^14+CN1363*2^13+CO1363*2^12+CP1363*2^11+CQ1363*2^10+CR1363*2^9+CS1363*2^8+CT1363*2^7+CU1363*2^6+CV1363*2^5+CW1363*2^4+CX1363*2^3+CY1363*2^2+CZ1363*2^1+DA1363*2^0</f>
        <v>0</v>
      </c>
      <c r="DQ1363" s="16">
        <f>IF(DS1363=2,AT1363*1000,AT1363)</f>
        <v>4000</v>
      </c>
      <c r="DR1363" s="16">
        <f>IF(DT1363=2,AU1363*1000,AU1363)</f>
        <v>2000</v>
      </c>
      <c r="DS1363" s="16">
        <v>2</v>
      </c>
      <c r="DT1363" s="16">
        <v>2</v>
      </c>
      <c r="DU1363" s="16">
        <f>MAX(0,MIN(AX1363,3))*2^14+MAX(0,MIN(AY1363,3))*2^12+MAX(0,MIN(AZ1363,3))*2^10+MAX(0,MIN(BA1363,3))*2^8+IF(AW1363&lt;0,31,IF(AW1363&gt;30,30,AW1363))</f>
        <v>0</v>
      </c>
      <c r="DV1363" s="16">
        <f>DD1363 + DE1363</f>
        <v>0</v>
      </c>
      <c r="DW1363" s="138"/>
      <c r="DX1363" s="137"/>
      <c r="DY1363" s="137"/>
      <c r="DZ1363" s="17"/>
      <c r="EA1363" s="15"/>
      <c r="EB1363" s="15"/>
      <c r="EC1363" s="15"/>
      <c r="ED1363" s="15"/>
    </row>
    <row r="1364" spans="1:134" ht="15" hidden="1" customHeight="1" x14ac:dyDescent="0.3">
      <c r="A1364" s="220"/>
      <c r="B1364" s="124"/>
      <c r="C1364" s="581"/>
      <c r="D1364" s="453"/>
      <c r="E1364" s="453"/>
      <c r="F1364" s="453"/>
      <c r="G1364" s="453"/>
      <c r="H1364" s="453"/>
      <c r="I1364" s="453"/>
      <c r="J1364" s="453"/>
      <c r="K1364" s="453"/>
      <c r="L1364" s="453"/>
      <c r="M1364" s="453"/>
      <c r="N1364" s="453"/>
      <c r="O1364" s="453"/>
      <c r="P1364" s="453"/>
      <c r="Q1364" s="453"/>
      <c r="R1364" s="453"/>
      <c r="S1364" s="453"/>
      <c r="T1364" s="453"/>
      <c r="U1364" s="453"/>
      <c r="V1364" s="453"/>
      <c r="W1364" s="453"/>
      <c r="X1364" s="453"/>
      <c r="Y1364" s="453"/>
      <c r="Z1364" s="453"/>
      <c r="AA1364" s="453"/>
      <c r="AB1364" s="453"/>
      <c r="AC1364" s="453"/>
      <c r="AD1364" s="453"/>
      <c r="AE1364" s="453"/>
      <c r="AF1364" s="453"/>
      <c r="AG1364" s="453"/>
      <c r="AH1364" s="453"/>
      <c r="AI1364" s="453"/>
      <c r="AJ1364" s="148"/>
      <c r="AK1364" s="453"/>
      <c r="AL1364" s="453"/>
      <c r="AM1364" s="454"/>
      <c r="AN1364" s="455"/>
      <c r="AO1364" s="455"/>
      <c r="AP1364" s="150"/>
      <c r="AQ1364" s="456"/>
      <c r="AR1364" s="457"/>
      <c r="AS1364" s="453"/>
      <c r="AT1364" s="458"/>
      <c r="AU1364" s="459"/>
      <c r="AV1364" s="453"/>
      <c r="AW1364" s="453"/>
      <c r="AX1364" s="453"/>
      <c r="AY1364" s="453"/>
      <c r="AZ1364" s="453"/>
      <c r="BA1364" s="453"/>
      <c r="BB1364" s="14"/>
      <c r="BC1364" s="14"/>
      <c r="BD1364" s="15"/>
      <c r="BE1364" s="137" t="s">
        <v>183</v>
      </c>
      <c r="BF1364" s="146"/>
      <c r="BG1364" s="146"/>
      <c r="BH1364" s="146"/>
      <c r="BI1364" s="11" t="s">
        <v>183</v>
      </c>
      <c r="BJ1364" s="11" t="s">
        <v>183</v>
      </c>
      <c r="BK1364" s="11" t="s">
        <v>183</v>
      </c>
      <c r="BL1364" s="11" t="s">
        <v>183</v>
      </c>
      <c r="BM1364" s="11" t="s">
        <v>183</v>
      </c>
      <c r="BN1364" s="11" t="s">
        <v>183</v>
      </c>
      <c r="BO1364" s="11" t="s">
        <v>183</v>
      </c>
      <c r="BP1364" s="11" t="s">
        <v>183</v>
      </c>
      <c r="BQ1364" s="11" t="s">
        <v>183</v>
      </c>
      <c r="BR1364" s="11" t="s">
        <v>183</v>
      </c>
      <c r="BS1364" s="11" t="s">
        <v>183</v>
      </c>
      <c r="BT1364" s="11" t="s">
        <v>183</v>
      </c>
      <c r="BU1364" s="11"/>
      <c r="BV1364" s="15"/>
      <c r="BW1364" s="15"/>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c r="CU1364" s="15"/>
      <c r="CV1364" s="15"/>
      <c r="CW1364" s="15"/>
      <c r="CX1364" s="15"/>
      <c r="CY1364" s="15"/>
      <c r="CZ1364" s="15"/>
      <c r="DA1364" s="15"/>
      <c r="DB1364" s="16"/>
      <c r="DC1364" s="16"/>
      <c r="DD1364" s="16"/>
      <c r="DE1364" s="16"/>
      <c r="DF1364" s="17"/>
      <c r="DG1364" s="16"/>
      <c r="DH1364" s="16"/>
      <c r="DI1364" s="16"/>
      <c r="DJ1364" s="16"/>
      <c r="DK1364" s="16"/>
      <c r="DL1364" s="16"/>
      <c r="DM1364" s="460"/>
      <c r="DN1364" s="16"/>
      <c r="DO1364" s="16"/>
      <c r="DP1364" s="16"/>
      <c r="DQ1364" s="16"/>
      <c r="DR1364" s="16"/>
      <c r="DS1364" s="16"/>
      <c r="DT1364" s="16"/>
      <c r="DU1364" s="16"/>
      <c r="DV1364" s="16"/>
      <c r="DW1364" s="138"/>
      <c r="DX1364" s="137"/>
      <c r="DY1364" s="137"/>
      <c r="DZ1364" s="17"/>
      <c r="EA1364" s="15"/>
      <c r="EB1364" s="15"/>
      <c r="EC1364" s="15"/>
      <c r="ED1364" s="15"/>
    </row>
    <row r="1365" spans="1:134" ht="15" hidden="1" customHeight="1" x14ac:dyDescent="0.3">
      <c r="A1365" s="220"/>
      <c r="B1365" s="337" t="s">
        <v>2083</v>
      </c>
      <c r="C1365" s="561" t="s">
        <v>2084</v>
      </c>
      <c r="D1365" s="151"/>
      <c r="E1365" s="151"/>
      <c r="F1365" s="151"/>
      <c r="G1365" s="151"/>
      <c r="H1365" s="151"/>
      <c r="I1365" s="151"/>
      <c r="J1365" s="151"/>
      <c r="K1365" s="151"/>
      <c r="L1365" s="151"/>
      <c r="M1365" s="151"/>
      <c r="N1365" s="151"/>
      <c r="O1365" s="151"/>
      <c r="P1365" s="151"/>
      <c r="Q1365" s="151"/>
      <c r="R1365" s="151"/>
      <c r="S1365" s="243"/>
      <c r="T1365" s="243"/>
      <c r="U1365" s="243"/>
      <c r="V1365" s="243"/>
      <c r="W1365" s="243"/>
      <c r="X1365" s="243"/>
      <c r="Y1365" s="243"/>
      <c r="Z1365" s="243"/>
      <c r="AA1365" s="243"/>
      <c r="AB1365" s="243"/>
      <c r="AC1365" s="243"/>
      <c r="AD1365" s="243"/>
      <c r="AE1365" s="243"/>
      <c r="AF1365" s="243"/>
      <c r="AG1365" s="243"/>
      <c r="AH1365" s="243"/>
      <c r="AI1365" s="243"/>
      <c r="AJ1365" s="148">
        <f>IF($DM1365=0,0,(IF(_xlfn.BITAND($DM1365, 128),"8,", "") &amp; IF(_xlfn.BITAND($DM1365,64),"7,", "") &amp; IF(_xlfn.BITAND($DM1365,7), _xlfn.BITAND($DM1365,7) &amp; ",", "") &amp; IF(_xlfn.BITAND($DM1365, 56), _xlfn.BITAND($DM1365, 56)/8, "")))</f>
        <v>0</v>
      </c>
      <c r="AK1365" s="135">
        <v>520252</v>
      </c>
      <c r="AL1365" s="135">
        <v>6</v>
      </c>
      <c r="AM1365" s="194" t="s">
        <v>165</v>
      </c>
      <c r="AN1365" s="195" t="s">
        <v>2085</v>
      </c>
      <c r="AO1365" s="195" t="s">
        <v>352</v>
      </c>
      <c r="AP1365" s="196" t="s">
        <v>2086</v>
      </c>
      <c r="AQ1365" s="132"/>
      <c r="AR1365" s="197"/>
      <c r="AS1365" s="12"/>
      <c r="AT1365" s="134">
        <v>10</v>
      </c>
      <c r="AU1365" s="134">
        <v>5</v>
      </c>
      <c r="AV1365" s="12" t="s">
        <v>954</v>
      </c>
      <c r="AW1365" s="135">
        <v>0</v>
      </c>
      <c r="AX1365" s="135">
        <v>0</v>
      </c>
      <c r="AY1365" s="135">
        <v>0</v>
      </c>
      <c r="AZ1365" s="135">
        <v>0</v>
      </c>
      <c r="BA1365" s="135">
        <v>0</v>
      </c>
      <c r="BB1365" s="136"/>
      <c r="BC1365" s="136"/>
      <c r="BD1365" s="15"/>
      <c r="BE1365" s="137" t="str">
        <f>IF(C1365="","",C1365)</f>
        <v>IAC ground short</v>
      </c>
      <c r="BF1365" s="11" t="s">
        <v>264</v>
      </c>
      <c r="BG1365" s="11" t="s">
        <v>265</v>
      </c>
      <c r="BH1365" s="11" t="s">
        <v>266</v>
      </c>
      <c r="BI1365" s="11" t="s">
        <v>1225</v>
      </c>
      <c r="BJ1365" s="11" t="s">
        <v>268</v>
      </c>
      <c r="BK1365" s="11" t="s">
        <v>269</v>
      </c>
      <c r="BL1365" s="11" t="s">
        <v>1026</v>
      </c>
      <c r="BM1365" s="11" t="s">
        <v>179</v>
      </c>
      <c r="BN1365" s="11" t="s">
        <v>182</v>
      </c>
      <c r="BO1365" s="11" t="s">
        <v>181</v>
      </c>
      <c r="BP1365" s="11" t="s">
        <v>272</v>
      </c>
      <c r="BQ1365" s="11" t="s">
        <v>182</v>
      </c>
      <c r="BR1365" s="11" t="s">
        <v>182</v>
      </c>
      <c r="BS1365" s="11" t="s">
        <v>183</v>
      </c>
      <c r="BT1365" s="11" t="s">
        <v>182</v>
      </c>
      <c r="BU1365" s="11"/>
      <c r="BV1365" s="15">
        <f>IF(UPPER(TRIM(D1365))="X",1,0)</f>
        <v>0</v>
      </c>
      <c r="BW1365" s="15">
        <f>IF(UPPER(TRIM(E1365))="X",1,0)</f>
        <v>0</v>
      </c>
      <c r="BX1365" s="15">
        <f>IF(UPPER(TRIM(F1365))="X",1,0)</f>
        <v>0</v>
      </c>
      <c r="BY1365" s="15">
        <f>IF(UPPER(TRIM(G1365))="X",1,0)</f>
        <v>0</v>
      </c>
      <c r="BZ1365" s="15">
        <f>IF(UPPER(TRIM(H1365))="X",1,0)</f>
        <v>0</v>
      </c>
      <c r="CA1365" s="15">
        <f>IF(UPPER(TRIM(J1365))="X",1,0)</f>
        <v>0</v>
      </c>
      <c r="CB1365" s="15">
        <f>IF(UPPER(TRIM(L1365))="X",1,0)</f>
        <v>0</v>
      </c>
      <c r="CC1365" s="15">
        <f>IF(UPPER(TRIM(M1365))="X",1,0)</f>
        <v>0</v>
      </c>
      <c r="CD1365" s="15">
        <f>IF(UPPER(TRIM(I1365))="X",1,0)</f>
        <v>0</v>
      </c>
      <c r="CE1365" s="15">
        <f>IF(UPPER(TRIM(K1365))="X",1,0)</f>
        <v>0</v>
      </c>
      <c r="CF1365" s="15">
        <f t="shared" ref="CF1365:DA1365" si="646">IF(UPPER(TRIM(N1365))="X",1,0)</f>
        <v>0</v>
      </c>
      <c r="CG1365" s="15">
        <f t="shared" si="646"/>
        <v>0</v>
      </c>
      <c r="CH1365" s="15">
        <f t="shared" si="646"/>
        <v>0</v>
      </c>
      <c r="CI1365" s="15">
        <f t="shared" si="646"/>
        <v>0</v>
      </c>
      <c r="CJ1365" s="15">
        <f t="shared" si="646"/>
        <v>0</v>
      </c>
      <c r="CK1365" s="15">
        <f t="shared" si="646"/>
        <v>0</v>
      </c>
      <c r="CL1365" s="15">
        <f t="shared" si="646"/>
        <v>0</v>
      </c>
      <c r="CM1365" s="15">
        <f t="shared" si="646"/>
        <v>0</v>
      </c>
      <c r="CN1365" s="15">
        <f t="shared" si="646"/>
        <v>0</v>
      </c>
      <c r="CO1365" s="15">
        <f t="shared" si="646"/>
        <v>0</v>
      </c>
      <c r="CP1365" s="15">
        <f t="shared" si="646"/>
        <v>0</v>
      </c>
      <c r="CQ1365" s="15">
        <f t="shared" si="646"/>
        <v>0</v>
      </c>
      <c r="CR1365" s="15">
        <f t="shared" si="646"/>
        <v>0</v>
      </c>
      <c r="CS1365" s="15">
        <f t="shared" si="646"/>
        <v>0</v>
      </c>
      <c r="CT1365" s="15">
        <f t="shared" si="646"/>
        <v>0</v>
      </c>
      <c r="CU1365" s="15">
        <f t="shared" si="646"/>
        <v>0</v>
      </c>
      <c r="CV1365" s="15">
        <f t="shared" si="646"/>
        <v>0</v>
      </c>
      <c r="CW1365" s="15">
        <f t="shared" si="646"/>
        <v>0</v>
      </c>
      <c r="CX1365" s="15">
        <f t="shared" si="646"/>
        <v>0</v>
      </c>
      <c r="CY1365" s="15">
        <f t="shared" si="646"/>
        <v>0</v>
      </c>
      <c r="CZ1365" s="15">
        <f t="shared" si="646"/>
        <v>0</v>
      </c>
      <c r="DA1365" s="15">
        <f t="shared" si="646"/>
        <v>0</v>
      </c>
      <c r="DB1365" s="16">
        <f>IF(UPPER(TRIM(AM1365))="P", 0, IF(UPPER(TRIM(AM1365))="C", 16384, IF(UPPER(TRIM(AM1365))="B", 32768, IF(UPPER(TRIM(AM1365))="U", 49152, -1))))</f>
        <v>0</v>
      </c>
      <c r="DC1365" s="16">
        <f>HEX2DEC(AN1365)</f>
        <v>1297</v>
      </c>
      <c r="DD1365" s="16">
        <f>IF(UPPER(TRIM(BB1365))="",0,IF(UPPER(TRIM(BB1365))="M",32,IF(UPPER(TRIM(BB1365))="H",64,IF(UPPER(TRIM(BB1365))="I",128,-1))))</f>
        <v>0</v>
      </c>
      <c r="DE1365" s="16">
        <f>IF(UPPER(TRIM(BC1365))="",0, IF(UPPER(TRIM(BC1365))="U",1,IF(UPPER(TRIM(BC1365))="A",2,IF(UPPER(TRIM(BC1365))="B1",4,IF(UPPER(TRIM(BC1365))="B2",8,IF(UPPER(TRIM(BC1365))="C",16,-1))))))</f>
        <v>0</v>
      </c>
      <c r="DF1365" s="17"/>
      <c r="DG1365" s="16">
        <v>156</v>
      </c>
      <c r="DH1365" s="16">
        <f>AK1365</f>
        <v>520252</v>
      </c>
      <c r="DI1365" s="16">
        <f>AL1365</f>
        <v>6</v>
      </c>
      <c r="DJ1365" s="16">
        <f>DB1365 + DC1365</f>
        <v>1297</v>
      </c>
      <c r="DK1365" s="16">
        <f>HEX2DEC(AO1365)</f>
        <v>17</v>
      </c>
      <c r="DL1365" s="16">
        <f>HEX2DEC(AP1365)</f>
        <v>1288</v>
      </c>
      <c r="DM1365" s="13">
        <v>0</v>
      </c>
      <c r="DN1365" s="16">
        <v>116</v>
      </c>
      <c r="DO1365" s="16">
        <f>BV1365*2^15+BW1365*2^14+BX1365*2^13+BY1365*2^12+BZ1365*2^11+CA1365*2^10+CB1365*2^9+CC1365*2^8+CD1365*2^7+CE1365*2^6+CF1365*2^5+CG1365*2^4+CH1365*2^3+CI1365*2^2+CJ1365*2^1+CK1365*2^0</f>
        <v>0</v>
      </c>
      <c r="DP1365" s="16">
        <f>CL1365*2^15+CM1365*2^14+CN1365*2^13+CO1365*2^12+CP1365*2^11+CQ1365*2^10+CR1365*2^9+CS1365*2^8+CT1365*2^7+CU1365*2^6+CV1365*2^5+CW1365*2^4+CX1365*2^3+CY1365*2^2+CZ1365*2^1+DA1365*2^0</f>
        <v>0</v>
      </c>
      <c r="DQ1365" s="16">
        <f>IF(DS1365=2,AT1365*1000,IF(DS1365&gt;2,AT1365,HEX2DEC("40000000")))</f>
        <v>10</v>
      </c>
      <c r="DR1365" s="16">
        <f>IF(DT1365=2,AU1365*1000,IF(DT1365&gt;2,AU1365,HEX2DEC("40000000")))</f>
        <v>5</v>
      </c>
      <c r="DS1365" s="16">
        <v>5</v>
      </c>
      <c r="DT1365" s="16">
        <v>5</v>
      </c>
      <c r="DU1365" s="16">
        <f>MAX(0,MIN(AX1365,3))*2^14+MAX(0,MIN(AY1365,3))*2^12+MAX(0,MIN(AZ1365,3))*2^10+MAX(0,MIN(BA1365,3))*2^8+IF(AW1365&lt;0,31,IF(AW1365&gt;30,30,AW1365))</f>
        <v>0</v>
      </c>
      <c r="DV1365" s="16">
        <f>DD1365 + DE1365</f>
        <v>0</v>
      </c>
      <c r="DW1365" s="138" t="s">
        <v>184</v>
      </c>
      <c r="DX1365" s="137" t="s">
        <v>273</v>
      </c>
      <c r="DY1365" s="137" t="s">
        <v>186</v>
      </c>
      <c r="DZ1365" s="17"/>
      <c r="EA1365" s="15"/>
      <c r="EB1365" s="15"/>
      <c r="EC1365" s="15"/>
      <c r="ED1365" s="15"/>
    </row>
    <row r="1366" spans="1:134" ht="15" hidden="1" customHeight="1" x14ac:dyDescent="0.3">
      <c r="A1366" s="220"/>
      <c r="B1366" s="337" t="s">
        <v>274</v>
      </c>
      <c r="C1366" s="553"/>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48"/>
      <c r="AK1366" s="12"/>
      <c r="AL1366" s="12"/>
      <c r="AM1366" s="149"/>
      <c r="AN1366" s="150"/>
      <c r="AO1366" s="150"/>
      <c r="AP1366" s="150"/>
      <c r="AQ1366" s="132"/>
      <c r="AR1366" s="197"/>
      <c r="AS1366" s="12"/>
      <c r="AT1366" s="12"/>
      <c r="AU1366" s="12"/>
      <c r="AV1366" s="12"/>
      <c r="AW1366" s="12"/>
      <c r="AX1366" s="12"/>
      <c r="AY1366" s="12"/>
      <c r="AZ1366" s="12"/>
      <c r="BA1366" s="12"/>
      <c r="BB1366" s="14"/>
      <c r="BC1366" s="14"/>
      <c r="BD1366" s="15"/>
      <c r="BE1366" s="137"/>
      <c r="BF1366" s="146"/>
      <c r="BG1366" s="146"/>
      <c r="BH1366" s="146"/>
      <c r="BI1366" s="11" t="s">
        <v>183</v>
      </c>
      <c r="BJ1366" s="11" t="s">
        <v>183</v>
      </c>
      <c r="BK1366" s="11" t="s">
        <v>183</v>
      </c>
      <c r="BL1366" s="11" t="s">
        <v>183</v>
      </c>
      <c r="BM1366" s="11" t="s">
        <v>183</v>
      </c>
      <c r="BN1366" s="11" t="s">
        <v>183</v>
      </c>
      <c r="BO1366" s="11" t="s">
        <v>183</v>
      </c>
      <c r="BP1366" s="11" t="s">
        <v>183</v>
      </c>
      <c r="BQ1366" s="11" t="s">
        <v>183</v>
      </c>
      <c r="BR1366" s="11" t="s">
        <v>183</v>
      </c>
      <c r="BS1366" s="11" t="s">
        <v>183</v>
      </c>
      <c r="BT1366" s="11" t="s">
        <v>183</v>
      </c>
      <c r="BU1366" s="11"/>
      <c r="BV1366" s="15"/>
      <c r="BW1366" s="15"/>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c r="CU1366" s="15"/>
      <c r="CV1366" s="15"/>
      <c r="CW1366" s="15"/>
      <c r="CX1366" s="15"/>
      <c r="CY1366" s="15"/>
      <c r="CZ1366" s="15"/>
      <c r="DA1366" s="15"/>
      <c r="DB1366" s="16"/>
      <c r="DC1366" s="16"/>
      <c r="DD1366" s="16"/>
      <c r="DE1366" s="16"/>
      <c r="DF1366" s="17"/>
      <c r="DG1366" s="16"/>
      <c r="DH1366" s="16"/>
      <c r="DI1366" s="16"/>
      <c r="DJ1366" s="16"/>
      <c r="DK1366" s="16"/>
      <c r="DL1366" s="16"/>
      <c r="DM1366" s="13"/>
      <c r="DN1366" s="16"/>
      <c r="DO1366" s="16"/>
      <c r="DP1366" s="16"/>
      <c r="DQ1366" s="16"/>
      <c r="DR1366" s="16"/>
      <c r="DS1366" s="16"/>
      <c r="DT1366" s="16"/>
      <c r="DU1366" s="16"/>
      <c r="DV1366" s="16"/>
      <c r="DW1366" s="138"/>
      <c r="DX1366" s="137"/>
      <c r="DY1366" s="137"/>
      <c r="DZ1366" s="17"/>
      <c r="EA1366" s="15"/>
      <c r="EB1366" s="15"/>
      <c r="EC1366" s="15"/>
      <c r="ED1366" s="15"/>
    </row>
    <row r="1367" spans="1:134" ht="15" hidden="1" customHeight="1" x14ac:dyDescent="0.3">
      <c r="A1367" s="220"/>
      <c r="B1367" s="337"/>
      <c r="C1367" s="553" t="s">
        <v>2087</v>
      </c>
      <c r="D1367" s="202"/>
      <c r="E1367" s="202"/>
      <c r="F1367" s="202"/>
      <c r="G1367" s="202"/>
      <c r="H1367" s="202"/>
      <c r="I1367" s="202"/>
      <c r="J1367" s="202"/>
      <c r="K1367" s="202"/>
      <c r="L1367" s="202"/>
      <c r="M1367" s="202"/>
      <c r="N1367" s="202"/>
      <c r="O1367" s="202"/>
      <c r="P1367" s="202"/>
      <c r="Q1367" s="202"/>
      <c r="R1367" s="202"/>
      <c r="S1367" s="294"/>
      <c r="T1367" s="294"/>
      <c r="U1367" s="294"/>
      <c r="V1367" s="294"/>
      <c r="W1367" s="294"/>
      <c r="X1367" s="294"/>
      <c r="Y1367" s="294"/>
      <c r="Z1367" s="294"/>
      <c r="AA1367" s="294"/>
      <c r="AB1367" s="294"/>
      <c r="AC1367" s="294"/>
      <c r="AD1367" s="294"/>
      <c r="AE1367" s="294"/>
      <c r="AF1367" s="294"/>
      <c r="AG1367" s="294"/>
      <c r="AH1367" s="294"/>
      <c r="AI1367" s="294"/>
      <c r="AJ1367" s="148">
        <f>IF($DM1367=0,0,(IF(_xlfn.BITAND($DM1367, 128),"8,", "") &amp; IF(_xlfn.BITAND($DM1367,64),"7,", "") &amp; IF(_xlfn.BITAND($DM1367,7), _xlfn.BITAND($DM1367,7) &amp; ",", "") &amp; IF(_xlfn.BITAND($DM1367, 56), _xlfn.BITAND($DM1367, 56)/8, "")))</f>
        <v>0</v>
      </c>
      <c r="AK1367" s="135">
        <v>520252</v>
      </c>
      <c r="AL1367" s="135">
        <v>5</v>
      </c>
      <c r="AM1367" s="194" t="s">
        <v>165</v>
      </c>
      <c r="AN1367" s="195" t="s">
        <v>2085</v>
      </c>
      <c r="AO1367" s="195" t="s">
        <v>343</v>
      </c>
      <c r="AP1367" s="196" t="s">
        <v>2088</v>
      </c>
      <c r="AQ1367" s="132"/>
      <c r="AR1367" s="197"/>
      <c r="AS1367" s="12"/>
      <c r="AT1367" s="134">
        <v>10</v>
      </c>
      <c r="AU1367" s="134">
        <v>5</v>
      </c>
      <c r="AV1367" s="12" t="s">
        <v>954</v>
      </c>
      <c r="AW1367" s="135">
        <v>0</v>
      </c>
      <c r="AX1367" s="135">
        <v>0</v>
      </c>
      <c r="AY1367" s="135">
        <v>0</v>
      </c>
      <c r="AZ1367" s="135">
        <v>0</v>
      </c>
      <c r="BA1367" s="135">
        <v>0</v>
      </c>
      <c r="BB1367" s="136"/>
      <c r="BC1367" s="136"/>
      <c r="BD1367" s="15"/>
      <c r="BE1367" s="137" t="str">
        <f>IF(C1367="","",C1367)</f>
        <v>IAC coil open/short</v>
      </c>
      <c r="BF1367" s="11" t="s">
        <v>264</v>
      </c>
      <c r="BG1367" s="11" t="s">
        <v>265</v>
      </c>
      <c r="BH1367" s="11" t="s">
        <v>266</v>
      </c>
      <c r="BI1367" s="11" t="s">
        <v>1225</v>
      </c>
      <c r="BJ1367" s="11" t="s">
        <v>268</v>
      </c>
      <c r="BK1367" s="11" t="s">
        <v>269</v>
      </c>
      <c r="BL1367" s="11" t="s">
        <v>1026</v>
      </c>
      <c r="BM1367" s="11" t="s">
        <v>179</v>
      </c>
      <c r="BN1367" s="11" t="s">
        <v>182</v>
      </c>
      <c r="BO1367" s="11" t="s">
        <v>181</v>
      </c>
      <c r="BP1367" s="11" t="s">
        <v>272</v>
      </c>
      <c r="BQ1367" s="11" t="s">
        <v>182</v>
      </c>
      <c r="BR1367" s="11" t="s">
        <v>182</v>
      </c>
      <c r="BS1367" s="11" t="s">
        <v>183</v>
      </c>
      <c r="BT1367" s="11" t="s">
        <v>182</v>
      </c>
      <c r="BU1367" s="11"/>
      <c r="BV1367" s="15">
        <f>IF(UPPER(TRIM(D1367))="X",1,0)</f>
        <v>0</v>
      </c>
      <c r="BW1367" s="15">
        <f>IF(UPPER(TRIM(E1367))="X",1,0)</f>
        <v>0</v>
      </c>
      <c r="BX1367" s="15">
        <f>IF(UPPER(TRIM(F1367))="X",1,0)</f>
        <v>0</v>
      </c>
      <c r="BY1367" s="15">
        <f>IF(UPPER(TRIM(G1367))="X",1,0)</f>
        <v>0</v>
      </c>
      <c r="BZ1367" s="15">
        <f>IF(UPPER(TRIM(H1367))="X",1,0)</f>
        <v>0</v>
      </c>
      <c r="CA1367" s="15">
        <f>IF(UPPER(TRIM(J1367))="X",1,0)</f>
        <v>0</v>
      </c>
      <c r="CB1367" s="15">
        <f>IF(UPPER(TRIM(L1367))="X",1,0)</f>
        <v>0</v>
      </c>
      <c r="CC1367" s="15">
        <f>IF(UPPER(TRIM(M1367))="X",1,0)</f>
        <v>0</v>
      </c>
      <c r="CD1367" s="15">
        <f>IF(UPPER(TRIM(I1367))="X",1,0)</f>
        <v>0</v>
      </c>
      <c r="CE1367" s="15">
        <f>IF(UPPER(TRIM(K1367))="X",1,0)</f>
        <v>0</v>
      </c>
      <c r="CF1367" s="15">
        <f t="shared" ref="CF1367:DA1367" si="647">IF(UPPER(TRIM(N1367))="X",1,0)</f>
        <v>0</v>
      </c>
      <c r="CG1367" s="15">
        <f t="shared" si="647"/>
        <v>0</v>
      </c>
      <c r="CH1367" s="15">
        <f t="shared" si="647"/>
        <v>0</v>
      </c>
      <c r="CI1367" s="15">
        <f t="shared" si="647"/>
        <v>0</v>
      </c>
      <c r="CJ1367" s="15">
        <f t="shared" si="647"/>
        <v>0</v>
      </c>
      <c r="CK1367" s="15">
        <f t="shared" si="647"/>
        <v>0</v>
      </c>
      <c r="CL1367" s="15">
        <f t="shared" si="647"/>
        <v>0</v>
      </c>
      <c r="CM1367" s="15">
        <f t="shared" si="647"/>
        <v>0</v>
      </c>
      <c r="CN1367" s="15">
        <f t="shared" si="647"/>
        <v>0</v>
      </c>
      <c r="CO1367" s="15">
        <f t="shared" si="647"/>
        <v>0</v>
      </c>
      <c r="CP1367" s="15">
        <f t="shared" si="647"/>
        <v>0</v>
      </c>
      <c r="CQ1367" s="15">
        <f t="shared" si="647"/>
        <v>0</v>
      </c>
      <c r="CR1367" s="15">
        <f t="shared" si="647"/>
        <v>0</v>
      </c>
      <c r="CS1367" s="15">
        <f t="shared" si="647"/>
        <v>0</v>
      </c>
      <c r="CT1367" s="15">
        <f t="shared" si="647"/>
        <v>0</v>
      </c>
      <c r="CU1367" s="15">
        <f t="shared" si="647"/>
        <v>0</v>
      </c>
      <c r="CV1367" s="15">
        <f t="shared" si="647"/>
        <v>0</v>
      </c>
      <c r="CW1367" s="15">
        <f t="shared" si="647"/>
        <v>0</v>
      </c>
      <c r="CX1367" s="15">
        <f t="shared" si="647"/>
        <v>0</v>
      </c>
      <c r="CY1367" s="15">
        <f t="shared" si="647"/>
        <v>0</v>
      </c>
      <c r="CZ1367" s="15">
        <f t="shared" si="647"/>
        <v>0</v>
      </c>
      <c r="DA1367" s="15">
        <f t="shared" si="647"/>
        <v>0</v>
      </c>
      <c r="DB1367" s="16">
        <f>IF(UPPER(TRIM(AM1367))="P", 0, IF(UPPER(TRIM(AM1367))="C", 16384, IF(UPPER(TRIM(AM1367))="B", 32768, IF(UPPER(TRIM(AM1367))="U", 49152, -1))))</f>
        <v>0</v>
      </c>
      <c r="DC1367" s="16">
        <f>HEX2DEC(AN1367)</f>
        <v>1297</v>
      </c>
      <c r="DD1367" s="16">
        <f>IF(UPPER(TRIM(BB1367))="",0,IF(UPPER(TRIM(BB1367))="M",32,IF(UPPER(TRIM(BB1367))="H",64,IF(UPPER(TRIM(BB1367))="I",128,-1))))</f>
        <v>0</v>
      </c>
      <c r="DE1367" s="16">
        <f>IF(UPPER(TRIM(BC1367))="",0, IF(UPPER(TRIM(BC1367))="U",1,IF(UPPER(TRIM(BC1367))="A",2,IF(UPPER(TRIM(BC1367))="B1",4,IF(UPPER(TRIM(BC1367))="B2",8,IF(UPPER(TRIM(BC1367))="C",16,-1))))))</f>
        <v>0</v>
      </c>
      <c r="DF1367" s="17"/>
      <c r="DG1367" s="16">
        <v>157</v>
      </c>
      <c r="DH1367" s="16">
        <f>AK1367</f>
        <v>520252</v>
      </c>
      <c r="DI1367" s="16">
        <f>AL1367</f>
        <v>5</v>
      </c>
      <c r="DJ1367" s="16">
        <f>DB1367 + DC1367</f>
        <v>1297</v>
      </c>
      <c r="DK1367" s="16">
        <f>HEX2DEC(AO1367)</f>
        <v>18</v>
      </c>
      <c r="DL1367" s="16">
        <f>HEX2DEC(AP1367)</f>
        <v>1289</v>
      </c>
      <c r="DM1367" s="13">
        <v>0</v>
      </c>
      <c r="DN1367" s="16">
        <v>117</v>
      </c>
      <c r="DO1367" s="16">
        <f>BV1367*2^15+BW1367*2^14+BX1367*2^13+BY1367*2^12+BZ1367*2^11+CA1367*2^10+CB1367*2^9+CC1367*2^8+CD1367*2^7+CE1367*2^6+CF1367*2^5+CG1367*2^4+CH1367*2^3+CI1367*2^2+CJ1367*2^1+CK1367*2^0</f>
        <v>0</v>
      </c>
      <c r="DP1367" s="16">
        <f>CL1367*2^15+CM1367*2^14+CN1367*2^13+CO1367*2^12+CP1367*2^11+CQ1367*2^10+CR1367*2^9+CS1367*2^8+CT1367*2^7+CU1367*2^6+CV1367*2^5+CW1367*2^4+CX1367*2^3+CY1367*2^2+CZ1367*2^1+DA1367*2^0</f>
        <v>0</v>
      </c>
      <c r="DQ1367" s="16">
        <f>IF(DS1367=2,AT1367*1000,IF(DS1367&gt;2,AT1367,HEX2DEC("40000000")))</f>
        <v>10</v>
      </c>
      <c r="DR1367" s="16">
        <f>IF(DT1367=2,AU1367*1000,IF(DT1367&gt;2,AU1367,HEX2DEC("40000000")))</f>
        <v>5</v>
      </c>
      <c r="DS1367" s="16">
        <v>5</v>
      </c>
      <c r="DT1367" s="16">
        <v>5</v>
      </c>
      <c r="DU1367" s="16">
        <f>MAX(0,MIN(AX1367,3))*2^14+MAX(0,MIN(AY1367,3))*2^12+MAX(0,MIN(AZ1367,3))*2^10+MAX(0,MIN(BA1367,3))*2^8+IF(AW1367&lt;0,31,IF(AW1367&gt;30,30,AW1367))</f>
        <v>0</v>
      </c>
      <c r="DV1367" s="16">
        <f>DD1367 + DE1367</f>
        <v>0</v>
      </c>
      <c r="DW1367" s="138" t="s">
        <v>184</v>
      </c>
      <c r="DX1367" s="137" t="s">
        <v>273</v>
      </c>
      <c r="DY1367" s="137" t="s">
        <v>186</v>
      </c>
      <c r="DZ1367" s="17"/>
      <c r="EA1367" s="15"/>
      <c r="EB1367" s="15"/>
      <c r="EC1367" s="15"/>
      <c r="ED1367" s="15"/>
    </row>
    <row r="1368" spans="1:134" ht="15" hidden="1" customHeight="1" x14ac:dyDescent="0.3">
      <c r="A1368" s="154"/>
      <c r="B1368" s="176"/>
      <c r="C1368" s="555"/>
      <c r="D1368" s="187"/>
      <c r="E1368" s="187"/>
      <c r="F1368" s="187"/>
      <c r="G1368" s="187"/>
      <c r="H1368" s="187"/>
      <c r="I1368" s="187"/>
      <c r="J1368" s="187"/>
      <c r="K1368" s="187"/>
      <c r="L1368" s="187"/>
      <c r="M1368" s="187"/>
      <c r="N1368" s="187"/>
      <c r="O1368" s="187"/>
      <c r="P1368" s="187"/>
      <c r="Q1368" s="187"/>
      <c r="R1368" s="187"/>
      <c r="S1368" s="187"/>
      <c r="T1368" s="187"/>
      <c r="U1368" s="187"/>
      <c r="V1368" s="187"/>
      <c r="W1368" s="187"/>
      <c r="X1368" s="187"/>
      <c r="Y1368" s="187"/>
      <c r="Z1368" s="187"/>
      <c r="AA1368" s="187"/>
      <c r="AB1368" s="187"/>
      <c r="AC1368" s="187"/>
      <c r="AD1368" s="187"/>
      <c r="AE1368" s="187"/>
      <c r="AF1368" s="187"/>
      <c r="AG1368" s="187"/>
      <c r="AH1368" s="187"/>
      <c r="AI1368" s="187"/>
      <c r="AJ1368" s="285"/>
      <c r="AK1368" s="184"/>
      <c r="AL1368" s="184"/>
      <c r="AM1368" s="286"/>
      <c r="AN1368" s="287"/>
      <c r="AO1368" s="287"/>
      <c r="AP1368" s="287"/>
      <c r="AQ1368" s="183"/>
      <c r="AR1368" s="189"/>
      <c r="AS1368" s="184"/>
      <c r="AT1368" s="185"/>
      <c r="AU1368" s="185"/>
      <c r="AV1368" s="184"/>
      <c r="AW1368" s="184"/>
      <c r="AX1368" s="184"/>
      <c r="AY1368" s="184"/>
      <c r="AZ1368" s="184"/>
      <c r="BA1368" s="184"/>
      <c r="BB1368" s="186"/>
      <c r="BC1368" s="186"/>
      <c r="BD1368" s="15"/>
      <c r="BE1368" s="137" t="s">
        <v>183</v>
      </c>
      <c r="BF1368" s="11"/>
      <c r="BG1368" s="11"/>
      <c r="BH1368" s="11"/>
      <c r="BI1368" s="11" t="s">
        <v>183</v>
      </c>
      <c r="BJ1368" s="11" t="s">
        <v>183</v>
      </c>
      <c r="BK1368" s="11" t="s">
        <v>183</v>
      </c>
      <c r="BL1368" s="11" t="s">
        <v>183</v>
      </c>
      <c r="BM1368" s="11" t="s">
        <v>183</v>
      </c>
      <c r="BN1368" s="11" t="s">
        <v>183</v>
      </c>
      <c r="BO1368" s="11" t="s">
        <v>183</v>
      </c>
      <c r="BP1368" s="11" t="s">
        <v>183</v>
      </c>
      <c r="BQ1368" s="11" t="s">
        <v>183</v>
      </c>
      <c r="BR1368" s="11" t="s">
        <v>183</v>
      </c>
      <c r="BS1368" s="11" t="s">
        <v>183</v>
      </c>
      <c r="BT1368" s="11" t="s">
        <v>183</v>
      </c>
      <c r="BU1368" s="11"/>
      <c r="BV1368" s="15"/>
      <c r="BW1368" s="15"/>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c r="CU1368" s="15"/>
      <c r="CV1368" s="15"/>
      <c r="CW1368" s="15"/>
      <c r="CX1368" s="15"/>
      <c r="CY1368" s="15"/>
      <c r="CZ1368" s="15"/>
      <c r="DA1368" s="15"/>
      <c r="DB1368" s="16"/>
      <c r="DC1368" s="16"/>
      <c r="DD1368" s="16"/>
      <c r="DE1368" s="16"/>
      <c r="DF1368" s="17"/>
      <c r="DG1368" s="16"/>
      <c r="DH1368" s="16"/>
      <c r="DI1368" s="16"/>
      <c r="DJ1368" s="16"/>
      <c r="DK1368" s="16"/>
      <c r="DL1368" s="16"/>
      <c r="DM1368" s="185"/>
      <c r="DN1368" s="16"/>
      <c r="DO1368" s="16"/>
      <c r="DP1368" s="16"/>
      <c r="DQ1368" s="16"/>
      <c r="DR1368" s="16"/>
      <c r="DS1368" s="16"/>
      <c r="DT1368" s="16"/>
      <c r="DU1368" s="16"/>
      <c r="DV1368" s="16"/>
      <c r="DW1368" s="138"/>
      <c r="DX1368" s="137"/>
      <c r="DY1368" s="137"/>
      <c r="DZ1368" s="17"/>
      <c r="EA1368" s="15"/>
      <c r="EB1368" s="15"/>
      <c r="EC1368" s="15"/>
      <c r="ED1368" s="15"/>
    </row>
    <row r="1369" spans="1:134" ht="15" customHeight="1" x14ac:dyDescent="0.3">
      <c r="A1369" s="153"/>
      <c r="B1369" s="139"/>
      <c r="C1369" s="553" t="s">
        <v>2089</v>
      </c>
      <c r="D1369" s="193" t="s">
        <v>184</v>
      </c>
      <c r="E1369" s="237"/>
      <c r="F1369" s="238"/>
      <c r="G1369" s="193" t="s">
        <v>184</v>
      </c>
      <c r="H1369" s="238"/>
      <c r="I1369" s="193"/>
      <c r="J1369" s="193" t="s">
        <v>184</v>
      </c>
      <c r="K1369" s="239"/>
      <c r="L1369" s="238"/>
      <c r="M1369" s="237"/>
      <c r="N1369" s="238"/>
      <c r="O1369" s="238"/>
      <c r="P1369" s="238"/>
      <c r="Q1369" s="238"/>
      <c r="R1369" s="239"/>
      <c r="S1369" s="238"/>
      <c r="T1369" s="237"/>
      <c r="U1369" s="238"/>
      <c r="V1369" s="238"/>
      <c r="W1369" s="238"/>
      <c r="X1369" s="238"/>
      <c r="Y1369" s="238"/>
      <c r="Z1369" s="238"/>
      <c r="AA1369" s="238"/>
      <c r="AB1369" s="238"/>
      <c r="AC1369" s="238"/>
      <c r="AD1369" s="238"/>
      <c r="AE1369" s="238"/>
      <c r="AF1369" s="238"/>
      <c r="AG1369" s="238"/>
      <c r="AH1369" s="238"/>
      <c r="AI1369" s="238"/>
      <c r="AJ1369" s="128">
        <f>IF($DM1369=0,0,(IF(_xlfn.BITAND($DM1369, 128),"8,", "") &amp; IF(_xlfn.BITAND($DM1369,64),"7,", "") &amp; IF(_xlfn.BITAND($DM1369,7), _xlfn.BITAND($DM1369,7) &amp; ",", "") &amp; IF(_xlfn.BITAND($DM1369, 56), _xlfn.BITAND($DM1369, 56)/8, "")))</f>
        <v>0</v>
      </c>
      <c r="AK1369" s="129">
        <v>105</v>
      </c>
      <c r="AL1369" s="129">
        <v>3</v>
      </c>
      <c r="AM1369" s="130" t="s">
        <v>165</v>
      </c>
      <c r="AN1369" s="131" t="s">
        <v>2090</v>
      </c>
      <c r="AO1369" s="131" t="s">
        <v>343</v>
      </c>
      <c r="AP1369" s="131" t="s">
        <v>2091</v>
      </c>
      <c r="AQ1369" s="132" t="s">
        <v>2092</v>
      </c>
      <c r="AR1369" s="198">
        <v>4.94997861681329</v>
      </c>
      <c r="AS1369" s="12" t="s">
        <v>346</v>
      </c>
      <c r="AT1369" s="198">
        <v>1</v>
      </c>
      <c r="AU1369" s="198">
        <v>2</v>
      </c>
      <c r="AV1369" s="12" t="s">
        <v>259</v>
      </c>
      <c r="AW1369" s="135">
        <v>0</v>
      </c>
      <c r="AX1369" s="135">
        <v>0</v>
      </c>
      <c r="AY1369" s="135">
        <v>0</v>
      </c>
      <c r="AZ1369" s="135">
        <v>0</v>
      </c>
      <c r="BA1369" s="135">
        <v>0</v>
      </c>
      <c r="BB1369" s="136"/>
      <c r="BC1369" s="136"/>
      <c r="BD1369" s="15"/>
      <c r="BE1369" s="137" t="str">
        <f>IF(C1369="","",C1369)</f>
        <v>IAT high voltage</v>
      </c>
      <c r="BF1369" s="11" t="s">
        <v>264</v>
      </c>
      <c r="BG1369" s="11" t="s">
        <v>265</v>
      </c>
      <c r="BH1369" s="11" t="s">
        <v>266</v>
      </c>
      <c r="BI1369" s="11" t="s">
        <v>525</v>
      </c>
      <c r="BJ1369" s="11" t="s">
        <v>268</v>
      </c>
      <c r="BK1369" s="11" t="s">
        <v>485</v>
      </c>
      <c r="BL1369" s="11" t="s">
        <v>350</v>
      </c>
      <c r="BM1369" s="11" t="s">
        <v>179</v>
      </c>
      <c r="BN1369" s="11" t="s">
        <v>182</v>
      </c>
      <c r="BO1369" s="11" t="s">
        <v>181</v>
      </c>
      <c r="BP1369" s="11" t="s">
        <v>272</v>
      </c>
      <c r="BQ1369" s="11" t="s">
        <v>182</v>
      </c>
      <c r="BR1369" s="11" t="s">
        <v>182</v>
      </c>
      <c r="BS1369" s="11" t="s">
        <v>183</v>
      </c>
      <c r="BT1369" s="11" t="s">
        <v>182</v>
      </c>
      <c r="BU1369" s="11"/>
      <c r="BV1369" s="15">
        <f t="shared" ref="BV1369:BZ1370" si="648">IF(UPPER(TRIM(D1369))="X",1,0)</f>
        <v>1</v>
      </c>
      <c r="BW1369" s="15">
        <f t="shared" si="648"/>
        <v>0</v>
      </c>
      <c r="BX1369" s="15">
        <f t="shared" si="648"/>
        <v>0</v>
      </c>
      <c r="BY1369" s="15">
        <f t="shared" si="648"/>
        <v>1</v>
      </c>
      <c r="BZ1369" s="15">
        <f t="shared" si="648"/>
        <v>0</v>
      </c>
      <c r="CA1369" s="15">
        <f>IF(UPPER(TRIM(J1369))="X",1,0)</f>
        <v>1</v>
      </c>
      <c r="CB1369" s="15">
        <f>IF(UPPER(TRIM(L1369))="X",1,0)</f>
        <v>0</v>
      </c>
      <c r="CC1369" s="15">
        <f>IF(UPPER(TRIM(M1369))="X",1,0)</f>
        <v>0</v>
      </c>
      <c r="CD1369" s="15">
        <f>IF(UPPER(TRIM(I1369))="X",1,0)</f>
        <v>0</v>
      </c>
      <c r="CE1369" s="15">
        <f>IF(UPPER(TRIM(K1369))="X",1,0)</f>
        <v>0</v>
      </c>
      <c r="CF1369" s="15">
        <f t="shared" ref="CF1369:CU1370" si="649">IF(UPPER(TRIM(N1369))="X",1,0)</f>
        <v>0</v>
      </c>
      <c r="CG1369" s="15">
        <f t="shared" si="649"/>
        <v>0</v>
      </c>
      <c r="CH1369" s="15">
        <f t="shared" si="649"/>
        <v>0</v>
      </c>
      <c r="CI1369" s="15">
        <f t="shared" si="649"/>
        <v>0</v>
      </c>
      <c r="CJ1369" s="15">
        <f t="shared" si="649"/>
        <v>0</v>
      </c>
      <c r="CK1369" s="15">
        <f t="shared" si="649"/>
        <v>0</v>
      </c>
      <c r="CL1369" s="15">
        <f t="shared" si="649"/>
        <v>0</v>
      </c>
      <c r="CM1369" s="15">
        <f t="shared" si="649"/>
        <v>0</v>
      </c>
      <c r="CN1369" s="15">
        <f t="shared" si="649"/>
        <v>0</v>
      </c>
      <c r="CO1369" s="15">
        <f t="shared" si="649"/>
        <v>0</v>
      </c>
      <c r="CP1369" s="15">
        <f t="shared" si="649"/>
        <v>0</v>
      </c>
      <c r="CQ1369" s="15">
        <f t="shared" si="649"/>
        <v>0</v>
      </c>
      <c r="CR1369" s="15">
        <f t="shared" si="649"/>
        <v>0</v>
      </c>
      <c r="CS1369" s="15">
        <f t="shared" si="649"/>
        <v>0</v>
      </c>
      <c r="CT1369" s="15">
        <f t="shared" si="649"/>
        <v>0</v>
      </c>
      <c r="CU1369" s="15">
        <f t="shared" si="649"/>
        <v>0</v>
      </c>
      <c r="CV1369" s="15">
        <f t="shared" ref="CP1369:DA1370" si="650">IF(UPPER(TRIM(AD1369))="X",1,0)</f>
        <v>0</v>
      </c>
      <c r="CW1369" s="15">
        <f t="shared" si="650"/>
        <v>0</v>
      </c>
      <c r="CX1369" s="15">
        <f t="shared" si="650"/>
        <v>0</v>
      </c>
      <c r="CY1369" s="15">
        <f t="shared" si="650"/>
        <v>0</v>
      </c>
      <c r="CZ1369" s="15">
        <f t="shared" si="650"/>
        <v>0</v>
      </c>
      <c r="DA1369" s="15">
        <f t="shared" si="650"/>
        <v>0</v>
      </c>
      <c r="DB1369" s="16">
        <f>IF(UPPER(TRIM(AM1369))="P", 0, IF(UPPER(TRIM(AM1369))="C", 16384, IF(UPPER(TRIM(AM1369))="B", 32768, IF(UPPER(TRIM(AM1369))="U", 49152, -1))))</f>
        <v>0</v>
      </c>
      <c r="DC1369" s="16">
        <f>HEX2DEC(AN1369)</f>
        <v>272</v>
      </c>
      <c r="DD1369" s="16">
        <f>IF(UPPER(TRIM(BB1369))="",0,IF(UPPER(TRIM(BB1369))="M",32,IF(UPPER(TRIM(BB1369))="H",64,IF(UPPER(TRIM(BB1369))="I",128,-1))))</f>
        <v>0</v>
      </c>
      <c r="DE1369" s="16">
        <f>IF(UPPER(TRIM(BC1369))="",0, IF(UPPER(TRIM(BC1369))="U",1,IF(UPPER(TRIM(BC1369))="A",2,IF(UPPER(TRIM(BC1369))="B1",4,IF(UPPER(TRIM(BC1369))="B2",8,IF(UPPER(TRIM(BC1369))="C",16,-1))))))</f>
        <v>0</v>
      </c>
      <c r="DF1369" s="17"/>
      <c r="DG1369" s="16">
        <v>5</v>
      </c>
      <c r="DH1369" s="16">
        <f>AK1369</f>
        <v>105</v>
      </c>
      <c r="DI1369" s="16">
        <f>AL1369</f>
        <v>3</v>
      </c>
      <c r="DJ1369" s="16">
        <f>DB1369 + DC1369</f>
        <v>272</v>
      </c>
      <c r="DK1369" s="16">
        <f>HEX2DEC(AO1369)</f>
        <v>18</v>
      </c>
      <c r="DL1369" s="16">
        <f>HEX2DEC(AP1369)</f>
        <v>273</v>
      </c>
      <c r="DM1369" s="128">
        <v>0</v>
      </c>
      <c r="DN1369" s="16">
        <v>6</v>
      </c>
      <c r="DO1369" s="16">
        <f>BV1369*2^15+BW1369*2^14+BX1369*2^13+BY1369*2^12+BZ1369*2^11+CA1369*2^10+CB1369*2^9+CC1369*2^8+CD1369*2^7+CE1369*2^6+CF1369*2^5+CG1369*2^4+CH1369*2^3+CI1369*2^2+CJ1369*2^1+CK1369*2^0</f>
        <v>37888</v>
      </c>
      <c r="DP1369" s="16">
        <f>CL1369*2^15+CM1369*2^14+CN1369*2^13+CO1369*2^12+CP1369*2^11+CQ1369*2^10+CR1369*2^9+CS1369*2^8+CT1369*2^7+CU1369*2^6+CV1369*2^5+CW1369*2^4+CX1369*2^3+CY1369*2^2+CZ1369*2^1+DA1369*2^0</f>
        <v>0</v>
      </c>
      <c r="DQ1369" s="16">
        <f>IF(DS1369=2,AT1369*1000,IF(DS1369&gt;2,AT1369,HEX2DEC("40000000")))</f>
        <v>1000</v>
      </c>
      <c r="DR1369" s="16">
        <f>IF(DT1369=2,AU1369*1000,IF(DT1369&gt;2,AU1369,HEX2DEC("40000000")))</f>
        <v>2000</v>
      </c>
      <c r="DS1369" s="16">
        <v>2</v>
      </c>
      <c r="DT1369" s="16">
        <v>2</v>
      </c>
      <c r="DU1369" s="16">
        <f>MAX(0,MIN(AX1369,3))*2^14+MAX(0,MIN(AY1369,3))*2^12+MAX(0,MIN(AZ1369,3))*2^10+MAX(0,MIN(BA1369,3))*2^8+IF(AW1369&lt;0,31,IF(AW1369&gt;30,30,AW1369))</f>
        <v>0</v>
      </c>
      <c r="DV1369" s="16">
        <f>DD1369 + DE1369</f>
        <v>0</v>
      </c>
      <c r="DW1369" s="138" t="s">
        <v>184</v>
      </c>
      <c r="DX1369" s="137" t="s">
        <v>273</v>
      </c>
      <c r="DY1369" s="137" t="s">
        <v>186</v>
      </c>
      <c r="DZ1369" s="17"/>
      <c r="EA1369" s="15"/>
      <c r="EB1369" s="15"/>
      <c r="EC1369" s="15"/>
      <c r="ED1369" s="15"/>
    </row>
    <row r="1370" spans="1:134" ht="15" customHeight="1" x14ac:dyDescent="0.3">
      <c r="A1370" s="153"/>
      <c r="B1370" s="139"/>
      <c r="C1370" s="553" t="s">
        <v>2093</v>
      </c>
      <c r="D1370" s="151" t="s">
        <v>184</v>
      </c>
      <c r="E1370" s="228"/>
      <c r="F1370" s="152"/>
      <c r="G1370" s="151" t="s">
        <v>184</v>
      </c>
      <c r="H1370" s="152"/>
      <c r="I1370" s="151"/>
      <c r="J1370" s="151" t="s">
        <v>184</v>
      </c>
      <c r="K1370" s="241"/>
      <c r="L1370" s="152"/>
      <c r="M1370" s="228"/>
      <c r="N1370" s="152"/>
      <c r="O1370" s="152"/>
      <c r="P1370" s="152"/>
      <c r="Q1370" s="152"/>
      <c r="R1370" s="241"/>
      <c r="S1370" s="152"/>
      <c r="T1370" s="228"/>
      <c r="U1370" s="152"/>
      <c r="V1370" s="152"/>
      <c r="W1370" s="152"/>
      <c r="X1370" s="152"/>
      <c r="Y1370" s="152"/>
      <c r="Z1370" s="152"/>
      <c r="AA1370" s="152"/>
      <c r="AB1370" s="152"/>
      <c r="AC1370" s="152"/>
      <c r="AD1370" s="152"/>
      <c r="AE1370" s="152"/>
      <c r="AF1370" s="152"/>
      <c r="AG1370" s="152"/>
      <c r="AH1370" s="152"/>
      <c r="AI1370" s="152"/>
      <c r="AJ1370" s="128">
        <f>IF($DM1370=0,0,(IF(_xlfn.BITAND($DM1370, 128),"8,", "") &amp; IF(_xlfn.BITAND($DM1370,64),"7,", "") &amp; IF(_xlfn.BITAND($DM1370,7), _xlfn.BITAND($DM1370,7) &amp; ",", "") &amp; IF(_xlfn.BITAND($DM1370, 56), _xlfn.BITAND($DM1370, 56)/8, "")))</f>
        <v>0</v>
      </c>
      <c r="AK1370" s="129">
        <v>105</v>
      </c>
      <c r="AL1370" s="129">
        <v>4</v>
      </c>
      <c r="AM1370" s="130" t="s">
        <v>165</v>
      </c>
      <c r="AN1370" s="131" t="s">
        <v>2090</v>
      </c>
      <c r="AO1370" s="131" t="s">
        <v>352</v>
      </c>
      <c r="AP1370" s="131" t="s">
        <v>2094</v>
      </c>
      <c r="AQ1370" s="132" t="s">
        <v>2095</v>
      </c>
      <c r="AR1370" s="198">
        <v>5.0021383186705702E-2</v>
      </c>
      <c r="AS1370" s="12" t="s">
        <v>346</v>
      </c>
      <c r="AT1370" s="198">
        <v>1</v>
      </c>
      <c r="AU1370" s="198">
        <v>2</v>
      </c>
      <c r="AV1370" s="12" t="s">
        <v>259</v>
      </c>
      <c r="AW1370" s="135">
        <v>0</v>
      </c>
      <c r="AX1370" s="135">
        <v>0</v>
      </c>
      <c r="AY1370" s="135">
        <v>0</v>
      </c>
      <c r="AZ1370" s="135">
        <v>0</v>
      </c>
      <c r="BA1370" s="135">
        <v>0</v>
      </c>
      <c r="BB1370" s="136"/>
      <c r="BC1370" s="136"/>
      <c r="BD1370" s="15"/>
      <c r="BE1370" s="137" t="str">
        <f>IF(C1370="","",C1370)</f>
        <v>IAT low voltage</v>
      </c>
      <c r="BF1370" s="11" t="s">
        <v>264</v>
      </c>
      <c r="BG1370" s="11" t="s">
        <v>265</v>
      </c>
      <c r="BH1370" s="11" t="s">
        <v>266</v>
      </c>
      <c r="BI1370" s="11" t="s">
        <v>525</v>
      </c>
      <c r="BJ1370" s="11" t="s">
        <v>268</v>
      </c>
      <c r="BK1370" s="11" t="s">
        <v>485</v>
      </c>
      <c r="BL1370" s="11" t="s">
        <v>350</v>
      </c>
      <c r="BM1370" s="11" t="s">
        <v>179</v>
      </c>
      <c r="BN1370" s="11" t="s">
        <v>182</v>
      </c>
      <c r="BO1370" s="11" t="s">
        <v>181</v>
      </c>
      <c r="BP1370" s="11" t="s">
        <v>272</v>
      </c>
      <c r="BQ1370" s="11" t="s">
        <v>182</v>
      </c>
      <c r="BR1370" s="11" t="s">
        <v>182</v>
      </c>
      <c r="BS1370" s="11" t="s">
        <v>183</v>
      </c>
      <c r="BT1370" s="11" t="s">
        <v>182</v>
      </c>
      <c r="BU1370" s="11"/>
      <c r="BV1370" s="15">
        <f t="shared" si="648"/>
        <v>1</v>
      </c>
      <c r="BW1370" s="15">
        <f t="shared" si="648"/>
        <v>0</v>
      </c>
      <c r="BX1370" s="15">
        <f t="shared" si="648"/>
        <v>0</v>
      </c>
      <c r="BY1370" s="15">
        <f t="shared" si="648"/>
        <v>1</v>
      </c>
      <c r="BZ1370" s="15">
        <f t="shared" si="648"/>
        <v>0</v>
      </c>
      <c r="CA1370" s="15">
        <f>IF(UPPER(TRIM(J1370))="X",1,0)</f>
        <v>1</v>
      </c>
      <c r="CB1370" s="15">
        <f>IF(UPPER(TRIM(L1370))="X",1,0)</f>
        <v>0</v>
      </c>
      <c r="CC1370" s="15">
        <f>IF(UPPER(TRIM(M1370))="X",1,0)</f>
        <v>0</v>
      </c>
      <c r="CD1370" s="15">
        <f>IF(UPPER(TRIM(I1370))="X",1,0)</f>
        <v>0</v>
      </c>
      <c r="CE1370" s="15">
        <f>IF(UPPER(TRIM(K1370))="X",1,0)</f>
        <v>0</v>
      </c>
      <c r="CF1370" s="15">
        <f t="shared" si="649"/>
        <v>0</v>
      </c>
      <c r="CG1370" s="15">
        <f t="shared" si="649"/>
        <v>0</v>
      </c>
      <c r="CH1370" s="15">
        <f t="shared" si="649"/>
        <v>0</v>
      </c>
      <c r="CI1370" s="15">
        <f t="shared" si="649"/>
        <v>0</v>
      </c>
      <c r="CJ1370" s="15">
        <f t="shared" si="649"/>
        <v>0</v>
      </c>
      <c r="CK1370" s="15">
        <f t="shared" si="649"/>
        <v>0</v>
      </c>
      <c r="CL1370" s="15">
        <f t="shared" si="649"/>
        <v>0</v>
      </c>
      <c r="CM1370" s="15">
        <f t="shared" si="649"/>
        <v>0</v>
      </c>
      <c r="CN1370" s="15">
        <f t="shared" si="649"/>
        <v>0</v>
      </c>
      <c r="CO1370" s="15">
        <f t="shared" si="649"/>
        <v>0</v>
      </c>
      <c r="CP1370" s="15">
        <f t="shared" si="650"/>
        <v>0</v>
      </c>
      <c r="CQ1370" s="15">
        <f t="shared" si="650"/>
        <v>0</v>
      </c>
      <c r="CR1370" s="15">
        <f t="shared" si="650"/>
        <v>0</v>
      </c>
      <c r="CS1370" s="15">
        <f t="shared" si="650"/>
        <v>0</v>
      </c>
      <c r="CT1370" s="15">
        <f t="shared" si="650"/>
        <v>0</v>
      </c>
      <c r="CU1370" s="15">
        <f t="shared" si="650"/>
        <v>0</v>
      </c>
      <c r="CV1370" s="15">
        <f t="shared" si="650"/>
        <v>0</v>
      </c>
      <c r="CW1370" s="15">
        <f t="shared" si="650"/>
        <v>0</v>
      </c>
      <c r="CX1370" s="15">
        <f t="shared" si="650"/>
        <v>0</v>
      </c>
      <c r="CY1370" s="15">
        <f t="shared" si="650"/>
        <v>0</v>
      </c>
      <c r="CZ1370" s="15">
        <f t="shared" si="650"/>
        <v>0</v>
      </c>
      <c r="DA1370" s="15">
        <f t="shared" si="650"/>
        <v>0</v>
      </c>
      <c r="DB1370" s="16">
        <f>IF(UPPER(TRIM(AM1370))="P", 0, IF(UPPER(TRIM(AM1370))="C", 16384, IF(UPPER(TRIM(AM1370))="B", 32768, IF(UPPER(TRIM(AM1370))="U", 49152, -1))))</f>
        <v>0</v>
      </c>
      <c r="DC1370" s="16">
        <f>HEX2DEC(AN1370)</f>
        <v>272</v>
      </c>
      <c r="DD1370" s="16">
        <f>IF(UPPER(TRIM(BB1370))="",0,IF(UPPER(TRIM(BB1370))="M",32,IF(UPPER(TRIM(BB1370))="H",64,IF(UPPER(TRIM(BB1370))="I",128,-1))))</f>
        <v>0</v>
      </c>
      <c r="DE1370" s="16">
        <f>IF(UPPER(TRIM(BC1370))="",0, IF(UPPER(TRIM(BC1370))="U",1,IF(UPPER(TRIM(BC1370))="A",2,IF(UPPER(TRIM(BC1370))="B1",4,IF(UPPER(TRIM(BC1370))="B2",8,IF(UPPER(TRIM(BC1370))="C",16,-1))))))</f>
        <v>0</v>
      </c>
      <c r="DF1370" s="17"/>
      <c r="DG1370" s="16">
        <v>6</v>
      </c>
      <c r="DH1370" s="16">
        <f>AK1370</f>
        <v>105</v>
      </c>
      <c r="DI1370" s="16">
        <f>AL1370</f>
        <v>4</v>
      </c>
      <c r="DJ1370" s="16">
        <f>DB1370 + DC1370</f>
        <v>272</v>
      </c>
      <c r="DK1370" s="16">
        <f>HEX2DEC(AO1370)</f>
        <v>17</v>
      </c>
      <c r="DL1370" s="16">
        <f>HEX2DEC(AP1370)</f>
        <v>274</v>
      </c>
      <c r="DM1370" s="128">
        <v>0</v>
      </c>
      <c r="DN1370" s="16">
        <v>7</v>
      </c>
      <c r="DO1370" s="16">
        <f>BV1370*2^15+BW1370*2^14+BX1370*2^13+BY1370*2^12+BZ1370*2^11+CA1370*2^10+CB1370*2^9+CC1370*2^8+CD1370*2^7+CE1370*2^6+CF1370*2^5+CG1370*2^4+CH1370*2^3+CI1370*2^2+CJ1370*2^1+CK1370*2^0</f>
        <v>37888</v>
      </c>
      <c r="DP1370" s="16">
        <f>CL1370*2^15+CM1370*2^14+CN1370*2^13+CO1370*2^12+CP1370*2^11+CQ1370*2^10+CR1370*2^9+CS1370*2^8+CT1370*2^7+CU1370*2^6+CV1370*2^5+CW1370*2^4+CX1370*2^3+CY1370*2^2+CZ1370*2^1+DA1370*2^0</f>
        <v>0</v>
      </c>
      <c r="DQ1370" s="16">
        <f>IF(DS1370=2,AT1370*1000,IF(DS1370&gt;2,AT1370,HEX2DEC("40000000")))</f>
        <v>1000</v>
      </c>
      <c r="DR1370" s="16">
        <f>IF(DT1370=2,AU1370*1000,IF(DT1370&gt;2,AU1370,HEX2DEC("40000000")))</f>
        <v>2000</v>
      </c>
      <c r="DS1370" s="16">
        <v>2</v>
      </c>
      <c r="DT1370" s="16">
        <v>2</v>
      </c>
      <c r="DU1370" s="16">
        <f>MAX(0,MIN(AX1370,3))*2^14+MAX(0,MIN(AY1370,3))*2^12+MAX(0,MIN(AZ1370,3))*2^10+MAX(0,MIN(BA1370,3))*2^8+IF(AW1370&lt;0,31,IF(AW1370&gt;30,30,AW1370))</f>
        <v>0</v>
      </c>
      <c r="DV1370" s="16">
        <f>DD1370 + DE1370</f>
        <v>0</v>
      </c>
      <c r="DW1370" s="138" t="s">
        <v>184</v>
      </c>
      <c r="DX1370" s="137" t="s">
        <v>273</v>
      </c>
      <c r="DY1370" s="137" t="s">
        <v>186</v>
      </c>
      <c r="DZ1370" s="17"/>
      <c r="EA1370" s="15"/>
      <c r="EB1370" s="15"/>
      <c r="EC1370" s="15"/>
      <c r="ED1370" s="15"/>
    </row>
    <row r="1371" spans="1:134" ht="15" hidden="1" customHeight="1" x14ac:dyDescent="0.3">
      <c r="A1371" s="340"/>
      <c r="B1371" s="139"/>
      <c r="C1371" s="553"/>
      <c r="D1371" s="125"/>
      <c r="E1371" s="125"/>
      <c r="F1371" s="125"/>
      <c r="G1371" s="125"/>
      <c r="H1371" s="125"/>
      <c r="I1371" s="125"/>
      <c r="J1371" s="125"/>
      <c r="K1371" s="125"/>
      <c r="L1371" s="125"/>
      <c r="M1371" s="125"/>
      <c r="N1371" s="125"/>
      <c r="O1371" s="125"/>
      <c r="P1371" s="125"/>
      <c r="Q1371" s="125"/>
      <c r="R1371" s="125"/>
      <c r="S1371" s="125"/>
      <c r="T1371" s="125"/>
      <c r="U1371" s="125"/>
      <c r="V1371" s="125"/>
      <c r="W1371" s="125"/>
      <c r="X1371" s="125"/>
      <c r="Y1371" s="125"/>
      <c r="Z1371" s="125"/>
      <c r="AA1371" s="125"/>
      <c r="AB1371" s="125"/>
      <c r="AC1371" s="125"/>
      <c r="AD1371" s="125"/>
      <c r="AE1371" s="125"/>
      <c r="AF1371" s="125"/>
      <c r="AG1371" s="125"/>
      <c r="AH1371" s="125"/>
      <c r="AI1371" s="125"/>
      <c r="AJ1371" s="128"/>
      <c r="AK1371" s="143"/>
      <c r="AL1371" s="143"/>
      <c r="AM1371" s="144"/>
      <c r="AN1371" s="145"/>
      <c r="AO1371" s="145"/>
      <c r="AP1371" s="145"/>
      <c r="AQ1371" s="132"/>
      <c r="AR1371" s="336"/>
      <c r="AS1371" s="12"/>
      <c r="AT1371" s="224"/>
      <c r="AU1371" s="224"/>
      <c r="AV1371" s="12"/>
      <c r="AW1371" s="12"/>
      <c r="AX1371" s="12"/>
      <c r="AY1371" s="12"/>
      <c r="AZ1371" s="12"/>
      <c r="BA1371" s="12"/>
      <c r="BB1371" s="14"/>
      <c r="BC1371" s="14"/>
      <c r="BD1371" s="15"/>
      <c r="BE1371" s="137" t="s">
        <v>183</v>
      </c>
      <c r="BF1371" s="146"/>
      <c r="BG1371" s="146"/>
      <c r="BH1371" s="146"/>
      <c r="BI1371" s="11" t="s">
        <v>183</v>
      </c>
      <c r="BJ1371" s="11" t="s">
        <v>183</v>
      </c>
      <c r="BK1371" s="11" t="s">
        <v>183</v>
      </c>
      <c r="BL1371" s="11" t="s">
        <v>183</v>
      </c>
      <c r="BM1371" s="11" t="s">
        <v>183</v>
      </c>
      <c r="BN1371" s="11" t="s">
        <v>183</v>
      </c>
      <c r="BO1371" s="11" t="s">
        <v>183</v>
      </c>
      <c r="BP1371" s="11" t="s">
        <v>183</v>
      </c>
      <c r="BQ1371" s="11" t="s">
        <v>183</v>
      </c>
      <c r="BR1371" s="11" t="s">
        <v>183</v>
      </c>
      <c r="BS1371" s="11" t="s">
        <v>183</v>
      </c>
      <c r="BT1371" s="11" t="s">
        <v>183</v>
      </c>
      <c r="BU1371" s="11"/>
      <c r="BV1371" s="15"/>
      <c r="BW1371" s="15"/>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c r="CU1371" s="15"/>
      <c r="CV1371" s="15"/>
      <c r="CW1371" s="15"/>
      <c r="CX1371" s="15"/>
      <c r="CY1371" s="15"/>
      <c r="CZ1371" s="15"/>
      <c r="DA1371" s="15"/>
      <c r="DB1371" s="16"/>
      <c r="DC1371" s="16"/>
      <c r="DD1371" s="16"/>
      <c r="DE1371" s="16"/>
      <c r="DF1371" s="17"/>
      <c r="DG1371" s="16"/>
      <c r="DH1371" s="16"/>
      <c r="DI1371" s="16"/>
      <c r="DJ1371" s="16"/>
      <c r="DK1371" s="16"/>
      <c r="DL1371" s="16"/>
      <c r="DM1371" s="128"/>
      <c r="DN1371" s="16"/>
      <c r="DO1371" s="16"/>
      <c r="DP1371" s="16"/>
      <c r="DQ1371" s="16"/>
      <c r="DR1371" s="16"/>
      <c r="DS1371" s="16"/>
      <c r="DT1371" s="16"/>
      <c r="DU1371" s="16"/>
      <c r="DV1371" s="16"/>
      <c r="DW1371" s="138"/>
      <c r="DX1371" s="137"/>
      <c r="DY1371" s="137"/>
      <c r="DZ1371" s="17"/>
      <c r="EA1371" s="15"/>
      <c r="EB1371" s="15"/>
      <c r="EC1371" s="15"/>
      <c r="ED1371" s="15"/>
    </row>
    <row r="1372" spans="1:134" ht="15" hidden="1" customHeight="1" x14ac:dyDescent="0.3">
      <c r="A1372" s="220"/>
      <c r="B1372" s="139"/>
      <c r="C1372" s="553"/>
      <c r="D1372" s="125"/>
      <c r="E1372" s="125"/>
      <c r="F1372" s="125"/>
      <c r="G1372" s="125"/>
      <c r="H1372" s="125"/>
      <c r="I1372" s="125"/>
      <c r="J1372" s="125"/>
      <c r="K1372" s="125"/>
      <c r="L1372" s="125"/>
      <c r="M1372" s="125"/>
      <c r="N1372" s="125"/>
      <c r="O1372" s="125"/>
      <c r="P1372" s="125"/>
      <c r="Q1372" s="125"/>
      <c r="R1372" s="125"/>
      <c r="S1372" s="125"/>
      <c r="T1372" s="125"/>
      <c r="U1372" s="125"/>
      <c r="V1372" s="125"/>
      <c r="W1372" s="125"/>
      <c r="X1372" s="125"/>
      <c r="Y1372" s="125"/>
      <c r="Z1372" s="125"/>
      <c r="AA1372" s="125"/>
      <c r="AB1372" s="125"/>
      <c r="AC1372" s="125"/>
      <c r="AD1372" s="125"/>
      <c r="AE1372" s="125"/>
      <c r="AF1372" s="125"/>
      <c r="AG1372" s="125"/>
      <c r="AH1372" s="125"/>
      <c r="AI1372" s="125"/>
      <c r="AJ1372" s="128"/>
      <c r="AK1372" s="143"/>
      <c r="AL1372" s="143"/>
      <c r="AM1372" s="144"/>
      <c r="AN1372" s="145"/>
      <c r="AO1372" s="145"/>
      <c r="AP1372" s="145"/>
      <c r="AQ1372" s="132" t="s">
        <v>2096</v>
      </c>
      <c r="AR1372" s="336">
        <v>1</v>
      </c>
      <c r="AS1372" s="12"/>
      <c r="AT1372" s="224"/>
      <c r="AU1372" s="224"/>
      <c r="AV1372" s="12"/>
      <c r="AW1372" s="12"/>
      <c r="AX1372" s="12"/>
      <c r="AY1372" s="12"/>
      <c r="AZ1372" s="12"/>
      <c r="BA1372" s="12"/>
      <c r="BB1372" s="14"/>
      <c r="BC1372" s="14"/>
      <c r="BD1372" s="15"/>
      <c r="BE1372" s="137"/>
      <c r="BF1372" s="146"/>
      <c r="BG1372" s="146"/>
      <c r="BH1372" s="146"/>
      <c r="BI1372" s="11"/>
      <c r="BJ1372" s="11"/>
      <c r="BK1372" s="11"/>
      <c r="BL1372" s="11"/>
      <c r="BM1372" s="11"/>
      <c r="BN1372" s="11"/>
      <c r="BO1372" s="11"/>
      <c r="BP1372" s="11"/>
      <c r="BQ1372" s="11"/>
      <c r="BR1372" s="11"/>
      <c r="BS1372" s="11"/>
      <c r="BT1372" s="11"/>
      <c r="BU1372" s="11"/>
      <c r="BV1372" s="15"/>
      <c r="BW1372" s="15"/>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c r="CU1372" s="15"/>
      <c r="CV1372" s="15"/>
      <c r="CW1372" s="15"/>
      <c r="CX1372" s="15"/>
      <c r="CY1372" s="15"/>
      <c r="CZ1372" s="15"/>
      <c r="DA1372" s="15"/>
      <c r="DB1372" s="16"/>
      <c r="DC1372" s="16"/>
      <c r="DD1372" s="16"/>
      <c r="DE1372" s="16"/>
      <c r="DF1372" s="17"/>
      <c r="DG1372" s="16"/>
      <c r="DH1372" s="16"/>
      <c r="DI1372" s="16"/>
      <c r="DJ1372" s="16"/>
      <c r="DK1372" s="16"/>
      <c r="DL1372" s="16"/>
      <c r="DM1372" s="128"/>
      <c r="DN1372" s="16"/>
      <c r="DO1372" s="16"/>
      <c r="DP1372" s="16"/>
      <c r="DQ1372" s="16"/>
      <c r="DR1372" s="16"/>
      <c r="DS1372" s="16"/>
      <c r="DT1372" s="16"/>
      <c r="DU1372" s="16"/>
      <c r="DV1372" s="16"/>
      <c r="DW1372" s="138"/>
      <c r="DX1372" s="137"/>
      <c r="DY1372" s="137"/>
      <c r="DZ1372" s="17"/>
      <c r="EA1372" s="15"/>
      <c r="EB1372" s="15"/>
      <c r="EC1372" s="15"/>
      <c r="ED1372" s="15"/>
    </row>
    <row r="1373" spans="1:134" ht="15" hidden="1" customHeight="1" x14ac:dyDescent="0.3">
      <c r="A1373" s="154"/>
      <c r="B1373" s="337" t="s">
        <v>2097</v>
      </c>
      <c r="C1373" s="553"/>
      <c r="D1373" s="125"/>
      <c r="E1373" s="125"/>
      <c r="F1373" s="125"/>
      <c r="G1373" s="125"/>
      <c r="H1373" s="125"/>
      <c r="I1373" s="125"/>
      <c r="J1373" s="125"/>
      <c r="K1373" s="125"/>
      <c r="L1373" s="125"/>
      <c r="M1373" s="125"/>
      <c r="N1373" s="125"/>
      <c r="O1373" s="125"/>
      <c r="P1373" s="125"/>
      <c r="Q1373" s="125"/>
      <c r="R1373" s="125"/>
      <c r="S1373" s="125"/>
      <c r="T1373" s="125"/>
      <c r="U1373" s="125"/>
      <c r="V1373" s="125"/>
      <c r="W1373" s="125"/>
      <c r="X1373" s="125"/>
      <c r="Y1373" s="125"/>
      <c r="Z1373" s="125"/>
      <c r="AA1373" s="125"/>
      <c r="AB1373" s="125"/>
      <c r="AC1373" s="125"/>
      <c r="AD1373" s="125"/>
      <c r="AE1373" s="125"/>
      <c r="AF1373" s="125"/>
      <c r="AG1373" s="125"/>
      <c r="AH1373" s="125"/>
      <c r="AI1373" s="125"/>
      <c r="AJ1373" s="128"/>
      <c r="AK1373" s="143"/>
      <c r="AL1373" s="143"/>
      <c r="AM1373" s="144"/>
      <c r="AN1373" s="145"/>
      <c r="AO1373" s="145"/>
      <c r="AP1373" s="145"/>
      <c r="AQ1373" s="132" t="s">
        <v>2098</v>
      </c>
      <c r="AR1373" s="133">
        <v>0</v>
      </c>
      <c r="AS1373" s="12" t="s">
        <v>259</v>
      </c>
      <c r="AT1373" s="224"/>
      <c r="AU1373" s="224"/>
      <c r="AV1373" s="12"/>
      <c r="AW1373" s="12"/>
      <c r="AX1373" s="12"/>
      <c r="AY1373" s="12"/>
      <c r="AZ1373" s="12"/>
      <c r="BA1373" s="12"/>
      <c r="BB1373" s="14"/>
      <c r="BC1373" s="14"/>
      <c r="BD1373" s="15"/>
      <c r="BE1373" s="137" t="s">
        <v>183</v>
      </c>
      <c r="BF1373" s="146"/>
      <c r="BG1373" s="146"/>
      <c r="BH1373" s="146"/>
      <c r="BI1373" s="11" t="s">
        <v>183</v>
      </c>
      <c r="BJ1373" s="11" t="s">
        <v>183</v>
      </c>
      <c r="BK1373" s="11" t="s">
        <v>183</v>
      </c>
      <c r="BL1373" s="11" t="s">
        <v>183</v>
      </c>
      <c r="BM1373" s="11" t="s">
        <v>183</v>
      </c>
      <c r="BN1373" s="11" t="s">
        <v>183</v>
      </c>
      <c r="BO1373" s="11" t="s">
        <v>183</v>
      </c>
      <c r="BP1373" s="11" t="s">
        <v>183</v>
      </c>
      <c r="BQ1373" s="11" t="s">
        <v>183</v>
      </c>
      <c r="BR1373" s="11" t="s">
        <v>183</v>
      </c>
      <c r="BS1373" s="11" t="s">
        <v>183</v>
      </c>
      <c r="BT1373" s="11" t="s">
        <v>183</v>
      </c>
      <c r="BU1373" s="11"/>
      <c r="BV1373" s="15"/>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c r="CU1373" s="15"/>
      <c r="CV1373" s="15"/>
      <c r="CW1373" s="15"/>
      <c r="CX1373" s="15"/>
      <c r="CY1373" s="15"/>
      <c r="CZ1373" s="15"/>
      <c r="DA1373" s="15"/>
      <c r="DB1373" s="16"/>
      <c r="DC1373" s="16"/>
      <c r="DD1373" s="16"/>
      <c r="DE1373" s="16"/>
      <c r="DF1373" s="17"/>
      <c r="DG1373" s="16"/>
      <c r="DH1373" s="16"/>
      <c r="DI1373" s="16"/>
      <c r="DJ1373" s="16"/>
      <c r="DK1373" s="16"/>
      <c r="DL1373" s="16"/>
      <c r="DM1373" s="128"/>
      <c r="DN1373" s="16"/>
      <c r="DO1373" s="16"/>
      <c r="DP1373" s="16"/>
      <c r="DQ1373" s="16"/>
      <c r="DR1373" s="16"/>
      <c r="DS1373" s="16"/>
      <c r="DT1373" s="16"/>
      <c r="DU1373" s="16"/>
      <c r="DV1373" s="16"/>
      <c r="DW1373" s="138"/>
      <c r="DX1373" s="137"/>
      <c r="DY1373" s="137"/>
      <c r="DZ1373" s="17"/>
      <c r="EA1373" s="15"/>
      <c r="EB1373" s="15"/>
      <c r="EC1373" s="15"/>
      <c r="ED1373" s="15"/>
    </row>
    <row r="1374" spans="1:134" ht="15" customHeight="1" x14ac:dyDescent="0.3">
      <c r="A1374" s="123"/>
      <c r="B1374" s="139"/>
      <c r="C1374" s="553" t="s">
        <v>2099</v>
      </c>
      <c r="D1374" s="151" t="s">
        <v>184</v>
      </c>
      <c r="E1374" s="228"/>
      <c r="F1374" s="241"/>
      <c r="G1374" s="152" t="s">
        <v>184</v>
      </c>
      <c r="H1374" s="228"/>
      <c r="I1374" s="151"/>
      <c r="J1374" s="151" t="s">
        <v>184</v>
      </c>
      <c r="K1374" s="152"/>
      <c r="L1374" s="151"/>
      <c r="M1374" s="152"/>
      <c r="N1374" s="152"/>
      <c r="O1374" s="152"/>
      <c r="P1374" s="152"/>
      <c r="Q1374" s="152"/>
      <c r="R1374" s="152"/>
      <c r="S1374" s="152"/>
      <c r="T1374" s="152"/>
      <c r="U1374" s="152"/>
      <c r="V1374" s="152"/>
      <c r="W1374" s="152"/>
      <c r="X1374" s="152"/>
      <c r="Y1374" s="152"/>
      <c r="Z1374" s="152"/>
      <c r="AA1374" s="152"/>
      <c r="AB1374" s="152"/>
      <c r="AC1374" s="152"/>
      <c r="AD1374" s="152"/>
      <c r="AE1374" s="152"/>
      <c r="AF1374" s="152"/>
      <c r="AG1374" s="152"/>
      <c r="AH1374" s="152"/>
      <c r="AI1374" s="152"/>
      <c r="AJ1374" s="128">
        <f>IF($DM1374=0,0,(IF(_xlfn.BITAND($DM1374, 128),"8,", "") &amp; IF(_xlfn.BITAND($DM1374,64),"7,", "") &amp; IF(_xlfn.BITAND($DM1374,7), _xlfn.BITAND($DM1374,7) &amp; ",", "") &amp; IF(_xlfn.BITAND($DM1374, 56), _xlfn.BITAND($DM1374, 56)/8, "")))</f>
        <v>0</v>
      </c>
      <c r="AK1374" s="129">
        <v>105</v>
      </c>
      <c r="AL1374" s="129">
        <v>15</v>
      </c>
      <c r="AM1374" s="130" t="s">
        <v>165</v>
      </c>
      <c r="AN1374" s="131" t="s">
        <v>2090</v>
      </c>
      <c r="AO1374" s="131" t="s">
        <v>356</v>
      </c>
      <c r="AP1374" s="131" t="s">
        <v>2100</v>
      </c>
      <c r="AQ1374" s="132" t="s">
        <v>2101</v>
      </c>
      <c r="AR1374" s="134">
        <v>210</v>
      </c>
      <c r="AS1374" s="12" t="s">
        <v>311</v>
      </c>
      <c r="AT1374" s="198">
        <v>30</v>
      </c>
      <c r="AU1374" s="198">
        <v>15</v>
      </c>
      <c r="AV1374" s="12" t="s">
        <v>259</v>
      </c>
      <c r="AW1374" s="135">
        <v>0</v>
      </c>
      <c r="AX1374" s="135">
        <v>0</v>
      </c>
      <c r="AY1374" s="135">
        <v>0</v>
      </c>
      <c r="AZ1374" s="135">
        <v>0</v>
      </c>
      <c r="BA1374" s="135">
        <v>0</v>
      </c>
      <c r="BB1374" s="136"/>
      <c r="BC1374" s="136"/>
      <c r="BD1374" s="15"/>
      <c r="BE1374" s="137" t="str">
        <f>IF(C1374="","",C1374)</f>
        <v>IAT higher than expected 1</v>
      </c>
      <c r="BF1374" s="11" t="s">
        <v>264</v>
      </c>
      <c r="BG1374" s="11" t="s">
        <v>265</v>
      </c>
      <c r="BH1374" s="11" t="s">
        <v>266</v>
      </c>
      <c r="BI1374" s="146" t="s">
        <v>484</v>
      </c>
      <c r="BJ1374" s="11" t="s">
        <v>268</v>
      </c>
      <c r="BK1374" s="11" t="s">
        <v>485</v>
      </c>
      <c r="BL1374" s="11" t="s">
        <v>486</v>
      </c>
      <c r="BM1374" s="11" t="s">
        <v>323</v>
      </c>
      <c r="BN1374" s="11" t="s">
        <v>182</v>
      </c>
      <c r="BO1374" s="11" t="s">
        <v>181</v>
      </c>
      <c r="BP1374" s="11" t="s">
        <v>272</v>
      </c>
      <c r="BQ1374" s="11" t="s">
        <v>180</v>
      </c>
      <c r="BR1374" s="11" t="s">
        <v>182</v>
      </c>
      <c r="BS1374" s="11" t="s">
        <v>183</v>
      </c>
      <c r="BT1374" s="11" t="s">
        <v>182</v>
      </c>
      <c r="BU1374" s="11"/>
      <c r="BV1374" s="15">
        <f>IF(UPPER(TRIM(D1374))="X",1,0)</f>
        <v>1</v>
      </c>
      <c r="BW1374" s="15">
        <f>IF(UPPER(TRIM(E1374))="X",1,0)</f>
        <v>0</v>
      </c>
      <c r="BX1374" s="15">
        <f>IF(UPPER(TRIM(F1374))="X",1,0)</f>
        <v>0</v>
      </c>
      <c r="BY1374" s="15">
        <f>IF(UPPER(TRIM(G1374))="X",1,0)</f>
        <v>1</v>
      </c>
      <c r="BZ1374" s="15">
        <f>IF(UPPER(TRIM(H1374))="X",1,0)</f>
        <v>0</v>
      </c>
      <c r="CA1374" s="15">
        <f>IF(UPPER(TRIM(J1374))="X",1,0)</f>
        <v>1</v>
      </c>
      <c r="CB1374" s="15">
        <f>IF(UPPER(TRIM(L1374))="X",1,0)</f>
        <v>0</v>
      </c>
      <c r="CC1374" s="15">
        <f>IF(UPPER(TRIM(M1374))="X",1,0)</f>
        <v>0</v>
      </c>
      <c r="CD1374" s="15">
        <f>IF(UPPER(TRIM(I1374))="X",1,0)</f>
        <v>0</v>
      </c>
      <c r="CE1374" s="15">
        <f>IF(UPPER(TRIM(K1374))="X",1,0)</f>
        <v>0</v>
      </c>
      <c r="CF1374" s="15">
        <f t="shared" ref="CF1374:DA1374" si="651">IF(UPPER(TRIM(N1374))="X",1,0)</f>
        <v>0</v>
      </c>
      <c r="CG1374" s="15">
        <f t="shared" si="651"/>
        <v>0</v>
      </c>
      <c r="CH1374" s="15">
        <f t="shared" si="651"/>
        <v>0</v>
      </c>
      <c r="CI1374" s="15">
        <f t="shared" si="651"/>
        <v>0</v>
      </c>
      <c r="CJ1374" s="15">
        <f t="shared" si="651"/>
        <v>0</v>
      </c>
      <c r="CK1374" s="15">
        <f t="shared" si="651"/>
        <v>0</v>
      </c>
      <c r="CL1374" s="15">
        <f t="shared" si="651"/>
        <v>0</v>
      </c>
      <c r="CM1374" s="15">
        <f t="shared" si="651"/>
        <v>0</v>
      </c>
      <c r="CN1374" s="15">
        <f t="shared" si="651"/>
        <v>0</v>
      </c>
      <c r="CO1374" s="15">
        <f t="shared" si="651"/>
        <v>0</v>
      </c>
      <c r="CP1374" s="15">
        <f t="shared" si="651"/>
        <v>0</v>
      </c>
      <c r="CQ1374" s="15">
        <f t="shared" si="651"/>
        <v>0</v>
      </c>
      <c r="CR1374" s="15">
        <f t="shared" si="651"/>
        <v>0</v>
      </c>
      <c r="CS1374" s="15">
        <f t="shared" si="651"/>
        <v>0</v>
      </c>
      <c r="CT1374" s="15">
        <f t="shared" si="651"/>
        <v>0</v>
      </c>
      <c r="CU1374" s="15">
        <f t="shared" si="651"/>
        <v>0</v>
      </c>
      <c r="CV1374" s="15">
        <f t="shared" si="651"/>
        <v>0</v>
      </c>
      <c r="CW1374" s="15">
        <f t="shared" si="651"/>
        <v>0</v>
      </c>
      <c r="CX1374" s="15">
        <f t="shared" si="651"/>
        <v>0</v>
      </c>
      <c r="CY1374" s="15">
        <f t="shared" si="651"/>
        <v>0</v>
      </c>
      <c r="CZ1374" s="15">
        <f t="shared" si="651"/>
        <v>0</v>
      </c>
      <c r="DA1374" s="15">
        <f t="shared" si="651"/>
        <v>0</v>
      </c>
      <c r="DB1374" s="16">
        <f>IF(UPPER(TRIM(AM1374))="P", 0, IF(UPPER(TRIM(AM1374))="C", 16384, IF(UPPER(TRIM(AM1374))="B", 32768, IF(UPPER(TRIM(AM1374))="U", 49152, -1))))</f>
        <v>0</v>
      </c>
      <c r="DC1374" s="16">
        <f>HEX2DEC(AN1374)</f>
        <v>272</v>
      </c>
      <c r="DD1374" s="16">
        <f>IF(UPPER(TRIM(BB1374))="",0,IF(UPPER(TRIM(BB1374))="M",32,IF(UPPER(TRIM(BB1374))="H",64,IF(UPPER(TRIM(BB1374))="I",128,-1))))</f>
        <v>0</v>
      </c>
      <c r="DE1374" s="16">
        <f>IF(UPPER(TRIM(BC1374))="",0, IF(UPPER(TRIM(BC1374))="U",1,IF(UPPER(TRIM(BC1374))="A",2,IF(UPPER(TRIM(BC1374))="B1",4,IF(UPPER(TRIM(BC1374))="B2",8,IF(UPPER(TRIM(BC1374))="C",16,-1))))))</f>
        <v>0</v>
      </c>
      <c r="DF1374" s="17"/>
      <c r="DG1374" s="16">
        <v>87</v>
      </c>
      <c r="DH1374" s="16">
        <f>AK1374</f>
        <v>105</v>
      </c>
      <c r="DI1374" s="16">
        <f>AL1374</f>
        <v>15</v>
      </c>
      <c r="DJ1374" s="16">
        <f>DB1374 + DC1374</f>
        <v>272</v>
      </c>
      <c r="DK1374" s="16">
        <f>HEX2DEC(AO1374)</f>
        <v>28</v>
      </c>
      <c r="DL1374" s="16">
        <f>HEX2DEC(AP1374)</f>
        <v>275</v>
      </c>
      <c r="DM1374" s="128">
        <v>0</v>
      </c>
      <c r="DN1374" s="16">
        <v>8</v>
      </c>
      <c r="DO1374" s="16">
        <f>BV1374*2^15+BW1374*2^14+BX1374*2^13+BY1374*2^12+BZ1374*2^11+CA1374*2^10+CB1374*2^9+CC1374*2^8+CD1374*2^7+CE1374*2^6+CF1374*2^5+CG1374*2^4+CH1374*2^3+CI1374*2^2+CJ1374*2^1+CK1374*2^0</f>
        <v>37888</v>
      </c>
      <c r="DP1374" s="16">
        <f>CL1374*2^15+CM1374*2^14+CN1374*2^13+CO1374*2^12+CP1374*2^11+CQ1374*2^10+CR1374*2^9+CS1374*2^8+CT1374*2^7+CU1374*2^6+CV1374*2^5+CW1374*2^4+CX1374*2^3+CY1374*2^2+CZ1374*2^1+DA1374*2^0</f>
        <v>0</v>
      </c>
      <c r="DQ1374" s="16">
        <f>IF(DS1374=2,AT1374*1000,IF(DS1374&gt;2,AT1374,HEX2DEC("40000000")))</f>
        <v>30000</v>
      </c>
      <c r="DR1374" s="16">
        <f>IF(DT1374=2,AU1374*1000,IF(DT1374&gt;2,AU1374,HEX2DEC("40000000")))</f>
        <v>15000</v>
      </c>
      <c r="DS1374" s="16">
        <v>2</v>
      </c>
      <c r="DT1374" s="16">
        <v>2</v>
      </c>
      <c r="DU1374" s="16">
        <f>MAX(0,MIN(AX1374,3))*2^14+MAX(0,MIN(AY1374,3))*2^12+MAX(0,MIN(AZ1374,3))*2^10+MAX(0,MIN(BA1374,3))*2^8+IF(AW1374&lt;0,31,IF(AW1374&gt;30,30,AW1374))</f>
        <v>0</v>
      </c>
      <c r="DV1374" s="16">
        <f>DD1374 + DE1374</f>
        <v>0</v>
      </c>
      <c r="DW1374" s="138" t="s">
        <v>184</v>
      </c>
      <c r="DX1374" s="137" t="s">
        <v>273</v>
      </c>
      <c r="DY1374" s="137" t="s">
        <v>186</v>
      </c>
      <c r="DZ1374" s="17"/>
      <c r="EA1374" s="15"/>
      <c r="EB1374" s="15"/>
      <c r="EC1374" s="15"/>
      <c r="ED1374" s="15"/>
    </row>
    <row r="1375" spans="1:134" ht="15" hidden="1" customHeight="1" x14ac:dyDescent="0.3">
      <c r="A1375" s="123"/>
      <c r="B1375" s="139"/>
      <c r="C1375" s="12"/>
      <c r="D1375" s="125"/>
      <c r="E1375" s="125"/>
      <c r="F1375" s="125"/>
      <c r="G1375" s="125"/>
      <c r="H1375" s="125"/>
      <c r="I1375" s="125"/>
      <c r="J1375" s="125"/>
      <c r="K1375" s="125"/>
      <c r="L1375" s="125"/>
      <c r="M1375" s="125"/>
      <c r="N1375" s="125"/>
      <c r="O1375" s="125"/>
      <c r="P1375" s="125"/>
      <c r="Q1375" s="125"/>
      <c r="R1375" s="125"/>
      <c r="S1375" s="125"/>
      <c r="T1375" s="125"/>
      <c r="U1375" s="125"/>
      <c r="V1375" s="125"/>
      <c r="W1375" s="125"/>
      <c r="X1375" s="125"/>
      <c r="Y1375" s="125"/>
      <c r="Z1375" s="125"/>
      <c r="AA1375" s="125"/>
      <c r="AB1375" s="125"/>
      <c r="AC1375" s="125"/>
      <c r="AD1375" s="125"/>
      <c r="AE1375" s="125"/>
      <c r="AF1375" s="125"/>
      <c r="AG1375" s="125"/>
      <c r="AH1375" s="125"/>
      <c r="AI1375" s="125"/>
      <c r="AJ1375" s="128"/>
      <c r="AK1375" s="143"/>
      <c r="AL1375" s="143"/>
      <c r="AM1375" s="144"/>
      <c r="AN1375" s="145"/>
      <c r="AO1375" s="145"/>
      <c r="AP1375" s="145"/>
      <c r="AQ1375" s="132" t="s">
        <v>308</v>
      </c>
      <c r="AR1375" s="134">
        <v>900</v>
      </c>
      <c r="AS1375" s="12" t="s">
        <v>191</v>
      </c>
      <c r="AT1375" s="224"/>
      <c r="AU1375" s="224"/>
      <c r="AV1375" s="12"/>
      <c r="AW1375" s="12"/>
      <c r="AX1375" s="12"/>
      <c r="AY1375" s="12"/>
      <c r="AZ1375" s="12"/>
      <c r="BA1375" s="12"/>
      <c r="BB1375" s="14"/>
      <c r="BC1375" s="14"/>
      <c r="BD1375" s="15"/>
      <c r="BE1375" s="137" t="s">
        <v>183</v>
      </c>
      <c r="BF1375" s="146"/>
      <c r="BG1375" s="146"/>
      <c r="BH1375" s="146"/>
      <c r="BI1375" s="11" t="s">
        <v>183</v>
      </c>
      <c r="BJ1375" s="11" t="s">
        <v>183</v>
      </c>
      <c r="BK1375" s="11" t="s">
        <v>183</v>
      </c>
      <c r="BL1375" s="11" t="s">
        <v>183</v>
      </c>
      <c r="BM1375" s="11" t="s">
        <v>183</v>
      </c>
      <c r="BN1375" s="11" t="s">
        <v>183</v>
      </c>
      <c r="BO1375" s="11" t="s">
        <v>183</v>
      </c>
      <c r="BP1375" s="11" t="s">
        <v>183</v>
      </c>
      <c r="BQ1375" s="11" t="s">
        <v>183</v>
      </c>
      <c r="BR1375" s="11" t="s">
        <v>183</v>
      </c>
      <c r="BS1375" s="11" t="s">
        <v>183</v>
      </c>
      <c r="BT1375" s="11" t="s">
        <v>183</v>
      </c>
      <c r="BU1375" s="11"/>
      <c r="BV1375" s="15"/>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c r="CU1375" s="15"/>
      <c r="CV1375" s="15"/>
      <c r="CW1375" s="15"/>
      <c r="CX1375" s="15"/>
      <c r="CY1375" s="15"/>
      <c r="CZ1375" s="15"/>
      <c r="DA1375" s="15"/>
      <c r="DB1375" s="16"/>
      <c r="DC1375" s="16"/>
      <c r="DD1375" s="16"/>
      <c r="DE1375" s="16"/>
      <c r="DF1375" s="17"/>
      <c r="DG1375" s="16"/>
      <c r="DH1375" s="16"/>
      <c r="DI1375" s="16"/>
      <c r="DJ1375" s="16"/>
      <c r="DK1375" s="16"/>
      <c r="DL1375" s="16"/>
      <c r="DM1375" s="128"/>
      <c r="DN1375" s="16"/>
      <c r="DO1375" s="16"/>
      <c r="DP1375" s="16"/>
      <c r="DQ1375" s="16"/>
      <c r="DR1375" s="16"/>
      <c r="DS1375" s="16"/>
      <c r="DT1375" s="16"/>
      <c r="DU1375" s="16"/>
      <c r="DV1375" s="16"/>
      <c r="DW1375" s="138"/>
      <c r="DX1375" s="137"/>
      <c r="DY1375" s="137"/>
      <c r="DZ1375" s="17"/>
      <c r="EA1375" s="15"/>
      <c r="EB1375" s="15"/>
      <c r="EC1375" s="15"/>
      <c r="ED1375" s="15"/>
    </row>
    <row r="1376" spans="1:134" ht="15" hidden="1" customHeight="1" x14ac:dyDescent="0.3">
      <c r="A1376" s="220"/>
      <c r="B1376" s="139"/>
      <c r="C1376" s="12"/>
      <c r="D1376" s="125"/>
      <c r="E1376" s="125"/>
      <c r="F1376" s="125"/>
      <c r="G1376" s="125"/>
      <c r="H1376" s="125"/>
      <c r="I1376" s="125"/>
      <c r="J1376" s="125"/>
      <c r="K1376" s="125"/>
      <c r="L1376" s="125"/>
      <c r="M1376" s="125"/>
      <c r="N1376" s="125"/>
      <c r="O1376" s="125"/>
      <c r="P1376" s="125"/>
      <c r="Q1376" s="125"/>
      <c r="R1376" s="125"/>
      <c r="S1376" s="125"/>
      <c r="T1376" s="125"/>
      <c r="U1376" s="125"/>
      <c r="V1376" s="125"/>
      <c r="W1376" s="125"/>
      <c r="X1376" s="125"/>
      <c r="Y1376" s="125"/>
      <c r="Z1376" s="125"/>
      <c r="AA1376" s="125"/>
      <c r="AB1376" s="125"/>
      <c r="AC1376" s="125"/>
      <c r="AD1376" s="125"/>
      <c r="AE1376" s="125"/>
      <c r="AF1376" s="125"/>
      <c r="AG1376" s="125"/>
      <c r="AH1376" s="125"/>
      <c r="AI1376" s="125"/>
      <c r="AJ1376" s="128"/>
      <c r="AK1376" s="143"/>
      <c r="AL1376" s="143"/>
      <c r="AM1376" s="144"/>
      <c r="AN1376" s="145"/>
      <c r="AO1376" s="145"/>
      <c r="AP1376" s="145"/>
      <c r="AQ1376" s="132" t="s">
        <v>2102</v>
      </c>
      <c r="AR1376" s="233">
        <v>0</v>
      </c>
      <c r="AS1376" s="142" t="s">
        <v>328</v>
      </c>
      <c r="AT1376" s="224"/>
      <c r="AU1376" s="224"/>
      <c r="AV1376" s="12"/>
      <c r="AW1376" s="12"/>
      <c r="AX1376" s="12"/>
      <c r="AY1376" s="12"/>
      <c r="AZ1376" s="12"/>
      <c r="BA1376" s="12"/>
      <c r="BB1376" s="14"/>
      <c r="BC1376" s="14"/>
      <c r="BD1376" s="15"/>
      <c r="BE1376" s="137"/>
      <c r="BF1376" s="146"/>
      <c r="BG1376" s="146"/>
      <c r="BH1376" s="146"/>
      <c r="BI1376" s="11"/>
      <c r="BJ1376" s="11"/>
      <c r="BK1376" s="11"/>
      <c r="BL1376" s="11"/>
      <c r="BM1376" s="11"/>
      <c r="BN1376" s="11"/>
      <c r="BO1376" s="11"/>
      <c r="BP1376" s="11"/>
      <c r="BQ1376" s="11"/>
      <c r="BR1376" s="11"/>
      <c r="BS1376" s="11"/>
      <c r="BT1376" s="11"/>
      <c r="BU1376" s="11"/>
      <c r="BV1376" s="15"/>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c r="CU1376" s="15"/>
      <c r="CV1376" s="15"/>
      <c r="CW1376" s="15"/>
      <c r="CX1376" s="15"/>
      <c r="CY1376" s="15"/>
      <c r="CZ1376" s="15"/>
      <c r="DA1376" s="15"/>
      <c r="DB1376" s="16"/>
      <c r="DC1376" s="16"/>
      <c r="DD1376" s="16"/>
      <c r="DE1376" s="16"/>
      <c r="DF1376" s="17"/>
      <c r="DG1376" s="16"/>
      <c r="DH1376" s="16"/>
      <c r="DI1376" s="16"/>
      <c r="DJ1376" s="16"/>
      <c r="DK1376" s="16"/>
      <c r="DL1376" s="16"/>
      <c r="DM1376" s="128"/>
      <c r="DN1376" s="16"/>
      <c r="DO1376" s="16"/>
      <c r="DP1376" s="16"/>
      <c r="DQ1376" s="16"/>
      <c r="DR1376" s="16"/>
      <c r="DS1376" s="16"/>
      <c r="DT1376" s="16"/>
      <c r="DU1376" s="16"/>
      <c r="DV1376" s="16"/>
      <c r="DW1376" s="138"/>
      <c r="DX1376" s="137"/>
      <c r="DY1376" s="137"/>
      <c r="DZ1376" s="17"/>
      <c r="EA1376" s="15"/>
      <c r="EB1376" s="15"/>
      <c r="EC1376" s="15"/>
      <c r="ED1376" s="15"/>
    </row>
    <row r="1377" spans="1:134" ht="15" hidden="1" customHeight="1" x14ac:dyDescent="0.3">
      <c r="A1377" s="154"/>
      <c r="B1377" s="139"/>
      <c r="C1377" s="12"/>
      <c r="D1377" s="125"/>
      <c r="E1377" s="125"/>
      <c r="F1377" s="125"/>
      <c r="G1377" s="125"/>
      <c r="H1377" s="125"/>
      <c r="I1377" s="125"/>
      <c r="J1377" s="125"/>
      <c r="K1377" s="125"/>
      <c r="L1377" s="125"/>
      <c r="M1377" s="125"/>
      <c r="N1377" s="125"/>
      <c r="O1377" s="125"/>
      <c r="P1377" s="125"/>
      <c r="Q1377" s="125"/>
      <c r="R1377" s="125"/>
      <c r="S1377" s="125"/>
      <c r="T1377" s="125"/>
      <c r="U1377" s="125"/>
      <c r="V1377" s="125"/>
      <c r="W1377" s="125"/>
      <c r="X1377" s="125"/>
      <c r="Y1377" s="125"/>
      <c r="Z1377" s="125"/>
      <c r="AA1377" s="125"/>
      <c r="AB1377" s="125"/>
      <c r="AC1377" s="125"/>
      <c r="AD1377" s="125"/>
      <c r="AE1377" s="125"/>
      <c r="AF1377" s="125"/>
      <c r="AG1377" s="125"/>
      <c r="AH1377" s="125"/>
      <c r="AI1377" s="125"/>
      <c r="AJ1377" s="128"/>
      <c r="AK1377" s="143"/>
      <c r="AL1377" s="143"/>
      <c r="AM1377" s="144"/>
      <c r="AN1377" s="145"/>
      <c r="AO1377" s="145"/>
      <c r="AP1377" s="145"/>
      <c r="AQ1377" s="132"/>
      <c r="AR1377" s="13"/>
      <c r="AS1377" s="12"/>
      <c r="AT1377" s="224"/>
      <c r="AU1377" s="224"/>
      <c r="AV1377" s="12"/>
      <c r="AW1377" s="12"/>
      <c r="AX1377" s="12"/>
      <c r="AY1377" s="12"/>
      <c r="AZ1377" s="12"/>
      <c r="BA1377" s="12"/>
      <c r="BB1377" s="14"/>
      <c r="BC1377" s="14"/>
      <c r="BD1377" s="15"/>
      <c r="BE1377" s="137"/>
      <c r="BF1377" s="146"/>
      <c r="BG1377" s="146"/>
      <c r="BH1377" s="146"/>
      <c r="BI1377" s="11"/>
      <c r="BJ1377" s="11"/>
      <c r="BK1377" s="11"/>
      <c r="BL1377" s="11"/>
      <c r="BM1377" s="11"/>
      <c r="BN1377" s="11"/>
      <c r="BO1377" s="11"/>
      <c r="BP1377" s="11"/>
      <c r="BQ1377" s="11"/>
      <c r="BR1377" s="11"/>
      <c r="BS1377" s="11"/>
      <c r="BT1377" s="11"/>
      <c r="BU1377" s="11"/>
      <c r="BV1377" s="15"/>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c r="CU1377" s="15"/>
      <c r="CV1377" s="15"/>
      <c r="CW1377" s="15"/>
      <c r="CX1377" s="15"/>
      <c r="CY1377" s="15"/>
      <c r="CZ1377" s="15"/>
      <c r="DA1377" s="15"/>
      <c r="DB1377" s="16"/>
      <c r="DC1377" s="16"/>
      <c r="DD1377" s="16"/>
      <c r="DE1377" s="16"/>
      <c r="DF1377" s="17"/>
      <c r="DG1377" s="16"/>
      <c r="DH1377" s="16"/>
      <c r="DI1377" s="16"/>
      <c r="DJ1377" s="16"/>
      <c r="DK1377" s="16"/>
      <c r="DL1377" s="16"/>
      <c r="DM1377" s="128"/>
      <c r="DN1377" s="16"/>
      <c r="DO1377" s="16"/>
      <c r="DP1377" s="16"/>
      <c r="DQ1377" s="16"/>
      <c r="DR1377" s="16"/>
      <c r="DS1377" s="16"/>
      <c r="DT1377" s="16"/>
      <c r="DU1377" s="16"/>
      <c r="DV1377" s="16"/>
      <c r="DW1377" s="138"/>
      <c r="DX1377" s="137"/>
      <c r="DY1377" s="137"/>
      <c r="DZ1377" s="17"/>
      <c r="EA1377" s="15"/>
      <c r="EB1377" s="15"/>
      <c r="EC1377" s="15"/>
      <c r="ED1377" s="15"/>
    </row>
    <row r="1378" spans="1:134" ht="15" customHeight="1" x14ac:dyDescent="0.3">
      <c r="A1378" s="154"/>
      <c r="B1378" s="139"/>
      <c r="C1378" s="553" t="s">
        <v>2103</v>
      </c>
      <c r="D1378" s="243" t="s">
        <v>184</v>
      </c>
      <c r="E1378" s="151" t="s">
        <v>184</v>
      </c>
      <c r="F1378" s="228"/>
      <c r="G1378" s="151" t="s">
        <v>184</v>
      </c>
      <c r="H1378" s="152"/>
      <c r="I1378" s="151"/>
      <c r="J1378" s="151"/>
      <c r="K1378" s="152"/>
      <c r="L1378" s="241"/>
      <c r="M1378" s="152"/>
      <c r="N1378" s="228"/>
      <c r="O1378" s="152"/>
      <c r="P1378" s="152"/>
      <c r="Q1378" s="152"/>
      <c r="R1378" s="152"/>
      <c r="S1378" s="152"/>
      <c r="T1378" s="152"/>
      <c r="U1378" s="152"/>
      <c r="V1378" s="152"/>
      <c r="W1378" s="152"/>
      <c r="X1378" s="152"/>
      <c r="Y1378" s="152"/>
      <c r="Z1378" s="152"/>
      <c r="AA1378" s="152"/>
      <c r="AB1378" s="152"/>
      <c r="AC1378" s="152"/>
      <c r="AD1378" s="152"/>
      <c r="AE1378" s="152"/>
      <c r="AF1378" s="152"/>
      <c r="AG1378" s="152"/>
      <c r="AH1378" s="152"/>
      <c r="AI1378" s="152"/>
      <c r="AJ1378" s="128">
        <f>IF($DM1378=0,0,(IF(_xlfn.BITAND($DM1378, 128),"8,", "") &amp; IF(_xlfn.BITAND($DM1378,64),"7,", "") &amp; IF(_xlfn.BITAND($DM1378,7), _xlfn.BITAND($DM1378,7) &amp; ",", "") &amp; IF(_xlfn.BITAND($DM1378, 56), _xlfn.BITAND($DM1378, 56)/8, "")))</f>
        <v>0</v>
      </c>
      <c r="AK1378" s="129">
        <v>105</v>
      </c>
      <c r="AL1378" s="129">
        <v>0</v>
      </c>
      <c r="AM1378" s="130" t="s">
        <v>165</v>
      </c>
      <c r="AN1378" s="131" t="s">
        <v>2104</v>
      </c>
      <c r="AO1378" s="131" t="s">
        <v>167</v>
      </c>
      <c r="AP1378" s="131" t="s">
        <v>2105</v>
      </c>
      <c r="AQ1378" s="132" t="s">
        <v>2101</v>
      </c>
      <c r="AR1378" s="134">
        <v>230</v>
      </c>
      <c r="AS1378" s="12" t="s">
        <v>311</v>
      </c>
      <c r="AT1378" s="198">
        <v>10</v>
      </c>
      <c r="AU1378" s="198">
        <v>15</v>
      </c>
      <c r="AV1378" s="12" t="s">
        <v>259</v>
      </c>
      <c r="AW1378" s="135">
        <v>0</v>
      </c>
      <c r="AX1378" s="135">
        <v>0</v>
      </c>
      <c r="AY1378" s="135">
        <v>0</v>
      </c>
      <c r="AZ1378" s="135">
        <v>0</v>
      </c>
      <c r="BA1378" s="135">
        <v>0</v>
      </c>
      <c r="BB1378" s="136"/>
      <c r="BC1378" s="136"/>
      <c r="BD1378" s="15"/>
      <c r="BE1378" s="137" t="str">
        <f>IF(C1378="","",C1378)</f>
        <v>IAT higher than expected 2</v>
      </c>
      <c r="BF1378" s="11" t="s">
        <v>264</v>
      </c>
      <c r="BG1378" s="11" t="s">
        <v>265</v>
      </c>
      <c r="BH1378" s="11" t="s">
        <v>266</v>
      </c>
      <c r="BI1378" s="146" t="s">
        <v>484</v>
      </c>
      <c r="BJ1378" s="11" t="s">
        <v>268</v>
      </c>
      <c r="BK1378" s="11" t="s">
        <v>485</v>
      </c>
      <c r="BL1378" s="11" t="s">
        <v>486</v>
      </c>
      <c r="BM1378" s="11" t="s">
        <v>323</v>
      </c>
      <c r="BN1378" s="11" t="s">
        <v>182</v>
      </c>
      <c r="BO1378" s="11" t="s">
        <v>181</v>
      </c>
      <c r="BP1378" s="11" t="s">
        <v>272</v>
      </c>
      <c r="BQ1378" s="11" t="s">
        <v>180</v>
      </c>
      <c r="BR1378" s="11" t="s">
        <v>182</v>
      </c>
      <c r="BS1378" s="11" t="s">
        <v>183</v>
      </c>
      <c r="BT1378" s="11" t="s">
        <v>182</v>
      </c>
      <c r="BU1378" s="11"/>
      <c r="BV1378" s="15">
        <f>IF(UPPER(TRIM(D1378))="X",1,0)</f>
        <v>1</v>
      </c>
      <c r="BW1378" s="15">
        <f>IF(UPPER(TRIM(E1378))="X",1,0)</f>
        <v>1</v>
      </c>
      <c r="BX1378" s="15">
        <f>IF(UPPER(TRIM(F1378))="X",1,0)</f>
        <v>0</v>
      </c>
      <c r="BY1378" s="15">
        <f>IF(UPPER(TRIM(G1378))="X",1,0)</f>
        <v>1</v>
      </c>
      <c r="BZ1378" s="15">
        <f>IF(UPPER(TRIM(H1378))="X",1,0)</f>
        <v>0</v>
      </c>
      <c r="CA1378" s="15">
        <f>IF(UPPER(TRIM(J1378))="X",1,0)</f>
        <v>0</v>
      </c>
      <c r="CB1378" s="15">
        <f>IF(UPPER(TRIM(L1378))="X",1,0)</f>
        <v>0</v>
      </c>
      <c r="CC1378" s="15">
        <f>IF(UPPER(TRIM(M1378))="X",1,0)</f>
        <v>0</v>
      </c>
      <c r="CD1378" s="15">
        <f>IF(UPPER(TRIM(I1378))="X",1,0)</f>
        <v>0</v>
      </c>
      <c r="CE1378" s="15">
        <f>IF(UPPER(TRIM(K1378))="X",1,0)</f>
        <v>0</v>
      </c>
      <c r="CF1378" s="15">
        <f t="shared" ref="CF1378:DA1378" si="652">IF(UPPER(TRIM(N1378))="X",1,0)</f>
        <v>0</v>
      </c>
      <c r="CG1378" s="15">
        <f t="shared" si="652"/>
        <v>0</v>
      </c>
      <c r="CH1378" s="15">
        <f t="shared" si="652"/>
        <v>0</v>
      </c>
      <c r="CI1378" s="15">
        <f t="shared" si="652"/>
        <v>0</v>
      </c>
      <c r="CJ1378" s="15">
        <f t="shared" si="652"/>
        <v>0</v>
      </c>
      <c r="CK1378" s="15">
        <f t="shared" si="652"/>
        <v>0</v>
      </c>
      <c r="CL1378" s="15">
        <f t="shared" si="652"/>
        <v>0</v>
      </c>
      <c r="CM1378" s="15">
        <f t="shared" si="652"/>
        <v>0</v>
      </c>
      <c r="CN1378" s="15">
        <f t="shared" si="652"/>
        <v>0</v>
      </c>
      <c r="CO1378" s="15">
        <f t="shared" si="652"/>
        <v>0</v>
      </c>
      <c r="CP1378" s="15">
        <f t="shared" si="652"/>
        <v>0</v>
      </c>
      <c r="CQ1378" s="15">
        <f t="shared" si="652"/>
        <v>0</v>
      </c>
      <c r="CR1378" s="15">
        <f t="shared" si="652"/>
        <v>0</v>
      </c>
      <c r="CS1378" s="15">
        <f t="shared" si="652"/>
        <v>0</v>
      </c>
      <c r="CT1378" s="15">
        <f t="shared" si="652"/>
        <v>0</v>
      </c>
      <c r="CU1378" s="15">
        <f t="shared" si="652"/>
        <v>0</v>
      </c>
      <c r="CV1378" s="15">
        <f t="shared" si="652"/>
        <v>0</v>
      </c>
      <c r="CW1378" s="15">
        <f t="shared" si="652"/>
        <v>0</v>
      </c>
      <c r="CX1378" s="15">
        <f t="shared" si="652"/>
        <v>0</v>
      </c>
      <c r="CY1378" s="15">
        <f t="shared" si="652"/>
        <v>0</v>
      </c>
      <c r="CZ1378" s="15">
        <f t="shared" si="652"/>
        <v>0</v>
      </c>
      <c r="DA1378" s="15">
        <f t="shared" si="652"/>
        <v>0</v>
      </c>
      <c r="DB1378" s="16">
        <f>IF(UPPER(TRIM(AM1378))="P", 0, IF(UPPER(TRIM(AM1378))="C", 16384, IF(UPPER(TRIM(AM1378))="B", 32768, IF(UPPER(TRIM(AM1378))="U", 49152, -1))))</f>
        <v>0</v>
      </c>
      <c r="DC1378" s="16">
        <f>HEX2DEC(AN1378)</f>
        <v>295</v>
      </c>
      <c r="DD1378" s="16">
        <f>IF(UPPER(TRIM(BB1378))="",0,IF(UPPER(TRIM(BB1378))="M",32,IF(UPPER(TRIM(BB1378))="H",64,IF(UPPER(TRIM(BB1378))="I",128,-1))))</f>
        <v>0</v>
      </c>
      <c r="DE1378" s="16">
        <f>IF(UPPER(TRIM(BC1378))="",0, IF(UPPER(TRIM(BC1378))="U",1,IF(UPPER(TRIM(BC1378))="A",2,IF(UPPER(TRIM(BC1378))="B1",4,IF(UPPER(TRIM(BC1378))="B2",8,IF(UPPER(TRIM(BC1378))="C",16,-1))))))</f>
        <v>0</v>
      </c>
      <c r="DF1378" s="17"/>
      <c r="DG1378" s="16">
        <v>88</v>
      </c>
      <c r="DH1378" s="16">
        <f>AK1378</f>
        <v>105</v>
      </c>
      <c r="DI1378" s="16">
        <f>AL1378</f>
        <v>0</v>
      </c>
      <c r="DJ1378" s="16">
        <f>DB1378 + DC1378</f>
        <v>295</v>
      </c>
      <c r="DK1378" s="16">
        <f>HEX2DEC(AO1378)</f>
        <v>0</v>
      </c>
      <c r="DL1378" s="16">
        <f>HEX2DEC(AP1378)</f>
        <v>276</v>
      </c>
      <c r="DM1378" s="128">
        <v>0</v>
      </c>
      <c r="DN1378" s="16">
        <v>9</v>
      </c>
      <c r="DO1378" s="16">
        <f>BV1378*2^15+BW1378*2^14+BX1378*2^13+BY1378*2^12+BZ1378*2^11+CA1378*2^10+CB1378*2^9+CC1378*2^8+CD1378*2^7+CE1378*2^6+CF1378*2^5+CG1378*2^4+CH1378*2^3+CI1378*2^2+CJ1378*2^1+CK1378*2^0</f>
        <v>53248</v>
      </c>
      <c r="DP1378" s="16">
        <f>CL1378*2^15+CM1378*2^14+CN1378*2^13+CO1378*2^12+CP1378*2^11+CQ1378*2^10+CR1378*2^9+CS1378*2^8+CT1378*2^7+CU1378*2^6+CV1378*2^5+CW1378*2^4+CX1378*2^3+CY1378*2^2+CZ1378*2^1+DA1378*2^0</f>
        <v>0</v>
      </c>
      <c r="DQ1378" s="16">
        <f>IF(DS1378=2,AT1378*1000,IF(DS1378&gt;2,AT1378,HEX2DEC("40000000")))</f>
        <v>10000</v>
      </c>
      <c r="DR1378" s="16">
        <f>IF(DT1378=2,AU1378*1000,IF(DT1378&gt;2,AU1378,HEX2DEC("40000000")))</f>
        <v>15000</v>
      </c>
      <c r="DS1378" s="16">
        <v>2</v>
      </c>
      <c r="DT1378" s="16">
        <v>2</v>
      </c>
      <c r="DU1378" s="16">
        <f>MAX(0,MIN(AX1378,3))*2^14+MAX(0,MIN(AY1378,3))*2^12+MAX(0,MIN(AZ1378,3))*2^10+MAX(0,MIN(BA1378,3))*2^8+IF(AW1378&lt;0,31,IF(AW1378&gt;30,30,AW1378))</f>
        <v>0</v>
      </c>
      <c r="DV1378" s="16">
        <f>DD1378 + DE1378</f>
        <v>0</v>
      </c>
      <c r="DW1378" s="138" t="s">
        <v>184</v>
      </c>
      <c r="DX1378" s="137" t="s">
        <v>273</v>
      </c>
      <c r="DY1378" s="137" t="s">
        <v>186</v>
      </c>
      <c r="DZ1378" s="17"/>
      <c r="EA1378" s="15"/>
      <c r="EB1378" s="15"/>
      <c r="EC1378" s="15"/>
      <c r="ED1378" s="15"/>
    </row>
    <row r="1379" spans="1:134" ht="15" hidden="1" customHeight="1" x14ac:dyDescent="0.3">
      <c r="A1379" s="123"/>
      <c r="B1379" s="139"/>
      <c r="C1379" s="553"/>
      <c r="D1379" s="125"/>
      <c r="E1379" s="125"/>
      <c r="F1379" s="125"/>
      <c r="G1379" s="125"/>
      <c r="H1379" s="125"/>
      <c r="I1379" s="125"/>
      <c r="J1379" s="125"/>
      <c r="K1379" s="125"/>
      <c r="L1379" s="125"/>
      <c r="M1379" s="125"/>
      <c r="N1379" s="125"/>
      <c r="O1379" s="125"/>
      <c r="P1379" s="125"/>
      <c r="Q1379" s="125"/>
      <c r="R1379" s="125"/>
      <c r="S1379" s="125"/>
      <c r="T1379" s="125"/>
      <c r="U1379" s="125"/>
      <c r="V1379" s="125"/>
      <c r="W1379" s="125"/>
      <c r="X1379" s="125"/>
      <c r="Y1379" s="125"/>
      <c r="Z1379" s="125"/>
      <c r="AA1379" s="125"/>
      <c r="AB1379" s="125"/>
      <c r="AC1379" s="125"/>
      <c r="AD1379" s="125"/>
      <c r="AE1379" s="125"/>
      <c r="AF1379" s="125"/>
      <c r="AG1379" s="125"/>
      <c r="AH1379" s="125"/>
      <c r="AI1379" s="125"/>
      <c r="AJ1379" s="128"/>
      <c r="AK1379" s="143"/>
      <c r="AL1379" s="143"/>
      <c r="AM1379" s="144"/>
      <c r="AN1379" s="145"/>
      <c r="AO1379" s="145"/>
      <c r="AP1379" s="145"/>
      <c r="AQ1379" s="132" t="s">
        <v>308</v>
      </c>
      <c r="AR1379" s="134">
        <v>900</v>
      </c>
      <c r="AS1379" s="12" t="s">
        <v>191</v>
      </c>
      <c r="AT1379" s="224"/>
      <c r="AU1379" s="224"/>
      <c r="AV1379" s="12"/>
      <c r="AW1379" s="12"/>
      <c r="AX1379" s="12"/>
      <c r="AY1379" s="12"/>
      <c r="AZ1379" s="12"/>
      <c r="BA1379" s="12"/>
      <c r="BB1379" s="14"/>
      <c r="BC1379" s="14"/>
      <c r="BD1379" s="15"/>
      <c r="BE1379" s="137" t="str">
        <f>IF(C1379="","",C1379)</f>
        <v/>
      </c>
      <c r="BF1379" s="11"/>
      <c r="BG1379" s="11"/>
      <c r="BH1379" s="11"/>
      <c r="BI1379" s="11" t="s">
        <v>183</v>
      </c>
      <c r="BJ1379" s="11" t="s">
        <v>183</v>
      </c>
      <c r="BK1379" s="11" t="s">
        <v>183</v>
      </c>
      <c r="BL1379" s="11" t="s">
        <v>183</v>
      </c>
      <c r="BM1379" s="11" t="s">
        <v>183</v>
      </c>
      <c r="BN1379" s="11" t="s">
        <v>183</v>
      </c>
      <c r="BO1379" s="11" t="s">
        <v>183</v>
      </c>
      <c r="BP1379" s="11" t="s">
        <v>183</v>
      </c>
      <c r="BQ1379" s="11" t="s">
        <v>183</v>
      </c>
      <c r="BR1379" s="11" t="s">
        <v>183</v>
      </c>
      <c r="BS1379" s="11" t="s">
        <v>183</v>
      </c>
      <c r="BT1379" s="11" t="s">
        <v>183</v>
      </c>
      <c r="BU1379" s="11"/>
      <c r="BV1379" s="15"/>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c r="CU1379" s="15"/>
      <c r="CV1379" s="15"/>
      <c r="CW1379" s="15"/>
      <c r="CX1379" s="15"/>
      <c r="CY1379" s="15"/>
      <c r="CZ1379" s="15"/>
      <c r="DA1379" s="15"/>
      <c r="DB1379" s="16"/>
      <c r="DC1379" s="16"/>
      <c r="DD1379" s="16"/>
      <c r="DE1379" s="16"/>
      <c r="DF1379" s="17"/>
      <c r="DG1379" s="16"/>
      <c r="DH1379" s="16"/>
      <c r="DI1379" s="16"/>
      <c r="DJ1379" s="16"/>
      <c r="DK1379" s="16"/>
      <c r="DL1379" s="16"/>
      <c r="DM1379" s="128"/>
      <c r="DN1379" s="16"/>
      <c r="DO1379" s="16"/>
      <c r="DP1379" s="16"/>
      <c r="DQ1379" s="16"/>
      <c r="DR1379" s="16"/>
      <c r="DS1379" s="16"/>
      <c r="DT1379" s="16"/>
      <c r="DU1379" s="16"/>
      <c r="DV1379" s="16"/>
      <c r="DW1379" s="138"/>
      <c r="DX1379" s="137"/>
      <c r="DY1379" s="137"/>
      <c r="DZ1379" s="17"/>
      <c r="EA1379" s="15"/>
      <c r="EB1379" s="15"/>
      <c r="EC1379" s="15"/>
      <c r="ED1379" s="15"/>
    </row>
    <row r="1380" spans="1:134" ht="15" hidden="1" customHeight="1" x14ac:dyDescent="0.3">
      <c r="A1380" s="123"/>
      <c r="B1380" s="139"/>
      <c r="C1380" s="553"/>
      <c r="D1380" s="125"/>
      <c r="E1380" s="125"/>
      <c r="F1380" s="125"/>
      <c r="G1380" s="125"/>
      <c r="H1380" s="125"/>
      <c r="I1380" s="125"/>
      <c r="J1380" s="125"/>
      <c r="K1380" s="125"/>
      <c r="L1380" s="125"/>
      <c r="M1380" s="125"/>
      <c r="N1380" s="125"/>
      <c r="O1380" s="125"/>
      <c r="P1380" s="125"/>
      <c r="Q1380" s="125"/>
      <c r="R1380" s="125"/>
      <c r="S1380" s="125"/>
      <c r="T1380" s="125"/>
      <c r="U1380" s="125"/>
      <c r="V1380" s="125"/>
      <c r="W1380" s="125"/>
      <c r="X1380" s="125"/>
      <c r="Y1380" s="125"/>
      <c r="Z1380" s="125"/>
      <c r="AA1380" s="125"/>
      <c r="AB1380" s="125"/>
      <c r="AC1380" s="125"/>
      <c r="AD1380" s="125"/>
      <c r="AE1380" s="125"/>
      <c r="AF1380" s="125"/>
      <c r="AG1380" s="125"/>
      <c r="AH1380" s="125"/>
      <c r="AI1380" s="125"/>
      <c r="AJ1380" s="128"/>
      <c r="AK1380" s="143"/>
      <c r="AL1380" s="143"/>
      <c r="AM1380" s="144"/>
      <c r="AN1380" s="145"/>
      <c r="AO1380" s="145"/>
      <c r="AP1380" s="145"/>
      <c r="AQ1380" s="132" t="s">
        <v>2102</v>
      </c>
      <c r="AR1380" s="233">
        <v>0</v>
      </c>
      <c r="AS1380" s="142" t="s">
        <v>328</v>
      </c>
      <c r="AT1380" s="224"/>
      <c r="AU1380" s="224"/>
      <c r="AV1380" s="12"/>
      <c r="AW1380" s="12"/>
      <c r="AX1380" s="12"/>
      <c r="AY1380" s="12"/>
      <c r="AZ1380" s="12"/>
      <c r="BA1380" s="12"/>
      <c r="BB1380" s="14"/>
      <c r="BC1380" s="14"/>
      <c r="BD1380" s="15"/>
      <c r="BE1380" s="137"/>
      <c r="BF1380" s="11"/>
      <c r="BG1380" s="11"/>
      <c r="BH1380" s="11"/>
      <c r="BI1380" s="11"/>
      <c r="BJ1380" s="11"/>
      <c r="BK1380" s="11"/>
      <c r="BL1380" s="11"/>
      <c r="BM1380" s="11"/>
      <c r="BN1380" s="11"/>
      <c r="BO1380" s="11"/>
      <c r="BP1380" s="11"/>
      <c r="BQ1380" s="11"/>
      <c r="BR1380" s="11"/>
      <c r="BS1380" s="11"/>
      <c r="BT1380" s="11"/>
      <c r="BU1380" s="11"/>
      <c r="BV1380" s="15"/>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c r="CU1380" s="15"/>
      <c r="CV1380" s="15"/>
      <c r="CW1380" s="15"/>
      <c r="CX1380" s="15"/>
      <c r="CY1380" s="15"/>
      <c r="CZ1380" s="15"/>
      <c r="DA1380" s="15"/>
      <c r="DB1380" s="16"/>
      <c r="DC1380" s="16"/>
      <c r="DD1380" s="16"/>
      <c r="DE1380" s="16"/>
      <c r="DF1380" s="17"/>
      <c r="DG1380" s="16"/>
      <c r="DH1380" s="16"/>
      <c r="DI1380" s="16"/>
      <c r="DJ1380" s="16"/>
      <c r="DK1380" s="16"/>
      <c r="DL1380" s="16"/>
      <c r="DM1380" s="128"/>
      <c r="DN1380" s="16"/>
      <c r="DO1380" s="16"/>
      <c r="DP1380" s="16"/>
      <c r="DQ1380" s="16"/>
      <c r="DR1380" s="16"/>
      <c r="DS1380" s="16"/>
      <c r="DT1380" s="16"/>
      <c r="DU1380" s="16"/>
      <c r="DV1380" s="16"/>
      <c r="DW1380" s="138"/>
      <c r="DX1380" s="137"/>
      <c r="DY1380" s="137"/>
      <c r="DZ1380" s="17"/>
      <c r="EA1380" s="15"/>
      <c r="EB1380" s="15"/>
      <c r="EC1380" s="15"/>
      <c r="ED1380" s="15"/>
    </row>
    <row r="1381" spans="1:134" ht="15" hidden="1" customHeight="1" x14ac:dyDescent="0.3">
      <c r="A1381" s="342" t="s">
        <v>1454</v>
      </c>
      <c r="B1381" s="176"/>
      <c r="C1381" s="555"/>
      <c r="D1381" s="434"/>
      <c r="E1381" s="434"/>
      <c r="F1381" s="434"/>
      <c r="G1381" s="434"/>
      <c r="H1381" s="434"/>
      <c r="I1381" s="434"/>
      <c r="J1381" s="434"/>
      <c r="K1381" s="434"/>
      <c r="L1381" s="434"/>
      <c r="M1381" s="434"/>
      <c r="N1381" s="434"/>
      <c r="O1381" s="434"/>
      <c r="P1381" s="434"/>
      <c r="Q1381" s="434"/>
      <c r="R1381" s="434"/>
      <c r="S1381" s="434"/>
      <c r="T1381" s="434"/>
      <c r="U1381" s="434"/>
      <c r="V1381" s="434"/>
      <c r="W1381" s="434"/>
      <c r="X1381" s="434"/>
      <c r="Y1381" s="434"/>
      <c r="Z1381" s="434"/>
      <c r="AA1381" s="434"/>
      <c r="AB1381" s="434"/>
      <c r="AC1381" s="434"/>
      <c r="AD1381" s="434"/>
      <c r="AE1381" s="434"/>
      <c r="AF1381" s="434"/>
      <c r="AG1381" s="434"/>
      <c r="AH1381" s="434"/>
      <c r="AI1381" s="434"/>
      <c r="AJ1381" s="285"/>
      <c r="AK1381" s="184"/>
      <c r="AL1381" s="184"/>
      <c r="AM1381" s="286"/>
      <c r="AN1381" s="287"/>
      <c r="AO1381" s="287"/>
      <c r="AP1381" s="287"/>
      <c r="AQ1381" s="183"/>
      <c r="AR1381" s="189"/>
      <c r="AS1381" s="184"/>
      <c r="AT1381" s="185"/>
      <c r="AU1381" s="185"/>
      <c r="AV1381" s="184"/>
      <c r="AW1381" s="184"/>
      <c r="AX1381" s="184"/>
      <c r="AY1381" s="184"/>
      <c r="AZ1381" s="184"/>
      <c r="BA1381" s="184"/>
      <c r="BB1381" s="186"/>
      <c r="BC1381" s="186"/>
      <c r="BD1381" s="15"/>
      <c r="BE1381" s="137" t="str">
        <f t="shared" ref="BE1381:BE1406" si="653">IF(C1381="","",C1381)</f>
        <v/>
      </c>
      <c r="BF1381" s="11"/>
      <c r="BG1381" s="11"/>
      <c r="BH1381" s="11"/>
      <c r="BI1381" s="11" t="s">
        <v>183</v>
      </c>
      <c r="BJ1381" s="11" t="s">
        <v>183</v>
      </c>
      <c r="BK1381" s="11" t="s">
        <v>183</v>
      </c>
      <c r="BL1381" s="11" t="s">
        <v>183</v>
      </c>
      <c r="BM1381" s="11" t="s">
        <v>183</v>
      </c>
      <c r="BN1381" s="11" t="s">
        <v>183</v>
      </c>
      <c r="BO1381" s="11" t="s">
        <v>183</v>
      </c>
      <c r="BP1381" s="11" t="s">
        <v>183</v>
      </c>
      <c r="BQ1381" s="11" t="s">
        <v>183</v>
      </c>
      <c r="BR1381" s="11" t="s">
        <v>183</v>
      </c>
      <c r="BS1381" s="11" t="s">
        <v>183</v>
      </c>
      <c r="BT1381" s="11" t="s">
        <v>183</v>
      </c>
      <c r="BU1381" s="11"/>
      <c r="BV1381" s="15"/>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c r="CU1381" s="15"/>
      <c r="CV1381" s="15"/>
      <c r="CW1381" s="15"/>
      <c r="CX1381" s="15"/>
      <c r="CY1381" s="15"/>
      <c r="CZ1381" s="15"/>
      <c r="DA1381" s="15"/>
      <c r="DB1381" s="16"/>
      <c r="DC1381" s="16"/>
      <c r="DD1381" s="16"/>
      <c r="DE1381" s="16"/>
      <c r="DF1381" s="17"/>
      <c r="DG1381" s="16"/>
      <c r="DH1381" s="16"/>
      <c r="DI1381" s="16"/>
      <c r="DJ1381" s="16"/>
      <c r="DK1381" s="16"/>
      <c r="DL1381" s="16"/>
      <c r="DM1381" s="185"/>
      <c r="DN1381" s="16"/>
      <c r="DO1381" s="16"/>
      <c r="DP1381" s="16"/>
      <c r="DQ1381" s="16"/>
      <c r="DR1381" s="16"/>
      <c r="DS1381" s="16"/>
      <c r="DT1381" s="16"/>
      <c r="DU1381" s="16"/>
      <c r="DV1381" s="16"/>
      <c r="DW1381" s="138"/>
      <c r="DX1381" s="137"/>
      <c r="DY1381" s="137"/>
      <c r="DZ1381" s="17"/>
      <c r="EA1381" s="15"/>
      <c r="EB1381" s="15"/>
      <c r="EC1381" s="15"/>
      <c r="ED1381" s="15"/>
    </row>
    <row r="1382" spans="1:134" ht="15" hidden="1" customHeight="1" x14ac:dyDescent="0.3">
      <c r="A1382" s="342" t="s">
        <v>1456</v>
      </c>
      <c r="B1382" s="139"/>
      <c r="C1382" s="561" t="s">
        <v>2106</v>
      </c>
      <c r="D1382" s="151"/>
      <c r="E1382" s="151"/>
      <c r="F1382" s="151"/>
      <c r="G1382" s="151"/>
      <c r="H1382" s="151"/>
      <c r="I1382" s="151"/>
      <c r="J1382" s="151"/>
      <c r="K1382" s="151"/>
      <c r="L1382" s="151"/>
      <c r="M1382" s="151"/>
      <c r="N1382" s="151"/>
      <c r="O1382" s="151"/>
      <c r="P1382" s="151"/>
      <c r="Q1382" s="151"/>
      <c r="R1382" s="151"/>
      <c r="S1382" s="151"/>
      <c r="T1382" s="151"/>
      <c r="U1382" s="151"/>
      <c r="V1382" s="151"/>
      <c r="W1382" s="151"/>
      <c r="X1382" s="151"/>
      <c r="Y1382" s="151"/>
      <c r="Z1382" s="151"/>
      <c r="AA1382" s="151"/>
      <c r="AB1382" s="151"/>
      <c r="AC1382" s="151"/>
      <c r="AD1382" s="151"/>
      <c r="AE1382" s="151"/>
      <c r="AF1382" s="151"/>
      <c r="AG1382" s="151"/>
      <c r="AH1382" s="151"/>
      <c r="AI1382" s="151"/>
      <c r="AJ1382" s="148">
        <f>IF($DM1382=0,0,(IF(_xlfn.BITAND($DM1382, 128),"8,", "") &amp; IF(_xlfn.BITAND($DM1382,64),"7,", "") &amp; IF(_xlfn.BITAND($DM1382,7), _xlfn.BITAND($DM1382,7) &amp; ",", "") &amp; IF(_xlfn.BITAND($DM1382, 56), _xlfn.BITAND($DM1382, 56)/8, "")))</f>
        <v>0</v>
      </c>
      <c r="AK1382" s="135">
        <v>0</v>
      </c>
      <c r="AL1382" s="135">
        <v>31</v>
      </c>
      <c r="AM1382" s="194" t="s">
        <v>165</v>
      </c>
      <c r="AN1382" s="195" t="s">
        <v>2107</v>
      </c>
      <c r="AO1382" s="195" t="s">
        <v>167</v>
      </c>
      <c r="AP1382" s="195" t="s">
        <v>2107</v>
      </c>
      <c r="AQ1382" s="162"/>
      <c r="AR1382" s="11"/>
      <c r="AS1382" s="11"/>
      <c r="AT1382" s="166">
        <v>1</v>
      </c>
      <c r="AU1382" s="166">
        <v>1</v>
      </c>
      <c r="AV1382" s="11" t="s">
        <v>954</v>
      </c>
      <c r="AW1382" s="166">
        <v>0</v>
      </c>
      <c r="AX1382" s="166">
        <v>0</v>
      </c>
      <c r="AY1382" s="166">
        <v>0</v>
      </c>
      <c r="AZ1382" s="166">
        <v>0</v>
      </c>
      <c r="BA1382" s="166">
        <v>0</v>
      </c>
      <c r="BB1382" s="136"/>
      <c r="BC1382" s="136"/>
      <c r="BD1382" s="15"/>
      <c r="BE1382" s="137" t="str">
        <f t="shared" si="653"/>
        <v>Inertial measurement unit general error</v>
      </c>
      <c r="BF1382" s="11"/>
      <c r="BG1382" s="11"/>
      <c r="BH1382" s="11"/>
      <c r="BI1382" s="11"/>
      <c r="BJ1382" s="11"/>
      <c r="BK1382" s="11"/>
      <c r="BL1382" s="11"/>
      <c r="BM1382" s="11"/>
      <c r="BN1382" s="11"/>
      <c r="BO1382" s="11"/>
      <c r="BP1382" s="11"/>
      <c r="BQ1382" s="11"/>
      <c r="BR1382" s="11"/>
      <c r="BS1382" s="11"/>
      <c r="BT1382" s="11"/>
      <c r="BU1382" s="11"/>
      <c r="BV1382" s="15">
        <f>IF(UPPER(TRIM(D1382))="X",1,0)</f>
        <v>0</v>
      </c>
      <c r="BW1382" s="15">
        <f>IF(UPPER(TRIM(E1382))="X",1,0)</f>
        <v>0</v>
      </c>
      <c r="BX1382" s="15">
        <f>IF(UPPER(TRIM(F1382))="X",1,0)</f>
        <v>0</v>
      </c>
      <c r="BY1382" s="15">
        <f>IF(UPPER(TRIM(G1382))="X",1,0)</f>
        <v>0</v>
      </c>
      <c r="BZ1382" s="15">
        <f>IF(UPPER(TRIM(H1382))="X",1,0)</f>
        <v>0</v>
      </c>
      <c r="CA1382" s="15">
        <f>IF(UPPER(TRIM(J1382))="X",1,0)</f>
        <v>0</v>
      </c>
      <c r="CB1382" s="15">
        <f>IF(UPPER(TRIM(L1382))="X",1,0)</f>
        <v>0</v>
      </c>
      <c r="CC1382" s="15">
        <f>IF(UPPER(TRIM(M1382))="X",1,0)</f>
        <v>0</v>
      </c>
      <c r="CD1382" s="15">
        <f>IF(UPPER(TRIM(I1382))="X",1,0)</f>
        <v>0</v>
      </c>
      <c r="CE1382" s="15">
        <f>IF(UPPER(TRIM(K1382))="X",1,0)</f>
        <v>0</v>
      </c>
      <c r="CF1382" s="15">
        <f t="shared" ref="CF1382:CX1382" si="654">IF(UPPER(TRIM(N1382))="X",1,0)</f>
        <v>0</v>
      </c>
      <c r="CG1382" s="15">
        <f t="shared" si="654"/>
        <v>0</v>
      </c>
      <c r="CH1382" s="15">
        <f t="shared" si="654"/>
        <v>0</v>
      </c>
      <c r="CI1382" s="15">
        <f t="shared" si="654"/>
        <v>0</v>
      </c>
      <c r="CJ1382" s="15">
        <f t="shared" si="654"/>
        <v>0</v>
      </c>
      <c r="CK1382" s="15">
        <f t="shared" si="654"/>
        <v>0</v>
      </c>
      <c r="CL1382" s="15">
        <f t="shared" si="654"/>
        <v>0</v>
      </c>
      <c r="CM1382" s="15">
        <f t="shared" si="654"/>
        <v>0</v>
      </c>
      <c r="CN1382" s="15">
        <f t="shared" si="654"/>
        <v>0</v>
      </c>
      <c r="CO1382" s="15">
        <f t="shared" si="654"/>
        <v>0</v>
      </c>
      <c r="CP1382" s="15">
        <f t="shared" si="654"/>
        <v>0</v>
      </c>
      <c r="CQ1382" s="15">
        <f t="shared" si="654"/>
        <v>0</v>
      </c>
      <c r="CR1382" s="15">
        <f t="shared" si="654"/>
        <v>0</v>
      </c>
      <c r="CS1382" s="15">
        <f t="shared" si="654"/>
        <v>0</v>
      </c>
      <c r="CT1382" s="15">
        <f t="shared" si="654"/>
        <v>0</v>
      </c>
      <c r="CU1382" s="15">
        <f t="shared" si="654"/>
        <v>0</v>
      </c>
      <c r="CV1382" s="15">
        <f t="shared" si="654"/>
        <v>0</v>
      </c>
      <c r="CW1382" s="15">
        <f t="shared" si="654"/>
        <v>0</v>
      </c>
      <c r="CX1382" s="15">
        <f t="shared" si="654"/>
        <v>0</v>
      </c>
      <c r="CY1382" s="15">
        <v>0</v>
      </c>
      <c r="CZ1382" s="15">
        <f>IF(UPPER(TRIM(AH1382))="X",1,0)</f>
        <v>0</v>
      </c>
      <c r="DA1382" s="15">
        <v>0</v>
      </c>
      <c r="DB1382" s="16">
        <f>IF(UPPER(TRIM(AM1382))="P", 0, IF(UPPER(TRIM(AM1382))="C", 16384, IF(UPPER(TRIM(AM1382))="B", 32768, IF(UPPER(TRIM(AM1382))="U", 49152, -1))))</f>
        <v>0</v>
      </c>
      <c r="DC1382" s="16">
        <f>HEX2DEC(AN1382)</f>
        <v>12288</v>
      </c>
      <c r="DD1382" s="16">
        <f>IF(UPPER(TRIM(BB1382))="",0,IF(UPPER(TRIM(BB1382))="M",32,IF(UPPER(TRIM(BB1382))="H",64,IF(UPPER(TRIM(BB1382))="I",128,-1))))</f>
        <v>0</v>
      </c>
      <c r="DE1382" s="16">
        <f>IF(UPPER(TRIM(BC1382))="",0, IF(UPPER(TRIM(BC1382))="U",1,IF(UPPER(TRIM(BC1382))="A",2,IF(UPPER(TRIM(BC1382))="B1",4,IF(UPPER(TRIM(BC1382))="B2",8,IF(UPPER(TRIM(BC1382))="C",16,-1))))))</f>
        <v>0</v>
      </c>
      <c r="DF1382" s="17"/>
      <c r="DG1382" s="16">
        <v>699</v>
      </c>
      <c r="DH1382" s="16">
        <f>AK1382</f>
        <v>0</v>
      </c>
      <c r="DI1382" s="16">
        <f>AL1382</f>
        <v>31</v>
      </c>
      <c r="DJ1382" s="16">
        <f>DB1382 + DC1382</f>
        <v>12288</v>
      </c>
      <c r="DK1382" s="16">
        <f>HEX2DEC(AO1382)</f>
        <v>0</v>
      </c>
      <c r="DL1382" s="16">
        <f>HEX2DEC(AP1382)</f>
        <v>12288</v>
      </c>
      <c r="DM1382" s="13">
        <v>0</v>
      </c>
      <c r="DN1382" s="16">
        <v>529</v>
      </c>
      <c r="DO1382" s="16">
        <f>BV1382*2^15+BW1382*2^14+BX1382*2^13+BY1382*2^12+BZ1382*2^11+CA1382*2^10+CB1382*2^9+CC1382*2^8+CD1382*2^7+CE1382*2^6+CF1382*2^5+CG1382*2^4+CH1382*2^3+CI1382*2^2+CJ1382*2^1+CK1382*2^0</f>
        <v>0</v>
      </c>
      <c r="DP1382" s="16">
        <f>CL1382*2^15+CM1382*2^14+CN1382*2^13+CO1382*2^12+CP1382*2^11+CQ1382*2^10+CR1382*2^9+CS1382*2^8+CT1382*2^7+CU1382*2^6+CV1382*2^5+CW1382*2^4+CX1382*2^3+CY1382*2^2+CZ1382*2^1+DA1382*2^0</f>
        <v>0</v>
      </c>
      <c r="DQ1382" s="16">
        <f>IF(DS1382=2,AT1382*1000,AT1382)</f>
        <v>1</v>
      </c>
      <c r="DR1382" s="16">
        <f>IF(DT1382=2,AU1382*1000,AU1382)</f>
        <v>1</v>
      </c>
      <c r="DS1382" s="16">
        <v>5</v>
      </c>
      <c r="DT1382" s="16">
        <v>5</v>
      </c>
      <c r="DU1382" s="16">
        <f>MAX(0,MIN(AX1382,3))*2^14+MAX(0,MIN(AY1382,3))*2^12+MAX(0,MIN(AZ1382,3))*2^10+MAX(0,MIN(BA1382,3))*2^8+IF(AW1382&lt;0,31,IF(AW1382&gt;30,30,AW1382))</f>
        <v>0</v>
      </c>
      <c r="DV1382" s="16">
        <f>DD1382 + DE1382</f>
        <v>0</v>
      </c>
      <c r="DW1382" s="138"/>
      <c r="DX1382" s="137"/>
      <c r="DY1382" s="137"/>
      <c r="DZ1382" s="17"/>
      <c r="EA1382" s="15"/>
      <c r="EB1382" s="15"/>
      <c r="EC1382" s="15"/>
      <c r="ED1382" s="15"/>
    </row>
    <row r="1383" spans="1:134" ht="15" hidden="1" customHeight="1" x14ac:dyDescent="0.3">
      <c r="A1383" s="342" t="s">
        <v>229</v>
      </c>
      <c r="B1383" s="139"/>
      <c r="C1383" s="561"/>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48"/>
      <c r="AK1383" s="12"/>
      <c r="AL1383" s="12"/>
      <c r="AM1383" s="149"/>
      <c r="AN1383" s="150"/>
      <c r="AO1383" s="150"/>
      <c r="AP1383" s="150"/>
      <c r="AQ1383" s="162"/>
      <c r="AR1383" s="11"/>
      <c r="AS1383" s="11"/>
      <c r="AT1383" s="11"/>
      <c r="AU1383" s="11"/>
      <c r="AV1383" s="11"/>
      <c r="AW1383" s="11"/>
      <c r="AX1383" s="11"/>
      <c r="AY1383" s="11"/>
      <c r="AZ1383" s="11"/>
      <c r="BA1383" s="11"/>
      <c r="BB1383" s="14"/>
      <c r="BC1383" s="14"/>
      <c r="BD1383" s="15"/>
      <c r="BE1383" s="137" t="str">
        <f t="shared" si="653"/>
        <v/>
      </c>
      <c r="BF1383" s="146"/>
      <c r="BG1383" s="146"/>
      <c r="BH1383" s="146"/>
      <c r="BI1383" s="11"/>
      <c r="BJ1383" s="11"/>
      <c r="BK1383" s="11"/>
      <c r="BL1383" s="11"/>
      <c r="BM1383" s="11"/>
      <c r="BN1383" s="11"/>
      <c r="BO1383" s="11"/>
      <c r="BP1383" s="11"/>
      <c r="BQ1383" s="11"/>
      <c r="BR1383" s="11"/>
      <c r="BS1383" s="11"/>
      <c r="BT1383" s="11"/>
      <c r="BU1383" s="11"/>
      <c r="BV1383" s="15"/>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c r="CU1383" s="15"/>
      <c r="CV1383" s="15"/>
      <c r="CW1383" s="15"/>
      <c r="CX1383" s="15"/>
      <c r="CY1383" s="15"/>
      <c r="CZ1383" s="15"/>
      <c r="DA1383" s="15"/>
      <c r="DB1383" s="16"/>
      <c r="DC1383" s="16"/>
      <c r="DD1383" s="16"/>
      <c r="DE1383" s="16"/>
      <c r="DF1383" s="17"/>
      <c r="DG1383" s="16"/>
      <c r="DH1383" s="16"/>
      <c r="DI1383" s="16"/>
      <c r="DJ1383" s="16"/>
      <c r="DK1383" s="16"/>
      <c r="DL1383" s="16"/>
      <c r="DM1383" s="13"/>
      <c r="DN1383" s="16"/>
      <c r="DO1383" s="16"/>
      <c r="DP1383" s="16"/>
      <c r="DQ1383" s="16"/>
      <c r="DR1383" s="16"/>
      <c r="DS1383" s="16"/>
      <c r="DT1383" s="16"/>
      <c r="DU1383" s="16"/>
      <c r="DV1383" s="16"/>
      <c r="DW1383" s="138"/>
      <c r="DX1383" s="137"/>
      <c r="DY1383" s="137"/>
      <c r="DZ1383" s="17"/>
      <c r="EA1383" s="15"/>
      <c r="EB1383" s="15"/>
      <c r="EC1383" s="15"/>
      <c r="ED1383" s="15"/>
    </row>
    <row r="1384" spans="1:134" ht="15" hidden="1" customHeight="1" x14ac:dyDescent="0.3">
      <c r="A1384" s="220"/>
      <c r="B1384" s="139"/>
      <c r="C1384" s="561" t="s">
        <v>2108</v>
      </c>
      <c r="D1384" s="202"/>
      <c r="E1384" s="202"/>
      <c r="F1384" s="202"/>
      <c r="G1384" s="202"/>
      <c r="H1384" s="202"/>
      <c r="I1384" s="202"/>
      <c r="J1384" s="202"/>
      <c r="K1384" s="202"/>
      <c r="L1384" s="202"/>
      <c r="M1384" s="202"/>
      <c r="N1384" s="202"/>
      <c r="O1384" s="202"/>
      <c r="P1384" s="202"/>
      <c r="Q1384" s="202"/>
      <c r="R1384" s="202"/>
      <c r="S1384" s="202"/>
      <c r="T1384" s="202"/>
      <c r="U1384" s="202"/>
      <c r="V1384" s="202"/>
      <c r="W1384" s="202"/>
      <c r="X1384" s="202"/>
      <c r="Y1384" s="202"/>
      <c r="Z1384" s="202"/>
      <c r="AA1384" s="202"/>
      <c r="AB1384" s="202"/>
      <c r="AC1384" s="202"/>
      <c r="AD1384" s="202"/>
      <c r="AE1384" s="202"/>
      <c r="AF1384" s="202"/>
      <c r="AG1384" s="202"/>
      <c r="AH1384" s="202"/>
      <c r="AI1384" s="202"/>
      <c r="AJ1384" s="148">
        <f>IF($DM1384=0,0,(IF(_xlfn.BITAND($DM1384, 128),"8,", "") &amp; IF(_xlfn.BITAND($DM1384,64),"7,", "") &amp; IF(_xlfn.BITAND($DM1384,7), _xlfn.BITAND($DM1384,7) &amp; ",", "") &amp; IF(_xlfn.BITAND($DM1384, 56), _xlfn.BITAND($DM1384, 56)/8, "")))</f>
        <v>0</v>
      </c>
      <c r="AK1384" s="135">
        <v>0</v>
      </c>
      <c r="AL1384" s="135">
        <v>31</v>
      </c>
      <c r="AM1384" s="194" t="s">
        <v>165</v>
      </c>
      <c r="AN1384" s="195" t="s">
        <v>2109</v>
      </c>
      <c r="AO1384" s="195" t="s">
        <v>167</v>
      </c>
      <c r="AP1384" s="195" t="s">
        <v>2109</v>
      </c>
      <c r="AQ1384" s="162" t="s">
        <v>2110</v>
      </c>
      <c r="AR1384" s="165">
        <v>85</v>
      </c>
      <c r="AS1384" s="11" t="s">
        <v>536</v>
      </c>
      <c r="AT1384" s="209">
        <v>10</v>
      </c>
      <c r="AU1384" s="209">
        <v>5</v>
      </c>
      <c r="AV1384" s="11" t="s">
        <v>259</v>
      </c>
      <c r="AW1384" s="166">
        <v>0</v>
      </c>
      <c r="AX1384" s="166">
        <v>0</v>
      </c>
      <c r="AY1384" s="166">
        <v>0</v>
      </c>
      <c r="AZ1384" s="166">
        <v>0</v>
      </c>
      <c r="BA1384" s="166">
        <v>0</v>
      </c>
      <c r="BB1384" s="136"/>
      <c r="BC1384" s="136"/>
      <c r="BD1384" s="15"/>
      <c r="BE1384" s="137" t="str">
        <f t="shared" si="653"/>
        <v>Inertial measurement unit temperature high</v>
      </c>
      <c r="BF1384" s="11"/>
      <c r="BG1384" s="11"/>
      <c r="BH1384" s="11"/>
      <c r="BI1384" s="11"/>
      <c r="BJ1384" s="11"/>
      <c r="BK1384" s="11"/>
      <c r="BL1384" s="11"/>
      <c r="BM1384" s="11"/>
      <c r="BN1384" s="11"/>
      <c r="BO1384" s="11"/>
      <c r="BP1384" s="11"/>
      <c r="BQ1384" s="11"/>
      <c r="BR1384" s="11"/>
      <c r="BS1384" s="11"/>
      <c r="BT1384" s="11"/>
      <c r="BU1384" s="11"/>
      <c r="BV1384" s="15">
        <f t="shared" ref="BV1384:BZ1385" si="655">IF(UPPER(TRIM(D1384))="X",1,0)</f>
        <v>0</v>
      </c>
      <c r="BW1384" s="15">
        <f t="shared" si="655"/>
        <v>0</v>
      </c>
      <c r="BX1384" s="15">
        <f t="shared" si="655"/>
        <v>0</v>
      </c>
      <c r="BY1384" s="15">
        <f t="shared" si="655"/>
        <v>0</v>
      </c>
      <c r="BZ1384" s="15">
        <f t="shared" si="655"/>
        <v>0</v>
      </c>
      <c r="CA1384" s="15">
        <f>IF(UPPER(TRIM(J1384))="X",1,0)</f>
        <v>0</v>
      </c>
      <c r="CB1384" s="15">
        <f>IF(UPPER(TRIM(L1384))="X",1,0)</f>
        <v>0</v>
      </c>
      <c r="CC1384" s="15">
        <f>IF(UPPER(TRIM(M1384))="X",1,0)</f>
        <v>0</v>
      </c>
      <c r="CD1384" s="15">
        <f>IF(UPPER(TRIM(I1384))="X",1,0)</f>
        <v>0</v>
      </c>
      <c r="CE1384" s="15">
        <f>IF(UPPER(TRIM(K1384))="X",1,0)</f>
        <v>0</v>
      </c>
      <c r="CF1384" s="15">
        <f t="shared" ref="CF1384:CU1385" si="656">IF(UPPER(TRIM(N1384))="X",1,0)</f>
        <v>0</v>
      </c>
      <c r="CG1384" s="15">
        <f t="shared" si="656"/>
        <v>0</v>
      </c>
      <c r="CH1384" s="15">
        <f t="shared" si="656"/>
        <v>0</v>
      </c>
      <c r="CI1384" s="15">
        <f t="shared" si="656"/>
        <v>0</v>
      </c>
      <c r="CJ1384" s="15">
        <f t="shared" si="656"/>
        <v>0</v>
      </c>
      <c r="CK1384" s="15">
        <f t="shared" si="656"/>
        <v>0</v>
      </c>
      <c r="CL1384" s="15">
        <f t="shared" si="656"/>
        <v>0</v>
      </c>
      <c r="CM1384" s="15">
        <f t="shared" si="656"/>
        <v>0</v>
      </c>
      <c r="CN1384" s="15">
        <f t="shared" si="656"/>
        <v>0</v>
      </c>
      <c r="CO1384" s="15">
        <f t="shared" si="656"/>
        <v>0</v>
      </c>
      <c r="CP1384" s="15">
        <f t="shared" si="656"/>
        <v>0</v>
      </c>
      <c r="CQ1384" s="15">
        <f t="shared" si="656"/>
        <v>0</v>
      </c>
      <c r="CR1384" s="15">
        <f t="shared" si="656"/>
        <v>0</v>
      </c>
      <c r="CS1384" s="15">
        <f t="shared" si="656"/>
        <v>0</v>
      </c>
      <c r="CT1384" s="15">
        <f t="shared" si="656"/>
        <v>0</v>
      </c>
      <c r="CU1384" s="15">
        <f t="shared" si="656"/>
        <v>0</v>
      </c>
      <c r="CV1384" s="15">
        <f t="shared" ref="CP1384:CX1385" si="657">IF(UPPER(TRIM(AD1384))="X",1,0)</f>
        <v>0</v>
      </c>
      <c r="CW1384" s="15">
        <f t="shared" si="657"/>
        <v>0</v>
      </c>
      <c r="CX1384" s="15">
        <f t="shared" si="657"/>
        <v>0</v>
      </c>
      <c r="CY1384" s="15">
        <v>0</v>
      </c>
      <c r="CZ1384" s="15">
        <f>IF(UPPER(TRIM(AH1384))="X",1,0)</f>
        <v>0</v>
      </c>
      <c r="DA1384" s="15">
        <v>0</v>
      </c>
      <c r="DB1384" s="16">
        <f>IF(UPPER(TRIM(AM1384))="P", 0, IF(UPPER(TRIM(AM1384))="C", 16384, IF(UPPER(TRIM(AM1384))="B", 32768, IF(UPPER(TRIM(AM1384))="U", 49152, -1))))</f>
        <v>0</v>
      </c>
      <c r="DC1384" s="16">
        <f>HEX2DEC(AN1384)</f>
        <v>12289</v>
      </c>
      <c r="DD1384" s="16">
        <f>IF(UPPER(TRIM(BB1384))="",0,IF(UPPER(TRIM(BB1384))="M",32,IF(UPPER(TRIM(BB1384))="H",64,IF(UPPER(TRIM(BB1384))="I",128,-1))))</f>
        <v>0</v>
      </c>
      <c r="DE1384" s="16">
        <f>IF(UPPER(TRIM(BC1384))="",0, IF(UPPER(TRIM(BC1384))="U",1,IF(UPPER(TRIM(BC1384))="A",2,IF(UPPER(TRIM(BC1384))="B1",4,IF(UPPER(TRIM(BC1384))="B2",8,IF(UPPER(TRIM(BC1384))="C",16,-1))))))</f>
        <v>0</v>
      </c>
      <c r="DF1384" s="17"/>
      <c r="DG1384" s="16">
        <v>700</v>
      </c>
      <c r="DH1384" s="16">
        <f>AK1384</f>
        <v>0</v>
      </c>
      <c r="DI1384" s="16">
        <f>AL1384</f>
        <v>31</v>
      </c>
      <c r="DJ1384" s="16">
        <f>DB1384 + DC1384</f>
        <v>12289</v>
      </c>
      <c r="DK1384" s="16">
        <f>HEX2DEC(AO1384)</f>
        <v>0</v>
      </c>
      <c r="DL1384" s="16">
        <f>HEX2DEC(AP1384)</f>
        <v>12289</v>
      </c>
      <c r="DM1384" s="13">
        <v>0</v>
      </c>
      <c r="DN1384" s="16">
        <v>530</v>
      </c>
      <c r="DO1384" s="16">
        <f>BV1384*2^15+BW1384*2^14+BX1384*2^13+BY1384*2^12+BZ1384*2^11+CA1384*2^10+CB1384*2^9+CC1384*2^8+CD1384*2^7+CE1384*2^6+CF1384*2^5+CG1384*2^4+CH1384*2^3+CI1384*2^2+CJ1384*2^1+CK1384*2^0</f>
        <v>0</v>
      </c>
      <c r="DP1384" s="16">
        <f>CL1384*2^15+CM1384*2^14+CN1384*2^13+CO1384*2^12+CP1384*2^11+CQ1384*2^10+CR1384*2^9+CS1384*2^8+CT1384*2^7+CU1384*2^6+CV1384*2^5+CW1384*2^4+CX1384*2^3+CY1384*2^2+CZ1384*2^1+DA1384*2^0</f>
        <v>0</v>
      </c>
      <c r="DQ1384" s="16">
        <f>IF(DS1384=2,AT1384*1000,AT1384)</f>
        <v>10000</v>
      </c>
      <c r="DR1384" s="16">
        <f>IF(DT1384=2,AU1384*1000,AU1384)</f>
        <v>5000</v>
      </c>
      <c r="DS1384" s="16">
        <v>2</v>
      </c>
      <c r="DT1384" s="16">
        <v>2</v>
      </c>
      <c r="DU1384" s="16">
        <f>MAX(0,MIN(AX1384,3))*2^14+MAX(0,MIN(AY1384,3))*2^12+MAX(0,MIN(AZ1384,3))*2^10+MAX(0,MIN(BA1384,3))*2^8+IF(AW1384&lt;0,31,IF(AW1384&gt;30,30,AW1384))</f>
        <v>0</v>
      </c>
      <c r="DV1384" s="16">
        <f>DD1384 + DE1384</f>
        <v>0</v>
      </c>
      <c r="DW1384" s="138"/>
      <c r="DX1384" s="137"/>
      <c r="DY1384" s="137"/>
      <c r="DZ1384" s="17"/>
      <c r="EA1384" s="15"/>
      <c r="EB1384" s="15"/>
      <c r="EC1384" s="15"/>
      <c r="ED1384" s="15"/>
    </row>
    <row r="1385" spans="1:134" ht="15" hidden="1" customHeight="1" x14ac:dyDescent="0.3">
      <c r="A1385" s="220"/>
      <c r="B1385" s="139"/>
      <c r="C1385" s="561" t="s">
        <v>2111</v>
      </c>
      <c r="D1385" s="151"/>
      <c r="E1385" s="151"/>
      <c r="F1385" s="151"/>
      <c r="G1385" s="151"/>
      <c r="H1385" s="151"/>
      <c r="I1385" s="151"/>
      <c r="J1385" s="151"/>
      <c r="K1385" s="151"/>
      <c r="L1385" s="151"/>
      <c r="M1385" s="151"/>
      <c r="N1385" s="151"/>
      <c r="O1385" s="151"/>
      <c r="P1385" s="151"/>
      <c r="Q1385" s="151"/>
      <c r="R1385" s="151"/>
      <c r="S1385" s="151"/>
      <c r="T1385" s="151"/>
      <c r="U1385" s="151"/>
      <c r="V1385" s="151"/>
      <c r="W1385" s="151"/>
      <c r="X1385" s="151"/>
      <c r="Y1385" s="151"/>
      <c r="Z1385" s="151"/>
      <c r="AA1385" s="151"/>
      <c r="AB1385" s="151"/>
      <c r="AC1385" s="151"/>
      <c r="AD1385" s="151"/>
      <c r="AE1385" s="151"/>
      <c r="AF1385" s="151"/>
      <c r="AG1385" s="151"/>
      <c r="AH1385" s="151"/>
      <c r="AI1385" s="151"/>
      <c r="AJ1385" s="148">
        <f>IF($DM1385=0,0,(IF(_xlfn.BITAND($DM1385, 128),"8,", "") &amp; IF(_xlfn.BITAND($DM1385,64),"7,", "") &amp; IF(_xlfn.BITAND($DM1385,7), _xlfn.BITAND($DM1385,7) &amp; ",", "") &amp; IF(_xlfn.BITAND($DM1385, 56), _xlfn.BITAND($DM1385, 56)/8, "")))</f>
        <v>0</v>
      </c>
      <c r="AK1385" s="135">
        <v>0</v>
      </c>
      <c r="AL1385" s="135">
        <v>31</v>
      </c>
      <c r="AM1385" s="194" t="s">
        <v>165</v>
      </c>
      <c r="AN1385" s="195" t="s">
        <v>2112</v>
      </c>
      <c r="AO1385" s="195" t="s">
        <v>167</v>
      </c>
      <c r="AP1385" s="195" t="s">
        <v>2112</v>
      </c>
      <c r="AQ1385" s="162" t="s">
        <v>2113</v>
      </c>
      <c r="AR1385" s="165">
        <v>-40</v>
      </c>
      <c r="AS1385" s="11" t="s">
        <v>536</v>
      </c>
      <c r="AT1385" s="209">
        <v>10</v>
      </c>
      <c r="AU1385" s="209">
        <v>5</v>
      </c>
      <c r="AV1385" s="11" t="s">
        <v>259</v>
      </c>
      <c r="AW1385" s="166">
        <v>0</v>
      </c>
      <c r="AX1385" s="166">
        <v>0</v>
      </c>
      <c r="AY1385" s="166">
        <v>0</v>
      </c>
      <c r="AZ1385" s="166">
        <v>0</v>
      </c>
      <c r="BA1385" s="166">
        <v>0</v>
      </c>
      <c r="BB1385" s="136"/>
      <c r="BC1385" s="136"/>
      <c r="BD1385" s="15"/>
      <c r="BE1385" s="137" t="str">
        <f t="shared" si="653"/>
        <v>Inertial measurement unit temperature low</v>
      </c>
      <c r="BF1385" s="11"/>
      <c r="BG1385" s="11"/>
      <c r="BH1385" s="11"/>
      <c r="BI1385" s="11"/>
      <c r="BJ1385" s="11"/>
      <c r="BK1385" s="11"/>
      <c r="BL1385" s="11"/>
      <c r="BM1385" s="11"/>
      <c r="BN1385" s="11"/>
      <c r="BO1385" s="11"/>
      <c r="BP1385" s="11"/>
      <c r="BQ1385" s="11"/>
      <c r="BR1385" s="11"/>
      <c r="BS1385" s="11"/>
      <c r="BT1385" s="11"/>
      <c r="BU1385" s="11"/>
      <c r="BV1385" s="15">
        <f t="shared" si="655"/>
        <v>0</v>
      </c>
      <c r="BW1385" s="15">
        <f t="shared" si="655"/>
        <v>0</v>
      </c>
      <c r="BX1385" s="15">
        <f t="shared" si="655"/>
        <v>0</v>
      </c>
      <c r="BY1385" s="15">
        <f t="shared" si="655"/>
        <v>0</v>
      </c>
      <c r="BZ1385" s="15">
        <f t="shared" si="655"/>
        <v>0</v>
      </c>
      <c r="CA1385" s="15">
        <f>IF(UPPER(TRIM(J1385))="X",1,0)</f>
        <v>0</v>
      </c>
      <c r="CB1385" s="15">
        <f>IF(UPPER(TRIM(L1385))="X",1,0)</f>
        <v>0</v>
      </c>
      <c r="CC1385" s="15">
        <f>IF(UPPER(TRIM(M1385))="X",1,0)</f>
        <v>0</v>
      </c>
      <c r="CD1385" s="15">
        <f>IF(UPPER(TRIM(I1385))="X",1,0)</f>
        <v>0</v>
      </c>
      <c r="CE1385" s="15">
        <f>IF(UPPER(TRIM(K1385))="X",1,0)</f>
        <v>0</v>
      </c>
      <c r="CF1385" s="15">
        <f t="shared" si="656"/>
        <v>0</v>
      </c>
      <c r="CG1385" s="15">
        <f t="shared" si="656"/>
        <v>0</v>
      </c>
      <c r="CH1385" s="15">
        <f t="shared" si="656"/>
        <v>0</v>
      </c>
      <c r="CI1385" s="15">
        <f t="shared" si="656"/>
        <v>0</v>
      </c>
      <c r="CJ1385" s="15">
        <f t="shared" si="656"/>
        <v>0</v>
      </c>
      <c r="CK1385" s="15">
        <f t="shared" si="656"/>
        <v>0</v>
      </c>
      <c r="CL1385" s="15">
        <f t="shared" si="656"/>
        <v>0</v>
      </c>
      <c r="CM1385" s="15">
        <f t="shared" si="656"/>
        <v>0</v>
      </c>
      <c r="CN1385" s="15">
        <f t="shared" si="656"/>
        <v>0</v>
      </c>
      <c r="CO1385" s="15">
        <f t="shared" si="656"/>
        <v>0</v>
      </c>
      <c r="CP1385" s="15">
        <f t="shared" si="657"/>
        <v>0</v>
      </c>
      <c r="CQ1385" s="15">
        <f t="shared" si="657"/>
        <v>0</v>
      </c>
      <c r="CR1385" s="15">
        <f t="shared" si="657"/>
        <v>0</v>
      </c>
      <c r="CS1385" s="15">
        <f t="shared" si="657"/>
        <v>0</v>
      </c>
      <c r="CT1385" s="15">
        <f t="shared" si="657"/>
        <v>0</v>
      </c>
      <c r="CU1385" s="15">
        <f t="shared" si="657"/>
        <v>0</v>
      </c>
      <c r="CV1385" s="15">
        <f t="shared" si="657"/>
        <v>0</v>
      </c>
      <c r="CW1385" s="15">
        <f t="shared" si="657"/>
        <v>0</v>
      </c>
      <c r="CX1385" s="15">
        <f t="shared" si="657"/>
        <v>0</v>
      </c>
      <c r="CY1385" s="15">
        <v>0</v>
      </c>
      <c r="CZ1385" s="15">
        <f>IF(UPPER(TRIM(AH1385))="X",1,0)</f>
        <v>0</v>
      </c>
      <c r="DA1385" s="15">
        <v>0</v>
      </c>
      <c r="DB1385" s="16">
        <f>IF(UPPER(TRIM(AM1385))="P", 0, IF(UPPER(TRIM(AM1385))="C", 16384, IF(UPPER(TRIM(AM1385))="B", 32768, IF(UPPER(TRIM(AM1385))="U", 49152, -1))))</f>
        <v>0</v>
      </c>
      <c r="DC1385" s="16">
        <f>HEX2DEC(AN1385)</f>
        <v>12290</v>
      </c>
      <c r="DD1385" s="16">
        <f>IF(UPPER(TRIM(BB1385))="",0,IF(UPPER(TRIM(BB1385))="M",32,IF(UPPER(TRIM(BB1385))="H",64,IF(UPPER(TRIM(BB1385))="I",128,-1))))</f>
        <v>0</v>
      </c>
      <c r="DE1385" s="16">
        <f>IF(UPPER(TRIM(BC1385))="",0, IF(UPPER(TRIM(BC1385))="U",1,IF(UPPER(TRIM(BC1385))="A",2,IF(UPPER(TRIM(BC1385))="B1",4,IF(UPPER(TRIM(BC1385))="B2",8,IF(UPPER(TRIM(BC1385))="C",16,-1))))))</f>
        <v>0</v>
      </c>
      <c r="DF1385" s="17"/>
      <c r="DG1385" s="16">
        <v>701</v>
      </c>
      <c r="DH1385" s="16">
        <f>AK1385</f>
        <v>0</v>
      </c>
      <c r="DI1385" s="16">
        <f>AL1385</f>
        <v>31</v>
      </c>
      <c r="DJ1385" s="16">
        <f>DB1385 + DC1385</f>
        <v>12290</v>
      </c>
      <c r="DK1385" s="16">
        <f>HEX2DEC(AO1385)</f>
        <v>0</v>
      </c>
      <c r="DL1385" s="16">
        <f>HEX2DEC(AP1385)</f>
        <v>12290</v>
      </c>
      <c r="DM1385" s="13">
        <v>0</v>
      </c>
      <c r="DN1385" s="16">
        <v>531</v>
      </c>
      <c r="DO1385" s="16">
        <f>BV1385*2^15+BW1385*2^14+BX1385*2^13+BY1385*2^12+BZ1385*2^11+CA1385*2^10+CB1385*2^9+CC1385*2^8+CD1385*2^7+CE1385*2^6+CF1385*2^5+CG1385*2^4+CH1385*2^3+CI1385*2^2+CJ1385*2^1+CK1385*2^0</f>
        <v>0</v>
      </c>
      <c r="DP1385" s="16">
        <f>CL1385*2^15+CM1385*2^14+CN1385*2^13+CO1385*2^12+CP1385*2^11+CQ1385*2^10+CR1385*2^9+CS1385*2^8+CT1385*2^7+CU1385*2^6+CV1385*2^5+CW1385*2^4+CX1385*2^3+CY1385*2^2+CZ1385*2^1+DA1385*2^0</f>
        <v>0</v>
      </c>
      <c r="DQ1385" s="16">
        <f>IF(DS1385=2,AT1385*1000,AT1385)</f>
        <v>10000</v>
      </c>
      <c r="DR1385" s="16">
        <f>IF(DT1385=2,AU1385*1000,AU1385)</f>
        <v>5000</v>
      </c>
      <c r="DS1385" s="16">
        <v>2</v>
      </c>
      <c r="DT1385" s="16">
        <v>2</v>
      </c>
      <c r="DU1385" s="16">
        <f>MAX(0,MIN(AX1385,3))*2^14+MAX(0,MIN(AY1385,3))*2^12+MAX(0,MIN(AZ1385,3))*2^10+MAX(0,MIN(BA1385,3))*2^8+IF(AW1385&lt;0,31,IF(AW1385&gt;30,30,AW1385))</f>
        <v>0</v>
      </c>
      <c r="DV1385" s="16">
        <f>DD1385 + DE1385</f>
        <v>0</v>
      </c>
      <c r="DW1385" s="138"/>
      <c r="DX1385" s="137"/>
      <c r="DY1385" s="137"/>
      <c r="DZ1385" s="17"/>
      <c r="EA1385" s="15"/>
      <c r="EB1385" s="15"/>
      <c r="EC1385" s="15"/>
      <c r="ED1385" s="15"/>
    </row>
    <row r="1386" spans="1:134" ht="15" hidden="1" customHeight="1" x14ac:dyDescent="0.3">
      <c r="A1386" s="220"/>
      <c r="B1386" s="139"/>
      <c r="C1386" s="561"/>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48"/>
      <c r="AK1386" s="12"/>
      <c r="AL1386" s="12"/>
      <c r="AM1386" s="149"/>
      <c r="AN1386" s="150"/>
      <c r="AO1386" s="150"/>
      <c r="AP1386" s="150"/>
      <c r="AQ1386" s="162" t="s">
        <v>2114</v>
      </c>
      <c r="AR1386" s="246">
        <v>600</v>
      </c>
      <c r="AS1386" s="11" t="s">
        <v>259</v>
      </c>
      <c r="AT1386" s="11"/>
      <c r="AU1386" s="11"/>
      <c r="AV1386" s="11"/>
      <c r="AW1386" s="11"/>
      <c r="AX1386" s="11"/>
      <c r="AY1386" s="11"/>
      <c r="AZ1386" s="11"/>
      <c r="BA1386" s="11"/>
      <c r="BB1386" s="14"/>
      <c r="BC1386" s="14"/>
      <c r="BD1386" s="15"/>
      <c r="BE1386" s="137" t="str">
        <f t="shared" si="653"/>
        <v/>
      </c>
      <c r="BF1386" s="146"/>
      <c r="BG1386" s="146"/>
      <c r="BH1386" s="146"/>
      <c r="BI1386" s="11"/>
      <c r="BJ1386" s="11"/>
      <c r="BK1386" s="11"/>
      <c r="BL1386" s="11"/>
      <c r="BM1386" s="11"/>
      <c r="BN1386" s="11"/>
      <c r="BO1386" s="11"/>
      <c r="BP1386" s="11"/>
      <c r="BQ1386" s="11"/>
      <c r="BR1386" s="11"/>
      <c r="BS1386" s="11"/>
      <c r="BT1386" s="11"/>
      <c r="BU1386" s="11"/>
      <c r="BV1386" s="15"/>
      <c r="BW1386" s="15"/>
      <c r="BX1386" s="15"/>
      <c r="BY1386" s="15"/>
      <c r="BZ1386" s="15"/>
      <c r="CA1386" s="15"/>
      <c r="CB1386" s="15"/>
      <c r="CC1386" s="15"/>
      <c r="CD1386" s="15"/>
      <c r="CE1386" s="15"/>
      <c r="CF1386" s="15"/>
      <c r="CG1386" s="15"/>
      <c r="CH1386" s="15"/>
      <c r="CI1386" s="15"/>
      <c r="CJ1386" s="15"/>
      <c r="CK1386" s="15"/>
      <c r="CL1386" s="15"/>
      <c r="CM1386" s="15"/>
      <c r="CN1386" s="15"/>
      <c r="CO1386" s="15"/>
      <c r="CP1386" s="15"/>
      <c r="CQ1386" s="15"/>
      <c r="CR1386" s="15"/>
      <c r="CS1386" s="15"/>
      <c r="CT1386" s="15"/>
      <c r="CU1386" s="15"/>
      <c r="CV1386" s="15"/>
      <c r="CW1386" s="15"/>
      <c r="CX1386" s="15"/>
      <c r="CY1386" s="15"/>
      <c r="CZ1386" s="15"/>
      <c r="DA1386" s="15"/>
      <c r="DB1386" s="16"/>
      <c r="DC1386" s="16"/>
      <c r="DD1386" s="16"/>
      <c r="DE1386" s="16"/>
      <c r="DF1386" s="17"/>
      <c r="DG1386" s="16"/>
      <c r="DH1386" s="16"/>
      <c r="DI1386" s="16"/>
      <c r="DJ1386" s="16"/>
      <c r="DK1386" s="16"/>
      <c r="DL1386" s="16"/>
      <c r="DM1386" s="13"/>
      <c r="DN1386" s="16"/>
      <c r="DO1386" s="16"/>
      <c r="DP1386" s="16"/>
      <c r="DQ1386" s="16"/>
      <c r="DR1386" s="16"/>
      <c r="DS1386" s="16"/>
      <c r="DT1386" s="16"/>
      <c r="DU1386" s="16"/>
      <c r="DV1386" s="16"/>
      <c r="DW1386" s="138"/>
      <c r="DX1386" s="137"/>
      <c r="DY1386" s="137"/>
      <c r="DZ1386" s="17"/>
      <c r="EA1386" s="15"/>
      <c r="EB1386" s="15"/>
      <c r="EC1386" s="15"/>
      <c r="ED1386" s="15"/>
    </row>
    <row r="1387" spans="1:134" ht="15" hidden="1" customHeight="1" x14ac:dyDescent="0.3">
      <c r="A1387" s="220"/>
      <c r="B1387" s="139"/>
      <c r="C1387" s="561"/>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48"/>
      <c r="AK1387" s="12"/>
      <c r="AL1387" s="12"/>
      <c r="AM1387" s="149"/>
      <c r="AN1387" s="150"/>
      <c r="AO1387" s="150"/>
      <c r="AP1387" s="150"/>
      <c r="AQ1387" s="11"/>
      <c r="AR1387" s="11"/>
      <c r="AS1387" s="11"/>
      <c r="AT1387" s="11"/>
      <c r="AU1387" s="11"/>
      <c r="AV1387" s="11"/>
      <c r="AW1387" s="11"/>
      <c r="AX1387" s="11"/>
      <c r="AY1387" s="11"/>
      <c r="AZ1387" s="11"/>
      <c r="BA1387" s="11"/>
      <c r="BB1387" s="14"/>
      <c r="BC1387" s="14"/>
      <c r="BD1387" s="15"/>
      <c r="BE1387" s="137" t="str">
        <f t="shared" si="653"/>
        <v/>
      </c>
      <c r="BF1387" s="146"/>
      <c r="BG1387" s="146"/>
      <c r="BH1387" s="146"/>
      <c r="BI1387" s="11"/>
      <c r="BJ1387" s="11"/>
      <c r="BK1387" s="11"/>
      <c r="BL1387" s="11"/>
      <c r="BM1387" s="11"/>
      <c r="BN1387" s="11"/>
      <c r="BO1387" s="11"/>
      <c r="BP1387" s="11"/>
      <c r="BQ1387" s="11"/>
      <c r="BR1387" s="11"/>
      <c r="BS1387" s="11"/>
      <c r="BT1387" s="11"/>
      <c r="BU1387" s="11"/>
      <c r="BV1387" s="15"/>
      <c r="BW1387" s="15"/>
      <c r="BX1387" s="15"/>
      <c r="BY1387" s="15"/>
      <c r="BZ1387" s="15"/>
      <c r="CA1387" s="15"/>
      <c r="CB1387" s="15"/>
      <c r="CC1387" s="15"/>
      <c r="CD1387" s="15"/>
      <c r="CE1387" s="15"/>
      <c r="CF1387" s="15"/>
      <c r="CG1387" s="15"/>
      <c r="CH1387" s="15"/>
      <c r="CI1387" s="15"/>
      <c r="CJ1387" s="15"/>
      <c r="CK1387" s="15"/>
      <c r="CL1387" s="15"/>
      <c r="CM1387" s="15"/>
      <c r="CN1387" s="15"/>
      <c r="CO1387" s="15"/>
      <c r="CP1387" s="15"/>
      <c r="CQ1387" s="15"/>
      <c r="CR1387" s="15"/>
      <c r="CS1387" s="15"/>
      <c r="CT1387" s="15"/>
      <c r="CU1387" s="15"/>
      <c r="CV1387" s="15"/>
      <c r="CW1387" s="15"/>
      <c r="CX1387" s="15"/>
      <c r="CY1387" s="15"/>
      <c r="CZ1387" s="15"/>
      <c r="DA1387" s="15"/>
      <c r="DB1387" s="16"/>
      <c r="DC1387" s="16"/>
      <c r="DD1387" s="16"/>
      <c r="DE1387" s="16"/>
      <c r="DF1387" s="17"/>
      <c r="DG1387" s="16"/>
      <c r="DH1387" s="16"/>
      <c r="DI1387" s="16"/>
      <c r="DJ1387" s="16"/>
      <c r="DK1387" s="16"/>
      <c r="DL1387" s="16"/>
      <c r="DM1387" s="13"/>
      <c r="DN1387" s="16"/>
      <c r="DO1387" s="16"/>
      <c r="DP1387" s="16"/>
      <c r="DQ1387" s="16"/>
      <c r="DR1387" s="16"/>
      <c r="DS1387" s="16"/>
      <c r="DT1387" s="16"/>
      <c r="DU1387" s="16"/>
      <c r="DV1387" s="16"/>
      <c r="DW1387" s="138"/>
      <c r="DX1387" s="137"/>
      <c r="DY1387" s="137"/>
      <c r="DZ1387" s="17"/>
      <c r="EA1387" s="15"/>
      <c r="EB1387" s="15"/>
      <c r="EC1387" s="15"/>
      <c r="ED1387" s="15"/>
    </row>
    <row r="1388" spans="1:134" ht="15" hidden="1" customHeight="1" x14ac:dyDescent="0.3">
      <c r="A1388" s="220"/>
      <c r="B1388" s="139"/>
      <c r="C1388" s="561" t="s">
        <v>2115</v>
      </c>
      <c r="D1388" s="202"/>
      <c r="E1388" s="202"/>
      <c r="F1388" s="202"/>
      <c r="G1388" s="202"/>
      <c r="H1388" s="202"/>
      <c r="I1388" s="202"/>
      <c r="J1388" s="202"/>
      <c r="K1388" s="202"/>
      <c r="L1388" s="202"/>
      <c r="M1388" s="202"/>
      <c r="N1388" s="202"/>
      <c r="O1388" s="202"/>
      <c r="P1388" s="202"/>
      <c r="Q1388" s="202"/>
      <c r="R1388" s="202"/>
      <c r="S1388" s="202"/>
      <c r="T1388" s="202"/>
      <c r="U1388" s="202"/>
      <c r="V1388" s="202"/>
      <c r="W1388" s="202"/>
      <c r="X1388" s="202"/>
      <c r="Y1388" s="202"/>
      <c r="Z1388" s="202"/>
      <c r="AA1388" s="202"/>
      <c r="AB1388" s="202"/>
      <c r="AC1388" s="202"/>
      <c r="AD1388" s="202"/>
      <c r="AE1388" s="202"/>
      <c r="AF1388" s="202"/>
      <c r="AG1388" s="202"/>
      <c r="AH1388" s="202"/>
      <c r="AI1388" s="202"/>
      <c r="AJ1388" s="148">
        <f>IF($DM1388=0,0,(IF(_xlfn.BITAND($DM1388, 128),"8,", "") &amp; IF(_xlfn.BITAND($DM1388,64),"7,", "") &amp; IF(_xlfn.BITAND($DM1388,7), _xlfn.BITAND($DM1388,7) &amp; ",", "") &amp; IF(_xlfn.BITAND($DM1388, 56), _xlfn.BITAND($DM1388, 56)/8, "")))</f>
        <v>0</v>
      </c>
      <c r="AK1388" s="135">
        <v>0</v>
      </c>
      <c r="AL1388" s="135">
        <v>31</v>
      </c>
      <c r="AM1388" s="194" t="s">
        <v>165</v>
      </c>
      <c r="AN1388" s="195" t="s">
        <v>2116</v>
      </c>
      <c r="AO1388" s="195" t="s">
        <v>167</v>
      </c>
      <c r="AP1388" s="195" t="s">
        <v>2116</v>
      </c>
      <c r="AQ1388" s="162" t="s">
        <v>2117</v>
      </c>
      <c r="AR1388" s="209">
        <v>8</v>
      </c>
      <c r="AS1388" s="11" t="s">
        <v>956</v>
      </c>
      <c r="AT1388" s="209">
        <v>10</v>
      </c>
      <c r="AU1388" s="209">
        <v>5</v>
      </c>
      <c r="AV1388" s="11" t="s">
        <v>259</v>
      </c>
      <c r="AW1388" s="166">
        <v>0</v>
      </c>
      <c r="AX1388" s="166">
        <v>0</v>
      </c>
      <c r="AY1388" s="166">
        <v>0</v>
      </c>
      <c r="AZ1388" s="166">
        <v>0</v>
      </c>
      <c r="BA1388" s="166">
        <v>0</v>
      </c>
      <c r="BB1388" s="136"/>
      <c r="BC1388" s="136"/>
      <c r="BD1388" s="15"/>
      <c r="BE1388" s="137" t="str">
        <f t="shared" si="653"/>
        <v>Accelerometer X-axis out-of-range high</v>
      </c>
      <c r="BF1388" s="11"/>
      <c r="BG1388" s="11"/>
      <c r="BH1388" s="11"/>
      <c r="BI1388" s="11"/>
      <c r="BJ1388" s="11"/>
      <c r="BK1388" s="11"/>
      <c r="BL1388" s="11"/>
      <c r="BM1388" s="11"/>
      <c r="BN1388" s="11"/>
      <c r="BO1388" s="11"/>
      <c r="BP1388" s="11"/>
      <c r="BQ1388" s="11"/>
      <c r="BR1388" s="11"/>
      <c r="BS1388" s="11"/>
      <c r="BT1388" s="11"/>
      <c r="BU1388" s="11"/>
      <c r="BV1388" s="15">
        <f t="shared" ref="BV1388:BZ1389" si="658">IF(UPPER(TRIM(D1388))="X",1,0)</f>
        <v>0</v>
      </c>
      <c r="BW1388" s="15">
        <f t="shared" si="658"/>
        <v>0</v>
      </c>
      <c r="BX1388" s="15">
        <f t="shared" si="658"/>
        <v>0</v>
      </c>
      <c r="BY1388" s="15">
        <f t="shared" si="658"/>
        <v>0</v>
      </c>
      <c r="BZ1388" s="15">
        <f t="shared" si="658"/>
        <v>0</v>
      </c>
      <c r="CA1388" s="15">
        <f>IF(UPPER(TRIM(J1388))="X",1,0)</f>
        <v>0</v>
      </c>
      <c r="CB1388" s="15">
        <f>IF(UPPER(TRIM(L1388))="X",1,0)</f>
        <v>0</v>
      </c>
      <c r="CC1388" s="15">
        <f>IF(UPPER(TRIM(M1388))="X",1,0)</f>
        <v>0</v>
      </c>
      <c r="CD1388" s="15">
        <f>IF(UPPER(TRIM(I1388))="X",1,0)</f>
        <v>0</v>
      </c>
      <c r="CE1388" s="15">
        <f>IF(UPPER(TRIM(K1388))="X",1,0)</f>
        <v>0</v>
      </c>
      <c r="CF1388" s="15">
        <f t="shared" ref="CF1388:CU1389" si="659">IF(UPPER(TRIM(N1388))="X",1,0)</f>
        <v>0</v>
      </c>
      <c r="CG1388" s="15">
        <f t="shared" si="659"/>
        <v>0</v>
      </c>
      <c r="CH1388" s="15">
        <f t="shared" si="659"/>
        <v>0</v>
      </c>
      <c r="CI1388" s="15">
        <f t="shared" si="659"/>
        <v>0</v>
      </c>
      <c r="CJ1388" s="15">
        <f t="shared" si="659"/>
        <v>0</v>
      </c>
      <c r="CK1388" s="15">
        <f t="shared" si="659"/>
        <v>0</v>
      </c>
      <c r="CL1388" s="15">
        <f t="shared" si="659"/>
        <v>0</v>
      </c>
      <c r="CM1388" s="15">
        <f t="shared" si="659"/>
        <v>0</v>
      </c>
      <c r="CN1388" s="15">
        <f t="shared" si="659"/>
        <v>0</v>
      </c>
      <c r="CO1388" s="15">
        <f t="shared" si="659"/>
        <v>0</v>
      </c>
      <c r="CP1388" s="15">
        <f t="shared" si="659"/>
        <v>0</v>
      </c>
      <c r="CQ1388" s="15">
        <f t="shared" si="659"/>
        <v>0</v>
      </c>
      <c r="CR1388" s="15">
        <f t="shared" si="659"/>
        <v>0</v>
      </c>
      <c r="CS1388" s="15">
        <f t="shared" si="659"/>
        <v>0</v>
      </c>
      <c r="CT1388" s="15">
        <f t="shared" si="659"/>
        <v>0</v>
      </c>
      <c r="CU1388" s="15">
        <f t="shared" si="659"/>
        <v>0</v>
      </c>
      <c r="CV1388" s="15">
        <f t="shared" ref="CP1388:CX1389" si="660">IF(UPPER(TRIM(AD1388))="X",1,0)</f>
        <v>0</v>
      </c>
      <c r="CW1388" s="15">
        <f t="shared" si="660"/>
        <v>0</v>
      </c>
      <c r="CX1388" s="15">
        <f t="shared" si="660"/>
        <v>0</v>
      </c>
      <c r="CY1388" s="15">
        <v>0</v>
      </c>
      <c r="CZ1388" s="15">
        <f>IF(UPPER(TRIM(AH1388))="X",1,0)</f>
        <v>0</v>
      </c>
      <c r="DA1388" s="15">
        <v>0</v>
      </c>
      <c r="DB1388" s="16">
        <f>IF(UPPER(TRIM(AM1388))="P", 0, IF(UPPER(TRIM(AM1388))="C", 16384, IF(UPPER(TRIM(AM1388))="B", 32768, IF(UPPER(TRIM(AM1388))="U", 49152, -1))))</f>
        <v>0</v>
      </c>
      <c r="DC1388" s="16">
        <f>HEX2DEC(AN1388)</f>
        <v>12291</v>
      </c>
      <c r="DD1388" s="16">
        <f>IF(UPPER(TRIM(BB1388))="",0,IF(UPPER(TRIM(BB1388))="M",32,IF(UPPER(TRIM(BB1388))="H",64,IF(UPPER(TRIM(BB1388))="I",128,-1))))</f>
        <v>0</v>
      </c>
      <c r="DE1388" s="16">
        <f>IF(UPPER(TRIM(BC1388))="",0, IF(UPPER(TRIM(BC1388))="U",1,IF(UPPER(TRIM(BC1388))="A",2,IF(UPPER(TRIM(BC1388))="B1",4,IF(UPPER(TRIM(BC1388))="B2",8,IF(UPPER(TRIM(BC1388))="C",16,-1))))))</f>
        <v>0</v>
      </c>
      <c r="DF1388" s="17"/>
      <c r="DG1388" s="16">
        <v>702</v>
      </c>
      <c r="DH1388" s="16">
        <f>AK1388</f>
        <v>0</v>
      </c>
      <c r="DI1388" s="16">
        <f>AL1388</f>
        <v>31</v>
      </c>
      <c r="DJ1388" s="16">
        <f>DB1388 + DC1388</f>
        <v>12291</v>
      </c>
      <c r="DK1388" s="16">
        <f>HEX2DEC(AO1388)</f>
        <v>0</v>
      </c>
      <c r="DL1388" s="16">
        <f>HEX2DEC(AP1388)</f>
        <v>12291</v>
      </c>
      <c r="DM1388" s="13">
        <v>0</v>
      </c>
      <c r="DN1388" s="16">
        <v>532</v>
      </c>
      <c r="DO1388" s="16">
        <f>BV1388*2^15+BW1388*2^14+BX1388*2^13+BY1388*2^12+BZ1388*2^11+CA1388*2^10+CB1388*2^9+CC1388*2^8+CD1388*2^7+CE1388*2^6+CF1388*2^5+CG1388*2^4+CH1388*2^3+CI1388*2^2+CJ1388*2^1+CK1388*2^0</f>
        <v>0</v>
      </c>
      <c r="DP1388" s="16">
        <f>CL1388*2^15+CM1388*2^14+CN1388*2^13+CO1388*2^12+CP1388*2^11+CQ1388*2^10+CR1388*2^9+CS1388*2^8+CT1388*2^7+CU1388*2^6+CV1388*2^5+CW1388*2^4+CX1388*2^3+CY1388*2^2+CZ1388*2^1+DA1388*2^0</f>
        <v>0</v>
      </c>
      <c r="DQ1388" s="16">
        <f>IF(DS1388=2,AT1388*1000,AT1388)</f>
        <v>10000</v>
      </c>
      <c r="DR1388" s="16">
        <f>IF(DT1388=2,AU1388*1000,AU1388)</f>
        <v>5000</v>
      </c>
      <c r="DS1388" s="16">
        <v>2</v>
      </c>
      <c r="DT1388" s="16">
        <v>2</v>
      </c>
      <c r="DU1388" s="16">
        <f>MAX(0,MIN(AX1388,3))*2^14+MAX(0,MIN(AY1388,3))*2^12+MAX(0,MIN(AZ1388,3))*2^10+MAX(0,MIN(BA1388,3))*2^8+IF(AW1388&lt;0,31,IF(AW1388&gt;30,30,AW1388))</f>
        <v>0</v>
      </c>
      <c r="DV1388" s="16">
        <f>DD1388 + DE1388</f>
        <v>0</v>
      </c>
      <c r="DW1388" s="138"/>
      <c r="DX1388" s="137"/>
      <c r="DY1388" s="137"/>
      <c r="DZ1388" s="17"/>
      <c r="EA1388" s="15"/>
      <c r="EB1388" s="15"/>
      <c r="EC1388" s="15"/>
      <c r="ED1388" s="15"/>
    </row>
    <row r="1389" spans="1:134" ht="15" hidden="1" customHeight="1" x14ac:dyDescent="0.3">
      <c r="A1389" s="220"/>
      <c r="B1389" s="139"/>
      <c r="C1389" s="561" t="s">
        <v>2118</v>
      </c>
      <c r="D1389" s="151"/>
      <c r="E1389" s="151"/>
      <c r="F1389" s="151"/>
      <c r="G1389" s="151"/>
      <c r="H1389" s="151"/>
      <c r="I1389" s="151"/>
      <c r="J1389" s="151"/>
      <c r="K1389" s="151"/>
      <c r="L1389" s="151"/>
      <c r="M1389" s="151"/>
      <c r="N1389" s="151"/>
      <c r="O1389" s="151"/>
      <c r="P1389" s="151"/>
      <c r="Q1389" s="151"/>
      <c r="R1389" s="151"/>
      <c r="S1389" s="151"/>
      <c r="T1389" s="151"/>
      <c r="U1389" s="151"/>
      <c r="V1389" s="151"/>
      <c r="W1389" s="151"/>
      <c r="X1389" s="151"/>
      <c r="Y1389" s="151"/>
      <c r="Z1389" s="151"/>
      <c r="AA1389" s="151"/>
      <c r="AB1389" s="151"/>
      <c r="AC1389" s="151"/>
      <c r="AD1389" s="151"/>
      <c r="AE1389" s="151"/>
      <c r="AF1389" s="151"/>
      <c r="AG1389" s="151"/>
      <c r="AH1389" s="151"/>
      <c r="AI1389" s="151"/>
      <c r="AJ1389" s="148">
        <f>IF($DM1389=0,0,(IF(_xlfn.BITAND($DM1389, 128),"8,", "") &amp; IF(_xlfn.BITAND($DM1389,64),"7,", "") &amp; IF(_xlfn.BITAND($DM1389,7), _xlfn.BITAND($DM1389,7) &amp; ",", "") &amp; IF(_xlfn.BITAND($DM1389, 56), _xlfn.BITAND($DM1389, 56)/8, "")))</f>
        <v>0</v>
      </c>
      <c r="AK1389" s="135">
        <v>0</v>
      </c>
      <c r="AL1389" s="135">
        <v>31</v>
      </c>
      <c r="AM1389" s="194" t="s">
        <v>165</v>
      </c>
      <c r="AN1389" s="195" t="s">
        <v>2119</v>
      </c>
      <c r="AO1389" s="195" t="s">
        <v>167</v>
      </c>
      <c r="AP1389" s="195" t="s">
        <v>2119</v>
      </c>
      <c r="AQ1389" s="162" t="s">
        <v>2120</v>
      </c>
      <c r="AR1389" s="209">
        <v>-8</v>
      </c>
      <c r="AS1389" s="11" t="s">
        <v>956</v>
      </c>
      <c r="AT1389" s="209">
        <v>10</v>
      </c>
      <c r="AU1389" s="209">
        <v>5</v>
      </c>
      <c r="AV1389" s="11" t="s">
        <v>259</v>
      </c>
      <c r="AW1389" s="166">
        <v>0</v>
      </c>
      <c r="AX1389" s="166">
        <v>0</v>
      </c>
      <c r="AY1389" s="166">
        <v>0</v>
      </c>
      <c r="AZ1389" s="166">
        <v>0</v>
      </c>
      <c r="BA1389" s="166">
        <v>0</v>
      </c>
      <c r="BB1389" s="136"/>
      <c r="BC1389" s="136"/>
      <c r="BD1389" s="15"/>
      <c r="BE1389" s="137" t="str">
        <f t="shared" si="653"/>
        <v>Accelerometer X-axis out-of-range low</v>
      </c>
      <c r="BF1389" s="11"/>
      <c r="BG1389" s="11"/>
      <c r="BH1389" s="11"/>
      <c r="BI1389" s="11"/>
      <c r="BJ1389" s="11"/>
      <c r="BK1389" s="11"/>
      <c r="BL1389" s="11"/>
      <c r="BM1389" s="11"/>
      <c r="BN1389" s="11"/>
      <c r="BO1389" s="11"/>
      <c r="BP1389" s="11"/>
      <c r="BQ1389" s="11"/>
      <c r="BR1389" s="11"/>
      <c r="BS1389" s="11"/>
      <c r="BT1389" s="11"/>
      <c r="BU1389" s="11"/>
      <c r="BV1389" s="15">
        <f t="shared" si="658"/>
        <v>0</v>
      </c>
      <c r="BW1389" s="15">
        <f t="shared" si="658"/>
        <v>0</v>
      </c>
      <c r="BX1389" s="15">
        <f t="shared" si="658"/>
        <v>0</v>
      </c>
      <c r="BY1389" s="15">
        <f t="shared" si="658"/>
        <v>0</v>
      </c>
      <c r="BZ1389" s="15">
        <f t="shared" si="658"/>
        <v>0</v>
      </c>
      <c r="CA1389" s="15">
        <f>IF(UPPER(TRIM(J1389))="X",1,0)</f>
        <v>0</v>
      </c>
      <c r="CB1389" s="15">
        <f>IF(UPPER(TRIM(L1389))="X",1,0)</f>
        <v>0</v>
      </c>
      <c r="CC1389" s="15">
        <f>IF(UPPER(TRIM(M1389))="X",1,0)</f>
        <v>0</v>
      </c>
      <c r="CD1389" s="15">
        <f>IF(UPPER(TRIM(I1389))="X",1,0)</f>
        <v>0</v>
      </c>
      <c r="CE1389" s="15">
        <f>IF(UPPER(TRIM(K1389))="X",1,0)</f>
        <v>0</v>
      </c>
      <c r="CF1389" s="15">
        <f t="shared" si="659"/>
        <v>0</v>
      </c>
      <c r="CG1389" s="15">
        <f t="shared" si="659"/>
        <v>0</v>
      </c>
      <c r="CH1389" s="15">
        <f t="shared" si="659"/>
        <v>0</v>
      </c>
      <c r="CI1389" s="15">
        <f t="shared" si="659"/>
        <v>0</v>
      </c>
      <c r="CJ1389" s="15">
        <f t="shared" si="659"/>
        <v>0</v>
      </c>
      <c r="CK1389" s="15">
        <f t="shared" si="659"/>
        <v>0</v>
      </c>
      <c r="CL1389" s="15">
        <f t="shared" si="659"/>
        <v>0</v>
      </c>
      <c r="CM1389" s="15">
        <f t="shared" si="659"/>
        <v>0</v>
      </c>
      <c r="CN1389" s="15">
        <f t="shared" si="659"/>
        <v>0</v>
      </c>
      <c r="CO1389" s="15">
        <f t="shared" si="659"/>
        <v>0</v>
      </c>
      <c r="CP1389" s="15">
        <f t="shared" si="660"/>
        <v>0</v>
      </c>
      <c r="CQ1389" s="15">
        <f t="shared" si="660"/>
        <v>0</v>
      </c>
      <c r="CR1389" s="15">
        <f t="shared" si="660"/>
        <v>0</v>
      </c>
      <c r="CS1389" s="15">
        <f t="shared" si="660"/>
        <v>0</v>
      </c>
      <c r="CT1389" s="15">
        <f t="shared" si="660"/>
        <v>0</v>
      </c>
      <c r="CU1389" s="15">
        <f t="shared" si="660"/>
        <v>0</v>
      </c>
      <c r="CV1389" s="15">
        <f t="shared" si="660"/>
        <v>0</v>
      </c>
      <c r="CW1389" s="15">
        <f t="shared" si="660"/>
        <v>0</v>
      </c>
      <c r="CX1389" s="15">
        <f t="shared" si="660"/>
        <v>0</v>
      </c>
      <c r="CY1389" s="15">
        <v>0</v>
      </c>
      <c r="CZ1389" s="15">
        <f>IF(UPPER(TRIM(AH1389))="X",1,0)</f>
        <v>0</v>
      </c>
      <c r="DA1389" s="15">
        <v>0</v>
      </c>
      <c r="DB1389" s="16">
        <f>IF(UPPER(TRIM(AM1389))="P", 0, IF(UPPER(TRIM(AM1389))="C", 16384, IF(UPPER(TRIM(AM1389))="B", 32768, IF(UPPER(TRIM(AM1389))="U", 49152, -1))))</f>
        <v>0</v>
      </c>
      <c r="DC1389" s="16">
        <f>HEX2DEC(AN1389)</f>
        <v>12292</v>
      </c>
      <c r="DD1389" s="16">
        <f>IF(UPPER(TRIM(BB1389))="",0,IF(UPPER(TRIM(BB1389))="M",32,IF(UPPER(TRIM(BB1389))="H",64,IF(UPPER(TRIM(BB1389))="I",128,-1))))</f>
        <v>0</v>
      </c>
      <c r="DE1389" s="16">
        <f>IF(UPPER(TRIM(BC1389))="",0, IF(UPPER(TRIM(BC1389))="U",1,IF(UPPER(TRIM(BC1389))="A",2,IF(UPPER(TRIM(BC1389))="B1",4,IF(UPPER(TRIM(BC1389))="B2",8,IF(UPPER(TRIM(BC1389))="C",16,-1))))))</f>
        <v>0</v>
      </c>
      <c r="DF1389" s="17"/>
      <c r="DG1389" s="16">
        <v>703</v>
      </c>
      <c r="DH1389" s="16">
        <f>AK1389</f>
        <v>0</v>
      </c>
      <c r="DI1389" s="16">
        <f>AL1389</f>
        <v>31</v>
      </c>
      <c r="DJ1389" s="16">
        <f>DB1389 + DC1389</f>
        <v>12292</v>
      </c>
      <c r="DK1389" s="16">
        <f>HEX2DEC(AO1389)</f>
        <v>0</v>
      </c>
      <c r="DL1389" s="16">
        <f>HEX2DEC(AP1389)</f>
        <v>12292</v>
      </c>
      <c r="DM1389" s="13">
        <v>0</v>
      </c>
      <c r="DN1389" s="16">
        <v>533</v>
      </c>
      <c r="DO1389" s="16">
        <f>BV1389*2^15+BW1389*2^14+BX1389*2^13+BY1389*2^12+BZ1389*2^11+CA1389*2^10+CB1389*2^9+CC1389*2^8+CD1389*2^7+CE1389*2^6+CF1389*2^5+CG1389*2^4+CH1389*2^3+CI1389*2^2+CJ1389*2^1+CK1389*2^0</f>
        <v>0</v>
      </c>
      <c r="DP1389" s="16">
        <f>CL1389*2^15+CM1389*2^14+CN1389*2^13+CO1389*2^12+CP1389*2^11+CQ1389*2^10+CR1389*2^9+CS1389*2^8+CT1389*2^7+CU1389*2^6+CV1389*2^5+CW1389*2^4+CX1389*2^3+CY1389*2^2+CZ1389*2^1+DA1389*2^0</f>
        <v>0</v>
      </c>
      <c r="DQ1389" s="16">
        <f>IF(DS1389=2,AT1389*1000,AT1389)</f>
        <v>10000</v>
      </c>
      <c r="DR1389" s="16">
        <f>IF(DT1389=2,AU1389*1000,AU1389)</f>
        <v>5000</v>
      </c>
      <c r="DS1389" s="16">
        <v>2</v>
      </c>
      <c r="DT1389" s="16">
        <v>2</v>
      </c>
      <c r="DU1389" s="16">
        <f>MAX(0,MIN(AX1389,3))*2^14+MAX(0,MIN(AY1389,3))*2^12+MAX(0,MIN(AZ1389,3))*2^10+MAX(0,MIN(BA1389,3))*2^8+IF(AW1389&lt;0,31,IF(AW1389&gt;30,30,AW1389))</f>
        <v>0</v>
      </c>
      <c r="DV1389" s="16">
        <f>DD1389 + DE1389</f>
        <v>0</v>
      </c>
      <c r="DW1389" s="138"/>
      <c r="DX1389" s="137"/>
      <c r="DY1389" s="137"/>
      <c r="DZ1389" s="17"/>
      <c r="EA1389" s="15"/>
      <c r="EB1389" s="15"/>
      <c r="EC1389" s="15"/>
      <c r="ED1389" s="15"/>
    </row>
    <row r="1390" spans="1:134" ht="15" hidden="1" customHeight="1" x14ac:dyDescent="0.3">
      <c r="A1390" s="220"/>
      <c r="B1390" s="139"/>
      <c r="C1390" s="561"/>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48"/>
      <c r="AK1390" s="12"/>
      <c r="AL1390" s="12"/>
      <c r="AM1390" s="149"/>
      <c r="AN1390" s="150"/>
      <c r="AO1390" s="150"/>
      <c r="AP1390" s="150"/>
      <c r="AQ1390" s="162"/>
      <c r="AR1390" s="11"/>
      <c r="AS1390" s="11"/>
      <c r="AT1390" s="11"/>
      <c r="AU1390" s="11"/>
      <c r="AV1390" s="11"/>
      <c r="AW1390" s="11"/>
      <c r="AX1390" s="11"/>
      <c r="AY1390" s="11"/>
      <c r="AZ1390" s="11"/>
      <c r="BA1390" s="11"/>
      <c r="BB1390" s="14"/>
      <c r="BC1390" s="14"/>
      <c r="BD1390" s="15"/>
      <c r="BE1390" s="137" t="str">
        <f t="shared" si="653"/>
        <v/>
      </c>
      <c r="BF1390" s="146"/>
      <c r="BG1390" s="146"/>
      <c r="BH1390" s="146"/>
      <c r="BI1390" s="11"/>
      <c r="BJ1390" s="11"/>
      <c r="BK1390" s="11"/>
      <c r="BL1390" s="11"/>
      <c r="BM1390" s="11"/>
      <c r="BN1390" s="11"/>
      <c r="BO1390" s="11"/>
      <c r="BP1390" s="11"/>
      <c r="BQ1390" s="11"/>
      <c r="BR1390" s="11"/>
      <c r="BS1390" s="11"/>
      <c r="BT1390" s="11"/>
      <c r="BU1390" s="11"/>
      <c r="BV1390" s="15"/>
      <c r="BW1390" s="15"/>
      <c r="BX1390" s="15"/>
      <c r="BY1390" s="15"/>
      <c r="BZ1390" s="15"/>
      <c r="CA1390" s="15"/>
      <c r="CB1390" s="15"/>
      <c r="CC1390" s="15"/>
      <c r="CD1390" s="15"/>
      <c r="CE1390" s="15"/>
      <c r="CF1390" s="15"/>
      <c r="CG1390" s="15"/>
      <c r="CH1390" s="15"/>
      <c r="CI1390" s="15"/>
      <c r="CJ1390" s="15"/>
      <c r="CK1390" s="15"/>
      <c r="CL1390" s="15"/>
      <c r="CM1390" s="15"/>
      <c r="CN1390" s="15"/>
      <c r="CO1390" s="15"/>
      <c r="CP1390" s="15"/>
      <c r="CQ1390" s="15"/>
      <c r="CR1390" s="15"/>
      <c r="CS1390" s="15"/>
      <c r="CT1390" s="15"/>
      <c r="CU1390" s="15"/>
      <c r="CV1390" s="15"/>
      <c r="CW1390" s="15"/>
      <c r="CX1390" s="15"/>
      <c r="CY1390" s="15"/>
      <c r="CZ1390" s="15"/>
      <c r="DA1390" s="15"/>
      <c r="DB1390" s="16"/>
      <c r="DC1390" s="16"/>
      <c r="DD1390" s="16"/>
      <c r="DE1390" s="16"/>
      <c r="DF1390" s="17"/>
      <c r="DG1390" s="16"/>
      <c r="DH1390" s="16"/>
      <c r="DI1390" s="16"/>
      <c r="DJ1390" s="16"/>
      <c r="DK1390" s="16"/>
      <c r="DL1390" s="16"/>
      <c r="DM1390" s="13"/>
      <c r="DN1390" s="16"/>
      <c r="DO1390" s="16"/>
      <c r="DP1390" s="16"/>
      <c r="DQ1390" s="16"/>
      <c r="DR1390" s="16"/>
      <c r="DS1390" s="16"/>
      <c r="DT1390" s="16"/>
      <c r="DU1390" s="16"/>
      <c r="DV1390" s="16"/>
      <c r="DW1390" s="138"/>
      <c r="DX1390" s="137"/>
      <c r="DY1390" s="137"/>
      <c r="DZ1390" s="17"/>
      <c r="EA1390" s="15"/>
      <c r="EB1390" s="15"/>
      <c r="EC1390" s="15"/>
      <c r="ED1390" s="15"/>
    </row>
    <row r="1391" spans="1:134" ht="15" hidden="1" customHeight="1" x14ac:dyDescent="0.3">
      <c r="A1391" s="154"/>
      <c r="B1391" s="337" t="s">
        <v>2121</v>
      </c>
      <c r="C1391" s="561" t="s">
        <v>2122</v>
      </c>
      <c r="D1391" s="202"/>
      <c r="E1391" s="202"/>
      <c r="F1391" s="202"/>
      <c r="G1391" s="202"/>
      <c r="H1391" s="202"/>
      <c r="I1391" s="202"/>
      <c r="J1391" s="202"/>
      <c r="K1391" s="202"/>
      <c r="L1391" s="202"/>
      <c r="M1391" s="202"/>
      <c r="N1391" s="202"/>
      <c r="O1391" s="202"/>
      <c r="P1391" s="202"/>
      <c r="Q1391" s="202"/>
      <c r="R1391" s="202"/>
      <c r="S1391" s="202"/>
      <c r="T1391" s="202"/>
      <c r="U1391" s="202"/>
      <c r="V1391" s="202"/>
      <c r="W1391" s="202"/>
      <c r="X1391" s="202"/>
      <c r="Y1391" s="202"/>
      <c r="Z1391" s="202"/>
      <c r="AA1391" s="202"/>
      <c r="AB1391" s="202"/>
      <c r="AC1391" s="202"/>
      <c r="AD1391" s="202"/>
      <c r="AE1391" s="202"/>
      <c r="AF1391" s="202"/>
      <c r="AG1391" s="202"/>
      <c r="AH1391" s="202"/>
      <c r="AI1391" s="202"/>
      <c r="AJ1391" s="148">
        <f>IF($DM1391=0,0,(IF(_xlfn.BITAND($DM1391, 128),"8,", "") &amp; IF(_xlfn.BITAND($DM1391,64),"7,", "") &amp; IF(_xlfn.BITAND($DM1391,7), _xlfn.BITAND($DM1391,7) &amp; ",", "") &amp; IF(_xlfn.BITAND($DM1391, 56), _xlfn.BITAND($DM1391, 56)/8, "")))</f>
        <v>0</v>
      </c>
      <c r="AK1391" s="135">
        <v>0</v>
      </c>
      <c r="AL1391" s="135">
        <v>31</v>
      </c>
      <c r="AM1391" s="194" t="s">
        <v>165</v>
      </c>
      <c r="AN1391" s="195" t="s">
        <v>2123</v>
      </c>
      <c r="AO1391" s="195" t="s">
        <v>167</v>
      </c>
      <c r="AP1391" s="195" t="s">
        <v>2123</v>
      </c>
      <c r="AQ1391" s="162" t="s">
        <v>2124</v>
      </c>
      <c r="AR1391" s="209">
        <v>8</v>
      </c>
      <c r="AS1391" s="11" t="s">
        <v>956</v>
      </c>
      <c r="AT1391" s="209">
        <v>10</v>
      </c>
      <c r="AU1391" s="209">
        <v>5</v>
      </c>
      <c r="AV1391" s="11" t="s">
        <v>259</v>
      </c>
      <c r="AW1391" s="166">
        <v>0</v>
      </c>
      <c r="AX1391" s="166">
        <v>0</v>
      </c>
      <c r="AY1391" s="166">
        <v>0</v>
      </c>
      <c r="AZ1391" s="166">
        <v>0</v>
      </c>
      <c r="BA1391" s="166">
        <v>0</v>
      </c>
      <c r="BB1391" s="136"/>
      <c r="BC1391" s="136"/>
      <c r="BD1391" s="15"/>
      <c r="BE1391" s="137" t="str">
        <f t="shared" si="653"/>
        <v>Accelerometer Y-axis out-of-range high</v>
      </c>
      <c r="BF1391" s="11"/>
      <c r="BG1391" s="11"/>
      <c r="BH1391" s="11"/>
      <c r="BI1391" s="11"/>
      <c r="BJ1391" s="11"/>
      <c r="BK1391" s="11"/>
      <c r="BL1391" s="11"/>
      <c r="BM1391" s="11"/>
      <c r="BN1391" s="11"/>
      <c r="BO1391" s="11"/>
      <c r="BP1391" s="11"/>
      <c r="BQ1391" s="11"/>
      <c r="BR1391" s="11"/>
      <c r="BS1391" s="11"/>
      <c r="BT1391" s="11"/>
      <c r="BU1391" s="11"/>
      <c r="BV1391" s="15">
        <f t="shared" ref="BV1391:BZ1392" si="661">IF(UPPER(TRIM(D1391))="X",1,0)</f>
        <v>0</v>
      </c>
      <c r="BW1391" s="15">
        <f t="shared" si="661"/>
        <v>0</v>
      </c>
      <c r="BX1391" s="15">
        <f t="shared" si="661"/>
        <v>0</v>
      </c>
      <c r="BY1391" s="15">
        <f t="shared" si="661"/>
        <v>0</v>
      </c>
      <c r="BZ1391" s="15">
        <f t="shared" si="661"/>
        <v>0</v>
      </c>
      <c r="CA1391" s="15">
        <f>IF(UPPER(TRIM(J1391))="X",1,0)</f>
        <v>0</v>
      </c>
      <c r="CB1391" s="15">
        <f>IF(UPPER(TRIM(L1391))="X",1,0)</f>
        <v>0</v>
      </c>
      <c r="CC1391" s="15">
        <f>IF(UPPER(TRIM(M1391))="X",1,0)</f>
        <v>0</v>
      </c>
      <c r="CD1391" s="15">
        <f>IF(UPPER(TRIM(I1391))="X",1,0)</f>
        <v>0</v>
      </c>
      <c r="CE1391" s="15">
        <f>IF(UPPER(TRIM(K1391))="X",1,0)</f>
        <v>0</v>
      </c>
      <c r="CF1391" s="15">
        <f t="shared" ref="CF1391:CU1392" si="662">IF(UPPER(TRIM(N1391))="X",1,0)</f>
        <v>0</v>
      </c>
      <c r="CG1391" s="15">
        <f t="shared" si="662"/>
        <v>0</v>
      </c>
      <c r="CH1391" s="15">
        <f t="shared" si="662"/>
        <v>0</v>
      </c>
      <c r="CI1391" s="15">
        <f t="shared" si="662"/>
        <v>0</v>
      </c>
      <c r="CJ1391" s="15">
        <f t="shared" si="662"/>
        <v>0</v>
      </c>
      <c r="CK1391" s="15">
        <f t="shared" si="662"/>
        <v>0</v>
      </c>
      <c r="CL1391" s="15">
        <f t="shared" si="662"/>
        <v>0</v>
      </c>
      <c r="CM1391" s="15">
        <f t="shared" si="662"/>
        <v>0</v>
      </c>
      <c r="CN1391" s="15">
        <f t="shared" si="662"/>
        <v>0</v>
      </c>
      <c r="CO1391" s="15">
        <f t="shared" si="662"/>
        <v>0</v>
      </c>
      <c r="CP1391" s="15">
        <f t="shared" si="662"/>
        <v>0</v>
      </c>
      <c r="CQ1391" s="15">
        <f t="shared" si="662"/>
        <v>0</v>
      </c>
      <c r="CR1391" s="15">
        <f t="shared" si="662"/>
        <v>0</v>
      </c>
      <c r="CS1391" s="15">
        <f t="shared" si="662"/>
        <v>0</v>
      </c>
      <c r="CT1391" s="15">
        <f t="shared" si="662"/>
        <v>0</v>
      </c>
      <c r="CU1391" s="15">
        <f t="shared" si="662"/>
        <v>0</v>
      </c>
      <c r="CV1391" s="15">
        <f t="shared" ref="CP1391:CX1392" si="663">IF(UPPER(TRIM(AD1391))="X",1,0)</f>
        <v>0</v>
      </c>
      <c r="CW1391" s="15">
        <f t="shared" si="663"/>
        <v>0</v>
      </c>
      <c r="CX1391" s="15">
        <f t="shared" si="663"/>
        <v>0</v>
      </c>
      <c r="CY1391" s="15">
        <v>0</v>
      </c>
      <c r="CZ1391" s="15">
        <f>IF(UPPER(TRIM(AH1391))="X",1,0)</f>
        <v>0</v>
      </c>
      <c r="DA1391" s="15">
        <v>0</v>
      </c>
      <c r="DB1391" s="16">
        <f>IF(UPPER(TRIM(AM1391))="P", 0, IF(UPPER(TRIM(AM1391))="C", 16384, IF(UPPER(TRIM(AM1391))="B", 32768, IF(UPPER(TRIM(AM1391))="U", 49152, -1))))</f>
        <v>0</v>
      </c>
      <c r="DC1391" s="16">
        <f>HEX2DEC(AN1391)</f>
        <v>12293</v>
      </c>
      <c r="DD1391" s="16">
        <f>IF(UPPER(TRIM(BB1391))="",0,IF(UPPER(TRIM(BB1391))="M",32,IF(UPPER(TRIM(BB1391))="H",64,IF(UPPER(TRIM(BB1391))="I",128,-1))))</f>
        <v>0</v>
      </c>
      <c r="DE1391" s="16">
        <f>IF(UPPER(TRIM(BC1391))="",0, IF(UPPER(TRIM(BC1391))="U",1,IF(UPPER(TRIM(BC1391))="A",2,IF(UPPER(TRIM(BC1391))="B1",4,IF(UPPER(TRIM(BC1391))="B2",8,IF(UPPER(TRIM(BC1391))="C",16,-1))))))</f>
        <v>0</v>
      </c>
      <c r="DF1391" s="17"/>
      <c r="DG1391" s="16">
        <v>704</v>
      </c>
      <c r="DH1391" s="16">
        <f>AK1391</f>
        <v>0</v>
      </c>
      <c r="DI1391" s="16">
        <f>AL1391</f>
        <v>31</v>
      </c>
      <c r="DJ1391" s="16">
        <f>DB1391 + DC1391</f>
        <v>12293</v>
      </c>
      <c r="DK1391" s="16">
        <f>HEX2DEC(AO1391)</f>
        <v>0</v>
      </c>
      <c r="DL1391" s="16">
        <f>HEX2DEC(AP1391)</f>
        <v>12293</v>
      </c>
      <c r="DM1391" s="13">
        <v>0</v>
      </c>
      <c r="DN1391" s="16">
        <v>534</v>
      </c>
      <c r="DO1391" s="16">
        <f>BV1391*2^15+BW1391*2^14+BX1391*2^13+BY1391*2^12+BZ1391*2^11+CA1391*2^10+CB1391*2^9+CC1391*2^8+CD1391*2^7+CE1391*2^6+CF1391*2^5+CG1391*2^4+CH1391*2^3+CI1391*2^2+CJ1391*2^1+CK1391*2^0</f>
        <v>0</v>
      </c>
      <c r="DP1391" s="16">
        <f>CL1391*2^15+CM1391*2^14+CN1391*2^13+CO1391*2^12+CP1391*2^11+CQ1391*2^10+CR1391*2^9+CS1391*2^8+CT1391*2^7+CU1391*2^6+CV1391*2^5+CW1391*2^4+CX1391*2^3+CY1391*2^2+CZ1391*2^1+DA1391*2^0</f>
        <v>0</v>
      </c>
      <c r="DQ1391" s="16">
        <f>IF(DS1391=2,AT1391*1000,AT1391)</f>
        <v>10000</v>
      </c>
      <c r="DR1391" s="16">
        <f>IF(DT1391=2,AU1391*1000,AU1391)</f>
        <v>5000</v>
      </c>
      <c r="DS1391" s="16">
        <v>2</v>
      </c>
      <c r="DT1391" s="16">
        <v>2</v>
      </c>
      <c r="DU1391" s="16">
        <f>MAX(0,MIN(AX1391,3))*2^14+MAX(0,MIN(AY1391,3))*2^12+MAX(0,MIN(AZ1391,3))*2^10+MAX(0,MIN(BA1391,3))*2^8+IF(AW1391&lt;0,31,IF(AW1391&gt;30,30,AW1391))</f>
        <v>0</v>
      </c>
      <c r="DV1391" s="16">
        <f>DD1391 + DE1391</f>
        <v>0</v>
      </c>
      <c r="DW1391" s="138"/>
      <c r="DX1391" s="137"/>
      <c r="DY1391" s="137"/>
      <c r="DZ1391" s="17"/>
      <c r="EA1391" s="15"/>
      <c r="EB1391" s="15"/>
      <c r="EC1391" s="15"/>
      <c r="ED1391" s="15"/>
    </row>
    <row r="1392" spans="1:134" ht="15" hidden="1" customHeight="1" x14ac:dyDescent="0.3">
      <c r="A1392" s="153"/>
      <c r="B1392" s="337" t="s">
        <v>2125</v>
      </c>
      <c r="C1392" s="561" t="s">
        <v>2126</v>
      </c>
      <c r="D1392" s="151"/>
      <c r="E1392" s="151"/>
      <c r="F1392" s="151"/>
      <c r="G1392" s="151"/>
      <c r="H1392" s="151"/>
      <c r="I1392" s="151"/>
      <c r="J1392" s="151"/>
      <c r="K1392" s="151"/>
      <c r="L1392" s="151"/>
      <c r="M1392" s="151"/>
      <c r="N1392" s="151"/>
      <c r="O1392" s="151"/>
      <c r="P1392" s="151"/>
      <c r="Q1392" s="151"/>
      <c r="R1392" s="151"/>
      <c r="S1392" s="151"/>
      <c r="T1392" s="151"/>
      <c r="U1392" s="151"/>
      <c r="V1392" s="151"/>
      <c r="W1392" s="151"/>
      <c r="X1392" s="151"/>
      <c r="Y1392" s="151"/>
      <c r="Z1392" s="151"/>
      <c r="AA1392" s="151"/>
      <c r="AB1392" s="151"/>
      <c r="AC1392" s="151"/>
      <c r="AD1392" s="151"/>
      <c r="AE1392" s="151"/>
      <c r="AF1392" s="151"/>
      <c r="AG1392" s="151"/>
      <c r="AH1392" s="151"/>
      <c r="AI1392" s="151"/>
      <c r="AJ1392" s="148">
        <f>IF($DM1392=0,0,(IF(_xlfn.BITAND($DM1392, 128),"8,", "") &amp; IF(_xlfn.BITAND($DM1392,64),"7,", "") &amp; IF(_xlfn.BITAND($DM1392,7), _xlfn.BITAND($DM1392,7) &amp; ",", "") &amp; IF(_xlfn.BITAND($DM1392, 56), _xlfn.BITAND($DM1392, 56)/8, "")))</f>
        <v>0</v>
      </c>
      <c r="AK1392" s="135">
        <v>0</v>
      </c>
      <c r="AL1392" s="135">
        <v>31</v>
      </c>
      <c r="AM1392" s="194" t="s">
        <v>165</v>
      </c>
      <c r="AN1392" s="195" t="s">
        <v>2127</v>
      </c>
      <c r="AO1392" s="195" t="s">
        <v>167</v>
      </c>
      <c r="AP1392" s="195" t="s">
        <v>2127</v>
      </c>
      <c r="AQ1392" s="162" t="s">
        <v>2128</v>
      </c>
      <c r="AR1392" s="209">
        <v>-8</v>
      </c>
      <c r="AS1392" s="11" t="s">
        <v>956</v>
      </c>
      <c r="AT1392" s="209">
        <v>10</v>
      </c>
      <c r="AU1392" s="209">
        <v>5</v>
      </c>
      <c r="AV1392" s="11" t="s">
        <v>259</v>
      </c>
      <c r="AW1392" s="166">
        <v>0</v>
      </c>
      <c r="AX1392" s="166">
        <v>0</v>
      </c>
      <c r="AY1392" s="166">
        <v>0</v>
      </c>
      <c r="AZ1392" s="166">
        <v>0</v>
      </c>
      <c r="BA1392" s="166">
        <v>0</v>
      </c>
      <c r="BB1392" s="136"/>
      <c r="BC1392" s="136"/>
      <c r="BD1392" s="15"/>
      <c r="BE1392" s="137" t="str">
        <f t="shared" si="653"/>
        <v>Accelerometer Y-axis out-of-range low</v>
      </c>
      <c r="BF1392" s="11"/>
      <c r="BG1392" s="11"/>
      <c r="BH1392" s="11"/>
      <c r="BI1392" s="11"/>
      <c r="BJ1392" s="11"/>
      <c r="BK1392" s="11"/>
      <c r="BL1392" s="11"/>
      <c r="BM1392" s="11"/>
      <c r="BN1392" s="11"/>
      <c r="BO1392" s="11"/>
      <c r="BP1392" s="11"/>
      <c r="BQ1392" s="11"/>
      <c r="BR1392" s="11"/>
      <c r="BS1392" s="11"/>
      <c r="BT1392" s="11"/>
      <c r="BU1392" s="11"/>
      <c r="BV1392" s="15">
        <f t="shared" si="661"/>
        <v>0</v>
      </c>
      <c r="BW1392" s="15">
        <f t="shared" si="661"/>
        <v>0</v>
      </c>
      <c r="BX1392" s="15">
        <f t="shared" si="661"/>
        <v>0</v>
      </c>
      <c r="BY1392" s="15">
        <f t="shared" si="661"/>
        <v>0</v>
      </c>
      <c r="BZ1392" s="15">
        <f t="shared" si="661"/>
        <v>0</v>
      </c>
      <c r="CA1392" s="15">
        <f>IF(UPPER(TRIM(J1392))="X",1,0)</f>
        <v>0</v>
      </c>
      <c r="CB1392" s="15">
        <f>IF(UPPER(TRIM(L1392))="X",1,0)</f>
        <v>0</v>
      </c>
      <c r="CC1392" s="15">
        <f>IF(UPPER(TRIM(M1392))="X",1,0)</f>
        <v>0</v>
      </c>
      <c r="CD1392" s="15">
        <f>IF(UPPER(TRIM(I1392))="X",1,0)</f>
        <v>0</v>
      </c>
      <c r="CE1392" s="15">
        <f>IF(UPPER(TRIM(K1392))="X",1,0)</f>
        <v>0</v>
      </c>
      <c r="CF1392" s="15">
        <f t="shared" si="662"/>
        <v>0</v>
      </c>
      <c r="CG1392" s="15">
        <f t="shared" si="662"/>
        <v>0</v>
      </c>
      <c r="CH1392" s="15">
        <f t="shared" si="662"/>
        <v>0</v>
      </c>
      <c r="CI1392" s="15">
        <f t="shared" si="662"/>
        <v>0</v>
      </c>
      <c r="CJ1392" s="15">
        <f t="shared" si="662"/>
        <v>0</v>
      </c>
      <c r="CK1392" s="15">
        <f t="shared" si="662"/>
        <v>0</v>
      </c>
      <c r="CL1392" s="15">
        <f t="shared" si="662"/>
        <v>0</v>
      </c>
      <c r="CM1392" s="15">
        <f t="shared" si="662"/>
        <v>0</v>
      </c>
      <c r="CN1392" s="15">
        <f t="shared" si="662"/>
        <v>0</v>
      </c>
      <c r="CO1392" s="15">
        <f t="shared" si="662"/>
        <v>0</v>
      </c>
      <c r="CP1392" s="15">
        <f t="shared" si="663"/>
        <v>0</v>
      </c>
      <c r="CQ1392" s="15">
        <f t="shared" si="663"/>
        <v>0</v>
      </c>
      <c r="CR1392" s="15">
        <f t="shared" si="663"/>
        <v>0</v>
      </c>
      <c r="CS1392" s="15">
        <f t="shared" si="663"/>
        <v>0</v>
      </c>
      <c r="CT1392" s="15">
        <f t="shared" si="663"/>
        <v>0</v>
      </c>
      <c r="CU1392" s="15">
        <f t="shared" si="663"/>
        <v>0</v>
      </c>
      <c r="CV1392" s="15">
        <f t="shared" si="663"/>
        <v>0</v>
      </c>
      <c r="CW1392" s="15">
        <f t="shared" si="663"/>
        <v>0</v>
      </c>
      <c r="CX1392" s="15">
        <f t="shared" si="663"/>
        <v>0</v>
      </c>
      <c r="CY1392" s="15">
        <v>0</v>
      </c>
      <c r="CZ1392" s="15">
        <f>IF(UPPER(TRIM(AH1392))="X",1,0)</f>
        <v>0</v>
      </c>
      <c r="DA1392" s="15">
        <v>0</v>
      </c>
      <c r="DB1392" s="16">
        <f>IF(UPPER(TRIM(AM1392))="P", 0, IF(UPPER(TRIM(AM1392))="C", 16384, IF(UPPER(TRIM(AM1392))="B", 32768, IF(UPPER(TRIM(AM1392))="U", 49152, -1))))</f>
        <v>0</v>
      </c>
      <c r="DC1392" s="16">
        <f>HEX2DEC(AN1392)</f>
        <v>12294</v>
      </c>
      <c r="DD1392" s="16">
        <f>IF(UPPER(TRIM(BB1392))="",0,IF(UPPER(TRIM(BB1392))="M",32,IF(UPPER(TRIM(BB1392))="H",64,IF(UPPER(TRIM(BB1392))="I",128,-1))))</f>
        <v>0</v>
      </c>
      <c r="DE1392" s="16">
        <f>IF(UPPER(TRIM(BC1392))="",0, IF(UPPER(TRIM(BC1392))="U",1,IF(UPPER(TRIM(BC1392))="A",2,IF(UPPER(TRIM(BC1392))="B1",4,IF(UPPER(TRIM(BC1392))="B2",8,IF(UPPER(TRIM(BC1392))="C",16,-1))))))</f>
        <v>0</v>
      </c>
      <c r="DF1392" s="17"/>
      <c r="DG1392" s="16">
        <v>705</v>
      </c>
      <c r="DH1392" s="16">
        <f>AK1392</f>
        <v>0</v>
      </c>
      <c r="DI1392" s="16">
        <f>AL1392</f>
        <v>31</v>
      </c>
      <c r="DJ1392" s="16">
        <f>DB1392 + DC1392</f>
        <v>12294</v>
      </c>
      <c r="DK1392" s="16">
        <f>HEX2DEC(AO1392)</f>
        <v>0</v>
      </c>
      <c r="DL1392" s="16">
        <f>HEX2DEC(AP1392)</f>
        <v>12294</v>
      </c>
      <c r="DM1392" s="13">
        <v>0</v>
      </c>
      <c r="DN1392" s="16">
        <v>535</v>
      </c>
      <c r="DO1392" s="16">
        <f>BV1392*2^15+BW1392*2^14+BX1392*2^13+BY1392*2^12+BZ1392*2^11+CA1392*2^10+CB1392*2^9+CC1392*2^8+CD1392*2^7+CE1392*2^6+CF1392*2^5+CG1392*2^4+CH1392*2^3+CI1392*2^2+CJ1392*2^1+CK1392*2^0</f>
        <v>0</v>
      </c>
      <c r="DP1392" s="16">
        <f>CL1392*2^15+CM1392*2^14+CN1392*2^13+CO1392*2^12+CP1392*2^11+CQ1392*2^10+CR1392*2^9+CS1392*2^8+CT1392*2^7+CU1392*2^6+CV1392*2^5+CW1392*2^4+CX1392*2^3+CY1392*2^2+CZ1392*2^1+DA1392*2^0</f>
        <v>0</v>
      </c>
      <c r="DQ1392" s="16">
        <f>IF(DS1392=2,AT1392*1000,AT1392)</f>
        <v>10000</v>
      </c>
      <c r="DR1392" s="16">
        <f>IF(DT1392=2,AU1392*1000,AU1392)</f>
        <v>5000</v>
      </c>
      <c r="DS1392" s="16">
        <v>2</v>
      </c>
      <c r="DT1392" s="16">
        <v>2</v>
      </c>
      <c r="DU1392" s="16">
        <f>MAX(0,MIN(AX1392,3))*2^14+MAX(0,MIN(AY1392,3))*2^12+MAX(0,MIN(AZ1392,3))*2^10+MAX(0,MIN(BA1392,3))*2^8+IF(AW1392&lt;0,31,IF(AW1392&gt;30,30,AW1392))</f>
        <v>0</v>
      </c>
      <c r="DV1392" s="16">
        <f>DD1392 + DE1392</f>
        <v>0</v>
      </c>
      <c r="DW1392" s="138"/>
      <c r="DX1392" s="137"/>
      <c r="DY1392" s="137"/>
      <c r="DZ1392" s="17"/>
      <c r="EA1392" s="15"/>
      <c r="EB1392" s="15"/>
      <c r="EC1392" s="15"/>
      <c r="ED1392" s="15"/>
    </row>
    <row r="1393" spans="1:134" ht="15" hidden="1" customHeight="1" x14ac:dyDescent="0.3">
      <c r="A1393" s="153"/>
      <c r="B1393" s="337" t="s">
        <v>2129</v>
      </c>
      <c r="C1393" s="561"/>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48"/>
      <c r="AK1393" s="12"/>
      <c r="AL1393" s="12"/>
      <c r="AM1393" s="149"/>
      <c r="AN1393" s="150"/>
      <c r="AO1393" s="150"/>
      <c r="AP1393" s="150"/>
      <c r="AQ1393" s="162"/>
      <c r="AR1393" s="11"/>
      <c r="AS1393" s="11"/>
      <c r="AT1393" s="11"/>
      <c r="AU1393" s="11"/>
      <c r="AV1393" s="11"/>
      <c r="AW1393" s="11"/>
      <c r="AX1393" s="11"/>
      <c r="AY1393" s="11"/>
      <c r="AZ1393" s="11"/>
      <c r="BA1393" s="11"/>
      <c r="BB1393" s="14"/>
      <c r="BC1393" s="14"/>
      <c r="BD1393" s="15"/>
      <c r="BE1393" s="137" t="str">
        <f t="shared" si="653"/>
        <v/>
      </c>
      <c r="BF1393" s="146"/>
      <c r="BG1393" s="146"/>
      <c r="BH1393" s="146"/>
      <c r="BI1393" s="11"/>
      <c r="BJ1393" s="11"/>
      <c r="BK1393" s="11"/>
      <c r="BL1393" s="11"/>
      <c r="BM1393" s="11"/>
      <c r="BN1393" s="11"/>
      <c r="BO1393" s="11"/>
      <c r="BP1393" s="11"/>
      <c r="BQ1393" s="11"/>
      <c r="BR1393" s="11"/>
      <c r="BS1393" s="11"/>
      <c r="BT1393" s="11"/>
      <c r="BU1393" s="11"/>
      <c r="BV1393" s="15"/>
      <c r="BW1393" s="15"/>
      <c r="BX1393" s="15"/>
      <c r="BY1393" s="15"/>
      <c r="BZ1393" s="15"/>
      <c r="CA1393" s="15"/>
      <c r="CB1393" s="15"/>
      <c r="CC1393" s="15"/>
      <c r="CD1393" s="15"/>
      <c r="CE1393" s="15"/>
      <c r="CF1393" s="15"/>
      <c r="CG1393" s="15"/>
      <c r="CH1393" s="15"/>
      <c r="CI1393" s="15"/>
      <c r="CJ1393" s="15"/>
      <c r="CK1393" s="15"/>
      <c r="CL1393" s="15"/>
      <c r="CM1393" s="15"/>
      <c r="CN1393" s="15"/>
      <c r="CO1393" s="15"/>
      <c r="CP1393" s="15"/>
      <c r="CQ1393" s="15"/>
      <c r="CR1393" s="15"/>
      <c r="CS1393" s="15"/>
      <c r="CT1393" s="15"/>
      <c r="CU1393" s="15"/>
      <c r="CV1393" s="15"/>
      <c r="CW1393" s="15"/>
      <c r="CX1393" s="15"/>
      <c r="CY1393" s="15"/>
      <c r="CZ1393" s="15"/>
      <c r="DA1393" s="15"/>
      <c r="DB1393" s="16"/>
      <c r="DC1393" s="16"/>
      <c r="DD1393" s="16"/>
      <c r="DE1393" s="16"/>
      <c r="DF1393" s="17"/>
      <c r="DG1393" s="16"/>
      <c r="DH1393" s="16"/>
      <c r="DI1393" s="16"/>
      <c r="DJ1393" s="16"/>
      <c r="DK1393" s="16"/>
      <c r="DL1393" s="16"/>
      <c r="DM1393" s="13"/>
      <c r="DN1393" s="16"/>
      <c r="DO1393" s="16"/>
      <c r="DP1393" s="16"/>
      <c r="DQ1393" s="16"/>
      <c r="DR1393" s="16"/>
      <c r="DS1393" s="16"/>
      <c r="DT1393" s="16"/>
      <c r="DU1393" s="16"/>
      <c r="DV1393" s="16"/>
      <c r="DW1393" s="138"/>
      <c r="DX1393" s="137"/>
      <c r="DY1393" s="137"/>
      <c r="DZ1393" s="17"/>
      <c r="EA1393" s="15"/>
      <c r="EB1393" s="15"/>
      <c r="EC1393" s="15"/>
      <c r="ED1393" s="15"/>
    </row>
    <row r="1394" spans="1:134" ht="15" hidden="1" customHeight="1" x14ac:dyDescent="0.3">
      <c r="A1394" s="340"/>
      <c r="B1394" s="337" t="s">
        <v>2130</v>
      </c>
      <c r="C1394" s="561" t="s">
        <v>2131</v>
      </c>
      <c r="D1394" s="202"/>
      <c r="E1394" s="202"/>
      <c r="F1394" s="202"/>
      <c r="G1394" s="202"/>
      <c r="H1394" s="202"/>
      <c r="I1394" s="202"/>
      <c r="J1394" s="202"/>
      <c r="K1394" s="202"/>
      <c r="L1394" s="202"/>
      <c r="M1394" s="202"/>
      <c r="N1394" s="202"/>
      <c r="O1394" s="202"/>
      <c r="P1394" s="202"/>
      <c r="Q1394" s="202"/>
      <c r="R1394" s="202"/>
      <c r="S1394" s="202"/>
      <c r="T1394" s="202"/>
      <c r="U1394" s="202"/>
      <c r="V1394" s="202"/>
      <c r="W1394" s="202"/>
      <c r="X1394" s="202"/>
      <c r="Y1394" s="202"/>
      <c r="Z1394" s="202"/>
      <c r="AA1394" s="202"/>
      <c r="AB1394" s="202"/>
      <c r="AC1394" s="202"/>
      <c r="AD1394" s="202"/>
      <c r="AE1394" s="202"/>
      <c r="AF1394" s="202"/>
      <c r="AG1394" s="202"/>
      <c r="AH1394" s="202"/>
      <c r="AI1394" s="202"/>
      <c r="AJ1394" s="148">
        <f>IF($DM1394=0,0,(IF(_xlfn.BITAND($DM1394, 128),"8,", "") &amp; IF(_xlfn.BITAND($DM1394,64),"7,", "") &amp; IF(_xlfn.BITAND($DM1394,7), _xlfn.BITAND($DM1394,7) &amp; ",", "") &amp; IF(_xlfn.BITAND($DM1394, 56), _xlfn.BITAND($DM1394, 56)/8, "")))</f>
        <v>0</v>
      </c>
      <c r="AK1394" s="135">
        <v>0</v>
      </c>
      <c r="AL1394" s="135">
        <v>31</v>
      </c>
      <c r="AM1394" s="194" t="s">
        <v>165</v>
      </c>
      <c r="AN1394" s="195" t="s">
        <v>2132</v>
      </c>
      <c r="AO1394" s="195" t="s">
        <v>167</v>
      </c>
      <c r="AP1394" s="195" t="s">
        <v>2132</v>
      </c>
      <c r="AQ1394" s="162" t="s">
        <v>2133</v>
      </c>
      <c r="AR1394" s="209">
        <v>8</v>
      </c>
      <c r="AS1394" s="11" t="s">
        <v>956</v>
      </c>
      <c r="AT1394" s="209">
        <v>10</v>
      </c>
      <c r="AU1394" s="209">
        <v>5</v>
      </c>
      <c r="AV1394" s="11" t="s">
        <v>259</v>
      </c>
      <c r="AW1394" s="166">
        <v>0</v>
      </c>
      <c r="AX1394" s="166">
        <v>0</v>
      </c>
      <c r="AY1394" s="166">
        <v>0</v>
      </c>
      <c r="AZ1394" s="166">
        <v>0</v>
      </c>
      <c r="BA1394" s="166">
        <v>0</v>
      </c>
      <c r="BB1394" s="136"/>
      <c r="BC1394" s="136"/>
      <c r="BD1394" s="15"/>
      <c r="BE1394" s="137" t="str">
        <f t="shared" si="653"/>
        <v>Accelerometer Z-axis out-of-range high</v>
      </c>
      <c r="BF1394" s="11"/>
      <c r="BG1394" s="11"/>
      <c r="BH1394" s="11"/>
      <c r="BI1394" s="11"/>
      <c r="BJ1394" s="11"/>
      <c r="BK1394" s="11"/>
      <c r="BL1394" s="11"/>
      <c r="BM1394" s="11"/>
      <c r="BN1394" s="11"/>
      <c r="BO1394" s="11"/>
      <c r="BP1394" s="11"/>
      <c r="BQ1394" s="11"/>
      <c r="BR1394" s="11"/>
      <c r="BS1394" s="11"/>
      <c r="BT1394" s="11"/>
      <c r="BU1394" s="11"/>
      <c r="BV1394" s="15">
        <f t="shared" ref="BV1394:BZ1395" si="664">IF(UPPER(TRIM(D1394))="X",1,0)</f>
        <v>0</v>
      </c>
      <c r="BW1394" s="15">
        <f t="shared" si="664"/>
        <v>0</v>
      </c>
      <c r="BX1394" s="15">
        <f t="shared" si="664"/>
        <v>0</v>
      </c>
      <c r="BY1394" s="15">
        <f t="shared" si="664"/>
        <v>0</v>
      </c>
      <c r="BZ1394" s="15">
        <f t="shared" si="664"/>
        <v>0</v>
      </c>
      <c r="CA1394" s="15">
        <f>IF(UPPER(TRIM(J1394))="X",1,0)</f>
        <v>0</v>
      </c>
      <c r="CB1394" s="15">
        <f>IF(UPPER(TRIM(L1394))="X",1,0)</f>
        <v>0</v>
      </c>
      <c r="CC1394" s="15">
        <f>IF(UPPER(TRIM(M1394))="X",1,0)</f>
        <v>0</v>
      </c>
      <c r="CD1394" s="15">
        <f>IF(UPPER(TRIM(I1394))="X",1,0)</f>
        <v>0</v>
      </c>
      <c r="CE1394" s="15">
        <f>IF(UPPER(TRIM(K1394))="X",1,0)</f>
        <v>0</v>
      </c>
      <c r="CF1394" s="15">
        <f t="shared" ref="CF1394:CU1395" si="665">IF(UPPER(TRIM(N1394))="X",1,0)</f>
        <v>0</v>
      </c>
      <c r="CG1394" s="15">
        <f t="shared" si="665"/>
        <v>0</v>
      </c>
      <c r="CH1394" s="15">
        <f t="shared" si="665"/>
        <v>0</v>
      </c>
      <c r="CI1394" s="15">
        <f t="shared" si="665"/>
        <v>0</v>
      </c>
      <c r="CJ1394" s="15">
        <f t="shared" si="665"/>
        <v>0</v>
      </c>
      <c r="CK1394" s="15">
        <f t="shared" si="665"/>
        <v>0</v>
      </c>
      <c r="CL1394" s="15">
        <f t="shared" si="665"/>
        <v>0</v>
      </c>
      <c r="CM1394" s="15">
        <f t="shared" si="665"/>
        <v>0</v>
      </c>
      <c r="CN1394" s="15">
        <f t="shared" si="665"/>
        <v>0</v>
      </c>
      <c r="CO1394" s="15">
        <f t="shared" si="665"/>
        <v>0</v>
      </c>
      <c r="CP1394" s="15">
        <f t="shared" si="665"/>
        <v>0</v>
      </c>
      <c r="CQ1394" s="15">
        <f t="shared" si="665"/>
        <v>0</v>
      </c>
      <c r="CR1394" s="15">
        <f t="shared" si="665"/>
        <v>0</v>
      </c>
      <c r="CS1394" s="15">
        <f t="shared" si="665"/>
        <v>0</v>
      </c>
      <c r="CT1394" s="15">
        <f t="shared" si="665"/>
        <v>0</v>
      </c>
      <c r="CU1394" s="15">
        <f t="shared" si="665"/>
        <v>0</v>
      </c>
      <c r="CV1394" s="15">
        <f t="shared" ref="CP1394:CX1395" si="666">IF(UPPER(TRIM(AD1394))="X",1,0)</f>
        <v>0</v>
      </c>
      <c r="CW1394" s="15">
        <f t="shared" si="666"/>
        <v>0</v>
      </c>
      <c r="CX1394" s="15">
        <f t="shared" si="666"/>
        <v>0</v>
      </c>
      <c r="CY1394" s="15">
        <v>0</v>
      </c>
      <c r="CZ1394" s="15">
        <f>IF(UPPER(TRIM(AH1394))="X",1,0)</f>
        <v>0</v>
      </c>
      <c r="DA1394" s="15">
        <v>0</v>
      </c>
      <c r="DB1394" s="16">
        <f>IF(UPPER(TRIM(AM1394))="P", 0, IF(UPPER(TRIM(AM1394))="C", 16384, IF(UPPER(TRIM(AM1394))="B", 32768, IF(UPPER(TRIM(AM1394))="U", 49152, -1))))</f>
        <v>0</v>
      </c>
      <c r="DC1394" s="16">
        <f>HEX2DEC(AN1394)</f>
        <v>12295</v>
      </c>
      <c r="DD1394" s="16">
        <f>IF(UPPER(TRIM(BB1394))="",0,IF(UPPER(TRIM(BB1394))="M",32,IF(UPPER(TRIM(BB1394))="H",64,IF(UPPER(TRIM(BB1394))="I",128,-1))))</f>
        <v>0</v>
      </c>
      <c r="DE1394" s="16">
        <f>IF(UPPER(TRIM(BC1394))="",0, IF(UPPER(TRIM(BC1394))="U",1,IF(UPPER(TRIM(BC1394))="A",2,IF(UPPER(TRIM(BC1394))="B1",4,IF(UPPER(TRIM(BC1394))="B2",8,IF(UPPER(TRIM(BC1394))="C",16,-1))))))</f>
        <v>0</v>
      </c>
      <c r="DF1394" s="17"/>
      <c r="DG1394" s="16">
        <v>706</v>
      </c>
      <c r="DH1394" s="16">
        <f>AK1394</f>
        <v>0</v>
      </c>
      <c r="DI1394" s="16">
        <f>AL1394</f>
        <v>31</v>
      </c>
      <c r="DJ1394" s="16">
        <f>DB1394 + DC1394</f>
        <v>12295</v>
      </c>
      <c r="DK1394" s="16">
        <f>HEX2DEC(AO1394)</f>
        <v>0</v>
      </c>
      <c r="DL1394" s="16">
        <f>HEX2DEC(AP1394)</f>
        <v>12295</v>
      </c>
      <c r="DM1394" s="13">
        <v>0</v>
      </c>
      <c r="DN1394" s="16">
        <v>536</v>
      </c>
      <c r="DO1394" s="16">
        <f>BV1394*2^15+BW1394*2^14+BX1394*2^13+BY1394*2^12+BZ1394*2^11+CA1394*2^10+CB1394*2^9+CC1394*2^8+CD1394*2^7+CE1394*2^6+CF1394*2^5+CG1394*2^4+CH1394*2^3+CI1394*2^2+CJ1394*2^1+CK1394*2^0</f>
        <v>0</v>
      </c>
      <c r="DP1394" s="16">
        <f>CL1394*2^15+CM1394*2^14+CN1394*2^13+CO1394*2^12+CP1394*2^11+CQ1394*2^10+CR1394*2^9+CS1394*2^8+CT1394*2^7+CU1394*2^6+CV1394*2^5+CW1394*2^4+CX1394*2^3+CY1394*2^2+CZ1394*2^1+DA1394*2^0</f>
        <v>0</v>
      </c>
      <c r="DQ1394" s="16">
        <f>IF(DS1394=2,AT1394*1000,AT1394)</f>
        <v>10000</v>
      </c>
      <c r="DR1394" s="16">
        <f>IF(DT1394=2,AU1394*1000,AU1394)</f>
        <v>5000</v>
      </c>
      <c r="DS1394" s="16">
        <v>2</v>
      </c>
      <c r="DT1394" s="16">
        <v>2</v>
      </c>
      <c r="DU1394" s="16">
        <f>MAX(0,MIN(AX1394,3))*2^14+MAX(0,MIN(AY1394,3))*2^12+MAX(0,MIN(AZ1394,3))*2^10+MAX(0,MIN(BA1394,3))*2^8+IF(AW1394&lt;0,31,IF(AW1394&gt;30,30,AW1394))</f>
        <v>0</v>
      </c>
      <c r="DV1394" s="16">
        <f>DD1394 + DE1394</f>
        <v>0</v>
      </c>
      <c r="DW1394" s="138"/>
      <c r="DX1394" s="137"/>
      <c r="DY1394" s="137"/>
      <c r="DZ1394" s="17"/>
      <c r="EA1394" s="15"/>
      <c r="EB1394" s="15"/>
      <c r="EC1394" s="15"/>
      <c r="ED1394" s="15"/>
    </row>
    <row r="1395" spans="1:134" ht="15" hidden="1" customHeight="1" x14ac:dyDescent="0.3">
      <c r="A1395" s="220"/>
      <c r="B1395" s="139"/>
      <c r="C1395" s="561" t="s">
        <v>2134</v>
      </c>
      <c r="D1395" s="151"/>
      <c r="E1395" s="151"/>
      <c r="F1395" s="151"/>
      <c r="G1395" s="151"/>
      <c r="H1395" s="151"/>
      <c r="I1395" s="151"/>
      <c r="J1395" s="151"/>
      <c r="K1395" s="151"/>
      <c r="L1395" s="151"/>
      <c r="M1395" s="151"/>
      <c r="N1395" s="151"/>
      <c r="O1395" s="151"/>
      <c r="P1395" s="151"/>
      <c r="Q1395" s="151"/>
      <c r="R1395" s="151"/>
      <c r="S1395" s="151"/>
      <c r="T1395" s="151"/>
      <c r="U1395" s="151"/>
      <c r="V1395" s="151"/>
      <c r="W1395" s="151"/>
      <c r="X1395" s="151"/>
      <c r="Y1395" s="151"/>
      <c r="Z1395" s="151"/>
      <c r="AA1395" s="151"/>
      <c r="AB1395" s="151"/>
      <c r="AC1395" s="151"/>
      <c r="AD1395" s="151"/>
      <c r="AE1395" s="151"/>
      <c r="AF1395" s="151"/>
      <c r="AG1395" s="151"/>
      <c r="AH1395" s="151"/>
      <c r="AI1395" s="151"/>
      <c r="AJ1395" s="148">
        <f>IF($DM1395=0,0,(IF(_xlfn.BITAND($DM1395, 128),"8,", "") &amp; IF(_xlfn.BITAND($DM1395,64),"7,", "") &amp; IF(_xlfn.BITAND($DM1395,7), _xlfn.BITAND($DM1395,7) &amp; ",", "") &amp; IF(_xlfn.BITAND($DM1395, 56), _xlfn.BITAND($DM1395, 56)/8, "")))</f>
        <v>0</v>
      </c>
      <c r="AK1395" s="135">
        <v>0</v>
      </c>
      <c r="AL1395" s="135">
        <v>31</v>
      </c>
      <c r="AM1395" s="194" t="s">
        <v>165</v>
      </c>
      <c r="AN1395" s="195" t="s">
        <v>2135</v>
      </c>
      <c r="AO1395" s="195" t="s">
        <v>167</v>
      </c>
      <c r="AP1395" s="195" t="s">
        <v>2135</v>
      </c>
      <c r="AQ1395" s="162" t="s">
        <v>2136</v>
      </c>
      <c r="AR1395" s="209">
        <v>-8</v>
      </c>
      <c r="AS1395" s="11" t="s">
        <v>956</v>
      </c>
      <c r="AT1395" s="209">
        <v>10</v>
      </c>
      <c r="AU1395" s="209">
        <v>5</v>
      </c>
      <c r="AV1395" s="11" t="s">
        <v>259</v>
      </c>
      <c r="AW1395" s="166">
        <v>0</v>
      </c>
      <c r="AX1395" s="166">
        <v>0</v>
      </c>
      <c r="AY1395" s="166">
        <v>0</v>
      </c>
      <c r="AZ1395" s="166">
        <v>0</v>
      </c>
      <c r="BA1395" s="166">
        <v>0</v>
      </c>
      <c r="BB1395" s="136"/>
      <c r="BC1395" s="136"/>
      <c r="BD1395" s="15"/>
      <c r="BE1395" s="137" t="str">
        <f t="shared" si="653"/>
        <v>Accelerometer Z-axis out-of-range low</v>
      </c>
      <c r="BF1395" s="11"/>
      <c r="BG1395" s="11"/>
      <c r="BH1395" s="11"/>
      <c r="BI1395" s="11"/>
      <c r="BJ1395" s="11"/>
      <c r="BK1395" s="11"/>
      <c r="BL1395" s="11"/>
      <c r="BM1395" s="11"/>
      <c r="BN1395" s="11"/>
      <c r="BO1395" s="11"/>
      <c r="BP1395" s="11"/>
      <c r="BQ1395" s="11"/>
      <c r="BR1395" s="11"/>
      <c r="BS1395" s="11"/>
      <c r="BT1395" s="11"/>
      <c r="BU1395" s="11"/>
      <c r="BV1395" s="15">
        <f t="shared" si="664"/>
        <v>0</v>
      </c>
      <c r="BW1395" s="15">
        <f t="shared" si="664"/>
        <v>0</v>
      </c>
      <c r="BX1395" s="15">
        <f t="shared" si="664"/>
        <v>0</v>
      </c>
      <c r="BY1395" s="15">
        <f t="shared" si="664"/>
        <v>0</v>
      </c>
      <c r="BZ1395" s="15">
        <f t="shared" si="664"/>
        <v>0</v>
      </c>
      <c r="CA1395" s="15">
        <f>IF(UPPER(TRIM(J1395))="X",1,0)</f>
        <v>0</v>
      </c>
      <c r="CB1395" s="15">
        <f>IF(UPPER(TRIM(L1395))="X",1,0)</f>
        <v>0</v>
      </c>
      <c r="CC1395" s="15">
        <f>IF(UPPER(TRIM(M1395))="X",1,0)</f>
        <v>0</v>
      </c>
      <c r="CD1395" s="15">
        <f>IF(UPPER(TRIM(I1395))="X",1,0)</f>
        <v>0</v>
      </c>
      <c r="CE1395" s="15">
        <f>IF(UPPER(TRIM(K1395))="X",1,0)</f>
        <v>0</v>
      </c>
      <c r="CF1395" s="15">
        <f t="shared" si="665"/>
        <v>0</v>
      </c>
      <c r="CG1395" s="15">
        <f t="shared" si="665"/>
        <v>0</v>
      </c>
      <c r="CH1395" s="15">
        <f t="shared" si="665"/>
        <v>0</v>
      </c>
      <c r="CI1395" s="15">
        <f t="shared" si="665"/>
        <v>0</v>
      </c>
      <c r="CJ1395" s="15">
        <f t="shared" si="665"/>
        <v>0</v>
      </c>
      <c r="CK1395" s="15">
        <f t="shared" si="665"/>
        <v>0</v>
      </c>
      <c r="CL1395" s="15">
        <f t="shared" si="665"/>
        <v>0</v>
      </c>
      <c r="CM1395" s="15">
        <f t="shared" si="665"/>
        <v>0</v>
      </c>
      <c r="CN1395" s="15">
        <f t="shared" si="665"/>
        <v>0</v>
      </c>
      <c r="CO1395" s="15">
        <f t="shared" si="665"/>
        <v>0</v>
      </c>
      <c r="CP1395" s="15">
        <f t="shared" si="666"/>
        <v>0</v>
      </c>
      <c r="CQ1395" s="15">
        <f t="shared" si="666"/>
        <v>0</v>
      </c>
      <c r="CR1395" s="15">
        <f t="shared" si="666"/>
        <v>0</v>
      </c>
      <c r="CS1395" s="15">
        <f t="shared" si="666"/>
        <v>0</v>
      </c>
      <c r="CT1395" s="15">
        <f t="shared" si="666"/>
        <v>0</v>
      </c>
      <c r="CU1395" s="15">
        <f t="shared" si="666"/>
        <v>0</v>
      </c>
      <c r="CV1395" s="15">
        <f t="shared" si="666"/>
        <v>0</v>
      </c>
      <c r="CW1395" s="15">
        <f t="shared" si="666"/>
        <v>0</v>
      </c>
      <c r="CX1395" s="15">
        <f t="shared" si="666"/>
        <v>0</v>
      </c>
      <c r="CY1395" s="15">
        <v>0</v>
      </c>
      <c r="CZ1395" s="15">
        <f>IF(UPPER(TRIM(AH1395))="X",1,0)</f>
        <v>0</v>
      </c>
      <c r="DA1395" s="15">
        <v>0</v>
      </c>
      <c r="DB1395" s="16">
        <f>IF(UPPER(TRIM(AM1395))="P", 0, IF(UPPER(TRIM(AM1395))="C", 16384, IF(UPPER(TRIM(AM1395))="B", 32768, IF(UPPER(TRIM(AM1395))="U", 49152, -1))))</f>
        <v>0</v>
      </c>
      <c r="DC1395" s="16">
        <f>HEX2DEC(AN1395)</f>
        <v>12296</v>
      </c>
      <c r="DD1395" s="16">
        <f>IF(UPPER(TRIM(BB1395))="",0,IF(UPPER(TRIM(BB1395))="M",32,IF(UPPER(TRIM(BB1395))="H",64,IF(UPPER(TRIM(BB1395))="I",128,-1))))</f>
        <v>0</v>
      </c>
      <c r="DE1395" s="16">
        <f>IF(UPPER(TRIM(BC1395))="",0, IF(UPPER(TRIM(BC1395))="U",1,IF(UPPER(TRIM(BC1395))="A",2,IF(UPPER(TRIM(BC1395))="B1",4,IF(UPPER(TRIM(BC1395))="B2",8,IF(UPPER(TRIM(BC1395))="C",16,-1))))))</f>
        <v>0</v>
      </c>
      <c r="DF1395" s="17"/>
      <c r="DG1395" s="16">
        <v>707</v>
      </c>
      <c r="DH1395" s="16">
        <f>AK1395</f>
        <v>0</v>
      </c>
      <c r="DI1395" s="16">
        <f>AL1395</f>
        <v>31</v>
      </c>
      <c r="DJ1395" s="16">
        <f>DB1395 + DC1395</f>
        <v>12296</v>
      </c>
      <c r="DK1395" s="16">
        <f>HEX2DEC(AO1395)</f>
        <v>0</v>
      </c>
      <c r="DL1395" s="16">
        <f>HEX2DEC(AP1395)</f>
        <v>12296</v>
      </c>
      <c r="DM1395" s="13">
        <v>0</v>
      </c>
      <c r="DN1395" s="16">
        <v>537</v>
      </c>
      <c r="DO1395" s="16">
        <f>BV1395*2^15+BW1395*2^14+BX1395*2^13+BY1395*2^12+BZ1395*2^11+CA1395*2^10+CB1395*2^9+CC1395*2^8+CD1395*2^7+CE1395*2^6+CF1395*2^5+CG1395*2^4+CH1395*2^3+CI1395*2^2+CJ1395*2^1+CK1395*2^0</f>
        <v>0</v>
      </c>
      <c r="DP1395" s="16">
        <f>CL1395*2^15+CM1395*2^14+CN1395*2^13+CO1395*2^12+CP1395*2^11+CQ1395*2^10+CR1395*2^9+CS1395*2^8+CT1395*2^7+CU1395*2^6+CV1395*2^5+CW1395*2^4+CX1395*2^3+CY1395*2^2+CZ1395*2^1+DA1395*2^0</f>
        <v>0</v>
      </c>
      <c r="DQ1395" s="16">
        <f>IF(DS1395=2,AT1395*1000,AT1395)</f>
        <v>10000</v>
      </c>
      <c r="DR1395" s="16">
        <f>IF(DT1395=2,AU1395*1000,AU1395)</f>
        <v>5000</v>
      </c>
      <c r="DS1395" s="16">
        <v>2</v>
      </c>
      <c r="DT1395" s="16">
        <v>2</v>
      </c>
      <c r="DU1395" s="16">
        <f>MAX(0,MIN(AX1395,3))*2^14+MAX(0,MIN(AY1395,3))*2^12+MAX(0,MIN(AZ1395,3))*2^10+MAX(0,MIN(BA1395,3))*2^8+IF(AW1395&lt;0,31,IF(AW1395&gt;30,30,AW1395))</f>
        <v>0</v>
      </c>
      <c r="DV1395" s="16">
        <f>DD1395 + DE1395</f>
        <v>0</v>
      </c>
      <c r="DW1395" s="138"/>
      <c r="DX1395" s="137"/>
      <c r="DY1395" s="137"/>
      <c r="DZ1395" s="17"/>
      <c r="EA1395" s="15"/>
      <c r="EB1395" s="15"/>
      <c r="EC1395" s="15"/>
      <c r="ED1395" s="15"/>
    </row>
    <row r="1396" spans="1:134" ht="15" hidden="1" customHeight="1" x14ac:dyDescent="0.3">
      <c r="A1396" s="154"/>
      <c r="B1396" s="139"/>
      <c r="C1396" s="561"/>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48"/>
      <c r="AK1396" s="12"/>
      <c r="AL1396" s="12"/>
      <c r="AM1396" s="149"/>
      <c r="AN1396" s="150"/>
      <c r="AO1396" s="150"/>
      <c r="AP1396" s="150"/>
      <c r="AQ1396" s="162"/>
      <c r="AR1396" s="11"/>
      <c r="AS1396" s="11"/>
      <c r="AT1396" s="11"/>
      <c r="AU1396" s="11"/>
      <c r="AV1396" s="11"/>
      <c r="AW1396" s="11"/>
      <c r="AX1396" s="11"/>
      <c r="AY1396" s="11"/>
      <c r="AZ1396" s="11"/>
      <c r="BA1396" s="11"/>
      <c r="BB1396" s="14"/>
      <c r="BC1396" s="14"/>
      <c r="BD1396" s="15"/>
      <c r="BE1396" s="137" t="str">
        <f t="shared" si="653"/>
        <v/>
      </c>
      <c r="BF1396" s="146"/>
      <c r="BG1396" s="146"/>
      <c r="BH1396" s="146"/>
      <c r="BI1396" s="11"/>
      <c r="BJ1396" s="11"/>
      <c r="BK1396" s="11"/>
      <c r="BL1396" s="11"/>
      <c r="BM1396" s="11"/>
      <c r="BN1396" s="11"/>
      <c r="BO1396" s="11"/>
      <c r="BP1396" s="11"/>
      <c r="BQ1396" s="11"/>
      <c r="BR1396" s="11"/>
      <c r="BS1396" s="11"/>
      <c r="BT1396" s="11"/>
      <c r="BU1396" s="11"/>
      <c r="BV1396" s="15"/>
      <c r="BW1396" s="15"/>
      <c r="BX1396" s="15"/>
      <c r="BY1396" s="15"/>
      <c r="BZ1396" s="15"/>
      <c r="CA1396" s="15"/>
      <c r="CB1396" s="15"/>
      <c r="CC1396" s="15"/>
      <c r="CD1396" s="15"/>
      <c r="CE1396" s="15"/>
      <c r="CF1396" s="15"/>
      <c r="CG1396" s="15"/>
      <c r="CH1396" s="15"/>
      <c r="CI1396" s="15"/>
      <c r="CJ1396" s="15"/>
      <c r="CK1396" s="15"/>
      <c r="CL1396" s="15"/>
      <c r="CM1396" s="15"/>
      <c r="CN1396" s="15"/>
      <c r="CO1396" s="15"/>
      <c r="CP1396" s="15"/>
      <c r="CQ1396" s="15"/>
      <c r="CR1396" s="15"/>
      <c r="CS1396" s="15"/>
      <c r="CT1396" s="15"/>
      <c r="CU1396" s="15"/>
      <c r="CV1396" s="15"/>
      <c r="CW1396" s="15"/>
      <c r="CX1396" s="15"/>
      <c r="CY1396" s="15"/>
      <c r="CZ1396" s="15"/>
      <c r="DA1396" s="15"/>
      <c r="DB1396" s="16"/>
      <c r="DC1396" s="16"/>
      <c r="DD1396" s="16"/>
      <c r="DE1396" s="16"/>
      <c r="DF1396" s="17"/>
      <c r="DG1396" s="16"/>
      <c r="DH1396" s="16"/>
      <c r="DI1396" s="16"/>
      <c r="DJ1396" s="16"/>
      <c r="DK1396" s="16"/>
      <c r="DL1396" s="16"/>
      <c r="DM1396" s="13"/>
      <c r="DN1396" s="16"/>
      <c r="DO1396" s="16"/>
      <c r="DP1396" s="16"/>
      <c r="DQ1396" s="16"/>
      <c r="DR1396" s="16"/>
      <c r="DS1396" s="16"/>
      <c r="DT1396" s="16"/>
      <c r="DU1396" s="16"/>
      <c r="DV1396" s="16"/>
      <c r="DW1396" s="138"/>
      <c r="DX1396" s="137"/>
      <c r="DY1396" s="137"/>
      <c r="DZ1396" s="17"/>
      <c r="EA1396" s="15"/>
      <c r="EB1396" s="15"/>
      <c r="EC1396" s="15"/>
      <c r="ED1396" s="15"/>
    </row>
    <row r="1397" spans="1:134" ht="15" hidden="1" customHeight="1" x14ac:dyDescent="0.3">
      <c r="A1397" s="123"/>
      <c r="B1397" s="139"/>
      <c r="C1397" s="561" t="s">
        <v>2137</v>
      </c>
      <c r="D1397" s="202"/>
      <c r="E1397" s="202"/>
      <c r="F1397" s="202"/>
      <c r="G1397" s="202"/>
      <c r="H1397" s="202"/>
      <c r="I1397" s="202"/>
      <c r="J1397" s="202"/>
      <c r="K1397" s="202"/>
      <c r="L1397" s="202"/>
      <c r="M1397" s="202"/>
      <c r="N1397" s="202"/>
      <c r="O1397" s="202"/>
      <c r="P1397" s="202"/>
      <c r="Q1397" s="202"/>
      <c r="R1397" s="202"/>
      <c r="S1397" s="202"/>
      <c r="T1397" s="202"/>
      <c r="U1397" s="202"/>
      <c r="V1397" s="202"/>
      <c r="W1397" s="202"/>
      <c r="X1397" s="202"/>
      <c r="Y1397" s="202"/>
      <c r="Z1397" s="202"/>
      <c r="AA1397" s="202"/>
      <c r="AB1397" s="202"/>
      <c r="AC1397" s="202"/>
      <c r="AD1397" s="202"/>
      <c r="AE1397" s="202"/>
      <c r="AF1397" s="202"/>
      <c r="AG1397" s="202"/>
      <c r="AH1397" s="202"/>
      <c r="AI1397" s="202"/>
      <c r="AJ1397" s="148">
        <f>IF($DM1397=0,0,(IF(_xlfn.BITAND($DM1397, 128),"8,", "") &amp; IF(_xlfn.BITAND($DM1397,64),"7,", "") &amp; IF(_xlfn.BITAND($DM1397,7), _xlfn.BITAND($DM1397,7) &amp; ",", "") &amp; IF(_xlfn.BITAND($DM1397, 56), _xlfn.BITAND($DM1397, 56)/8, "")))</f>
        <v>0</v>
      </c>
      <c r="AK1397" s="135">
        <v>0</v>
      </c>
      <c r="AL1397" s="135">
        <v>31</v>
      </c>
      <c r="AM1397" s="194" t="s">
        <v>165</v>
      </c>
      <c r="AN1397" s="195" t="s">
        <v>2138</v>
      </c>
      <c r="AO1397" s="195" t="s">
        <v>167</v>
      </c>
      <c r="AP1397" s="195" t="s">
        <v>2138</v>
      </c>
      <c r="AQ1397" s="162" t="s">
        <v>2139</v>
      </c>
      <c r="AR1397" s="209">
        <v>245</v>
      </c>
      <c r="AS1397" s="11" t="s">
        <v>2140</v>
      </c>
      <c r="AT1397" s="209">
        <v>10</v>
      </c>
      <c r="AU1397" s="209">
        <v>5</v>
      </c>
      <c r="AV1397" s="11" t="s">
        <v>259</v>
      </c>
      <c r="AW1397" s="166">
        <v>0</v>
      </c>
      <c r="AX1397" s="166">
        <v>0</v>
      </c>
      <c r="AY1397" s="166">
        <v>0</v>
      </c>
      <c r="AZ1397" s="166">
        <v>0</v>
      </c>
      <c r="BA1397" s="166">
        <v>0</v>
      </c>
      <c r="BB1397" s="136"/>
      <c r="BC1397" s="136"/>
      <c r="BD1397" s="15"/>
      <c r="BE1397" s="137" t="str">
        <f t="shared" si="653"/>
        <v>Gyroscope X-axis out-of-range high</v>
      </c>
      <c r="BF1397" s="11"/>
      <c r="BG1397" s="11"/>
      <c r="BH1397" s="11"/>
      <c r="BI1397" s="11"/>
      <c r="BJ1397" s="11"/>
      <c r="BK1397" s="11"/>
      <c r="BL1397" s="11"/>
      <c r="BM1397" s="11"/>
      <c r="BN1397" s="11"/>
      <c r="BO1397" s="11"/>
      <c r="BP1397" s="11"/>
      <c r="BQ1397" s="11"/>
      <c r="BR1397" s="11"/>
      <c r="BS1397" s="11"/>
      <c r="BT1397" s="11"/>
      <c r="BU1397" s="11"/>
      <c r="BV1397" s="15">
        <f t="shared" ref="BV1397:BZ1398" si="667">IF(UPPER(TRIM(D1397))="X",1,0)</f>
        <v>0</v>
      </c>
      <c r="BW1397" s="15">
        <f t="shared" si="667"/>
        <v>0</v>
      </c>
      <c r="BX1397" s="15">
        <f t="shared" si="667"/>
        <v>0</v>
      </c>
      <c r="BY1397" s="15">
        <f t="shared" si="667"/>
        <v>0</v>
      </c>
      <c r="BZ1397" s="15">
        <f t="shared" si="667"/>
        <v>0</v>
      </c>
      <c r="CA1397" s="15">
        <f>IF(UPPER(TRIM(J1397))="X",1,0)</f>
        <v>0</v>
      </c>
      <c r="CB1397" s="15">
        <f>IF(UPPER(TRIM(L1397))="X",1,0)</f>
        <v>0</v>
      </c>
      <c r="CC1397" s="15">
        <f>IF(UPPER(TRIM(M1397))="X",1,0)</f>
        <v>0</v>
      </c>
      <c r="CD1397" s="15">
        <f>IF(UPPER(TRIM(I1397))="X",1,0)</f>
        <v>0</v>
      </c>
      <c r="CE1397" s="15">
        <f>IF(UPPER(TRIM(K1397))="X",1,0)</f>
        <v>0</v>
      </c>
      <c r="CF1397" s="15">
        <f t="shared" ref="CF1397:CU1398" si="668">IF(UPPER(TRIM(N1397))="X",1,0)</f>
        <v>0</v>
      </c>
      <c r="CG1397" s="15">
        <f t="shared" si="668"/>
        <v>0</v>
      </c>
      <c r="CH1397" s="15">
        <f t="shared" si="668"/>
        <v>0</v>
      </c>
      <c r="CI1397" s="15">
        <f t="shared" si="668"/>
        <v>0</v>
      </c>
      <c r="CJ1397" s="15">
        <f t="shared" si="668"/>
        <v>0</v>
      </c>
      <c r="CK1397" s="15">
        <f t="shared" si="668"/>
        <v>0</v>
      </c>
      <c r="CL1397" s="15">
        <f t="shared" si="668"/>
        <v>0</v>
      </c>
      <c r="CM1397" s="15">
        <f t="shared" si="668"/>
        <v>0</v>
      </c>
      <c r="CN1397" s="15">
        <f t="shared" si="668"/>
        <v>0</v>
      </c>
      <c r="CO1397" s="15">
        <f t="shared" si="668"/>
        <v>0</v>
      </c>
      <c r="CP1397" s="15">
        <f t="shared" si="668"/>
        <v>0</v>
      </c>
      <c r="CQ1397" s="15">
        <f t="shared" si="668"/>
        <v>0</v>
      </c>
      <c r="CR1397" s="15">
        <f t="shared" si="668"/>
        <v>0</v>
      </c>
      <c r="CS1397" s="15">
        <f t="shared" si="668"/>
        <v>0</v>
      </c>
      <c r="CT1397" s="15">
        <f t="shared" si="668"/>
        <v>0</v>
      </c>
      <c r="CU1397" s="15">
        <f t="shared" si="668"/>
        <v>0</v>
      </c>
      <c r="CV1397" s="15">
        <f t="shared" ref="CP1397:CX1398" si="669">IF(UPPER(TRIM(AD1397))="X",1,0)</f>
        <v>0</v>
      </c>
      <c r="CW1397" s="15">
        <f t="shared" si="669"/>
        <v>0</v>
      </c>
      <c r="CX1397" s="15">
        <f t="shared" si="669"/>
        <v>0</v>
      </c>
      <c r="CY1397" s="15">
        <v>0</v>
      </c>
      <c r="CZ1397" s="15">
        <f>IF(UPPER(TRIM(AH1397))="X",1,0)</f>
        <v>0</v>
      </c>
      <c r="DA1397" s="15">
        <v>0</v>
      </c>
      <c r="DB1397" s="16">
        <f>IF(UPPER(TRIM(AM1397))="P", 0, IF(UPPER(TRIM(AM1397))="C", 16384, IF(UPPER(TRIM(AM1397))="B", 32768, IF(UPPER(TRIM(AM1397))="U", 49152, -1))))</f>
        <v>0</v>
      </c>
      <c r="DC1397" s="16">
        <f>HEX2DEC(AN1397)</f>
        <v>12297</v>
      </c>
      <c r="DD1397" s="16">
        <f>IF(UPPER(TRIM(BB1397))="",0,IF(UPPER(TRIM(BB1397))="M",32,IF(UPPER(TRIM(BB1397))="H",64,IF(UPPER(TRIM(BB1397))="I",128,-1))))</f>
        <v>0</v>
      </c>
      <c r="DE1397" s="16">
        <f>IF(UPPER(TRIM(BC1397))="",0, IF(UPPER(TRIM(BC1397))="U",1,IF(UPPER(TRIM(BC1397))="A",2,IF(UPPER(TRIM(BC1397))="B1",4,IF(UPPER(TRIM(BC1397))="B2",8,IF(UPPER(TRIM(BC1397))="C",16,-1))))))</f>
        <v>0</v>
      </c>
      <c r="DF1397" s="17"/>
      <c r="DG1397" s="16">
        <v>708</v>
      </c>
      <c r="DH1397" s="16">
        <f>AK1397</f>
        <v>0</v>
      </c>
      <c r="DI1397" s="16">
        <f>AL1397</f>
        <v>31</v>
      </c>
      <c r="DJ1397" s="16">
        <f>DB1397 + DC1397</f>
        <v>12297</v>
      </c>
      <c r="DK1397" s="16">
        <f>HEX2DEC(AO1397)</f>
        <v>0</v>
      </c>
      <c r="DL1397" s="16">
        <f>HEX2DEC(AP1397)</f>
        <v>12297</v>
      </c>
      <c r="DM1397" s="13">
        <v>0</v>
      </c>
      <c r="DN1397" s="16">
        <v>538</v>
      </c>
      <c r="DO1397" s="16">
        <f>BV1397*2^15+BW1397*2^14+BX1397*2^13+BY1397*2^12+BZ1397*2^11+CA1397*2^10+CB1397*2^9+CC1397*2^8+CD1397*2^7+CE1397*2^6+CF1397*2^5+CG1397*2^4+CH1397*2^3+CI1397*2^2+CJ1397*2^1+CK1397*2^0</f>
        <v>0</v>
      </c>
      <c r="DP1397" s="16">
        <f>CL1397*2^15+CM1397*2^14+CN1397*2^13+CO1397*2^12+CP1397*2^11+CQ1397*2^10+CR1397*2^9+CS1397*2^8+CT1397*2^7+CU1397*2^6+CV1397*2^5+CW1397*2^4+CX1397*2^3+CY1397*2^2+CZ1397*2^1+DA1397*2^0</f>
        <v>0</v>
      </c>
      <c r="DQ1397" s="16">
        <f>IF(DS1397=2,AT1397*1000,AT1397)</f>
        <v>10000</v>
      </c>
      <c r="DR1397" s="16">
        <f>IF(DT1397=2,AU1397*1000,AU1397)</f>
        <v>5000</v>
      </c>
      <c r="DS1397" s="16">
        <v>2</v>
      </c>
      <c r="DT1397" s="16">
        <v>2</v>
      </c>
      <c r="DU1397" s="16">
        <f>MAX(0,MIN(AX1397,3))*2^14+MAX(0,MIN(AY1397,3))*2^12+MAX(0,MIN(AZ1397,3))*2^10+MAX(0,MIN(BA1397,3))*2^8+IF(AW1397&lt;0,31,IF(AW1397&gt;30,30,AW1397))</f>
        <v>0</v>
      </c>
      <c r="DV1397" s="16">
        <f>DD1397 + DE1397</f>
        <v>0</v>
      </c>
      <c r="DW1397" s="138"/>
      <c r="DX1397" s="137"/>
      <c r="DY1397" s="137"/>
      <c r="DZ1397" s="17"/>
      <c r="EA1397" s="15"/>
      <c r="EB1397" s="15"/>
      <c r="EC1397" s="15"/>
      <c r="ED1397" s="15"/>
    </row>
    <row r="1398" spans="1:134" ht="15" hidden="1" customHeight="1" x14ac:dyDescent="0.3">
      <c r="A1398" s="123"/>
      <c r="B1398" s="139"/>
      <c r="C1398" s="561" t="s">
        <v>2141</v>
      </c>
      <c r="D1398" s="151"/>
      <c r="E1398" s="151"/>
      <c r="F1398" s="151"/>
      <c r="G1398" s="151"/>
      <c r="H1398" s="151"/>
      <c r="I1398" s="151"/>
      <c r="J1398" s="151"/>
      <c r="K1398" s="151"/>
      <c r="L1398" s="151"/>
      <c r="M1398" s="151"/>
      <c r="N1398" s="151"/>
      <c r="O1398" s="151"/>
      <c r="P1398" s="151"/>
      <c r="Q1398" s="151"/>
      <c r="R1398" s="151"/>
      <c r="S1398" s="151"/>
      <c r="T1398" s="151"/>
      <c r="U1398" s="151"/>
      <c r="V1398" s="151"/>
      <c r="W1398" s="151"/>
      <c r="X1398" s="151"/>
      <c r="Y1398" s="151"/>
      <c r="Z1398" s="151"/>
      <c r="AA1398" s="151"/>
      <c r="AB1398" s="151"/>
      <c r="AC1398" s="151"/>
      <c r="AD1398" s="151"/>
      <c r="AE1398" s="151"/>
      <c r="AF1398" s="151"/>
      <c r="AG1398" s="151"/>
      <c r="AH1398" s="151"/>
      <c r="AI1398" s="151"/>
      <c r="AJ1398" s="148">
        <f>IF($DM1398=0,0,(IF(_xlfn.BITAND($DM1398, 128),"8,", "") &amp; IF(_xlfn.BITAND($DM1398,64),"7,", "") &amp; IF(_xlfn.BITAND($DM1398,7), _xlfn.BITAND($DM1398,7) &amp; ",", "") &amp; IF(_xlfn.BITAND($DM1398, 56), _xlfn.BITAND($DM1398, 56)/8, "")))</f>
        <v>0</v>
      </c>
      <c r="AK1398" s="135">
        <v>0</v>
      </c>
      <c r="AL1398" s="135">
        <v>31</v>
      </c>
      <c r="AM1398" s="194" t="s">
        <v>165</v>
      </c>
      <c r="AN1398" s="195" t="s">
        <v>2142</v>
      </c>
      <c r="AO1398" s="195" t="s">
        <v>167</v>
      </c>
      <c r="AP1398" s="195" t="s">
        <v>2142</v>
      </c>
      <c r="AQ1398" s="162" t="s">
        <v>2143</v>
      </c>
      <c r="AR1398" s="209">
        <v>-245</v>
      </c>
      <c r="AS1398" s="11" t="s">
        <v>2140</v>
      </c>
      <c r="AT1398" s="209">
        <v>10</v>
      </c>
      <c r="AU1398" s="209">
        <v>5</v>
      </c>
      <c r="AV1398" s="11" t="s">
        <v>259</v>
      </c>
      <c r="AW1398" s="166">
        <v>0</v>
      </c>
      <c r="AX1398" s="166">
        <v>0</v>
      </c>
      <c r="AY1398" s="166">
        <v>0</v>
      </c>
      <c r="AZ1398" s="166">
        <v>0</v>
      </c>
      <c r="BA1398" s="166">
        <v>0</v>
      </c>
      <c r="BB1398" s="136"/>
      <c r="BC1398" s="136"/>
      <c r="BD1398" s="15"/>
      <c r="BE1398" s="137" t="str">
        <f t="shared" si="653"/>
        <v>Gyroscope X-axis out-of-range low</v>
      </c>
      <c r="BF1398" s="11"/>
      <c r="BG1398" s="11"/>
      <c r="BH1398" s="11"/>
      <c r="BI1398" s="11"/>
      <c r="BJ1398" s="11"/>
      <c r="BK1398" s="11"/>
      <c r="BL1398" s="11"/>
      <c r="BM1398" s="11"/>
      <c r="BN1398" s="11"/>
      <c r="BO1398" s="11"/>
      <c r="BP1398" s="11"/>
      <c r="BQ1398" s="11"/>
      <c r="BR1398" s="11"/>
      <c r="BS1398" s="11"/>
      <c r="BT1398" s="11"/>
      <c r="BU1398" s="11"/>
      <c r="BV1398" s="15">
        <f t="shared" si="667"/>
        <v>0</v>
      </c>
      <c r="BW1398" s="15">
        <f t="shared" si="667"/>
        <v>0</v>
      </c>
      <c r="BX1398" s="15">
        <f t="shared" si="667"/>
        <v>0</v>
      </c>
      <c r="BY1398" s="15">
        <f t="shared" si="667"/>
        <v>0</v>
      </c>
      <c r="BZ1398" s="15">
        <f t="shared" si="667"/>
        <v>0</v>
      </c>
      <c r="CA1398" s="15">
        <f>IF(UPPER(TRIM(J1398))="X",1,0)</f>
        <v>0</v>
      </c>
      <c r="CB1398" s="15">
        <f>IF(UPPER(TRIM(L1398))="X",1,0)</f>
        <v>0</v>
      </c>
      <c r="CC1398" s="15">
        <f>IF(UPPER(TRIM(M1398))="X",1,0)</f>
        <v>0</v>
      </c>
      <c r="CD1398" s="15">
        <f>IF(UPPER(TRIM(I1398))="X",1,0)</f>
        <v>0</v>
      </c>
      <c r="CE1398" s="15">
        <f>IF(UPPER(TRIM(K1398))="X",1,0)</f>
        <v>0</v>
      </c>
      <c r="CF1398" s="15">
        <f t="shared" si="668"/>
        <v>0</v>
      </c>
      <c r="CG1398" s="15">
        <f t="shared" si="668"/>
        <v>0</v>
      </c>
      <c r="CH1398" s="15">
        <f t="shared" si="668"/>
        <v>0</v>
      </c>
      <c r="CI1398" s="15">
        <f t="shared" si="668"/>
        <v>0</v>
      </c>
      <c r="CJ1398" s="15">
        <f t="shared" si="668"/>
        <v>0</v>
      </c>
      <c r="CK1398" s="15">
        <f t="shared" si="668"/>
        <v>0</v>
      </c>
      <c r="CL1398" s="15">
        <f t="shared" si="668"/>
        <v>0</v>
      </c>
      <c r="CM1398" s="15">
        <f t="shared" si="668"/>
        <v>0</v>
      </c>
      <c r="CN1398" s="15">
        <f t="shared" si="668"/>
        <v>0</v>
      </c>
      <c r="CO1398" s="15">
        <f t="shared" si="668"/>
        <v>0</v>
      </c>
      <c r="CP1398" s="15">
        <f t="shared" si="669"/>
        <v>0</v>
      </c>
      <c r="CQ1398" s="15">
        <f t="shared" si="669"/>
        <v>0</v>
      </c>
      <c r="CR1398" s="15">
        <f t="shared" si="669"/>
        <v>0</v>
      </c>
      <c r="CS1398" s="15">
        <f t="shared" si="669"/>
        <v>0</v>
      </c>
      <c r="CT1398" s="15">
        <f t="shared" si="669"/>
        <v>0</v>
      </c>
      <c r="CU1398" s="15">
        <f t="shared" si="669"/>
        <v>0</v>
      </c>
      <c r="CV1398" s="15">
        <f t="shared" si="669"/>
        <v>0</v>
      </c>
      <c r="CW1398" s="15">
        <f t="shared" si="669"/>
        <v>0</v>
      </c>
      <c r="CX1398" s="15">
        <f t="shared" si="669"/>
        <v>0</v>
      </c>
      <c r="CY1398" s="15">
        <v>0</v>
      </c>
      <c r="CZ1398" s="15">
        <f>IF(UPPER(TRIM(AH1398))="X",1,0)</f>
        <v>0</v>
      </c>
      <c r="DA1398" s="15">
        <v>0</v>
      </c>
      <c r="DB1398" s="16">
        <f>IF(UPPER(TRIM(AM1398))="P", 0, IF(UPPER(TRIM(AM1398))="C", 16384, IF(UPPER(TRIM(AM1398))="B", 32768, IF(UPPER(TRIM(AM1398))="U", 49152, -1))))</f>
        <v>0</v>
      </c>
      <c r="DC1398" s="16">
        <f>HEX2DEC(AN1398)</f>
        <v>12298</v>
      </c>
      <c r="DD1398" s="16">
        <f>IF(UPPER(TRIM(BB1398))="",0,IF(UPPER(TRIM(BB1398))="M",32,IF(UPPER(TRIM(BB1398))="H",64,IF(UPPER(TRIM(BB1398))="I",128,-1))))</f>
        <v>0</v>
      </c>
      <c r="DE1398" s="16">
        <f>IF(UPPER(TRIM(BC1398))="",0, IF(UPPER(TRIM(BC1398))="U",1,IF(UPPER(TRIM(BC1398))="A",2,IF(UPPER(TRIM(BC1398))="B1",4,IF(UPPER(TRIM(BC1398))="B2",8,IF(UPPER(TRIM(BC1398))="C",16,-1))))))</f>
        <v>0</v>
      </c>
      <c r="DF1398" s="17"/>
      <c r="DG1398" s="16">
        <v>709</v>
      </c>
      <c r="DH1398" s="16">
        <f>AK1398</f>
        <v>0</v>
      </c>
      <c r="DI1398" s="16">
        <f>AL1398</f>
        <v>31</v>
      </c>
      <c r="DJ1398" s="16">
        <f>DB1398 + DC1398</f>
        <v>12298</v>
      </c>
      <c r="DK1398" s="16">
        <f>HEX2DEC(AO1398)</f>
        <v>0</v>
      </c>
      <c r="DL1398" s="16">
        <f>HEX2DEC(AP1398)</f>
        <v>12298</v>
      </c>
      <c r="DM1398" s="13">
        <v>0</v>
      </c>
      <c r="DN1398" s="16">
        <v>539</v>
      </c>
      <c r="DO1398" s="16">
        <f>BV1398*2^15+BW1398*2^14+BX1398*2^13+BY1398*2^12+BZ1398*2^11+CA1398*2^10+CB1398*2^9+CC1398*2^8+CD1398*2^7+CE1398*2^6+CF1398*2^5+CG1398*2^4+CH1398*2^3+CI1398*2^2+CJ1398*2^1+CK1398*2^0</f>
        <v>0</v>
      </c>
      <c r="DP1398" s="16">
        <f>CL1398*2^15+CM1398*2^14+CN1398*2^13+CO1398*2^12+CP1398*2^11+CQ1398*2^10+CR1398*2^9+CS1398*2^8+CT1398*2^7+CU1398*2^6+CV1398*2^5+CW1398*2^4+CX1398*2^3+CY1398*2^2+CZ1398*2^1+DA1398*2^0</f>
        <v>0</v>
      </c>
      <c r="DQ1398" s="16">
        <f>IF(DS1398=2,AT1398*1000,AT1398)</f>
        <v>10000</v>
      </c>
      <c r="DR1398" s="16">
        <f>IF(DT1398=2,AU1398*1000,AU1398)</f>
        <v>5000</v>
      </c>
      <c r="DS1398" s="16">
        <v>2</v>
      </c>
      <c r="DT1398" s="16">
        <v>2</v>
      </c>
      <c r="DU1398" s="16">
        <f>MAX(0,MIN(AX1398,3))*2^14+MAX(0,MIN(AY1398,3))*2^12+MAX(0,MIN(AZ1398,3))*2^10+MAX(0,MIN(BA1398,3))*2^8+IF(AW1398&lt;0,31,IF(AW1398&gt;30,30,AW1398))</f>
        <v>0</v>
      </c>
      <c r="DV1398" s="16">
        <f>DD1398 + DE1398</f>
        <v>0</v>
      </c>
      <c r="DW1398" s="138"/>
      <c r="DX1398" s="137"/>
      <c r="DY1398" s="137"/>
      <c r="DZ1398" s="17"/>
      <c r="EA1398" s="15"/>
      <c r="EB1398" s="15"/>
      <c r="EC1398" s="15"/>
      <c r="ED1398" s="15"/>
    </row>
    <row r="1399" spans="1:134" ht="15" hidden="1" customHeight="1" x14ac:dyDescent="0.3">
      <c r="A1399" s="220"/>
      <c r="B1399" s="139"/>
      <c r="C1399" s="561"/>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48"/>
      <c r="AK1399" s="12"/>
      <c r="AL1399" s="12"/>
      <c r="AM1399" s="149"/>
      <c r="AN1399" s="150"/>
      <c r="AO1399" s="150"/>
      <c r="AP1399" s="150"/>
      <c r="AQ1399" s="162"/>
      <c r="AR1399" s="11"/>
      <c r="AS1399" s="11"/>
      <c r="AT1399" s="11"/>
      <c r="AU1399" s="11"/>
      <c r="AV1399" s="11"/>
      <c r="AW1399" s="11"/>
      <c r="AX1399" s="11"/>
      <c r="AY1399" s="11"/>
      <c r="AZ1399" s="11"/>
      <c r="BA1399" s="11"/>
      <c r="BB1399" s="14"/>
      <c r="BC1399" s="14"/>
      <c r="BD1399" s="15"/>
      <c r="BE1399" s="137" t="str">
        <f t="shared" si="653"/>
        <v/>
      </c>
      <c r="BF1399" s="146"/>
      <c r="BG1399" s="146"/>
      <c r="BH1399" s="146"/>
      <c r="BI1399" s="11"/>
      <c r="BJ1399" s="11"/>
      <c r="BK1399" s="11"/>
      <c r="BL1399" s="11"/>
      <c r="BM1399" s="11"/>
      <c r="BN1399" s="11"/>
      <c r="BO1399" s="11"/>
      <c r="BP1399" s="11"/>
      <c r="BQ1399" s="11"/>
      <c r="BR1399" s="11"/>
      <c r="BS1399" s="11"/>
      <c r="BT1399" s="11"/>
      <c r="BU1399" s="11"/>
      <c r="BV1399" s="15"/>
      <c r="BW1399" s="15"/>
      <c r="BX1399" s="15"/>
      <c r="BY1399" s="15"/>
      <c r="BZ1399" s="15"/>
      <c r="CA1399" s="15"/>
      <c r="CB1399" s="15"/>
      <c r="CC1399" s="15"/>
      <c r="CD1399" s="15"/>
      <c r="CE1399" s="15"/>
      <c r="CF1399" s="15"/>
      <c r="CG1399" s="15"/>
      <c r="CH1399" s="15"/>
      <c r="CI1399" s="15"/>
      <c r="CJ1399" s="15"/>
      <c r="CK1399" s="15"/>
      <c r="CL1399" s="15"/>
      <c r="CM1399" s="15"/>
      <c r="CN1399" s="15"/>
      <c r="CO1399" s="15"/>
      <c r="CP1399" s="15"/>
      <c r="CQ1399" s="15"/>
      <c r="CR1399" s="15"/>
      <c r="CS1399" s="15"/>
      <c r="CT1399" s="15"/>
      <c r="CU1399" s="15"/>
      <c r="CV1399" s="15"/>
      <c r="CW1399" s="15"/>
      <c r="CX1399" s="15"/>
      <c r="CY1399" s="15"/>
      <c r="CZ1399" s="15"/>
      <c r="DA1399" s="15"/>
      <c r="DB1399" s="16"/>
      <c r="DC1399" s="16"/>
      <c r="DD1399" s="16"/>
      <c r="DE1399" s="16"/>
      <c r="DF1399" s="17"/>
      <c r="DG1399" s="16"/>
      <c r="DH1399" s="16"/>
      <c r="DI1399" s="16"/>
      <c r="DJ1399" s="16"/>
      <c r="DK1399" s="16"/>
      <c r="DL1399" s="16"/>
      <c r="DM1399" s="13"/>
      <c r="DN1399" s="16"/>
      <c r="DO1399" s="16"/>
      <c r="DP1399" s="16"/>
      <c r="DQ1399" s="16"/>
      <c r="DR1399" s="16"/>
      <c r="DS1399" s="16"/>
      <c r="DT1399" s="16"/>
      <c r="DU1399" s="16"/>
      <c r="DV1399" s="16"/>
      <c r="DW1399" s="138"/>
      <c r="DX1399" s="137"/>
      <c r="DY1399" s="137"/>
      <c r="DZ1399" s="17"/>
      <c r="EA1399" s="15"/>
      <c r="EB1399" s="15"/>
      <c r="EC1399" s="15"/>
      <c r="ED1399" s="15"/>
    </row>
    <row r="1400" spans="1:134" ht="15" hidden="1" customHeight="1" x14ac:dyDescent="0.3">
      <c r="A1400" s="154"/>
      <c r="B1400" s="139"/>
      <c r="C1400" s="561" t="s">
        <v>2144</v>
      </c>
      <c r="D1400" s="202"/>
      <c r="E1400" s="202"/>
      <c r="F1400" s="202"/>
      <c r="G1400" s="202"/>
      <c r="H1400" s="202"/>
      <c r="I1400" s="202"/>
      <c r="J1400" s="202"/>
      <c r="K1400" s="202"/>
      <c r="L1400" s="202"/>
      <c r="M1400" s="202"/>
      <c r="N1400" s="202"/>
      <c r="O1400" s="202"/>
      <c r="P1400" s="202"/>
      <c r="Q1400" s="202"/>
      <c r="R1400" s="202"/>
      <c r="S1400" s="202"/>
      <c r="T1400" s="202"/>
      <c r="U1400" s="202"/>
      <c r="V1400" s="202"/>
      <c r="W1400" s="202"/>
      <c r="X1400" s="202"/>
      <c r="Y1400" s="202"/>
      <c r="Z1400" s="202"/>
      <c r="AA1400" s="202"/>
      <c r="AB1400" s="202"/>
      <c r="AC1400" s="202"/>
      <c r="AD1400" s="202"/>
      <c r="AE1400" s="202"/>
      <c r="AF1400" s="202"/>
      <c r="AG1400" s="202"/>
      <c r="AH1400" s="202"/>
      <c r="AI1400" s="202"/>
      <c r="AJ1400" s="148">
        <f>IF($DM1400=0,0,(IF(_xlfn.BITAND($DM1400, 128),"8,", "") &amp; IF(_xlfn.BITAND($DM1400,64),"7,", "") &amp; IF(_xlfn.BITAND($DM1400,7), _xlfn.BITAND($DM1400,7) &amp; ",", "") &amp; IF(_xlfn.BITAND($DM1400, 56), _xlfn.BITAND($DM1400, 56)/8, "")))</f>
        <v>0</v>
      </c>
      <c r="AK1400" s="135">
        <v>0</v>
      </c>
      <c r="AL1400" s="135">
        <v>31</v>
      </c>
      <c r="AM1400" s="194" t="s">
        <v>165</v>
      </c>
      <c r="AN1400" s="195" t="s">
        <v>2145</v>
      </c>
      <c r="AO1400" s="195" t="s">
        <v>167</v>
      </c>
      <c r="AP1400" s="195" t="s">
        <v>2145</v>
      </c>
      <c r="AQ1400" s="162" t="s">
        <v>2146</v>
      </c>
      <c r="AR1400" s="209">
        <v>245</v>
      </c>
      <c r="AS1400" s="11" t="s">
        <v>2140</v>
      </c>
      <c r="AT1400" s="209">
        <v>10</v>
      </c>
      <c r="AU1400" s="209">
        <v>5</v>
      </c>
      <c r="AV1400" s="11" t="s">
        <v>259</v>
      </c>
      <c r="AW1400" s="166">
        <v>0</v>
      </c>
      <c r="AX1400" s="166">
        <v>0</v>
      </c>
      <c r="AY1400" s="166">
        <v>0</v>
      </c>
      <c r="AZ1400" s="166">
        <v>0</v>
      </c>
      <c r="BA1400" s="166">
        <v>0</v>
      </c>
      <c r="BB1400" s="136"/>
      <c r="BC1400" s="136"/>
      <c r="BD1400" s="15"/>
      <c r="BE1400" s="137" t="str">
        <f t="shared" si="653"/>
        <v>Gyroscope Y-axis out-of-range high</v>
      </c>
      <c r="BF1400" s="11"/>
      <c r="BG1400" s="11"/>
      <c r="BH1400" s="11"/>
      <c r="BI1400" s="11"/>
      <c r="BJ1400" s="11"/>
      <c r="BK1400" s="11"/>
      <c r="BL1400" s="11"/>
      <c r="BM1400" s="11"/>
      <c r="BN1400" s="11"/>
      <c r="BO1400" s="11"/>
      <c r="BP1400" s="11"/>
      <c r="BQ1400" s="11"/>
      <c r="BR1400" s="11"/>
      <c r="BS1400" s="11"/>
      <c r="BT1400" s="11"/>
      <c r="BU1400" s="11"/>
      <c r="BV1400" s="15">
        <f t="shared" ref="BV1400:BZ1401" si="670">IF(UPPER(TRIM(D1400))="X",1,0)</f>
        <v>0</v>
      </c>
      <c r="BW1400" s="15">
        <f t="shared" si="670"/>
        <v>0</v>
      </c>
      <c r="BX1400" s="15">
        <f t="shared" si="670"/>
        <v>0</v>
      </c>
      <c r="BY1400" s="15">
        <f t="shared" si="670"/>
        <v>0</v>
      </c>
      <c r="BZ1400" s="15">
        <f t="shared" si="670"/>
        <v>0</v>
      </c>
      <c r="CA1400" s="15">
        <f>IF(UPPER(TRIM(J1400))="X",1,0)</f>
        <v>0</v>
      </c>
      <c r="CB1400" s="15">
        <f>IF(UPPER(TRIM(L1400))="X",1,0)</f>
        <v>0</v>
      </c>
      <c r="CC1400" s="15">
        <f>IF(UPPER(TRIM(M1400))="X",1,0)</f>
        <v>0</v>
      </c>
      <c r="CD1400" s="15">
        <f>IF(UPPER(TRIM(I1400))="X",1,0)</f>
        <v>0</v>
      </c>
      <c r="CE1400" s="15">
        <f>IF(UPPER(TRIM(K1400))="X",1,0)</f>
        <v>0</v>
      </c>
      <c r="CF1400" s="15">
        <f t="shared" ref="CF1400:CU1401" si="671">IF(UPPER(TRIM(N1400))="X",1,0)</f>
        <v>0</v>
      </c>
      <c r="CG1400" s="15">
        <f t="shared" si="671"/>
        <v>0</v>
      </c>
      <c r="CH1400" s="15">
        <f t="shared" si="671"/>
        <v>0</v>
      </c>
      <c r="CI1400" s="15">
        <f t="shared" si="671"/>
        <v>0</v>
      </c>
      <c r="CJ1400" s="15">
        <f t="shared" si="671"/>
        <v>0</v>
      </c>
      <c r="CK1400" s="15">
        <f t="shared" si="671"/>
        <v>0</v>
      </c>
      <c r="CL1400" s="15">
        <f t="shared" si="671"/>
        <v>0</v>
      </c>
      <c r="CM1400" s="15">
        <f t="shared" si="671"/>
        <v>0</v>
      </c>
      <c r="CN1400" s="15">
        <f t="shared" si="671"/>
        <v>0</v>
      </c>
      <c r="CO1400" s="15">
        <f t="shared" si="671"/>
        <v>0</v>
      </c>
      <c r="CP1400" s="15">
        <f t="shared" si="671"/>
        <v>0</v>
      </c>
      <c r="CQ1400" s="15">
        <f t="shared" si="671"/>
        <v>0</v>
      </c>
      <c r="CR1400" s="15">
        <f t="shared" si="671"/>
        <v>0</v>
      </c>
      <c r="CS1400" s="15">
        <f t="shared" si="671"/>
        <v>0</v>
      </c>
      <c r="CT1400" s="15">
        <f t="shared" si="671"/>
        <v>0</v>
      </c>
      <c r="CU1400" s="15">
        <f t="shared" si="671"/>
        <v>0</v>
      </c>
      <c r="CV1400" s="15">
        <f t="shared" ref="CP1400:CX1401" si="672">IF(UPPER(TRIM(AD1400))="X",1,0)</f>
        <v>0</v>
      </c>
      <c r="CW1400" s="15">
        <f t="shared" si="672"/>
        <v>0</v>
      </c>
      <c r="CX1400" s="15">
        <f t="shared" si="672"/>
        <v>0</v>
      </c>
      <c r="CY1400" s="15">
        <v>0</v>
      </c>
      <c r="CZ1400" s="15">
        <f>IF(UPPER(TRIM(AH1400))="X",1,0)</f>
        <v>0</v>
      </c>
      <c r="DA1400" s="15">
        <v>0</v>
      </c>
      <c r="DB1400" s="16">
        <f>IF(UPPER(TRIM(AM1400))="P", 0, IF(UPPER(TRIM(AM1400))="C", 16384, IF(UPPER(TRIM(AM1400))="B", 32768, IF(UPPER(TRIM(AM1400))="U", 49152, -1))))</f>
        <v>0</v>
      </c>
      <c r="DC1400" s="16">
        <f>HEX2DEC(AN1400)</f>
        <v>12299</v>
      </c>
      <c r="DD1400" s="16">
        <f>IF(UPPER(TRIM(BB1400))="",0,IF(UPPER(TRIM(BB1400))="M",32,IF(UPPER(TRIM(BB1400))="H",64,IF(UPPER(TRIM(BB1400))="I",128,-1))))</f>
        <v>0</v>
      </c>
      <c r="DE1400" s="16">
        <f>IF(UPPER(TRIM(BC1400))="",0, IF(UPPER(TRIM(BC1400))="U",1,IF(UPPER(TRIM(BC1400))="A",2,IF(UPPER(TRIM(BC1400))="B1",4,IF(UPPER(TRIM(BC1400))="B2",8,IF(UPPER(TRIM(BC1400))="C",16,-1))))))</f>
        <v>0</v>
      </c>
      <c r="DF1400" s="17"/>
      <c r="DG1400" s="16">
        <v>710</v>
      </c>
      <c r="DH1400" s="16">
        <f>AK1400</f>
        <v>0</v>
      </c>
      <c r="DI1400" s="16">
        <f>AL1400</f>
        <v>31</v>
      </c>
      <c r="DJ1400" s="16">
        <f>DB1400 + DC1400</f>
        <v>12299</v>
      </c>
      <c r="DK1400" s="16">
        <f>HEX2DEC(AO1400)</f>
        <v>0</v>
      </c>
      <c r="DL1400" s="16">
        <f>HEX2DEC(AP1400)</f>
        <v>12299</v>
      </c>
      <c r="DM1400" s="13">
        <v>0</v>
      </c>
      <c r="DN1400" s="16">
        <v>540</v>
      </c>
      <c r="DO1400" s="16">
        <f>BV1400*2^15+BW1400*2^14+BX1400*2^13+BY1400*2^12+BZ1400*2^11+CA1400*2^10+CB1400*2^9+CC1400*2^8+CD1400*2^7+CE1400*2^6+CF1400*2^5+CG1400*2^4+CH1400*2^3+CI1400*2^2+CJ1400*2^1+CK1400*2^0</f>
        <v>0</v>
      </c>
      <c r="DP1400" s="16">
        <f>CL1400*2^15+CM1400*2^14+CN1400*2^13+CO1400*2^12+CP1400*2^11+CQ1400*2^10+CR1400*2^9+CS1400*2^8+CT1400*2^7+CU1400*2^6+CV1400*2^5+CW1400*2^4+CX1400*2^3+CY1400*2^2+CZ1400*2^1+DA1400*2^0</f>
        <v>0</v>
      </c>
      <c r="DQ1400" s="16">
        <f>IF(DS1400=2,AT1400*1000,AT1400)</f>
        <v>10000</v>
      </c>
      <c r="DR1400" s="16">
        <f>IF(DT1400=2,AU1400*1000,AU1400)</f>
        <v>5000</v>
      </c>
      <c r="DS1400" s="16">
        <v>2</v>
      </c>
      <c r="DT1400" s="16">
        <v>2</v>
      </c>
      <c r="DU1400" s="16">
        <f>MAX(0,MIN(AX1400,3))*2^14+MAX(0,MIN(AY1400,3))*2^12+MAX(0,MIN(AZ1400,3))*2^10+MAX(0,MIN(BA1400,3))*2^8+IF(AW1400&lt;0,31,IF(AW1400&gt;30,30,AW1400))</f>
        <v>0</v>
      </c>
      <c r="DV1400" s="16">
        <f>DD1400 + DE1400</f>
        <v>0</v>
      </c>
      <c r="DW1400" s="138"/>
      <c r="DX1400" s="137"/>
      <c r="DY1400" s="137"/>
      <c r="DZ1400" s="17"/>
      <c r="EA1400" s="15"/>
      <c r="EB1400" s="15"/>
      <c r="EC1400" s="15"/>
      <c r="ED1400" s="15"/>
    </row>
    <row r="1401" spans="1:134" ht="15" hidden="1" customHeight="1" x14ac:dyDescent="0.3">
      <c r="A1401" s="154"/>
      <c r="B1401" s="139"/>
      <c r="C1401" s="561" t="s">
        <v>2147</v>
      </c>
      <c r="D1401" s="151"/>
      <c r="E1401" s="151"/>
      <c r="F1401" s="151"/>
      <c r="G1401" s="151"/>
      <c r="H1401" s="151"/>
      <c r="I1401" s="151"/>
      <c r="J1401" s="151"/>
      <c r="K1401" s="151"/>
      <c r="L1401" s="151"/>
      <c r="M1401" s="151"/>
      <c r="N1401" s="151"/>
      <c r="O1401" s="151"/>
      <c r="P1401" s="151"/>
      <c r="Q1401" s="151"/>
      <c r="R1401" s="151"/>
      <c r="S1401" s="151"/>
      <c r="T1401" s="151"/>
      <c r="U1401" s="151"/>
      <c r="V1401" s="151"/>
      <c r="W1401" s="151"/>
      <c r="X1401" s="151"/>
      <c r="Y1401" s="151"/>
      <c r="Z1401" s="151"/>
      <c r="AA1401" s="151"/>
      <c r="AB1401" s="151"/>
      <c r="AC1401" s="151"/>
      <c r="AD1401" s="151"/>
      <c r="AE1401" s="151"/>
      <c r="AF1401" s="151"/>
      <c r="AG1401" s="151"/>
      <c r="AH1401" s="151"/>
      <c r="AI1401" s="151"/>
      <c r="AJ1401" s="148">
        <f>IF($DM1401=0,0,(IF(_xlfn.BITAND($DM1401, 128),"8,", "") &amp; IF(_xlfn.BITAND($DM1401,64),"7,", "") &amp; IF(_xlfn.BITAND($DM1401,7), _xlfn.BITAND($DM1401,7) &amp; ",", "") &amp; IF(_xlfn.BITAND($DM1401, 56), _xlfn.BITAND($DM1401, 56)/8, "")))</f>
        <v>0</v>
      </c>
      <c r="AK1401" s="135">
        <v>0</v>
      </c>
      <c r="AL1401" s="135">
        <v>31</v>
      </c>
      <c r="AM1401" s="194" t="s">
        <v>165</v>
      </c>
      <c r="AN1401" s="195" t="s">
        <v>2148</v>
      </c>
      <c r="AO1401" s="195" t="s">
        <v>167</v>
      </c>
      <c r="AP1401" s="195" t="s">
        <v>2148</v>
      </c>
      <c r="AQ1401" s="162" t="s">
        <v>2149</v>
      </c>
      <c r="AR1401" s="209">
        <v>-245</v>
      </c>
      <c r="AS1401" s="11" t="s">
        <v>2140</v>
      </c>
      <c r="AT1401" s="209">
        <v>10</v>
      </c>
      <c r="AU1401" s="209">
        <v>5</v>
      </c>
      <c r="AV1401" s="11" t="s">
        <v>259</v>
      </c>
      <c r="AW1401" s="166">
        <v>0</v>
      </c>
      <c r="AX1401" s="166">
        <v>0</v>
      </c>
      <c r="AY1401" s="166">
        <v>0</v>
      </c>
      <c r="AZ1401" s="166">
        <v>0</v>
      </c>
      <c r="BA1401" s="166">
        <v>0</v>
      </c>
      <c r="BB1401" s="136"/>
      <c r="BC1401" s="136"/>
      <c r="BD1401" s="15"/>
      <c r="BE1401" s="137" t="str">
        <f t="shared" si="653"/>
        <v>Gyroscope Y-axis out-of-range low</v>
      </c>
      <c r="BF1401" s="11"/>
      <c r="BG1401" s="11"/>
      <c r="BH1401" s="11"/>
      <c r="BI1401" s="11"/>
      <c r="BJ1401" s="11"/>
      <c r="BK1401" s="11"/>
      <c r="BL1401" s="11"/>
      <c r="BM1401" s="11"/>
      <c r="BN1401" s="11"/>
      <c r="BO1401" s="11"/>
      <c r="BP1401" s="11"/>
      <c r="BQ1401" s="11"/>
      <c r="BR1401" s="11"/>
      <c r="BS1401" s="11"/>
      <c r="BT1401" s="11"/>
      <c r="BU1401" s="11"/>
      <c r="BV1401" s="15">
        <f t="shared" si="670"/>
        <v>0</v>
      </c>
      <c r="BW1401" s="15">
        <f t="shared" si="670"/>
        <v>0</v>
      </c>
      <c r="BX1401" s="15">
        <f t="shared" si="670"/>
        <v>0</v>
      </c>
      <c r="BY1401" s="15">
        <f t="shared" si="670"/>
        <v>0</v>
      </c>
      <c r="BZ1401" s="15">
        <f t="shared" si="670"/>
        <v>0</v>
      </c>
      <c r="CA1401" s="15">
        <f>IF(UPPER(TRIM(J1401))="X",1,0)</f>
        <v>0</v>
      </c>
      <c r="CB1401" s="15">
        <f>IF(UPPER(TRIM(L1401))="X",1,0)</f>
        <v>0</v>
      </c>
      <c r="CC1401" s="15">
        <f>IF(UPPER(TRIM(M1401))="X",1,0)</f>
        <v>0</v>
      </c>
      <c r="CD1401" s="15">
        <f>IF(UPPER(TRIM(I1401))="X",1,0)</f>
        <v>0</v>
      </c>
      <c r="CE1401" s="15">
        <f>IF(UPPER(TRIM(K1401))="X",1,0)</f>
        <v>0</v>
      </c>
      <c r="CF1401" s="15">
        <f t="shared" si="671"/>
        <v>0</v>
      </c>
      <c r="CG1401" s="15">
        <f t="shared" si="671"/>
        <v>0</v>
      </c>
      <c r="CH1401" s="15">
        <f t="shared" si="671"/>
        <v>0</v>
      </c>
      <c r="CI1401" s="15">
        <f t="shared" si="671"/>
        <v>0</v>
      </c>
      <c r="CJ1401" s="15">
        <f t="shared" si="671"/>
        <v>0</v>
      </c>
      <c r="CK1401" s="15">
        <f t="shared" si="671"/>
        <v>0</v>
      </c>
      <c r="CL1401" s="15">
        <f t="shared" si="671"/>
        <v>0</v>
      </c>
      <c r="CM1401" s="15">
        <f t="shared" si="671"/>
        <v>0</v>
      </c>
      <c r="CN1401" s="15">
        <f t="shared" si="671"/>
        <v>0</v>
      </c>
      <c r="CO1401" s="15">
        <f t="shared" si="671"/>
        <v>0</v>
      </c>
      <c r="CP1401" s="15">
        <f t="shared" si="672"/>
        <v>0</v>
      </c>
      <c r="CQ1401" s="15">
        <f t="shared" si="672"/>
        <v>0</v>
      </c>
      <c r="CR1401" s="15">
        <f t="shared" si="672"/>
        <v>0</v>
      </c>
      <c r="CS1401" s="15">
        <f t="shared" si="672"/>
        <v>0</v>
      </c>
      <c r="CT1401" s="15">
        <f t="shared" si="672"/>
        <v>0</v>
      </c>
      <c r="CU1401" s="15">
        <f t="shared" si="672"/>
        <v>0</v>
      </c>
      <c r="CV1401" s="15">
        <f t="shared" si="672"/>
        <v>0</v>
      </c>
      <c r="CW1401" s="15">
        <f t="shared" si="672"/>
        <v>0</v>
      </c>
      <c r="CX1401" s="15">
        <f t="shared" si="672"/>
        <v>0</v>
      </c>
      <c r="CY1401" s="15">
        <v>0</v>
      </c>
      <c r="CZ1401" s="15">
        <f>IF(UPPER(TRIM(AH1401))="X",1,0)</f>
        <v>0</v>
      </c>
      <c r="DA1401" s="15">
        <v>0</v>
      </c>
      <c r="DB1401" s="16">
        <f>IF(UPPER(TRIM(AM1401))="P", 0, IF(UPPER(TRIM(AM1401))="C", 16384, IF(UPPER(TRIM(AM1401))="B", 32768, IF(UPPER(TRIM(AM1401))="U", 49152, -1))))</f>
        <v>0</v>
      </c>
      <c r="DC1401" s="16">
        <f>HEX2DEC(AN1401)</f>
        <v>12300</v>
      </c>
      <c r="DD1401" s="16">
        <f>IF(UPPER(TRIM(BB1401))="",0,IF(UPPER(TRIM(BB1401))="M",32,IF(UPPER(TRIM(BB1401))="H",64,IF(UPPER(TRIM(BB1401))="I",128,-1))))</f>
        <v>0</v>
      </c>
      <c r="DE1401" s="16">
        <f>IF(UPPER(TRIM(BC1401))="",0, IF(UPPER(TRIM(BC1401))="U",1,IF(UPPER(TRIM(BC1401))="A",2,IF(UPPER(TRIM(BC1401))="B1",4,IF(UPPER(TRIM(BC1401))="B2",8,IF(UPPER(TRIM(BC1401))="C",16,-1))))))</f>
        <v>0</v>
      </c>
      <c r="DF1401" s="17"/>
      <c r="DG1401" s="16">
        <v>711</v>
      </c>
      <c r="DH1401" s="16">
        <f>AK1401</f>
        <v>0</v>
      </c>
      <c r="DI1401" s="16">
        <f>AL1401</f>
        <v>31</v>
      </c>
      <c r="DJ1401" s="16">
        <f>DB1401 + DC1401</f>
        <v>12300</v>
      </c>
      <c r="DK1401" s="16">
        <f>HEX2DEC(AO1401)</f>
        <v>0</v>
      </c>
      <c r="DL1401" s="16">
        <f>HEX2DEC(AP1401)</f>
        <v>12300</v>
      </c>
      <c r="DM1401" s="13">
        <v>0</v>
      </c>
      <c r="DN1401" s="16">
        <v>541</v>
      </c>
      <c r="DO1401" s="16">
        <f>BV1401*2^15+BW1401*2^14+BX1401*2^13+BY1401*2^12+BZ1401*2^11+CA1401*2^10+CB1401*2^9+CC1401*2^8+CD1401*2^7+CE1401*2^6+CF1401*2^5+CG1401*2^4+CH1401*2^3+CI1401*2^2+CJ1401*2^1+CK1401*2^0</f>
        <v>0</v>
      </c>
      <c r="DP1401" s="16">
        <f>CL1401*2^15+CM1401*2^14+CN1401*2^13+CO1401*2^12+CP1401*2^11+CQ1401*2^10+CR1401*2^9+CS1401*2^8+CT1401*2^7+CU1401*2^6+CV1401*2^5+CW1401*2^4+CX1401*2^3+CY1401*2^2+CZ1401*2^1+DA1401*2^0</f>
        <v>0</v>
      </c>
      <c r="DQ1401" s="16">
        <f>IF(DS1401=2,AT1401*1000,AT1401)</f>
        <v>10000</v>
      </c>
      <c r="DR1401" s="16">
        <f>IF(DT1401=2,AU1401*1000,AU1401)</f>
        <v>5000</v>
      </c>
      <c r="DS1401" s="16">
        <v>2</v>
      </c>
      <c r="DT1401" s="16">
        <v>2</v>
      </c>
      <c r="DU1401" s="16">
        <f>MAX(0,MIN(AX1401,3))*2^14+MAX(0,MIN(AY1401,3))*2^12+MAX(0,MIN(AZ1401,3))*2^10+MAX(0,MIN(BA1401,3))*2^8+IF(AW1401&lt;0,31,IF(AW1401&gt;30,30,AW1401))</f>
        <v>0</v>
      </c>
      <c r="DV1401" s="16">
        <f>DD1401 + DE1401</f>
        <v>0</v>
      </c>
      <c r="DW1401" s="138"/>
      <c r="DX1401" s="137"/>
      <c r="DY1401" s="137"/>
      <c r="DZ1401" s="17"/>
      <c r="EA1401" s="15"/>
      <c r="EB1401" s="15"/>
      <c r="EC1401" s="15"/>
      <c r="ED1401" s="15"/>
    </row>
    <row r="1402" spans="1:134" ht="15" hidden="1" customHeight="1" x14ac:dyDescent="0.3">
      <c r="A1402" s="123"/>
      <c r="B1402" s="139"/>
      <c r="C1402" s="561"/>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48"/>
      <c r="AK1402" s="12"/>
      <c r="AL1402" s="12"/>
      <c r="AM1402" s="149"/>
      <c r="AN1402" s="150"/>
      <c r="AO1402" s="150"/>
      <c r="AP1402" s="150"/>
      <c r="AQ1402" s="162"/>
      <c r="AR1402" s="11"/>
      <c r="AS1402" s="11"/>
      <c r="AT1402" s="11"/>
      <c r="AU1402" s="11"/>
      <c r="AV1402" s="11"/>
      <c r="AW1402" s="11"/>
      <c r="AX1402" s="11"/>
      <c r="AY1402" s="11"/>
      <c r="AZ1402" s="11"/>
      <c r="BA1402" s="11"/>
      <c r="BB1402" s="14"/>
      <c r="BC1402" s="14"/>
      <c r="BD1402" s="15"/>
      <c r="BE1402" s="137" t="str">
        <f t="shared" si="653"/>
        <v/>
      </c>
      <c r="BF1402" s="146"/>
      <c r="BG1402" s="146"/>
      <c r="BH1402" s="146"/>
      <c r="BI1402" s="11"/>
      <c r="BJ1402" s="11"/>
      <c r="BK1402" s="11"/>
      <c r="BL1402" s="11"/>
      <c r="BM1402" s="11"/>
      <c r="BN1402" s="11"/>
      <c r="BO1402" s="11"/>
      <c r="BP1402" s="11"/>
      <c r="BQ1402" s="11"/>
      <c r="BR1402" s="11"/>
      <c r="BS1402" s="11"/>
      <c r="BT1402" s="11"/>
      <c r="BU1402" s="11"/>
      <c r="BV1402" s="15"/>
      <c r="BW1402" s="15"/>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c r="CU1402" s="15"/>
      <c r="CV1402" s="15"/>
      <c r="CW1402" s="15"/>
      <c r="CX1402" s="15"/>
      <c r="CY1402" s="15"/>
      <c r="CZ1402" s="15"/>
      <c r="DA1402" s="15"/>
      <c r="DB1402" s="16"/>
      <c r="DC1402" s="16"/>
      <c r="DD1402" s="16"/>
      <c r="DE1402" s="16"/>
      <c r="DF1402" s="17"/>
      <c r="DG1402" s="16"/>
      <c r="DH1402" s="16"/>
      <c r="DI1402" s="16"/>
      <c r="DJ1402" s="16"/>
      <c r="DK1402" s="16"/>
      <c r="DL1402" s="16"/>
      <c r="DM1402" s="13"/>
      <c r="DN1402" s="16"/>
      <c r="DO1402" s="16"/>
      <c r="DP1402" s="16"/>
      <c r="DQ1402" s="16"/>
      <c r="DR1402" s="16"/>
      <c r="DS1402" s="16"/>
      <c r="DT1402" s="16"/>
      <c r="DU1402" s="16"/>
      <c r="DV1402" s="16"/>
      <c r="DW1402" s="138"/>
      <c r="DX1402" s="137"/>
      <c r="DY1402" s="137"/>
      <c r="DZ1402" s="17"/>
      <c r="EA1402" s="15"/>
      <c r="EB1402" s="15"/>
      <c r="EC1402" s="15"/>
      <c r="ED1402" s="15"/>
    </row>
    <row r="1403" spans="1:134" ht="15" hidden="1" customHeight="1" x14ac:dyDescent="0.3">
      <c r="A1403" s="123"/>
      <c r="B1403" s="139"/>
      <c r="C1403" s="561" t="s">
        <v>2150</v>
      </c>
      <c r="D1403" s="202"/>
      <c r="E1403" s="202"/>
      <c r="F1403" s="202"/>
      <c r="G1403" s="202"/>
      <c r="H1403" s="202"/>
      <c r="I1403" s="202"/>
      <c r="J1403" s="202"/>
      <c r="K1403" s="202"/>
      <c r="L1403" s="202"/>
      <c r="M1403" s="202"/>
      <c r="N1403" s="202"/>
      <c r="O1403" s="202"/>
      <c r="P1403" s="202"/>
      <c r="Q1403" s="202"/>
      <c r="R1403" s="202"/>
      <c r="S1403" s="202"/>
      <c r="T1403" s="202"/>
      <c r="U1403" s="202"/>
      <c r="V1403" s="202"/>
      <c r="W1403" s="202"/>
      <c r="X1403" s="202"/>
      <c r="Y1403" s="202"/>
      <c r="Z1403" s="202"/>
      <c r="AA1403" s="202"/>
      <c r="AB1403" s="202"/>
      <c r="AC1403" s="202"/>
      <c r="AD1403" s="202"/>
      <c r="AE1403" s="202"/>
      <c r="AF1403" s="202"/>
      <c r="AG1403" s="202"/>
      <c r="AH1403" s="202"/>
      <c r="AI1403" s="202"/>
      <c r="AJ1403" s="148">
        <f>IF($DM1403=0,0,(IF(_xlfn.BITAND($DM1403, 128),"8,", "") &amp; IF(_xlfn.BITAND($DM1403,64),"7,", "") &amp; IF(_xlfn.BITAND($DM1403,7), _xlfn.BITAND($DM1403,7) &amp; ",", "") &amp; IF(_xlfn.BITAND($DM1403, 56), _xlfn.BITAND($DM1403, 56)/8, "")))</f>
        <v>0</v>
      </c>
      <c r="AK1403" s="135">
        <v>0</v>
      </c>
      <c r="AL1403" s="135">
        <v>31</v>
      </c>
      <c r="AM1403" s="194" t="s">
        <v>165</v>
      </c>
      <c r="AN1403" s="195" t="s">
        <v>2151</v>
      </c>
      <c r="AO1403" s="195" t="s">
        <v>167</v>
      </c>
      <c r="AP1403" s="195" t="s">
        <v>2151</v>
      </c>
      <c r="AQ1403" s="162" t="s">
        <v>2152</v>
      </c>
      <c r="AR1403" s="209">
        <v>245</v>
      </c>
      <c r="AS1403" s="11" t="s">
        <v>2140</v>
      </c>
      <c r="AT1403" s="209">
        <v>10</v>
      </c>
      <c r="AU1403" s="209">
        <v>5</v>
      </c>
      <c r="AV1403" s="11" t="s">
        <v>259</v>
      </c>
      <c r="AW1403" s="166">
        <v>0</v>
      </c>
      <c r="AX1403" s="166">
        <v>0</v>
      </c>
      <c r="AY1403" s="166">
        <v>0</v>
      </c>
      <c r="AZ1403" s="166">
        <v>0</v>
      </c>
      <c r="BA1403" s="166">
        <v>0</v>
      </c>
      <c r="BB1403" s="136"/>
      <c r="BC1403" s="136"/>
      <c r="BD1403" s="15"/>
      <c r="BE1403" s="137" t="str">
        <f t="shared" si="653"/>
        <v>Gyroscope Z-axis out-of-range high</v>
      </c>
      <c r="BF1403" s="11"/>
      <c r="BG1403" s="11"/>
      <c r="BH1403" s="11"/>
      <c r="BI1403" s="11"/>
      <c r="BJ1403" s="11"/>
      <c r="BK1403" s="11"/>
      <c r="BL1403" s="11"/>
      <c r="BM1403" s="11"/>
      <c r="BN1403" s="11"/>
      <c r="BO1403" s="11"/>
      <c r="BP1403" s="11"/>
      <c r="BQ1403" s="11"/>
      <c r="BR1403" s="11"/>
      <c r="BS1403" s="11"/>
      <c r="BT1403" s="11"/>
      <c r="BU1403" s="11"/>
      <c r="BV1403" s="15">
        <f t="shared" ref="BV1403:BZ1404" si="673">IF(UPPER(TRIM(D1403))="X",1,0)</f>
        <v>0</v>
      </c>
      <c r="BW1403" s="15">
        <f t="shared" si="673"/>
        <v>0</v>
      </c>
      <c r="BX1403" s="15">
        <f t="shared" si="673"/>
        <v>0</v>
      </c>
      <c r="BY1403" s="15">
        <f t="shared" si="673"/>
        <v>0</v>
      </c>
      <c r="BZ1403" s="15">
        <f t="shared" si="673"/>
        <v>0</v>
      </c>
      <c r="CA1403" s="15">
        <f>IF(UPPER(TRIM(J1403))="X",1,0)</f>
        <v>0</v>
      </c>
      <c r="CB1403" s="15">
        <f>IF(UPPER(TRIM(L1403))="X",1,0)</f>
        <v>0</v>
      </c>
      <c r="CC1403" s="15">
        <f>IF(UPPER(TRIM(M1403))="X",1,0)</f>
        <v>0</v>
      </c>
      <c r="CD1403" s="15">
        <f>IF(UPPER(TRIM(I1403))="X",1,0)</f>
        <v>0</v>
      </c>
      <c r="CE1403" s="15">
        <f>IF(UPPER(TRIM(K1403))="X",1,0)</f>
        <v>0</v>
      </c>
      <c r="CF1403" s="15">
        <f t="shared" ref="CF1403:CU1404" si="674">IF(UPPER(TRIM(N1403))="X",1,0)</f>
        <v>0</v>
      </c>
      <c r="CG1403" s="15">
        <f t="shared" si="674"/>
        <v>0</v>
      </c>
      <c r="CH1403" s="15">
        <f t="shared" si="674"/>
        <v>0</v>
      </c>
      <c r="CI1403" s="15">
        <f t="shared" si="674"/>
        <v>0</v>
      </c>
      <c r="CJ1403" s="15">
        <f t="shared" si="674"/>
        <v>0</v>
      </c>
      <c r="CK1403" s="15">
        <f t="shared" si="674"/>
        <v>0</v>
      </c>
      <c r="CL1403" s="15">
        <f t="shared" si="674"/>
        <v>0</v>
      </c>
      <c r="CM1403" s="15">
        <f t="shared" si="674"/>
        <v>0</v>
      </c>
      <c r="CN1403" s="15">
        <f t="shared" si="674"/>
        <v>0</v>
      </c>
      <c r="CO1403" s="15">
        <f t="shared" si="674"/>
        <v>0</v>
      </c>
      <c r="CP1403" s="15">
        <f t="shared" si="674"/>
        <v>0</v>
      </c>
      <c r="CQ1403" s="15">
        <f t="shared" si="674"/>
        <v>0</v>
      </c>
      <c r="CR1403" s="15">
        <f t="shared" si="674"/>
        <v>0</v>
      </c>
      <c r="CS1403" s="15">
        <f t="shared" si="674"/>
        <v>0</v>
      </c>
      <c r="CT1403" s="15">
        <f t="shared" si="674"/>
        <v>0</v>
      </c>
      <c r="CU1403" s="15">
        <f t="shared" si="674"/>
        <v>0</v>
      </c>
      <c r="CV1403" s="15">
        <f t="shared" ref="CP1403:CX1404" si="675">IF(UPPER(TRIM(AD1403))="X",1,0)</f>
        <v>0</v>
      </c>
      <c r="CW1403" s="15">
        <f t="shared" si="675"/>
        <v>0</v>
      </c>
      <c r="CX1403" s="15">
        <f t="shared" si="675"/>
        <v>0</v>
      </c>
      <c r="CY1403" s="15">
        <v>0</v>
      </c>
      <c r="CZ1403" s="15">
        <f>IF(UPPER(TRIM(AH1403))="X",1,0)</f>
        <v>0</v>
      </c>
      <c r="DA1403" s="15">
        <v>0</v>
      </c>
      <c r="DB1403" s="16">
        <f>IF(UPPER(TRIM(AM1403))="P", 0, IF(UPPER(TRIM(AM1403))="C", 16384, IF(UPPER(TRIM(AM1403))="B", 32768, IF(UPPER(TRIM(AM1403))="U", 49152, -1))))</f>
        <v>0</v>
      </c>
      <c r="DC1403" s="16">
        <f>HEX2DEC(AN1403)</f>
        <v>12301</v>
      </c>
      <c r="DD1403" s="16">
        <f>IF(UPPER(TRIM(BB1403))="",0,IF(UPPER(TRIM(BB1403))="M",32,IF(UPPER(TRIM(BB1403))="H",64,IF(UPPER(TRIM(BB1403))="I",128,-1))))</f>
        <v>0</v>
      </c>
      <c r="DE1403" s="16">
        <f>IF(UPPER(TRIM(BC1403))="",0, IF(UPPER(TRIM(BC1403))="U",1,IF(UPPER(TRIM(BC1403))="A",2,IF(UPPER(TRIM(BC1403))="B1",4,IF(UPPER(TRIM(BC1403))="B2",8,IF(UPPER(TRIM(BC1403))="C",16,-1))))))</f>
        <v>0</v>
      </c>
      <c r="DF1403" s="17"/>
      <c r="DG1403" s="16">
        <v>712</v>
      </c>
      <c r="DH1403" s="16">
        <f>AK1403</f>
        <v>0</v>
      </c>
      <c r="DI1403" s="16">
        <f>AL1403</f>
        <v>31</v>
      </c>
      <c r="DJ1403" s="16">
        <f>DB1403 + DC1403</f>
        <v>12301</v>
      </c>
      <c r="DK1403" s="16">
        <f>HEX2DEC(AO1403)</f>
        <v>0</v>
      </c>
      <c r="DL1403" s="16">
        <f>HEX2DEC(AP1403)</f>
        <v>12301</v>
      </c>
      <c r="DM1403" s="13">
        <v>0</v>
      </c>
      <c r="DN1403" s="16">
        <v>542</v>
      </c>
      <c r="DO1403" s="16">
        <f>BV1403*2^15+BW1403*2^14+BX1403*2^13+BY1403*2^12+BZ1403*2^11+CA1403*2^10+CB1403*2^9+CC1403*2^8+CD1403*2^7+CE1403*2^6+CF1403*2^5+CG1403*2^4+CH1403*2^3+CI1403*2^2+CJ1403*2^1+CK1403*2^0</f>
        <v>0</v>
      </c>
      <c r="DP1403" s="16">
        <f>CL1403*2^15+CM1403*2^14+CN1403*2^13+CO1403*2^12+CP1403*2^11+CQ1403*2^10+CR1403*2^9+CS1403*2^8+CT1403*2^7+CU1403*2^6+CV1403*2^5+CW1403*2^4+CX1403*2^3+CY1403*2^2+CZ1403*2^1+DA1403*2^0</f>
        <v>0</v>
      </c>
      <c r="DQ1403" s="16">
        <f>IF(DS1403=2,AT1403*1000,AT1403)</f>
        <v>10000</v>
      </c>
      <c r="DR1403" s="16">
        <f>IF(DT1403=2,AU1403*1000,AU1403)</f>
        <v>5000</v>
      </c>
      <c r="DS1403" s="16">
        <v>2</v>
      </c>
      <c r="DT1403" s="16">
        <v>2</v>
      </c>
      <c r="DU1403" s="16">
        <f>MAX(0,MIN(AX1403,3))*2^14+MAX(0,MIN(AY1403,3))*2^12+MAX(0,MIN(AZ1403,3))*2^10+MAX(0,MIN(BA1403,3))*2^8+IF(AW1403&lt;0,31,IF(AW1403&gt;30,30,AW1403))</f>
        <v>0</v>
      </c>
      <c r="DV1403" s="16">
        <f>DD1403 + DE1403</f>
        <v>0</v>
      </c>
      <c r="DW1403" s="138"/>
      <c r="DX1403" s="137"/>
      <c r="DY1403" s="137"/>
      <c r="DZ1403" s="17"/>
      <c r="EA1403" s="15"/>
      <c r="EB1403" s="15"/>
      <c r="EC1403" s="15"/>
      <c r="ED1403" s="15"/>
    </row>
    <row r="1404" spans="1:134" ht="15" hidden="1" customHeight="1" x14ac:dyDescent="0.3">
      <c r="A1404" s="342" t="s">
        <v>1454</v>
      </c>
      <c r="B1404" s="139"/>
      <c r="C1404" s="561" t="s">
        <v>2153</v>
      </c>
      <c r="D1404" s="151"/>
      <c r="E1404" s="151"/>
      <c r="F1404" s="151"/>
      <c r="G1404" s="151"/>
      <c r="H1404" s="151"/>
      <c r="I1404" s="151"/>
      <c r="J1404" s="151"/>
      <c r="K1404" s="151"/>
      <c r="L1404" s="151"/>
      <c r="M1404" s="151"/>
      <c r="N1404" s="151"/>
      <c r="O1404" s="151"/>
      <c r="P1404" s="151"/>
      <c r="Q1404" s="151"/>
      <c r="R1404" s="151"/>
      <c r="S1404" s="151"/>
      <c r="T1404" s="151"/>
      <c r="U1404" s="151"/>
      <c r="V1404" s="151"/>
      <c r="W1404" s="151"/>
      <c r="X1404" s="151"/>
      <c r="Y1404" s="151"/>
      <c r="Z1404" s="151"/>
      <c r="AA1404" s="151"/>
      <c r="AB1404" s="151"/>
      <c r="AC1404" s="151"/>
      <c r="AD1404" s="151"/>
      <c r="AE1404" s="151"/>
      <c r="AF1404" s="151"/>
      <c r="AG1404" s="151"/>
      <c r="AH1404" s="151"/>
      <c r="AI1404" s="151"/>
      <c r="AJ1404" s="148">
        <f>IF($DM1404=0,0,(IF(_xlfn.BITAND($DM1404, 128),"8,", "") &amp; IF(_xlfn.BITAND($DM1404,64),"7,", "") &amp; IF(_xlfn.BITAND($DM1404,7), _xlfn.BITAND($DM1404,7) &amp; ",", "") &amp; IF(_xlfn.BITAND($DM1404, 56), _xlfn.BITAND($DM1404, 56)/8, "")))</f>
        <v>0</v>
      </c>
      <c r="AK1404" s="135">
        <v>0</v>
      </c>
      <c r="AL1404" s="135">
        <v>31</v>
      </c>
      <c r="AM1404" s="194" t="s">
        <v>165</v>
      </c>
      <c r="AN1404" s="195" t="s">
        <v>2154</v>
      </c>
      <c r="AO1404" s="195" t="s">
        <v>167</v>
      </c>
      <c r="AP1404" s="195" t="s">
        <v>2154</v>
      </c>
      <c r="AQ1404" s="162" t="s">
        <v>2155</v>
      </c>
      <c r="AR1404" s="209">
        <v>-245</v>
      </c>
      <c r="AS1404" s="11" t="s">
        <v>2140</v>
      </c>
      <c r="AT1404" s="209">
        <v>10</v>
      </c>
      <c r="AU1404" s="209">
        <v>5</v>
      </c>
      <c r="AV1404" s="11" t="s">
        <v>259</v>
      </c>
      <c r="AW1404" s="166">
        <v>0</v>
      </c>
      <c r="AX1404" s="166">
        <v>0</v>
      </c>
      <c r="AY1404" s="166">
        <v>0</v>
      </c>
      <c r="AZ1404" s="166">
        <v>0</v>
      </c>
      <c r="BA1404" s="166">
        <v>0</v>
      </c>
      <c r="BB1404" s="136"/>
      <c r="BC1404" s="136"/>
      <c r="BD1404" s="15"/>
      <c r="BE1404" s="137" t="str">
        <f t="shared" si="653"/>
        <v>Gyroscope Z-axis out-of-range low</v>
      </c>
      <c r="BF1404" s="11"/>
      <c r="BG1404" s="11"/>
      <c r="BH1404" s="11"/>
      <c r="BI1404" s="11"/>
      <c r="BJ1404" s="11"/>
      <c r="BK1404" s="11"/>
      <c r="BL1404" s="11"/>
      <c r="BM1404" s="11"/>
      <c r="BN1404" s="11"/>
      <c r="BO1404" s="11"/>
      <c r="BP1404" s="11"/>
      <c r="BQ1404" s="11"/>
      <c r="BR1404" s="11"/>
      <c r="BS1404" s="11"/>
      <c r="BT1404" s="11"/>
      <c r="BU1404" s="11"/>
      <c r="BV1404" s="15">
        <f t="shared" si="673"/>
        <v>0</v>
      </c>
      <c r="BW1404" s="15">
        <f t="shared" si="673"/>
        <v>0</v>
      </c>
      <c r="BX1404" s="15">
        <f t="shared" si="673"/>
        <v>0</v>
      </c>
      <c r="BY1404" s="15">
        <f t="shared" si="673"/>
        <v>0</v>
      </c>
      <c r="BZ1404" s="15">
        <f t="shared" si="673"/>
        <v>0</v>
      </c>
      <c r="CA1404" s="15">
        <f>IF(UPPER(TRIM(J1404))="X",1,0)</f>
        <v>0</v>
      </c>
      <c r="CB1404" s="15">
        <f>IF(UPPER(TRIM(L1404))="X",1,0)</f>
        <v>0</v>
      </c>
      <c r="CC1404" s="15">
        <f>IF(UPPER(TRIM(M1404))="X",1,0)</f>
        <v>0</v>
      </c>
      <c r="CD1404" s="15">
        <f>IF(UPPER(TRIM(I1404))="X",1,0)</f>
        <v>0</v>
      </c>
      <c r="CE1404" s="15">
        <f>IF(UPPER(TRIM(K1404))="X",1,0)</f>
        <v>0</v>
      </c>
      <c r="CF1404" s="15">
        <f t="shared" si="674"/>
        <v>0</v>
      </c>
      <c r="CG1404" s="15">
        <f t="shared" si="674"/>
        <v>0</v>
      </c>
      <c r="CH1404" s="15">
        <f t="shared" si="674"/>
        <v>0</v>
      </c>
      <c r="CI1404" s="15">
        <f t="shared" si="674"/>
        <v>0</v>
      </c>
      <c r="CJ1404" s="15">
        <f t="shared" si="674"/>
        <v>0</v>
      </c>
      <c r="CK1404" s="15">
        <f t="shared" si="674"/>
        <v>0</v>
      </c>
      <c r="CL1404" s="15">
        <f t="shared" si="674"/>
        <v>0</v>
      </c>
      <c r="CM1404" s="15">
        <f t="shared" si="674"/>
        <v>0</v>
      </c>
      <c r="CN1404" s="15">
        <f t="shared" si="674"/>
        <v>0</v>
      </c>
      <c r="CO1404" s="15">
        <f t="shared" si="674"/>
        <v>0</v>
      </c>
      <c r="CP1404" s="15">
        <f t="shared" si="675"/>
        <v>0</v>
      </c>
      <c r="CQ1404" s="15">
        <f t="shared" si="675"/>
        <v>0</v>
      </c>
      <c r="CR1404" s="15">
        <f t="shared" si="675"/>
        <v>0</v>
      </c>
      <c r="CS1404" s="15">
        <f t="shared" si="675"/>
        <v>0</v>
      </c>
      <c r="CT1404" s="15">
        <f t="shared" si="675"/>
        <v>0</v>
      </c>
      <c r="CU1404" s="15">
        <f t="shared" si="675"/>
        <v>0</v>
      </c>
      <c r="CV1404" s="15">
        <f t="shared" si="675"/>
        <v>0</v>
      </c>
      <c r="CW1404" s="15">
        <f t="shared" si="675"/>
        <v>0</v>
      </c>
      <c r="CX1404" s="15">
        <f t="shared" si="675"/>
        <v>0</v>
      </c>
      <c r="CY1404" s="15">
        <v>0</v>
      </c>
      <c r="CZ1404" s="15">
        <f>IF(UPPER(TRIM(AH1404))="X",1,0)</f>
        <v>0</v>
      </c>
      <c r="DA1404" s="15">
        <v>0</v>
      </c>
      <c r="DB1404" s="16">
        <f>IF(UPPER(TRIM(AM1404))="P", 0, IF(UPPER(TRIM(AM1404))="C", 16384, IF(UPPER(TRIM(AM1404))="B", 32768, IF(UPPER(TRIM(AM1404))="U", 49152, -1))))</f>
        <v>0</v>
      </c>
      <c r="DC1404" s="16">
        <f>HEX2DEC(AN1404)</f>
        <v>12302</v>
      </c>
      <c r="DD1404" s="16">
        <f>IF(UPPER(TRIM(BB1404))="",0,IF(UPPER(TRIM(BB1404))="M",32,IF(UPPER(TRIM(BB1404))="H",64,IF(UPPER(TRIM(BB1404))="I",128,-1))))</f>
        <v>0</v>
      </c>
      <c r="DE1404" s="16">
        <f>IF(UPPER(TRIM(BC1404))="",0, IF(UPPER(TRIM(BC1404))="U",1,IF(UPPER(TRIM(BC1404))="A",2,IF(UPPER(TRIM(BC1404))="B1",4,IF(UPPER(TRIM(BC1404))="B2",8,IF(UPPER(TRIM(BC1404))="C",16,-1))))))</f>
        <v>0</v>
      </c>
      <c r="DF1404" s="17"/>
      <c r="DG1404" s="16">
        <v>713</v>
      </c>
      <c r="DH1404" s="16">
        <f>AK1404</f>
        <v>0</v>
      </c>
      <c r="DI1404" s="16">
        <f>AL1404</f>
        <v>31</v>
      </c>
      <c r="DJ1404" s="16">
        <f>DB1404 + DC1404</f>
        <v>12302</v>
      </c>
      <c r="DK1404" s="16">
        <f>HEX2DEC(AO1404)</f>
        <v>0</v>
      </c>
      <c r="DL1404" s="16">
        <f>HEX2DEC(AP1404)</f>
        <v>12302</v>
      </c>
      <c r="DM1404" s="13">
        <v>0</v>
      </c>
      <c r="DN1404" s="16">
        <v>543</v>
      </c>
      <c r="DO1404" s="16">
        <f>BV1404*2^15+BW1404*2^14+BX1404*2^13+BY1404*2^12+BZ1404*2^11+CA1404*2^10+CB1404*2^9+CC1404*2^8+CD1404*2^7+CE1404*2^6+CF1404*2^5+CG1404*2^4+CH1404*2^3+CI1404*2^2+CJ1404*2^1+CK1404*2^0</f>
        <v>0</v>
      </c>
      <c r="DP1404" s="16">
        <f>CL1404*2^15+CM1404*2^14+CN1404*2^13+CO1404*2^12+CP1404*2^11+CQ1404*2^10+CR1404*2^9+CS1404*2^8+CT1404*2^7+CU1404*2^6+CV1404*2^5+CW1404*2^4+CX1404*2^3+CY1404*2^2+CZ1404*2^1+DA1404*2^0</f>
        <v>0</v>
      </c>
      <c r="DQ1404" s="16">
        <f>IF(DS1404=2,AT1404*1000,AT1404)</f>
        <v>10000</v>
      </c>
      <c r="DR1404" s="16">
        <f>IF(DT1404=2,AU1404*1000,AU1404)</f>
        <v>5000</v>
      </c>
      <c r="DS1404" s="16">
        <v>2</v>
      </c>
      <c r="DT1404" s="16">
        <v>2</v>
      </c>
      <c r="DU1404" s="16">
        <f>MAX(0,MIN(AX1404,3))*2^14+MAX(0,MIN(AY1404,3))*2^12+MAX(0,MIN(AZ1404,3))*2^10+MAX(0,MIN(BA1404,3))*2^8+IF(AW1404&lt;0,31,IF(AW1404&gt;30,30,AW1404))</f>
        <v>0</v>
      </c>
      <c r="DV1404" s="16">
        <f>DD1404 + DE1404</f>
        <v>0</v>
      </c>
      <c r="DW1404" s="138"/>
      <c r="DX1404" s="137"/>
      <c r="DY1404" s="137"/>
      <c r="DZ1404" s="17"/>
      <c r="EA1404" s="15"/>
      <c r="EB1404" s="15"/>
      <c r="EC1404" s="15"/>
      <c r="ED1404" s="15"/>
    </row>
    <row r="1405" spans="1:134" ht="15" hidden="1" customHeight="1" x14ac:dyDescent="0.3">
      <c r="A1405" s="342" t="s">
        <v>1456</v>
      </c>
      <c r="B1405" s="176"/>
      <c r="C1405" s="555"/>
      <c r="D1405" s="256"/>
      <c r="E1405" s="256"/>
      <c r="F1405" s="256"/>
      <c r="G1405" s="256"/>
      <c r="H1405" s="256"/>
      <c r="I1405" s="256"/>
      <c r="J1405" s="256"/>
      <c r="K1405" s="256"/>
      <c r="L1405" s="256"/>
      <c r="M1405" s="256"/>
      <c r="N1405" s="256"/>
      <c r="O1405" s="256"/>
      <c r="P1405" s="256"/>
      <c r="Q1405" s="256"/>
      <c r="R1405" s="256"/>
      <c r="S1405" s="256"/>
      <c r="T1405" s="256"/>
      <c r="U1405" s="256"/>
      <c r="V1405" s="256"/>
      <c r="W1405" s="256"/>
      <c r="X1405" s="256"/>
      <c r="Y1405" s="256"/>
      <c r="Z1405" s="256"/>
      <c r="AA1405" s="256"/>
      <c r="AB1405" s="256"/>
      <c r="AC1405" s="256"/>
      <c r="AD1405" s="256"/>
      <c r="AE1405" s="256"/>
      <c r="AF1405" s="256"/>
      <c r="AG1405" s="256"/>
      <c r="AH1405" s="256"/>
      <c r="AI1405" s="256"/>
      <c r="AJ1405" s="285"/>
      <c r="AK1405" s="184"/>
      <c r="AL1405" s="184"/>
      <c r="AM1405" s="286"/>
      <c r="AN1405" s="287"/>
      <c r="AO1405" s="287"/>
      <c r="AP1405" s="287"/>
      <c r="AQ1405" s="183"/>
      <c r="AR1405" s="189"/>
      <c r="AS1405" s="184"/>
      <c r="AT1405" s="185"/>
      <c r="AU1405" s="185"/>
      <c r="AV1405" s="184"/>
      <c r="AW1405" s="184"/>
      <c r="AX1405" s="184"/>
      <c r="AY1405" s="184"/>
      <c r="AZ1405" s="184"/>
      <c r="BA1405" s="184"/>
      <c r="BB1405" s="186"/>
      <c r="BC1405" s="186"/>
      <c r="BD1405" s="15"/>
      <c r="BE1405" s="137" t="str">
        <f t="shared" si="653"/>
        <v/>
      </c>
      <c r="BF1405" s="11"/>
      <c r="BG1405" s="11"/>
      <c r="BH1405" s="11"/>
      <c r="BI1405" s="11"/>
      <c r="BJ1405" s="11"/>
      <c r="BK1405" s="11"/>
      <c r="BL1405" s="11"/>
      <c r="BM1405" s="11"/>
      <c r="BN1405" s="11"/>
      <c r="BO1405" s="11"/>
      <c r="BP1405" s="11"/>
      <c r="BQ1405" s="11"/>
      <c r="BR1405" s="11"/>
      <c r="BS1405" s="11"/>
      <c r="BT1405" s="11"/>
      <c r="BU1405" s="11"/>
      <c r="BV1405" s="15"/>
      <c r="BW1405" s="15"/>
      <c r="BX1405" s="15"/>
      <c r="BY1405" s="15"/>
      <c r="BZ1405" s="15"/>
      <c r="CA1405" s="15"/>
      <c r="CB1405" s="15"/>
      <c r="CC1405" s="15"/>
      <c r="CD1405" s="15"/>
      <c r="CE1405" s="15"/>
      <c r="CF1405" s="15"/>
      <c r="CG1405" s="15"/>
      <c r="CH1405" s="15"/>
      <c r="CI1405" s="15"/>
      <c r="CJ1405" s="15"/>
      <c r="CK1405" s="15"/>
      <c r="CL1405" s="15"/>
      <c r="CM1405" s="15"/>
      <c r="CN1405" s="15"/>
      <c r="CO1405" s="15"/>
      <c r="CP1405" s="15"/>
      <c r="CQ1405" s="15"/>
      <c r="CR1405" s="15"/>
      <c r="CS1405" s="15"/>
      <c r="CT1405" s="15"/>
      <c r="CU1405" s="15"/>
      <c r="CV1405" s="15"/>
      <c r="CW1405" s="15"/>
      <c r="CX1405" s="15"/>
      <c r="CY1405" s="15"/>
      <c r="CZ1405" s="15"/>
      <c r="DA1405" s="15"/>
      <c r="DB1405" s="16"/>
      <c r="DC1405" s="16"/>
      <c r="DD1405" s="16"/>
      <c r="DE1405" s="16"/>
      <c r="DF1405" s="17"/>
      <c r="DG1405" s="16"/>
      <c r="DH1405" s="16"/>
      <c r="DI1405" s="16"/>
      <c r="DJ1405" s="16"/>
      <c r="DK1405" s="16"/>
      <c r="DL1405" s="16"/>
      <c r="DM1405" s="185"/>
      <c r="DN1405" s="16"/>
      <c r="DO1405" s="16"/>
      <c r="DP1405" s="16"/>
      <c r="DQ1405" s="16"/>
      <c r="DR1405" s="16"/>
      <c r="DS1405" s="16"/>
      <c r="DT1405" s="16"/>
      <c r="DU1405" s="16"/>
      <c r="DV1405" s="16"/>
      <c r="DW1405" s="138"/>
      <c r="DX1405" s="137"/>
      <c r="DY1405" s="137"/>
      <c r="DZ1405" s="17"/>
      <c r="EA1405" s="15"/>
      <c r="EB1405" s="15"/>
      <c r="EC1405" s="15"/>
      <c r="ED1405" s="15"/>
    </row>
    <row r="1406" spans="1:134" ht="15" hidden="1" customHeight="1" x14ac:dyDescent="0.3">
      <c r="A1406" s="342" t="s">
        <v>229</v>
      </c>
      <c r="B1406" s="337" t="s">
        <v>2156</v>
      </c>
      <c r="C1406" s="553" t="s">
        <v>2157</v>
      </c>
      <c r="D1406" s="238"/>
      <c r="E1406" s="238"/>
      <c r="F1406" s="238"/>
      <c r="G1406" s="193"/>
      <c r="H1406" s="193"/>
      <c r="I1406" s="193"/>
      <c r="J1406" s="193"/>
      <c r="K1406" s="193"/>
      <c r="L1406" s="238"/>
      <c r="M1406" s="193"/>
      <c r="N1406" s="238"/>
      <c r="O1406" s="238"/>
      <c r="P1406" s="238"/>
      <c r="Q1406" s="238"/>
      <c r="R1406" s="238"/>
      <c r="S1406" s="238"/>
      <c r="T1406" s="238"/>
      <c r="U1406" s="238"/>
      <c r="V1406" s="238"/>
      <c r="W1406" s="238"/>
      <c r="X1406" s="238"/>
      <c r="Y1406" s="238"/>
      <c r="Z1406" s="238"/>
      <c r="AA1406" s="238"/>
      <c r="AB1406" s="238"/>
      <c r="AC1406" s="238"/>
      <c r="AD1406" s="238"/>
      <c r="AE1406" s="238"/>
      <c r="AF1406" s="238"/>
      <c r="AG1406" s="238"/>
      <c r="AH1406" s="238"/>
      <c r="AI1406" s="238"/>
      <c r="AJ1406" s="128">
        <f>IF($DM1406=0,0,(IF(_xlfn.BITAND($DM1406, 128),"8,", "") &amp; IF(_xlfn.BITAND($DM1406,64),"7,", "") &amp; IF(_xlfn.BITAND($DM1406,7), _xlfn.BITAND($DM1406,7) &amp; ",", "") &amp; IF(_xlfn.BITAND($DM1406, 56), _xlfn.BITAND($DM1406, 56)/8, "")))</f>
        <v>0</v>
      </c>
      <c r="AK1406" s="129">
        <v>7103</v>
      </c>
      <c r="AL1406" s="129">
        <v>5</v>
      </c>
      <c r="AM1406" s="130" t="s">
        <v>165</v>
      </c>
      <c r="AN1406" s="131" t="s">
        <v>2158</v>
      </c>
      <c r="AO1406" s="131" t="s">
        <v>352</v>
      </c>
      <c r="AP1406" s="131" t="s">
        <v>2158</v>
      </c>
      <c r="AQ1406" s="132" t="s">
        <v>2159</v>
      </c>
      <c r="AR1406" s="147">
        <v>1</v>
      </c>
      <c r="AS1406" s="142" t="s">
        <v>1579</v>
      </c>
      <c r="AT1406" s="134">
        <v>10</v>
      </c>
      <c r="AU1406" s="134">
        <v>5</v>
      </c>
      <c r="AV1406" s="12" t="s">
        <v>954</v>
      </c>
      <c r="AW1406" s="135">
        <v>0</v>
      </c>
      <c r="AX1406" s="135">
        <v>0</v>
      </c>
      <c r="AY1406" s="135">
        <v>0</v>
      </c>
      <c r="AZ1406" s="135">
        <v>0</v>
      </c>
      <c r="BA1406" s="135">
        <v>0</v>
      </c>
      <c r="BB1406" s="136"/>
      <c r="BC1406" s="136"/>
      <c r="BD1406" s="15"/>
      <c r="BE1406" s="137" t="str">
        <f t="shared" si="653"/>
        <v>IMV Loop Open or Short to Ground</v>
      </c>
      <c r="BF1406" s="11"/>
      <c r="BG1406" s="11"/>
      <c r="BH1406" s="11"/>
      <c r="BI1406" s="11" t="s">
        <v>183</v>
      </c>
      <c r="BJ1406" s="11" t="s">
        <v>183</v>
      </c>
      <c r="BK1406" s="11" t="s">
        <v>183</v>
      </c>
      <c r="BL1406" s="11" t="s">
        <v>183</v>
      </c>
      <c r="BM1406" s="11" t="s">
        <v>183</v>
      </c>
      <c r="BN1406" s="11" t="s">
        <v>183</v>
      </c>
      <c r="BO1406" s="11" t="s">
        <v>183</v>
      </c>
      <c r="BP1406" s="11" t="s">
        <v>183</v>
      </c>
      <c r="BQ1406" s="11" t="s">
        <v>183</v>
      </c>
      <c r="BR1406" s="11" t="s">
        <v>183</v>
      </c>
      <c r="BS1406" s="11" t="s">
        <v>183</v>
      </c>
      <c r="BT1406" s="11" t="s">
        <v>183</v>
      </c>
      <c r="BU1406" s="11"/>
      <c r="BV1406" s="15">
        <f>IF(UPPER(TRIM(D1406))="X",1,0)</f>
        <v>0</v>
      </c>
      <c r="BW1406" s="15">
        <f>IF(UPPER(TRIM(E1406))="X",1,0)</f>
        <v>0</v>
      </c>
      <c r="BX1406" s="15">
        <f>IF(UPPER(TRIM(F1406))="X",1,0)</f>
        <v>0</v>
      </c>
      <c r="BY1406" s="15">
        <f>IF(UPPER(TRIM(G1406))="X",1,0)</f>
        <v>0</v>
      </c>
      <c r="BZ1406" s="15">
        <f>IF(UPPER(TRIM(H1406))="X",1,0)</f>
        <v>0</v>
      </c>
      <c r="CA1406" s="15">
        <f>IF(UPPER(TRIM(J1406))="X",1,0)</f>
        <v>0</v>
      </c>
      <c r="CB1406" s="15">
        <f>IF(UPPER(TRIM(L1406))="X",1,0)</f>
        <v>0</v>
      </c>
      <c r="CC1406" s="15">
        <f>IF(UPPER(TRIM(M1406))="X",1,0)</f>
        <v>0</v>
      </c>
      <c r="CD1406" s="15">
        <f>IF(UPPER(TRIM(I1406))="X",1,0)</f>
        <v>0</v>
      </c>
      <c r="CE1406" s="15">
        <f>IF(UPPER(TRIM(K1406))="X",1,0)</f>
        <v>0</v>
      </c>
      <c r="CF1406" s="15">
        <f t="shared" ref="CF1406:DA1406" si="676">IF(UPPER(TRIM(N1406))="X",1,0)</f>
        <v>0</v>
      </c>
      <c r="CG1406" s="15">
        <f t="shared" si="676"/>
        <v>0</v>
      </c>
      <c r="CH1406" s="15">
        <f t="shared" si="676"/>
        <v>0</v>
      </c>
      <c r="CI1406" s="15">
        <f t="shared" si="676"/>
        <v>0</v>
      </c>
      <c r="CJ1406" s="15">
        <f t="shared" si="676"/>
        <v>0</v>
      </c>
      <c r="CK1406" s="15">
        <f t="shared" si="676"/>
        <v>0</v>
      </c>
      <c r="CL1406" s="15">
        <f t="shared" si="676"/>
        <v>0</v>
      </c>
      <c r="CM1406" s="15">
        <f t="shared" si="676"/>
        <v>0</v>
      </c>
      <c r="CN1406" s="15">
        <f t="shared" si="676"/>
        <v>0</v>
      </c>
      <c r="CO1406" s="15">
        <f t="shared" si="676"/>
        <v>0</v>
      </c>
      <c r="CP1406" s="15">
        <f t="shared" si="676"/>
        <v>0</v>
      </c>
      <c r="CQ1406" s="15">
        <f t="shared" si="676"/>
        <v>0</v>
      </c>
      <c r="CR1406" s="15">
        <f t="shared" si="676"/>
        <v>0</v>
      </c>
      <c r="CS1406" s="15">
        <f t="shared" si="676"/>
        <v>0</v>
      </c>
      <c r="CT1406" s="15">
        <f t="shared" si="676"/>
        <v>0</v>
      </c>
      <c r="CU1406" s="15">
        <f t="shared" si="676"/>
        <v>0</v>
      </c>
      <c r="CV1406" s="15">
        <f t="shared" si="676"/>
        <v>0</v>
      </c>
      <c r="CW1406" s="15">
        <f t="shared" si="676"/>
        <v>0</v>
      </c>
      <c r="CX1406" s="15">
        <f t="shared" si="676"/>
        <v>0</v>
      </c>
      <c r="CY1406" s="15">
        <f t="shared" si="676"/>
        <v>0</v>
      </c>
      <c r="CZ1406" s="15">
        <f t="shared" si="676"/>
        <v>0</v>
      </c>
      <c r="DA1406" s="15">
        <f t="shared" si="676"/>
        <v>0</v>
      </c>
      <c r="DB1406" s="16">
        <f>IF(UPPER(TRIM(AM1406))="P", 0, IF(UPPER(TRIM(AM1406))="C", 16384, IF(UPPER(TRIM(AM1406))="B", 32768, IF(UPPER(TRIM(AM1406))="U", 49152, -1))))</f>
        <v>0</v>
      </c>
      <c r="DC1406" s="16">
        <f>HEX2DEC(AN1406)</f>
        <v>12548</v>
      </c>
      <c r="DD1406" s="16">
        <f>IF(UPPER(TRIM(BB1406))="",0,IF(UPPER(TRIM(BB1406))="M",32,IF(UPPER(TRIM(BB1406))="H",64,IF(UPPER(TRIM(BB1406))="I",128,-1))))</f>
        <v>0</v>
      </c>
      <c r="DE1406" s="16">
        <f>IF(UPPER(TRIM(BC1406))="",0, IF(UPPER(TRIM(BC1406))="U",1,IF(UPPER(TRIM(BC1406))="A",2,IF(UPPER(TRIM(BC1406))="B1",4,IF(UPPER(TRIM(BC1406))="B2",8,IF(UPPER(TRIM(BC1406))="C",16,-1))))))</f>
        <v>0</v>
      </c>
      <c r="DF1406" s="17"/>
      <c r="DG1406" s="16">
        <v>582</v>
      </c>
      <c r="DH1406" s="16">
        <f>AK1406</f>
        <v>7103</v>
      </c>
      <c r="DI1406" s="16">
        <f>AL1406</f>
        <v>5</v>
      </c>
      <c r="DJ1406" s="16">
        <f>DB1406 + DC1406</f>
        <v>12548</v>
      </c>
      <c r="DK1406" s="16">
        <f>HEX2DEC(AO1406)</f>
        <v>17</v>
      </c>
      <c r="DL1406" s="16">
        <f>HEX2DEC(AP1406)</f>
        <v>12548</v>
      </c>
      <c r="DM1406" s="128">
        <v>0</v>
      </c>
      <c r="DN1406" s="16">
        <v>436</v>
      </c>
      <c r="DO1406" s="16">
        <f>BV1406*2^15+BW1406*2^14+BX1406*2^13+BY1406*2^12+BZ1406*2^11+CA1406*2^10+CB1406*2^9+CC1406*2^8+CD1406*2^7+CE1406*2^6+CF1406*2^5+CG1406*2^4+CH1406*2^3+CI1406*2^2+CJ1406*2^1+CK1406*2^0</f>
        <v>0</v>
      </c>
      <c r="DP1406" s="16">
        <f>CL1406*2^15+CM1406*2^14+CN1406*2^13+CO1406*2^12+CP1406*2^11+CQ1406*2^10+CR1406*2^9+CS1406*2^8+CT1406*2^7+CU1406*2^6+CV1406*2^5+CW1406*2^4+CX1406*2^3+CY1406*2^2+CZ1406*2^1+DA1406*2^0</f>
        <v>0</v>
      </c>
      <c r="DQ1406" s="16">
        <f>IF(DS1406=2,AT1406*1000,AT1406)</f>
        <v>10</v>
      </c>
      <c r="DR1406" s="16">
        <f>IF(DT1406=2,AU1406*1000,AU1406)</f>
        <v>5</v>
      </c>
      <c r="DS1406" s="16">
        <v>5</v>
      </c>
      <c r="DT1406" s="16">
        <v>5</v>
      </c>
      <c r="DU1406" s="16">
        <f>MAX(0,MIN(AX1406,3))*2^14+MAX(0,MIN(AY1406,3))*2^12+MAX(0,MIN(AZ1406,3))*2^10+MAX(0,MIN(BA1406,3))*2^8+IF(AW1406&lt;0,31,IF(AW1406&gt;30,30,AW1406))</f>
        <v>0</v>
      </c>
      <c r="DV1406" s="16">
        <f>DD1406 + DE1406</f>
        <v>0</v>
      </c>
      <c r="DW1406" s="138"/>
      <c r="DX1406" s="137"/>
      <c r="DY1406" s="137"/>
      <c r="DZ1406" s="17"/>
      <c r="EA1406" s="15"/>
      <c r="EB1406" s="15"/>
      <c r="EC1406" s="15"/>
      <c r="ED1406" s="15"/>
    </row>
    <row r="1407" spans="1:134" ht="15" hidden="1" customHeight="1" x14ac:dyDescent="0.3">
      <c r="A1407" s="220"/>
      <c r="B1407" s="337" t="s">
        <v>2160</v>
      </c>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48"/>
      <c r="AK1407" s="143"/>
      <c r="AL1407" s="143"/>
      <c r="AM1407" s="144"/>
      <c r="AN1407" s="145"/>
      <c r="AO1407" s="145"/>
      <c r="AP1407" s="150"/>
      <c r="AQ1407" s="132" t="s">
        <v>2161</v>
      </c>
      <c r="AR1407" s="141">
        <v>500</v>
      </c>
      <c r="AS1407" s="142" t="s">
        <v>2162</v>
      </c>
      <c r="AT1407" s="12"/>
      <c r="AU1407" s="12"/>
      <c r="AV1407" s="12"/>
      <c r="AW1407" s="12"/>
      <c r="AX1407" s="12"/>
      <c r="AY1407" s="12"/>
      <c r="AZ1407" s="12"/>
      <c r="BA1407" s="12"/>
      <c r="BB1407" s="14"/>
      <c r="BC1407" s="14"/>
      <c r="BD1407" s="15"/>
      <c r="BE1407" s="137" t="s">
        <v>183</v>
      </c>
      <c r="BF1407" s="11"/>
      <c r="BG1407" s="11"/>
      <c r="BH1407" s="11"/>
      <c r="BI1407" s="11" t="s">
        <v>183</v>
      </c>
      <c r="BJ1407" s="11" t="s">
        <v>183</v>
      </c>
      <c r="BK1407" s="11" t="s">
        <v>183</v>
      </c>
      <c r="BL1407" s="11" t="s">
        <v>183</v>
      </c>
      <c r="BM1407" s="11" t="s">
        <v>183</v>
      </c>
      <c r="BN1407" s="11" t="s">
        <v>183</v>
      </c>
      <c r="BO1407" s="11" t="s">
        <v>183</v>
      </c>
      <c r="BP1407" s="11" t="s">
        <v>183</v>
      </c>
      <c r="BQ1407" s="11" t="s">
        <v>183</v>
      </c>
      <c r="BR1407" s="11" t="s">
        <v>183</v>
      </c>
      <c r="BS1407" s="11" t="s">
        <v>183</v>
      </c>
      <c r="BT1407" s="11" t="s">
        <v>183</v>
      </c>
      <c r="BU1407" s="11"/>
      <c r="BV1407" s="15"/>
      <c r="BW1407" s="15"/>
      <c r="BX1407" s="15"/>
      <c r="BY1407" s="15"/>
      <c r="BZ1407" s="15"/>
      <c r="CA1407" s="15"/>
      <c r="CB1407" s="15"/>
      <c r="CC1407" s="15"/>
      <c r="CD1407" s="15"/>
      <c r="CE1407" s="15"/>
      <c r="CF1407" s="15"/>
      <c r="CG1407" s="15"/>
      <c r="CH1407" s="15"/>
      <c r="CI1407" s="15"/>
      <c r="CJ1407" s="15"/>
      <c r="CK1407" s="15"/>
      <c r="CL1407" s="15"/>
      <c r="CM1407" s="15"/>
      <c r="CN1407" s="15"/>
      <c r="CO1407" s="15"/>
      <c r="CP1407" s="15"/>
      <c r="CQ1407" s="15"/>
      <c r="CR1407" s="15"/>
      <c r="CS1407" s="15"/>
      <c r="CT1407" s="15"/>
      <c r="CU1407" s="15"/>
      <c r="CV1407" s="15"/>
      <c r="CW1407" s="15"/>
      <c r="CX1407" s="15"/>
      <c r="CY1407" s="15"/>
      <c r="CZ1407" s="15"/>
      <c r="DA1407" s="15"/>
      <c r="DB1407" s="16"/>
      <c r="DC1407" s="16"/>
      <c r="DD1407" s="16"/>
      <c r="DE1407" s="16"/>
      <c r="DF1407" s="17"/>
      <c r="DG1407" s="16"/>
      <c r="DH1407" s="16"/>
      <c r="DI1407" s="16"/>
      <c r="DJ1407" s="16"/>
      <c r="DK1407" s="16"/>
      <c r="DL1407" s="16"/>
      <c r="DM1407" s="128"/>
      <c r="DN1407" s="16"/>
      <c r="DO1407" s="16"/>
      <c r="DP1407" s="16"/>
      <c r="DQ1407" s="16"/>
      <c r="DR1407" s="16"/>
      <c r="DS1407" s="16"/>
      <c r="DT1407" s="16"/>
      <c r="DU1407" s="16"/>
      <c r="DV1407" s="16"/>
      <c r="DW1407" s="138"/>
      <c r="DX1407" s="137"/>
      <c r="DY1407" s="137"/>
      <c r="DZ1407" s="17"/>
      <c r="EA1407" s="15"/>
      <c r="EB1407" s="15"/>
      <c r="EC1407" s="15"/>
      <c r="ED1407" s="15"/>
    </row>
    <row r="1408" spans="1:134" ht="15" hidden="1" customHeight="1" x14ac:dyDescent="0.3">
      <c r="A1408" s="220"/>
      <c r="B1408" s="337" t="s">
        <v>2163</v>
      </c>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48"/>
      <c r="AK1408" s="143"/>
      <c r="AL1408" s="143"/>
      <c r="AM1408" s="144"/>
      <c r="AN1408" s="145"/>
      <c r="AO1408" s="145"/>
      <c r="AP1408" s="150"/>
      <c r="AQ1408" s="132" t="s">
        <v>2164</v>
      </c>
      <c r="AR1408" s="147">
        <v>1.5</v>
      </c>
      <c r="AS1408" s="142" t="s">
        <v>1579</v>
      </c>
      <c r="AT1408" s="12"/>
      <c r="AU1408" s="12"/>
      <c r="AV1408" s="12"/>
      <c r="AW1408" s="12"/>
      <c r="AX1408" s="12"/>
      <c r="AY1408" s="12"/>
      <c r="AZ1408" s="12"/>
      <c r="BA1408" s="12"/>
      <c r="BB1408" s="14"/>
      <c r="BC1408" s="14"/>
      <c r="BD1408" s="15"/>
      <c r="BE1408" s="137" t="s">
        <v>183</v>
      </c>
      <c r="BF1408" s="11"/>
      <c r="BG1408" s="11"/>
      <c r="BH1408" s="11"/>
      <c r="BI1408" s="11" t="s">
        <v>183</v>
      </c>
      <c r="BJ1408" s="11" t="s">
        <v>183</v>
      </c>
      <c r="BK1408" s="11" t="s">
        <v>183</v>
      </c>
      <c r="BL1408" s="11" t="s">
        <v>183</v>
      </c>
      <c r="BM1408" s="11" t="s">
        <v>183</v>
      </c>
      <c r="BN1408" s="11" t="s">
        <v>183</v>
      </c>
      <c r="BO1408" s="11" t="s">
        <v>183</v>
      </c>
      <c r="BP1408" s="11" t="s">
        <v>183</v>
      </c>
      <c r="BQ1408" s="11" t="s">
        <v>183</v>
      </c>
      <c r="BR1408" s="11" t="s">
        <v>183</v>
      </c>
      <c r="BS1408" s="11" t="s">
        <v>183</v>
      </c>
      <c r="BT1408" s="11" t="s">
        <v>183</v>
      </c>
      <c r="BU1408" s="11"/>
      <c r="BV1408" s="15"/>
      <c r="BW1408" s="15"/>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c r="CU1408" s="15"/>
      <c r="CV1408" s="15"/>
      <c r="CW1408" s="15"/>
      <c r="CX1408" s="15"/>
      <c r="CY1408" s="15"/>
      <c r="CZ1408" s="15"/>
      <c r="DA1408" s="15"/>
      <c r="DB1408" s="16"/>
      <c r="DC1408" s="16"/>
      <c r="DD1408" s="16"/>
      <c r="DE1408" s="16"/>
      <c r="DF1408" s="17"/>
      <c r="DG1408" s="16"/>
      <c r="DH1408" s="16"/>
      <c r="DI1408" s="16"/>
      <c r="DJ1408" s="16"/>
      <c r="DK1408" s="16"/>
      <c r="DL1408" s="16"/>
      <c r="DM1408" s="128"/>
      <c r="DN1408" s="16"/>
      <c r="DO1408" s="16"/>
      <c r="DP1408" s="16"/>
      <c r="DQ1408" s="16"/>
      <c r="DR1408" s="16"/>
      <c r="DS1408" s="16"/>
      <c r="DT1408" s="16"/>
      <c r="DU1408" s="16"/>
      <c r="DV1408" s="16"/>
      <c r="DW1408" s="138"/>
      <c r="DX1408" s="137"/>
      <c r="DY1408" s="137"/>
      <c r="DZ1408" s="17"/>
      <c r="EA1408" s="15"/>
      <c r="EB1408" s="15"/>
      <c r="EC1408" s="15"/>
      <c r="ED1408" s="15"/>
    </row>
    <row r="1409" spans="1:134" ht="15" hidden="1" customHeight="1" x14ac:dyDescent="0.3">
      <c r="A1409" s="220"/>
      <c r="B1409" s="337" t="s">
        <v>2165</v>
      </c>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48"/>
      <c r="AK1409" s="143"/>
      <c r="AL1409" s="143"/>
      <c r="AM1409" s="144"/>
      <c r="AN1409" s="145"/>
      <c r="AO1409" s="145"/>
      <c r="AP1409" s="150"/>
      <c r="AQ1409" s="12"/>
      <c r="AR1409" s="12"/>
      <c r="AS1409" s="12"/>
      <c r="AT1409" s="12"/>
      <c r="AU1409" s="12"/>
      <c r="AV1409" s="12"/>
      <c r="AW1409" s="12"/>
      <c r="AX1409" s="12"/>
      <c r="AY1409" s="12"/>
      <c r="AZ1409" s="12"/>
      <c r="BA1409" s="12"/>
      <c r="BB1409" s="14"/>
      <c r="BC1409" s="14"/>
      <c r="BD1409" s="15"/>
      <c r="BE1409" s="137" t="s">
        <v>183</v>
      </c>
      <c r="BF1409" s="11"/>
      <c r="BG1409" s="11"/>
      <c r="BH1409" s="11"/>
      <c r="BI1409" s="11" t="s">
        <v>183</v>
      </c>
      <c r="BJ1409" s="11" t="s">
        <v>183</v>
      </c>
      <c r="BK1409" s="11" t="s">
        <v>183</v>
      </c>
      <c r="BL1409" s="11" t="s">
        <v>183</v>
      </c>
      <c r="BM1409" s="11" t="s">
        <v>183</v>
      </c>
      <c r="BN1409" s="11" t="s">
        <v>183</v>
      </c>
      <c r="BO1409" s="11" t="s">
        <v>183</v>
      </c>
      <c r="BP1409" s="11" t="s">
        <v>183</v>
      </c>
      <c r="BQ1409" s="11" t="s">
        <v>183</v>
      </c>
      <c r="BR1409" s="11" t="s">
        <v>183</v>
      </c>
      <c r="BS1409" s="11" t="s">
        <v>183</v>
      </c>
      <c r="BT1409" s="11" t="s">
        <v>183</v>
      </c>
      <c r="BU1409" s="11"/>
      <c r="BV1409" s="15"/>
      <c r="BW1409" s="15"/>
      <c r="BX1409" s="15"/>
      <c r="BY1409" s="15"/>
      <c r="BZ1409" s="15"/>
      <c r="CA1409" s="15"/>
      <c r="CB1409" s="15"/>
      <c r="CC1409" s="15"/>
      <c r="CD1409" s="15"/>
      <c r="CE1409" s="15"/>
      <c r="CF1409" s="15"/>
      <c r="CG1409" s="15"/>
      <c r="CH1409" s="15"/>
      <c r="CI1409" s="15"/>
      <c r="CJ1409" s="15"/>
      <c r="CK1409" s="15"/>
      <c r="CL1409" s="15"/>
      <c r="CM1409" s="15"/>
      <c r="CN1409" s="15"/>
      <c r="CO1409" s="15"/>
      <c r="CP1409" s="15"/>
      <c r="CQ1409" s="15"/>
      <c r="CR1409" s="15"/>
      <c r="CS1409" s="15"/>
      <c r="CT1409" s="15"/>
      <c r="CU1409" s="15"/>
      <c r="CV1409" s="15"/>
      <c r="CW1409" s="15"/>
      <c r="CX1409" s="15"/>
      <c r="CY1409" s="15"/>
      <c r="CZ1409" s="15"/>
      <c r="DA1409" s="15"/>
      <c r="DB1409" s="16"/>
      <c r="DC1409" s="16"/>
      <c r="DD1409" s="16"/>
      <c r="DE1409" s="16"/>
      <c r="DF1409" s="17"/>
      <c r="DG1409" s="16"/>
      <c r="DH1409" s="16"/>
      <c r="DI1409" s="16"/>
      <c r="DJ1409" s="16"/>
      <c r="DK1409" s="16"/>
      <c r="DL1409" s="16"/>
      <c r="DM1409" s="128"/>
      <c r="DN1409" s="16"/>
      <c r="DO1409" s="16"/>
      <c r="DP1409" s="16"/>
      <c r="DQ1409" s="16"/>
      <c r="DR1409" s="16"/>
      <c r="DS1409" s="16"/>
      <c r="DT1409" s="16"/>
      <c r="DU1409" s="16"/>
      <c r="DV1409" s="16"/>
      <c r="DW1409" s="138"/>
      <c r="DX1409" s="137"/>
      <c r="DY1409" s="137"/>
      <c r="DZ1409" s="17"/>
      <c r="EA1409" s="15"/>
      <c r="EB1409" s="15"/>
      <c r="EC1409" s="15"/>
      <c r="ED1409" s="15"/>
    </row>
    <row r="1410" spans="1:134" ht="15" hidden="1" customHeight="1" x14ac:dyDescent="0.3">
      <c r="A1410" s="220"/>
      <c r="B1410" s="139"/>
      <c r="C1410" s="553" t="s">
        <v>2166</v>
      </c>
      <c r="D1410" s="268"/>
      <c r="E1410" s="268"/>
      <c r="F1410" s="268"/>
      <c r="G1410" s="202"/>
      <c r="H1410" s="202"/>
      <c r="I1410" s="202"/>
      <c r="J1410" s="202"/>
      <c r="K1410" s="202"/>
      <c r="L1410" s="268"/>
      <c r="M1410" s="202"/>
      <c r="N1410" s="268"/>
      <c r="O1410" s="268"/>
      <c r="P1410" s="268"/>
      <c r="Q1410" s="268"/>
      <c r="R1410" s="268"/>
      <c r="S1410" s="268"/>
      <c r="T1410" s="268"/>
      <c r="U1410" s="268"/>
      <c r="V1410" s="268"/>
      <c r="W1410" s="268"/>
      <c r="X1410" s="268"/>
      <c r="Y1410" s="268"/>
      <c r="Z1410" s="268"/>
      <c r="AA1410" s="268"/>
      <c r="AB1410" s="268"/>
      <c r="AC1410" s="268"/>
      <c r="AD1410" s="268"/>
      <c r="AE1410" s="268"/>
      <c r="AF1410" s="268"/>
      <c r="AG1410" s="268"/>
      <c r="AH1410" s="268"/>
      <c r="AI1410" s="268"/>
      <c r="AJ1410" s="128">
        <f>IF($DM1410=0,0,(IF(_xlfn.BITAND($DM1410, 128),"8,", "") &amp; IF(_xlfn.BITAND($DM1410,64),"7,", "") &amp; IF(_xlfn.BITAND($DM1410,7), _xlfn.BITAND($DM1410,7) &amp; ",", "") &amp; IF(_xlfn.BITAND($DM1410, 56), _xlfn.BITAND($DM1410, 56)/8, "")))</f>
        <v>0</v>
      </c>
      <c r="AK1410" s="129">
        <v>7103</v>
      </c>
      <c r="AL1410" s="129">
        <v>6</v>
      </c>
      <c r="AM1410" s="130" t="s">
        <v>165</v>
      </c>
      <c r="AN1410" s="131" t="s">
        <v>2158</v>
      </c>
      <c r="AO1410" s="131" t="s">
        <v>343</v>
      </c>
      <c r="AP1410" s="131" t="s">
        <v>2167</v>
      </c>
      <c r="AQ1410" s="132" t="s">
        <v>2168</v>
      </c>
      <c r="AR1410" s="147">
        <v>10</v>
      </c>
      <c r="AS1410" s="142" t="s">
        <v>1579</v>
      </c>
      <c r="AT1410" s="134">
        <v>10</v>
      </c>
      <c r="AU1410" s="134">
        <v>5</v>
      </c>
      <c r="AV1410" s="12" t="s">
        <v>954</v>
      </c>
      <c r="AW1410" s="135">
        <v>0</v>
      </c>
      <c r="AX1410" s="135">
        <v>0</v>
      </c>
      <c r="AY1410" s="135">
        <v>0</v>
      </c>
      <c r="AZ1410" s="135">
        <v>0</v>
      </c>
      <c r="BA1410" s="135">
        <v>0</v>
      </c>
      <c r="BB1410" s="136"/>
      <c r="BC1410" s="136"/>
      <c r="BD1410" s="15"/>
      <c r="BE1410" s="137" t="str">
        <f>IF(C1410="","",C1410)</f>
        <v>IMV Coil Short or Short to Power</v>
      </c>
      <c r="BF1410" s="11"/>
      <c r="BG1410" s="11"/>
      <c r="BH1410" s="11"/>
      <c r="BI1410" s="11" t="s">
        <v>183</v>
      </c>
      <c r="BJ1410" s="11" t="s">
        <v>183</v>
      </c>
      <c r="BK1410" s="11" t="s">
        <v>183</v>
      </c>
      <c r="BL1410" s="11" t="s">
        <v>183</v>
      </c>
      <c r="BM1410" s="11" t="s">
        <v>183</v>
      </c>
      <c r="BN1410" s="11" t="s">
        <v>183</v>
      </c>
      <c r="BO1410" s="11" t="s">
        <v>183</v>
      </c>
      <c r="BP1410" s="11" t="s">
        <v>183</v>
      </c>
      <c r="BQ1410" s="11" t="s">
        <v>183</v>
      </c>
      <c r="BR1410" s="11" t="s">
        <v>183</v>
      </c>
      <c r="BS1410" s="11" t="s">
        <v>183</v>
      </c>
      <c r="BT1410" s="11" t="s">
        <v>183</v>
      </c>
      <c r="BU1410" s="11"/>
      <c r="BV1410" s="15">
        <f>IF(UPPER(TRIM(D1410))="X",1,0)</f>
        <v>0</v>
      </c>
      <c r="BW1410" s="15">
        <f>IF(UPPER(TRIM(E1410))="X",1,0)</f>
        <v>0</v>
      </c>
      <c r="BX1410" s="15">
        <f>IF(UPPER(TRIM(F1410))="X",1,0)</f>
        <v>0</v>
      </c>
      <c r="BY1410" s="15">
        <f>IF(UPPER(TRIM(G1410))="X",1,0)</f>
        <v>0</v>
      </c>
      <c r="BZ1410" s="15">
        <f>IF(UPPER(TRIM(H1410))="X",1,0)</f>
        <v>0</v>
      </c>
      <c r="CA1410" s="15">
        <f>IF(UPPER(TRIM(J1410))="X",1,0)</f>
        <v>0</v>
      </c>
      <c r="CB1410" s="15">
        <f>IF(UPPER(TRIM(L1410))="X",1,0)</f>
        <v>0</v>
      </c>
      <c r="CC1410" s="15">
        <f>IF(UPPER(TRIM(M1410))="X",1,0)</f>
        <v>0</v>
      </c>
      <c r="CD1410" s="15">
        <f>IF(UPPER(TRIM(I1410))="X",1,0)</f>
        <v>0</v>
      </c>
      <c r="CE1410" s="15">
        <f>IF(UPPER(TRIM(K1410))="X",1,0)</f>
        <v>0</v>
      </c>
      <c r="CF1410" s="15">
        <f t="shared" ref="CF1410:DA1410" si="677">IF(UPPER(TRIM(N1410))="X",1,0)</f>
        <v>0</v>
      </c>
      <c r="CG1410" s="15">
        <f t="shared" si="677"/>
        <v>0</v>
      </c>
      <c r="CH1410" s="15">
        <f t="shared" si="677"/>
        <v>0</v>
      </c>
      <c r="CI1410" s="15">
        <f t="shared" si="677"/>
        <v>0</v>
      </c>
      <c r="CJ1410" s="15">
        <f t="shared" si="677"/>
        <v>0</v>
      </c>
      <c r="CK1410" s="15">
        <f t="shared" si="677"/>
        <v>0</v>
      </c>
      <c r="CL1410" s="15">
        <f t="shared" si="677"/>
        <v>0</v>
      </c>
      <c r="CM1410" s="15">
        <f t="shared" si="677"/>
        <v>0</v>
      </c>
      <c r="CN1410" s="15">
        <f t="shared" si="677"/>
        <v>0</v>
      </c>
      <c r="CO1410" s="15">
        <f t="shared" si="677"/>
        <v>0</v>
      </c>
      <c r="CP1410" s="15">
        <f t="shared" si="677"/>
        <v>0</v>
      </c>
      <c r="CQ1410" s="15">
        <f t="shared" si="677"/>
        <v>0</v>
      </c>
      <c r="CR1410" s="15">
        <f t="shared" si="677"/>
        <v>0</v>
      </c>
      <c r="CS1410" s="15">
        <f t="shared" si="677"/>
        <v>0</v>
      </c>
      <c r="CT1410" s="15">
        <f t="shared" si="677"/>
        <v>0</v>
      </c>
      <c r="CU1410" s="15">
        <f t="shared" si="677"/>
        <v>0</v>
      </c>
      <c r="CV1410" s="15">
        <f t="shared" si="677"/>
        <v>0</v>
      </c>
      <c r="CW1410" s="15">
        <f t="shared" si="677"/>
        <v>0</v>
      </c>
      <c r="CX1410" s="15">
        <f t="shared" si="677"/>
        <v>0</v>
      </c>
      <c r="CY1410" s="15">
        <f t="shared" si="677"/>
        <v>0</v>
      </c>
      <c r="CZ1410" s="15">
        <f t="shared" si="677"/>
        <v>0</v>
      </c>
      <c r="DA1410" s="15">
        <f t="shared" si="677"/>
        <v>0</v>
      </c>
      <c r="DB1410" s="16">
        <f>IF(UPPER(TRIM(AM1410))="P", 0, IF(UPPER(TRIM(AM1410))="C", 16384, IF(UPPER(TRIM(AM1410))="B", 32768, IF(UPPER(TRIM(AM1410))="U", 49152, -1))))</f>
        <v>0</v>
      </c>
      <c r="DC1410" s="16">
        <f>HEX2DEC(AN1410)</f>
        <v>12548</v>
      </c>
      <c r="DD1410" s="16">
        <f>IF(UPPER(TRIM(BB1410))="",0,IF(UPPER(TRIM(BB1410))="M",32,IF(UPPER(TRIM(BB1410))="H",64,IF(UPPER(TRIM(BB1410))="I",128,-1))))</f>
        <v>0</v>
      </c>
      <c r="DE1410" s="16">
        <f>IF(UPPER(TRIM(BC1410))="",0, IF(UPPER(TRIM(BC1410))="U",1,IF(UPPER(TRIM(BC1410))="A",2,IF(UPPER(TRIM(BC1410))="B1",4,IF(UPPER(TRIM(BC1410))="B2",8,IF(UPPER(TRIM(BC1410))="C",16,-1))))))</f>
        <v>0</v>
      </c>
      <c r="DF1410" s="17"/>
      <c r="DG1410" s="16">
        <v>583</v>
      </c>
      <c r="DH1410" s="16">
        <f>AK1410</f>
        <v>7103</v>
      </c>
      <c r="DI1410" s="16">
        <f>AL1410</f>
        <v>6</v>
      </c>
      <c r="DJ1410" s="16">
        <f>DB1410 + DC1410</f>
        <v>12548</v>
      </c>
      <c r="DK1410" s="16">
        <f>HEX2DEC(AO1410)</f>
        <v>18</v>
      </c>
      <c r="DL1410" s="16">
        <f>HEX2DEC(AP1410)</f>
        <v>12549</v>
      </c>
      <c r="DM1410" s="128">
        <v>0</v>
      </c>
      <c r="DN1410" s="16">
        <v>437</v>
      </c>
      <c r="DO1410" s="16">
        <f>BV1410*2^15+BW1410*2^14+BX1410*2^13+BY1410*2^12+BZ1410*2^11+CA1410*2^10+CB1410*2^9+CC1410*2^8+CD1410*2^7+CE1410*2^6+CF1410*2^5+CG1410*2^4+CH1410*2^3+CI1410*2^2+CJ1410*2^1+CK1410*2^0</f>
        <v>0</v>
      </c>
      <c r="DP1410" s="16">
        <f>CL1410*2^15+CM1410*2^14+CN1410*2^13+CO1410*2^12+CP1410*2^11+CQ1410*2^10+CR1410*2^9+CS1410*2^8+CT1410*2^7+CU1410*2^6+CV1410*2^5+CW1410*2^4+CX1410*2^3+CY1410*2^2+CZ1410*2^1+DA1410*2^0</f>
        <v>0</v>
      </c>
      <c r="DQ1410" s="16">
        <f>IF(DS1410=2,AT1410*1000,AT1410)</f>
        <v>10</v>
      </c>
      <c r="DR1410" s="16">
        <f>IF(DT1410=2,AU1410*1000,AU1410)</f>
        <v>5</v>
      </c>
      <c r="DS1410" s="16">
        <v>5</v>
      </c>
      <c r="DT1410" s="16">
        <v>5</v>
      </c>
      <c r="DU1410" s="16">
        <f>MAX(0,MIN(AX1410,3))*2^14+MAX(0,MIN(AY1410,3))*2^12+MAX(0,MIN(AZ1410,3))*2^10+MAX(0,MIN(BA1410,3))*2^8+IF(AW1410&lt;0,31,IF(AW1410&gt;30,30,AW1410))</f>
        <v>0</v>
      </c>
      <c r="DV1410" s="16">
        <f>DD1410 + DE1410</f>
        <v>0</v>
      </c>
      <c r="DW1410" s="138"/>
      <c r="DX1410" s="137"/>
      <c r="DY1410" s="137"/>
      <c r="DZ1410" s="17"/>
      <c r="EA1410" s="15"/>
      <c r="EB1410" s="15"/>
      <c r="EC1410" s="15"/>
      <c r="ED1410" s="15"/>
    </row>
    <row r="1411" spans="1:134" ht="15" hidden="1" customHeight="1" x14ac:dyDescent="0.3">
      <c r="A1411" s="220"/>
      <c r="B1411" s="176"/>
      <c r="C1411" s="567"/>
      <c r="D1411" s="184"/>
      <c r="E1411" s="184"/>
      <c r="F1411" s="184"/>
      <c r="G1411" s="184"/>
      <c r="H1411" s="184"/>
      <c r="I1411" s="184"/>
      <c r="J1411" s="184"/>
      <c r="K1411" s="184"/>
      <c r="L1411" s="184"/>
      <c r="M1411" s="184"/>
      <c r="N1411" s="184"/>
      <c r="O1411" s="184"/>
      <c r="P1411" s="184"/>
      <c r="Q1411" s="184"/>
      <c r="R1411" s="184"/>
      <c r="S1411" s="184"/>
      <c r="T1411" s="184"/>
      <c r="U1411" s="184"/>
      <c r="V1411" s="184"/>
      <c r="W1411" s="184"/>
      <c r="X1411" s="184"/>
      <c r="Y1411" s="184"/>
      <c r="Z1411" s="184"/>
      <c r="AA1411" s="184"/>
      <c r="AB1411" s="184"/>
      <c r="AC1411" s="184"/>
      <c r="AD1411" s="184"/>
      <c r="AE1411" s="184"/>
      <c r="AF1411" s="184"/>
      <c r="AG1411" s="184"/>
      <c r="AH1411" s="184"/>
      <c r="AI1411" s="184"/>
      <c r="AJ1411" s="285"/>
      <c r="AK1411" s="184"/>
      <c r="AL1411" s="184"/>
      <c r="AM1411" s="286"/>
      <c r="AN1411" s="287"/>
      <c r="AO1411" s="287"/>
      <c r="AP1411" s="287"/>
      <c r="AQ1411" s="295"/>
      <c r="AR1411" s="189"/>
      <c r="AS1411" s="184"/>
      <c r="AT1411" s="190"/>
      <c r="AU1411" s="341"/>
      <c r="AV1411" s="184"/>
      <c r="AW1411" s="184"/>
      <c r="AX1411" s="184"/>
      <c r="AY1411" s="184"/>
      <c r="AZ1411" s="184"/>
      <c r="BA1411" s="184"/>
      <c r="BB1411" s="186"/>
      <c r="BC1411" s="186"/>
      <c r="BD1411" s="15"/>
      <c r="BE1411" s="137" t="s">
        <v>183</v>
      </c>
      <c r="BF1411" s="146"/>
      <c r="BG1411" s="146"/>
      <c r="BH1411" s="146"/>
      <c r="BI1411" s="11" t="s">
        <v>183</v>
      </c>
      <c r="BJ1411" s="11" t="s">
        <v>183</v>
      </c>
      <c r="BK1411" s="11" t="s">
        <v>183</v>
      </c>
      <c r="BL1411" s="11" t="s">
        <v>183</v>
      </c>
      <c r="BM1411" s="11" t="s">
        <v>183</v>
      </c>
      <c r="BN1411" s="11" t="s">
        <v>183</v>
      </c>
      <c r="BO1411" s="11" t="s">
        <v>183</v>
      </c>
      <c r="BP1411" s="11" t="s">
        <v>183</v>
      </c>
      <c r="BQ1411" s="11" t="s">
        <v>183</v>
      </c>
      <c r="BR1411" s="11" t="s">
        <v>183</v>
      </c>
      <c r="BS1411" s="11" t="s">
        <v>183</v>
      </c>
      <c r="BT1411" s="11" t="s">
        <v>183</v>
      </c>
      <c r="BU1411" s="11"/>
      <c r="BV1411" s="15"/>
      <c r="BW1411" s="15"/>
      <c r="BX1411" s="15"/>
      <c r="BY1411" s="15"/>
      <c r="BZ1411" s="15"/>
      <c r="CA1411" s="15"/>
      <c r="CB1411" s="15"/>
      <c r="CC1411" s="15"/>
      <c r="CD1411" s="15"/>
      <c r="CE1411" s="15"/>
      <c r="CF1411" s="15"/>
      <c r="CG1411" s="15"/>
      <c r="CH1411" s="15"/>
      <c r="CI1411" s="15"/>
      <c r="CJ1411" s="15"/>
      <c r="CK1411" s="15"/>
      <c r="CL1411" s="15"/>
      <c r="CM1411" s="15"/>
      <c r="CN1411" s="15"/>
      <c r="CO1411" s="15"/>
      <c r="CP1411" s="15"/>
      <c r="CQ1411" s="15"/>
      <c r="CR1411" s="15"/>
      <c r="CS1411" s="15"/>
      <c r="CT1411" s="15"/>
      <c r="CU1411" s="15"/>
      <c r="CV1411" s="15"/>
      <c r="CW1411" s="15"/>
      <c r="CX1411" s="15"/>
      <c r="CY1411" s="15"/>
      <c r="CZ1411" s="15"/>
      <c r="DA1411" s="15"/>
      <c r="DB1411" s="16"/>
      <c r="DC1411" s="16"/>
      <c r="DD1411" s="16"/>
      <c r="DE1411" s="16"/>
      <c r="DF1411" s="17"/>
      <c r="DG1411" s="16"/>
      <c r="DH1411" s="16"/>
      <c r="DI1411" s="16"/>
      <c r="DJ1411" s="16"/>
      <c r="DK1411" s="16"/>
      <c r="DL1411" s="16"/>
      <c r="DM1411" s="185"/>
      <c r="DN1411" s="16"/>
      <c r="DO1411" s="16"/>
      <c r="DP1411" s="16"/>
      <c r="DQ1411" s="16"/>
      <c r="DR1411" s="16"/>
      <c r="DS1411" s="16"/>
      <c r="DT1411" s="16"/>
      <c r="DU1411" s="16"/>
      <c r="DV1411" s="16"/>
      <c r="DW1411" s="138"/>
      <c r="DX1411" s="137"/>
      <c r="DY1411" s="137"/>
      <c r="DZ1411" s="17"/>
      <c r="EA1411" s="15"/>
      <c r="EB1411" s="15"/>
      <c r="EC1411" s="15"/>
      <c r="ED1411" s="15"/>
    </row>
    <row r="1412" spans="1:134" ht="15" hidden="1" customHeight="1" x14ac:dyDescent="0.3">
      <c r="A1412" s="220"/>
      <c r="B1412" s="139"/>
      <c r="C1412" s="553" t="s">
        <v>2169</v>
      </c>
      <c r="D1412" s="238"/>
      <c r="E1412" s="238"/>
      <c r="F1412" s="238"/>
      <c r="G1412" s="193"/>
      <c r="H1412" s="193"/>
      <c r="I1412" s="193"/>
      <c r="J1412" s="193"/>
      <c r="K1412" s="193"/>
      <c r="L1412" s="238"/>
      <c r="M1412" s="193"/>
      <c r="N1412" s="238"/>
      <c r="O1412" s="238"/>
      <c r="P1412" s="238"/>
      <c r="Q1412" s="238"/>
      <c r="R1412" s="238"/>
      <c r="S1412" s="239"/>
      <c r="T1412" s="239"/>
      <c r="U1412" s="239"/>
      <c r="V1412" s="239"/>
      <c r="W1412" s="239"/>
      <c r="X1412" s="239"/>
      <c r="Y1412" s="239"/>
      <c r="Z1412" s="239"/>
      <c r="AA1412" s="239"/>
      <c r="AB1412" s="239"/>
      <c r="AC1412" s="239"/>
      <c r="AD1412" s="239"/>
      <c r="AE1412" s="239"/>
      <c r="AF1412" s="239"/>
      <c r="AG1412" s="239"/>
      <c r="AH1412" s="239"/>
      <c r="AI1412" s="239"/>
      <c r="AJ1412" s="128">
        <f t="shared" ref="AJ1412:AJ1423" si="678">IF($DM1412=0,0,(IF(_xlfn.BITAND($DM1412, 128),"8,", "") &amp; IF(_xlfn.BITAND($DM1412,64),"7,", "") &amp; IF(_xlfn.BITAND($DM1412,7), _xlfn.BITAND($DM1412,7) &amp; ",", "") &amp; IF(_xlfn.BITAND($DM1412, 56), _xlfn.BITAND($DM1412, 56)/8, "")))</f>
        <v>0</v>
      </c>
      <c r="AK1412" s="129">
        <v>651</v>
      </c>
      <c r="AL1412" s="129">
        <v>5</v>
      </c>
      <c r="AM1412" s="130" t="s">
        <v>165</v>
      </c>
      <c r="AN1412" s="131" t="s">
        <v>2170</v>
      </c>
      <c r="AO1412" s="131" t="s">
        <v>352</v>
      </c>
      <c r="AP1412" s="302" t="s">
        <v>2171</v>
      </c>
      <c r="AQ1412" s="132" t="s">
        <v>2172</v>
      </c>
      <c r="AR1412" s="133">
        <v>4.0003360215053698</v>
      </c>
      <c r="AS1412" s="12" t="s">
        <v>346</v>
      </c>
      <c r="AT1412" s="134">
        <v>10</v>
      </c>
      <c r="AU1412" s="134">
        <v>5</v>
      </c>
      <c r="AV1412" s="12" t="s">
        <v>954</v>
      </c>
      <c r="AW1412" s="135">
        <v>0</v>
      </c>
      <c r="AX1412" s="135">
        <v>0</v>
      </c>
      <c r="AY1412" s="135">
        <v>0</v>
      </c>
      <c r="AZ1412" s="135">
        <v>0</v>
      </c>
      <c r="BA1412" s="135">
        <v>0</v>
      </c>
      <c r="BB1412" s="136"/>
      <c r="BC1412" s="136"/>
      <c r="BD1412" s="15"/>
      <c r="BE1412" s="137" t="s">
        <v>2173</v>
      </c>
      <c r="BF1412" s="11" t="s">
        <v>264</v>
      </c>
      <c r="BG1412" s="11" t="s">
        <v>265</v>
      </c>
      <c r="BH1412" s="11" t="s">
        <v>266</v>
      </c>
      <c r="BI1412" s="11" t="s">
        <v>1225</v>
      </c>
      <c r="BJ1412" s="11" t="s">
        <v>268</v>
      </c>
      <c r="BK1412" s="11" t="s">
        <v>269</v>
      </c>
      <c r="BL1412" s="11" t="s">
        <v>1026</v>
      </c>
      <c r="BM1412" s="11" t="s">
        <v>179</v>
      </c>
      <c r="BN1412" s="11" t="s">
        <v>182</v>
      </c>
      <c r="BO1412" s="11" t="s">
        <v>181</v>
      </c>
      <c r="BP1412" s="11" t="s">
        <v>272</v>
      </c>
      <c r="BQ1412" s="11" t="s">
        <v>182</v>
      </c>
      <c r="BR1412" s="11" t="s">
        <v>182</v>
      </c>
      <c r="BS1412" s="11" t="s">
        <v>183</v>
      </c>
      <c r="BT1412" s="11" t="s">
        <v>182</v>
      </c>
      <c r="BU1412" s="11"/>
      <c r="BV1412" s="15">
        <f>IF(UPPER(TRIM(D1412))="X",1,0)</f>
        <v>0</v>
      </c>
      <c r="BW1412" s="15">
        <f>IF(UPPER(TRIM(E1412))="X",1,0)</f>
        <v>0</v>
      </c>
      <c r="BX1412" s="15">
        <f>IF(UPPER(TRIM(F1412))="X",1,0)</f>
        <v>0</v>
      </c>
      <c r="BY1412" s="15">
        <f>IF(UPPER(TRIM(G1412))="X",1,0)</f>
        <v>0</v>
      </c>
      <c r="BZ1412" s="15">
        <f>IF(UPPER(TRIM(H1412))="X",1,0)</f>
        <v>0</v>
      </c>
      <c r="CA1412" s="15">
        <f>IF(UPPER(TRIM(J1412))="X",1,0)</f>
        <v>0</v>
      </c>
      <c r="CB1412" s="15">
        <f>IF(UPPER(TRIM(L1412))="X",1,0)</f>
        <v>0</v>
      </c>
      <c r="CC1412" s="15">
        <f>IF(UPPER(TRIM(M1412))="X",1,0)</f>
        <v>0</v>
      </c>
      <c r="CD1412" s="15">
        <f>IF(UPPER(TRIM(I1412))="X",1,0)</f>
        <v>0</v>
      </c>
      <c r="CE1412" s="15">
        <f>IF(UPPER(TRIM(K1412))="X",1,0)</f>
        <v>0</v>
      </c>
      <c r="CF1412" s="15">
        <f t="shared" ref="CF1412:DA1412" si="679">IF(UPPER(TRIM(N1412))="X",1,0)</f>
        <v>0</v>
      </c>
      <c r="CG1412" s="15">
        <f t="shared" si="679"/>
        <v>0</v>
      </c>
      <c r="CH1412" s="15">
        <f t="shared" si="679"/>
        <v>0</v>
      </c>
      <c r="CI1412" s="15">
        <f t="shared" si="679"/>
        <v>0</v>
      </c>
      <c r="CJ1412" s="15">
        <f t="shared" si="679"/>
        <v>0</v>
      </c>
      <c r="CK1412" s="15">
        <f t="shared" si="679"/>
        <v>0</v>
      </c>
      <c r="CL1412" s="15">
        <f t="shared" si="679"/>
        <v>0</v>
      </c>
      <c r="CM1412" s="15">
        <f t="shared" si="679"/>
        <v>0</v>
      </c>
      <c r="CN1412" s="15">
        <f t="shared" si="679"/>
        <v>0</v>
      </c>
      <c r="CO1412" s="15">
        <f t="shared" si="679"/>
        <v>0</v>
      </c>
      <c r="CP1412" s="15">
        <f t="shared" si="679"/>
        <v>0</v>
      </c>
      <c r="CQ1412" s="15">
        <f t="shared" si="679"/>
        <v>0</v>
      </c>
      <c r="CR1412" s="15">
        <f t="shared" si="679"/>
        <v>0</v>
      </c>
      <c r="CS1412" s="15">
        <f t="shared" si="679"/>
        <v>0</v>
      </c>
      <c r="CT1412" s="15">
        <f t="shared" si="679"/>
        <v>0</v>
      </c>
      <c r="CU1412" s="15">
        <f t="shared" si="679"/>
        <v>0</v>
      </c>
      <c r="CV1412" s="15">
        <f t="shared" si="679"/>
        <v>0</v>
      </c>
      <c r="CW1412" s="15">
        <f t="shared" si="679"/>
        <v>0</v>
      </c>
      <c r="CX1412" s="15">
        <f t="shared" si="679"/>
        <v>0</v>
      </c>
      <c r="CY1412" s="15">
        <f t="shared" si="679"/>
        <v>0</v>
      </c>
      <c r="CZ1412" s="15">
        <f t="shared" si="679"/>
        <v>0</v>
      </c>
      <c r="DA1412" s="15">
        <f t="shared" si="679"/>
        <v>0</v>
      </c>
      <c r="DB1412" s="16">
        <f t="shared" ref="DB1412:DB1421" si="680">IF(UPPER(TRIM(AM1412))="P", 0, IF(UPPER(TRIM(AM1412))="C", 16384, IF(UPPER(TRIM(AM1412))="B", 32768, IF(UPPER(TRIM(AM1412))="U", 49152, -1))))</f>
        <v>0</v>
      </c>
      <c r="DC1412" s="16">
        <f t="shared" ref="DC1412:DC1421" si="681">HEX2DEC(AN1412)</f>
        <v>513</v>
      </c>
      <c r="DD1412" s="16">
        <f>IF(UPPER(TRIM(BB1412))="",0,IF(UPPER(TRIM(BB1412))="M",32,IF(UPPER(TRIM(BB1412))="H",64,IF(UPPER(TRIM(BB1412))="I",128,-1))))</f>
        <v>0</v>
      </c>
      <c r="DE1412" s="16">
        <f>IF(UPPER(TRIM(BC1412))="",0, IF(UPPER(TRIM(BC1412))="U",1,IF(UPPER(TRIM(BC1412))="A",2,IF(UPPER(TRIM(BC1412))="B1",4,IF(UPPER(TRIM(BC1412))="B2",8,IF(UPPER(TRIM(BC1412))="C",16,-1))))))</f>
        <v>0</v>
      </c>
      <c r="DF1412" s="17"/>
      <c r="DG1412" s="16">
        <v>46</v>
      </c>
      <c r="DH1412" s="16">
        <f t="shared" ref="DH1412:DI1421" si="682">AK1412</f>
        <v>651</v>
      </c>
      <c r="DI1412" s="16">
        <f t="shared" si="682"/>
        <v>5</v>
      </c>
      <c r="DJ1412" s="16">
        <f t="shared" ref="DJ1412:DJ1421" si="683">DB1412 + DC1412</f>
        <v>513</v>
      </c>
      <c r="DK1412" s="16">
        <f t="shared" ref="DK1412:DL1421" si="684">HEX2DEC(AO1412)</f>
        <v>17</v>
      </c>
      <c r="DL1412" s="16">
        <f t="shared" si="684"/>
        <v>1041</v>
      </c>
      <c r="DM1412" s="128">
        <v>0</v>
      </c>
      <c r="DN1412" s="16">
        <v>53</v>
      </c>
      <c r="DO1412" s="16">
        <f>BV1412*2^15+BW1412*2^14+BX1412*2^13+BY1412*2^12+BZ1412*2^11+CA1412*2^10+CB1412*2^9+CC1412*2^8+CD1412*2^7+CE1412*2^6+CF1412*2^5+CG1412*2^4+CH1412*2^3+CI1412*2^2+CJ1412*2^1+CK1412*2^0</f>
        <v>0</v>
      </c>
      <c r="DP1412" s="16">
        <f>CL1412*2^15+CM1412*2^14+CN1412*2^13+CO1412*2^12+CP1412*2^11+CQ1412*2^10+CR1412*2^9+CS1412*2^8+CT1412*2^7+CU1412*2^6+CV1412*2^5+CW1412*2^4+CX1412*2^3+CY1412*2^2+CZ1412*2^1+DA1412*2^0</f>
        <v>0</v>
      </c>
      <c r="DQ1412" s="16">
        <f>IF(DS1412=2,AT1412*1000,IF(DS1412&gt;2,AT1412,HEX2DEC("40000000")))</f>
        <v>10</v>
      </c>
      <c r="DR1412" s="16">
        <f>IF(DT1412=2,AU1412*1000,IF(DT1412&gt;2,AU1412,HEX2DEC("40000000")))</f>
        <v>5</v>
      </c>
      <c r="DS1412" s="16">
        <v>5</v>
      </c>
      <c r="DT1412" s="16">
        <v>5</v>
      </c>
      <c r="DU1412" s="16">
        <f>MAX(0,MIN(AX1412,3))*2^14+MAX(0,MIN(AY1412,3))*2^12+MAX(0,MIN(AZ1412,3))*2^10+MAX(0,MIN(BA1412,3))*2^8+IF(AW1412&lt;0,31,IF(AW1412&gt;30,30,AW1412))</f>
        <v>0</v>
      </c>
      <c r="DV1412" s="16">
        <f>DD1412 + DE1412</f>
        <v>0</v>
      </c>
      <c r="DW1412" s="138" t="s">
        <v>184</v>
      </c>
      <c r="DX1412" s="137" t="s">
        <v>273</v>
      </c>
      <c r="DY1412" s="137" t="s">
        <v>186</v>
      </c>
      <c r="DZ1412" s="17"/>
      <c r="EA1412" s="15"/>
      <c r="EB1412" s="15"/>
      <c r="EC1412" s="15"/>
      <c r="ED1412" s="15"/>
    </row>
    <row r="1413" spans="1:134" ht="15" hidden="1" customHeight="1" x14ac:dyDescent="0.3">
      <c r="A1413" s="220"/>
      <c r="B1413" s="139"/>
      <c r="C1413" s="553" t="s">
        <v>2174</v>
      </c>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8">
        <f t="shared" si="678"/>
        <v>0</v>
      </c>
      <c r="AK1413" s="129">
        <v>652</v>
      </c>
      <c r="AL1413" s="129">
        <v>5</v>
      </c>
      <c r="AM1413" s="130" t="s">
        <v>165</v>
      </c>
      <c r="AN1413" s="131" t="s">
        <v>2175</v>
      </c>
      <c r="AO1413" s="131" t="s">
        <v>352</v>
      </c>
      <c r="AP1413" s="131" t="s">
        <v>2176</v>
      </c>
      <c r="AQ1413" s="140" t="s">
        <v>2177</v>
      </c>
      <c r="AR1413" s="133">
        <v>9</v>
      </c>
      <c r="AS1413" s="12" t="s">
        <v>346</v>
      </c>
      <c r="AT1413" s="12"/>
      <c r="AU1413" s="12"/>
      <c r="AV1413" s="12"/>
      <c r="AW1413" s="12"/>
      <c r="AX1413" s="12"/>
      <c r="AY1413" s="12"/>
      <c r="AZ1413" s="12"/>
      <c r="BA1413" s="12"/>
      <c r="BB1413" s="14"/>
      <c r="BC1413" s="14"/>
      <c r="BD1413" s="15"/>
      <c r="BE1413" s="137" t="s">
        <v>2178</v>
      </c>
      <c r="BF1413" s="11" t="s">
        <v>264</v>
      </c>
      <c r="BG1413" s="11" t="s">
        <v>265</v>
      </c>
      <c r="BH1413" s="11" t="s">
        <v>266</v>
      </c>
      <c r="BI1413" s="11" t="s">
        <v>1225</v>
      </c>
      <c r="BJ1413" s="11" t="s">
        <v>268</v>
      </c>
      <c r="BK1413" s="11" t="s">
        <v>269</v>
      </c>
      <c r="BL1413" s="11" t="s">
        <v>1026</v>
      </c>
      <c r="BM1413" s="11" t="s">
        <v>179</v>
      </c>
      <c r="BN1413" s="11" t="s">
        <v>182</v>
      </c>
      <c r="BO1413" s="11" t="s">
        <v>181</v>
      </c>
      <c r="BP1413" s="11" t="s">
        <v>272</v>
      </c>
      <c r="BQ1413" s="11" t="s">
        <v>182</v>
      </c>
      <c r="BR1413" s="11" t="s">
        <v>182</v>
      </c>
      <c r="BS1413" s="11" t="s">
        <v>183</v>
      </c>
      <c r="BT1413" s="11" t="s">
        <v>182</v>
      </c>
      <c r="BU1413" s="11"/>
      <c r="BV1413" s="15"/>
      <c r="BW1413" s="15"/>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c r="CU1413" s="15"/>
      <c r="CV1413" s="15"/>
      <c r="CW1413" s="15"/>
      <c r="CX1413" s="15"/>
      <c r="CY1413" s="15"/>
      <c r="CZ1413" s="15"/>
      <c r="DA1413" s="15"/>
      <c r="DB1413" s="16">
        <f t="shared" si="680"/>
        <v>0</v>
      </c>
      <c r="DC1413" s="16">
        <f t="shared" si="681"/>
        <v>514</v>
      </c>
      <c r="DD1413" s="16"/>
      <c r="DE1413" s="16"/>
      <c r="DF1413" s="17"/>
      <c r="DG1413" s="16">
        <v>47</v>
      </c>
      <c r="DH1413" s="16">
        <f t="shared" si="682"/>
        <v>652</v>
      </c>
      <c r="DI1413" s="16">
        <f t="shared" si="682"/>
        <v>5</v>
      </c>
      <c r="DJ1413" s="16">
        <f t="shared" si="683"/>
        <v>514</v>
      </c>
      <c r="DK1413" s="16">
        <f t="shared" si="684"/>
        <v>17</v>
      </c>
      <c r="DL1413" s="16">
        <f t="shared" si="684"/>
        <v>1043</v>
      </c>
      <c r="DM1413" s="128">
        <v>0</v>
      </c>
      <c r="DN1413" s="16">
        <v>53</v>
      </c>
      <c r="DO1413" s="16"/>
      <c r="DP1413" s="16"/>
      <c r="DQ1413" s="16"/>
      <c r="DR1413" s="16"/>
      <c r="DS1413" s="16"/>
      <c r="DT1413" s="16"/>
      <c r="DU1413" s="16"/>
      <c r="DV1413" s="16"/>
      <c r="DW1413" s="138" t="s">
        <v>184</v>
      </c>
      <c r="DX1413" s="137" t="s">
        <v>273</v>
      </c>
      <c r="DY1413" s="137" t="s">
        <v>186</v>
      </c>
      <c r="DZ1413" s="17"/>
      <c r="EA1413" s="15"/>
      <c r="EB1413" s="15"/>
      <c r="EC1413" s="15"/>
      <c r="ED1413" s="15"/>
    </row>
    <row r="1414" spans="1:134" ht="15" hidden="1" customHeight="1" x14ac:dyDescent="0.3">
      <c r="A1414" s="154"/>
      <c r="B1414" s="139"/>
      <c r="C1414" s="561">
        <v>3</v>
      </c>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8">
        <f t="shared" si="678"/>
        <v>0</v>
      </c>
      <c r="AK1414" s="135">
        <v>653</v>
      </c>
      <c r="AL1414" s="135">
        <v>5</v>
      </c>
      <c r="AM1414" s="194" t="s">
        <v>165</v>
      </c>
      <c r="AN1414" s="195" t="s">
        <v>2179</v>
      </c>
      <c r="AO1414" s="195" t="s">
        <v>352</v>
      </c>
      <c r="AP1414" s="195" t="s">
        <v>2180</v>
      </c>
      <c r="AQ1414" s="12"/>
      <c r="AR1414" s="12"/>
      <c r="AS1414" s="12"/>
      <c r="AT1414" s="12"/>
      <c r="AU1414" s="12"/>
      <c r="AV1414" s="12"/>
      <c r="AW1414" s="12"/>
      <c r="AX1414" s="12"/>
      <c r="AY1414" s="12"/>
      <c r="AZ1414" s="12"/>
      <c r="BA1414" s="12"/>
      <c r="BB1414" s="14"/>
      <c r="BC1414" s="14"/>
      <c r="BD1414" s="15"/>
      <c r="BE1414" s="137" t="s">
        <v>2181</v>
      </c>
      <c r="BF1414" s="11" t="s">
        <v>264</v>
      </c>
      <c r="BG1414" s="11" t="s">
        <v>265</v>
      </c>
      <c r="BH1414" s="11" t="s">
        <v>266</v>
      </c>
      <c r="BI1414" s="11" t="s">
        <v>1225</v>
      </c>
      <c r="BJ1414" s="11" t="s">
        <v>268</v>
      </c>
      <c r="BK1414" s="11" t="s">
        <v>269</v>
      </c>
      <c r="BL1414" s="11" t="s">
        <v>1026</v>
      </c>
      <c r="BM1414" s="11" t="s">
        <v>179</v>
      </c>
      <c r="BN1414" s="11" t="s">
        <v>182</v>
      </c>
      <c r="BO1414" s="11" t="s">
        <v>181</v>
      </c>
      <c r="BP1414" s="11" t="s">
        <v>272</v>
      </c>
      <c r="BQ1414" s="11" t="s">
        <v>182</v>
      </c>
      <c r="BR1414" s="11" t="s">
        <v>182</v>
      </c>
      <c r="BS1414" s="11" t="s">
        <v>183</v>
      </c>
      <c r="BT1414" s="11" t="s">
        <v>182</v>
      </c>
      <c r="BU1414" s="11"/>
      <c r="BV1414" s="15"/>
      <c r="BW1414" s="15"/>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c r="CU1414" s="15"/>
      <c r="CV1414" s="15"/>
      <c r="CW1414" s="15"/>
      <c r="CX1414" s="15"/>
      <c r="CY1414" s="15"/>
      <c r="CZ1414" s="15"/>
      <c r="DA1414" s="15"/>
      <c r="DB1414" s="16">
        <f t="shared" si="680"/>
        <v>0</v>
      </c>
      <c r="DC1414" s="16">
        <f t="shared" si="681"/>
        <v>515</v>
      </c>
      <c r="DD1414" s="16"/>
      <c r="DE1414" s="16"/>
      <c r="DF1414" s="17"/>
      <c r="DG1414" s="16">
        <v>48</v>
      </c>
      <c r="DH1414" s="16">
        <f t="shared" si="682"/>
        <v>653</v>
      </c>
      <c r="DI1414" s="16">
        <f t="shared" si="682"/>
        <v>5</v>
      </c>
      <c r="DJ1414" s="16">
        <f t="shared" si="683"/>
        <v>515</v>
      </c>
      <c r="DK1414" s="16">
        <f t="shared" si="684"/>
        <v>17</v>
      </c>
      <c r="DL1414" s="16">
        <f t="shared" si="684"/>
        <v>1045</v>
      </c>
      <c r="DM1414" s="13">
        <v>0</v>
      </c>
      <c r="DN1414" s="16">
        <v>53</v>
      </c>
      <c r="DO1414" s="16"/>
      <c r="DP1414" s="16"/>
      <c r="DQ1414" s="16"/>
      <c r="DR1414" s="16"/>
      <c r="DS1414" s="16"/>
      <c r="DT1414" s="16"/>
      <c r="DU1414" s="16"/>
      <c r="DV1414" s="16"/>
      <c r="DW1414" s="138" t="s">
        <v>184</v>
      </c>
      <c r="DX1414" s="137" t="s">
        <v>273</v>
      </c>
      <c r="DY1414" s="137" t="s">
        <v>186</v>
      </c>
      <c r="DZ1414" s="17"/>
      <c r="EA1414" s="15"/>
      <c r="EB1414" s="15"/>
      <c r="EC1414" s="15"/>
      <c r="ED1414" s="15"/>
    </row>
    <row r="1415" spans="1:134" ht="15" hidden="1" customHeight="1" x14ac:dyDescent="0.3">
      <c r="A1415" s="153"/>
      <c r="B1415" s="139"/>
      <c r="C1415" s="561">
        <v>4</v>
      </c>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8">
        <f t="shared" si="678"/>
        <v>0</v>
      </c>
      <c r="AK1415" s="129">
        <v>654</v>
      </c>
      <c r="AL1415" s="129">
        <v>5</v>
      </c>
      <c r="AM1415" s="130" t="s">
        <v>165</v>
      </c>
      <c r="AN1415" s="131" t="s">
        <v>2182</v>
      </c>
      <c r="AO1415" s="131" t="s">
        <v>352</v>
      </c>
      <c r="AP1415" s="131" t="s">
        <v>2183</v>
      </c>
      <c r="AQ1415" s="132" t="s">
        <v>2184</v>
      </c>
      <c r="AR1415" s="141">
        <v>500</v>
      </c>
      <c r="AS1415" s="142" t="s">
        <v>2162</v>
      </c>
      <c r="AT1415" s="12"/>
      <c r="AU1415" s="12"/>
      <c r="AV1415" s="12"/>
      <c r="AW1415" s="12"/>
      <c r="AX1415" s="12"/>
      <c r="AY1415" s="12"/>
      <c r="AZ1415" s="12"/>
      <c r="BA1415" s="12"/>
      <c r="BB1415" s="14"/>
      <c r="BC1415" s="14"/>
      <c r="BD1415" s="15"/>
      <c r="BE1415" s="137" t="s">
        <v>2185</v>
      </c>
      <c r="BF1415" s="11" t="s">
        <v>264</v>
      </c>
      <c r="BG1415" s="11" t="s">
        <v>265</v>
      </c>
      <c r="BH1415" s="11" t="s">
        <v>266</v>
      </c>
      <c r="BI1415" s="11" t="s">
        <v>1225</v>
      </c>
      <c r="BJ1415" s="11" t="s">
        <v>268</v>
      </c>
      <c r="BK1415" s="11" t="s">
        <v>269</v>
      </c>
      <c r="BL1415" s="11" t="s">
        <v>1026</v>
      </c>
      <c r="BM1415" s="11" t="s">
        <v>179</v>
      </c>
      <c r="BN1415" s="11" t="s">
        <v>182</v>
      </c>
      <c r="BO1415" s="11" t="s">
        <v>181</v>
      </c>
      <c r="BP1415" s="11" t="s">
        <v>272</v>
      </c>
      <c r="BQ1415" s="11" t="s">
        <v>182</v>
      </c>
      <c r="BR1415" s="11" t="s">
        <v>182</v>
      </c>
      <c r="BS1415" s="11" t="s">
        <v>183</v>
      </c>
      <c r="BT1415" s="11" t="s">
        <v>182</v>
      </c>
      <c r="BU1415" s="11"/>
      <c r="BV1415" s="15"/>
      <c r="BW1415" s="15"/>
      <c r="BX1415" s="15"/>
      <c r="BY1415" s="15"/>
      <c r="BZ1415" s="15"/>
      <c r="CA1415" s="15"/>
      <c r="CB1415" s="15"/>
      <c r="CC1415" s="15"/>
      <c r="CD1415" s="15"/>
      <c r="CE1415" s="15"/>
      <c r="CF1415" s="15"/>
      <c r="CG1415" s="15"/>
      <c r="CH1415" s="15"/>
      <c r="CI1415" s="15"/>
      <c r="CJ1415" s="15"/>
      <c r="CK1415" s="15"/>
      <c r="CL1415" s="15"/>
      <c r="CM1415" s="15"/>
      <c r="CN1415" s="15"/>
      <c r="CO1415" s="15"/>
      <c r="CP1415" s="15"/>
      <c r="CQ1415" s="15"/>
      <c r="CR1415" s="15"/>
      <c r="CS1415" s="15"/>
      <c r="CT1415" s="15"/>
      <c r="CU1415" s="15"/>
      <c r="CV1415" s="15"/>
      <c r="CW1415" s="15"/>
      <c r="CX1415" s="15"/>
      <c r="CY1415" s="15"/>
      <c r="CZ1415" s="15"/>
      <c r="DA1415" s="15"/>
      <c r="DB1415" s="16">
        <f t="shared" si="680"/>
        <v>0</v>
      </c>
      <c r="DC1415" s="16">
        <f t="shared" si="681"/>
        <v>516</v>
      </c>
      <c r="DD1415" s="16"/>
      <c r="DE1415" s="16"/>
      <c r="DF1415" s="17"/>
      <c r="DG1415" s="16">
        <v>49</v>
      </c>
      <c r="DH1415" s="16">
        <f t="shared" si="682"/>
        <v>654</v>
      </c>
      <c r="DI1415" s="16">
        <f t="shared" si="682"/>
        <v>5</v>
      </c>
      <c r="DJ1415" s="16">
        <f t="shared" si="683"/>
        <v>516</v>
      </c>
      <c r="DK1415" s="16">
        <f t="shared" si="684"/>
        <v>17</v>
      </c>
      <c r="DL1415" s="16">
        <f t="shared" si="684"/>
        <v>1057</v>
      </c>
      <c r="DM1415" s="128">
        <v>0</v>
      </c>
      <c r="DN1415" s="16">
        <v>53</v>
      </c>
      <c r="DO1415" s="16"/>
      <c r="DP1415" s="16"/>
      <c r="DQ1415" s="16"/>
      <c r="DR1415" s="16"/>
      <c r="DS1415" s="16"/>
      <c r="DT1415" s="16"/>
      <c r="DU1415" s="16"/>
      <c r="DV1415" s="16"/>
      <c r="DW1415" s="138" t="s">
        <v>184</v>
      </c>
      <c r="DX1415" s="137" t="s">
        <v>273</v>
      </c>
      <c r="DY1415" s="137" t="s">
        <v>186</v>
      </c>
      <c r="DZ1415" s="17"/>
      <c r="EA1415" s="15"/>
      <c r="EB1415" s="15"/>
      <c r="EC1415" s="15"/>
      <c r="ED1415" s="15"/>
    </row>
    <row r="1416" spans="1:134" ht="15" hidden="1" customHeight="1" x14ac:dyDescent="0.3">
      <c r="A1416" s="153"/>
      <c r="B1416" s="139"/>
      <c r="C1416" s="561">
        <v>5</v>
      </c>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8">
        <f t="shared" si="678"/>
        <v>0</v>
      </c>
      <c r="AK1416" s="135">
        <v>655</v>
      </c>
      <c r="AL1416" s="135">
        <v>5</v>
      </c>
      <c r="AM1416" s="194" t="s">
        <v>165</v>
      </c>
      <c r="AN1416" s="195" t="s">
        <v>2186</v>
      </c>
      <c r="AO1416" s="195" t="s">
        <v>352</v>
      </c>
      <c r="AP1416" s="195" t="s">
        <v>2187</v>
      </c>
      <c r="AQ1416" s="132" t="s">
        <v>2188</v>
      </c>
      <c r="AR1416" s="225">
        <v>10</v>
      </c>
      <c r="AS1416" s="142" t="s">
        <v>346</v>
      </c>
      <c r="AT1416" s="12"/>
      <c r="AU1416" s="12"/>
      <c r="AV1416" s="12"/>
      <c r="AW1416" s="12"/>
      <c r="AX1416" s="12"/>
      <c r="AY1416" s="12"/>
      <c r="AZ1416" s="12"/>
      <c r="BA1416" s="12"/>
      <c r="BB1416" s="14"/>
      <c r="BC1416" s="14"/>
      <c r="BD1416" s="15"/>
      <c r="BE1416" s="137" t="s">
        <v>2189</v>
      </c>
      <c r="BF1416" s="11" t="s">
        <v>264</v>
      </c>
      <c r="BG1416" s="11" t="s">
        <v>265</v>
      </c>
      <c r="BH1416" s="11" t="s">
        <v>266</v>
      </c>
      <c r="BI1416" s="11" t="s">
        <v>1225</v>
      </c>
      <c r="BJ1416" s="11" t="s">
        <v>268</v>
      </c>
      <c r="BK1416" s="11" t="s">
        <v>269</v>
      </c>
      <c r="BL1416" s="11" t="s">
        <v>1026</v>
      </c>
      <c r="BM1416" s="11" t="s">
        <v>179</v>
      </c>
      <c r="BN1416" s="11" t="s">
        <v>182</v>
      </c>
      <c r="BO1416" s="11" t="s">
        <v>181</v>
      </c>
      <c r="BP1416" s="11" t="s">
        <v>272</v>
      </c>
      <c r="BQ1416" s="11" t="s">
        <v>182</v>
      </c>
      <c r="BR1416" s="11" t="s">
        <v>182</v>
      </c>
      <c r="BS1416" s="11" t="s">
        <v>183</v>
      </c>
      <c r="BT1416" s="11" t="s">
        <v>182</v>
      </c>
      <c r="BU1416" s="11"/>
      <c r="BV1416" s="15"/>
      <c r="BW1416" s="15"/>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c r="CU1416" s="15"/>
      <c r="CV1416" s="15"/>
      <c r="CW1416" s="15"/>
      <c r="CX1416" s="15"/>
      <c r="CY1416" s="15"/>
      <c r="CZ1416" s="15"/>
      <c r="DA1416" s="15"/>
      <c r="DB1416" s="16">
        <f t="shared" si="680"/>
        <v>0</v>
      </c>
      <c r="DC1416" s="16">
        <f t="shared" si="681"/>
        <v>517</v>
      </c>
      <c r="DD1416" s="16"/>
      <c r="DE1416" s="16"/>
      <c r="DF1416" s="17"/>
      <c r="DG1416" s="16">
        <v>50</v>
      </c>
      <c r="DH1416" s="16">
        <f t="shared" si="682"/>
        <v>655</v>
      </c>
      <c r="DI1416" s="16">
        <f t="shared" si="682"/>
        <v>5</v>
      </c>
      <c r="DJ1416" s="16">
        <f t="shared" si="683"/>
        <v>517</v>
      </c>
      <c r="DK1416" s="16">
        <f t="shared" si="684"/>
        <v>17</v>
      </c>
      <c r="DL1416" s="16">
        <f t="shared" si="684"/>
        <v>1059</v>
      </c>
      <c r="DM1416" s="13">
        <v>0</v>
      </c>
      <c r="DN1416" s="16">
        <v>53</v>
      </c>
      <c r="DO1416" s="16"/>
      <c r="DP1416" s="16"/>
      <c r="DQ1416" s="16"/>
      <c r="DR1416" s="16"/>
      <c r="DS1416" s="16"/>
      <c r="DT1416" s="16"/>
      <c r="DU1416" s="16"/>
      <c r="DV1416" s="16"/>
      <c r="DW1416" s="138" t="s">
        <v>184</v>
      </c>
      <c r="DX1416" s="137" t="s">
        <v>273</v>
      </c>
      <c r="DY1416" s="137" t="s">
        <v>186</v>
      </c>
      <c r="DZ1416" s="17"/>
      <c r="EA1416" s="15"/>
      <c r="EB1416" s="15"/>
      <c r="EC1416" s="15"/>
      <c r="ED1416" s="15"/>
    </row>
    <row r="1417" spans="1:134" ht="15" hidden="1" customHeight="1" x14ac:dyDescent="0.3">
      <c r="A1417" s="340"/>
      <c r="B1417" s="139"/>
      <c r="C1417" s="561">
        <v>6</v>
      </c>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8">
        <f t="shared" si="678"/>
        <v>0</v>
      </c>
      <c r="AK1417" s="129">
        <v>656</v>
      </c>
      <c r="AL1417" s="129">
        <v>5</v>
      </c>
      <c r="AM1417" s="130" t="s">
        <v>165</v>
      </c>
      <c r="AN1417" s="131" t="s">
        <v>2190</v>
      </c>
      <c r="AO1417" s="131" t="s">
        <v>352</v>
      </c>
      <c r="AP1417" s="131" t="s">
        <v>2191</v>
      </c>
      <c r="AQ1417" s="132"/>
      <c r="AR1417" s="12"/>
      <c r="AS1417" s="12"/>
      <c r="AT1417" s="12"/>
      <c r="AU1417" s="12"/>
      <c r="AV1417" s="12"/>
      <c r="AW1417" s="12"/>
      <c r="AX1417" s="12"/>
      <c r="AY1417" s="12"/>
      <c r="AZ1417" s="12"/>
      <c r="BA1417" s="12"/>
      <c r="BB1417" s="14"/>
      <c r="BC1417" s="14"/>
      <c r="BD1417" s="15"/>
      <c r="BE1417" s="137" t="s">
        <v>2192</v>
      </c>
      <c r="BF1417" s="11" t="s">
        <v>264</v>
      </c>
      <c r="BG1417" s="11" t="s">
        <v>265</v>
      </c>
      <c r="BH1417" s="11" t="s">
        <v>266</v>
      </c>
      <c r="BI1417" s="11" t="s">
        <v>1225</v>
      </c>
      <c r="BJ1417" s="11" t="s">
        <v>268</v>
      </c>
      <c r="BK1417" s="11" t="s">
        <v>269</v>
      </c>
      <c r="BL1417" s="11" t="s">
        <v>1026</v>
      </c>
      <c r="BM1417" s="11" t="s">
        <v>179</v>
      </c>
      <c r="BN1417" s="11" t="s">
        <v>182</v>
      </c>
      <c r="BO1417" s="11" t="s">
        <v>181</v>
      </c>
      <c r="BP1417" s="11" t="s">
        <v>272</v>
      </c>
      <c r="BQ1417" s="11" t="s">
        <v>182</v>
      </c>
      <c r="BR1417" s="11" t="s">
        <v>182</v>
      </c>
      <c r="BS1417" s="11" t="s">
        <v>183</v>
      </c>
      <c r="BT1417" s="11" t="s">
        <v>182</v>
      </c>
      <c r="BU1417" s="11"/>
      <c r="BV1417" s="15"/>
      <c r="BW1417" s="15"/>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c r="CU1417" s="15"/>
      <c r="CV1417" s="15"/>
      <c r="CW1417" s="15"/>
      <c r="CX1417" s="15"/>
      <c r="CY1417" s="15"/>
      <c r="CZ1417" s="15"/>
      <c r="DA1417" s="15"/>
      <c r="DB1417" s="16">
        <f t="shared" si="680"/>
        <v>0</v>
      </c>
      <c r="DC1417" s="16">
        <f t="shared" si="681"/>
        <v>518</v>
      </c>
      <c r="DD1417" s="16"/>
      <c r="DE1417" s="16"/>
      <c r="DF1417" s="17"/>
      <c r="DG1417" s="16">
        <v>51</v>
      </c>
      <c r="DH1417" s="16">
        <f t="shared" si="682"/>
        <v>656</v>
      </c>
      <c r="DI1417" s="16">
        <f t="shared" si="682"/>
        <v>5</v>
      </c>
      <c r="DJ1417" s="16">
        <f t="shared" si="683"/>
        <v>518</v>
      </c>
      <c r="DK1417" s="16">
        <f t="shared" si="684"/>
        <v>17</v>
      </c>
      <c r="DL1417" s="16">
        <f t="shared" si="684"/>
        <v>1061</v>
      </c>
      <c r="DM1417" s="128">
        <v>0</v>
      </c>
      <c r="DN1417" s="16">
        <v>53</v>
      </c>
      <c r="DO1417" s="16"/>
      <c r="DP1417" s="16"/>
      <c r="DQ1417" s="16"/>
      <c r="DR1417" s="16"/>
      <c r="DS1417" s="16"/>
      <c r="DT1417" s="16"/>
      <c r="DU1417" s="16"/>
      <c r="DV1417" s="16"/>
      <c r="DW1417" s="138" t="s">
        <v>184</v>
      </c>
      <c r="DX1417" s="137" t="s">
        <v>273</v>
      </c>
      <c r="DY1417" s="137" t="s">
        <v>186</v>
      </c>
      <c r="DZ1417" s="17"/>
      <c r="EA1417" s="15"/>
      <c r="EB1417" s="15"/>
      <c r="EC1417" s="15"/>
      <c r="ED1417" s="15"/>
    </row>
    <row r="1418" spans="1:134" ht="15" hidden="1" customHeight="1" x14ac:dyDescent="0.3">
      <c r="A1418" s="220"/>
      <c r="B1418" s="139"/>
      <c r="C1418" s="561">
        <v>7</v>
      </c>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8">
        <f t="shared" si="678"/>
        <v>0</v>
      </c>
      <c r="AK1418" s="135">
        <v>657</v>
      </c>
      <c r="AL1418" s="135">
        <v>5</v>
      </c>
      <c r="AM1418" s="194" t="s">
        <v>165</v>
      </c>
      <c r="AN1418" s="195" t="s">
        <v>2193</v>
      </c>
      <c r="AO1418" s="195" t="s">
        <v>352</v>
      </c>
      <c r="AP1418" s="195" t="s">
        <v>2194</v>
      </c>
      <c r="AQ1418" s="132" t="s">
        <v>2195</v>
      </c>
      <c r="AR1418" s="12"/>
      <c r="AS1418" s="12"/>
      <c r="AT1418" s="12"/>
      <c r="AU1418" s="12"/>
      <c r="AV1418" s="12"/>
      <c r="AW1418" s="12"/>
      <c r="AX1418" s="12"/>
      <c r="AY1418" s="12"/>
      <c r="AZ1418" s="12"/>
      <c r="BA1418" s="12"/>
      <c r="BB1418" s="14"/>
      <c r="BC1418" s="14"/>
      <c r="BD1418" s="15"/>
      <c r="BE1418" s="137" t="s">
        <v>2196</v>
      </c>
      <c r="BF1418" s="11" t="s">
        <v>264</v>
      </c>
      <c r="BG1418" s="11" t="s">
        <v>265</v>
      </c>
      <c r="BH1418" s="11" t="s">
        <v>266</v>
      </c>
      <c r="BI1418" s="11" t="s">
        <v>1225</v>
      </c>
      <c r="BJ1418" s="11" t="s">
        <v>268</v>
      </c>
      <c r="BK1418" s="11" t="s">
        <v>269</v>
      </c>
      <c r="BL1418" s="11" t="s">
        <v>1026</v>
      </c>
      <c r="BM1418" s="11" t="s">
        <v>179</v>
      </c>
      <c r="BN1418" s="11" t="s">
        <v>182</v>
      </c>
      <c r="BO1418" s="11" t="s">
        <v>181</v>
      </c>
      <c r="BP1418" s="11" t="s">
        <v>272</v>
      </c>
      <c r="BQ1418" s="11" t="s">
        <v>182</v>
      </c>
      <c r="BR1418" s="11" t="s">
        <v>182</v>
      </c>
      <c r="BS1418" s="11" t="s">
        <v>183</v>
      </c>
      <c r="BT1418" s="11" t="s">
        <v>182</v>
      </c>
      <c r="BU1418" s="11"/>
      <c r="BV1418" s="15"/>
      <c r="BW1418" s="15"/>
      <c r="BX1418" s="15"/>
      <c r="BY1418" s="15"/>
      <c r="BZ1418" s="15"/>
      <c r="CA1418" s="15"/>
      <c r="CB1418" s="15"/>
      <c r="CC1418" s="15"/>
      <c r="CD1418" s="15"/>
      <c r="CE1418" s="15"/>
      <c r="CF1418" s="15"/>
      <c r="CG1418" s="15"/>
      <c r="CH1418" s="15"/>
      <c r="CI1418" s="15"/>
      <c r="CJ1418" s="15"/>
      <c r="CK1418" s="15"/>
      <c r="CL1418" s="15"/>
      <c r="CM1418" s="15"/>
      <c r="CN1418" s="15"/>
      <c r="CO1418" s="15"/>
      <c r="CP1418" s="15"/>
      <c r="CQ1418" s="15"/>
      <c r="CR1418" s="15"/>
      <c r="CS1418" s="15"/>
      <c r="CT1418" s="15"/>
      <c r="CU1418" s="15"/>
      <c r="CV1418" s="15"/>
      <c r="CW1418" s="15"/>
      <c r="CX1418" s="15"/>
      <c r="CY1418" s="15"/>
      <c r="CZ1418" s="15"/>
      <c r="DA1418" s="15"/>
      <c r="DB1418" s="16">
        <f t="shared" si="680"/>
        <v>0</v>
      </c>
      <c r="DC1418" s="16">
        <f t="shared" si="681"/>
        <v>519</v>
      </c>
      <c r="DD1418" s="16"/>
      <c r="DE1418" s="16"/>
      <c r="DF1418" s="17"/>
      <c r="DG1418" s="16">
        <v>52</v>
      </c>
      <c r="DH1418" s="16">
        <f t="shared" si="682"/>
        <v>657</v>
      </c>
      <c r="DI1418" s="16">
        <f t="shared" si="682"/>
        <v>5</v>
      </c>
      <c r="DJ1418" s="16">
        <f t="shared" si="683"/>
        <v>519</v>
      </c>
      <c r="DK1418" s="16">
        <f t="shared" si="684"/>
        <v>17</v>
      </c>
      <c r="DL1418" s="16">
        <f t="shared" si="684"/>
        <v>1073</v>
      </c>
      <c r="DM1418" s="13">
        <v>0</v>
      </c>
      <c r="DN1418" s="16">
        <v>53</v>
      </c>
      <c r="DO1418" s="16"/>
      <c r="DP1418" s="16"/>
      <c r="DQ1418" s="16"/>
      <c r="DR1418" s="16"/>
      <c r="DS1418" s="16"/>
      <c r="DT1418" s="16"/>
      <c r="DU1418" s="16"/>
      <c r="DV1418" s="16"/>
      <c r="DW1418" s="138" t="s">
        <v>184</v>
      </c>
      <c r="DX1418" s="137" t="s">
        <v>273</v>
      </c>
      <c r="DY1418" s="137" t="s">
        <v>186</v>
      </c>
      <c r="DZ1418" s="17"/>
      <c r="EA1418" s="15"/>
      <c r="EB1418" s="15"/>
      <c r="EC1418" s="15"/>
      <c r="ED1418" s="15"/>
    </row>
    <row r="1419" spans="1:134" ht="15" hidden="1" customHeight="1" x14ac:dyDescent="0.3">
      <c r="A1419" s="154"/>
      <c r="B1419" s="337" t="s">
        <v>2197</v>
      </c>
      <c r="C1419" s="561">
        <v>8</v>
      </c>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8">
        <f t="shared" si="678"/>
        <v>0</v>
      </c>
      <c r="AK1419" s="129">
        <v>658</v>
      </c>
      <c r="AL1419" s="129">
        <v>5</v>
      </c>
      <c r="AM1419" s="130" t="s">
        <v>165</v>
      </c>
      <c r="AN1419" s="131" t="s">
        <v>2198</v>
      </c>
      <c r="AO1419" s="131" t="s">
        <v>352</v>
      </c>
      <c r="AP1419" s="131" t="s">
        <v>2199</v>
      </c>
      <c r="AQ1419" s="132" t="s">
        <v>2200</v>
      </c>
      <c r="AR1419" s="12"/>
      <c r="AS1419" s="12"/>
      <c r="AT1419" s="12"/>
      <c r="AU1419" s="12"/>
      <c r="AV1419" s="12"/>
      <c r="AW1419" s="12"/>
      <c r="AX1419" s="12"/>
      <c r="AY1419" s="12"/>
      <c r="AZ1419" s="12"/>
      <c r="BA1419" s="12"/>
      <c r="BB1419" s="14"/>
      <c r="BC1419" s="14"/>
      <c r="BD1419" s="15"/>
      <c r="BE1419" s="137" t="s">
        <v>2201</v>
      </c>
      <c r="BF1419" s="11" t="s">
        <v>264</v>
      </c>
      <c r="BG1419" s="11" t="s">
        <v>265</v>
      </c>
      <c r="BH1419" s="11" t="s">
        <v>266</v>
      </c>
      <c r="BI1419" s="11" t="s">
        <v>1225</v>
      </c>
      <c r="BJ1419" s="11" t="s">
        <v>268</v>
      </c>
      <c r="BK1419" s="11" t="s">
        <v>269</v>
      </c>
      <c r="BL1419" s="11" t="s">
        <v>1026</v>
      </c>
      <c r="BM1419" s="11" t="s">
        <v>179</v>
      </c>
      <c r="BN1419" s="11" t="s">
        <v>182</v>
      </c>
      <c r="BO1419" s="11" t="s">
        <v>181</v>
      </c>
      <c r="BP1419" s="11" t="s">
        <v>272</v>
      </c>
      <c r="BQ1419" s="11" t="s">
        <v>182</v>
      </c>
      <c r="BR1419" s="11" t="s">
        <v>182</v>
      </c>
      <c r="BS1419" s="11" t="s">
        <v>183</v>
      </c>
      <c r="BT1419" s="11" t="s">
        <v>182</v>
      </c>
      <c r="BU1419" s="11"/>
      <c r="BV1419" s="15"/>
      <c r="BW1419" s="15"/>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c r="CU1419" s="15"/>
      <c r="CV1419" s="15"/>
      <c r="CW1419" s="15"/>
      <c r="CX1419" s="15"/>
      <c r="CY1419" s="15"/>
      <c r="CZ1419" s="15"/>
      <c r="DA1419" s="15"/>
      <c r="DB1419" s="16">
        <f t="shared" si="680"/>
        <v>0</v>
      </c>
      <c r="DC1419" s="16">
        <f t="shared" si="681"/>
        <v>520</v>
      </c>
      <c r="DD1419" s="16"/>
      <c r="DE1419" s="16"/>
      <c r="DF1419" s="17"/>
      <c r="DG1419" s="16">
        <v>53</v>
      </c>
      <c r="DH1419" s="16">
        <f t="shared" si="682"/>
        <v>658</v>
      </c>
      <c r="DI1419" s="16">
        <f t="shared" si="682"/>
        <v>5</v>
      </c>
      <c r="DJ1419" s="16">
        <f t="shared" si="683"/>
        <v>520</v>
      </c>
      <c r="DK1419" s="16">
        <f t="shared" si="684"/>
        <v>17</v>
      </c>
      <c r="DL1419" s="16">
        <f t="shared" si="684"/>
        <v>1075</v>
      </c>
      <c r="DM1419" s="128">
        <v>0</v>
      </c>
      <c r="DN1419" s="16">
        <v>53</v>
      </c>
      <c r="DO1419" s="16"/>
      <c r="DP1419" s="16"/>
      <c r="DQ1419" s="16"/>
      <c r="DR1419" s="16"/>
      <c r="DS1419" s="16"/>
      <c r="DT1419" s="16"/>
      <c r="DU1419" s="16"/>
      <c r="DV1419" s="16"/>
      <c r="DW1419" s="138" t="s">
        <v>184</v>
      </c>
      <c r="DX1419" s="137" t="s">
        <v>273</v>
      </c>
      <c r="DY1419" s="137" t="s">
        <v>186</v>
      </c>
      <c r="DZ1419" s="17"/>
      <c r="EA1419" s="15"/>
      <c r="EB1419" s="15"/>
      <c r="EC1419" s="15"/>
      <c r="ED1419" s="15"/>
    </row>
    <row r="1420" spans="1:134" ht="15" hidden="1" customHeight="1" x14ac:dyDescent="0.3">
      <c r="A1420" s="123"/>
      <c r="B1420" s="337" t="s">
        <v>2202</v>
      </c>
      <c r="C1420" s="561">
        <v>9</v>
      </c>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8">
        <f t="shared" si="678"/>
        <v>0</v>
      </c>
      <c r="AK1420" s="135">
        <v>659</v>
      </c>
      <c r="AL1420" s="135">
        <v>5</v>
      </c>
      <c r="AM1420" s="194" t="s">
        <v>165</v>
      </c>
      <c r="AN1420" s="195" t="s">
        <v>2203</v>
      </c>
      <c r="AO1420" s="195" t="s">
        <v>352</v>
      </c>
      <c r="AP1420" s="195" t="s">
        <v>189</v>
      </c>
      <c r="AQ1420" s="132" t="s">
        <v>2177</v>
      </c>
      <c r="AR1420" s="225">
        <v>22</v>
      </c>
      <c r="AS1420" s="12" t="s">
        <v>346</v>
      </c>
      <c r="AT1420" s="12"/>
      <c r="AU1420" s="12"/>
      <c r="AV1420" s="12"/>
      <c r="AW1420" s="12"/>
      <c r="AX1420" s="12"/>
      <c r="AY1420" s="12"/>
      <c r="AZ1420" s="12"/>
      <c r="BA1420" s="12"/>
      <c r="BB1420" s="14"/>
      <c r="BC1420" s="14"/>
      <c r="BD1420" s="15"/>
      <c r="BE1420" s="137" t="s">
        <v>2204</v>
      </c>
      <c r="BF1420" s="11" t="s">
        <v>264</v>
      </c>
      <c r="BG1420" s="11" t="s">
        <v>265</v>
      </c>
      <c r="BH1420" s="11" t="s">
        <v>266</v>
      </c>
      <c r="BI1420" s="11" t="s">
        <v>1225</v>
      </c>
      <c r="BJ1420" s="11" t="s">
        <v>268</v>
      </c>
      <c r="BK1420" s="11" t="s">
        <v>269</v>
      </c>
      <c r="BL1420" s="11" t="s">
        <v>1026</v>
      </c>
      <c r="BM1420" s="11" t="s">
        <v>179</v>
      </c>
      <c r="BN1420" s="11" t="s">
        <v>182</v>
      </c>
      <c r="BO1420" s="11" t="s">
        <v>181</v>
      </c>
      <c r="BP1420" s="11" t="s">
        <v>272</v>
      </c>
      <c r="BQ1420" s="11" t="s">
        <v>182</v>
      </c>
      <c r="BR1420" s="11" t="s">
        <v>182</v>
      </c>
      <c r="BS1420" s="11" t="s">
        <v>183</v>
      </c>
      <c r="BT1420" s="11" t="s">
        <v>182</v>
      </c>
      <c r="BU1420" s="11"/>
      <c r="BV1420" s="15"/>
      <c r="BW1420" s="15"/>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c r="CU1420" s="15"/>
      <c r="CV1420" s="15"/>
      <c r="CW1420" s="15"/>
      <c r="CX1420" s="15"/>
      <c r="CY1420" s="15"/>
      <c r="CZ1420" s="15"/>
      <c r="DA1420" s="15"/>
      <c r="DB1420" s="16">
        <f t="shared" si="680"/>
        <v>0</v>
      </c>
      <c r="DC1420" s="16">
        <f t="shared" si="681"/>
        <v>521</v>
      </c>
      <c r="DD1420" s="16"/>
      <c r="DE1420" s="16"/>
      <c r="DF1420" s="17"/>
      <c r="DG1420" s="16">
        <v>54</v>
      </c>
      <c r="DH1420" s="16">
        <f t="shared" si="682"/>
        <v>659</v>
      </c>
      <c r="DI1420" s="16">
        <f t="shared" si="682"/>
        <v>5</v>
      </c>
      <c r="DJ1420" s="16">
        <f t="shared" si="683"/>
        <v>521</v>
      </c>
      <c r="DK1420" s="16">
        <f t="shared" si="684"/>
        <v>17</v>
      </c>
      <c r="DL1420" s="16">
        <f t="shared" si="684"/>
        <v>4369</v>
      </c>
      <c r="DM1420" s="13">
        <v>0</v>
      </c>
      <c r="DN1420" s="16">
        <v>53</v>
      </c>
      <c r="DO1420" s="16"/>
      <c r="DP1420" s="16"/>
      <c r="DQ1420" s="16"/>
      <c r="DR1420" s="16"/>
      <c r="DS1420" s="16"/>
      <c r="DT1420" s="16"/>
      <c r="DU1420" s="16"/>
      <c r="DV1420" s="16"/>
      <c r="DW1420" s="138" t="s">
        <v>184</v>
      </c>
      <c r="DX1420" s="137" t="s">
        <v>273</v>
      </c>
      <c r="DY1420" s="137" t="s">
        <v>186</v>
      </c>
      <c r="DZ1420" s="17"/>
      <c r="EA1420" s="15"/>
      <c r="EB1420" s="15"/>
      <c r="EC1420" s="15"/>
      <c r="ED1420" s="15"/>
    </row>
    <row r="1421" spans="1:134" ht="15" hidden="1" customHeight="1" x14ac:dyDescent="0.3">
      <c r="A1421" s="123"/>
      <c r="B1421" s="337" t="s">
        <v>2205</v>
      </c>
      <c r="C1421" s="561">
        <v>10</v>
      </c>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8">
        <f t="shared" si="678"/>
        <v>0</v>
      </c>
      <c r="AK1421" s="129">
        <v>660</v>
      </c>
      <c r="AL1421" s="129">
        <v>5</v>
      </c>
      <c r="AM1421" s="130" t="s">
        <v>165</v>
      </c>
      <c r="AN1421" s="131" t="s">
        <v>2206</v>
      </c>
      <c r="AO1421" s="131" t="s">
        <v>352</v>
      </c>
      <c r="AP1421" s="131" t="s">
        <v>189</v>
      </c>
      <c r="AQ1421" s="12"/>
      <c r="AR1421" s="12"/>
      <c r="AS1421" s="12"/>
      <c r="AT1421" s="12"/>
      <c r="AU1421" s="12"/>
      <c r="AV1421" s="12"/>
      <c r="AW1421" s="12"/>
      <c r="AX1421" s="12"/>
      <c r="AY1421" s="12"/>
      <c r="AZ1421" s="12"/>
      <c r="BA1421" s="12"/>
      <c r="BB1421" s="14"/>
      <c r="BC1421" s="14"/>
      <c r="BD1421" s="15"/>
      <c r="BE1421" s="137" t="s">
        <v>2207</v>
      </c>
      <c r="BF1421" s="11" t="s">
        <v>264</v>
      </c>
      <c r="BG1421" s="11" t="s">
        <v>265</v>
      </c>
      <c r="BH1421" s="11" t="s">
        <v>266</v>
      </c>
      <c r="BI1421" s="11" t="s">
        <v>1225</v>
      </c>
      <c r="BJ1421" s="11" t="s">
        <v>268</v>
      </c>
      <c r="BK1421" s="11" t="s">
        <v>269</v>
      </c>
      <c r="BL1421" s="11" t="s">
        <v>1026</v>
      </c>
      <c r="BM1421" s="11" t="s">
        <v>179</v>
      </c>
      <c r="BN1421" s="11" t="s">
        <v>182</v>
      </c>
      <c r="BO1421" s="11" t="s">
        <v>181</v>
      </c>
      <c r="BP1421" s="11" t="s">
        <v>272</v>
      </c>
      <c r="BQ1421" s="11" t="s">
        <v>182</v>
      </c>
      <c r="BR1421" s="11" t="s">
        <v>182</v>
      </c>
      <c r="BS1421" s="11" t="s">
        <v>183</v>
      </c>
      <c r="BT1421" s="11" t="s">
        <v>182</v>
      </c>
      <c r="BU1421" s="11"/>
      <c r="BV1421" s="15"/>
      <c r="BW1421" s="15"/>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c r="CU1421" s="15"/>
      <c r="CV1421" s="15"/>
      <c r="CW1421" s="15"/>
      <c r="CX1421" s="15"/>
      <c r="CY1421" s="15"/>
      <c r="CZ1421" s="15"/>
      <c r="DA1421" s="15"/>
      <c r="DB1421" s="16">
        <f t="shared" si="680"/>
        <v>0</v>
      </c>
      <c r="DC1421" s="16">
        <f t="shared" si="681"/>
        <v>528</v>
      </c>
      <c r="DD1421" s="16"/>
      <c r="DE1421" s="16"/>
      <c r="DF1421" s="17"/>
      <c r="DG1421" s="16">
        <v>55</v>
      </c>
      <c r="DH1421" s="16">
        <f t="shared" si="682"/>
        <v>660</v>
      </c>
      <c r="DI1421" s="16">
        <f t="shared" si="682"/>
        <v>5</v>
      </c>
      <c r="DJ1421" s="16">
        <f t="shared" si="683"/>
        <v>528</v>
      </c>
      <c r="DK1421" s="16">
        <f t="shared" si="684"/>
        <v>17</v>
      </c>
      <c r="DL1421" s="16">
        <f t="shared" si="684"/>
        <v>4369</v>
      </c>
      <c r="DM1421" s="128">
        <v>0</v>
      </c>
      <c r="DN1421" s="16">
        <v>53</v>
      </c>
      <c r="DO1421" s="16"/>
      <c r="DP1421" s="16"/>
      <c r="DQ1421" s="16"/>
      <c r="DR1421" s="16"/>
      <c r="DS1421" s="16"/>
      <c r="DT1421" s="16"/>
      <c r="DU1421" s="16"/>
      <c r="DV1421" s="16"/>
      <c r="DW1421" s="138" t="s">
        <v>184</v>
      </c>
      <c r="DX1421" s="137" t="s">
        <v>273</v>
      </c>
      <c r="DY1421" s="137" t="s">
        <v>186</v>
      </c>
      <c r="DZ1421" s="17"/>
      <c r="EA1421" s="15"/>
      <c r="EB1421" s="15"/>
      <c r="EC1421" s="15"/>
      <c r="ED1421" s="15"/>
    </row>
    <row r="1422" spans="1:134" ht="15" hidden="1" customHeight="1" x14ac:dyDescent="0.3">
      <c r="A1422" s="123"/>
      <c r="B1422" s="337" t="s">
        <v>2208</v>
      </c>
      <c r="C1422" s="561">
        <v>11</v>
      </c>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8">
        <f t="shared" si="678"/>
        <v>0</v>
      </c>
      <c r="AK1422" s="129">
        <v>661</v>
      </c>
      <c r="AL1422" s="129">
        <v>5</v>
      </c>
      <c r="AM1422" s="130" t="s">
        <v>165</v>
      </c>
      <c r="AN1422" s="131" t="s">
        <v>205</v>
      </c>
      <c r="AO1422" s="131" t="s">
        <v>352</v>
      </c>
      <c r="AP1422" s="131" t="s">
        <v>2209</v>
      </c>
      <c r="AQ1422" s="12"/>
      <c r="AR1422" s="12"/>
      <c r="AS1422" s="12"/>
      <c r="AT1422" s="12"/>
      <c r="AU1422" s="12"/>
      <c r="AV1422" s="12"/>
      <c r="AW1422" s="12"/>
      <c r="AX1422" s="12"/>
      <c r="AY1422" s="12"/>
      <c r="AZ1422" s="12"/>
      <c r="BA1422" s="12"/>
      <c r="BB1422" s="14"/>
      <c r="BC1422" s="14"/>
      <c r="BD1422" s="15"/>
      <c r="BE1422" s="137" t="s">
        <v>2210</v>
      </c>
      <c r="BF1422" s="11" t="s">
        <v>264</v>
      </c>
      <c r="BG1422" s="11" t="s">
        <v>265</v>
      </c>
      <c r="BH1422" s="11" t="s">
        <v>266</v>
      </c>
      <c r="BI1422" s="11" t="s">
        <v>1225</v>
      </c>
      <c r="BJ1422" s="11" t="s">
        <v>268</v>
      </c>
      <c r="BK1422" s="11" t="s">
        <v>269</v>
      </c>
      <c r="BL1422" s="11" t="s">
        <v>1026</v>
      </c>
      <c r="BM1422" s="11" t="s">
        <v>179</v>
      </c>
      <c r="BN1422" s="11" t="s">
        <v>182</v>
      </c>
      <c r="BO1422" s="11" t="s">
        <v>181</v>
      </c>
      <c r="BP1422" s="11" t="s">
        <v>272</v>
      </c>
      <c r="BQ1422" s="11" t="s">
        <v>182</v>
      </c>
      <c r="BR1422" s="11" t="s">
        <v>182</v>
      </c>
      <c r="BS1422" s="11" t="s">
        <v>183</v>
      </c>
      <c r="BT1422" s="11" t="s">
        <v>182</v>
      </c>
      <c r="BU1422" s="11"/>
      <c r="BV1422" s="15"/>
      <c r="BW1422" s="15"/>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c r="CU1422" s="15"/>
      <c r="CV1422" s="15"/>
      <c r="CW1422" s="15"/>
      <c r="CX1422" s="15"/>
      <c r="CY1422" s="15"/>
      <c r="CZ1422" s="15"/>
      <c r="DA1422" s="15"/>
      <c r="DB1422" s="16">
        <f>IF(UPPER(TRIM(AM1422))="P", 0, IF(UPPER(TRIM(AM1422))="C", 16384, IF(UPPER(TRIM(AM1422))="B", 32768, IF(UPPER(TRIM(AM1422))="U", 49152, -1))))</f>
        <v>0</v>
      </c>
      <c r="DC1422" s="16">
        <f>HEX2DEC(AN1422)</f>
        <v>529</v>
      </c>
      <c r="DD1422" s="16"/>
      <c r="DE1422" s="16"/>
      <c r="DF1422" s="17"/>
      <c r="DG1422" s="16">
        <v>1017</v>
      </c>
      <c r="DH1422" s="16">
        <f>AK1422</f>
        <v>661</v>
      </c>
      <c r="DI1422" s="16">
        <f>AL1422</f>
        <v>5</v>
      </c>
      <c r="DJ1422" s="16">
        <f>DB1422 + DC1422</f>
        <v>529</v>
      </c>
      <c r="DK1422" s="16">
        <f>HEX2DEC(AO1422)</f>
        <v>17</v>
      </c>
      <c r="DL1422" s="16">
        <f>HEX2DEC(AP1422)</f>
        <v>657</v>
      </c>
      <c r="DM1422" s="13">
        <v>0</v>
      </c>
      <c r="DN1422" s="16">
        <v>53</v>
      </c>
      <c r="DO1422" s="16"/>
      <c r="DP1422" s="16"/>
      <c r="DQ1422" s="16"/>
      <c r="DR1422" s="16"/>
      <c r="DS1422" s="16"/>
      <c r="DT1422" s="16"/>
      <c r="DU1422" s="16"/>
      <c r="DV1422" s="16"/>
      <c r="DW1422" s="138" t="s">
        <v>184</v>
      </c>
      <c r="DX1422" s="137" t="s">
        <v>273</v>
      </c>
      <c r="DY1422" s="137" t="s">
        <v>186</v>
      </c>
      <c r="DZ1422" s="17"/>
      <c r="EA1422" s="15"/>
      <c r="EB1422" s="15"/>
      <c r="EC1422" s="15"/>
      <c r="ED1422" s="15"/>
    </row>
    <row r="1423" spans="1:134" ht="15" hidden="1" customHeight="1" x14ac:dyDescent="0.3">
      <c r="A1423" s="123"/>
      <c r="B1423" s="337" t="s">
        <v>2211</v>
      </c>
      <c r="C1423" s="561">
        <v>12</v>
      </c>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8">
        <f t="shared" si="678"/>
        <v>0</v>
      </c>
      <c r="AK1423" s="129">
        <v>662</v>
      </c>
      <c r="AL1423" s="129">
        <v>5</v>
      </c>
      <c r="AM1423" s="130" t="s">
        <v>165</v>
      </c>
      <c r="AN1423" s="131" t="s">
        <v>1010</v>
      </c>
      <c r="AO1423" s="131" t="s">
        <v>352</v>
      </c>
      <c r="AP1423" s="131" t="s">
        <v>2212</v>
      </c>
      <c r="AQ1423" s="12"/>
      <c r="AR1423" s="12"/>
      <c r="AS1423" s="12"/>
      <c r="AT1423" s="12"/>
      <c r="AU1423" s="12"/>
      <c r="AV1423" s="12"/>
      <c r="AW1423" s="12"/>
      <c r="AX1423" s="12"/>
      <c r="AY1423" s="12"/>
      <c r="AZ1423" s="12"/>
      <c r="BA1423" s="12"/>
      <c r="BB1423" s="14"/>
      <c r="BC1423" s="14"/>
      <c r="BD1423" s="15"/>
      <c r="BE1423" s="137" t="s">
        <v>2213</v>
      </c>
      <c r="BF1423" s="11" t="s">
        <v>264</v>
      </c>
      <c r="BG1423" s="11" t="s">
        <v>265</v>
      </c>
      <c r="BH1423" s="11" t="s">
        <v>266</v>
      </c>
      <c r="BI1423" s="11" t="s">
        <v>1225</v>
      </c>
      <c r="BJ1423" s="11" t="s">
        <v>268</v>
      </c>
      <c r="BK1423" s="11" t="s">
        <v>269</v>
      </c>
      <c r="BL1423" s="11" t="s">
        <v>1026</v>
      </c>
      <c r="BM1423" s="11" t="s">
        <v>179</v>
      </c>
      <c r="BN1423" s="11" t="s">
        <v>182</v>
      </c>
      <c r="BO1423" s="11" t="s">
        <v>181</v>
      </c>
      <c r="BP1423" s="11" t="s">
        <v>272</v>
      </c>
      <c r="BQ1423" s="11" t="s">
        <v>182</v>
      </c>
      <c r="BR1423" s="11" t="s">
        <v>182</v>
      </c>
      <c r="BS1423" s="11" t="s">
        <v>183</v>
      </c>
      <c r="BT1423" s="11" t="s">
        <v>182</v>
      </c>
      <c r="BU1423" s="11"/>
      <c r="BV1423" s="15"/>
      <c r="BW1423" s="15"/>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c r="CU1423" s="15"/>
      <c r="CV1423" s="15"/>
      <c r="CW1423" s="15"/>
      <c r="CX1423" s="15"/>
      <c r="CY1423" s="15"/>
      <c r="CZ1423" s="15"/>
      <c r="DA1423" s="15"/>
      <c r="DB1423" s="16">
        <f>IF(UPPER(TRIM(AM1423))="P", 0, IF(UPPER(TRIM(AM1423))="C", 16384, IF(UPPER(TRIM(AM1423))="B", 32768, IF(UPPER(TRIM(AM1423))="U", 49152, -1))))</f>
        <v>0</v>
      </c>
      <c r="DC1423" s="16">
        <f>HEX2DEC(AN1423)</f>
        <v>530</v>
      </c>
      <c r="DD1423" s="16"/>
      <c r="DE1423" s="16"/>
      <c r="DF1423" s="17"/>
      <c r="DG1423" s="16">
        <v>1018</v>
      </c>
      <c r="DH1423" s="16">
        <f>AK1423</f>
        <v>662</v>
      </c>
      <c r="DI1423" s="16">
        <f>AL1423</f>
        <v>5</v>
      </c>
      <c r="DJ1423" s="16">
        <f>DB1423 + DC1423</f>
        <v>530</v>
      </c>
      <c r="DK1423" s="16">
        <f>HEX2DEC(AO1423)</f>
        <v>17</v>
      </c>
      <c r="DL1423" s="16">
        <f>HEX2DEC(AP1423)</f>
        <v>660</v>
      </c>
      <c r="DM1423" s="13">
        <v>0</v>
      </c>
      <c r="DN1423" s="16">
        <v>53</v>
      </c>
      <c r="DO1423" s="16"/>
      <c r="DP1423" s="16"/>
      <c r="DQ1423" s="16"/>
      <c r="DR1423" s="16"/>
      <c r="DS1423" s="16"/>
      <c r="DT1423" s="16"/>
      <c r="DU1423" s="16"/>
      <c r="DV1423" s="16"/>
      <c r="DW1423" s="138" t="s">
        <v>184</v>
      </c>
      <c r="DX1423" s="137" t="s">
        <v>273</v>
      </c>
      <c r="DY1423" s="137" t="s">
        <v>186</v>
      </c>
      <c r="DZ1423" s="17"/>
      <c r="EA1423" s="15"/>
      <c r="EB1423" s="15"/>
      <c r="EC1423" s="15"/>
      <c r="ED1423" s="15"/>
    </row>
    <row r="1424" spans="1:134" ht="15" hidden="1" customHeight="1" x14ac:dyDescent="0.3">
      <c r="A1424" s="220"/>
      <c r="B1424" s="139"/>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48"/>
      <c r="AK1424" s="12"/>
      <c r="AL1424" s="12"/>
      <c r="AM1424" s="149"/>
      <c r="AN1424" s="150"/>
      <c r="AO1424" s="150"/>
      <c r="AP1424" s="150"/>
      <c r="AQ1424" s="12"/>
      <c r="AR1424" s="12"/>
      <c r="AS1424" s="12"/>
      <c r="AT1424" s="12"/>
      <c r="AU1424" s="12"/>
      <c r="AV1424" s="12"/>
      <c r="AW1424" s="12"/>
      <c r="AX1424" s="12"/>
      <c r="AY1424" s="12"/>
      <c r="AZ1424" s="12"/>
      <c r="BA1424" s="12"/>
      <c r="BB1424" s="14"/>
      <c r="BC1424" s="14"/>
      <c r="BD1424" s="15"/>
      <c r="BE1424" s="137" t="s">
        <v>183</v>
      </c>
      <c r="BF1424" s="146"/>
      <c r="BG1424" s="146"/>
      <c r="BH1424" s="146"/>
      <c r="BI1424" s="11" t="s">
        <v>183</v>
      </c>
      <c r="BJ1424" s="11" t="s">
        <v>183</v>
      </c>
      <c r="BK1424" s="11" t="s">
        <v>183</v>
      </c>
      <c r="BL1424" s="11" t="s">
        <v>183</v>
      </c>
      <c r="BM1424" s="11" t="s">
        <v>183</v>
      </c>
      <c r="BN1424" s="11" t="s">
        <v>183</v>
      </c>
      <c r="BO1424" s="11" t="s">
        <v>183</v>
      </c>
      <c r="BP1424" s="11" t="s">
        <v>183</v>
      </c>
      <c r="BQ1424" s="11" t="s">
        <v>183</v>
      </c>
      <c r="BR1424" s="11" t="s">
        <v>183</v>
      </c>
      <c r="BS1424" s="11" t="s">
        <v>183</v>
      </c>
      <c r="BT1424" s="11" t="s">
        <v>183</v>
      </c>
      <c r="BU1424" s="11"/>
      <c r="BV1424" s="15"/>
      <c r="BW1424" s="15"/>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c r="CU1424" s="15"/>
      <c r="CV1424" s="15"/>
      <c r="CW1424" s="15"/>
      <c r="CX1424" s="15"/>
      <c r="CY1424" s="15"/>
      <c r="CZ1424" s="15"/>
      <c r="DA1424" s="15"/>
      <c r="DB1424" s="16"/>
      <c r="DC1424" s="16"/>
      <c r="DD1424" s="16"/>
      <c r="DE1424" s="16"/>
      <c r="DF1424" s="17"/>
      <c r="DG1424" s="16"/>
      <c r="DH1424" s="16"/>
      <c r="DI1424" s="16"/>
      <c r="DJ1424" s="16"/>
      <c r="DK1424" s="16"/>
      <c r="DL1424" s="16"/>
      <c r="DM1424" s="13"/>
      <c r="DN1424" s="16"/>
      <c r="DO1424" s="16"/>
      <c r="DP1424" s="16"/>
      <c r="DQ1424" s="16"/>
      <c r="DR1424" s="16"/>
      <c r="DS1424" s="16"/>
      <c r="DT1424" s="16"/>
      <c r="DU1424" s="16"/>
      <c r="DV1424" s="16"/>
      <c r="DW1424" s="138"/>
      <c r="DX1424" s="137"/>
      <c r="DY1424" s="137"/>
      <c r="DZ1424" s="17"/>
      <c r="EA1424" s="15"/>
      <c r="EB1424" s="15"/>
      <c r="EC1424" s="15"/>
      <c r="ED1424" s="15"/>
    </row>
    <row r="1425" spans="1:134" ht="15" hidden="1" customHeight="1" x14ac:dyDescent="0.3">
      <c r="A1425" s="154"/>
      <c r="B1425" s="139"/>
      <c r="C1425" s="553" t="s">
        <v>2214</v>
      </c>
      <c r="D1425" s="152"/>
      <c r="E1425" s="152"/>
      <c r="F1425" s="152"/>
      <c r="G1425" s="151"/>
      <c r="H1425" s="151"/>
      <c r="I1425" s="151"/>
      <c r="J1425" s="151"/>
      <c r="K1425" s="151"/>
      <c r="L1425" s="152"/>
      <c r="M1425" s="151"/>
      <c r="N1425" s="152"/>
      <c r="O1425" s="152"/>
      <c r="P1425" s="152"/>
      <c r="Q1425" s="152"/>
      <c r="R1425" s="152"/>
      <c r="S1425" s="241"/>
      <c r="T1425" s="241"/>
      <c r="U1425" s="241"/>
      <c r="V1425" s="241"/>
      <c r="W1425" s="241"/>
      <c r="X1425" s="241"/>
      <c r="Y1425" s="241"/>
      <c r="Z1425" s="241"/>
      <c r="AA1425" s="241"/>
      <c r="AB1425" s="241"/>
      <c r="AC1425" s="241"/>
      <c r="AD1425" s="241"/>
      <c r="AE1425" s="241"/>
      <c r="AF1425" s="241"/>
      <c r="AG1425" s="241"/>
      <c r="AH1425" s="241"/>
      <c r="AI1425" s="241"/>
      <c r="AJ1425" s="128">
        <f t="shared" ref="AJ1425:AJ1436" si="685">IF($DM1425=0,0,(IF(_xlfn.BITAND($DM1425, 128),"8,", "") &amp; IF(_xlfn.BITAND($DM1425,64),"7,", "") &amp; IF(_xlfn.BITAND($DM1425,7), _xlfn.BITAND($DM1425,7) &amp; ",", "") &amp; IF(_xlfn.BITAND($DM1425, 56), _xlfn.BITAND($DM1425, 56)/8, "")))</f>
        <v>0</v>
      </c>
      <c r="AK1425" s="129">
        <v>651</v>
      </c>
      <c r="AL1425" s="129">
        <v>6</v>
      </c>
      <c r="AM1425" s="130" t="s">
        <v>165</v>
      </c>
      <c r="AN1425" s="131" t="s">
        <v>2170</v>
      </c>
      <c r="AO1425" s="131" t="s">
        <v>343</v>
      </c>
      <c r="AP1425" s="302" t="s">
        <v>2215</v>
      </c>
      <c r="AQ1425" s="132" t="s">
        <v>2216</v>
      </c>
      <c r="AR1425" s="133">
        <v>4.0003360215053698</v>
      </c>
      <c r="AS1425" s="12" t="s">
        <v>346</v>
      </c>
      <c r="AT1425" s="134">
        <v>10</v>
      </c>
      <c r="AU1425" s="134">
        <v>5</v>
      </c>
      <c r="AV1425" s="12" t="s">
        <v>954</v>
      </c>
      <c r="AW1425" s="135">
        <v>0</v>
      </c>
      <c r="AX1425" s="135">
        <v>0</v>
      </c>
      <c r="AY1425" s="135">
        <v>0</v>
      </c>
      <c r="AZ1425" s="135">
        <v>0</v>
      </c>
      <c r="BA1425" s="135">
        <v>0</v>
      </c>
      <c r="BB1425" s="136"/>
      <c r="BC1425" s="136"/>
      <c r="BD1425" s="15"/>
      <c r="BE1425" s="137" t="s">
        <v>2217</v>
      </c>
      <c r="BF1425" s="11" t="s">
        <v>264</v>
      </c>
      <c r="BG1425" s="11" t="s">
        <v>265</v>
      </c>
      <c r="BH1425" s="11" t="s">
        <v>266</v>
      </c>
      <c r="BI1425" s="11" t="s">
        <v>1225</v>
      </c>
      <c r="BJ1425" s="11" t="s">
        <v>268</v>
      </c>
      <c r="BK1425" s="11" t="s">
        <v>269</v>
      </c>
      <c r="BL1425" s="11" t="s">
        <v>1026</v>
      </c>
      <c r="BM1425" s="11" t="s">
        <v>179</v>
      </c>
      <c r="BN1425" s="11" t="s">
        <v>182</v>
      </c>
      <c r="BO1425" s="11" t="s">
        <v>181</v>
      </c>
      <c r="BP1425" s="11" t="s">
        <v>272</v>
      </c>
      <c r="BQ1425" s="11" t="s">
        <v>182</v>
      </c>
      <c r="BR1425" s="11" t="s">
        <v>182</v>
      </c>
      <c r="BS1425" s="11" t="s">
        <v>183</v>
      </c>
      <c r="BT1425" s="11" t="s">
        <v>182</v>
      </c>
      <c r="BU1425" s="11"/>
      <c r="BV1425" s="15">
        <f>IF(UPPER(TRIM(D1425))="X",1,0)</f>
        <v>0</v>
      </c>
      <c r="BW1425" s="15">
        <f>IF(UPPER(TRIM(E1425))="X",1,0)</f>
        <v>0</v>
      </c>
      <c r="BX1425" s="15">
        <f>IF(UPPER(TRIM(F1425))="X",1,0)</f>
        <v>0</v>
      </c>
      <c r="BY1425" s="15">
        <f>IF(UPPER(TRIM(G1425))="X",1,0)</f>
        <v>0</v>
      </c>
      <c r="BZ1425" s="15">
        <f>IF(UPPER(TRIM(H1425))="X",1,0)</f>
        <v>0</v>
      </c>
      <c r="CA1425" s="15">
        <f>IF(UPPER(TRIM(J1425))="X",1,0)</f>
        <v>0</v>
      </c>
      <c r="CB1425" s="15">
        <f>IF(UPPER(TRIM(L1425))="X",1,0)</f>
        <v>0</v>
      </c>
      <c r="CC1425" s="15">
        <f>IF(UPPER(TRIM(M1425))="X",1,0)</f>
        <v>0</v>
      </c>
      <c r="CD1425" s="15">
        <f>IF(UPPER(TRIM(I1425))="X",1,0)</f>
        <v>0</v>
      </c>
      <c r="CE1425" s="15">
        <f>IF(UPPER(TRIM(K1425))="X",1,0)</f>
        <v>0</v>
      </c>
      <c r="CF1425" s="15">
        <f t="shared" ref="CF1425:DA1425" si="686">IF(UPPER(TRIM(N1425))="X",1,0)</f>
        <v>0</v>
      </c>
      <c r="CG1425" s="15">
        <f t="shared" si="686"/>
        <v>0</v>
      </c>
      <c r="CH1425" s="15">
        <f t="shared" si="686"/>
        <v>0</v>
      </c>
      <c r="CI1425" s="15">
        <f t="shared" si="686"/>
        <v>0</v>
      </c>
      <c r="CJ1425" s="15">
        <f t="shared" si="686"/>
        <v>0</v>
      </c>
      <c r="CK1425" s="15">
        <f t="shared" si="686"/>
        <v>0</v>
      </c>
      <c r="CL1425" s="15">
        <f t="shared" si="686"/>
        <v>0</v>
      </c>
      <c r="CM1425" s="15">
        <f t="shared" si="686"/>
        <v>0</v>
      </c>
      <c r="CN1425" s="15">
        <f t="shared" si="686"/>
        <v>0</v>
      </c>
      <c r="CO1425" s="15">
        <f t="shared" si="686"/>
        <v>0</v>
      </c>
      <c r="CP1425" s="15">
        <f t="shared" si="686"/>
        <v>0</v>
      </c>
      <c r="CQ1425" s="15">
        <f t="shared" si="686"/>
        <v>0</v>
      </c>
      <c r="CR1425" s="15">
        <f t="shared" si="686"/>
        <v>0</v>
      </c>
      <c r="CS1425" s="15">
        <f t="shared" si="686"/>
        <v>0</v>
      </c>
      <c r="CT1425" s="15">
        <f t="shared" si="686"/>
        <v>0</v>
      </c>
      <c r="CU1425" s="15">
        <f t="shared" si="686"/>
        <v>0</v>
      </c>
      <c r="CV1425" s="15">
        <f t="shared" si="686"/>
        <v>0</v>
      </c>
      <c r="CW1425" s="15">
        <f t="shared" si="686"/>
        <v>0</v>
      </c>
      <c r="CX1425" s="15">
        <f t="shared" si="686"/>
        <v>0</v>
      </c>
      <c r="CY1425" s="15">
        <f t="shared" si="686"/>
        <v>0</v>
      </c>
      <c r="CZ1425" s="15">
        <f t="shared" si="686"/>
        <v>0</v>
      </c>
      <c r="DA1425" s="15">
        <f t="shared" si="686"/>
        <v>0</v>
      </c>
      <c r="DB1425" s="16">
        <f t="shared" ref="DB1425:DB1434" si="687">IF(UPPER(TRIM(AM1425))="P", 0, IF(UPPER(TRIM(AM1425))="C", 16384, IF(UPPER(TRIM(AM1425))="B", 32768, IF(UPPER(TRIM(AM1425))="U", 49152, -1))))</f>
        <v>0</v>
      </c>
      <c r="DC1425" s="16">
        <f t="shared" ref="DC1425:DC1434" si="688">HEX2DEC(AN1425)</f>
        <v>513</v>
      </c>
      <c r="DD1425" s="16">
        <f>IF(UPPER(TRIM(BB1425))="",0,IF(UPPER(TRIM(BB1425))="M",32,IF(UPPER(TRIM(BB1425))="H",64,IF(UPPER(TRIM(BB1425))="I",128,-1))))</f>
        <v>0</v>
      </c>
      <c r="DE1425" s="16">
        <f>IF(UPPER(TRIM(BC1425))="",0, IF(UPPER(TRIM(BC1425))="U",1,IF(UPPER(TRIM(BC1425))="A",2,IF(UPPER(TRIM(BC1425))="B1",4,IF(UPPER(TRIM(BC1425))="B2",8,IF(UPPER(TRIM(BC1425))="C",16,-1))))))</f>
        <v>0</v>
      </c>
      <c r="DF1425" s="17"/>
      <c r="DG1425" s="16">
        <v>56</v>
      </c>
      <c r="DH1425" s="16">
        <f t="shared" ref="DH1425:DI1434" si="689">AK1425</f>
        <v>651</v>
      </c>
      <c r="DI1425" s="16">
        <f t="shared" si="689"/>
        <v>6</v>
      </c>
      <c r="DJ1425" s="16">
        <f t="shared" ref="DJ1425:DJ1434" si="690">DB1425 + DC1425</f>
        <v>513</v>
      </c>
      <c r="DK1425" s="16">
        <f t="shared" ref="DK1425:DL1434" si="691">HEX2DEC(AO1425)</f>
        <v>18</v>
      </c>
      <c r="DL1425" s="16">
        <f t="shared" si="691"/>
        <v>1042</v>
      </c>
      <c r="DM1425" s="128">
        <v>0</v>
      </c>
      <c r="DN1425" s="16">
        <v>54</v>
      </c>
      <c r="DO1425" s="16">
        <f>BV1425*2^15+BW1425*2^14+BX1425*2^13+BY1425*2^12+BZ1425*2^11+CA1425*2^10+CB1425*2^9+CC1425*2^8+CD1425*2^7+CE1425*2^6+CF1425*2^5+CG1425*2^4+CH1425*2^3+CI1425*2^2+CJ1425*2^1+CK1425*2^0</f>
        <v>0</v>
      </c>
      <c r="DP1425" s="16">
        <f>CL1425*2^15+CM1425*2^14+CN1425*2^13+CO1425*2^12+CP1425*2^11+CQ1425*2^10+CR1425*2^9+CS1425*2^8+CT1425*2^7+CU1425*2^6+CV1425*2^5+CW1425*2^4+CX1425*2^3+CY1425*2^2+CZ1425*2^1+DA1425*2^0</f>
        <v>0</v>
      </c>
      <c r="DQ1425" s="16">
        <f>IF(DS1425=2,AT1425*1000,IF(DS1425&gt;2,AT1425,HEX2DEC("40000000")))</f>
        <v>10</v>
      </c>
      <c r="DR1425" s="16">
        <f>IF(DT1425=2,AU1425*1000,IF(DT1425&gt;2,AU1425,HEX2DEC("40000000")))</f>
        <v>5</v>
      </c>
      <c r="DS1425" s="16">
        <v>5</v>
      </c>
      <c r="DT1425" s="16">
        <v>5</v>
      </c>
      <c r="DU1425" s="16">
        <f>MAX(0,MIN(AX1425,3))*2^14+MAX(0,MIN(AY1425,3))*2^12+MAX(0,MIN(AZ1425,3))*2^10+MAX(0,MIN(BA1425,3))*2^8+IF(AW1425&lt;0,31,IF(AW1425&gt;30,30,AW1425))</f>
        <v>0</v>
      </c>
      <c r="DV1425" s="16">
        <f>DD1425 + DE1425</f>
        <v>0</v>
      </c>
      <c r="DW1425" s="138" t="s">
        <v>184</v>
      </c>
      <c r="DX1425" s="137" t="s">
        <v>273</v>
      </c>
      <c r="DY1425" s="137" t="s">
        <v>186</v>
      </c>
      <c r="DZ1425" s="17"/>
      <c r="EA1425" s="15"/>
      <c r="EB1425" s="15"/>
      <c r="EC1425" s="15"/>
      <c r="ED1425" s="15"/>
    </row>
    <row r="1426" spans="1:134" ht="15" hidden="1" customHeight="1" x14ac:dyDescent="0.3">
      <c r="A1426" s="154"/>
      <c r="B1426" s="139"/>
      <c r="C1426" s="561">
        <v>2</v>
      </c>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8">
        <f t="shared" si="685"/>
        <v>0</v>
      </c>
      <c r="AK1426" s="129">
        <v>652</v>
      </c>
      <c r="AL1426" s="129">
        <v>6</v>
      </c>
      <c r="AM1426" s="130" t="s">
        <v>165</v>
      </c>
      <c r="AN1426" s="131" t="s">
        <v>2175</v>
      </c>
      <c r="AO1426" s="131" t="s">
        <v>343</v>
      </c>
      <c r="AP1426" s="131" t="s">
        <v>2218</v>
      </c>
      <c r="AQ1426" s="132" t="s">
        <v>2219</v>
      </c>
      <c r="AR1426" s="133">
        <v>16</v>
      </c>
      <c r="AS1426" s="12" t="s">
        <v>346</v>
      </c>
      <c r="AT1426" s="12"/>
      <c r="AU1426" s="12"/>
      <c r="AV1426" s="12"/>
      <c r="AW1426" s="12"/>
      <c r="AX1426" s="12"/>
      <c r="AY1426" s="12"/>
      <c r="AZ1426" s="12"/>
      <c r="BA1426" s="12"/>
      <c r="BB1426" s="14"/>
      <c r="BC1426" s="14"/>
      <c r="BD1426" s="15"/>
      <c r="BE1426" s="137" t="s">
        <v>2220</v>
      </c>
      <c r="BF1426" s="11" t="s">
        <v>264</v>
      </c>
      <c r="BG1426" s="11" t="s">
        <v>265</v>
      </c>
      <c r="BH1426" s="11" t="s">
        <v>266</v>
      </c>
      <c r="BI1426" s="11" t="s">
        <v>1225</v>
      </c>
      <c r="BJ1426" s="11" t="s">
        <v>268</v>
      </c>
      <c r="BK1426" s="11" t="s">
        <v>269</v>
      </c>
      <c r="BL1426" s="11" t="s">
        <v>1026</v>
      </c>
      <c r="BM1426" s="11" t="s">
        <v>179</v>
      </c>
      <c r="BN1426" s="11" t="s">
        <v>182</v>
      </c>
      <c r="BO1426" s="11" t="s">
        <v>181</v>
      </c>
      <c r="BP1426" s="11" t="s">
        <v>272</v>
      </c>
      <c r="BQ1426" s="11" t="s">
        <v>182</v>
      </c>
      <c r="BR1426" s="11" t="s">
        <v>182</v>
      </c>
      <c r="BS1426" s="11" t="s">
        <v>183</v>
      </c>
      <c r="BT1426" s="11" t="s">
        <v>182</v>
      </c>
      <c r="BU1426" s="11"/>
      <c r="BV1426" s="15"/>
      <c r="BW1426" s="15"/>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c r="CU1426" s="15"/>
      <c r="CV1426" s="15"/>
      <c r="CW1426" s="15"/>
      <c r="CX1426" s="15"/>
      <c r="CY1426" s="15"/>
      <c r="CZ1426" s="15"/>
      <c r="DA1426" s="15"/>
      <c r="DB1426" s="16">
        <f t="shared" si="687"/>
        <v>0</v>
      </c>
      <c r="DC1426" s="16">
        <f t="shared" si="688"/>
        <v>514</v>
      </c>
      <c r="DD1426" s="16"/>
      <c r="DE1426" s="16"/>
      <c r="DF1426" s="17"/>
      <c r="DG1426" s="16">
        <v>57</v>
      </c>
      <c r="DH1426" s="16">
        <f t="shared" si="689"/>
        <v>652</v>
      </c>
      <c r="DI1426" s="16">
        <f t="shared" si="689"/>
        <v>6</v>
      </c>
      <c r="DJ1426" s="16">
        <f t="shared" si="690"/>
        <v>514</v>
      </c>
      <c r="DK1426" s="16">
        <f t="shared" si="691"/>
        <v>18</v>
      </c>
      <c r="DL1426" s="16">
        <f t="shared" si="691"/>
        <v>1044</v>
      </c>
      <c r="DM1426" s="128">
        <v>0</v>
      </c>
      <c r="DN1426" s="16">
        <v>54</v>
      </c>
      <c r="DO1426" s="16"/>
      <c r="DP1426" s="16"/>
      <c r="DQ1426" s="16"/>
      <c r="DR1426" s="16"/>
      <c r="DS1426" s="16"/>
      <c r="DT1426" s="16"/>
      <c r="DU1426" s="16"/>
      <c r="DV1426" s="16"/>
      <c r="DW1426" s="138" t="s">
        <v>184</v>
      </c>
      <c r="DX1426" s="137" t="s">
        <v>273</v>
      </c>
      <c r="DY1426" s="137" t="s">
        <v>186</v>
      </c>
      <c r="DZ1426" s="17"/>
      <c r="EA1426" s="15"/>
      <c r="EB1426" s="15"/>
      <c r="EC1426" s="15"/>
      <c r="ED1426" s="15"/>
    </row>
    <row r="1427" spans="1:134" ht="15" hidden="1" customHeight="1" x14ac:dyDescent="0.3">
      <c r="A1427" s="123"/>
      <c r="B1427" s="139"/>
      <c r="C1427" s="561">
        <v>3</v>
      </c>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8">
        <f t="shared" si="685"/>
        <v>0</v>
      </c>
      <c r="AK1427" s="135">
        <v>653</v>
      </c>
      <c r="AL1427" s="135">
        <v>6</v>
      </c>
      <c r="AM1427" s="194" t="s">
        <v>165</v>
      </c>
      <c r="AN1427" s="195" t="s">
        <v>2179</v>
      </c>
      <c r="AO1427" s="195" t="s">
        <v>343</v>
      </c>
      <c r="AP1427" s="195" t="s">
        <v>2221</v>
      </c>
      <c r="AQ1427" s="12"/>
      <c r="AR1427" s="12"/>
      <c r="AS1427" s="12"/>
      <c r="AT1427" s="12"/>
      <c r="AU1427" s="12"/>
      <c r="AV1427" s="12"/>
      <c r="AW1427" s="12"/>
      <c r="AX1427" s="12"/>
      <c r="AY1427" s="12"/>
      <c r="AZ1427" s="12"/>
      <c r="BA1427" s="12"/>
      <c r="BB1427" s="14"/>
      <c r="BC1427" s="14"/>
      <c r="BD1427" s="15"/>
      <c r="BE1427" s="137" t="s">
        <v>2222</v>
      </c>
      <c r="BF1427" s="11" t="s">
        <v>264</v>
      </c>
      <c r="BG1427" s="11" t="s">
        <v>265</v>
      </c>
      <c r="BH1427" s="11" t="s">
        <v>266</v>
      </c>
      <c r="BI1427" s="11" t="s">
        <v>1225</v>
      </c>
      <c r="BJ1427" s="11" t="s">
        <v>268</v>
      </c>
      <c r="BK1427" s="11" t="s">
        <v>269</v>
      </c>
      <c r="BL1427" s="11" t="s">
        <v>1026</v>
      </c>
      <c r="BM1427" s="11" t="s">
        <v>179</v>
      </c>
      <c r="BN1427" s="11" t="s">
        <v>182</v>
      </c>
      <c r="BO1427" s="11" t="s">
        <v>181</v>
      </c>
      <c r="BP1427" s="11" t="s">
        <v>272</v>
      </c>
      <c r="BQ1427" s="11" t="s">
        <v>182</v>
      </c>
      <c r="BR1427" s="11" t="s">
        <v>182</v>
      </c>
      <c r="BS1427" s="11" t="s">
        <v>183</v>
      </c>
      <c r="BT1427" s="11" t="s">
        <v>182</v>
      </c>
      <c r="BU1427" s="11"/>
      <c r="BV1427" s="15"/>
      <c r="BW1427" s="15"/>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c r="CU1427" s="15"/>
      <c r="CV1427" s="15"/>
      <c r="CW1427" s="15"/>
      <c r="CX1427" s="15"/>
      <c r="CY1427" s="15"/>
      <c r="CZ1427" s="15"/>
      <c r="DA1427" s="15"/>
      <c r="DB1427" s="16">
        <f t="shared" si="687"/>
        <v>0</v>
      </c>
      <c r="DC1427" s="16">
        <f t="shared" si="688"/>
        <v>515</v>
      </c>
      <c r="DD1427" s="16"/>
      <c r="DE1427" s="16"/>
      <c r="DF1427" s="17"/>
      <c r="DG1427" s="16">
        <v>58</v>
      </c>
      <c r="DH1427" s="16">
        <f t="shared" si="689"/>
        <v>653</v>
      </c>
      <c r="DI1427" s="16">
        <f t="shared" si="689"/>
        <v>6</v>
      </c>
      <c r="DJ1427" s="16">
        <f t="shared" si="690"/>
        <v>515</v>
      </c>
      <c r="DK1427" s="16">
        <f t="shared" si="691"/>
        <v>18</v>
      </c>
      <c r="DL1427" s="16">
        <f t="shared" si="691"/>
        <v>1046</v>
      </c>
      <c r="DM1427" s="13">
        <v>0</v>
      </c>
      <c r="DN1427" s="16">
        <v>54</v>
      </c>
      <c r="DO1427" s="16"/>
      <c r="DP1427" s="16"/>
      <c r="DQ1427" s="16"/>
      <c r="DR1427" s="16"/>
      <c r="DS1427" s="16"/>
      <c r="DT1427" s="16"/>
      <c r="DU1427" s="16"/>
      <c r="DV1427" s="16"/>
      <c r="DW1427" s="138" t="s">
        <v>184</v>
      </c>
      <c r="DX1427" s="137" t="s">
        <v>273</v>
      </c>
      <c r="DY1427" s="137" t="s">
        <v>186</v>
      </c>
      <c r="DZ1427" s="17"/>
      <c r="EA1427" s="15"/>
      <c r="EB1427" s="15"/>
      <c r="EC1427" s="15"/>
      <c r="ED1427" s="15"/>
    </row>
    <row r="1428" spans="1:134" ht="15" hidden="1" customHeight="1" x14ac:dyDescent="0.3">
      <c r="A1428" s="123"/>
      <c r="B1428" s="139"/>
      <c r="C1428" s="561">
        <v>4</v>
      </c>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8">
        <f t="shared" si="685"/>
        <v>0</v>
      </c>
      <c r="AK1428" s="129">
        <v>654</v>
      </c>
      <c r="AL1428" s="129">
        <v>6</v>
      </c>
      <c r="AM1428" s="130" t="s">
        <v>165</v>
      </c>
      <c r="AN1428" s="131" t="s">
        <v>2182</v>
      </c>
      <c r="AO1428" s="131" t="s">
        <v>343</v>
      </c>
      <c r="AP1428" s="131" t="s">
        <v>2223</v>
      </c>
      <c r="AQ1428" s="132" t="s">
        <v>2224</v>
      </c>
      <c r="AR1428" s="141">
        <v>70</v>
      </c>
      <c r="AS1428" s="142" t="s">
        <v>2162</v>
      </c>
      <c r="AT1428" s="12"/>
      <c r="AU1428" s="12"/>
      <c r="AV1428" s="12"/>
      <c r="AW1428" s="12"/>
      <c r="AX1428" s="12"/>
      <c r="AY1428" s="12"/>
      <c r="AZ1428" s="12"/>
      <c r="BA1428" s="12"/>
      <c r="BB1428" s="14"/>
      <c r="BC1428" s="14"/>
      <c r="BD1428" s="15"/>
      <c r="BE1428" s="137" t="s">
        <v>2225</v>
      </c>
      <c r="BF1428" s="11" t="s">
        <v>264</v>
      </c>
      <c r="BG1428" s="11" t="s">
        <v>265</v>
      </c>
      <c r="BH1428" s="11" t="s">
        <v>266</v>
      </c>
      <c r="BI1428" s="11" t="s">
        <v>1225</v>
      </c>
      <c r="BJ1428" s="11" t="s">
        <v>268</v>
      </c>
      <c r="BK1428" s="11" t="s">
        <v>269</v>
      </c>
      <c r="BL1428" s="11" t="s">
        <v>1026</v>
      </c>
      <c r="BM1428" s="11" t="s">
        <v>179</v>
      </c>
      <c r="BN1428" s="11" t="s">
        <v>182</v>
      </c>
      <c r="BO1428" s="11" t="s">
        <v>181</v>
      </c>
      <c r="BP1428" s="11" t="s">
        <v>272</v>
      </c>
      <c r="BQ1428" s="11" t="s">
        <v>182</v>
      </c>
      <c r="BR1428" s="11" t="s">
        <v>182</v>
      </c>
      <c r="BS1428" s="11" t="s">
        <v>183</v>
      </c>
      <c r="BT1428" s="11" t="s">
        <v>182</v>
      </c>
      <c r="BU1428" s="11"/>
      <c r="BV1428" s="15"/>
      <c r="BW1428" s="15"/>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c r="CU1428" s="15"/>
      <c r="CV1428" s="15"/>
      <c r="CW1428" s="15"/>
      <c r="CX1428" s="15"/>
      <c r="CY1428" s="15"/>
      <c r="CZ1428" s="15"/>
      <c r="DA1428" s="15"/>
      <c r="DB1428" s="16">
        <f t="shared" si="687"/>
        <v>0</v>
      </c>
      <c r="DC1428" s="16">
        <f t="shared" si="688"/>
        <v>516</v>
      </c>
      <c r="DD1428" s="16"/>
      <c r="DE1428" s="16"/>
      <c r="DF1428" s="17"/>
      <c r="DG1428" s="16">
        <v>59</v>
      </c>
      <c r="DH1428" s="16">
        <f t="shared" si="689"/>
        <v>654</v>
      </c>
      <c r="DI1428" s="16">
        <f t="shared" si="689"/>
        <v>6</v>
      </c>
      <c r="DJ1428" s="16">
        <f t="shared" si="690"/>
        <v>516</v>
      </c>
      <c r="DK1428" s="16">
        <f t="shared" si="691"/>
        <v>18</v>
      </c>
      <c r="DL1428" s="16">
        <f t="shared" si="691"/>
        <v>1058</v>
      </c>
      <c r="DM1428" s="128">
        <v>0</v>
      </c>
      <c r="DN1428" s="16">
        <v>54</v>
      </c>
      <c r="DO1428" s="16"/>
      <c r="DP1428" s="16"/>
      <c r="DQ1428" s="16"/>
      <c r="DR1428" s="16"/>
      <c r="DS1428" s="16"/>
      <c r="DT1428" s="16"/>
      <c r="DU1428" s="16"/>
      <c r="DV1428" s="16"/>
      <c r="DW1428" s="138" t="s">
        <v>184</v>
      </c>
      <c r="DX1428" s="137" t="s">
        <v>273</v>
      </c>
      <c r="DY1428" s="137" t="s">
        <v>186</v>
      </c>
      <c r="DZ1428" s="17"/>
      <c r="EA1428" s="15"/>
      <c r="EB1428" s="15"/>
      <c r="EC1428" s="15"/>
      <c r="ED1428" s="15"/>
    </row>
    <row r="1429" spans="1:134" ht="15" hidden="1" customHeight="1" x14ac:dyDescent="0.3">
      <c r="A1429" s="342" t="s">
        <v>1454</v>
      </c>
      <c r="B1429" s="139"/>
      <c r="C1429" s="561">
        <v>5</v>
      </c>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8">
        <f t="shared" si="685"/>
        <v>0</v>
      </c>
      <c r="AK1429" s="135">
        <v>655</v>
      </c>
      <c r="AL1429" s="135">
        <v>6</v>
      </c>
      <c r="AM1429" s="194" t="s">
        <v>165</v>
      </c>
      <c r="AN1429" s="195" t="s">
        <v>2186</v>
      </c>
      <c r="AO1429" s="195" t="s">
        <v>343</v>
      </c>
      <c r="AP1429" s="195" t="s">
        <v>2226</v>
      </c>
      <c r="AQ1429" s="132" t="s">
        <v>2227</v>
      </c>
      <c r="AR1429" s="225">
        <v>10</v>
      </c>
      <c r="AS1429" s="142" t="s">
        <v>346</v>
      </c>
      <c r="AT1429" s="12"/>
      <c r="AU1429" s="12"/>
      <c r="AV1429" s="12"/>
      <c r="AW1429" s="12"/>
      <c r="AX1429" s="12"/>
      <c r="AY1429" s="12"/>
      <c r="AZ1429" s="12"/>
      <c r="BA1429" s="12"/>
      <c r="BB1429" s="14"/>
      <c r="BC1429" s="14"/>
      <c r="BD1429" s="15"/>
      <c r="BE1429" s="137" t="s">
        <v>2228</v>
      </c>
      <c r="BF1429" s="11" t="s">
        <v>264</v>
      </c>
      <c r="BG1429" s="11" t="s">
        <v>265</v>
      </c>
      <c r="BH1429" s="11" t="s">
        <v>266</v>
      </c>
      <c r="BI1429" s="11" t="s">
        <v>1225</v>
      </c>
      <c r="BJ1429" s="11" t="s">
        <v>268</v>
      </c>
      <c r="BK1429" s="11" t="s">
        <v>269</v>
      </c>
      <c r="BL1429" s="11" t="s">
        <v>1026</v>
      </c>
      <c r="BM1429" s="11" t="s">
        <v>179</v>
      </c>
      <c r="BN1429" s="11" t="s">
        <v>182</v>
      </c>
      <c r="BO1429" s="11" t="s">
        <v>181</v>
      </c>
      <c r="BP1429" s="11" t="s">
        <v>272</v>
      </c>
      <c r="BQ1429" s="11" t="s">
        <v>182</v>
      </c>
      <c r="BR1429" s="11" t="s">
        <v>182</v>
      </c>
      <c r="BS1429" s="11" t="s">
        <v>183</v>
      </c>
      <c r="BT1429" s="11" t="s">
        <v>182</v>
      </c>
      <c r="BU1429" s="11"/>
      <c r="BV1429" s="15"/>
      <c r="BW1429" s="15"/>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c r="CU1429" s="15"/>
      <c r="CV1429" s="15"/>
      <c r="CW1429" s="15"/>
      <c r="CX1429" s="15"/>
      <c r="CY1429" s="15"/>
      <c r="CZ1429" s="15"/>
      <c r="DA1429" s="15"/>
      <c r="DB1429" s="16">
        <f t="shared" si="687"/>
        <v>0</v>
      </c>
      <c r="DC1429" s="16">
        <f t="shared" si="688"/>
        <v>517</v>
      </c>
      <c r="DD1429" s="16"/>
      <c r="DE1429" s="16"/>
      <c r="DF1429" s="17"/>
      <c r="DG1429" s="16">
        <v>60</v>
      </c>
      <c r="DH1429" s="16">
        <f t="shared" si="689"/>
        <v>655</v>
      </c>
      <c r="DI1429" s="16">
        <f t="shared" si="689"/>
        <v>6</v>
      </c>
      <c r="DJ1429" s="16">
        <f t="shared" si="690"/>
        <v>517</v>
      </c>
      <c r="DK1429" s="16">
        <f t="shared" si="691"/>
        <v>18</v>
      </c>
      <c r="DL1429" s="16">
        <f t="shared" si="691"/>
        <v>1060</v>
      </c>
      <c r="DM1429" s="13">
        <v>0</v>
      </c>
      <c r="DN1429" s="16">
        <v>54</v>
      </c>
      <c r="DO1429" s="16"/>
      <c r="DP1429" s="16"/>
      <c r="DQ1429" s="16"/>
      <c r="DR1429" s="16"/>
      <c r="DS1429" s="16"/>
      <c r="DT1429" s="16"/>
      <c r="DU1429" s="16"/>
      <c r="DV1429" s="16"/>
      <c r="DW1429" s="138" t="s">
        <v>184</v>
      </c>
      <c r="DX1429" s="137" t="s">
        <v>273</v>
      </c>
      <c r="DY1429" s="137" t="s">
        <v>186</v>
      </c>
      <c r="DZ1429" s="17"/>
      <c r="EA1429" s="15"/>
      <c r="EB1429" s="15"/>
      <c r="EC1429" s="15"/>
      <c r="ED1429" s="15"/>
    </row>
    <row r="1430" spans="1:134" ht="15" hidden="1" customHeight="1" x14ac:dyDescent="0.3">
      <c r="A1430" s="342" t="s">
        <v>1456</v>
      </c>
      <c r="B1430" s="139"/>
      <c r="C1430" s="561">
        <v>6</v>
      </c>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8">
        <f t="shared" si="685"/>
        <v>0</v>
      </c>
      <c r="AK1430" s="129">
        <v>656</v>
      </c>
      <c r="AL1430" s="129">
        <v>6</v>
      </c>
      <c r="AM1430" s="130" t="s">
        <v>165</v>
      </c>
      <c r="AN1430" s="131" t="s">
        <v>2190</v>
      </c>
      <c r="AO1430" s="131" t="s">
        <v>343</v>
      </c>
      <c r="AP1430" s="131" t="s">
        <v>2229</v>
      </c>
      <c r="AQ1430" s="132"/>
      <c r="AR1430" s="12"/>
      <c r="AS1430" s="12"/>
      <c r="AT1430" s="12"/>
      <c r="AU1430" s="12"/>
      <c r="AV1430" s="12"/>
      <c r="AW1430" s="12"/>
      <c r="AX1430" s="12"/>
      <c r="AY1430" s="12"/>
      <c r="AZ1430" s="12"/>
      <c r="BA1430" s="12"/>
      <c r="BB1430" s="14"/>
      <c r="BC1430" s="14"/>
      <c r="BD1430" s="15"/>
      <c r="BE1430" s="137" t="s">
        <v>2230</v>
      </c>
      <c r="BF1430" s="11" t="s">
        <v>264</v>
      </c>
      <c r="BG1430" s="11" t="s">
        <v>265</v>
      </c>
      <c r="BH1430" s="11" t="s">
        <v>266</v>
      </c>
      <c r="BI1430" s="11" t="s">
        <v>1225</v>
      </c>
      <c r="BJ1430" s="11" t="s">
        <v>268</v>
      </c>
      <c r="BK1430" s="11" t="s">
        <v>269</v>
      </c>
      <c r="BL1430" s="11" t="s">
        <v>1026</v>
      </c>
      <c r="BM1430" s="11" t="s">
        <v>179</v>
      </c>
      <c r="BN1430" s="11" t="s">
        <v>182</v>
      </c>
      <c r="BO1430" s="11" t="s">
        <v>181</v>
      </c>
      <c r="BP1430" s="11" t="s">
        <v>272</v>
      </c>
      <c r="BQ1430" s="11" t="s">
        <v>182</v>
      </c>
      <c r="BR1430" s="11" t="s">
        <v>182</v>
      </c>
      <c r="BS1430" s="11" t="s">
        <v>183</v>
      </c>
      <c r="BT1430" s="11" t="s">
        <v>182</v>
      </c>
      <c r="BU1430" s="11"/>
      <c r="BV1430" s="15"/>
      <c r="BW1430" s="15"/>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c r="CU1430" s="15"/>
      <c r="CV1430" s="15"/>
      <c r="CW1430" s="15"/>
      <c r="CX1430" s="15"/>
      <c r="CY1430" s="15"/>
      <c r="CZ1430" s="15"/>
      <c r="DA1430" s="15"/>
      <c r="DB1430" s="16">
        <f t="shared" si="687"/>
        <v>0</v>
      </c>
      <c r="DC1430" s="16">
        <f t="shared" si="688"/>
        <v>518</v>
      </c>
      <c r="DD1430" s="16"/>
      <c r="DE1430" s="16"/>
      <c r="DF1430" s="17"/>
      <c r="DG1430" s="16">
        <v>61</v>
      </c>
      <c r="DH1430" s="16">
        <f t="shared" si="689"/>
        <v>656</v>
      </c>
      <c r="DI1430" s="16">
        <f t="shared" si="689"/>
        <v>6</v>
      </c>
      <c r="DJ1430" s="16">
        <f t="shared" si="690"/>
        <v>518</v>
      </c>
      <c r="DK1430" s="16">
        <f t="shared" si="691"/>
        <v>18</v>
      </c>
      <c r="DL1430" s="16">
        <f t="shared" si="691"/>
        <v>1062</v>
      </c>
      <c r="DM1430" s="128">
        <v>0</v>
      </c>
      <c r="DN1430" s="16">
        <v>54</v>
      </c>
      <c r="DO1430" s="16"/>
      <c r="DP1430" s="16"/>
      <c r="DQ1430" s="16"/>
      <c r="DR1430" s="16"/>
      <c r="DS1430" s="16"/>
      <c r="DT1430" s="16"/>
      <c r="DU1430" s="16"/>
      <c r="DV1430" s="16"/>
      <c r="DW1430" s="138" t="s">
        <v>184</v>
      </c>
      <c r="DX1430" s="137" t="s">
        <v>273</v>
      </c>
      <c r="DY1430" s="137" t="s">
        <v>186</v>
      </c>
      <c r="DZ1430" s="17"/>
      <c r="EA1430" s="15"/>
      <c r="EB1430" s="15"/>
      <c r="EC1430" s="15"/>
      <c r="ED1430" s="15"/>
    </row>
    <row r="1431" spans="1:134" ht="15" hidden="1" customHeight="1" x14ac:dyDescent="0.3">
      <c r="A1431" s="342" t="s">
        <v>229</v>
      </c>
      <c r="B1431" s="139"/>
      <c r="C1431" s="561">
        <v>7</v>
      </c>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8">
        <f t="shared" si="685"/>
        <v>0</v>
      </c>
      <c r="AK1431" s="135">
        <v>657</v>
      </c>
      <c r="AL1431" s="135">
        <v>6</v>
      </c>
      <c r="AM1431" s="194" t="s">
        <v>165</v>
      </c>
      <c r="AN1431" s="195" t="s">
        <v>2193</v>
      </c>
      <c r="AO1431" s="195" t="s">
        <v>343</v>
      </c>
      <c r="AP1431" s="195" t="s">
        <v>2231</v>
      </c>
      <c r="AQ1431" s="132" t="s">
        <v>2195</v>
      </c>
      <c r="AR1431" s="12"/>
      <c r="AS1431" s="12"/>
      <c r="AT1431" s="12"/>
      <c r="AU1431" s="12"/>
      <c r="AV1431" s="12"/>
      <c r="AW1431" s="12"/>
      <c r="AX1431" s="12"/>
      <c r="AY1431" s="12"/>
      <c r="AZ1431" s="12"/>
      <c r="BA1431" s="12"/>
      <c r="BB1431" s="14"/>
      <c r="BC1431" s="14"/>
      <c r="BD1431" s="15"/>
      <c r="BE1431" s="137" t="s">
        <v>2232</v>
      </c>
      <c r="BF1431" s="11" t="s">
        <v>264</v>
      </c>
      <c r="BG1431" s="11" t="s">
        <v>265</v>
      </c>
      <c r="BH1431" s="11" t="s">
        <v>266</v>
      </c>
      <c r="BI1431" s="11" t="s">
        <v>1225</v>
      </c>
      <c r="BJ1431" s="11" t="s">
        <v>268</v>
      </c>
      <c r="BK1431" s="11" t="s">
        <v>269</v>
      </c>
      <c r="BL1431" s="11" t="s">
        <v>1026</v>
      </c>
      <c r="BM1431" s="11" t="s">
        <v>179</v>
      </c>
      <c r="BN1431" s="11" t="s">
        <v>182</v>
      </c>
      <c r="BO1431" s="11" t="s">
        <v>181</v>
      </c>
      <c r="BP1431" s="11" t="s">
        <v>272</v>
      </c>
      <c r="BQ1431" s="11" t="s">
        <v>182</v>
      </c>
      <c r="BR1431" s="11" t="s">
        <v>182</v>
      </c>
      <c r="BS1431" s="11" t="s">
        <v>183</v>
      </c>
      <c r="BT1431" s="11" t="s">
        <v>182</v>
      </c>
      <c r="BU1431" s="11"/>
      <c r="BV1431" s="15"/>
      <c r="BW1431" s="15"/>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c r="CU1431" s="15"/>
      <c r="CV1431" s="15"/>
      <c r="CW1431" s="15"/>
      <c r="CX1431" s="15"/>
      <c r="CY1431" s="15"/>
      <c r="CZ1431" s="15"/>
      <c r="DA1431" s="15"/>
      <c r="DB1431" s="16">
        <f t="shared" si="687"/>
        <v>0</v>
      </c>
      <c r="DC1431" s="16">
        <f t="shared" si="688"/>
        <v>519</v>
      </c>
      <c r="DD1431" s="16"/>
      <c r="DE1431" s="16"/>
      <c r="DF1431" s="17"/>
      <c r="DG1431" s="16">
        <v>62</v>
      </c>
      <c r="DH1431" s="16">
        <f t="shared" si="689"/>
        <v>657</v>
      </c>
      <c r="DI1431" s="16">
        <f t="shared" si="689"/>
        <v>6</v>
      </c>
      <c r="DJ1431" s="16">
        <f t="shared" si="690"/>
        <v>519</v>
      </c>
      <c r="DK1431" s="16">
        <f t="shared" si="691"/>
        <v>18</v>
      </c>
      <c r="DL1431" s="16">
        <f t="shared" si="691"/>
        <v>1074</v>
      </c>
      <c r="DM1431" s="13">
        <v>0</v>
      </c>
      <c r="DN1431" s="16">
        <v>54</v>
      </c>
      <c r="DO1431" s="16"/>
      <c r="DP1431" s="16"/>
      <c r="DQ1431" s="16"/>
      <c r="DR1431" s="16"/>
      <c r="DS1431" s="16"/>
      <c r="DT1431" s="16"/>
      <c r="DU1431" s="16"/>
      <c r="DV1431" s="16"/>
      <c r="DW1431" s="138" t="s">
        <v>184</v>
      </c>
      <c r="DX1431" s="137" t="s">
        <v>273</v>
      </c>
      <c r="DY1431" s="137" t="s">
        <v>186</v>
      </c>
      <c r="DZ1431" s="17"/>
      <c r="EA1431" s="15"/>
      <c r="EB1431" s="15"/>
      <c r="EC1431" s="15"/>
      <c r="ED1431" s="15"/>
    </row>
    <row r="1432" spans="1:134" ht="15" hidden="1" customHeight="1" x14ac:dyDescent="0.3">
      <c r="A1432" s="220"/>
      <c r="B1432" s="139"/>
      <c r="C1432" s="561">
        <v>8</v>
      </c>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8">
        <f t="shared" si="685"/>
        <v>0</v>
      </c>
      <c r="AK1432" s="129">
        <v>658</v>
      </c>
      <c r="AL1432" s="129">
        <v>6</v>
      </c>
      <c r="AM1432" s="130" t="s">
        <v>165</v>
      </c>
      <c r="AN1432" s="131" t="s">
        <v>2198</v>
      </c>
      <c r="AO1432" s="131" t="s">
        <v>343</v>
      </c>
      <c r="AP1432" s="131" t="s">
        <v>2233</v>
      </c>
      <c r="AQ1432" s="132" t="s">
        <v>2234</v>
      </c>
      <c r="AR1432" s="12"/>
      <c r="AS1432" s="12"/>
      <c r="AT1432" s="12"/>
      <c r="AU1432" s="12"/>
      <c r="AV1432" s="12"/>
      <c r="AW1432" s="12"/>
      <c r="AX1432" s="12"/>
      <c r="AY1432" s="12"/>
      <c r="AZ1432" s="12"/>
      <c r="BA1432" s="12"/>
      <c r="BB1432" s="14"/>
      <c r="BC1432" s="14"/>
      <c r="BD1432" s="15"/>
      <c r="BE1432" s="137" t="s">
        <v>2235</v>
      </c>
      <c r="BF1432" s="11" t="s">
        <v>264</v>
      </c>
      <c r="BG1432" s="11" t="s">
        <v>265</v>
      </c>
      <c r="BH1432" s="11" t="s">
        <v>266</v>
      </c>
      <c r="BI1432" s="11" t="s">
        <v>1225</v>
      </c>
      <c r="BJ1432" s="11" t="s">
        <v>268</v>
      </c>
      <c r="BK1432" s="11" t="s">
        <v>269</v>
      </c>
      <c r="BL1432" s="11" t="s">
        <v>1026</v>
      </c>
      <c r="BM1432" s="11" t="s">
        <v>179</v>
      </c>
      <c r="BN1432" s="11" t="s">
        <v>182</v>
      </c>
      <c r="BO1432" s="11" t="s">
        <v>181</v>
      </c>
      <c r="BP1432" s="11" t="s">
        <v>272</v>
      </c>
      <c r="BQ1432" s="11" t="s">
        <v>182</v>
      </c>
      <c r="BR1432" s="11" t="s">
        <v>182</v>
      </c>
      <c r="BS1432" s="11" t="s">
        <v>183</v>
      </c>
      <c r="BT1432" s="11" t="s">
        <v>182</v>
      </c>
      <c r="BU1432" s="11"/>
      <c r="BV1432" s="15"/>
      <c r="BW1432" s="15"/>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c r="CU1432" s="15"/>
      <c r="CV1432" s="15"/>
      <c r="CW1432" s="15"/>
      <c r="CX1432" s="15"/>
      <c r="CY1432" s="15"/>
      <c r="CZ1432" s="15"/>
      <c r="DA1432" s="15"/>
      <c r="DB1432" s="16">
        <f t="shared" si="687"/>
        <v>0</v>
      </c>
      <c r="DC1432" s="16">
        <f t="shared" si="688"/>
        <v>520</v>
      </c>
      <c r="DD1432" s="16"/>
      <c r="DE1432" s="16"/>
      <c r="DF1432" s="17"/>
      <c r="DG1432" s="16">
        <v>63</v>
      </c>
      <c r="DH1432" s="16">
        <f t="shared" si="689"/>
        <v>658</v>
      </c>
      <c r="DI1432" s="16">
        <f t="shared" si="689"/>
        <v>6</v>
      </c>
      <c r="DJ1432" s="16">
        <f t="shared" si="690"/>
        <v>520</v>
      </c>
      <c r="DK1432" s="16">
        <f t="shared" si="691"/>
        <v>18</v>
      </c>
      <c r="DL1432" s="16">
        <f t="shared" si="691"/>
        <v>1076</v>
      </c>
      <c r="DM1432" s="128">
        <v>0</v>
      </c>
      <c r="DN1432" s="16">
        <v>54</v>
      </c>
      <c r="DO1432" s="16"/>
      <c r="DP1432" s="16"/>
      <c r="DQ1432" s="16"/>
      <c r="DR1432" s="16"/>
      <c r="DS1432" s="16"/>
      <c r="DT1432" s="16"/>
      <c r="DU1432" s="16"/>
      <c r="DV1432" s="16"/>
      <c r="DW1432" s="138" t="s">
        <v>184</v>
      </c>
      <c r="DX1432" s="137" t="s">
        <v>273</v>
      </c>
      <c r="DY1432" s="137" t="s">
        <v>186</v>
      </c>
      <c r="DZ1432" s="17"/>
      <c r="EA1432" s="15"/>
      <c r="EB1432" s="15"/>
      <c r="EC1432" s="15"/>
      <c r="ED1432" s="15"/>
    </row>
    <row r="1433" spans="1:134" ht="15" hidden="1" customHeight="1" x14ac:dyDescent="0.3">
      <c r="A1433" s="220"/>
      <c r="B1433" s="139"/>
      <c r="C1433" s="561">
        <v>9</v>
      </c>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8">
        <f t="shared" si="685"/>
        <v>0</v>
      </c>
      <c r="AK1433" s="135">
        <v>659</v>
      </c>
      <c r="AL1433" s="135">
        <v>6</v>
      </c>
      <c r="AM1433" s="194" t="s">
        <v>165</v>
      </c>
      <c r="AN1433" s="195" t="s">
        <v>2203</v>
      </c>
      <c r="AO1433" s="195" t="s">
        <v>343</v>
      </c>
      <c r="AP1433" s="195" t="s">
        <v>189</v>
      </c>
      <c r="AQ1433" s="12"/>
      <c r="AR1433" s="12"/>
      <c r="AS1433" s="12"/>
      <c r="AT1433" s="12"/>
      <c r="AU1433" s="12"/>
      <c r="AV1433" s="12"/>
      <c r="AW1433" s="12"/>
      <c r="AX1433" s="12"/>
      <c r="AY1433" s="12"/>
      <c r="AZ1433" s="12"/>
      <c r="BA1433" s="12"/>
      <c r="BB1433" s="14"/>
      <c r="BC1433" s="14"/>
      <c r="BD1433" s="15"/>
      <c r="BE1433" s="137" t="s">
        <v>2236</v>
      </c>
      <c r="BF1433" s="11" t="s">
        <v>264</v>
      </c>
      <c r="BG1433" s="11" t="s">
        <v>265</v>
      </c>
      <c r="BH1433" s="11" t="s">
        <v>266</v>
      </c>
      <c r="BI1433" s="11" t="s">
        <v>1225</v>
      </c>
      <c r="BJ1433" s="11" t="s">
        <v>268</v>
      </c>
      <c r="BK1433" s="11" t="s">
        <v>269</v>
      </c>
      <c r="BL1433" s="11" t="s">
        <v>1026</v>
      </c>
      <c r="BM1433" s="11" t="s">
        <v>179</v>
      </c>
      <c r="BN1433" s="11" t="s">
        <v>182</v>
      </c>
      <c r="BO1433" s="11" t="s">
        <v>181</v>
      </c>
      <c r="BP1433" s="11" t="s">
        <v>272</v>
      </c>
      <c r="BQ1433" s="11" t="s">
        <v>182</v>
      </c>
      <c r="BR1433" s="11" t="s">
        <v>182</v>
      </c>
      <c r="BS1433" s="11" t="s">
        <v>183</v>
      </c>
      <c r="BT1433" s="11" t="s">
        <v>182</v>
      </c>
      <c r="BU1433" s="11"/>
      <c r="BV1433" s="15"/>
      <c r="BW1433" s="15"/>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c r="CU1433" s="15"/>
      <c r="CV1433" s="15"/>
      <c r="CW1433" s="15"/>
      <c r="CX1433" s="15"/>
      <c r="CY1433" s="15"/>
      <c r="CZ1433" s="15"/>
      <c r="DA1433" s="15"/>
      <c r="DB1433" s="16">
        <f t="shared" si="687"/>
        <v>0</v>
      </c>
      <c r="DC1433" s="16">
        <f t="shared" si="688"/>
        <v>521</v>
      </c>
      <c r="DD1433" s="16"/>
      <c r="DE1433" s="16"/>
      <c r="DF1433" s="17"/>
      <c r="DG1433" s="16">
        <v>64</v>
      </c>
      <c r="DH1433" s="16">
        <f t="shared" si="689"/>
        <v>659</v>
      </c>
      <c r="DI1433" s="16">
        <f t="shared" si="689"/>
        <v>6</v>
      </c>
      <c r="DJ1433" s="16">
        <f t="shared" si="690"/>
        <v>521</v>
      </c>
      <c r="DK1433" s="16">
        <f t="shared" si="691"/>
        <v>18</v>
      </c>
      <c r="DL1433" s="16">
        <f t="shared" si="691"/>
        <v>4369</v>
      </c>
      <c r="DM1433" s="13">
        <v>0</v>
      </c>
      <c r="DN1433" s="16">
        <v>54</v>
      </c>
      <c r="DO1433" s="16"/>
      <c r="DP1433" s="16"/>
      <c r="DQ1433" s="16"/>
      <c r="DR1433" s="16"/>
      <c r="DS1433" s="16"/>
      <c r="DT1433" s="16"/>
      <c r="DU1433" s="16"/>
      <c r="DV1433" s="16"/>
      <c r="DW1433" s="138" t="s">
        <v>184</v>
      </c>
      <c r="DX1433" s="137" t="s">
        <v>273</v>
      </c>
      <c r="DY1433" s="137" t="s">
        <v>186</v>
      </c>
      <c r="DZ1433" s="17"/>
      <c r="EA1433" s="15"/>
      <c r="EB1433" s="15"/>
      <c r="EC1433" s="15"/>
      <c r="ED1433" s="15"/>
    </row>
    <row r="1434" spans="1:134" ht="15" hidden="1" customHeight="1" x14ac:dyDescent="0.3">
      <c r="A1434" s="220"/>
      <c r="B1434" s="139"/>
      <c r="C1434" s="561">
        <v>10</v>
      </c>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8">
        <f t="shared" si="685"/>
        <v>0</v>
      </c>
      <c r="AK1434" s="129">
        <v>660</v>
      </c>
      <c r="AL1434" s="129">
        <v>6</v>
      </c>
      <c r="AM1434" s="130" t="s">
        <v>165</v>
      </c>
      <c r="AN1434" s="131" t="s">
        <v>2206</v>
      </c>
      <c r="AO1434" s="131" t="s">
        <v>343</v>
      </c>
      <c r="AP1434" s="131" t="s">
        <v>189</v>
      </c>
      <c r="AQ1434" s="12"/>
      <c r="AR1434" s="12"/>
      <c r="AS1434" s="12"/>
      <c r="AT1434" s="12"/>
      <c r="AU1434" s="12"/>
      <c r="AV1434" s="12"/>
      <c r="AW1434" s="12"/>
      <c r="AX1434" s="12"/>
      <c r="AY1434" s="12"/>
      <c r="AZ1434" s="12"/>
      <c r="BA1434" s="12"/>
      <c r="BB1434" s="14"/>
      <c r="BC1434" s="14"/>
      <c r="BD1434" s="15"/>
      <c r="BE1434" s="137" t="s">
        <v>2237</v>
      </c>
      <c r="BF1434" s="11" t="s">
        <v>264</v>
      </c>
      <c r="BG1434" s="11" t="s">
        <v>265</v>
      </c>
      <c r="BH1434" s="11" t="s">
        <v>266</v>
      </c>
      <c r="BI1434" s="11" t="s">
        <v>1225</v>
      </c>
      <c r="BJ1434" s="11" t="s">
        <v>268</v>
      </c>
      <c r="BK1434" s="11" t="s">
        <v>269</v>
      </c>
      <c r="BL1434" s="11" t="s">
        <v>1026</v>
      </c>
      <c r="BM1434" s="11" t="s">
        <v>179</v>
      </c>
      <c r="BN1434" s="11" t="s">
        <v>182</v>
      </c>
      <c r="BO1434" s="11" t="s">
        <v>181</v>
      </c>
      <c r="BP1434" s="11" t="s">
        <v>272</v>
      </c>
      <c r="BQ1434" s="11" t="s">
        <v>182</v>
      </c>
      <c r="BR1434" s="11" t="s">
        <v>182</v>
      </c>
      <c r="BS1434" s="11" t="s">
        <v>183</v>
      </c>
      <c r="BT1434" s="11" t="s">
        <v>182</v>
      </c>
      <c r="BU1434" s="11"/>
      <c r="BV1434" s="15"/>
      <c r="BW1434" s="15"/>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c r="CU1434" s="15"/>
      <c r="CV1434" s="15"/>
      <c r="CW1434" s="15"/>
      <c r="CX1434" s="15"/>
      <c r="CY1434" s="15"/>
      <c r="CZ1434" s="15"/>
      <c r="DA1434" s="15"/>
      <c r="DB1434" s="16">
        <f t="shared" si="687"/>
        <v>0</v>
      </c>
      <c r="DC1434" s="16">
        <f t="shared" si="688"/>
        <v>528</v>
      </c>
      <c r="DD1434" s="16"/>
      <c r="DE1434" s="16"/>
      <c r="DF1434" s="17"/>
      <c r="DG1434" s="16">
        <v>65</v>
      </c>
      <c r="DH1434" s="16">
        <f t="shared" si="689"/>
        <v>660</v>
      </c>
      <c r="DI1434" s="16">
        <f t="shared" si="689"/>
        <v>6</v>
      </c>
      <c r="DJ1434" s="16">
        <f t="shared" si="690"/>
        <v>528</v>
      </c>
      <c r="DK1434" s="16">
        <f t="shared" si="691"/>
        <v>18</v>
      </c>
      <c r="DL1434" s="16">
        <f t="shared" si="691"/>
        <v>4369</v>
      </c>
      <c r="DM1434" s="128">
        <v>0</v>
      </c>
      <c r="DN1434" s="16">
        <v>54</v>
      </c>
      <c r="DO1434" s="16"/>
      <c r="DP1434" s="16"/>
      <c r="DQ1434" s="16"/>
      <c r="DR1434" s="16"/>
      <c r="DS1434" s="16"/>
      <c r="DT1434" s="16"/>
      <c r="DU1434" s="16"/>
      <c r="DV1434" s="16"/>
      <c r="DW1434" s="138" t="s">
        <v>184</v>
      </c>
      <c r="DX1434" s="137" t="s">
        <v>273</v>
      </c>
      <c r="DY1434" s="137" t="s">
        <v>186</v>
      </c>
      <c r="DZ1434" s="17"/>
      <c r="EA1434" s="15"/>
      <c r="EB1434" s="15"/>
      <c r="EC1434" s="15"/>
      <c r="ED1434" s="15"/>
    </row>
    <row r="1435" spans="1:134" ht="15" hidden="1" customHeight="1" x14ac:dyDescent="0.3">
      <c r="A1435" s="220"/>
      <c r="B1435" s="139"/>
      <c r="C1435" s="561">
        <v>11</v>
      </c>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8">
        <f t="shared" si="685"/>
        <v>0</v>
      </c>
      <c r="AK1435" s="129">
        <v>661</v>
      </c>
      <c r="AL1435" s="129">
        <v>6</v>
      </c>
      <c r="AM1435" s="130" t="s">
        <v>165</v>
      </c>
      <c r="AN1435" s="131" t="s">
        <v>205</v>
      </c>
      <c r="AO1435" s="131" t="s">
        <v>343</v>
      </c>
      <c r="AP1435" s="131" t="s">
        <v>2238</v>
      </c>
      <c r="AQ1435" s="12"/>
      <c r="AR1435" s="12"/>
      <c r="AS1435" s="12"/>
      <c r="AT1435" s="12"/>
      <c r="AU1435" s="12"/>
      <c r="AV1435" s="12"/>
      <c r="AW1435" s="12"/>
      <c r="AX1435" s="12"/>
      <c r="AY1435" s="12"/>
      <c r="AZ1435" s="12"/>
      <c r="BA1435" s="12"/>
      <c r="BB1435" s="14"/>
      <c r="BC1435" s="14"/>
      <c r="BD1435" s="15"/>
      <c r="BE1435" s="137" t="s">
        <v>2239</v>
      </c>
      <c r="BF1435" s="11" t="s">
        <v>264</v>
      </c>
      <c r="BG1435" s="11" t="s">
        <v>265</v>
      </c>
      <c r="BH1435" s="11" t="s">
        <v>266</v>
      </c>
      <c r="BI1435" s="11" t="s">
        <v>1225</v>
      </c>
      <c r="BJ1435" s="11" t="s">
        <v>268</v>
      </c>
      <c r="BK1435" s="11" t="s">
        <v>269</v>
      </c>
      <c r="BL1435" s="11" t="s">
        <v>1026</v>
      </c>
      <c r="BM1435" s="11" t="s">
        <v>179</v>
      </c>
      <c r="BN1435" s="11" t="s">
        <v>182</v>
      </c>
      <c r="BO1435" s="11" t="s">
        <v>181</v>
      </c>
      <c r="BP1435" s="11" t="s">
        <v>272</v>
      </c>
      <c r="BQ1435" s="11" t="s">
        <v>182</v>
      </c>
      <c r="BR1435" s="11" t="s">
        <v>182</v>
      </c>
      <c r="BS1435" s="11" t="s">
        <v>183</v>
      </c>
      <c r="BT1435" s="11" t="s">
        <v>182</v>
      </c>
      <c r="BU1435" s="11"/>
      <c r="BV1435" s="15"/>
      <c r="BW1435" s="15"/>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c r="CU1435" s="15"/>
      <c r="CV1435" s="15"/>
      <c r="CW1435" s="15"/>
      <c r="CX1435" s="15"/>
      <c r="CY1435" s="15"/>
      <c r="CZ1435" s="15"/>
      <c r="DA1435" s="15"/>
      <c r="DB1435" s="16">
        <f>IF(UPPER(TRIM(AM1435))="P", 0, IF(UPPER(TRIM(AM1435))="C", 16384, IF(UPPER(TRIM(AM1435))="B", 32768, IF(UPPER(TRIM(AM1435))="U", 49152, -1))))</f>
        <v>0</v>
      </c>
      <c r="DC1435" s="16">
        <f>HEX2DEC(AN1435)</f>
        <v>529</v>
      </c>
      <c r="DD1435" s="16"/>
      <c r="DE1435" s="16"/>
      <c r="DF1435" s="17"/>
      <c r="DG1435" s="16">
        <v>1019</v>
      </c>
      <c r="DH1435" s="16">
        <f>AK1435</f>
        <v>661</v>
      </c>
      <c r="DI1435" s="16">
        <f>AL1435</f>
        <v>6</v>
      </c>
      <c r="DJ1435" s="16">
        <f>DB1435 + DC1435</f>
        <v>529</v>
      </c>
      <c r="DK1435" s="16">
        <f>HEX2DEC(AO1435)</f>
        <v>18</v>
      </c>
      <c r="DL1435" s="16">
        <f>HEX2DEC(AP1435)</f>
        <v>658</v>
      </c>
      <c r="DM1435" s="13">
        <v>0</v>
      </c>
      <c r="DN1435" s="16">
        <v>54</v>
      </c>
      <c r="DO1435" s="16"/>
      <c r="DP1435" s="16"/>
      <c r="DQ1435" s="16"/>
      <c r="DR1435" s="16"/>
      <c r="DS1435" s="16"/>
      <c r="DT1435" s="16"/>
      <c r="DU1435" s="16"/>
      <c r="DV1435" s="16"/>
      <c r="DW1435" s="138" t="s">
        <v>184</v>
      </c>
      <c r="DX1435" s="137" t="s">
        <v>273</v>
      </c>
      <c r="DY1435" s="137" t="s">
        <v>186</v>
      </c>
      <c r="DZ1435" s="17"/>
      <c r="EA1435" s="15"/>
      <c r="EB1435" s="15"/>
      <c r="EC1435" s="15"/>
      <c r="ED1435" s="15"/>
    </row>
    <row r="1436" spans="1:134" ht="15" hidden="1" customHeight="1" x14ac:dyDescent="0.3">
      <c r="A1436" s="220"/>
      <c r="B1436" s="139"/>
      <c r="C1436" s="561">
        <v>12</v>
      </c>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8">
        <f t="shared" si="685"/>
        <v>0</v>
      </c>
      <c r="AK1436" s="129">
        <v>662</v>
      </c>
      <c r="AL1436" s="129">
        <v>6</v>
      </c>
      <c r="AM1436" s="130" t="s">
        <v>165</v>
      </c>
      <c r="AN1436" s="131" t="s">
        <v>1010</v>
      </c>
      <c r="AO1436" s="131" t="s">
        <v>343</v>
      </c>
      <c r="AP1436" s="131" t="s">
        <v>2240</v>
      </c>
      <c r="AQ1436" s="12"/>
      <c r="AR1436" s="12"/>
      <c r="AS1436" s="12"/>
      <c r="AT1436" s="12"/>
      <c r="AU1436" s="12"/>
      <c r="AV1436" s="12"/>
      <c r="AW1436" s="12"/>
      <c r="AX1436" s="12"/>
      <c r="AY1436" s="12"/>
      <c r="AZ1436" s="12"/>
      <c r="BA1436" s="12"/>
      <c r="BB1436" s="14"/>
      <c r="BC1436" s="14"/>
      <c r="BD1436" s="15"/>
      <c r="BE1436" s="137" t="s">
        <v>2241</v>
      </c>
      <c r="BF1436" s="11" t="s">
        <v>264</v>
      </c>
      <c r="BG1436" s="11" t="s">
        <v>265</v>
      </c>
      <c r="BH1436" s="11" t="s">
        <v>266</v>
      </c>
      <c r="BI1436" s="11" t="s">
        <v>1225</v>
      </c>
      <c r="BJ1436" s="11" t="s">
        <v>268</v>
      </c>
      <c r="BK1436" s="11" t="s">
        <v>269</v>
      </c>
      <c r="BL1436" s="11" t="s">
        <v>1026</v>
      </c>
      <c r="BM1436" s="11" t="s">
        <v>179</v>
      </c>
      <c r="BN1436" s="11" t="s">
        <v>182</v>
      </c>
      <c r="BO1436" s="11" t="s">
        <v>181</v>
      </c>
      <c r="BP1436" s="11" t="s">
        <v>272</v>
      </c>
      <c r="BQ1436" s="11" t="s">
        <v>182</v>
      </c>
      <c r="BR1436" s="11" t="s">
        <v>182</v>
      </c>
      <c r="BS1436" s="11" t="s">
        <v>183</v>
      </c>
      <c r="BT1436" s="11" t="s">
        <v>182</v>
      </c>
      <c r="BU1436" s="11"/>
      <c r="BV1436" s="15"/>
      <c r="BW1436" s="15"/>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c r="CU1436" s="15"/>
      <c r="CV1436" s="15"/>
      <c r="CW1436" s="15"/>
      <c r="CX1436" s="15"/>
      <c r="CY1436" s="15"/>
      <c r="CZ1436" s="15"/>
      <c r="DA1436" s="15"/>
      <c r="DB1436" s="16">
        <f>IF(UPPER(TRIM(AM1436))="P", 0, IF(UPPER(TRIM(AM1436))="C", 16384, IF(UPPER(TRIM(AM1436))="B", 32768, IF(UPPER(TRIM(AM1436))="U", 49152, -1))))</f>
        <v>0</v>
      </c>
      <c r="DC1436" s="16">
        <f>HEX2DEC(AN1436)</f>
        <v>530</v>
      </c>
      <c r="DD1436" s="16"/>
      <c r="DE1436" s="16"/>
      <c r="DF1436" s="17"/>
      <c r="DG1436" s="16">
        <v>1020</v>
      </c>
      <c r="DH1436" s="16">
        <f>AK1436</f>
        <v>662</v>
      </c>
      <c r="DI1436" s="16">
        <f>AL1436</f>
        <v>6</v>
      </c>
      <c r="DJ1436" s="16">
        <f>DB1436 + DC1436</f>
        <v>530</v>
      </c>
      <c r="DK1436" s="16">
        <f>HEX2DEC(AO1436)</f>
        <v>18</v>
      </c>
      <c r="DL1436" s="16">
        <f>HEX2DEC(AP1436)</f>
        <v>661</v>
      </c>
      <c r="DM1436" s="13">
        <v>0</v>
      </c>
      <c r="DN1436" s="16">
        <v>54</v>
      </c>
      <c r="DO1436" s="16"/>
      <c r="DP1436" s="16"/>
      <c r="DQ1436" s="16"/>
      <c r="DR1436" s="16"/>
      <c r="DS1436" s="16"/>
      <c r="DT1436" s="16"/>
      <c r="DU1436" s="16"/>
      <c r="DV1436" s="16"/>
      <c r="DW1436" s="138" t="s">
        <v>184</v>
      </c>
      <c r="DX1436" s="137" t="s">
        <v>273</v>
      </c>
      <c r="DY1436" s="137" t="s">
        <v>186</v>
      </c>
      <c r="DZ1436" s="17"/>
      <c r="EA1436" s="15"/>
      <c r="EB1436" s="15"/>
      <c r="EC1436" s="15"/>
      <c r="ED1436" s="15"/>
    </row>
    <row r="1437" spans="1:134" ht="15" hidden="1" customHeight="1" x14ac:dyDescent="0.3">
      <c r="A1437" s="220"/>
      <c r="B1437" s="176"/>
      <c r="C1437" s="203"/>
      <c r="D1437" s="184"/>
      <c r="E1437" s="184"/>
      <c r="F1437" s="184"/>
      <c r="G1437" s="184"/>
      <c r="H1437" s="184"/>
      <c r="I1437" s="184"/>
      <c r="J1437" s="184"/>
      <c r="K1437" s="184"/>
      <c r="L1437" s="184"/>
      <c r="M1437" s="184"/>
      <c r="N1437" s="184"/>
      <c r="O1437" s="184"/>
      <c r="P1437" s="184"/>
      <c r="Q1437" s="184"/>
      <c r="R1437" s="184"/>
      <c r="S1437" s="184"/>
      <c r="T1437" s="184"/>
      <c r="U1437" s="184"/>
      <c r="V1437" s="184"/>
      <c r="W1437" s="184"/>
      <c r="X1437" s="184"/>
      <c r="Y1437" s="184"/>
      <c r="Z1437" s="184"/>
      <c r="AA1437" s="184"/>
      <c r="AB1437" s="184"/>
      <c r="AC1437" s="184"/>
      <c r="AD1437" s="184"/>
      <c r="AE1437" s="184"/>
      <c r="AF1437" s="184"/>
      <c r="AG1437" s="184"/>
      <c r="AH1437" s="184"/>
      <c r="AI1437" s="184"/>
      <c r="AJ1437" s="285"/>
      <c r="AK1437" s="184"/>
      <c r="AL1437" s="184"/>
      <c r="AM1437" s="286"/>
      <c r="AN1437" s="287"/>
      <c r="AO1437" s="364"/>
      <c r="AP1437" s="364"/>
      <c r="AQ1437" s="184"/>
      <c r="AR1437" s="184"/>
      <c r="AS1437" s="184"/>
      <c r="AT1437" s="184"/>
      <c r="AU1437" s="184"/>
      <c r="AV1437" s="184"/>
      <c r="AW1437" s="184"/>
      <c r="AX1437" s="184"/>
      <c r="AY1437" s="184"/>
      <c r="AZ1437" s="184"/>
      <c r="BA1437" s="184"/>
      <c r="BB1437" s="186"/>
      <c r="BC1437" s="186"/>
      <c r="BD1437" s="15"/>
      <c r="BE1437" s="137" t="s">
        <v>183</v>
      </c>
      <c r="BF1437" s="11"/>
      <c r="BG1437" s="11"/>
      <c r="BH1437" s="11"/>
      <c r="BI1437" s="11" t="s">
        <v>183</v>
      </c>
      <c r="BJ1437" s="11" t="s">
        <v>183</v>
      </c>
      <c r="BK1437" s="11" t="s">
        <v>183</v>
      </c>
      <c r="BL1437" s="11" t="s">
        <v>183</v>
      </c>
      <c r="BM1437" s="11" t="s">
        <v>183</v>
      </c>
      <c r="BN1437" s="11" t="s">
        <v>183</v>
      </c>
      <c r="BO1437" s="11" t="s">
        <v>183</v>
      </c>
      <c r="BP1437" s="11" t="s">
        <v>183</v>
      </c>
      <c r="BQ1437" s="11" t="s">
        <v>183</v>
      </c>
      <c r="BR1437" s="11" t="s">
        <v>183</v>
      </c>
      <c r="BS1437" s="11" t="s">
        <v>183</v>
      </c>
      <c r="BT1437" s="11" t="s">
        <v>183</v>
      </c>
      <c r="BU1437" s="11"/>
      <c r="BV1437" s="15"/>
      <c r="BW1437" s="15"/>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c r="CU1437" s="15"/>
      <c r="CV1437" s="15"/>
      <c r="CW1437" s="15"/>
      <c r="CX1437" s="15"/>
      <c r="CY1437" s="15"/>
      <c r="CZ1437" s="15"/>
      <c r="DA1437" s="15"/>
      <c r="DB1437" s="16"/>
      <c r="DC1437" s="16"/>
      <c r="DD1437" s="16"/>
      <c r="DE1437" s="16"/>
      <c r="DF1437" s="17"/>
      <c r="DG1437" s="16"/>
      <c r="DH1437" s="16"/>
      <c r="DI1437" s="16"/>
      <c r="DJ1437" s="16"/>
      <c r="DK1437" s="16"/>
      <c r="DL1437" s="16"/>
      <c r="DM1437" s="185"/>
      <c r="DN1437" s="16"/>
      <c r="DO1437" s="16"/>
      <c r="DP1437" s="16"/>
      <c r="DQ1437" s="16"/>
      <c r="DR1437" s="16"/>
      <c r="DS1437" s="16"/>
      <c r="DT1437" s="16"/>
      <c r="DU1437" s="16"/>
      <c r="DV1437" s="16"/>
      <c r="DW1437" s="138"/>
      <c r="DX1437" s="137"/>
      <c r="DY1437" s="137"/>
      <c r="DZ1437" s="17"/>
      <c r="EA1437" s="15"/>
      <c r="EB1437" s="15"/>
      <c r="EC1437" s="15"/>
      <c r="ED1437" s="15"/>
    </row>
    <row r="1438" spans="1:134" ht="15" hidden="1" customHeight="1" x14ac:dyDescent="0.3">
      <c r="A1438" s="220"/>
      <c r="B1438" s="191"/>
      <c r="C1438" s="558" t="s">
        <v>2242</v>
      </c>
      <c r="D1438" s="237"/>
      <c r="E1438" s="238"/>
      <c r="F1438" s="238"/>
      <c r="G1438" s="193"/>
      <c r="H1438" s="193"/>
      <c r="I1438" s="193"/>
      <c r="J1438" s="193"/>
      <c r="K1438" s="193"/>
      <c r="L1438" s="238"/>
      <c r="M1438" s="193"/>
      <c r="N1438" s="238"/>
      <c r="O1438" s="238"/>
      <c r="P1438" s="238"/>
      <c r="Q1438" s="238"/>
      <c r="R1438" s="238"/>
      <c r="S1438" s="238"/>
      <c r="T1438" s="238"/>
      <c r="U1438" s="238"/>
      <c r="V1438" s="238"/>
      <c r="W1438" s="238"/>
      <c r="X1438" s="238"/>
      <c r="Y1438" s="238"/>
      <c r="Z1438" s="238"/>
      <c r="AA1438" s="238"/>
      <c r="AB1438" s="238"/>
      <c r="AC1438" s="238"/>
      <c r="AD1438" s="238"/>
      <c r="AE1438" s="238"/>
      <c r="AF1438" s="238"/>
      <c r="AG1438" s="238"/>
      <c r="AH1438" s="238"/>
      <c r="AI1438" s="239"/>
      <c r="AJ1438" s="128">
        <f t="shared" ref="AJ1438:AJ1445" si="692">IF($DM1438=0,0,(IF(_xlfn.BITAND($DM1438, 128),"8,", "") &amp; IF(_xlfn.BITAND($DM1438,64),"7,", "") &amp; IF(_xlfn.BITAND($DM1438,7), _xlfn.BITAND($DM1438,7) &amp; ",", "") &amp; IF(_xlfn.BITAND($DM1438, 56), _xlfn.BITAND($DM1438, 56)/8, "")))</f>
        <v>0</v>
      </c>
      <c r="AK1438" s="461">
        <v>651</v>
      </c>
      <c r="AL1438" s="129">
        <v>5</v>
      </c>
      <c r="AM1438" s="130" t="s">
        <v>165</v>
      </c>
      <c r="AN1438" s="131" t="s">
        <v>2170</v>
      </c>
      <c r="AO1438" s="462" t="s">
        <v>352</v>
      </c>
      <c r="AP1438" s="462" t="s">
        <v>1436</v>
      </c>
      <c r="AQ1438" s="132" t="s">
        <v>2243</v>
      </c>
      <c r="AR1438" s="12"/>
      <c r="AS1438" s="12"/>
      <c r="AT1438" s="134">
        <v>1</v>
      </c>
      <c r="AU1438" s="134">
        <v>10</v>
      </c>
      <c r="AV1438" s="12" t="s">
        <v>954</v>
      </c>
      <c r="AW1438" s="135">
        <v>0</v>
      </c>
      <c r="AX1438" s="135">
        <v>0</v>
      </c>
      <c r="AY1438" s="135">
        <v>0</v>
      </c>
      <c r="AZ1438" s="135">
        <v>0</v>
      </c>
      <c r="BA1438" s="135">
        <v>0</v>
      </c>
      <c r="BB1438" s="136"/>
      <c r="BC1438" s="136"/>
      <c r="BD1438" s="15"/>
      <c r="BE1438" s="137" t="s">
        <v>2244</v>
      </c>
      <c r="BF1438" s="11"/>
      <c r="BG1438" s="11"/>
      <c r="BH1438" s="11"/>
      <c r="BI1438" s="11" t="s">
        <v>183</v>
      </c>
      <c r="BJ1438" s="11" t="s">
        <v>183</v>
      </c>
      <c r="BK1438" s="11" t="s">
        <v>183</v>
      </c>
      <c r="BL1438" s="11" t="s">
        <v>183</v>
      </c>
      <c r="BM1438" s="11" t="s">
        <v>183</v>
      </c>
      <c r="BN1438" s="11" t="s">
        <v>183</v>
      </c>
      <c r="BO1438" s="11" t="s">
        <v>183</v>
      </c>
      <c r="BP1438" s="11" t="s">
        <v>183</v>
      </c>
      <c r="BQ1438" s="11" t="s">
        <v>183</v>
      </c>
      <c r="BR1438" s="11" t="s">
        <v>183</v>
      </c>
      <c r="BS1438" s="11" t="s">
        <v>183</v>
      </c>
      <c r="BT1438" s="11" t="s">
        <v>183</v>
      </c>
      <c r="BU1438" s="11"/>
      <c r="BV1438" s="15">
        <f>IF(UPPER(TRIM(D1438))="X",1,0)</f>
        <v>0</v>
      </c>
      <c r="BW1438" s="15">
        <f>IF(UPPER(TRIM(E1438))="X",1,0)</f>
        <v>0</v>
      </c>
      <c r="BX1438" s="15">
        <f>IF(UPPER(TRIM(F1438))="X",1,0)</f>
        <v>0</v>
      </c>
      <c r="BY1438" s="15">
        <f>IF(UPPER(TRIM(G1438))="X",1,0)</f>
        <v>0</v>
      </c>
      <c r="BZ1438" s="15">
        <f>IF(UPPER(TRIM(H1438))="X",1,0)</f>
        <v>0</v>
      </c>
      <c r="CA1438" s="15">
        <f>IF(UPPER(TRIM(J1438))="X",1,0)</f>
        <v>0</v>
      </c>
      <c r="CB1438" s="15">
        <f>IF(UPPER(TRIM(L1438))="X",1,0)</f>
        <v>0</v>
      </c>
      <c r="CC1438" s="15">
        <f>IF(UPPER(TRIM(M1438))="X",1,0)</f>
        <v>0</v>
      </c>
      <c r="CD1438" s="15">
        <f>IF(UPPER(TRIM(I1438))="X",1,0)</f>
        <v>0</v>
      </c>
      <c r="CE1438" s="15">
        <f>IF(UPPER(TRIM(K1438))="X",1,0)</f>
        <v>0</v>
      </c>
      <c r="CF1438" s="15">
        <f t="shared" ref="CF1438:DA1438" si="693">IF(UPPER(TRIM(N1438))="X",1,0)</f>
        <v>0</v>
      </c>
      <c r="CG1438" s="15">
        <f t="shared" si="693"/>
        <v>0</v>
      </c>
      <c r="CH1438" s="15">
        <f t="shared" si="693"/>
        <v>0</v>
      </c>
      <c r="CI1438" s="15">
        <f t="shared" si="693"/>
        <v>0</v>
      </c>
      <c r="CJ1438" s="15">
        <f t="shared" si="693"/>
        <v>0</v>
      </c>
      <c r="CK1438" s="15">
        <f t="shared" si="693"/>
        <v>0</v>
      </c>
      <c r="CL1438" s="15">
        <f t="shared" si="693"/>
        <v>0</v>
      </c>
      <c r="CM1438" s="15">
        <f t="shared" si="693"/>
        <v>0</v>
      </c>
      <c r="CN1438" s="15">
        <f t="shared" si="693"/>
        <v>0</v>
      </c>
      <c r="CO1438" s="15">
        <f t="shared" si="693"/>
        <v>0</v>
      </c>
      <c r="CP1438" s="15">
        <f t="shared" si="693"/>
        <v>0</v>
      </c>
      <c r="CQ1438" s="15">
        <f t="shared" si="693"/>
        <v>0</v>
      </c>
      <c r="CR1438" s="15">
        <f t="shared" si="693"/>
        <v>0</v>
      </c>
      <c r="CS1438" s="15">
        <f t="shared" si="693"/>
        <v>0</v>
      </c>
      <c r="CT1438" s="15">
        <f t="shared" si="693"/>
        <v>0</v>
      </c>
      <c r="CU1438" s="15">
        <f t="shared" si="693"/>
        <v>0</v>
      </c>
      <c r="CV1438" s="15">
        <f t="shared" si="693"/>
        <v>0</v>
      </c>
      <c r="CW1438" s="15">
        <f t="shared" si="693"/>
        <v>0</v>
      </c>
      <c r="CX1438" s="15">
        <f t="shared" si="693"/>
        <v>0</v>
      </c>
      <c r="CY1438" s="15">
        <f t="shared" si="693"/>
        <v>0</v>
      </c>
      <c r="CZ1438" s="15">
        <f t="shared" si="693"/>
        <v>0</v>
      </c>
      <c r="DA1438" s="15">
        <f t="shared" si="693"/>
        <v>0</v>
      </c>
      <c r="DB1438" s="16">
        <f t="shared" ref="DB1438:DB1445" si="694">IF(UPPER(TRIM(AM1438))="P", 0, IF(UPPER(TRIM(AM1438))="C", 16384, IF(UPPER(TRIM(AM1438))="B", 32768, IF(UPPER(TRIM(AM1438))="U", 49152, -1))))</f>
        <v>0</v>
      </c>
      <c r="DC1438" s="16">
        <f t="shared" ref="DC1438:DC1445" si="695">HEX2DEC(AN1438)</f>
        <v>513</v>
      </c>
      <c r="DD1438" s="16">
        <f>IF(UPPER(TRIM(BB1438))="",0,IF(UPPER(TRIM(BB1438))="M",32,IF(UPPER(TRIM(BB1438))="H",64,IF(UPPER(TRIM(BB1438))="I",128,-1))))</f>
        <v>0</v>
      </c>
      <c r="DE1438" s="16">
        <f>IF(UPPER(TRIM(BC1438))="",0, IF(UPPER(TRIM(BC1438))="U",1,IF(UPPER(TRIM(BC1438))="A",2,IF(UPPER(TRIM(BC1438))="B1",4,IF(UPPER(TRIM(BC1438))="B2",8,IF(UPPER(TRIM(BC1438))="C",16,-1))))))</f>
        <v>0</v>
      </c>
      <c r="DF1438" s="17"/>
      <c r="DG1438" s="16">
        <v>562</v>
      </c>
      <c r="DH1438" s="16">
        <f t="shared" ref="DH1438:DI1445" si="696">AK1438</f>
        <v>651</v>
      </c>
      <c r="DI1438" s="16">
        <f t="shared" si="696"/>
        <v>5</v>
      </c>
      <c r="DJ1438" s="16">
        <f t="shared" ref="DJ1438:DJ1445" si="697">DB1438 + DC1438</f>
        <v>513</v>
      </c>
      <c r="DK1438" s="16">
        <f t="shared" ref="DK1438:DL1445" si="698">HEX2DEC(AO1438)</f>
        <v>17</v>
      </c>
      <c r="DL1438" s="16">
        <f t="shared" si="698"/>
        <v>609</v>
      </c>
      <c r="DM1438" s="463">
        <v>0</v>
      </c>
      <c r="DN1438" s="16">
        <v>432</v>
      </c>
      <c r="DO1438" s="16">
        <f>BV1438*2^15+BW1438*2^14+BX1438*2^13+BY1438*2^12+BZ1438*2^11+CA1438*2^10+CB1438*2^9+CC1438*2^8+CD1438*2^7+CE1438*2^6+CF1438*2^5+CG1438*2^4+CH1438*2^3+CI1438*2^2+CJ1438*2^1+CK1438*2^0</f>
        <v>0</v>
      </c>
      <c r="DP1438" s="16">
        <f>CL1438*2^15+CM1438*2^14+CN1438*2^13+CO1438*2^12+CP1438*2^11+CQ1438*2^10+CR1438*2^9+CS1438*2^8+CT1438*2^7+CU1438*2^6+CV1438*2^5+CW1438*2^4+CX1438*2^3+CY1438*2^2+CZ1438*2^1+DA1438*2^0</f>
        <v>0</v>
      </c>
      <c r="DQ1438" s="16">
        <f>IF(DS1438=2,AT1438*1000,AT1438)</f>
        <v>1</v>
      </c>
      <c r="DR1438" s="16">
        <f>IF(DT1438=2,AU1438*1000,AU1438)</f>
        <v>10</v>
      </c>
      <c r="DS1438" s="16">
        <v>5</v>
      </c>
      <c r="DT1438" s="16">
        <v>5</v>
      </c>
      <c r="DU1438" s="16">
        <f>MAX(0,MIN(AX1438,3))*2^14+MAX(0,MIN(AY1438,3))*2^12+MAX(0,MIN(AZ1438,3))*2^10+MAX(0,MIN(BA1438,3))*2^8+IF(AW1438&lt;0,31,IF(AW1438&gt;30,30,AW1438))</f>
        <v>0</v>
      </c>
      <c r="DV1438" s="16">
        <f>DD1438 + DE1438</f>
        <v>0</v>
      </c>
      <c r="DW1438" s="138"/>
      <c r="DX1438" s="137"/>
      <c r="DY1438" s="137"/>
      <c r="DZ1438" s="17"/>
      <c r="EA1438" s="15"/>
      <c r="EB1438" s="15"/>
      <c r="EC1438" s="15"/>
      <c r="ED1438" s="15"/>
    </row>
    <row r="1439" spans="1:134" ht="15" hidden="1" customHeight="1" x14ac:dyDescent="0.3">
      <c r="A1439" s="220"/>
      <c r="B1439" s="191"/>
      <c r="C1439" s="582">
        <v>2</v>
      </c>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8">
        <f t="shared" si="692"/>
        <v>0</v>
      </c>
      <c r="AK1439" s="129">
        <v>652</v>
      </c>
      <c r="AL1439" s="129">
        <v>5</v>
      </c>
      <c r="AM1439" s="130" t="s">
        <v>165</v>
      </c>
      <c r="AN1439" s="131" t="s">
        <v>2175</v>
      </c>
      <c r="AO1439" s="131" t="s">
        <v>352</v>
      </c>
      <c r="AP1439" s="131" t="s">
        <v>2245</v>
      </c>
      <c r="AQ1439" s="132" t="s">
        <v>2246</v>
      </c>
      <c r="AR1439" s="12"/>
      <c r="AS1439" s="12"/>
      <c r="AT1439" s="12"/>
      <c r="AU1439" s="12"/>
      <c r="AV1439" s="12"/>
      <c r="AW1439" s="12"/>
      <c r="AX1439" s="12"/>
      <c r="AY1439" s="12"/>
      <c r="AZ1439" s="12"/>
      <c r="BA1439" s="12"/>
      <c r="BB1439" s="14"/>
      <c r="BC1439" s="14"/>
      <c r="BD1439" s="15"/>
      <c r="BE1439" s="137" t="s">
        <v>2247</v>
      </c>
      <c r="BF1439" s="11"/>
      <c r="BG1439" s="11"/>
      <c r="BH1439" s="11"/>
      <c r="BI1439" s="11" t="s">
        <v>183</v>
      </c>
      <c r="BJ1439" s="11" t="s">
        <v>183</v>
      </c>
      <c r="BK1439" s="11" t="s">
        <v>183</v>
      </c>
      <c r="BL1439" s="11" t="s">
        <v>183</v>
      </c>
      <c r="BM1439" s="11" t="s">
        <v>183</v>
      </c>
      <c r="BN1439" s="11" t="s">
        <v>183</v>
      </c>
      <c r="BO1439" s="11" t="s">
        <v>183</v>
      </c>
      <c r="BP1439" s="11" t="s">
        <v>183</v>
      </c>
      <c r="BQ1439" s="11" t="s">
        <v>183</v>
      </c>
      <c r="BR1439" s="11" t="s">
        <v>183</v>
      </c>
      <c r="BS1439" s="11" t="s">
        <v>183</v>
      </c>
      <c r="BT1439" s="11" t="s">
        <v>183</v>
      </c>
      <c r="BU1439" s="11"/>
      <c r="BV1439" s="15"/>
      <c r="BW1439" s="15"/>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c r="CU1439" s="15"/>
      <c r="CV1439" s="15"/>
      <c r="CW1439" s="15"/>
      <c r="CX1439" s="15"/>
      <c r="CY1439" s="15"/>
      <c r="CZ1439" s="15"/>
      <c r="DA1439" s="15"/>
      <c r="DB1439" s="16">
        <f t="shared" si="694"/>
        <v>0</v>
      </c>
      <c r="DC1439" s="16">
        <f t="shared" si="695"/>
        <v>514</v>
      </c>
      <c r="DD1439" s="16"/>
      <c r="DE1439" s="16"/>
      <c r="DF1439" s="17"/>
      <c r="DG1439" s="16">
        <v>563</v>
      </c>
      <c r="DH1439" s="16">
        <f t="shared" si="696"/>
        <v>652</v>
      </c>
      <c r="DI1439" s="16">
        <f t="shared" si="696"/>
        <v>5</v>
      </c>
      <c r="DJ1439" s="16">
        <f t="shared" si="697"/>
        <v>514</v>
      </c>
      <c r="DK1439" s="16">
        <f t="shared" si="698"/>
        <v>17</v>
      </c>
      <c r="DL1439" s="16">
        <f t="shared" si="698"/>
        <v>612</v>
      </c>
      <c r="DM1439" s="128">
        <v>0</v>
      </c>
      <c r="DN1439" s="16">
        <v>432</v>
      </c>
      <c r="DO1439" s="16"/>
      <c r="DP1439" s="16"/>
      <c r="DQ1439" s="16"/>
      <c r="DR1439" s="16"/>
      <c r="DS1439" s="16"/>
      <c r="DT1439" s="16"/>
      <c r="DU1439" s="16"/>
      <c r="DV1439" s="16"/>
      <c r="DW1439" s="138"/>
      <c r="DX1439" s="137"/>
      <c r="DY1439" s="137"/>
      <c r="DZ1439" s="17"/>
      <c r="EA1439" s="15"/>
      <c r="EB1439" s="15"/>
      <c r="EC1439" s="15"/>
      <c r="ED1439" s="15"/>
    </row>
    <row r="1440" spans="1:134" ht="15" hidden="1" customHeight="1" x14ac:dyDescent="0.3">
      <c r="A1440" s="220"/>
      <c r="B1440" s="191"/>
      <c r="C1440" s="582">
        <v>3</v>
      </c>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8">
        <f t="shared" si="692"/>
        <v>0</v>
      </c>
      <c r="AK1440" s="129">
        <v>653</v>
      </c>
      <c r="AL1440" s="129">
        <v>5</v>
      </c>
      <c r="AM1440" s="130" t="s">
        <v>165</v>
      </c>
      <c r="AN1440" s="131" t="s">
        <v>2179</v>
      </c>
      <c r="AO1440" s="131" t="s">
        <v>352</v>
      </c>
      <c r="AP1440" s="131" t="s">
        <v>2248</v>
      </c>
      <c r="AQ1440" s="132"/>
      <c r="AR1440" s="12"/>
      <c r="AS1440" s="12"/>
      <c r="AT1440" s="12"/>
      <c r="AU1440" s="12"/>
      <c r="AV1440" s="12"/>
      <c r="AW1440" s="12"/>
      <c r="AX1440" s="12"/>
      <c r="AY1440" s="12"/>
      <c r="AZ1440" s="12"/>
      <c r="BA1440" s="12"/>
      <c r="BB1440" s="14"/>
      <c r="BC1440" s="14"/>
      <c r="BD1440" s="15"/>
      <c r="BE1440" s="137" t="s">
        <v>2249</v>
      </c>
      <c r="BF1440" s="11"/>
      <c r="BG1440" s="11"/>
      <c r="BH1440" s="11"/>
      <c r="BI1440" s="11" t="s">
        <v>183</v>
      </c>
      <c r="BJ1440" s="11" t="s">
        <v>183</v>
      </c>
      <c r="BK1440" s="11" t="s">
        <v>183</v>
      </c>
      <c r="BL1440" s="11" t="s">
        <v>183</v>
      </c>
      <c r="BM1440" s="11" t="s">
        <v>183</v>
      </c>
      <c r="BN1440" s="11" t="s">
        <v>183</v>
      </c>
      <c r="BO1440" s="11" t="s">
        <v>183</v>
      </c>
      <c r="BP1440" s="11" t="s">
        <v>183</v>
      </c>
      <c r="BQ1440" s="11" t="s">
        <v>183</v>
      </c>
      <c r="BR1440" s="11" t="s">
        <v>183</v>
      </c>
      <c r="BS1440" s="11" t="s">
        <v>183</v>
      </c>
      <c r="BT1440" s="11" t="s">
        <v>183</v>
      </c>
      <c r="BU1440" s="11"/>
      <c r="BV1440" s="15"/>
      <c r="BW1440" s="15"/>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c r="CU1440" s="15"/>
      <c r="CV1440" s="15"/>
      <c r="CW1440" s="15"/>
      <c r="CX1440" s="15"/>
      <c r="CY1440" s="15"/>
      <c r="CZ1440" s="15"/>
      <c r="DA1440" s="15"/>
      <c r="DB1440" s="16">
        <f t="shared" si="694"/>
        <v>0</v>
      </c>
      <c r="DC1440" s="16">
        <f t="shared" si="695"/>
        <v>515</v>
      </c>
      <c r="DD1440" s="16"/>
      <c r="DE1440" s="16"/>
      <c r="DF1440" s="17"/>
      <c r="DG1440" s="16">
        <v>564</v>
      </c>
      <c r="DH1440" s="16">
        <f t="shared" si="696"/>
        <v>653</v>
      </c>
      <c r="DI1440" s="16">
        <f t="shared" si="696"/>
        <v>5</v>
      </c>
      <c r="DJ1440" s="16">
        <f t="shared" si="697"/>
        <v>515</v>
      </c>
      <c r="DK1440" s="16">
        <f t="shared" si="698"/>
        <v>17</v>
      </c>
      <c r="DL1440" s="16">
        <f t="shared" si="698"/>
        <v>615</v>
      </c>
      <c r="DM1440" s="128">
        <v>0</v>
      </c>
      <c r="DN1440" s="16">
        <v>432</v>
      </c>
      <c r="DO1440" s="16"/>
      <c r="DP1440" s="16"/>
      <c r="DQ1440" s="16"/>
      <c r="DR1440" s="16"/>
      <c r="DS1440" s="16"/>
      <c r="DT1440" s="16"/>
      <c r="DU1440" s="16"/>
      <c r="DV1440" s="16"/>
      <c r="DW1440" s="138"/>
      <c r="DX1440" s="137"/>
      <c r="DY1440" s="137"/>
      <c r="DZ1440" s="17"/>
      <c r="EA1440" s="15"/>
      <c r="EB1440" s="15"/>
      <c r="EC1440" s="15"/>
      <c r="ED1440" s="15"/>
    </row>
    <row r="1441" spans="1:134" ht="15" hidden="1" customHeight="1" x14ac:dyDescent="0.3">
      <c r="A1441" s="154"/>
      <c r="B1441" s="191"/>
      <c r="C1441" s="582">
        <v>4</v>
      </c>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8">
        <f t="shared" si="692"/>
        <v>0</v>
      </c>
      <c r="AK1441" s="129">
        <v>654</v>
      </c>
      <c r="AL1441" s="129">
        <v>5</v>
      </c>
      <c r="AM1441" s="130" t="s">
        <v>165</v>
      </c>
      <c r="AN1441" s="131" t="s">
        <v>2182</v>
      </c>
      <c r="AO1441" s="131" t="s">
        <v>352</v>
      </c>
      <c r="AP1441" s="131" t="s">
        <v>2250</v>
      </c>
      <c r="AQ1441" s="132"/>
      <c r="AR1441" s="12"/>
      <c r="AS1441" s="12"/>
      <c r="AT1441" s="12"/>
      <c r="AU1441" s="12"/>
      <c r="AV1441" s="12"/>
      <c r="AW1441" s="12"/>
      <c r="AX1441" s="12"/>
      <c r="AY1441" s="12"/>
      <c r="AZ1441" s="12"/>
      <c r="BA1441" s="12"/>
      <c r="BB1441" s="14"/>
      <c r="BC1441" s="14"/>
      <c r="BD1441" s="15"/>
      <c r="BE1441" s="137" t="s">
        <v>2251</v>
      </c>
      <c r="BF1441" s="11"/>
      <c r="BG1441" s="11"/>
      <c r="BH1441" s="11"/>
      <c r="BI1441" s="11" t="s">
        <v>183</v>
      </c>
      <c r="BJ1441" s="11" t="s">
        <v>183</v>
      </c>
      <c r="BK1441" s="11" t="s">
        <v>183</v>
      </c>
      <c r="BL1441" s="11" t="s">
        <v>183</v>
      </c>
      <c r="BM1441" s="11" t="s">
        <v>183</v>
      </c>
      <c r="BN1441" s="11" t="s">
        <v>183</v>
      </c>
      <c r="BO1441" s="11" t="s">
        <v>183</v>
      </c>
      <c r="BP1441" s="11" t="s">
        <v>183</v>
      </c>
      <c r="BQ1441" s="11" t="s">
        <v>183</v>
      </c>
      <c r="BR1441" s="11" t="s">
        <v>183</v>
      </c>
      <c r="BS1441" s="11" t="s">
        <v>183</v>
      </c>
      <c r="BT1441" s="11" t="s">
        <v>183</v>
      </c>
      <c r="BU1441" s="11"/>
      <c r="BV1441" s="15"/>
      <c r="BW1441" s="15"/>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c r="CU1441" s="15"/>
      <c r="CV1441" s="15"/>
      <c r="CW1441" s="15"/>
      <c r="CX1441" s="15"/>
      <c r="CY1441" s="15"/>
      <c r="CZ1441" s="15"/>
      <c r="DA1441" s="15"/>
      <c r="DB1441" s="16">
        <f t="shared" si="694"/>
        <v>0</v>
      </c>
      <c r="DC1441" s="16">
        <f t="shared" si="695"/>
        <v>516</v>
      </c>
      <c r="DD1441" s="16"/>
      <c r="DE1441" s="16"/>
      <c r="DF1441" s="17"/>
      <c r="DG1441" s="16">
        <v>565</v>
      </c>
      <c r="DH1441" s="16">
        <f t="shared" si="696"/>
        <v>654</v>
      </c>
      <c r="DI1441" s="16">
        <f t="shared" si="696"/>
        <v>5</v>
      </c>
      <c r="DJ1441" s="16">
        <f t="shared" si="697"/>
        <v>516</v>
      </c>
      <c r="DK1441" s="16">
        <f t="shared" si="698"/>
        <v>17</v>
      </c>
      <c r="DL1441" s="16">
        <f t="shared" si="698"/>
        <v>624</v>
      </c>
      <c r="DM1441" s="128">
        <v>0</v>
      </c>
      <c r="DN1441" s="16">
        <v>432</v>
      </c>
      <c r="DO1441" s="16"/>
      <c r="DP1441" s="16"/>
      <c r="DQ1441" s="16"/>
      <c r="DR1441" s="16"/>
      <c r="DS1441" s="16"/>
      <c r="DT1441" s="16"/>
      <c r="DU1441" s="16"/>
      <c r="DV1441" s="16"/>
      <c r="DW1441" s="138"/>
      <c r="DX1441" s="137"/>
      <c r="DY1441" s="137"/>
      <c r="DZ1441" s="17"/>
      <c r="EA1441" s="15"/>
      <c r="EB1441" s="15"/>
      <c r="EC1441" s="15"/>
      <c r="ED1441" s="15"/>
    </row>
    <row r="1442" spans="1:134" ht="15" hidden="1" customHeight="1" x14ac:dyDescent="0.3">
      <c r="A1442" s="153"/>
      <c r="B1442" s="191"/>
      <c r="C1442" s="582">
        <v>5</v>
      </c>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8">
        <f t="shared" si="692"/>
        <v>0</v>
      </c>
      <c r="AK1442" s="129">
        <v>655</v>
      </c>
      <c r="AL1442" s="129">
        <v>5</v>
      </c>
      <c r="AM1442" s="130" t="s">
        <v>165</v>
      </c>
      <c r="AN1442" s="131" t="s">
        <v>2186</v>
      </c>
      <c r="AO1442" s="131" t="s">
        <v>352</v>
      </c>
      <c r="AP1442" s="131" t="s">
        <v>2252</v>
      </c>
      <c r="AQ1442" s="12"/>
      <c r="AR1442" s="12"/>
      <c r="AS1442" s="12"/>
      <c r="AT1442" s="12"/>
      <c r="AU1442" s="12"/>
      <c r="AV1442" s="12"/>
      <c r="AW1442" s="12"/>
      <c r="AX1442" s="12"/>
      <c r="AY1442" s="12"/>
      <c r="AZ1442" s="12"/>
      <c r="BA1442" s="12"/>
      <c r="BB1442" s="14"/>
      <c r="BC1442" s="14"/>
      <c r="BD1442" s="15"/>
      <c r="BE1442" s="137" t="s">
        <v>2253</v>
      </c>
      <c r="BF1442" s="11"/>
      <c r="BG1442" s="11"/>
      <c r="BH1442" s="11"/>
      <c r="BI1442" s="11" t="s">
        <v>183</v>
      </c>
      <c r="BJ1442" s="11" t="s">
        <v>183</v>
      </c>
      <c r="BK1442" s="11" t="s">
        <v>183</v>
      </c>
      <c r="BL1442" s="11" t="s">
        <v>183</v>
      </c>
      <c r="BM1442" s="11" t="s">
        <v>183</v>
      </c>
      <c r="BN1442" s="11" t="s">
        <v>183</v>
      </c>
      <c r="BO1442" s="11" t="s">
        <v>183</v>
      </c>
      <c r="BP1442" s="11" t="s">
        <v>183</v>
      </c>
      <c r="BQ1442" s="11" t="s">
        <v>183</v>
      </c>
      <c r="BR1442" s="11" t="s">
        <v>183</v>
      </c>
      <c r="BS1442" s="11" t="s">
        <v>183</v>
      </c>
      <c r="BT1442" s="11" t="s">
        <v>183</v>
      </c>
      <c r="BU1442" s="11"/>
      <c r="BV1442" s="15"/>
      <c r="BW1442" s="15"/>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c r="CU1442" s="15"/>
      <c r="CV1442" s="15"/>
      <c r="CW1442" s="15"/>
      <c r="CX1442" s="15"/>
      <c r="CY1442" s="15"/>
      <c r="CZ1442" s="15"/>
      <c r="DA1442" s="15"/>
      <c r="DB1442" s="16">
        <f t="shared" si="694"/>
        <v>0</v>
      </c>
      <c r="DC1442" s="16">
        <f t="shared" si="695"/>
        <v>517</v>
      </c>
      <c r="DD1442" s="16"/>
      <c r="DE1442" s="16"/>
      <c r="DF1442" s="17"/>
      <c r="DG1442" s="16">
        <v>566</v>
      </c>
      <c r="DH1442" s="16">
        <f t="shared" si="696"/>
        <v>655</v>
      </c>
      <c r="DI1442" s="16">
        <f t="shared" si="696"/>
        <v>5</v>
      </c>
      <c r="DJ1442" s="16">
        <f t="shared" si="697"/>
        <v>517</v>
      </c>
      <c r="DK1442" s="16">
        <f t="shared" si="698"/>
        <v>17</v>
      </c>
      <c r="DL1442" s="16">
        <f t="shared" si="698"/>
        <v>627</v>
      </c>
      <c r="DM1442" s="128">
        <v>0</v>
      </c>
      <c r="DN1442" s="16">
        <v>432</v>
      </c>
      <c r="DO1442" s="16"/>
      <c r="DP1442" s="16"/>
      <c r="DQ1442" s="16"/>
      <c r="DR1442" s="16"/>
      <c r="DS1442" s="16"/>
      <c r="DT1442" s="16"/>
      <c r="DU1442" s="16"/>
      <c r="DV1442" s="16"/>
      <c r="DW1442" s="138"/>
      <c r="DX1442" s="137"/>
      <c r="DY1442" s="137"/>
      <c r="DZ1442" s="17"/>
      <c r="EA1442" s="15"/>
      <c r="EB1442" s="15"/>
      <c r="EC1442" s="15"/>
      <c r="ED1442" s="15"/>
    </row>
    <row r="1443" spans="1:134" ht="15" hidden="1" customHeight="1" x14ac:dyDescent="0.3">
      <c r="A1443" s="153"/>
      <c r="B1443" s="191"/>
      <c r="C1443" s="582">
        <v>6</v>
      </c>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8">
        <f t="shared" si="692"/>
        <v>0</v>
      </c>
      <c r="AK1443" s="129">
        <v>656</v>
      </c>
      <c r="AL1443" s="129">
        <v>5</v>
      </c>
      <c r="AM1443" s="130" t="s">
        <v>165</v>
      </c>
      <c r="AN1443" s="131" t="s">
        <v>2190</v>
      </c>
      <c r="AO1443" s="131" t="s">
        <v>352</v>
      </c>
      <c r="AP1443" s="131" t="s">
        <v>2254</v>
      </c>
      <c r="AQ1443" s="12"/>
      <c r="AR1443" s="12"/>
      <c r="AS1443" s="12"/>
      <c r="AT1443" s="12"/>
      <c r="AU1443" s="12"/>
      <c r="AV1443" s="12"/>
      <c r="AW1443" s="12"/>
      <c r="AX1443" s="12"/>
      <c r="AY1443" s="12"/>
      <c r="AZ1443" s="12"/>
      <c r="BA1443" s="12"/>
      <c r="BB1443" s="14"/>
      <c r="BC1443" s="14"/>
      <c r="BD1443" s="15"/>
      <c r="BE1443" s="137" t="s">
        <v>2255</v>
      </c>
      <c r="BF1443" s="11"/>
      <c r="BG1443" s="11"/>
      <c r="BH1443" s="11"/>
      <c r="BI1443" s="11" t="s">
        <v>183</v>
      </c>
      <c r="BJ1443" s="11" t="s">
        <v>183</v>
      </c>
      <c r="BK1443" s="11" t="s">
        <v>183</v>
      </c>
      <c r="BL1443" s="11" t="s">
        <v>183</v>
      </c>
      <c r="BM1443" s="11" t="s">
        <v>183</v>
      </c>
      <c r="BN1443" s="11" t="s">
        <v>183</v>
      </c>
      <c r="BO1443" s="11" t="s">
        <v>183</v>
      </c>
      <c r="BP1443" s="11" t="s">
        <v>183</v>
      </c>
      <c r="BQ1443" s="11" t="s">
        <v>183</v>
      </c>
      <c r="BR1443" s="11" t="s">
        <v>183</v>
      </c>
      <c r="BS1443" s="11" t="s">
        <v>183</v>
      </c>
      <c r="BT1443" s="11" t="s">
        <v>183</v>
      </c>
      <c r="BU1443" s="11"/>
      <c r="BV1443" s="15"/>
      <c r="BW1443" s="15"/>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c r="CU1443" s="15"/>
      <c r="CV1443" s="15"/>
      <c r="CW1443" s="15"/>
      <c r="CX1443" s="15"/>
      <c r="CY1443" s="15"/>
      <c r="CZ1443" s="15"/>
      <c r="DA1443" s="15"/>
      <c r="DB1443" s="16">
        <f t="shared" si="694"/>
        <v>0</v>
      </c>
      <c r="DC1443" s="16">
        <f t="shared" si="695"/>
        <v>518</v>
      </c>
      <c r="DD1443" s="16"/>
      <c r="DE1443" s="16"/>
      <c r="DF1443" s="17"/>
      <c r="DG1443" s="16">
        <v>567</v>
      </c>
      <c r="DH1443" s="16">
        <f t="shared" si="696"/>
        <v>656</v>
      </c>
      <c r="DI1443" s="16">
        <f t="shared" si="696"/>
        <v>5</v>
      </c>
      <c r="DJ1443" s="16">
        <f t="shared" si="697"/>
        <v>518</v>
      </c>
      <c r="DK1443" s="16">
        <f t="shared" si="698"/>
        <v>17</v>
      </c>
      <c r="DL1443" s="16">
        <f t="shared" si="698"/>
        <v>630</v>
      </c>
      <c r="DM1443" s="128">
        <v>0</v>
      </c>
      <c r="DN1443" s="16">
        <v>432</v>
      </c>
      <c r="DO1443" s="16"/>
      <c r="DP1443" s="16"/>
      <c r="DQ1443" s="16"/>
      <c r="DR1443" s="16"/>
      <c r="DS1443" s="16"/>
      <c r="DT1443" s="16"/>
      <c r="DU1443" s="16"/>
      <c r="DV1443" s="16"/>
      <c r="DW1443" s="138"/>
      <c r="DX1443" s="137"/>
      <c r="DY1443" s="137"/>
      <c r="DZ1443" s="17"/>
      <c r="EA1443" s="15"/>
      <c r="EB1443" s="15"/>
      <c r="EC1443" s="15"/>
      <c r="ED1443" s="15"/>
    </row>
    <row r="1444" spans="1:134" ht="15" hidden="1" customHeight="1" x14ac:dyDescent="0.3">
      <c r="A1444" s="340"/>
      <c r="B1444" s="191"/>
      <c r="C1444" s="582">
        <v>7</v>
      </c>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8">
        <f t="shared" si="692"/>
        <v>0</v>
      </c>
      <c r="AK1444" s="129">
        <v>657</v>
      </c>
      <c r="AL1444" s="129">
        <v>5</v>
      </c>
      <c r="AM1444" s="130" t="s">
        <v>165</v>
      </c>
      <c r="AN1444" s="131" t="s">
        <v>2193</v>
      </c>
      <c r="AO1444" s="131" t="s">
        <v>352</v>
      </c>
      <c r="AP1444" s="131" t="s">
        <v>2256</v>
      </c>
      <c r="AQ1444" s="12"/>
      <c r="AR1444" s="12"/>
      <c r="AS1444" s="12"/>
      <c r="AT1444" s="12"/>
      <c r="AU1444" s="12"/>
      <c r="AV1444" s="12"/>
      <c r="AW1444" s="12"/>
      <c r="AX1444" s="12"/>
      <c r="AY1444" s="12"/>
      <c r="AZ1444" s="12"/>
      <c r="BA1444" s="12"/>
      <c r="BB1444" s="14"/>
      <c r="BC1444" s="14"/>
      <c r="BD1444" s="15"/>
      <c r="BE1444" s="137" t="s">
        <v>2257</v>
      </c>
      <c r="BF1444" s="11"/>
      <c r="BG1444" s="11"/>
      <c r="BH1444" s="11"/>
      <c r="BI1444" s="11" t="s">
        <v>183</v>
      </c>
      <c r="BJ1444" s="11" t="s">
        <v>183</v>
      </c>
      <c r="BK1444" s="11" t="s">
        <v>183</v>
      </c>
      <c r="BL1444" s="11" t="s">
        <v>183</v>
      </c>
      <c r="BM1444" s="11" t="s">
        <v>183</v>
      </c>
      <c r="BN1444" s="11" t="s">
        <v>183</v>
      </c>
      <c r="BO1444" s="11" t="s">
        <v>183</v>
      </c>
      <c r="BP1444" s="11" t="s">
        <v>183</v>
      </c>
      <c r="BQ1444" s="11" t="s">
        <v>183</v>
      </c>
      <c r="BR1444" s="11" t="s">
        <v>183</v>
      </c>
      <c r="BS1444" s="11" t="s">
        <v>183</v>
      </c>
      <c r="BT1444" s="11" t="s">
        <v>183</v>
      </c>
      <c r="BU1444" s="11"/>
      <c r="BV1444" s="15"/>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c r="CU1444" s="15"/>
      <c r="CV1444" s="15"/>
      <c r="CW1444" s="15"/>
      <c r="CX1444" s="15"/>
      <c r="CY1444" s="15"/>
      <c r="CZ1444" s="15"/>
      <c r="DA1444" s="15"/>
      <c r="DB1444" s="16">
        <f t="shared" si="694"/>
        <v>0</v>
      </c>
      <c r="DC1444" s="16">
        <f t="shared" si="695"/>
        <v>519</v>
      </c>
      <c r="DD1444" s="16"/>
      <c r="DE1444" s="16"/>
      <c r="DF1444" s="17"/>
      <c r="DG1444" s="16">
        <v>568</v>
      </c>
      <c r="DH1444" s="16">
        <f t="shared" si="696"/>
        <v>657</v>
      </c>
      <c r="DI1444" s="16">
        <f t="shared" si="696"/>
        <v>5</v>
      </c>
      <c r="DJ1444" s="16">
        <f t="shared" si="697"/>
        <v>519</v>
      </c>
      <c r="DK1444" s="16">
        <f t="shared" si="698"/>
        <v>17</v>
      </c>
      <c r="DL1444" s="16">
        <f t="shared" si="698"/>
        <v>633</v>
      </c>
      <c r="DM1444" s="128">
        <v>0</v>
      </c>
      <c r="DN1444" s="16">
        <v>432</v>
      </c>
      <c r="DO1444" s="16"/>
      <c r="DP1444" s="16"/>
      <c r="DQ1444" s="16"/>
      <c r="DR1444" s="16"/>
      <c r="DS1444" s="16"/>
      <c r="DT1444" s="16"/>
      <c r="DU1444" s="16"/>
      <c r="DV1444" s="16"/>
      <c r="DW1444" s="138"/>
      <c r="DX1444" s="137"/>
      <c r="DY1444" s="137"/>
      <c r="DZ1444" s="17"/>
      <c r="EA1444" s="15"/>
      <c r="EB1444" s="15"/>
      <c r="EC1444" s="15"/>
      <c r="ED1444" s="15"/>
    </row>
    <row r="1445" spans="1:134" ht="15" hidden="1" customHeight="1" x14ac:dyDescent="0.3">
      <c r="A1445" s="220"/>
      <c r="B1445" s="191"/>
      <c r="C1445" s="582">
        <v>8</v>
      </c>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8">
        <f t="shared" si="692"/>
        <v>0</v>
      </c>
      <c r="AK1445" s="129">
        <v>658</v>
      </c>
      <c r="AL1445" s="129">
        <v>5</v>
      </c>
      <c r="AM1445" s="130" t="s">
        <v>165</v>
      </c>
      <c r="AN1445" s="131" t="s">
        <v>2198</v>
      </c>
      <c r="AO1445" s="131" t="s">
        <v>352</v>
      </c>
      <c r="AP1445" s="131" t="s">
        <v>2258</v>
      </c>
      <c r="AQ1445" s="12"/>
      <c r="AR1445" s="12"/>
      <c r="AS1445" s="12"/>
      <c r="AT1445" s="12"/>
      <c r="AU1445" s="12"/>
      <c r="AV1445" s="12"/>
      <c r="AW1445" s="12"/>
      <c r="AX1445" s="12"/>
      <c r="AY1445" s="12"/>
      <c r="AZ1445" s="12"/>
      <c r="BA1445" s="12"/>
      <c r="BB1445" s="14"/>
      <c r="BC1445" s="14"/>
      <c r="BD1445" s="15"/>
      <c r="BE1445" s="137" t="s">
        <v>2259</v>
      </c>
      <c r="BF1445" s="11"/>
      <c r="BG1445" s="11"/>
      <c r="BH1445" s="11"/>
      <c r="BI1445" s="11"/>
      <c r="BJ1445" s="11"/>
      <c r="BK1445" s="11"/>
      <c r="BL1445" s="11"/>
      <c r="BM1445" s="11"/>
      <c r="BN1445" s="146"/>
      <c r="BO1445" s="11"/>
      <c r="BP1445" s="11"/>
      <c r="BQ1445" s="11"/>
      <c r="BR1445" s="11"/>
      <c r="BS1445" s="11"/>
      <c r="BT1445" s="11"/>
      <c r="BU1445" s="11"/>
      <c r="BV1445" s="15"/>
      <c r="BW1445" s="15"/>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c r="CU1445" s="15"/>
      <c r="CV1445" s="15"/>
      <c r="CW1445" s="15"/>
      <c r="CX1445" s="15"/>
      <c r="CY1445" s="15"/>
      <c r="CZ1445" s="15"/>
      <c r="DA1445" s="15"/>
      <c r="DB1445" s="16">
        <f t="shared" si="694"/>
        <v>0</v>
      </c>
      <c r="DC1445" s="16">
        <f t="shared" si="695"/>
        <v>520</v>
      </c>
      <c r="DD1445" s="16"/>
      <c r="DE1445" s="16"/>
      <c r="DF1445" s="17"/>
      <c r="DG1445" s="16">
        <v>569</v>
      </c>
      <c r="DH1445" s="16">
        <f t="shared" si="696"/>
        <v>658</v>
      </c>
      <c r="DI1445" s="16">
        <f t="shared" si="696"/>
        <v>5</v>
      </c>
      <c r="DJ1445" s="16">
        <f t="shared" si="697"/>
        <v>520</v>
      </c>
      <c r="DK1445" s="16">
        <f t="shared" si="698"/>
        <v>17</v>
      </c>
      <c r="DL1445" s="16">
        <f t="shared" si="698"/>
        <v>642</v>
      </c>
      <c r="DM1445" s="128">
        <v>0</v>
      </c>
      <c r="DN1445" s="16">
        <v>432</v>
      </c>
      <c r="DO1445" s="16"/>
      <c r="DP1445" s="16"/>
      <c r="DQ1445" s="16"/>
      <c r="DR1445" s="16"/>
      <c r="DS1445" s="16"/>
      <c r="DT1445" s="16"/>
      <c r="DU1445" s="16"/>
      <c r="DV1445" s="16"/>
      <c r="DW1445" s="138"/>
      <c r="DX1445" s="137"/>
      <c r="DY1445" s="137"/>
      <c r="DZ1445" s="17"/>
      <c r="EA1445" s="15"/>
      <c r="EB1445" s="15"/>
      <c r="EC1445" s="15"/>
      <c r="ED1445" s="15"/>
    </row>
    <row r="1446" spans="1:134" ht="15" hidden="1" customHeight="1" x14ac:dyDescent="0.3">
      <c r="A1446" s="154"/>
      <c r="B1446" s="139"/>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48"/>
      <c r="AK1446" s="12"/>
      <c r="AL1446" s="12"/>
      <c r="AM1446" s="149"/>
      <c r="AN1446" s="150"/>
      <c r="AO1446" s="150"/>
      <c r="AP1446" s="150"/>
      <c r="AQ1446" s="12"/>
      <c r="AR1446" s="12"/>
      <c r="AS1446" s="12"/>
      <c r="AT1446" s="12"/>
      <c r="AU1446" s="12"/>
      <c r="AV1446" s="12"/>
      <c r="AW1446" s="12"/>
      <c r="AX1446" s="12"/>
      <c r="AY1446" s="12"/>
      <c r="AZ1446" s="12"/>
      <c r="BA1446" s="12"/>
      <c r="BB1446" s="14"/>
      <c r="BC1446" s="14"/>
      <c r="BD1446" s="15"/>
      <c r="BE1446" s="137" t="s">
        <v>183</v>
      </c>
      <c r="BF1446" s="11"/>
      <c r="BG1446" s="11"/>
      <c r="BH1446" s="11"/>
      <c r="BI1446" s="11" t="s">
        <v>183</v>
      </c>
      <c r="BJ1446" s="11" t="s">
        <v>183</v>
      </c>
      <c r="BK1446" s="11" t="s">
        <v>183</v>
      </c>
      <c r="BL1446" s="11" t="s">
        <v>183</v>
      </c>
      <c r="BM1446" s="11" t="s">
        <v>183</v>
      </c>
      <c r="BN1446" s="11" t="s">
        <v>183</v>
      </c>
      <c r="BO1446" s="11" t="s">
        <v>183</v>
      </c>
      <c r="BP1446" s="11" t="s">
        <v>183</v>
      </c>
      <c r="BQ1446" s="11" t="s">
        <v>183</v>
      </c>
      <c r="BR1446" s="11" t="s">
        <v>183</v>
      </c>
      <c r="BS1446" s="11" t="s">
        <v>183</v>
      </c>
      <c r="BT1446" s="11" t="s">
        <v>183</v>
      </c>
      <c r="BU1446" s="11"/>
      <c r="BV1446" s="15"/>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c r="CU1446" s="15"/>
      <c r="CV1446" s="15"/>
      <c r="CW1446" s="15"/>
      <c r="CX1446" s="15"/>
      <c r="CY1446" s="15"/>
      <c r="CZ1446" s="15"/>
      <c r="DA1446" s="15"/>
      <c r="DB1446" s="16"/>
      <c r="DC1446" s="16"/>
      <c r="DD1446" s="16"/>
      <c r="DE1446" s="16"/>
      <c r="DF1446" s="17"/>
      <c r="DG1446" s="16"/>
      <c r="DH1446" s="16"/>
      <c r="DI1446" s="16"/>
      <c r="DJ1446" s="16"/>
      <c r="DK1446" s="16"/>
      <c r="DL1446" s="16"/>
      <c r="DM1446" s="13"/>
      <c r="DN1446" s="16"/>
      <c r="DO1446" s="16"/>
      <c r="DP1446" s="16"/>
      <c r="DQ1446" s="16"/>
      <c r="DR1446" s="16"/>
      <c r="DS1446" s="16"/>
      <c r="DT1446" s="16"/>
      <c r="DU1446" s="16"/>
      <c r="DV1446" s="16"/>
      <c r="DW1446" s="138"/>
      <c r="DX1446" s="137"/>
      <c r="DY1446" s="137"/>
      <c r="DZ1446" s="17"/>
      <c r="EA1446" s="15"/>
      <c r="EB1446" s="15"/>
      <c r="EC1446" s="15"/>
      <c r="ED1446" s="15"/>
    </row>
    <row r="1447" spans="1:134" ht="15" hidden="1" customHeight="1" x14ac:dyDescent="0.3">
      <c r="A1447" s="123"/>
      <c r="B1447" s="444" t="s">
        <v>2197</v>
      </c>
      <c r="C1447" s="564" t="s">
        <v>2260</v>
      </c>
      <c r="D1447" s="228"/>
      <c r="E1447" s="152"/>
      <c r="F1447" s="152"/>
      <c r="G1447" s="151"/>
      <c r="H1447" s="151"/>
      <c r="I1447" s="151"/>
      <c r="J1447" s="151"/>
      <c r="K1447" s="151"/>
      <c r="L1447" s="152"/>
      <c r="M1447" s="151"/>
      <c r="N1447" s="152"/>
      <c r="O1447" s="152"/>
      <c r="P1447" s="152"/>
      <c r="Q1447" s="152"/>
      <c r="R1447" s="152"/>
      <c r="S1447" s="152"/>
      <c r="T1447" s="152"/>
      <c r="U1447" s="152"/>
      <c r="V1447" s="152"/>
      <c r="W1447" s="152"/>
      <c r="X1447" s="152"/>
      <c r="Y1447" s="152"/>
      <c r="Z1447" s="152"/>
      <c r="AA1447" s="152"/>
      <c r="AB1447" s="152"/>
      <c r="AC1447" s="152"/>
      <c r="AD1447" s="152"/>
      <c r="AE1447" s="152"/>
      <c r="AF1447" s="152"/>
      <c r="AG1447" s="152"/>
      <c r="AH1447" s="152"/>
      <c r="AI1447" s="241"/>
      <c r="AJ1447" s="128">
        <f t="shared" ref="AJ1447:AJ1454" si="699">IF($DM1447=0,0,(IF(_xlfn.BITAND($DM1447, 128),"8,", "") &amp; IF(_xlfn.BITAND($DM1447,64),"7,", "") &amp; IF(_xlfn.BITAND($DM1447,7), _xlfn.BITAND($DM1447,7) &amp; ",", "") &amp; IF(_xlfn.BITAND($DM1447, 56), _xlfn.BITAND($DM1447, 56)/8, "")))</f>
        <v>0</v>
      </c>
      <c r="AK1447" s="461">
        <v>651</v>
      </c>
      <c r="AL1447" s="129">
        <v>3</v>
      </c>
      <c r="AM1447" s="130" t="s">
        <v>165</v>
      </c>
      <c r="AN1447" s="131" t="s">
        <v>2170</v>
      </c>
      <c r="AO1447" s="131" t="s">
        <v>343</v>
      </c>
      <c r="AP1447" s="131" t="s">
        <v>1442</v>
      </c>
      <c r="AQ1447" s="132" t="s">
        <v>2243</v>
      </c>
      <c r="AR1447" s="12"/>
      <c r="AS1447" s="12"/>
      <c r="AT1447" s="134">
        <v>1</v>
      </c>
      <c r="AU1447" s="134">
        <v>10</v>
      </c>
      <c r="AV1447" s="12" t="s">
        <v>954</v>
      </c>
      <c r="AW1447" s="135">
        <v>0</v>
      </c>
      <c r="AX1447" s="135">
        <v>0</v>
      </c>
      <c r="AY1447" s="135">
        <v>0</v>
      </c>
      <c r="AZ1447" s="135">
        <v>0</v>
      </c>
      <c r="BA1447" s="135">
        <v>0</v>
      </c>
      <c r="BB1447" s="136"/>
      <c r="BC1447" s="136"/>
      <c r="BD1447" s="15"/>
      <c r="BE1447" s="137" t="s">
        <v>2261</v>
      </c>
      <c r="BF1447" s="11"/>
      <c r="BG1447" s="11"/>
      <c r="BH1447" s="11"/>
      <c r="BI1447" s="11" t="s">
        <v>183</v>
      </c>
      <c r="BJ1447" s="11" t="s">
        <v>183</v>
      </c>
      <c r="BK1447" s="11" t="s">
        <v>183</v>
      </c>
      <c r="BL1447" s="11" t="s">
        <v>183</v>
      </c>
      <c r="BM1447" s="11" t="s">
        <v>183</v>
      </c>
      <c r="BN1447" s="11" t="s">
        <v>183</v>
      </c>
      <c r="BO1447" s="11" t="s">
        <v>183</v>
      </c>
      <c r="BP1447" s="11" t="s">
        <v>183</v>
      </c>
      <c r="BQ1447" s="11" t="s">
        <v>183</v>
      </c>
      <c r="BR1447" s="11" t="s">
        <v>183</v>
      </c>
      <c r="BS1447" s="11" t="s">
        <v>183</v>
      </c>
      <c r="BT1447" s="11" t="s">
        <v>183</v>
      </c>
      <c r="BU1447" s="11"/>
      <c r="BV1447" s="15">
        <f>IF(UPPER(TRIM(D1447))="X",1,0)</f>
        <v>0</v>
      </c>
      <c r="BW1447" s="15">
        <f>IF(UPPER(TRIM(E1447))="X",1,0)</f>
        <v>0</v>
      </c>
      <c r="BX1447" s="15">
        <f>IF(UPPER(TRIM(F1447))="X",1,0)</f>
        <v>0</v>
      </c>
      <c r="BY1447" s="15">
        <f>IF(UPPER(TRIM(G1447))="X",1,0)</f>
        <v>0</v>
      </c>
      <c r="BZ1447" s="15">
        <f>IF(UPPER(TRIM(H1447))="X",1,0)</f>
        <v>0</v>
      </c>
      <c r="CA1447" s="15">
        <f>IF(UPPER(TRIM(J1447))="X",1,0)</f>
        <v>0</v>
      </c>
      <c r="CB1447" s="15">
        <f>IF(UPPER(TRIM(L1447))="X",1,0)</f>
        <v>0</v>
      </c>
      <c r="CC1447" s="15">
        <f>IF(UPPER(TRIM(M1447))="X",1,0)</f>
        <v>0</v>
      </c>
      <c r="CD1447" s="15">
        <f>IF(UPPER(TRIM(I1447))="X",1,0)</f>
        <v>0</v>
      </c>
      <c r="CE1447" s="15">
        <f>IF(UPPER(TRIM(K1447))="X",1,0)</f>
        <v>0</v>
      </c>
      <c r="CF1447" s="15">
        <f t="shared" ref="CF1447:DA1447" si="700">IF(UPPER(TRIM(N1447))="X",1,0)</f>
        <v>0</v>
      </c>
      <c r="CG1447" s="15">
        <f t="shared" si="700"/>
        <v>0</v>
      </c>
      <c r="CH1447" s="15">
        <f t="shared" si="700"/>
        <v>0</v>
      </c>
      <c r="CI1447" s="15">
        <f t="shared" si="700"/>
        <v>0</v>
      </c>
      <c r="CJ1447" s="15">
        <f t="shared" si="700"/>
        <v>0</v>
      </c>
      <c r="CK1447" s="15">
        <f t="shared" si="700"/>
        <v>0</v>
      </c>
      <c r="CL1447" s="15">
        <f t="shared" si="700"/>
        <v>0</v>
      </c>
      <c r="CM1447" s="15">
        <f t="shared" si="700"/>
        <v>0</v>
      </c>
      <c r="CN1447" s="15">
        <f t="shared" si="700"/>
        <v>0</v>
      </c>
      <c r="CO1447" s="15">
        <f t="shared" si="700"/>
        <v>0</v>
      </c>
      <c r="CP1447" s="15">
        <f t="shared" si="700"/>
        <v>0</v>
      </c>
      <c r="CQ1447" s="15">
        <f t="shared" si="700"/>
        <v>0</v>
      </c>
      <c r="CR1447" s="15">
        <f t="shared" si="700"/>
        <v>0</v>
      </c>
      <c r="CS1447" s="15">
        <f t="shared" si="700"/>
        <v>0</v>
      </c>
      <c r="CT1447" s="15">
        <f t="shared" si="700"/>
        <v>0</v>
      </c>
      <c r="CU1447" s="15">
        <f t="shared" si="700"/>
        <v>0</v>
      </c>
      <c r="CV1447" s="15">
        <f t="shared" si="700"/>
        <v>0</v>
      </c>
      <c r="CW1447" s="15">
        <f t="shared" si="700"/>
        <v>0</v>
      </c>
      <c r="CX1447" s="15">
        <f t="shared" si="700"/>
        <v>0</v>
      </c>
      <c r="CY1447" s="15">
        <f t="shared" si="700"/>
        <v>0</v>
      </c>
      <c r="CZ1447" s="15">
        <f t="shared" si="700"/>
        <v>0</v>
      </c>
      <c r="DA1447" s="15">
        <f t="shared" si="700"/>
        <v>0</v>
      </c>
      <c r="DB1447" s="16">
        <f t="shared" ref="DB1447:DB1454" si="701">IF(UPPER(TRIM(AM1447))="P", 0, IF(UPPER(TRIM(AM1447))="C", 16384, IF(UPPER(TRIM(AM1447))="B", 32768, IF(UPPER(TRIM(AM1447))="U", 49152, -1))))</f>
        <v>0</v>
      </c>
      <c r="DC1447" s="16">
        <f t="shared" ref="DC1447:DC1454" si="702">HEX2DEC(AN1447)</f>
        <v>513</v>
      </c>
      <c r="DD1447" s="16">
        <f>IF(UPPER(TRIM(BB1447))="",0,IF(UPPER(TRIM(BB1447))="M",32,IF(UPPER(TRIM(BB1447))="H",64,IF(UPPER(TRIM(BB1447))="I",128,-1))))</f>
        <v>0</v>
      </c>
      <c r="DE1447" s="16">
        <f>IF(UPPER(TRIM(BC1447))="",0, IF(UPPER(TRIM(BC1447))="U",1,IF(UPPER(TRIM(BC1447))="A",2,IF(UPPER(TRIM(BC1447))="B1",4,IF(UPPER(TRIM(BC1447))="B2",8,IF(UPPER(TRIM(BC1447))="C",16,-1))))))</f>
        <v>0</v>
      </c>
      <c r="DF1447" s="17"/>
      <c r="DG1447" s="16">
        <v>570</v>
      </c>
      <c r="DH1447" s="16">
        <f t="shared" ref="DH1447:DI1454" si="703">AK1447</f>
        <v>651</v>
      </c>
      <c r="DI1447" s="16">
        <f t="shared" si="703"/>
        <v>3</v>
      </c>
      <c r="DJ1447" s="16">
        <f t="shared" ref="DJ1447:DJ1454" si="704">DB1447 + DC1447</f>
        <v>513</v>
      </c>
      <c r="DK1447" s="16">
        <f t="shared" ref="DK1447:DL1454" si="705">HEX2DEC(AO1447)</f>
        <v>18</v>
      </c>
      <c r="DL1447" s="16">
        <f t="shared" si="705"/>
        <v>610</v>
      </c>
      <c r="DM1447" s="463">
        <v>0</v>
      </c>
      <c r="DN1447" s="16">
        <v>433</v>
      </c>
      <c r="DO1447" s="16">
        <f>BV1447*2^15+BW1447*2^14+BX1447*2^13+BY1447*2^12+BZ1447*2^11+CA1447*2^10+CB1447*2^9+CC1447*2^8+CD1447*2^7+CE1447*2^6+CF1447*2^5+CG1447*2^4+CH1447*2^3+CI1447*2^2+CJ1447*2^1+CK1447*2^0</f>
        <v>0</v>
      </c>
      <c r="DP1447" s="16">
        <f>CL1447*2^15+CM1447*2^14+CN1447*2^13+CO1447*2^12+CP1447*2^11+CQ1447*2^10+CR1447*2^9+CS1447*2^8+CT1447*2^7+CU1447*2^6+CV1447*2^5+CW1447*2^4+CX1447*2^3+CY1447*2^2+CZ1447*2^1+DA1447*2^0</f>
        <v>0</v>
      </c>
      <c r="DQ1447" s="16">
        <f>IF(DS1447=2,AT1447*1000,AT1447)</f>
        <v>1</v>
      </c>
      <c r="DR1447" s="16">
        <f>IF(DT1447=2,AU1447*1000,AU1447)</f>
        <v>10</v>
      </c>
      <c r="DS1447" s="16">
        <v>5</v>
      </c>
      <c r="DT1447" s="16">
        <v>5</v>
      </c>
      <c r="DU1447" s="16">
        <f>MAX(0,MIN(AX1447,3))*2^14+MAX(0,MIN(AY1447,3))*2^12+MAX(0,MIN(AZ1447,3))*2^10+MAX(0,MIN(BA1447,3))*2^8+IF(AW1447&lt;0,31,IF(AW1447&gt;30,30,AW1447))</f>
        <v>0</v>
      </c>
      <c r="DV1447" s="16">
        <f>DD1447 + DE1447</f>
        <v>0</v>
      </c>
      <c r="DW1447" s="138"/>
      <c r="DX1447" s="137"/>
      <c r="DY1447" s="137"/>
      <c r="DZ1447" s="17"/>
      <c r="EA1447" s="15"/>
      <c r="EB1447" s="15"/>
      <c r="EC1447" s="15"/>
      <c r="ED1447" s="15"/>
    </row>
    <row r="1448" spans="1:134" ht="15" hidden="1" customHeight="1" x14ac:dyDescent="0.3">
      <c r="A1448" s="123"/>
      <c r="B1448" s="444" t="s">
        <v>2262</v>
      </c>
      <c r="C1448" s="582">
        <v>2</v>
      </c>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8">
        <f t="shared" si="699"/>
        <v>0</v>
      </c>
      <c r="AK1448" s="129">
        <v>652</v>
      </c>
      <c r="AL1448" s="129">
        <v>3</v>
      </c>
      <c r="AM1448" s="130" t="s">
        <v>165</v>
      </c>
      <c r="AN1448" s="131" t="s">
        <v>2175</v>
      </c>
      <c r="AO1448" s="131" t="s">
        <v>343</v>
      </c>
      <c r="AP1448" s="131" t="s">
        <v>2263</v>
      </c>
      <c r="AQ1448" s="132" t="s">
        <v>2246</v>
      </c>
      <c r="AR1448" s="12"/>
      <c r="AS1448" s="12"/>
      <c r="AT1448" s="12"/>
      <c r="AU1448" s="12"/>
      <c r="AV1448" s="12"/>
      <c r="AW1448" s="12"/>
      <c r="AX1448" s="12"/>
      <c r="AY1448" s="12"/>
      <c r="AZ1448" s="12"/>
      <c r="BA1448" s="12"/>
      <c r="BB1448" s="14"/>
      <c r="BC1448" s="14"/>
      <c r="BD1448" s="15"/>
      <c r="BE1448" s="137" t="s">
        <v>2264</v>
      </c>
      <c r="BF1448" s="11"/>
      <c r="BG1448" s="11"/>
      <c r="BH1448" s="11"/>
      <c r="BI1448" s="11" t="s">
        <v>183</v>
      </c>
      <c r="BJ1448" s="11" t="s">
        <v>183</v>
      </c>
      <c r="BK1448" s="11" t="s">
        <v>183</v>
      </c>
      <c r="BL1448" s="11" t="s">
        <v>183</v>
      </c>
      <c r="BM1448" s="11" t="s">
        <v>183</v>
      </c>
      <c r="BN1448" s="11" t="s">
        <v>183</v>
      </c>
      <c r="BO1448" s="11" t="s">
        <v>183</v>
      </c>
      <c r="BP1448" s="11" t="s">
        <v>183</v>
      </c>
      <c r="BQ1448" s="11" t="s">
        <v>183</v>
      </c>
      <c r="BR1448" s="11" t="s">
        <v>183</v>
      </c>
      <c r="BS1448" s="11" t="s">
        <v>183</v>
      </c>
      <c r="BT1448" s="11" t="s">
        <v>183</v>
      </c>
      <c r="BU1448" s="11"/>
      <c r="BV1448" s="15"/>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c r="CU1448" s="15"/>
      <c r="CV1448" s="15"/>
      <c r="CW1448" s="15"/>
      <c r="CX1448" s="15"/>
      <c r="CY1448" s="15"/>
      <c r="CZ1448" s="15"/>
      <c r="DA1448" s="15"/>
      <c r="DB1448" s="16">
        <f t="shared" si="701"/>
        <v>0</v>
      </c>
      <c r="DC1448" s="16">
        <f t="shared" si="702"/>
        <v>514</v>
      </c>
      <c r="DD1448" s="16"/>
      <c r="DE1448" s="16"/>
      <c r="DF1448" s="17"/>
      <c r="DG1448" s="16">
        <v>571</v>
      </c>
      <c r="DH1448" s="16">
        <f t="shared" si="703"/>
        <v>652</v>
      </c>
      <c r="DI1448" s="16">
        <f t="shared" si="703"/>
        <v>3</v>
      </c>
      <c r="DJ1448" s="16">
        <f t="shared" si="704"/>
        <v>514</v>
      </c>
      <c r="DK1448" s="16">
        <f t="shared" si="705"/>
        <v>18</v>
      </c>
      <c r="DL1448" s="16">
        <f t="shared" si="705"/>
        <v>613</v>
      </c>
      <c r="DM1448" s="128">
        <v>0</v>
      </c>
      <c r="DN1448" s="16">
        <v>433</v>
      </c>
      <c r="DO1448" s="16"/>
      <c r="DP1448" s="16"/>
      <c r="DQ1448" s="16"/>
      <c r="DR1448" s="16"/>
      <c r="DS1448" s="16"/>
      <c r="DT1448" s="16"/>
      <c r="DU1448" s="16"/>
      <c r="DV1448" s="16"/>
      <c r="DW1448" s="138"/>
      <c r="DX1448" s="137"/>
      <c r="DY1448" s="137"/>
      <c r="DZ1448" s="17"/>
      <c r="EA1448" s="15"/>
      <c r="EB1448" s="15"/>
      <c r="EC1448" s="15"/>
      <c r="ED1448" s="15"/>
    </row>
    <row r="1449" spans="1:134" ht="15" hidden="1" customHeight="1" x14ac:dyDescent="0.3">
      <c r="A1449" s="220"/>
      <c r="B1449" s="444" t="s">
        <v>2265</v>
      </c>
      <c r="C1449" s="582">
        <v>3</v>
      </c>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8">
        <f t="shared" si="699"/>
        <v>0</v>
      </c>
      <c r="AK1449" s="129">
        <v>653</v>
      </c>
      <c r="AL1449" s="129">
        <v>3</v>
      </c>
      <c r="AM1449" s="130" t="s">
        <v>165</v>
      </c>
      <c r="AN1449" s="131" t="s">
        <v>2179</v>
      </c>
      <c r="AO1449" s="131" t="s">
        <v>343</v>
      </c>
      <c r="AP1449" s="131" t="s">
        <v>2266</v>
      </c>
      <c r="AQ1449" s="132"/>
      <c r="AR1449" s="12"/>
      <c r="AS1449" s="12"/>
      <c r="AT1449" s="12"/>
      <c r="AU1449" s="12"/>
      <c r="AV1449" s="12"/>
      <c r="AW1449" s="12"/>
      <c r="AX1449" s="12"/>
      <c r="AY1449" s="12"/>
      <c r="AZ1449" s="12"/>
      <c r="BA1449" s="12"/>
      <c r="BB1449" s="14"/>
      <c r="BC1449" s="14"/>
      <c r="BD1449" s="15"/>
      <c r="BE1449" s="137" t="s">
        <v>2267</v>
      </c>
      <c r="BF1449" s="11"/>
      <c r="BG1449" s="11"/>
      <c r="BH1449" s="11"/>
      <c r="BI1449" s="11" t="s">
        <v>183</v>
      </c>
      <c r="BJ1449" s="11" t="s">
        <v>183</v>
      </c>
      <c r="BK1449" s="11" t="s">
        <v>183</v>
      </c>
      <c r="BL1449" s="11" t="s">
        <v>183</v>
      </c>
      <c r="BM1449" s="11" t="s">
        <v>183</v>
      </c>
      <c r="BN1449" s="11" t="s">
        <v>183</v>
      </c>
      <c r="BO1449" s="11" t="s">
        <v>183</v>
      </c>
      <c r="BP1449" s="11" t="s">
        <v>183</v>
      </c>
      <c r="BQ1449" s="11" t="s">
        <v>183</v>
      </c>
      <c r="BR1449" s="11" t="s">
        <v>183</v>
      </c>
      <c r="BS1449" s="11" t="s">
        <v>183</v>
      </c>
      <c r="BT1449" s="11" t="s">
        <v>183</v>
      </c>
      <c r="BU1449" s="11"/>
      <c r="BV1449" s="15"/>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c r="CU1449" s="15"/>
      <c r="CV1449" s="15"/>
      <c r="CW1449" s="15"/>
      <c r="CX1449" s="15"/>
      <c r="CY1449" s="15"/>
      <c r="CZ1449" s="15"/>
      <c r="DA1449" s="15"/>
      <c r="DB1449" s="16">
        <f t="shared" si="701"/>
        <v>0</v>
      </c>
      <c r="DC1449" s="16">
        <f t="shared" si="702"/>
        <v>515</v>
      </c>
      <c r="DD1449" s="16"/>
      <c r="DE1449" s="16"/>
      <c r="DF1449" s="17"/>
      <c r="DG1449" s="16">
        <v>572</v>
      </c>
      <c r="DH1449" s="16">
        <f t="shared" si="703"/>
        <v>653</v>
      </c>
      <c r="DI1449" s="16">
        <f t="shared" si="703"/>
        <v>3</v>
      </c>
      <c r="DJ1449" s="16">
        <f t="shared" si="704"/>
        <v>515</v>
      </c>
      <c r="DK1449" s="16">
        <f t="shared" si="705"/>
        <v>18</v>
      </c>
      <c r="DL1449" s="16">
        <f t="shared" si="705"/>
        <v>616</v>
      </c>
      <c r="DM1449" s="128">
        <v>0</v>
      </c>
      <c r="DN1449" s="16">
        <v>433</v>
      </c>
      <c r="DO1449" s="16"/>
      <c r="DP1449" s="16"/>
      <c r="DQ1449" s="16"/>
      <c r="DR1449" s="16"/>
      <c r="DS1449" s="16"/>
      <c r="DT1449" s="16"/>
      <c r="DU1449" s="16"/>
      <c r="DV1449" s="16"/>
      <c r="DW1449" s="138"/>
      <c r="DX1449" s="137"/>
      <c r="DY1449" s="137"/>
      <c r="DZ1449" s="17"/>
      <c r="EA1449" s="15"/>
      <c r="EB1449" s="15"/>
      <c r="EC1449" s="15"/>
      <c r="ED1449" s="15"/>
    </row>
    <row r="1450" spans="1:134" ht="15" hidden="1" customHeight="1" x14ac:dyDescent="0.3">
      <c r="A1450" s="154"/>
      <c r="B1450" s="191"/>
      <c r="C1450" s="582">
        <v>4</v>
      </c>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8">
        <f t="shared" si="699"/>
        <v>0</v>
      </c>
      <c r="AK1450" s="129">
        <v>654</v>
      </c>
      <c r="AL1450" s="129">
        <v>3</v>
      </c>
      <c r="AM1450" s="130" t="s">
        <v>165</v>
      </c>
      <c r="AN1450" s="131" t="s">
        <v>2182</v>
      </c>
      <c r="AO1450" s="131" t="s">
        <v>343</v>
      </c>
      <c r="AP1450" s="131" t="s">
        <v>2268</v>
      </c>
      <c r="AQ1450" s="132"/>
      <c r="AR1450" s="12"/>
      <c r="AS1450" s="12"/>
      <c r="AT1450" s="12"/>
      <c r="AU1450" s="12"/>
      <c r="AV1450" s="12"/>
      <c r="AW1450" s="12"/>
      <c r="AX1450" s="12"/>
      <c r="AY1450" s="12"/>
      <c r="AZ1450" s="12"/>
      <c r="BA1450" s="12"/>
      <c r="BB1450" s="14"/>
      <c r="BC1450" s="14"/>
      <c r="BD1450" s="15"/>
      <c r="BE1450" s="137" t="s">
        <v>2269</v>
      </c>
      <c r="BF1450" s="11"/>
      <c r="BG1450" s="11"/>
      <c r="BH1450" s="11"/>
      <c r="BI1450" s="11" t="s">
        <v>183</v>
      </c>
      <c r="BJ1450" s="11" t="s">
        <v>183</v>
      </c>
      <c r="BK1450" s="11" t="s">
        <v>183</v>
      </c>
      <c r="BL1450" s="11" t="s">
        <v>183</v>
      </c>
      <c r="BM1450" s="11" t="s">
        <v>183</v>
      </c>
      <c r="BN1450" s="11" t="s">
        <v>183</v>
      </c>
      <c r="BO1450" s="11" t="s">
        <v>183</v>
      </c>
      <c r="BP1450" s="11" t="s">
        <v>183</v>
      </c>
      <c r="BQ1450" s="11" t="s">
        <v>183</v>
      </c>
      <c r="BR1450" s="11" t="s">
        <v>183</v>
      </c>
      <c r="BS1450" s="11" t="s">
        <v>183</v>
      </c>
      <c r="BT1450" s="11" t="s">
        <v>183</v>
      </c>
      <c r="BU1450" s="11"/>
      <c r="BV1450" s="15"/>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c r="CU1450" s="15"/>
      <c r="CV1450" s="15"/>
      <c r="CW1450" s="15"/>
      <c r="CX1450" s="15"/>
      <c r="CY1450" s="15"/>
      <c r="CZ1450" s="15"/>
      <c r="DA1450" s="15"/>
      <c r="DB1450" s="16">
        <f t="shared" si="701"/>
        <v>0</v>
      </c>
      <c r="DC1450" s="16">
        <f t="shared" si="702"/>
        <v>516</v>
      </c>
      <c r="DD1450" s="16"/>
      <c r="DE1450" s="16"/>
      <c r="DF1450" s="17"/>
      <c r="DG1450" s="16">
        <v>573</v>
      </c>
      <c r="DH1450" s="16">
        <f t="shared" si="703"/>
        <v>654</v>
      </c>
      <c r="DI1450" s="16">
        <f t="shared" si="703"/>
        <v>3</v>
      </c>
      <c r="DJ1450" s="16">
        <f t="shared" si="704"/>
        <v>516</v>
      </c>
      <c r="DK1450" s="16">
        <f t="shared" si="705"/>
        <v>18</v>
      </c>
      <c r="DL1450" s="16">
        <f t="shared" si="705"/>
        <v>625</v>
      </c>
      <c r="DM1450" s="128">
        <v>0</v>
      </c>
      <c r="DN1450" s="16">
        <v>433</v>
      </c>
      <c r="DO1450" s="16"/>
      <c r="DP1450" s="16"/>
      <c r="DQ1450" s="16"/>
      <c r="DR1450" s="16"/>
      <c r="DS1450" s="16"/>
      <c r="DT1450" s="16"/>
      <c r="DU1450" s="16"/>
      <c r="DV1450" s="16"/>
      <c r="DW1450" s="138"/>
      <c r="DX1450" s="137"/>
      <c r="DY1450" s="137"/>
      <c r="DZ1450" s="17"/>
      <c r="EA1450" s="15"/>
      <c r="EB1450" s="15"/>
      <c r="EC1450" s="15"/>
      <c r="ED1450" s="15"/>
    </row>
    <row r="1451" spans="1:134" ht="15" hidden="1" customHeight="1" x14ac:dyDescent="0.3">
      <c r="A1451" s="154"/>
      <c r="B1451" s="191"/>
      <c r="C1451" s="582">
        <v>5</v>
      </c>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8">
        <f t="shared" si="699"/>
        <v>0</v>
      </c>
      <c r="AK1451" s="129">
        <v>655</v>
      </c>
      <c r="AL1451" s="129">
        <v>3</v>
      </c>
      <c r="AM1451" s="130" t="s">
        <v>165</v>
      </c>
      <c r="AN1451" s="131" t="s">
        <v>2186</v>
      </c>
      <c r="AO1451" s="131" t="s">
        <v>343</v>
      </c>
      <c r="AP1451" s="131" t="s">
        <v>2270</v>
      </c>
      <c r="AQ1451" s="12"/>
      <c r="AR1451" s="12"/>
      <c r="AS1451" s="12"/>
      <c r="AT1451" s="12"/>
      <c r="AU1451" s="12"/>
      <c r="AV1451" s="12"/>
      <c r="AW1451" s="12"/>
      <c r="AX1451" s="12"/>
      <c r="AY1451" s="12"/>
      <c r="AZ1451" s="12"/>
      <c r="BA1451" s="12"/>
      <c r="BB1451" s="14"/>
      <c r="BC1451" s="14"/>
      <c r="BD1451" s="15"/>
      <c r="BE1451" s="137" t="s">
        <v>2271</v>
      </c>
      <c r="BF1451" s="11"/>
      <c r="BG1451" s="11"/>
      <c r="BH1451" s="11"/>
      <c r="BI1451" s="11" t="s">
        <v>183</v>
      </c>
      <c r="BJ1451" s="11" t="s">
        <v>183</v>
      </c>
      <c r="BK1451" s="11" t="s">
        <v>183</v>
      </c>
      <c r="BL1451" s="11" t="s">
        <v>183</v>
      </c>
      <c r="BM1451" s="11" t="s">
        <v>183</v>
      </c>
      <c r="BN1451" s="11" t="s">
        <v>183</v>
      </c>
      <c r="BO1451" s="11" t="s">
        <v>183</v>
      </c>
      <c r="BP1451" s="11" t="s">
        <v>183</v>
      </c>
      <c r="BQ1451" s="11" t="s">
        <v>183</v>
      </c>
      <c r="BR1451" s="11" t="s">
        <v>183</v>
      </c>
      <c r="BS1451" s="11" t="s">
        <v>183</v>
      </c>
      <c r="BT1451" s="11" t="s">
        <v>183</v>
      </c>
      <c r="BU1451" s="11"/>
      <c r="BV1451" s="15"/>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c r="CU1451" s="15"/>
      <c r="CV1451" s="15"/>
      <c r="CW1451" s="15"/>
      <c r="CX1451" s="15"/>
      <c r="CY1451" s="15"/>
      <c r="CZ1451" s="15"/>
      <c r="DA1451" s="15"/>
      <c r="DB1451" s="16">
        <f t="shared" si="701"/>
        <v>0</v>
      </c>
      <c r="DC1451" s="16">
        <f t="shared" si="702"/>
        <v>517</v>
      </c>
      <c r="DD1451" s="16"/>
      <c r="DE1451" s="16"/>
      <c r="DF1451" s="17"/>
      <c r="DG1451" s="16">
        <v>574</v>
      </c>
      <c r="DH1451" s="16">
        <f t="shared" si="703"/>
        <v>655</v>
      </c>
      <c r="DI1451" s="16">
        <f t="shared" si="703"/>
        <v>3</v>
      </c>
      <c r="DJ1451" s="16">
        <f t="shared" si="704"/>
        <v>517</v>
      </c>
      <c r="DK1451" s="16">
        <f t="shared" si="705"/>
        <v>18</v>
      </c>
      <c r="DL1451" s="16">
        <f t="shared" si="705"/>
        <v>628</v>
      </c>
      <c r="DM1451" s="128">
        <v>0</v>
      </c>
      <c r="DN1451" s="16">
        <v>433</v>
      </c>
      <c r="DO1451" s="16"/>
      <c r="DP1451" s="16"/>
      <c r="DQ1451" s="16"/>
      <c r="DR1451" s="16"/>
      <c r="DS1451" s="16"/>
      <c r="DT1451" s="16"/>
      <c r="DU1451" s="16"/>
      <c r="DV1451" s="16"/>
      <c r="DW1451" s="138"/>
      <c r="DX1451" s="137"/>
      <c r="DY1451" s="137"/>
      <c r="DZ1451" s="17"/>
      <c r="EA1451" s="15"/>
      <c r="EB1451" s="15"/>
      <c r="EC1451" s="15"/>
      <c r="ED1451" s="15"/>
    </row>
    <row r="1452" spans="1:134" ht="15" hidden="1" customHeight="1" x14ac:dyDescent="0.3">
      <c r="A1452" s="123"/>
      <c r="B1452" s="191"/>
      <c r="C1452" s="582">
        <v>6</v>
      </c>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8">
        <f t="shared" si="699"/>
        <v>0</v>
      </c>
      <c r="AK1452" s="129">
        <v>656</v>
      </c>
      <c r="AL1452" s="129">
        <v>3</v>
      </c>
      <c r="AM1452" s="130" t="s">
        <v>165</v>
      </c>
      <c r="AN1452" s="131" t="s">
        <v>2190</v>
      </c>
      <c r="AO1452" s="131" t="s">
        <v>343</v>
      </c>
      <c r="AP1452" s="131" t="s">
        <v>2272</v>
      </c>
      <c r="AQ1452" s="12"/>
      <c r="AR1452" s="12"/>
      <c r="AS1452" s="12"/>
      <c r="AT1452" s="12"/>
      <c r="AU1452" s="12"/>
      <c r="AV1452" s="12"/>
      <c r="AW1452" s="12"/>
      <c r="AX1452" s="12"/>
      <c r="AY1452" s="12"/>
      <c r="AZ1452" s="12"/>
      <c r="BA1452" s="12"/>
      <c r="BB1452" s="14"/>
      <c r="BC1452" s="14"/>
      <c r="BD1452" s="15"/>
      <c r="BE1452" s="137" t="s">
        <v>2273</v>
      </c>
      <c r="BF1452" s="11"/>
      <c r="BG1452" s="11"/>
      <c r="BH1452" s="11"/>
      <c r="BI1452" s="11" t="s">
        <v>183</v>
      </c>
      <c r="BJ1452" s="11" t="s">
        <v>183</v>
      </c>
      <c r="BK1452" s="11" t="s">
        <v>183</v>
      </c>
      <c r="BL1452" s="11" t="s">
        <v>183</v>
      </c>
      <c r="BM1452" s="11" t="s">
        <v>183</v>
      </c>
      <c r="BN1452" s="11" t="s">
        <v>183</v>
      </c>
      <c r="BO1452" s="11" t="s">
        <v>183</v>
      </c>
      <c r="BP1452" s="11" t="s">
        <v>183</v>
      </c>
      <c r="BQ1452" s="11" t="s">
        <v>183</v>
      </c>
      <c r="BR1452" s="11" t="s">
        <v>183</v>
      </c>
      <c r="BS1452" s="11" t="s">
        <v>183</v>
      </c>
      <c r="BT1452" s="11" t="s">
        <v>183</v>
      </c>
      <c r="BU1452" s="11"/>
      <c r="BV1452" s="15"/>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c r="CU1452" s="15"/>
      <c r="CV1452" s="15"/>
      <c r="CW1452" s="15"/>
      <c r="CX1452" s="15"/>
      <c r="CY1452" s="15"/>
      <c r="CZ1452" s="15"/>
      <c r="DA1452" s="15"/>
      <c r="DB1452" s="16">
        <f t="shared" si="701"/>
        <v>0</v>
      </c>
      <c r="DC1452" s="16">
        <f t="shared" si="702"/>
        <v>518</v>
      </c>
      <c r="DD1452" s="16"/>
      <c r="DE1452" s="16"/>
      <c r="DF1452" s="17"/>
      <c r="DG1452" s="16">
        <v>575</v>
      </c>
      <c r="DH1452" s="16">
        <f t="shared" si="703"/>
        <v>656</v>
      </c>
      <c r="DI1452" s="16">
        <f t="shared" si="703"/>
        <v>3</v>
      </c>
      <c r="DJ1452" s="16">
        <f t="shared" si="704"/>
        <v>518</v>
      </c>
      <c r="DK1452" s="16">
        <f t="shared" si="705"/>
        <v>18</v>
      </c>
      <c r="DL1452" s="16">
        <f t="shared" si="705"/>
        <v>631</v>
      </c>
      <c r="DM1452" s="128">
        <v>0</v>
      </c>
      <c r="DN1452" s="16">
        <v>433</v>
      </c>
      <c r="DO1452" s="16"/>
      <c r="DP1452" s="16"/>
      <c r="DQ1452" s="16"/>
      <c r="DR1452" s="16"/>
      <c r="DS1452" s="16"/>
      <c r="DT1452" s="16"/>
      <c r="DU1452" s="16"/>
      <c r="DV1452" s="16"/>
      <c r="DW1452" s="138"/>
      <c r="DX1452" s="137"/>
      <c r="DY1452" s="137"/>
      <c r="DZ1452" s="17"/>
      <c r="EA1452" s="15"/>
      <c r="EB1452" s="15"/>
      <c r="EC1452" s="15"/>
      <c r="ED1452" s="15"/>
    </row>
    <row r="1453" spans="1:134" ht="15" hidden="1" customHeight="1" x14ac:dyDescent="0.3">
      <c r="A1453" s="123"/>
      <c r="B1453" s="191"/>
      <c r="C1453" s="582">
        <v>7</v>
      </c>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8">
        <f t="shared" si="699"/>
        <v>0</v>
      </c>
      <c r="AK1453" s="129">
        <v>657</v>
      </c>
      <c r="AL1453" s="129">
        <v>3</v>
      </c>
      <c r="AM1453" s="130" t="s">
        <v>165</v>
      </c>
      <c r="AN1453" s="131" t="s">
        <v>2193</v>
      </c>
      <c r="AO1453" s="131" t="s">
        <v>343</v>
      </c>
      <c r="AP1453" s="131" t="s">
        <v>2274</v>
      </c>
      <c r="AQ1453" s="12"/>
      <c r="AR1453" s="12"/>
      <c r="AS1453" s="12"/>
      <c r="AT1453" s="12"/>
      <c r="AU1453" s="12"/>
      <c r="AV1453" s="12"/>
      <c r="AW1453" s="12"/>
      <c r="AX1453" s="12"/>
      <c r="AY1453" s="12"/>
      <c r="AZ1453" s="12"/>
      <c r="BA1453" s="12"/>
      <c r="BB1453" s="14"/>
      <c r="BC1453" s="14"/>
      <c r="BD1453" s="15"/>
      <c r="BE1453" s="137" t="s">
        <v>2275</v>
      </c>
      <c r="BF1453" s="11"/>
      <c r="BG1453" s="11"/>
      <c r="BH1453" s="11"/>
      <c r="BI1453" s="11" t="s">
        <v>183</v>
      </c>
      <c r="BJ1453" s="11" t="s">
        <v>183</v>
      </c>
      <c r="BK1453" s="11" t="s">
        <v>183</v>
      </c>
      <c r="BL1453" s="11" t="s">
        <v>183</v>
      </c>
      <c r="BM1453" s="11" t="s">
        <v>183</v>
      </c>
      <c r="BN1453" s="11" t="s">
        <v>183</v>
      </c>
      <c r="BO1453" s="11" t="s">
        <v>183</v>
      </c>
      <c r="BP1453" s="11" t="s">
        <v>183</v>
      </c>
      <c r="BQ1453" s="11" t="s">
        <v>183</v>
      </c>
      <c r="BR1453" s="11" t="s">
        <v>183</v>
      </c>
      <c r="BS1453" s="11" t="s">
        <v>183</v>
      </c>
      <c r="BT1453" s="11" t="s">
        <v>183</v>
      </c>
      <c r="BU1453" s="11"/>
      <c r="BV1453" s="15"/>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c r="CU1453" s="15"/>
      <c r="CV1453" s="15"/>
      <c r="CW1453" s="15"/>
      <c r="CX1453" s="15"/>
      <c r="CY1453" s="15"/>
      <c r="CZ1453" s="15"/>
      <c r="DA1453" s="15"/>
      <c r="DB1453" s="16">
        <f t="shared" si="701"/>
        <v>0</v>
      </c>
      <c r="DC1453" s="16">
        <f t="shared" si="702"/>
        <v>519</v>
      </c>
      <c r="DD1453" s="16"/>
      <c r="DE1453" s="16"/>
      <c r="DF1453" s="17"/>
      <c r="DG1453" s="16">
        <v>576</v>
      </c>
      <c r="DH1453" s="16">
        <f t="shared" si="703"/>
        <v>657</v>
      </c>
      <c r="DI1453" s="16">
        <f t="shared" si="703"/>
        <v>3</v>
      </c>
      <c r="DJ1453" s="16">
        <f t="shared" si="704"/>
        <v>519</v>
      </c>
      <c r="DK1453" s="16">
        <f t="shared" si="705"/>
        <v>18</v>
      </c>
      <c r="DL1453" s="16">
        <f t="shared" si="705"/>
        <v>640</v>
      </c>
      <c r="DM1453" s="128">
        <v>0</v>
      </c>
      <c r="DN1453" s="16">
        <v>433</v>
      </c>
      <c r="DO1453" s="16"/>
      <c r="DP1453" s="16"/>
      <c r="DQ1453" s="16"/>
      <c r="DR1453" s="16"/>
      <c r="DS1453" s="16"/>
      <c r="DT1453" s="16"/>
      <c r="DU1453" s="16"/>
      <c r="DV1453" s="16"/>
      <c r="DW1453" s="138"/>
      <c r="DX1453" s="137"/>
      <c r="DY1453" s="137"/>
      <c r="DZ1453" s="17"/>
      <c r="EA1453" s="15"/>
      <c r="EB1453" s="15"/>
      <c r="EC1453" s="15"/>
      <c r="ED1453" s="15"/>
    </row>
    <row r="1454" spans="1:134" ht="15" hidden="1" customHeight="1" x14ac:dyDescent="0.3">
      <c r="A1454" s="342" t="s">
        <v>1454</v>
      </c>
      <c r="B1454" s="191"/>
      <c r="C1454" s="582">
        <v>8</v>
      </c>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8">
        <f t="shared" si="699"/>
        <v>0</v>
      </c>
      <c r="AK1454" s="129">
        <v>658</v>
      </c>
      <c r="AL1454" s="129">
        <v>3</v>
      </c>
      <c r="AM1454" s="130" t="s">
        <v>165</v>
      </c>
      <c r="AN1454" s="131" t="s">
        <v>2198</v>
      </c>
      <c r="AO1454" s="131" t="s">
        <v>343</v>
      </c>
      <c r="AP1454" s="131" t="s">
        <v>2276</v>
      </c>
      <c r="AQ1454" s="12"/>
      <c r="AR1454" s="12"/>
      <c r="AS1454" s="12"/>
      <c r="AT1454" s="12"/>
      <c r="AU1454" s="12"/>
      <c r="AV1454" s="12"/>
      <c r="AW1454" s="12"/>
      <c r="AX1454" s="12"/>
      <c r="AY1454" s="12"/>
      <c r="AZ1454" s="12"/>
      <c r="BA1454" s="12"/>
      <c r="BB1454" s="14"/>
      <c r="BC1454" s="14"/>
      <c r="BD1454" s="15"/>
      <c r="BE1454" s="137" t="s">
        <v>2277</v>
      </c>
      <c r="BF1454" s="11"/>
      <c r="BG1454" s="11"/>
      <c r="BH1454" s="11"/>
      <c r="BI1454" s="11" t="s">
        <v>183</v>
      </c>
      <c r="BJ1454" s="11" t="s">
        <v>183</v>
      </c>
      <c r="BK1454" s="11" t="s">
        <v>183</v>
      </c>
      <c r="BL1454" s="11" t="s">
        <v>183</v>
      </c>
      <c r="BM1454" s="11" t="s">
        <v>183</v>
      </c>
      <c r="BN1454" s="11" t="s">
        <v>183</v>
      </c>
      <c r="BO1454" s="11" t="s">
        <v>183</v>
      </c>
      <c r="BP1454" s="11" t="s">
        <v>183</v>
      </c>
      <c r="BQ1454" s="11" t="s">
        <v>183</v>
      </c>
      <c r="BR1454" s="11" t="s">
        <v>183</v>
      </c>
      <c r="BS1454" s="11" t="s">
        <v>183</v>
      </c>
      <c r="BT1454" s="11" t="s">
        <v>183</v>
      </c>
      <c r="BU1454" s="11"/>
      <c r="BV1454" s="15"/>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c r="CU1454" s="15"/>
      <c r="CV1454" s="15"/>
      <c r="CW1454" s="15"/>
      <c r="CX1454" s="15"/>
      <c r="CY1454" s="15"/>
      <c r="CZ1454" s="15"/>
      <c r="DA1454" s="15"/>
      <c r="DB1454" s="16">
        <f t="shared" si="701"/>
        <v>0</v>
      </c>
      <c r="DC1454" s="16">
        <f t="shared" si="702"/>
        <v>520</v>
      </c>
      <c r="DD1454" s="16"/>
      <c r="DE1454" s="16"/>
      <c r="DF1454" s="17"/>
      <c r="DG1454" s="16">
        <v>577</v>
      </c>
      <c r="DH1454" s="16">
        <f t="shared" si="703"/>
        <v>658</v>
      </c>
      <c r="DI1454" s="16">
        <f t="shared" si="703"/>
        <v>3</v>
      </c>
      <c r="DJ1454" s="16">
        <f t="shared" si="704"/>
        <v>520</v>
      </c>
      <c r="DK1454" s="16">
        <f t="shared" si="705"/>
        <v>18</v>
      </c>
      <c r="DL1454" s="16">
        <f t="shared" si="705"/>
        <v>643</v>
      </c>
      <c r="DM1454" s="128">
        <v>0</v>
      </c>
      <c r="DN1454" s="16">
        <v>433</v>
      </c>
      <c r="DO1454" s="16"/>
      <c r="DP1454" s="16"/>
      <c r="DQ1454" s="16"/>
      <c r="DR1454" s="16"/>
      <c r="DS1454" s="16"/>
      <c r="DT1454" s="16"/>
      <c r="DU1454" s="16"/>
      <c r="DV1454" s="16"/>
      <c r="DW1454" s="138"/>
      <c r="DX1454" s="137"/>
      <c r="DY1454" s="137"/>
      <c r="DZ1454" s="17"/>
      <c r="EA1454" s="15"/>
      <c r="EB1454" s="15"/>
      <c r="EC1454" s="15"/>
      <c r="ED1454" s="15"/>
    </row>
    <row r="1455" spans="1:134" ht="15" hidden="1" customHeight="1" x14ac:dyDescent="0.3">
      <c r="A1455" s="342" t="s">
        <v>1456</v>
      </c>
      <c r="B1455" s="139"/>
      <c r="C1455" s="561"/>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48"/>
      <c r="AK1455" s="12"/>
      <c r="AL1455" s="12"/>
      <c r="AM1455" s="149"/>
      <c r="AN1455" s="150"/>
      <c r="AO1455" s="150"/>
      <c r="AP1455" s="150"/>
      <c r="AQ1455" s="12"/>
      <c r="AR1455" s="12"/>
      <c r="AS1455" s="12"/>
      <c r="AT1455" s="12"/>
      <c r="AU1455" s="12"/>
      <c r="AV1455" s="12"/>
      <c r="AW1455" s="12"/>
      <c r="AX1455" s="12"/>
      <c r="AY1455" s="12"/>
      <c r="AZ1455" s="12"/>
      <c r="BA1455" s="12"/>
      <c r="BB1455" s="14"/>
      <c r="BC1455" s="14"/>
      <c r="BD1455" s="15"/>
      <c r="BE1455" s="137" t="s">
        <v>183</v>
      </c>
      <c r="BF1455" s="11"/>
      <c r="BG1455" s="11"/>
      <c r="BH1455" s="11"/>
      <c r="BI1455" s="11" t="s">
        <v>183</v>
      </c>
      <c r="BJ1455" s="11" t="s">
        <v>183</v>
      </c>
      <c r="BK1455" s="11" t="s">
        <v>183</v>
      </c>
      <c r="BL1455" s="11" t="s">
        <v>183</v>
      </c>
      <c r="BM1455" s="11" t="s">
        <v>183</v>
      </c>
      <c r="BN1455" s="11" t="s">
        <v>183</v>
      </c>
      <c r="BO1455" s="11" t="s">
        <v>183</v>
      </c>
      <c r="BP1455" s="11" t="s">
        <v>183</v>
      </c>
      <c r="BQ1455" s="11" t="s">
        <v>183</v>
      </c>
      <c r="BR1455" s="11" t="s">
        <v>183</v>
      </c>
      <c r="BS1455" s="11" t="s">
        <v>183</v>
      </c>
      <c r="BT1455" s="11" t="s">
        <v>183</v>
      </c>
      <c r="BU1455" s="11"/>
      <c r="BV1455" s="15"/>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c r="CU1455" s="15"/>
      <c r="CV1455" s="15"/>
      <c r="CW1455" s="15"/>
      <c r="CX1455" s="15"/>
      <c r="CY1455" s="15"/>
      <c r="CZ1455" s="15"/>
      <c r="DA1455" s="15"/>
      <c r="DB1455" s="16"/>
      <c r="DC1455" s="16"/>
      <c r="DD1455" s="16"/>
      <c r="DE1455" s="16"/>
      <c r="DF1455" s="17"/>
      <c r="DG1455" s="16"/>
      <c r="DH1455" s="16"/>
      <c r="DI1455" s="16">
        <f>AL1455</f>
        <v>0</v>
      </c>
      <c r="DJ1455" s="16"/>
      <c r="DK1455" s="16"/>
      <c r="DL1455" s="16"/>
      <c r="DM1455" s="13"/>
      <c r="DN1455" s="16"/>
      <c r="DO1455" s="16"/>
      <c r="DP1455" s="16"/>
      <c r="DQ1455" s="16"/>
      <c r="DR1455" s="16"/>
      <c r="DS1455" s="16"/>
      <c r="DT1455" s="16"/>
      <c r="DU1455" s="16"/>
      <c r="DV1455" s="16"/>
      <c r="DW1455" s="138"/>
      <c r="DX1455" s="137"/>
      <c r="DY1455" s="137"/>
      <c r="DZ1455" s="17"/>
      <c r="EA1455" s="15"/>
      <c r="EB1455" s="15"/>
      <c r="EC1455" s="15"/>
      <c r="ED1455" s="15"/>
    </row>
    <row r="1456" spans="1:134" ht="15" hidden="1" customHeight="1" x14ac:dyDescent="0.3">
      <c r="A1456" s="342" t="s">
        <v>229</v>
      </c>
      <c r="B1456" s="139"/>
      <c r="C1456" s="553" t="s">
        <v>2278</v>
      </c>
      <c r="D1456" s="152"/>
      <c r="E1456" s="152"/>
      <c r="F1456" s="152"/>
      <c r="G1456" s="151"/>
      <c r="H1456" s="151"/>
      <c r="I1456" s="151"/>
      <c r="J1456" s="151"/>
      <c r="K1456" s="151"/>
      <c r="L1456" s="152"/>
      <c r="M1456" s="151"/>
      <c r="N1456" s="152"/>
      <c r="O1456" s="152"/>
      <c r="P1456" s="152"/>
      <c r="Q1456" s="152"/>
      <c r="R1456" s="152"/>
      <c r="S1456" s="152"/>
      <c r="T1456" s="152"/>
      <c r="U1456" s="152"/>
      <c r="V1456" s="152"/>
      <c r="W1456" s="152"/>
      <c r="X1456" s="152"/>
      <c r="Y1456" s="152"/>
      <c r="Z1456" s="152"/>
      <c r="AA1456" s="152"/>
      <c r="AB1456" s="152"/>
      <c r="AC1456" s="152"/>
      <c r="AD1456" s="152"/>
      <c r="AE1456" s="152"/>
      <c r="AF1456" s="152"/>
      <c r="AG1456" s="152"/>
      <c r="AH1456" s="152"/>
      <c r="AI1456" s="152"/>
      <c r="AJ1456" s="128">
        <f>IF($DM1456=0,0,(IF(_xlfn.BITAND($DM1456, 128),"8,", "") &amp; IF(_xlfn.BITAND($DM1456,64),"7,", "") &amp; IF(_xlfn.BITAND($DM1456,7), _xlfn.BITAND($DM1456,7) &amp; ",", "") &amp; IF(_xlfn.BITAND($DM1456, 56), _xlfn.BITAND($DM1456, 56)/8, "")))</f>
        <v>0</v>
      </c>
      <c r="AK1456" s="129">
        <v>0</v>
      </c>
      <c r="AL1456" s="129">
        <v>4</v>
      </c>
      <c r="AM1456" s="130" t="s">
        <v>165</v>
      </c>
      <c r="AN1456" s="131" t="s">
        <v>2279</v>
      </c>
      <c r="AO1456" s="131" t="s">
        <v>167</v>
      </c>
      <c r="AP1456" s="131" t="s">
        <v>2279</v>
      </c>
      <c r="AQ1456" s="132" t="s">
        <v>2243</v>
      </c>
      <c r="AR1456" s="12"/>
      <c r="AS1456" s="12"/>
      <c r="AT1456" s="134">
        <v>1</v>
      </c>
      <c r="AU1456" s="134">
        <v>10</v>
      </c>
      <c r="AV1456" s="12" t="s">
        <v>954</v>
      </c>
      <c r="AW1456" s="135">
        <v>0</v>
      </c>
      <c r="AX1456" s="135">
        <v>0</v>
      </c>
      <c r="AY1456" s="135">
        <v>0</v>
      </c>
      <c r="AZ1456" s="135">
        <v>0</v>
      </c>
      <c r="BA1456" s="135">
        <v>0</v>
      </c>
      <c r="BB1456" s="136"/>
      <c r="BC1456" s="136"/>
      <c r="BD1456" s="15"/>
      <c r="BE1456" s="137" t="s">
        <v>2280</v>
      </c>
      <c r="BF1456" s="11"/>
      <c r="BG1456" s="11"/>
      <c r="BH1456" s="11"/>
      <c r="BI1456" s="11" t="s">
        <v>183</v>
      </c>
      <c r="BJ1456" s="11" t="s">
        <v>183</v>
      </c>
      <c r="BK1456" s="11" t="s">
        <v>183</v>
      </c>
      <c r="BL1456" s="11" t="s">
        <v>183</v>
      </c>
      <c r="BM1456" s="11" t="s">
        <v>183</v>
      </c>
      <c r="BN1456" s="11" t="s">
        <v>183</v>
      </c>
      <c r="BO1456" s="11" t="s">
        <v>183</v>
      </c>
      <c r="BP1456" s="11" t="s">
        <v>183</v>
      </c>
      <c r="BQ1456" s="11" t="s">
        <v>183</v>
      </c>
      <c r="BR1456" s="11" t="s">
        <v>183</v>
      </c>
      <c r="BS1456" s="11" t="s">
        <v>183</v>
      </c>
      <c r="BT1456" s="11" t="s">
        <v>183</v>
      </c>
      <c r="BU1456" s="11"/>
      <c r="BV1456" s="15">
        <f>IF(UPPER(TRIM(D1456))="X",1,0)</f>
        <v>0</v>
      </c>
      <c r="BW1456" s="15">
        <f>IF(UPPER(TRIM(E1456))="X",1,0)</f>
        <v>0</v>
      </c>
      <c r="BX1456" s="15">
        <f>IF(UPPER(TRIM(F1456))="X",1,0)</f>
        <v>0</v>
      </c>
      <c r="BY1456" s="15">
        <f>IF(UPPER(TRIM(G1456))="X",1,0)</f>
        <v>0</v>
      </c>
      <c r="BZ1456" s="15">
        <f>IF(UPPER(TRIM(H1456))="X",1,0)</f>
        <v>0</v>
      </c>
      <c r="CA1456" s="15">
        <f>IF(UPPER(TRIM(J1456))="X",1,0)</f>
        <v>0</v>
      </c>
      <c r="CB1456" s="15">
        <f>IF(UPPER(TRIM(L1456))="X",1,0)</f>
        <v>0</v>
      </c>
      <c r="CC1456" s="15">
        <f>IF(UPPER(TRIM(M1456))="X",1,0)</f>
        <v>0</v>
      </c>
      <c r="CD1456" s="15">
        <f>IF(UPPER(TRIM(I1456))="X",1,0)</f>
        <v>0</v>
      </c>
      <c r="CE1456" s="15">
        <f>IF(UPPER(TRIM(K1456))="X",1,0)</f>
        <v>0</v>
      </c>
      <c r="CF1456" s="15">
        <f t="shared" ref="CF1456:DA1456" si="706">IF(UPPER(TRIM(N1456))="X",1,0)</f>
        <v>0</v>
      </c>
      <c r="CG1456" s="15">
        <f t="shared" si="706"/>
        <v>0</v>
      </c>
      <c r="CH1456" s="15">
        <f t="shared" si="706"/>
        <v>0</v>
      </c>
      <c r="CI1456" s="15">
        <f t="shared" si="706"/>
        <v>0</v>
      </c>
      <c r="CJ1456" s="15">
        <f t="shared" si="706"/>
        <v>0</v>
      </c>
      <c r="CK1456" s="15">
        <f t="shared" si="706"/>
        <v>0</v>
      </c>
      <c r="CL1456" s="15">
        <f t="shared" si="706"/>
        <v>0</v>
      </c>
      <c r="CM1456" s="15">
        <f t="shared" si="706"/>
        <v>0</v>
      </c>
      <c r="CN1456" s="15">
        <f t="shared" si="706"/>
        <v>0</v>
      </c>
      <c r="CO1456" s="15">
        <f t="shared" si="706"/>
        <v>0</v>
      </c>
      <c r="CP1456" s="15">
        <f t="shared" si="706"/>
        <v>0</v>
      </c>
      <c r="CQ1456" s="15">
        <f t="shared" si="706"/>
        <v>0</v>
      </c>
      <c r="CR1456" s="15">
        <f t="shared" si="706"/>
        <v>0</v>
      </c>
      <c r="CS1456" s="15">
        <f t="shared" si="706"/>
        <v>0</v>
      </c>
      <c r="CT1456" s="15">
        <f t="shared" si="706"/>
        <v>0</v>
      </c>
      <c r="CU1456" s="15">
        <f t="shared" si="706"/>
        <v>0</v>
      </c>
      <c r="CV1456" s="15">
        <f t="shared" si="706"/>
        <v>0</v>
      </c>
      <c r="CW1456" s="15">
        <f t="shared" si="706"/>
        <v>0</v>
      </c>
      <c r="CX1456" s="15">
        <f t="shared" si="706"/>
        <v>0</v>
      </c>
      <c r="CY1456" s="15">
        <f t="shared" si="706"/>
        <v>0</v>
      </c>
      <c r="CZ1456" s="15">
        <f t="shared" si="706"/>
        <v>0</v>
      </c>
      <c r="DA1456" s="15">
        <f t="shared" si="706"/>
        <v>0</v>
      </c>
      <c r="DB1456" s="16">
        <f>IF(UPPER(TRIM(AM1456))="P", 0, IF(UPPER(TRIM(AM1456))="C", 16384, IF(UPPER(TRIM(AM1456))="B", 32768, IF(UPPER(TRIM(AM1456))="U", 49152, -1))))</f>
        <v>0</v>
      </c>
      <c r="DC1456" s="16">
        <f>HEX2DEC(AN1456)</f>
        <v>12544</v>
      </c>
      <c r="DD1456" s="16">
        <f>IF(UPPER(TRIM(BB1456))="",0,IF(UPPER(TRIM(BB1456))="M",32,IF(UPPER(TRIM(BB1456))="H",64,IF(UPPER(TRIM(BB1456))="I",128,-1))))</f>
        <v>0</v>
      </c>
      <c r="DE1456" s="16">
        <f>IF(UPPER(TRIM(BC1456))="",0, IF(UPPER(TRIM(BC1456))="U",1,IF(UPPER(TRIM(BC1456))="A",2,IF(UPPER(TRIM(BC1456))="B1",4,IF(UPPER(TRIM(BC1456))="B2",8,IF(UPPER(TRIM(BC1456))="C",16,-1))))))</f>
        <v>0</v>
      </c>
      <c r="DF1456" s="17"/>
      <c r="DG1456" s="16">
        <v>578</v>
      </c>
      <c r="DH1456" s="16">
        <f>AK1456</f>
        <v>0</v>
      </c>
      <c r="DI1456" s="16">
        <f>AL1456</f>
        <v>4</v>
      </c>
      <c r="DJ1456" s="16">
        <f>DB1456 + DC1456</f>
        <v>12544</v>
      </c>
      <c r="DK1456" s="16">
        <f>HEX2DEC(AO1456)</f>
        <v>0</v>
      </c>
      <c r="DL1456" s="16">
        <f>HEX2DEC(AP1456)</f>
        <v>12544</v>
      </c>
      <c r="DM1456" s="128">
        <v>0</v>
      </c>
      <c r="DN1456" s="16">
        <v>434</v>
      </c>
      <c r="DO1456" s="16">
        <f>BV1456*2^15+BW1456*2^14+BX1456*2^13+BY1456*2^12+BZ1456*2^11+CA1456*2^10+CB1456*2^9+CC1456*2^8+CD1456*2^7+CE1456*2^6+CF1456*2^5+CG1456*2^4+CH1456*2^3+CI1456*2^2+CJ1456*2^1+CK1456*2^0</f>
        <v>0</v>
      </c>
      <c r="DP1456" s="16">
        <f>CL1456*2^15+CM1456*2^14+CN1456*2^13+CO1456*2^12+CP1456*2^11+CQ1456*2^10+CR1456*2^9+CS1456*2^8+CT1456*2^7+CU1456*2^6+CV1456*2^5+CW1456*2^4+CX1456*2^3+CY1456*2^2+CZ1456*2^1+DA1456*2^0</f>
        <v>0</v>
      </c>
      <c r="DQ1456" s="16">
        <f>IF(DS1456=2,AT1456*1000,AT1456)</f>
        <v>1</v>
      </c>
      <c r="DR1456" s="16">
        <f>IF(DT1456=2,AU1456*1000,AU1456)</f>
        <v>10</v>
      </c>
      <c r="DS1456" s="16">
        <v>5</v>
      </c>
      <c r="DT1456" s="16">
        <v>5</v>
      </c>
      <c r="DU1456" s="16">
        <f>MAX(0,MIN(AX1456,3))*2^14+MAX(0,MIN(AY1456,3))*2^12+MAX(0,MIN(AZ1456,3))*2^10+MAX(0,MIN(BA1456,3))*2^8+IF(AW1456&lt;0,31,IF(AW1456&gt;30,30,AW1456))</f>
        <v>0</v>
      </c>
      <c r="DV1456" s="16">
        <f>DD1456 + DE1456</f>
        <v>0</v>
      </c>
      <c r="DW1456" s="138"/>
      <c r="DX1456" s="137"/>
      <c r="DY1456" s="137"/>
      <c r="DZ1456" s="17"/>
      <c r="EA1456" s="15"/>
      <c r="EB1456" s="15"/>
      <c r="EC1456" s="15"/>
      <c r="ED1456" s="15"/>
    </row>
    <row r="1457" spans="1:134" ht="15" hidden="1" customHeight="1" x14ac:dyDescent="0.3">
      <c r="A1457" s="220"/>
      <c r="B1457" s="139"/>
      <c r="C1457" s="561" t="s">
        <v>2281</v>
      </c>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8">
        <f>IF($DM1457=0,0,(IF(_xlfn.BITAND($DM1457, 128),"8,", "") &amp; IF(_xlfn.BITAND($DM1457,64),"7,", "") &amp; IF(_xlfn.BITAND($DM1457,7), _xlfn.BITAND($DM1457,7) &amp; ",", "") &amp; IF(_xlfn.BITAND($DM1457, 56), _xlfn.BITAND($DM1457, 56)/8, "")))</f>
        <v>0</v>
      </c>
      <c r="AK1457" s="129">
        <v>0</v>
      </c>
      <c r="AL1457" s="129">
        <v>4</v>
      </c>
      <c r="AM1457" s="130" t="s">
        <v>165</v>
      </c>
      <c r="AN1457" s="131" t="s">
        <v>2282</v>
      </c>
      <c r="AO1457" s="131" t="s">
        <v>167</v>
      </c>
      <c r="AP1457" s="131" t="s">
        <v>2282</v>
      </c>
      <c r="AQ1457" s="132" t="s">
        <v>2246</v>
      </c>
      <c r="AR1457" s="12"/>
      <c r="AS1457" s="12"/>
      <c r="AT1457" s="12"/>
      <c r="AU1457" s="12"/>
      <c r="AV1457" s="12"/>
      <c r="AW1457" s="12"/>
      <c r="AX1457" s="12"/>
      <c r="AY1457" s="12"/>
      <c r="AZ1457" s="12"/>
      <c r="BA1457" s="12"/>
      <c r="BB1457" s="14"/>
      <c r="BC1457" s="14"/>
      <c r="BD1457" s="15"/>
      <c r="BE1457" s="137" t="s">
        <v>2283</v>
      </c>
      <c r="BF1457" s="11"/>
      <c r="BG1457" s="11"/>
      <c r="BH1457" s="11"/>
      <c r="BI1457" s="11" t="s">
        <v>183</v>
      </c>
      <c r="BJ1457" s="11" t="s">
        <v>183</v>
      </c>
      <c r="BK1457" s="11" t="s">
        <v>183</v>
      </c>
      <c r="BL1457" s="11" t="s">
        <v>183</v>
      </c>
      <c r="BM1457" s="11" t="s">
        <v>183</v>
      </c>
      <c r="BN1457" s="11" t="s">
        <v>183</v>
      </c>
      <c r="BO1457" s="11" t="s">
        <v>183</v>
      </c>
      <c r="BP1457" s="11" t="s">
        <v>183</v>
      </c>
      <c r="BQ1457" s="11" t="s">
        <v>183</v>
      </c>
      <c r="BR1457" s="11" t="s">
        <v>183</v>
      </c>
      <c r="BS1457" s="11" t="s">
        <v>183</v>
      </c>
      <c r="BT1457" s="11" t="s">
        <v>183</v>
      </c>
      <c r="BU1457" s="11"/>
      <c r="BV1457" s="15"/>
      <c r="BW1457" s="15"/>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c r="CU1457" s="15"/>
      <c r="CV1457" s="15"/>
      <c r="CW1457" s="15"/>
      <c r="CX1457" s="15"/>
      <c r="CY1457" s="15"/>
      <c r="CZ1457" s="15"/>
      <c r="DA1457" s="15"/>
      <c r="DB1457" s="16">
        <f>IF(UPPER(TRIM(AM1457))="P", 0, IF(UPPER(TRIM(AM1457))="C", 16384, IF(UPPER(TRIM(AM1457))="B", 32768, IF(UPPER(TRIM(AM1457))="U", 49152, -1))))</f>
        <v>0</v>
      </c>
      <c r="DC1457" s="16">
        <f>HEX2DEC(AN1457)</f>
        <v>12545</v>
      </c>
      <c r="DD1457" s="16"/>
      <c r="DE1457" s="16"/>
      <c r="DF1457" s="17"/>
      <c r="DG1457" s="16">
        <v>579</v>
      </c>
      <c r="DH1457" s="16">
        <f>AK1457</f>
        <v>0</v>
      </c>
      <c r="DI1457" s="16">
        <f>AL1457</f>
        <v>4</v>
      </c>
      <c r="DJ1457" s="16">
        <f>DB1457 + DC1457</f>
        <v>12545</v>
      </c>
      <c r="DK1457" s="16">
        <f>HEX2DEC(AO1457)</f>
        <v>0</v>
      </c>
      <c r="DL1457" s="16">
        <f>HEX2DEC(AP1457)</f>
        <v>12545</v>
      </c>
      <c r="DM1457" s="128">
        <v>0</v>
      </c>
      <c r="DN1457" s="16">
        <v>434</v>
      </c>
      <c r="DO1457" s="16"/>
      <c r="DP1457" s="16"/>
      <c r="DQ1457" s="16"/>
      <c r="DR1457" s="16"/>
      <c r="DS1457" s="16"/>
      <c r="DT1457" s="16"/>
      <c r="DU1457" s="16"/>
      <c r="DV1457" s="16"/>
      <c r="DW1457" s="138"/>
      <c r="DX1457" s="137"/>
      <c r="DY1457" s="137"/>
      <c r="DZ1457" s="17"/>
      <c r="EA1457" s="15"/>
      <c r="EB1457" s="15"/>
      <c r="EC1457" s="15"/>
      <c r="ED1457" s="15"/>
    </row>
    <row r="1458" spans="1:134" ht="15" hidden="1" customHeight="1" x14ac:dyDescent="0.3">
      <c r="A1458" s="220"/>
      <c r="B1458" s="139"/>
      <c r="C1458" s="561"/>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48"/>
      <c r="AK1458" s="12"/>
      <c r="AL1458" s="12"/>
      <c r="AM1458" s="149"/>
      <c r="AN1458" s="150"/>
      <c r="AO1458" s="150"/>
      <c r="AP1458" s="150"/>
      <c r="AQ1458" s="12"/>
      <c r="AR1458" s="12"/>
      <c r="AS1458" s="12"/>
      <c r="AT1458" s="12"/>
      <c r="AU1458" s="12"/>
      <c r="AV1458" s="12"/>
      <c r="AW1458" s="12"/>
      <c r="AX1458" s="12"/>
      <c r="AY1458" s="12"/>
      <c r="AZ1458" s="12"/>
      <c r="BA1458" s="12"/>
      <c r="BB1458" s="14"/>
      <c r="BC1458" s="14"/>
      <c r="BD1458" s="15"/>
      <c r="BE1458" s="137" t="s">
        <v>183</v>
      </c>
      <c r="BF1458" s="11"/>
      <c r="BG1458" s="11"/>
      <c r="BH1458" s="11"/>
      <c r="BI1458" s="11" t="s">
        <v>183</v>
      </c>
      <c r="BJ1458" s="11" t="s">
        <v>183</v>
      </c>
      <c r="BK1458" s="11" t="s">
        <v>183</v>
      </c>
      <c r="BL1458" s="11" t="s">
        <v>183</v>
      </c>
      <c r="BM1458" s="11" t="s">
        <v>183</v>
      </c>
      <c r="BN1458" s="11" t="s">
        <v>183</v>
      </c>
      <c r="BO1458" s="11" t="s">
        <v>183</v>
      </c>
      <c r="BP1458" s="11" t="s">
        <v>183</v>
      </c>
      <c r="BQ1458" s="11" t="s">
        <v>183</v>
      </c>
      <c r="BR1458" s="11" t="s">
        <v>183</v>
      </c>
      <c r="BS1458" s="11" t="s">
        <v>183</v>
      </c>
      <c r="BT1458" s="11" t="s">
        <v>183</v>
      </c>
      <c r="BU1458" s="11"/>
      <c r="BV1458" s="15"/>
      <c r="BW1458" s="15"/>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c r="CU1458" s="15"/>
      <c r="CV1458" s="15"/>
      <c r="CW1458" s="15"/>
      <c r="CX1458" s="15"/>
      <c r="CY1458" s="15"/>
      <c r="CZ1458" s="15"/>
      <c r="DA1458" s="15"/>
      <c r="DB1458" s="16"/>
      <c r="DC1458" s="16"/>
      <c r="DD1458" s="16"/>
      <c r="DE1458" s="16"/>
      <c r="DF1458" s="17"/>
      <c r="DG1458" s="16"/>
      <c r="DH1458" s="16"/>
      <c r="DI1458" s="16"/>
      <c r="DJ1458" s="16"/>
      <c r="DK1458" s="16"/>
      <c r="DL1458" s="16"/>
      <c r="DM1458" s="13"/>
      <c r="DN1458" s="16"/>
      <c r="DO1458" s="16"/>
      <c r="DP1458" s="16"/>
      <c r="DQ1458" s="16"/>
      <c r="DR1458" s="16"/>
      <c r="DS1458" s="16"/>
      <c r="DT1458" s="16"/>
      <c r="DU1458" s="16"/>
      <c r="DV1458" s="16"/>
      <c r="DW1458" s="138"/>
      <c r="DX1458" s="137"/>
      <c r="DY1458" s="137"/>
      <c r="DZ1458" s="17"/>
      <c r="EA1458" s="15"/>
      <c r="EB1458" s="15"/>
      <c r="EC1458" s="15"/>
      <c r="ED1458" s="15"/>
    </row>
    <row r="1459" spans="1:134" ht="15" hidden="1" customHeight="1" x14ac:dyDescent="0.3">
      <c r="A1459" s="220"/>
      <c r="B1459" s="139"/>
      <c r="C1459" s="553" t="s">
        <v>2284</v>
      </c>
      <c r="D1459" s="152"/>
      <c r="E1459" s="152"/>
      <c r="F1459" s="152"/>
      <c r="G1459" s="151"/>
      <c r="H1459" s="151"/>
      <c r="I1459" s="151"/>
      <c r="J1459" s="151"/>
      <c r="K1459" s="151"/>
      <c r="L1459" s="152"/>
      <c r="M1459" s="151"/>
      <c r="N1459" s="152"/>
      <c r="O1459" s="152"/>
      <c r="P1459" s="152"/>
      <c r="Q1459" s="152"/>
      <c r="R1459" s="152"/>
      <c r="S1459" s="152"/>
      <c r="T1459" s="152"/>
      <c r="U1459" s="152"/>
      <c r="V1459" s="152"/>
      <c r="W1459" s="152"/>
      <c r="X1459" s="152"/>
      <c r="Y1459" s="152"/>
      <c r="Z1459" s="152"/>
      <c r="AA1459" s="152"/>
      <c r="AB1459" s="152"/>
      <c r="AC1459" s="152"/>
      <c r="AD1459" s="152"/>
      <c r="AE1459" s="152"/>
      <c r="AF1459" s="152"/>
      <c r="AG1459" s="152"/>
      <c r="AH1459" s="152"/>
      <c r="AI1459" s="152"/>
      <c r="AJ1459" s="128">
        <f>IF($DM1459=0,0,(IF(_xlfn.BITAND($DM1459, 128),"8,", "") &amp; IF(_xlfn.BITAND($DM1459,64),"7,", "") &amp; IF(_xlfn.BITAND($DM1459,7), _xlfn.BITAND($DM1459,7) &amp; ",", "") &amp; IF(_xlfn.BITAND($DM1459, 56), _xlfn.BITAND($DM1459, 56)/8, "")))</f>
        <v>0</v>
      </c>
      <c r="AK1459" s="129">
        <v>0</v>
      </c>
      <c r="AL1459" s="129">
        <v>31</v>
      </c>
      <c r="AM1459" s="130" t="s">
        <v>165</v>
      </c>
      <c r="AN1459" s="131" t="s">
        <v>2285</v>
      </c>
      <c r="AO1459" s="131" t="s">
        <v>167</v>
      </c>
      <c r="AP1459" s="131" t="s">
        <v>2285</v>
      </c>
      <c r="AQ1459" s="132" t="s">
        <v>2243</v>
      </c>
      <c r="AR1459" s="12"/>
      <c r="AS1459" s="12"/>
      <c r="AT1459" s="134">
        <v>1</v>
      </c>
      <c r="AU1459" s="134">
        <v>10</v>
      </c>
      <c r="AV1459" s="12" t="s">
        <v>954</v>
      </c>
      <c r="AW1459" s="135">
        <v>0</v>
      </c>
      <c r="AX1459" s="135">
        <v>0</v>
      </c>
      <c r="AY1459" s="135">
        <v>0</v>
      </c>
      <c r="AZ1459" s="135">
        <v>0</v>
      </c>
      <c r="BA1459" s="135">
        <v>0</v>
      </c>
      <c r="BB1459" s="136"/>
      <c r="BC1459" s="136"/>
      <c r="BD1459" s="15"/>
      <c r="BE1459" s="137" t="s">
        <v>2286</v>
      </c>
      <c r="BF1459" s="11"/>
      <c r="BG1459" s="11"/>
      <c r="BH1459" s="11"/>
      <c r="BI1459" s="11" t="s">
        <v>183</v>
      </c>
      <c r="BJ1459" s="11" t="s">
        <v>183</v>
      </c>
      <c r="BK1459" s="11" t="s">
        <v>183</v>
      </c>
      <c r="BL1459" s="11" t="s">
        <v>183</v>
      </c>
      <c r="BM1459" s="11" t="s">
        <v>183</v>
      </c>
      <c r="BN1459" s="11" t="s">
        <v>183</v>
      </c>
      <c r="BO1459" s="11" t="s">
        <v>183</v>
      </c>
      <c r="BP1459" s="11" t="s">
        <v>183</v>
      </c>
      <c r="BQ1459" s="11" t="s">
        <v>183</v>
      </c>
      <c r="BR1459" s="11" t="s">
        <v>183</v>
      </c>
      <c r="BS1459" s="11" t="s">
        <v>183</v>
      </c>
      <c r="BT1459" s="11" t="s">
        <v>183</v>
      </c>
      <c r="BU1459" s="11"/>
      <c r="BV1459" s="15">
        <f>IF(UPPER(TRIM(D1459))="X",1,0)</f>
        <v>0</v>
      </c>
      <c r="BW1459" s="15">
        <f>IF(UPPER(TRIM(E1459))="X",1,0)</f>
        <v>0</v>
      </c>
      <c r="BX1459" s="15">
        <f>IF(UPPER(TRIM(F1459))="X",1,0)</f>
        <v>0</v>
      </c>
      <c r="BY1459" s="15">
        <f>IF(UPPER(TRIM(G1459))="X",1,0)</f>
        <v>0</v>
      </c>
      <c r="BZ1459" s="15">
        <f>IF(UPPER(TRIM(H1459))="X",1,0)</f>
        <v>0</v>
      </c>
      <c r="CA1459" s="15">
        <f>IF(UPPER(TRIM(J1459))="X",1,0)</f>
        <v>0</v>
      </c>
      <c r="CB1459" s="15">
        <f>IF(UPPER(TRIM(L1459))="X",1,0)</f>
        <v>0</v>
      </c>
      <c r="CC1459" s="15">
        <f>IF(UPPER(TRIM(M1459))="X",1,0)</f>
        <v>0</v>
      </c>
      <c r="CD1459" s="15">
        <f>IF(UPPER(TRIM(I1459))="X",1,0)</f>
        <v>0</v>
      </c>
      <c r="CE1459" s="15">
        <f>IF(UPPER(TRIM(K1459))="X",1,0)</f>
        <v>0</v>
      </c>
      <c r="CF1459" s="15">
        <f t="shared" ref="CF1459:DA1459" si="707">IF(UPPER(TRIM(N1459))="X",1,0)</f>
        <v>0</v>
      </c>
      <c r="CG1459" s="15">
        <f t="shared" si="707"/>
        <v>0</v>
      </c>
      <c r="CH1459" s="15">
        <f t="shared" si="707"/>
        <v>0</v>
      </c>
      <c r="CI1459" s="15">
        <f t="shared" si="707"/>
        <v>0</v>
      </c>
      <c r="CJ1459" s="15">
        <f t="shared" si="707"/>
        <v>0</v>
      </c>
      <c r="CK1459" s="15">
        <f t="shared" si="707"/>
        <v>0</v>
      </c>
      <c r="CL1459" s="15">
        <f t="shared" si="707"/>
        <v>0</v>
      </c>
      <c r="CM1459" s="15">
        <f t="shared" si="707"/>
        <v>0</v>
      </c>
      <c r="CN1459" s="15">
        <f t="shared" si="707"/>
        <v>0</v>
      </c>
      <c r="CO1459" s="15">
        <f t="shared" si="707"/>
        <v>0</v>
      </c>
      <c r="CP1459" s="15">
        <f t="shared" si="707"/>
        <v>0</v>
      </c>
      <c r="CQ1459" s="15">
        <f t="shared" si="707"/>
        <v>0</v>
      </c>
      <c r="CR1459" s="15">
        <f t="shared" si="707"/>
        <v>0</v>
      </c>
      <c r="CS1459" s="15">
        <f t="shared" si="707"/>
        <v>0</v>
      </c>
      <c r="CT1459" s="15">
        <f t="shared" si="707"/>
        <v>0</v>
      </c>
      <c r="CU1459" s="15">
        <f t="shared" si="707"/>
        <v>0</v>
      </c>
      <c r="CV1459" s="15">
        <f t="shared" si="707"/>
        <v>0</v>
      </c>
      <c r="CW1459" s="15">
        <f t="shared" si="707"/>
        <v>0</v>
      </c>
      <c r="CX1459" s="15">
        <f t="shared" si="707"/>
        <v>0</v>
      </c>
      <c r="CY1459" s="15">
        <f t="shared" si="707"/>
        <v>0</v>
      </c>
      <c r="CZ1459" s="15">
        <f t="shared" si="707"/>
        <v>0</v>
      </c>
      <c r="DA1459" s="15">
        <f t="shared" si="707"/>
        <v>0</v>
      </c>
      <c r="DB1459" s="16">
        <f>IF(UPPER(TRIM(AM1459))="P", 0, IF(UPPER(TRIM(AM1459))="C", 16384, IF(UPPER(TRIM(AM1459))="B", 32768, IF(UPPER(TRIM(AM1459))="U", 49152, -1))))</f>
        <v>0</v>
      </c>
      <c r="DC1459" s="16">
        <f>HEX2DEC(AN1459)</f>
        <v>12546</v>
      </c>
      <c r="DD1459" s="16">
        <f>IF(UPPER(TRIM(BB1459))="",0,IF(UPPER(TRIM(BB1459))="M",32,IF(UPPER(TRIM(BB1459))="H",64,IF(UPPER(TRIM(BB1459))="I",128,-1))))</f>
        <v>0</v>
      </c>
      <c r="DE1459" s="16">
        <f>IF(UPPER(TRIM(BC1459))="",0, IF(UPPER(TRIM(BC1459))="U",1,IF(UPPER(TRIM(BC1459))="A",2,IF(UPPER(TRIM(BC1459))="B1",4,IF(UPPER(TRIM(BC1459))="B2",8,IF(UPPER(TRIM(BC1459))="C",16,-1))))))</f>
        <v>0</v>
      </c>
      <c r="DF1459" s="17"/>
      <c r="DG1459" s="16">
        <v>580</v>
      </c>
      <c r="DH1459" s="16">
        <f>AK1459</f>
        <v>0</v>
      </c>
      <c r="DI1459" s="16">
        <f>AL1459</f>
        <v>31</v>
      </c>
      <c r="DJ1459" s="16">
        <f>DB1459 + DC1459</f>
        <v>12546</v>
      </c>
      <c r="DK1459" s="16">
        <f>HEX2DEC(AO1459)</f>
        <v>0</v>
      </c>
      <c r="DL1459" s="16">
        <f>HEX2DEC(AP1459)</f>
        <v>12546</v>
      </c>
      <c r="DM1459" s="128">
        <v>0</v>
      </c>
      <c r="DN1459" s="16">
        <v>435</v>
      </c>
      <c r="DO1459" s="16">
        <f>BV1459*2^15+BW1459*2^14+BX1459*2^13+BY1459*2^12+BZ1459*2^11+CA1459*2^10+CB1459*2^9+CC1459*2^8+CD1459*2^7+CE1459*2^6+CF1459*2^5+CG1459*2^4+CH1459*2^3+CI1459*2^2+CJ1459*2^1+CK1459*2^0</f>
        <v>0</v>
      </c>
      <c r="DP1459" s="16">
        <f>CL1459*2^15+CM1459*2^14+CN1459*2^13+CO1459*2^12+CP1459*2^11+CQ1459*2^10+CR1459*2^9+CS1459*2^8+CT1459*2^7+CU1459*2^6+CV1459*2^5+CW1459*2^4+CX1459*2^3+CY1459*2^2+CZ1459*2^1+DA1459*2^0</f>
        <v>0</v>
      </c>
      <c r="DQ1459" s="16">
        <f>IF(DS1459=2,AT1459*1000,AT1459)</f>
        <v>1</v>
      </c>
      <c r="DR1459" s="16">
        <f>IF(DT1459=2,AU1459*1000,AU1459)</f>
        <v>10</v>
      </c>
      <c r="DS1459" s="16">
        <v>5</v>
      </c>
      <c r="DT1459" s="16">
        <v>5</v>
      </c>
      <c r="DU1459" s="16">
        <f>MAX(0,MIN(AX1459,3))*2^14+MAX(0,MIN(AY1459,3))*2^12+MAX(0,MIN(AZ1459,3))*2^10+MAX(0,MIN(BA1459,3))*2^8+IF(AW1459&lt;0,31,IF(AW1459&gt;30,30,AW1459))</f>
        <v>0</v>
      </c>
      <c r="DV1459" s="16">
        <f>DD1459 + DE1459</f>
        <v>0</v>
      </c>
      <c r="DW1459" s="138"/>
      <c r="DX1459" s="137"/>
      <c r="DY1459" s="137"/>
      <c r="DZ1459" s="17"/>
      <c r="EA1459" s="15"/>
      <c r="EB1459" s="15"/>
      <c r="EC1459" s="15"/>
      <c r="ED1459" s="15"/>
    </row>
    <row r="1460" spans="1:134" ht="15" hidden="1" customHeight="1" x14ac:dyDescent="0.3">
      <c r="A1460" s="220"/>
      <c r="B1460" s="139"/>
      <c r="C1460" s="561" t="s">
        <v>2281</v>
      </c>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8">
        <f>IF($DM1460=0,0,(IF(_xlfn.BITAND($DM1460, 128),"8,", "") &amp; IF(_xlfn.BITAND($DM1460,64),"7,", "") &amp; IF(_xlfn.BITAND($DM1460,7), _xlfn.BITAND($DM1460,7) &amp; ",", "") &amp; IF(_xlfn.BITAND($DM1460, 56), _xlfn.BITAND($DM1460, 56)/8, "")))</f>
        <v>0</v>
      </c>
      <c r="AK1460" s="129">
        <v>0</v>
      </c>
      <c r="AL1460" s="129">
        <v>31</v>
      </c>
      <c r="AM1460" s="130" t="s">
        <v>165</v>
      </c>
      <c r="AN1460" s="131" t="s">
        <v>2287</v>
      </c>
      <c r="AO1460" s="131" t="s">
        <v>167</v>
      </c>
      <c r="AP1460" s="131" t="s">
        <v>2287</v>
      </c>
      <c r="AQ1460" s="132" t="s">
        <v>2246</v>
      </c>
      <c r="AR1460" s="12"/>
      <c r="AS1460" s="12"/>
      <c r="AT1460" s="12"/>
      <c r="AU1460" s="12"/>
      <c r="AV1460" s="12"/>
      <c r="AW1460" s="12"/>
      <c r="AX1460" s="12"/>
      <c r="AY1460" s="12"/>
      <c r="AZ1460" s="12"/>
      <c r="BA1460" s="12"/>
      <c r="BB1460" s="14"/>
      <c r="BC1460" s="14"/>
      <c r="BD1460" s="15"/>
      <c r="BE1460" s="137" t="s">
        <v>2288</v>
      </c>
      <c r="BF1460" s="11"/>
      <c r="BG1460" s="11"/>
      <c r="BH1460" s="11"/>
      <c r="BI1460" s="11" t="s">
        <v>183</v>
      </c>
      <c r="BJ1460" s="11" t="s">
        <v>183</v>
      </c>
      <c r="BK1460" s="11" t="s">
        <v>183</v>
      </c>
      <c r="BL1460" s="11" t="s">
        <v>183</v>
      </c>
      <c r="BM1460" s="11" t="s">
        <v>183</v>
      </c>
      <c r="BN1460" s="11" t="s">
        <v>183</v>
      </c>
      <c r="BO1460" s="11" t="s">
        <v>183</v>
      </c>
      <c r="BP1460" s="11" t="s">
        <v>183</v>
      </c>
      <c r="BQ1460" s="11" t="s">
        <v>183</v>
      </c>
      <c r="BR1460" s="11" t="s">
        <v>183</v>
      </c>
      <c r="BS1460" s="11" t="s">
        <v>183</v>
      </c>
      <c r="BT1460" s="11" t="s">
        <v>183</v>
      </c>
      <c r="BU1460" s="11"/>
      <c r="BV1460" s="15"/>
      <c r="BW1460" s="15"/>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c r="CU1460" s="15"/>
      <c r="CV1460" s="15"/>
      <c r="CW1460" s="15"/>
      <c r="CX1460" s="15"/>
      <c r="CY1460" s="15"/>
      <c r="CZ1460" s="15"/>
      <c r="DA1460" s="15"/>
      <c r="DB1460" s="16">
        <f>IF(UPPER(TRIM(AM1460))="P", 0, IF(UPPER(TRIM(AM1460))="C", 16384, IF(UPPER(TRIM(AM1460))="B", 32768, IF(UPPER(TRIM(AM1460))="U", 49152, -1))))</f>
        <v>0</v>
      </c>
      <c r="DC1460" s="16">
        <f>HEX2DEC(AN1460)</f>
        <v>12547</v>
      </c>
      <c r="DD1460" s="16"/>
      <c r="DE1460" s="16"/>
      <c r="DF1460" s="17"/>
      <c r="DG1460" s="16">
        <v>581</v>
      </c>
      <c r="DH1460" s="16">
        <f>AK1460</f>
        <v>0</v>
      </c>
      <c r="DI1460" s="16">
        <f>AL1460</f>
        <v>31</v>
      </c>
      <c r="DJ1460" s="16">
        <f>DB1460 + DC1460</f>
        <v>12547</v>
      </c>
      <c r="DK1460" s="16">
        <f>HEX2DEC(AO1460)</f>
        <v>0</v>
      </c>
      <c r="DL1460" s="16">
        <f>HEX2DEC(AP1460)</f>
        <v>12547</v>
      </c>
      <c r="DM1460" s="128">
        <v>0</v>
      </c>
      <c r="DN1460" s="16">
        <v>435</v>
      </c>
      <c r="DO1460" s="16"/>
      <c r="DP1460" s="16"/>
      <c r="DQ1460" s="16"/>
      <c r="DR1460" s="16"/>
      <c r="DS1460" s="16"/>
      <c r="DT1460" s="16"/>
      <c r="DU1460" s="16"/>
      <c r="DV1460" s="16"/>
      <c r="DW1460" s="138"/>
      <c r="DX1460" s="137"/>
      <c r="DY1460" s="137"/>
      <c r="DZ1460" s="17"/>
      <c r="EA1460" s="15"/>
      <c r="EB1460" s="15"/>
      <c r="EC1460" s="15"/>
      <c r="ED1460" s="15"/>
    </row>
    <row r="1461" spans="1:134" ht="15" hidden="1" customHeight="1" x14ac:dyDescent="0.3">
      <c r="A1461" s="220"/>
      <c r="B1461" s="464"/>
      <c r="C1461" s="583"/>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465"/>
      <c r="AK1461" s="349"/>
      <c r="AL1461" s="349"/>
      <c r="AM1461" s="466"/>
      <c r="AN1461" s="349"/>
      <c r="AO1461" s="12"/>
      <c r="AP1461" s="349"/>
      <c r="AQ1461" s="349"/>
      <c r="AR1461" s="349"/>
      <c r="AS1461" s="349"/>
      <c r="AT1461" s="349"/>
      <c r="AU1461" s="349"/>
      <c r="AV1461" s="349"/>
      <c r="AW1461" s="349"/>
      <c r="AX1461" s="349"/>
      <c r="AY1461" s="349"/>
      <c r="AZ1461" s="349"/>
      <c r="BA1461" s="349"/>
      <c r="BB1461" s="466"/>
      <c r="BC1461" s="466"/>
      <c r="BD1461" s="15"/>
      <c r="BE1461" s="137" t="s">
        <v>183</v>
      </c>
      <c r="BF1461" s="146"/>
      <c r="BG1461" s="146"/>
      <c r="BH1461" s="146"/>
      <c r="BI1461" s="11" t="s">
        <v>183</v>
      </c>
      <c r="BJ1461" s="11" t="s">
        <v>183</v>
      </c>
      <c r="BK1461" s="11" t="s">
        <v>183</v>
      </c>
      <c r="BL1461" s="11" t="s">
        <v>183</v>
      </c>
      <c r="BM1461" s="11" t="s">
        <v>183</v>
      </c>
      <c r="BN1461" s="11" t="s">
        <v>183</v>
      </c>
      <c r="BO1461" s="11" t="s">
        <v>183</v>
      </c>
      <c r="BP1461" s="11" t="s">
        <v>183</v>
      </c>
      <c r="BQ1461" s="11" t="s">
        <v>183</v>
      </c>
      <c r="BR1461" s="11" t="s">
        <v>183</v>
      </c>
      <c r="BS1461" s="11" t="s">
        <v>183</v>
      </c>
      <c r="BT1461" s="11" t="s">
        <v>183</v>
      </c>
      <c r="BU1461" s="11"/>
      <c r="BV1461" s="15"/>
      <c r="BW1461" s="15"/>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c r="CU1461" s="15"/>
      <c r="CV1461" s="15"/>
      <c r="CW1461" s="15"/>
      <c r="CX1461" s="15"/>
      <c r="CY1461" s="15"/>
      <c r="CZ1461" s="15"/>
      <c r="DA1461" s="15"/>
      <c r="DB1461" s="16"/>
      <c r="DC1461" s="16"/>
      <c r="DD1461" s="16"/>
      <c r="DE1461" s="16"/>
      <c r="DF1461" s="17"/>
      <c r="DG1461" s="16"/>
      <c r="DH1461" s="16"/>
      <c r="DI1461" s="16"/>
      <c r="DJ1461" s="16"/>
      <c r="DK1461" s="16"/>
      <c r="DL1461" s="16"/>
      <c r="DM1461" s="467"/>
      <c r="DN1461" s="16"/>
      <c r="DO1461" s="16"/>
      <c r="DP1461" s="16"/>
      <c r="DQ1461" s="16"/>
      <c r="DR1461" s="16"/>
      <c r="DS1461" s="16"/>
      <c r="DT1461" s="16"/>
      <c r="DU1461" s="16"/>
      <c r="DV1461" s="16"/>
      <c r="DW1461" s="138"/>
      <c r="DX1461" s="137"/>
      <c r="DY1461" s="137"/>
      <c r="DZ1461" s="17"/>
      <c r="EA1461" s="15"/>
      <c r="EB1461" s="15"/>
      <c r="EC1461" s="15"/>
      <c r="ED1461" s="15"/>
    </row>
    <row r="1462" spans="1:134" ht="15" hidden="1" customHeight="1" x14ac:dyDescent="0.3">
      <c r="A1462" s="220"/>
      <c r="B1462" s="468" t="s">
        <v>2289</v>
      </c>
      <c r="C1462" s="584" t="s">
        <v>2290</v>
      </c>
      <c r="D1462" s="152"/>
      <c r="E1462" s="152"/>
      <c r="F1462" s="152"/>
      <c r="G1462" s="151"/>
      <c r="H1462" s="151"/>
      <c r="I1462" s="151"/>
      <c r="J1462" s="151"/>
      <c r="K1462" s="151"/>
      <c r="L1462" s="152"/>
      <c r="M1462" s="151"/>
      <c r="N1462" s="152"/>
      <c r="O1462" s="152"/>
      <c r="P1462" s="152"/>
      <c r="Q1462" s="152"/>
      <c r="R1462" s="152"/>
      <c r="S1462" s="152"/>
      <c r="T1462" s="152"/>
      <c r="U1462" s="152"/>
      <c r="V1462" s="152"/>
      <c r="W1462" s="152"/>
      <c r="X1462" s="152"/>
      <c r="Y1462" s="152"/>
      <c r="Z1462" s="152"/>
      <c r="AA1462" s="152"/>
      <c r="AB1462" s="152"/>
      <c r="AC1462" s="152"/>
      <c r="AD1462" s="152"/>
      <c r="AE1462" s="152"/>
      <c r="AF1462" s="152"/>
      <c r="AG1462" s="152"/>
      <c r="AH1462" s="152"/>
      <c r="AI1462" s="152"/>
      <c r="AJ1462" s="128">
        <f>IF($DM1462=0,0,(IF(_xlfn.BITAND($DM1462, 128),"8,", "") &amp; IF(_xlfn.BITAND($DM1462,64),"7,", "") &amp; IF(_xlfn.BITAND($DM1462,7), _xlfn.BITAND($DM1462,7) &amp; ",", "") &amp; IF(_xlfn.BITAND($DM1462, 56), _xlfn.BITAND($DM1462, 56)/8, "")))</f>
        <v>0</v>
      </c>
      <c r="AK1462" s="129">
        <v>516152</v>
      </c>
      <c r="AL1462" s="129">
        <v>0</v>
      </c>
      <c r="AM1462" s="130" t="s">
        <v>165</v>
      </c>
      <c r="AN1462" s="131" t="s">
        <v>579</v>
      </c>
      <c r="AO1462" s="131" t="s">
        <v>167</v>
      </c>
      <c r="AP1462" s="131" t="s">
        <v>579</v>
      </c>
      <c r="AQ1462" s="132" t="s">
        <v>2291</v>
      </c>
      <c r="AR1462" s="135">
        <v>210</v>
      </c>
      <c r="AS1462" s="12" t="s">
        <v>311</v>
      </c>
      <c r="AT1462" s="198">
        <v>5</v>
      </c>
      <c r="AU1462" s="198">
        <v>2</v>
      </c>
      <c r="AV1462" s="142" t="s">
        <v>259</v>
      </c>
      <c r="AW1462" s="135">
        <v>0</v>
      </c>
      <c r="AX1462" s="135">
        <v>0</v>
      </c>
      <c r="AY1462" s="135">
        <v>0</v>
      </c>
      <c r="AZ1462" s="135">
        <v>0</v>
      </c>
      <c r="BA1462" s="135">
        <v>0</v>
      </c>
      <c r="BB1462" s="136"/>
      <c r="BC1462" s="136"/>
      <c r="BD1462" s="15"/>
      <c r="BE1462" s="137" t="str">
        <f>IF(C1462="","",C1462)</f>
        <v>ICCOT temperature high</v>
      </c>
      <c r="BF1462" s="146"/>
      <c r="BG1462" s="146"/>
      <c r="BH1462" s="146"/>
      <c r="BI1462" s="11"/>
      <c r="BJ1462" s="11"/>
      <c r="BK1462" s="11"/>
      <c r="BL1462" s="11"/>
      <c r="BM1462" s="11"/>
      <c r="BN1462" s="11"/>
      <c r="BO1462" s="11"/>
      <c r="BP1462" s="11"/>
      <c r="BQ1462" s="11"/>
      <c r="BR1462" s="11"/>
      <c r="BS1462" s="11"/>
      <c r="BT1462" s="11"/>
      <c r="BU1462" s="11"/>
      <c r="BV1462" s="15">
        <f>IF(UPPER(TRIM(D1462))="X",1,0)</f>
        <v>0</v>
      </c>
      <c r="BW1462" s="15">
        <f>IF(UPPER(TRIM(E1462))="X",1,0)</f>
        <v>0</v>
      </c>
      <c r="BX1462" s="15">
        <f>IF(UPPER(TRIM(F1462))="X",1,0)</f>
        <v>0</v>
      </c>
      <c r="BY1462" s="15">
        <f>IF(UPPER(TRIM(G1462))="X",1,0)</f>
        <v>0</v>
      </c>
      <c r="BZ1462" s="15">
        <f>IF(UPPER(TRIM(H1462))="X",1,0)</f>
        <v>0</v>
      </c>
      <c r="CA1462" s="15">
        <f>IF(UPPER(TRIM(J1462))="X",1,0)</f>
        <v>0</v>
      </c>
      <c r="CB1462" s="15">
        <f>IF(UPPER(TRIM(L1462))="X",1,0)</f>
        <v>0</v>
      </c>
      <c r="CC1462" s="15">
        <f>IF(UPPER(TRIM(M1462))="X",1,0)</f>
        <v>0</v>
      </c>
      <c r="CD1462" s="15">
        <f>IF(UPPER(TRIM(I1462))="X",1,0)</f>
        <v>0</v>
      </c>
      <c r="CE1462" s="15">
        <f>IF(UPPER(TRIM(K1462))="X",1,0)</f>
        <v>0</v>
      </c>
      <c r="CF1462" s="15">
        <f t="shared" ref="CF1462:CX1462" si="708">IF(UPPER(TRIM(N1462))="X",1,0)</f>
        <v>0</v>
      </c>
      <c r="CG1462" s="15">
        <f t="shared" si="708"/>
        <v>0</v>
      </c>
      <c r="CH1462" s="15">
        <f t="shared" si="708"/>
        <v>0</v>
      </c>
      <c r="CI1462" s="15">
        <f t="shared" si="708"/>
        <v>0</v>
      </c>
      <c r="CJ1462" s="15">
        <f t="shared" si="708"/>
        <v>0</v>
      </c>
      <c r="CK1462" s="15">
        <f t="shared" si="708"/>
        <v>0</v>
      </c>
      <c r="CL1462" s="15">
        <f t="shared" si="708"/>
        <v>0</v>
      </c>
      <c r="CM1462" s="15">
        <f t="shared" si="708"/>
        <v>0</v>
      </c>
      <c r="CN1462" s="15">
        <f t="shared" si="708"/>
        <v>0</v>
      </c>
      <c r="CO1462" s="15">
        <f t="shared" si="708"/>
        <v>0</v>
      </c>
      <c r="CP1462" s="15">
        <f t="shared" si="708"/>
        <v>0</v>
      </c>
      <c r="CQ1462" s="15">
        <f t="shared" si="708"/>
        <v>0</v>
      </c>
      <c r="CR1462" s="15">
        <f t="shared" si="708"/>
        <v>0</v>
      </c>
      <c r="CS1462" s="15">
        <f t="shared" si="708"/>
        <v>0</v>
      </c>
      <c r="CT1462" s="15">
        <f t="shared" si="708"/>
        <v>0</v>
      </c>
      <c r="CU1462" s="15">
        <f t="shared" si="708"/>
        <v>0</v>
      </c>
      <c r="CV1462" s="15">
        <f t="shared" si="708"/>
        <v>0</v>
      </c>
      <c r="CW1462" s="15">
        <f t="shared" si="708"/>
        <v>0</v>
      </c>
      <c r="CX1462" s="15">
        <f t="shared" si="708"/>
        <v>0</v>
      </c>
      <c r="CY1462" s="15">
        <v>0</v>
      </c>
      <c r="CZ1462" s="15">
        <f>IF(UPPER(TRIM(AH1462))="X",1,0)</f>
        <v>0</v>
      </c>
      <c r="DA1462" s="15">
        <v>0</v>
      </c>
      <c r="DB1462" s="16">
        <f>IF(UPPER(TRIM(AM1462))="P", 0, IF(UPPER(TRIM(AM1462))="C", 16384, IF(UPPER(TRIM(AM1462))="B", 32768, IF(UPPER(TRIM(AM1462))="U", 49152, -1))))</f>
        <v>0</v>
      </c>
      <c r="DC1462" s="16">
        <f>HEX2DEC(AN1462)</f>
        <v>5393</v>
      </c>
      <c r="DD1462" s="16">
        <f>IF(UPPER(TRIM(BB1462))="",0,IF(UPPER(TRIM(BB1462))="M",32,IF(UPPER(TRIM(BB1462))="H",64,IF(UPPER(TRIM(BB1462))="I",128,-1))))</f>
        <v>0</v>
      </c>
      <c r="DE1462" s="16">
        <f>IF(UPPER(TRIM(BC1462))="",0, IF(UPPER(TRIM(BC1462))="U",1,IF(UPPER(TRIM(BC1462))="A",2,IF(UPPER(TRIM(BC1462))="B1",4,IF(UPPER(TRIM(BC1462))="B2",8,IF(UPPER(TRIM(BC1462))="C",16,-1))))))</f>
        <v>0</v>
      </c>
      <c r="DF1462" s="17"/>
      <c r="DG1462" s="16">
        <v>863</v>
      </c>
      <c r="DH1462" s="16">
        <f>AK1462</f>
        <v>516152</v>
      </c>
      <c r="DI1462" s="16">
        <f>AL1462</f>
        <v>0</v>
      </c>
      <c r="DJ1462" s="16">
        <f>DB1462 + DC1462</f>
        <v>5393</v>
      </c>
      <c r="DK1462" s="16">
        <f>HEX2DEC(AO1462)</f>
        <v>0</v>
      </c>
      <c r="DL1462" s="16">
        <f>HEX2DEC(AP1462)</f>
        <v>5393</v>
      </c>
      <c r="DM1462" s="13">
        <v>0</v>
      </c>
      <c r="DN1462" s="16">
        <v>690</v>
      </c>
      <c r="DO1462" s="16">
        <f>BV1462*2^15+BW1462*2^14+BX1462*2^13+BY1462*2^12+BZ1462*2^11+CA1462*2^10+CB1462*2^9+CC1462*2^8+CD1462*2^7+CE1462*2^6+CF1462*2^5+CG1462*2^4+CH1462*2^3+CI1462*2^2+CJ1462*2^1+CK1462*2^0</f>
        <v>0</v>
      </c>
      <c r="DP1462" s="16">
        <f>CL1462*2^15+CM1462*2^14+CN1462*2^13+CO1462*2^12+CP1462*2^11+CQ1462*2^10+CR1462*2^9+CS1462*2^8+CT1462*2^7+CU1462*2^6+CV1462*2^5+CW1462*2^4+CX1462*2^3+CY1462*2^2+CZ1462*2^1+DA1462*2^0</f>
        <v>0</v>
      </c>
      <c r="DQ1462" s="16">
        <f>IF(DS1462=2,AT1462*1000,AT1462)</f>
        <v>5000</v>
      </c>
      <c r="DR1462" s="16">
        <f>IF(DT1462=2,AU1462*1000,AU1462)</f>
        <v>2000</v>
      </c>
      <c r="DS1462" s="16">
        <v>2</v>
      </c>
      <c r="DT1462" s="16">
        <v>2</v>
      </c>
      <c r="DU1462" s="16">
        <f>MAX(0,MIN(AX1462,3))*2^14+MAX(0,MIN(AY1462,3))*2^12+MAX(0,MIN(AZ1462,3))*2^10+MAX(0,MIN(BA1462,3))*2^8+IF(AW1462&lt;0,31,IF(AW1462&gt;30,30,AW1462))</f>
        <v>0</v>
      </c>
      <c r="DV1462" s="16">
        <f>DD1462 + DE1462</f>
        <v>0</v>
      </c>
      <c r="DW1462" s="138"/>
      <c r="DX1462" s="137"/>
      <c r="DY1462" s="137"/>
      <c r="DZ1462" s="17"/>
      <c r="EA1462" s="15"/>
      <c r="EB1462" s="15"/>
      <c r="EC1462" s="15"/>
      <c r="ED1462" s="15"/>
    </row>
    <row r="1463" spans="1:134" ht="15" hidden="1" customHeight="1" x14ac:dyDescent="0.3">
      <c r="A1463" s="220"/>
      <c r="B1463" s="468" t="s">
        <v>1428</v>
      </c>
      <c r="C1463" s="585"/>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48"/>
      <c r="AK1463" s="12"/>
      <c r="AL1463" s="12"/>
      <c r="AM1463" s="14"/>
      <c r="AN1463" s="12"/>
      <c r="AO1463" s="12"/>
      <c r="AP1463" s="12"/>
      <c r="AQ1463" s="132" t="s">
        <v>1429</v>
      </c>
      <c r="AR1463" s="134">
        <v>650</v>
      </c>
      <c r="AS1463" s="12" t="s">
        <v>191</v>
      </c>
      <c r="AT1463" s="12"/>
      <c r="AU1463" s="12"/>
      <c r="AV1463" s="12"/>
      <c r="AW1463" s="12"/>
      <c r="AX1463" s="12"/>
      <c r="AY1463" s="12"/>
      <c r="AZ1463" s="12"/>
      <c r="BA1463" s="12"/>
      <c r="BB1463" s="14"/>
      <c r="BC1463" s="14"/>
      <c r="BD1463" s="15"/>
      <c r="BE1463" s="137"/>
      <c r="BF1463" s="146"/>
      <c r="BG1463" s="146"/>
      <c r="BH1463" s="146"/>
      <c r="BI1463" s="11"/>
      <c r="BJ1463" s="11"/>
      <c r="BK1463" s="11"/>
      <c r="BL1463" s="11"/>
      <c r="BM1463" s="11"/>
      <c r="BN1463" s="11"/>
      <c r="BO1463" s="11"/>
      <c r="BP1463" s="11"/>
      <c r="BQ1463" s="11"/>
      <c r="BR1463" s="11"/>
      <c r="BS1463" s="11"/>
      <c r="BT1463" s="11"/>
      <c r="BU1463" s="11"/>
      <c r="BV1463" s="15"/>
      <c r="BW1463" s="15"/>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c r="CU1463" s="15"/>
      <c r="CV1463" s="15"/>
      <c r="CW1463" s="15"/>
      <c r="CX1463" s="15"/>
      <c r="CY1463" s="15"/>
      <c r="CZ1463" s="15"/>
      <c r="DA1463" s="15"/>
      <c r="DB1463" s="16"/>
      <c r="DC1463" s="16"/>
      <c r="DD1463" s="16"/>
      <c r="DE1463" s="16"/>
      <c r="DF1463" s="17"/>
      <c r="DG1463" s="16"/>
      <c r="DH1463" s="16"/>
      <c r="DI1463" s="16"/>
      <c r="DJ1463" s="16"/>
      <c r="DK1463" s="16"/>
      <c r="DL1463" s="16"/>
      <c r="DM1463" s="13"/>
      <c r="DN1463" s="16"/>
      <c r="DO1463" s="16"/>
      <c r="DP1463" s="16"/>
      <c r="DQ1463" s="16"/>
      <c r="DR1463" s="16"/>
      <c r="DS1463" s="16"/>
      <c r="DT1463" s="16"/>
      <c r="DU1463" s="16"/>
      <c r="DV1463" s="16"/>
      <c r="DW1463" s="138"/>
      <c r="DX1463" s="137"/>
      <c r="DY1463" s="137"/>
      <c r="DZ1463" s="17"/>
      <c r="EA1463" s="15"/>
      <c r="EB1463" s="15"/>
      <c r="EC1463" s="15"/>
      <c r="ED1463" s="15"/>
    </row>
    <row r="1464" spans="1:134" ht="15" hidden="1" customHeight="1" x14ac:dyDescent="0.3">
      <c r="A1464" s="154"/>
      <c r="B1464" s="468" t="s">
        <v>2292</v>
      </c>
      <c r="C1464" s="585"/>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48"/>
      <c r="AK1464" s="12"/>
      <c r="AL1464" s="12"/>
      <c r="AM1464" s="14"/>
      <c r="AN1464" s="12"/>
      <c r="AO1464" s="12"/>
      <c r="AP1464" s="12"/>
      <c r="AQ1464" s="132" t="s">
        <v>360</v>
      </c>
      <c r="AR1464" s="133">
        <v>60</v>
      </c>
      <c r="AS1464" s="12" t="s">
        <v>259</v>
      </c>
      <c r="AT1464" s="12"/>
      <c r="AU1464" s="12"/>
      <c r="AV1464" s="12"/>
      <c r="AW1464" s="12"/>
      <c r="AX1464" s="12"/>
      <c r="AY1464" s="12"/>
      <c r="AZ1464" s="12"/>
      <c r="BA1464" s="12"/>
      <c r="BB1464" s="14"/>
      <c r="BC1464" s="14"/>
      <c r="BD1464" s="15"/>
      <c r="BE1464" s="137"/>
      <c r="BF1464" s="146"/>
      <c r="BG1464" s="146"/>
      <c r="BH1464" s="146"/>
      <c r="BI1464" s="11"/>
      <c r="BJ1464" s="11"/>
      <c r="BK1464" s="11"/>
      <c r="BL1464" s="11"/>
      <c r="BM1464" s="11"/>
      <c r="BN1464" s="11"/>
      <c r="BO1464" s="11"/>
      <c r="BP1464" s="11"/>
      <c r="BQ1464" s="11"/>
      <c r="BR1464" s="11"/>
      <c r="BS1464" s="11"/>
      <c r="BT1464" s="11"/>
      <c r="BU1464" s="11"/>
      <c r="BV1464" s="15"/>
      <c r="BW1464" s="15"/>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c r="CU1464" s="15"/>
      <c r="CV1464" s="15"/>
      <c r="CW1464" s="15"/>
      <c r="CX1464" s="15"/>
      <c r="CY1464" s="15"/>
      <c r="CZ1464" s="15"/>
      <c r="DA1464" s="15"/>
      <c r="DB1464" s="16"/>
      <c r="DC1464" s="16"/>
      <c r="DD1464" s="16"/>
      <c r="DE1464" s="16"/>
      <c r="DF1464" s="17"/>
      <c r="DG1464" s="16"/>
      <c r="DH1464" s="16"/>
      <c r="DI1464" s="16"/>
      <c r="DJ1464" s="16"/>
      <c r="DK1464" s="16"/>
      <c r="DL1464" s="16"/>
      <c r="DM1464" s="13"/>
      <c r="DN1464" s="16"/>
      <c r="DO1464" s="16"/>
      <c r="DP1464" s="16"/>
      <c r="DQ1464" s="16"/>
      <c r="DR1464" s="16"/>
      <c r="DS1464" s="16"/>
      <c r="DT1464" s="16"/>
      <c r="DU1464" s="16"/>
      <c r="DV1464" s="16"/>
      <c r="DW1464" s="138"/>
      <c r="DX1464" s="137"/>
      <c r="DY1464" s="137"/>
      <c r="DZ1464" s="17"/>
      <c r="EA1464" s="15"/>
      <c r="EB1464" s="15"/>
      <c r="EC1464" s="15"/>
      <c r="ED1464" s="15"/>
    </row>
    <row r="1465" spans="1:134" ht="15" hidden="1" customHeight="1" x14ac:dyDescent="0.3">
      <c r="A1465" s="153"/>
      <c r="B1465" s="468" t="s">
        <v>869</v>
      </c>
      <c r="C1465" s="585"/>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48"/>
      <c r="AK1465" s="12"/>
      <c r="AL1465" s="12"/>
      <c r="AM1465" s="14"/>
      <c r="AN1465" s="12"/>
      <c r="AO1465" s="12"/>
      <c r="AP1465" s="12"/>
      <c r="AQ1465" s="12"/>
      <c r="AR1465" s="12"/>
      <c r="AS1465" s="12"/>
      <c r="AT1465" s="12"/>
      <c r="AU1465" s="12"/>
      <c r="AV1465" s="12"/>
      <c r="AW1465" s="12"/>
      <c r="AX1465" s="12"/>
      <c r="AY1465" s="12"/>
      <c r="AZ1465" s="12"/>
      <c r="BA1465" s="12"/>
      <c r="BB1465" s="14"/>
      <c r="BC1465" s="14"/>
      <c r="BD1465" s="15"/>
      <c r="BE1465" s="137"/>
      <c r="BF1465" s="146"/>
      <c r="BG1465" s="146"/>
      <c r="BH1465" s="146"/>
      <c r="BI1465" s="11"/>
      <c r="BJ1465" s="11"/>
      <c r="BK1465" s="11"/>
      <c r="BL1465" s="11"/>
      <c r="BM1465" s="11"/>
      <c r="BN1465" s="11"/>
      <c r="BO1465" s="11"/>
      <c r="BP1465" s="11"/>
      <c r="BQ1465" s="11"/>
      <c r="BR1465" s="11"/>
      <c r="BS1465" s="11"/>
      <c r="BT1465" s="11"/>
      <c r="BU1465" s="11"/>
      <c r="BV1465" s="15"/>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c r="CU1465" s="15"/>
      <c r="CV1465" s="15"/>
      <c r="CW1465" s="15"/>
      <c r="CX1465" s="15"/>
      <c r="CY1465" s="15"/>
      <c r="CZ1465" s="15"/>
      <c r="DA1465" s="15"/>
      <c r="DB1465" s="16"/>
      <c r="DC1465" s="16"/>
      <c r="DD1465" s="16"/>
      <c r="DE1465" s="16"/>
      <c r="DF1465" s="17"/>
      <c r="DG1465" s="16"/>
      <c r="DH1465" s="16"/>
      <c r="DI1465" s="16"/>
      <c r="DJ1465" s="16"/>
      <c r="DK1465" s="16"/>
      <c r="DL1465" s="16"/>
      <c r="DM1465" s="13"/>
      <c r="DN1465" s="16"/>
      <c r="DO1465" s="16"/>
      <c r="DP1465" s="16"/>
      <c r="DQ1465" s="16"/>
      <c r="DR1465" s="16"/>
      <c r="DS1465" s="16"/>
      <c r="DT1465" s="16"/>
      <c r="DU1465" s="16"/>
      <c r="DV1465" s="16"/>
      <c r="DW1465" s="138"/>
      <c r="DX1465" s="137"/>
      <c r="DY1465" s="137"/>
      <c r="DZ1465" s="17"/>
      <c r="EA1465" s="15"/>
      <c r="EB1465" s="15"/>
      <c r="EC1465" s="15"/>
      <c r="ED1465" s="15"/>
    </row>
    <row r="1466" spans="1:134" ht="15" hidden="1" customHeight="1" x14ac:dyDescent="0.3">
      <c r="A1466" s="153"/>
      <c r="B1466" s="464"/>
      <c r="C1466" s="583"/>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48"/>
      <c r="AK1466" s="12"/>
      <c r="AL1466" s="12"/>
      <c r="AM1466" s="14"/>
      <c r="AN1466" s="12"/>
      <c r="AO1466" s="12"/>
      <c r="AP1466" s="12"/>
      <c r="AQ1466" s="12"/>
      <c r="AR1466" s="12"/>
      <c r="AS1466" s="12"/>
      <c r="AT1466" s="12"/>
      <c r="AU1466" s="12"/>
      <c r="AV1466" s="12"/>
      <c r="AW1466" s="12"/>
      <c r="AX1466" s="12"/>
      <c r="AY1466" s="12"/>
      <c r="AZ1466" s="12"/>
      <c r="BA1466" s="12"/>
      <c r="BB1466" s="14"/>
      <c r="BC1466" s="14"/>
      <c r="BD1466" s="15"/>
      <c r="BE1466" s="137"/>
      <c r="BF1466" s="146"/>
      <c r="BG1466" s="146"/>
      <c r="BH1466" s="146"/>
      <c r="BI1466" s="11"/>
      <c r="BJ1466" s="11"/>
      <c r="BK1466" s="11"/>
      <c r="BL1466" s="11"/>
      <c r="BM1466" s="11"/>
      <c r="BN1466" s="11"/>
      <c r="BO1466" s="11"/>
      <c r="BP1466" s="11"/>
      <c r="BQ1466" s="11"/>
      <c r="BR1466" s="11"/>
      <c r="BS1466" s="11"/>
      <c r="BT1466" s="11"/>
      <c r="BU1466" s="11"/>
      <c r="BV1466" s="15"/>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c r="CU1466" s="15"/>
      <c r="CV1466" s="15"/>
      <c r="CW1466" s="15"/>
      <c r="CX1466" s="15"/>
      <c r="CY1466" s="15"/>
      <c r="CZ1466" s="15"/>
      <c r="DA1466" s="15"/>
      <c r="DB1466" s="16"/>
      <c r="DC1466" s="16"/>
      <c r="DD1466" s="16"/>
      <c r="DE1466" s="16"/>
      <c r="DF1466" s="17"/>
      <c r="DG1466" s="16"/>
      <c r="DH1466" s="16"/>
      <c r="DI1466" s="16"/>
      <c r="DJ1466" s="16"/>
      <c r="DK1466" s="16"/>
      <c r="DL1466" s="16"/>
      <c r="DM1466" s="13"/>
      <c r="DN1466" s="16"/>
      <c r="DO1466" s="16"/>
      <c r="DP1466" s="16"/>
      <c r="DQ1466" s="16"/>
      <c r="DR1466" s="16"/>
      <c r="DS1466" s="16"/>
      <c r="DT1466" s="16"/>
      <c r="DU1466" s="16"/>
      <c r="DV1466" s="16"/>
      <c r="DW1466" s="138"/>
      <c r="DX1466" s="137"/>
      <c r="DY1466" s="137"/>
      <c r="DZ1466" s="17"/>
      <c r="EA1466" s="15"/>
      <c r="EB1466" s="15"/>
      <c r="EC1466" s="15"/>
      <c r="ED1466" s="15"/>
    </row>
    <row r="1467" spans="1:134" ht="15" hidden="1" customHeight="1" x14ac:dyDescent="0.3">
      <c r="A1467" s="340"/>
      <c r="B1467" s="468" t="s">
        <v>2293</v>
      </c>
      <c r="C1467" s="584" t="s">
        <v>2294</v>
      </c>
      <c r="D1467" s="152"/>
      <c r="E1467" s="152"/>
      <c r="F1467" s="152"/>
      <c r="G1467" s="151"/>
      <c r="H1467" s="151"/>
      <c r="I1467" s="151"/>
      <c r="J1467" s="151"/>
      <c r="K1467" s="151"/>
      <c r="L1467" s="152"/>
      <c r="M1467" s="151"/>
      <c r="N1467" s="152"/>
      <c r="O1467" s="152"/>
      <c r="P1467" s="152"/>
      <c r="Q1467" s="152"/>
      <c r="R1467" s="152"/>
      <c r="S1467" s="152"/>
      <c r="T1467" s="152"/>
      <c r="U1467" s="152"/>
      <c r="V1467" s="152"/>
      <c r="W1467" s="152"/>
      <c r="X1467" s="152"/>
      <c r="Y1467" s="152"/>
      <c r="Z1467" s="152"/>
      <c r="AA1467" s="152"/>
      <c r="AB1467" s="152"/>
      <c r="AC1467" s="152"/>
      <c r="AD1467" s="152"/>
      <c r="AE1467" s="152"/>
      <c r="AF1467" s="152"/>
      <c r="AG1467" s="152"/>
      <c r="AH1467" s="152"/>
      <c r="AI1467" s="152"/>
      <c r="AJ1467" s="128">
        <f>IF($DM1467=0,0,(IF(_xlfn.BITAND($DM1467, 128),"8,", "") &amp; IF(_xlfn.BITAND($DM1467,64),"7,", "") &amp; IF(_xlfn.BITAND($DM1467,7), _xlfn.BITAND($DM1467,7) &amp; ",", "") &amp; IF(_xlfn.BITAND($DM1467, 56), _xlfn.BITAND($DM1467, 56)/8, "")))</f>
        <v>0</v>
      </c>
      <c r="AK1467" s="129">
        <v>516158</v>
      </c>
      <c r="AL1467" s="129">
        <v>7</v>
      </c>
      <c r="AM1467" s="130" t="s">
        <v>165</v>
      </c>
      <c r="AN1467" s="131" t="s">
        <v>2295</v>
      </c>
      <c r="AO1467" s="131" t="s">
        <v>167</v>
      </c>
      <c r="AP1467" s="131" t="s">
        <v>2295</v>
      </c>
      <c r="AQ1467" s="140" t="s">
        <v>2296</v>
      </c>
      <c r="AR1467" s="133">
        <v>20</v>
      </c>
      <c r="AS1467" s="12" t="s">
        <v>170</v>
      </c>
      <c r="AT1467" s="198">
        <v>1</v>
      </c>
      <c r="AU1467" s="198">
        <v>0.5</v>
      </c>
      <c r="AV1467" s="142" t="s">
        <v>259</v>
      </c>
      <c r="AW1467" s="135">
        <v>0</v>
      </c>
      <c r="AX1467" s="135">
        <v>0</v>
      </c>
      <c r="AY1467" s="135">
        <v>0</v>
      </c>
      <c r="AZ1467" s="135">
        <v>0</v>
      </c>
      <c r="BA1467" s="135">
        <v>0</v>
      </c>
      <c r="BB1467" s="136"/>
      <c r="BC1467" s="136"/>
      <c r="BD1467" s="15"/>
      <c r="BE1467" s="137" t="str">
        <f>IF(C1467="","",C1467)</f>
        <v>Unable to reach intercooler/EGR cooler split valve target position</v>
      </c>
      <c r="BF1467" s="146"/>
      <c r="BG1467" s="146"/>
      <c r="BH1467" s="146"/>
      <c r="BI1467" s="11"/>
      <c r="BJ1467" s="11"/>
      <c r="BK1467" s="11"/>
      <c r="BL1467" s="11"/>
      <c r="BM1467" s="11"/>
      <c r="BN1467" s="11"/>
      <c r="BO1467" s="11"/>
      <c r="BP1467" s="11"/>
      <c r="BQ1467" s="11"/>
      <c r="BR1467" s="11"/>
      <c r="BS1467" s="11"/>
      <c r="BT1467" s="11"/>
      <c r="BU1467" s="11"/>
      <c r="BV1467" s="15">
        <f>IF(UPPER(TRIM(D1467))="X",1,0)</f>
        <v>0</v>
      </c>
      <c r="BW1467" s="15">
        <f>IF(UPPER(TRIM(E1467))="X",1,0)</f>
        <v>0</v>
      </c>
      <c r="BX1467" s="15">
        <f>IF(UPPER(TRIM(F1467))="X",1,0)</f>
        <v>0</v>
      </c>
      <c r="BY1467" s="15">
        <f>IF(UPPER(TRIM(G1467))="X",1,0)</f>
        <v>0</v>
      </c>
      <c r="BZ1467" s="15">
        <f>IF(UPPER(TRIM(H1467))="X",1,0)</f>
        <v>0</v>
      </c>
      <c r="CA1467" s="15">
        <f>IF(UPPER(TRIM(J1467))="X",1,0)</f>
        <v>0</v>
      </c>
      <c r="CB1467" s="15">
        <f>IF(UPPER(TRIM(L1467))="X",1,0)</f>
        <v>0</v>
      </c>
      <c r="CC1467" s="15">
        <f>IF(UPPER(TRIM(M1467))="X",1,0)</f>
        <v>0</v>
      </c>
      <c r="CD1467" s="15">
        <f>IF(UPPER(TRIM(I1467))="X",1,0)</f>
        <v>0</v>
      </c>
      <c r="CE1467" s="15">
        <f>IF(UPPER(TRIM(K1467))="X",1,0)</f>
        <v>0</v>
      </c>
      <c r="CF1467" s="15">
        <f t="shared" ref="CF1467:CX1467" si="709">IF(UPPER(TRIM(N1467))="X",1,0)</f>
        <v>0</v>
      </c>
      <c r="CG1467" s="15">
        <f t="shared" si="709"/>
        <v>0</v>
      </c>
      <c r="CH1467" s="15">
        <f t="shared" si="709"/>
        <v>0</v>
      </c>
      <c r="CI1467" s="15">
        <f t="shared" si="709"/>
        <v>0</v>
      </c>
      <c r="CJ1467" s="15">
        <f t="shared" si="709"/>
        <v>0</v>
      </c>
      <c r="CK1467" s="15">
        <f t="shared" si="709"/>
        <v>0</v>
      </c>
      <c r="CL1467" s="15">
        <f t="shared" si="709"/>
        <v>0</v>
      </c>
      <c r="CM1467" s="15">
        <f t="shared" si="709"/>
        <v>0</v>
      </c>
      <c r="CN1467" s="15">
        <f t="shared" si="709"/>
        <v>0</v>
      </c>
      <c r="CO1467" s="15">
        <f t="shared" si="709"/>
        <v>0</v>
      </c>
      <c r="CP1467" s="15">
        <f t="shared" si="709"/>
        <v>0</v>
      </c>
      <c r="CQ1467" s="15">
        <f t="shared" si="709"/>
        <v>0</v>
      </c>
      <c r="CR1467" s="15">
        <f t="shared" si="709"/>
        <v>0</v>
      </c>
      <c r="CS1467" s="15">
        <f t="shared" si="709"/>
        <v>0</v>
      </c>
      <c r="CT1467" s="15">
        <f t="shared" si="709"/>
        <v>0</v>
      </c>
      <c r="CU1467" s="15">
        <f t="shared" si="709"/>
        <v>0</v>
      </c>
      <c r="CV1467" s="15">
        <f t="shared" si="709"/>
        <v>0</v>
      </c>
      <c r="CW1467" s="15">
        <f t="shared" si="709"/>
        <v>0</v>
      </c>
      <c r="CX1467" s="15">
        <f t="shared" si="709"/>
        <v>0</v>
      </c>
      <c r="CY1467" s="15">
        <v>0</v>
      </c>
      <c r="CZ1467" s="15">
        <f>IF(UPPER(TRIM(AH1467))="X",1,0)</f>
        <v>0</v>
      </c>
      <c r="DA1467" s="15">
        <v>0</v>
      </c>
      <c r="DB1467" s="16">
        <f>IF(UPPER(TRIM(AM1467))="P", 0, IF(UPPER(TRIM(AM1467))="C", 16384, IF(UPPER(TRIM(AM1467))="B", 32768, IF(UPPER(TRIM(AM1467))="U", 49152, -1))))</f>
        <v>0</v>
      </c>
      <c r="DC1467" s="16">
        <f>HEX2DEC(AN1467)</f>
        <v>4173</v>
      </c>
      <c r="DD1467" s="16">
        <f>IF(UPPER(TRIM(BB1467))="",0,IF(UPPER(TRIM(BB1467))="M",32,IF(UPPER(TRIM(BB1467))="H",64,IF(UPPER(TRIM(BB1467))="I",128,-1))))</f>
        <v>0</v>
      </c>
      <c r="DE1467" s="16">
        <f>IF(UPPER(TRIM(BC1467))="",0, IF(UPPER(TRIM(BC1467))="U",1,IF(UPPER(TRIM(BC1467))="A",2,IF(UPPER(TRIM(BC1467))="B1",4,IF(UPPER(TRIM(BC1467))="B2",8,IF(UPPER(TRIM(BC1467))="C",16,-1))))))</f>
        <v>0</v>
      </c>
      <c r="DF1467" s="17"/>
      <c r="DG1467" s="16">
        <v>864</v>
      </c>
      <c r="DH1467" s="16">
        <f>AK1467</f>
        <v>516158</v>
      </c>
      <c r="DI1467" s="16">
        <f>AL1467</f>
        <v>7</v>
      </c>
      <c r="DJ1467" s="16">
        <f>DB1467 + DC1467</f>
        <v>4173</v>
      </c>
      <c r="DK1467" s="16">
        <f>HEX2DEC(AO1467)</f>
        <v>0</v>
      </c>
      <c r="DL1467" s="16">
        <f>HEX2DEC(AP1467)</f>
        <v>4173</v>
      </c>
      <c r="DM1467" s="13">
        <v>0</v>
      </c>
      <c r="DN1467" s="16">
        <v>691</v>
      </c>
      <c r="DO1467" s="16">
        <f>BV1467*2^15+BW1467*2^14+BX1467*2^13+BY1467*2^12+BZ1467*2^11+CA1467*2^10+CB1467*2^9+CC1467*2^8+CD1467*2^7+CE1467*2^6+CF1467*2^5+CG1467*2^4+CH1467*2^3+CI1467*2^2+CJ1467*2^1+CK1467*2^0</f>
        <v>0</v>
      </c>
      <c r="DP1467" s="16">
        <f>CL1467*2^15+CM1467*2^14+CN1467*2^13+CO1467*2^12+CP1467*2^11+CQ1467*2^10+CR1467*2^9+CS1467*2^8+CT1467*2^7+CU1467*2^6+CV1467*2^5+CW1467*2^4+CX1467*2^3+CY1467*2^2+CZ1467*2^1+DA1467*2^0</f>
        <v>0</v>
      </c>
      <c r="DQ1467" s="16">
        <f>IF(DS1467=2,AT1467*1000,AT1467)</f>
        <v>1000</v>
      </c>
      <c r="DR1467" s="16">
        <f>IF(DT1467=2,AU1467*1000,AU1467)</f>
        <v>500</v>
      </c>
      <c r="DS1467" s="16">
        <v>2</v>
      </c>
      <c r="DT1467" s="16">
        <v>2</v>
      </c>
      <c r="DU1467" s="16">
        <f>MAX(0,MIN(AX1467,3))*2^14+MAX(0,MIN(AY1467,3))*2^12+MAX(0,MIN(AZ1467,3))*2^10+MAX(0,MIN(BA1467,3))*2^8+IF(AW1467&lt;0,31,IF(AW1467&gt;30,30,AW1467))</f>
        <v>0</v>
      </c>
      <c r="DV1467" s="16">
        <f>DD1467 + DE1467</f>
        <v>0</v>
      </c>
      <c r="DW1467" s="138"/>
      <c r="DX1467" s="137"/>
      <c r="DY1467" s="137"/>
      <c r="DZ1467" s="17"/>
      <c r="EA1467" s="15"/>
      <c r="EB1467" s="15"/>
      <c r="EC1467" s="15"/>
      <c r="ED1467" s="15"/>
    </row>
    <row r="1468" spans="1:134" ht="15" hidden="1" customHeight="1" x14ac:dyDescent="0.3">
      <c r="A1468" s="220"/>
      <c r="B1468" s="468" t="s">
        <v>507</v>
      </c>
      <c r="C1468" s="585"/>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c r="AA1468" s="12"/>
      <c r="AB1468" s="12"/>
      <c r="AC1468" s="12"/>
      <c r="AD1468" s="12"/>
      <c r="AE1468" s="12"/>
      <c r="AF1468" s="12"/>
      <c r="AG1468" s="12"/>
      <c r="AH1468" s="12"/>
      <c r="AI1468" s="12"/>
      <c r="AK1468" s="12"/>
      <c r="AL1468" s="12"/>
      <c r="AM1468" s="14"/>
      <c r="AN1468" s="12"/>
      <c r="AO1468" s="12"/>
      <c r="AP1468" s="12"/>
      <c r="AQ1468" s="132" t="s">
        <v>1566</v>
      </c>
      <c r="AR1468" s="134">
        <v>500</v>
      </c>
      <c r="AS1468" s="12" t="s">
        <v>1220</v>
      </c>
      <c r="AT1468" s="12"/>
      <c r="AU1468" s="12"/>
      <c r="AV1468" s="12"/>
      <c r="AW1468" s="12"/>
      <c r="AX1468" s="12"/>
      <c r="AY1468" s="12"/>
      <c r="AZ1468" s="12"/>
      <c r="BA1468" s="12"/>
      <c r="BB1468" s="14"/>
      <c r="BC1468" s="14"/>
      <c r="BD1468" s="15"/>
      <c r="BE1468" s="137"/>
      <c r="BF1468" s="146"/>
      <c r="BG1468" s="146"/>
      <c r="BH1468" s="146"/>
      <c r="BI1468" s="11"/>
      <c r="BJ1468" s="11"/>
      <c r="BK1468" s="11"/>
      <c r="BL1468" s="11"/>
      <c r="BM1468" s="11"/>
      <c r="BN1468" s="11"/>
      <c r="BO1468" s="11"/>
      <c r="BP1468" s="11"/>
      <c r="BQ1468" s="11"/>
      <c r="BR1468" s="11"/>
      <c r="BS1468" s="11"/>
      <c r="BT1468" s="11"/>
      <c r="BU1468" s="11"/>
      <c r="BV1468" s="15"/>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c r="CU1468" s="15"/>
      <c r="CV1468" s="15"/>
      <c r="CW1468" s="15"/>
      <c r="CX1468" s="15"/>
      <c r="CY1468" s="15"/>
      <c r="CZ1468" s="15"/>
      <c r="DA1468" s="15"/>
      <c r="DB1468" s="16"/>
      <c r="DC1468" s="16"/>
      <c r="DD1468" s="16"/>
      <c r="DE1468" s="16"/>
      <c r="DF1468" s="17"/>
      <c r="DG1468" s="16"/>
      <c r="DH1468" s="16"/>
      <c r="DI1468" s="16"/>
      <c r="DJ1468" s="16"/>
      <c r="DK1468" s="16"/>
      <c r="DL1468" s="16"/>
      <c r="DM1468" s="13"/>
      <c r="DN1468" s="16"/>
      <c r="DO1468" s="16"/>
      <c r="DP1468" s="16"/>
      <c r="DQ1468" s="16"/>
      <c r="DR1468" s="16"/>
      <c r="DS1468" s="16"/>
      <c r="DT1468" s="16"/>
      <c r="DU1468" s="16"/>
      <c r="DV1468" s="16"/>
      <c r="DW1468" s="138"/>
      <c r="DX1468" s="137"/>
      <c r="DY1468" s="137"/>
      <c r="DZ1468" s="17"/>
      <c r="EA1468" s="15"/>
      <c r="EB1468" s="15"/>
      <c r="EC1468" s="15"/>
      <c r="ED1468" s="15"/>
    </row>
    <row r="1469" spans="1:134" ht="15" hidden="1" customHeight="1" x14ac:dyDescent="0.3">
      <c r="A1469" s="154"/>
      <c r="B1469" s="468" t="s">
        <v>2297</v>
      </c>
      <c r="C1469" s="585"/>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48"/>
      <c r="AK1469" s="12"/>
      <c r="AL1469" s="12"/>
      <c r="AM1469" s="14"/>
      <c r="AN1469" s="12"/>
      <c r="AO1469" s="12"/>
      <c r="AP1469" s="12"/>
      <c r="AQ1469" s="140" t="s">
        <v>1567</v>
      </c>
      <c r="AR1469" s="133">
        <v>9</v>
      </c>
      <c r="AS1469" s="12" t="s">
        <v>346</v>
      </c>
      <c r="AT1469" s="12"/>
      <c r="AU1469" s="12"/>
      <c r="AV1469" s="12"/>
      <c r="AW1469" s="12"/>
      <c r="AX1469" s="12"/>
      <c r="AY1469" s="12"/>
      <c r="AZ1469" s="12"/>
      <c r="BA1469" s="12"/>
      <c r="BB1469" s="14"/>
      <c r="BC1469" s="14"/>
      <c r="BD1469" s="15"/>
      <c r="BE1469" s="137"/>
      <c r="BF1469" s="146"/>
      <c r="BG1469" s="146"/>
      <c r="BH1469" s="146"/>
      <c r="BI1469" s="11"/>
      <c r="BJ1469" s="11"/>
      <c r="BK1469" s="11"/>
      <c r="BL1469" s="11"/>
      <c r="BM1469" s="11"/>
      <c r="BN1469" s="11"/>
      <c r="BO1469" s="11"/>
      <c r="BP1469" s="11"/>
      <c r="BQ1469" s="11"/>
      <c r="BR1469" s="11"/>
      <c r="BS1469" s="11"/>
      <c r="BT1469" s="11"/>
      <c r="BU1469" s="11"/>
      <c r="BV1469" s="15"/>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c r="CU1469" s="15"/>
      <c r="CV1469" s="15"/>
      <c r="CW1469" s="15"/>
      <c r="CX1469" s="15"/>
      <c r="CY1469" s="15"/>
      <c r="CZ1469" s="15"/>
      <c r="DA1469" s="15"/>
      <c r="DB1469" s="16"/>
      <c r="DC1469" s="16"/>
      <c r="DD1469" s="16"/>
      <c r="DE1469" s="16"/>
      <c r="DF1469" s="17"/>
      <c r="DG1469" s="16"/>
      <c r="DH1469" s="16"/>
      <c r="DI1469" s="16"/>
      <c r="DJ1469" s="16"/>
      <c r="DK1469" s="16"/>
      <c r="DL1469" s="16"/>
      <c r="DM1469" s="13"/>
      <c r="DN1469" s="16"/>
      <c r="DO1469" s="16"/>
      <c r="DP1469" s="16"/>
      <c r="DQ1469" s="16"/>
      <c r="DR1469" s="16"/>
      <c r="DS1469" s="16"/>
      <c r="DT1469" s="16"/>
      <c r="DU1469" s="16"/>
      <c r="DV1469" s="16"/>
      <c r="DW1469" s="138"/>
      <c r="DX1469" s="137"/>
      <c r="DY1469" s="137"/>
      <c r="DZ1469" s="17"/>
      <c r="EA1469" s="15"/>
      <c r="EB1469" s="15"/>
      <c r="EC1469" s="15"/>
      <c r="ED1469" s="15"/>
    </row>
    <row r="1470" spans="1:134" ht="15" hidden="1" customHeight="1" x14ac:dyDescent="0.3">
      <c r="A1470" s="123"/>
      <c r="B1470" s="468" t="s">
        <v>2298</v>
      </c>
      <c r="C1470" s="585"/>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48"/>
      <c r="AK1470" s="12"/>
      <c r="AL1470" s="12"/>
      <c r="AM1470" s="14"/>
      <c r="AN1470" s="12"/>
      <c r="AO1470" s="12"/>
      <c r="AP1470" s="12"/>
      <c r="AQ1470" s="12"/>
      <c r="AR1470" s="12"/>
      <c r="AS1470" s="12"/>
      <c r="AT1470" s="12"/>
      <c r="AU1470" s="12"/>
      <c r="AV1470" s="12"/>
      <c r="AW1470" s="12"/>
      <c r="AX1470" s="12"/>
      <c r="AY1470" s="12"/>
      <c r="AZ1470" s="12"/>
      <c r="BA1470" s="12"/>
      <c r="BB1470" s="14"/>
      <c r="BC1470" s="14"/>
      <c r="BD1470" s="15"/>
      <c r="BE1470" s="137"/>
      <c r="BF1470" s="146"/>
      <c r="BG1470" s="146"/>
      <c r="BH1470" s="146"/>
      <c r="BI1470" s="11"/>
      <c r="BJ1470" s="11"/>
      <c r="BK1470" s="11"/>
      <c r="BL1470" s="11"/>
      <c r="BM1470" s="11"/>
      <c r="BN1470" s="11"/>
      <c r="BO1470" s="11"/>
      <c r="BP1470" s="11"/>
      <c r="BQ1470" s="11"/>
      <c r="BR1470" s="11"/>
      <c r="BS1470" s="11"/>
      <c r="BT1470" s="11"/>
      <c r="BU1470" s="11"/>
      <c r="BV1470" s="15"/>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c r="CU1470" s="15"/>
      <c r="CV1470" s="15"/>
      <c r="CW1470" s="15"/>
      <c r="CX1470" s="15"/>
      <c r="CY1470" s="15"/>
      <c r="CZ1470" s="15"/>
      <c r="DA1470" s="15"/>
      <c r="DB1470" s="16"/>
      <c r="DC1470" s="16"/>
      <c r="DD1470" s="16"/>
      <c r="DE1470" s="16"/>
      <c r="DF1470" s="17"/>
      <c r="DG1470" s="16"/>
      <c r="DH1470" s="16"/>
      <c r="DI1470" s="16"/>
      <c r="DJ1470" s="16"/>
      <c r="DK1470" s="16"/>
      <c r="DL1470" s="16"/>
      <c r="DM1470" s="13"/>
      <c r="DN1470" s="16"/>
      <c r="DO1470" s="16"/>
      <c r="DP1470" s="16"/>
      <c r="DQ1470" s="16"/>
      <c r="DR1470" s="16"/>
      <c r="DS1470" s="16"/>
      <c r="DT1470" s="16"/>
      <c r="DU1470" s="16"/>
      <c r="DV1470" s="16"/>
      <c r="DW1470" s="138"/>
      <c r="DX1470" s="137"/>
      <c r="DY1470" s="137"/>
      <c r="DZ1470" s="17"/>
      <c r="EA1470" s="15"/>
      <c r="EB1470" s="15"/>
      <c r="EC1470" s="15"/>
      <c r="ED1470" s="15"/>
    </row>
    <row r="1471" spans="1:134" ht="15" hidden="1" customHeight="1" x14ac:dyDescent="0.3">
      <c r="A1471" s="123"/>
      <c r="B1471" s="464"/>
      <c r="C1471" s="583"/>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48"/>
      <c r="AK1471" s="12"/>
      <c r="AL1471" s="12"/>
      <c r="AM1471" s="14"/>
      <c r="AN1471" s="12"/>
      <c r="AO1471" s="12"/>
      <c r="AP1471" s="12"/>
      <c r="AQ1471" s="12"/>
      <c r="AR1471" s="12"/>
      <c r="AS1471" s="12"/>
      <c r="AT1471" s="12"/>
      <c r="AU1471" s="12"/>
      <c r="AV1471" s="12"/>
      <c r="AW1471" s="12"/>
      <c r="AX1471" s="12"/>
      <c r="AY1471" s="12"/>
      <c r="AZ1471" s="12"/>
      <c r="BA1471" s="12"/>
      <c r="BB1471" s="14"/>
      <c r="BC1471" s="14"/>
      <c r="BD1471" s="15"/>
      <c r="BE1471" s="137"/>
      <c r="BF1471" s="146"/>
      <c r="BG1471" s="146"/>
      <c r="BH1471" s="146"/>
      <c r="BI1471" s="11"/>
      <c r="BJ1471" s="11"/>
      <c r="BK1471" s="11"/>
      <c r="BL1471" s="11"/>
      <c r="BM1471" s="11"/>
      <c r="BN1471" s="11"/>
      <c r="BO1471" s="11"/>
      <c r="BP1471" s="11"/>
      <c r="BQ1471" s="11"/>
      <c r="BR1471" s="11"/>
      <c r="BS1471" s="11"/>
      <c r="BT1471" s="11"/>
      <c r="BU1471" s="11"/>
      <c r="BV1471" s="15"/>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c r="CU1471" s="15"/>
      <c r="CV1471" s="15"/>
      <c r="CW1471" s="15"/>
      <c r="CX1471" s="15"/>
      <c r="CY1471" s="15"/>
      <c r="CZ1471" s="15"/>
      <c r="DA1471" s="15"/>
      <c r="DB1471" s="16"/>
      <c r="DC1471" s="16"/>
      <c r="DD1471" s="16"/>
      <c r="DE1471" s="16"/>
      <c r="DF1471" s="17"/>
      <c r="DG1471" s="16"/>
      <c r="DH1471" s="16"/>
      <c r="DI1471" s="16"/>
      <c r="DJ1471" s="16"/>
      <c r="DK1471" s="16"/>
      <c r="DL1471" s="16"/>
      <c r="DM1471" s="13"/>
      <c r="DN1471" s="16"/>
      <c r="DO1471" s="16"/>
      <c r="DP1471" s="16"/>
      <c r="DQ1471" s="16"/>
      <c r="DR1471" s="16"/>
      <c r="DS1471" s="16"/>
      <c r="DT1471" s="16"/>
      <c r="DU1471" s="16"/>
      <c r="DV1471" s="16"/>
      <c r="DW1471" s="138"/>
      <c r="DX1471" s="137"/>
      <c r="DY1471" s="137"/>
      <c r="DZ1471" s="17"/>
      <c r="EA1471" s="15"/>
      <c r="EB1471" s="15"/>
      <c r="EC1471" s="15"/>
      <c r="ED1471" s="15"/>
    </row>
    <row r="1472" spans="1:134" ht="15.6" hidden="1" customHeight="1" x14ac:dyDescent="0.3">
      <c r="A1472" s="220"/>
      <c r="B1472" s="470"/>
      <c r="C1472" s="584" t="s">
        <v>2299</v>
      </c>
      <c r="D1472" s="152"/>
      <c r="E1472" s="152"/>
      <c r="F1472" s="152"/>
      <c r="G1472" s="151"/>
      <c r="H1472" s="151"/>
      <c r="I1472" s="151"/>
      <c r="J1472" s="151"/>
      <c r="K1472" s="151"/>
      <c r="L1472" s="152"/>
      <c r="M1472" s="151"/>
      <c r="N1472" s="152"/>
      <c r="O1472" s="152"/>
      <c r="P1472" s="152"/>
      <c r="Q1472" s="152"/>
      <c r="R1472" s="152"/>
      <c r="S1472" s="152"/>
      <c r="T1472" s="152"/>
      <c r="U1472" s="152"/>
      <c r="V1472" s="152"/>
      <c r="W1472" s="152"/>
      <c r="X1472" s="152"/>
      <c r="Y1472" s="152"/>
      <c r="Z1472" s="152"/>
      <c r="AA1472" s="152"/>
      <c r="AB1472" s="152"/>
      <c r="AC1472" s="152"/>
      <c r="AD1472" s="152"/>
      <c r="AE1472" s="152"/>
      <c r="AF1472" s="152"/>
      <c r="AG1472" s="152"/>
      <c r="AH1472" s="152"/>
      <c r="AI1472" s="152"/>
      <c r="AJ1472" s="128">
        <f>IF($DM1472=0,0,(IF(_xlfn.BITAND($DM1472, 128),"8,", "") &amp; IF(_xlfn.BITAND($DM1472,64),"7,", "") &amp; IF(_xlfn.BITAND($DM1472,7), _xlfn.BITAND($DM1472,7) &amp; ",", "") &amp; IF(_xlfn.BITAND($DM1472, 56), _xlfn.BITAND($DM1472, 56)/8, "")))</f>
        <v>0</v>
      </c>
      <c r="AK1472" s="129">
        <v>731</v>
      </c>
      <c r="AL1472" s="129">
        <v>4</v>
      </c>
      <c r="AM1472" s="130" t="s">
        <v>165</v>
      </c>
      <c r="AN1472" s="131" t="s">
        <v>2300</v>
      </c>
      <c r="AO1472" s="131" t="s">
        <v>352</v>
      </c>
      <c r="AP1472" s="131" t="s">
        <v>2301</v>
      </c>
      <c r="AQ1472" s="140" t="s">
        <v>2302</v>
      </c>
      <c r="AR1472" s="12">
        <v>1</v>
      </c>
      <c r="AS1472" s="12"/>
      <c r="AT1472" s="198">
        <v>1</v>
      </c>
      <c r="AU1472" s="198">
        <v>0</v>
      </c>
      <c r="AV1472" s="142" t="s">
        <v>171</v>
      </c>
      <c r="AW1472" s="135">
        <v>0</v>
      </c>
      <c r="AX1472" s="135">
        <v>0</v>
      </c>
      <c r="AY1472" s="135">
        <v>0</v>
      </c>
      <c r="AZ1472" s="135">
        <v>0</v>
      </c>
      <c r="BA1472" s="135">
        <v>0</v>
      </c>
      <c r="BB1472" s="136"/>
      <c r="BC1472" s="136"/>
      <c r="BD1472" s="15"/>
      <c r="BE1472" s="137" t="s">
        <v>2303</v>
      </c>
      <c r="BF1472" s="11" t="s">
        <v>264</v>
      </c>
      <c r="BG1472" s="11" t="s">
        <v>265</v>
      </c>
      <c r="BH1472" s="11" t="s">
        <v>266</v>
      </c>
      <c r="BI1472" s="11" t="s">
        <v>525</v>
      </c>
      <c r="BJ1472" s="11" t="s">
        <v>268</v>
      </c>
      <c r="BK1472" s="11" t="s">
        <v>485</v>
      </c>
      <c r="BL1472" s="11" t="s">
        <v>350</v>
      </c>
      <c r="BM1472" s="11" t="s">
        <v>179</v>
      </c>
      <c r="BN1472" s="11" t="s">
        <v>182</v>
      </c>
      <c r="BO1472" s="11" t="s">
        <v>181</v>
      </c>
      <c r="BP1472" s="11" t="s">
        <v>272</v>
      </c>
      <c r="BQ1472" s="11" t="s">
        <v>182</v>
      </c>
      <c r="BR1472" s="11" t="s">
        <v>182</v>
      </c>
      <c r="BS1472" s="11" t="s">
        <v>183</v>
      </c>
      <c r="BT1472" s="11" t="s">
        <v>182</v>
      </c>
      <c r="BU1472" s="11"/>
      <c r="BV1472" s="15">
        <f>IF(UPPER(TRIM(D1472))="X",1,0)</f>
        <v>0</v>
      </c>
      <c r="BW1472" s="15">
        <f>IF(UPPER(TRIM(E1472))="X",1,0)</f>
        <v>0</v>
      </c>
      <c r="BX1472" s="15">
        <f>IF(UPPER(TRIM(F1472))="X",1,0)</f>
        <v>0</v>
      </c>
      <c r="BY1472" s="15">
        <f>IF(UPPER(TRIM(G1472))="X",1,0)</f>
        <v>0</v>
      </c>
      <c r="BZ1472" s="15">
        <f>IF(UPPER(TRIM(H1472))="X",1,0)</f>
        <v>0</v>
      </c>
      <c r="CA1472" s="15">
        <f>IF(UPPER(TRIM(J1472))="X",1,0)</f>
        <v>0</v>
      </c>
      <c r="CB1472" s="15">
        <f>IF(UPPER(TRIM(L1472))="X",1,0)</f>
        <v>0</v>
      </c>
      <c r="CC1472" s="15">
        <f>IF(UPPER(TRIM(M1472))="X",1,0)</f>
        <v>0</v>
      </c>
      <c r="CD1472" s="15">
        <f>IF(UPPER(TRIM(I1472))="X",1,0)</f>
        <v>0</v>
      </c>
      <c r="CE1472" s="15">
        <f>IF(UPPER(TRIM(K1472))="X",1,0)</f>
        <v>0</v>
      </c>
      <c r="CF1472" s="15">
        <f t="shared" ref="CF1472:CX1472" si="710">IF(UPPER(TRIM(N1472))="X",1,0)</f>
        <v>0</v>
      </c>
      <c r="CG1472" s="15">
        <f t="shared" si="710"/>
        <v>0</v>
      </c>
      <c r="CH1472" s="15">
        <f t="shared" si="710"/>
        <v>0</v>
      </c>
      <c r="CI1472" s="15">
        <f t="shared" si="710"/>
        <v>0</v>
      </c>
      <c r="CJ1472" s="15">
        <f t="shared" si="710"/>
        <v>0</v>
      </c>
      <c r="CK1472" s="15">
        <f t="shared" si="710"/>
        <v>0</v>
      </c>
      <c r="CL1472" s="15">
        <f t="shared" si="710"/>
        <v>0</v>
      </c>
      <c r="CM1472" s="15">
        <f t="shared" si="710"/>
        <v>0</v>
      </c>
      <c r="CN1472" s="15">
        <f t="shared" si="710"/>
        <v>0</v>
      </c>
      <c r="CO1472" s="15">
        <f t="shared" si="710"/>
        <v>0</v>
      </c>
      <c r="CP1472" s="15">
        <f t="shared" si="710"/>
        <v>0</v>
      </c>
      <c r="CQ1472" s="15">
        <f t="shared" si="710"/>
        <v>0</v>
      </c>
      <c r="CR1472" s="15">
        <f t="shared" si="710"/>
        <v>0</v>
      </c>
      <c r="CS1472" s="15">
        <f t="shared" si="710"/>
        <v>0</v>
      </c>
      <c r="CT1472" s="15">
        <f t="shared" si="710"/>
        <v>0</v>
      </c>
      <c r="CU1472" s="15">
        <f t="shared" si="710"/>
        <v>0</v>
      </c>
      <c r="CV1472" s="15">
        <f t="shared" si="710"/>
        <v>0</v>
      </c>
      <c r="CW1472" s="15">
        <f t="shared" si="710"/>
        <v>0</v>
      </c>
      <c r="CX1472" s="15">
        <f t="shared" si="710"/>
        <v>0</v>
      </c>
      <c r="CY1472" s="15">
        <v>0</v>
      </c>
      <c r="CZ1472" s="15">
        <f>IF(UPPER(TRIM(AH1472))="X",1,0)</f>
        <v>0</v>
      </c>
      <c r="DA1472" s="15">
        <v>0</v>
      </c>
      <c r="DB1472" s="16">
        <f t="shared" ref="DB1472:DB1483" si="711">IF(UPPER(TRIM(AM1472))="P", 0, IF(UPPER(TRIM(AM1472))="C", 16384, IF(UPPER(TRIM(AM1472))="B", 32768, IF(UPPER(TRIM(AM1472))="U", 49152, -1))))</f>
        <v>0</v>
      </c>
      <c r="DC1472" s="16">
        <f t="shared" ref="DC1472:DC1483" si="712">HEX2DEC(AN1472)</f>
        <v>805</v>
      </c>
      <c r="DD1472" s="16">
        <f>IF(UPPER(TRIM(BB1472))="",0,IF(UPPER(TRIM(BB1472))="M",32,IF(UPPER(TRIM(BB1472))="H",64,IF(UPPER(TRIM(BB1472))="I",128,-1))))</f>
        <v>0</v>
      </c>
      <c r="DE1472" s="16">
        <f>IF(UPPER(TRIM(BC1472))="",0, IF(UPPER(TRIM(BC1472))="U",1,IF(UPPER(TRIM(BC1472))="A",2,IF(UPPER(TRIM(BC1472))="B1",4,IF(UPPER(TRIM(BC1472))="B2",8,IF(UPPER(TRIM(BC1472))="C",16,-1))))))</f>
        <v>0</v>
      </c>
      <c r="DF1472" s="17"/>
      <c r="DG1472" s="16">
        <v>89</v>
      </c>
      <c r="DH1472" s="16">
        <f t="shared" ref="DH1472:DI1483" si="713">AK1472</f>
        <v>731</v>
      </c>
      <c r="DI1472" s="16">
        <f t="shared" si="713"/>
        <v>4</v>
      </c>
      <c r="DJ1472" s="16">
        <f t="shared" ref="DJ1472:DJ1483" si="714">DB1472 + DC1472</f>
        <v>805</v>
      </c>
      <c r="DK1472" s="16">
        <f t="shared" ref="DK1472:DL1483" si="715">HEX2DEC(AO1472)</f>
        <v>17</v>
      </c>
      <c r="DL1472" s="16">
        <f t="shared" si="715"/>
        <v>807</v>
      </c>
      <c r="DM1472" s="128">
        <v>0</v>
      </c>
      <c r="DN1472" s="16">
        <v>12</v>
      </c>
      <c r="DO1472" s="16">
        <f>BV1472*2^15+BW1472*2^14+BX1472*2^13+BY1472*2^12+BZ1472*2^11+CA1472*2^10+CB1472*2^9+CC1472*2^8+CD1472*2^7+CE1472*2^6+CF1472*2^5+CG1472*2^4+CH1472*2^3+CI1472*2^2+CJ1472*2^1+CK1472*2^0</f>
        <v>0</v>
      </c>
      <c r="DP1472" s="16">
        <f>CL1472*2^15+CM1472*2^14+CN1472*2^13+CO1472*2^12+CP1472*2^11+CQ1472*2^10+CR1472*2^9+CS1472*2^8+CT1472*2^7+CU1472*2^6+CV1472*2^5+CW1472*2^4+CX1472*2^3+CY1472*2^2+CZ1472*2^1+DA1472*2^0</f>
        <v>0</v>
      </c>
      <c r="DQ1472" s="16">
        <f>IF(DS1472=2,AT1472*1000,AT1472)</f>
        <v>1</v>
      </c>
      <c r="DR1472" s="16">
        <f>IF(DT1472=2,AU1472*1000,AU1472)</f>
        <v>0</v>
      </c>
      <c r="DS1472" s="16">
        <v>4</v>
      </c>
      <c r="DT1472" s="16">
        <v>4</v>
      </c>
      <c r="DU1472" s="16">
        <f>MAX(0,MIN(AX1472,3))*2^14+MAX(0,MIN(AY1472,3))*2^12+MAX(0,MIN(AZ1472,3))*2^10+MAX(0,MIN(BA1472,3))*2^8+IF(AW1472&lt;0,31,IF(AW1472&gt;30,30,AW1472))</f>
        <v>0</v>
      </c>
      <c r="DV1472" s="16">
        <f>DD1472 + DE1472</f>
        <v>0</v>
      </c>
      <c r="DW1472" s="138" t="s">
        <v>184</v>
      </c>
      <c r="DX1472" s="137" t="s">
        <v>273</v>
      </c>
      <c r="DY1472" s="137" t="s">
        <v>186</v>
      </c>
      <c r="DZ1472" s="17"/>
      <c r="EA1472" s="15"/>
      <c r="EB1472" s="15"/>
      <c r="EC1472" s="15"/>
      <c r="ED1472" s="15"/>
    </row>
    <row r="1473" spans="1:134" ht="15.6" hidden="1" customHeight="1" x14ac:dyDescent="0.3">
      <c r="A1473" s="154"/>
      <c r="B1473" s="471"/>
      <c r="C1473" s="561">
        <v>2</v>
      </c>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8">
        <f>IF($DM1473=0,0,(IF(_xlfn.BITAND($DM1473, 128),"8,", "") &amp; IF(_xlfn.BITAND($DM1473,64),"7,", "") &amp; IF(_xlfn.BITAND($DM1473,7), _xlfn.BITAND($DM1473,7) &amp; ",", "") &amp; IF(_xlfn.BITAND($DM1473, 56), _xlfn.BITAND($DM1473, 56)/8, "")))</f>
        <v>0</v>
      </c>
      <c r="AK1473" s="129">
        <v>520241</v>
      </c>
      <c r="AL1473" s="129">
        <v>4</v>
      </c>
      <c r="AM1473" s="130" t="s">
        <v>165</v>
      </c>
      <c r="AN1473" s="131" t="s">
        <v>2304</v>
      </c>
      <c r="AO1473" s="131" t="s">
        <v>352</v>
      </c>
      <c r="AP1473" s="131" t="s">
        <v>2305</v>
      </c>
      <c r="AQ1473" s="140" t="s">
        <v>2306</v>
      </c>
      <c r="AR1473" s="198">
        <v>9.765625E-4</v>
      </c>
      <c r="AS1473" s="142" t="s">
        <v>346</v>
      </c>
      <c r="AT1473" s="12"/>
      <c r="AU1473" s="12"/>
      <c r="AV1473" s="12"/>
      <c r="AW1473" s="12"/>
      <c r="AX1473" s="12"/>
      <c r="AY1473" s="12"/>
      <c r="AZ1473" s="12"/>
      <c r="BA1473" s="12"/>
      <c r="BB1473" s="12"/>
      <c r="BC1473" s="12"/>
      <c r="BD1473" s="15"/>
      <c r="BE1473" s="137" t="s">
        <v>2307</v>
      </c>
      <c r="BF1473" s="11" t="s">
        <v>264</v>
      </c>
      <c r="BG1473" s="11" t="s">
        <v>265</v>
      </c>
      <c r="BH1473" s="11" t="s">
        <v>266</v>
      </c>
      <c r="BI1473" s="11" t="s">
        <v>525</v>
      </c>
      <c r="BJ1473" s="11" t="s">
        <v>268</v>
      </c>
      <c r="BK1473" s="11" t="s">
        <v>485</v>
      </c>
      <c r="BL1473" s="11" t="s">
        <v>350</v>
      </c>
      <c r="BM1473" s="11" t="s">
        <v>179</v>
      </c>
      <c r="BN1473" s="11" t="s">
        <v>182</v>
      </c>
      <c r="BO1473" s="11" t="s">
        <v>181</v>
      </c>
      <c r="BP1473" s="11" t="s">
        <v>272</v>
      </c>
      <c r="BQ1473" s="11" t="s">
        <v>182</v>
      </c>
      <c r="BR1473" s="11" t="s">
        <v>182</v>
      </c>
      <c r="BS1473" s="11" t="s">
        <v>183</v>
      </c>
      <c r="BT1473" s="11" t="s">
        <v>182</v>
      </c>
      <c r="BU1473" s="11"/>
      <c r="BV1473" s="15"/>
      <c r="BW1473" s="15"/>
      <c r="BX1473" s="15"/>
      <c r="BY1473" s="15"/>
      <c r="BZ1473" s="15"/>
      <c r="CA1473" s="15"/>
      <c r="CB1473" s="15"/>
      <c r="CC1473" s="15"/>
      <c r="CD1473" s="15"/>
      <c r="CE1473" s="15"/>
      <c r="CF1473" s="15"/>
      <c r="CG1473" s="15"/>
      <c r="CH1473" s="15"/>
      <c r="CI1473" s="15"/>
      <c r="CJ1473" s="15"/>
      <c r="CK1473" s="15"/>
      <c r="CL1473" s="15"/>
      <c r="CM1473" s="15"/>
      <c r="CN1473" s="15"/>
      <c r="CO1473" s="15"/>
      <c r="CP1473" s="15"/>
      <c r="CQ1473" s="15"/>
      <c r="CR1473" s="15"/>
      <c r="CS1473" s="15"/>
      <c r="CT1473" s="15"/>
      <c r="CU1473" s="15"/>
      <c r="CV1473" s="15"/>
      <c r="CW1473" s="15"/>
      <c r="CX1473" s="15"/>
      <c r="CY1473" s="15"/>
      <c r="CZ1473" s="15"/>
      <c r="DA1473" s="15"/>
      <c r="DB1473" s="16">
        <f t="shared" si="711"/>
        <v>0</v>
      </c>
      <c r="DC1473" s="16">
        <f t="shared" si="712"/>
        <v>816</v>
      </c>
      <c r="DD1473" s="16"/>
      <c r="DE1473" s="16"/>
      <c r="DF1473" s="17"/>
      <c r="DG1473" s="16">
        <v>184</v>
      </c>
      <c r="DH1473" s="16">
        <f t="shared" si="713"/>
        <v>520241</v>
      </c>
      <c r="DI1473" s="16">
        <f t="shared" si="713"/>
        <v>4</v>
      </c>
      <c r="DJ1473" s="16">
        <f t="shared" si="714"/>
        <v>816</v>
      </c>
      <c r="DK1473" s="16">
        <f t="shared" si="715"/>
        <v>17</v>
      </c>
      <c r="DL1473" s="16">
        <f t="shared" si="715"/>
        <v>818</v>
      </c>
      <c r="DM1473" s="128">
        <v>0</v>
      </c>
      <c r="DN1473" s="16">
        <v>12</v>
      </c>
      <c r="DO1473" s="16"/>
      <c r="DP1473" s="16"/>
      <c r="DQ1473" s="16"/>
      <c r="DR1473" s="16"/>
      <c r="DS1473" s="16"/>
      <c r="DT1473" s="16"/>
      <c r="DU1473" s="16"/>
      <c r="DV1473" s="16"/>
      <c r="DW1473" s="138" t="s">
        <v>184</v>
      </c>
      <c r="DX1473" s="137" t="s">
        <v>273</v>
      </c>
      <c r="DY1473" s="137" t="s">
        <v>186</v>
      </c>
      <c r="DZ1473" s="17"/>
      <c r="EA1473" s="15"/>
      <c r="EB1473" s="15"/>
      <c r="EC1473" s="15"/>
      <c r="ED1473" s="15"/>
    </row>
    <row r="1474" spans="1:134" ht="15.6" hidden="1" customHeight="1" x14ac:dyDescent="0.3">
      <c r="A1474" s="154"/>
      <c r="B1474" s="471"/>
      <c r="C1474" s="561">
        <v>3</v>
      </c>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8">
        <f>IF($DM1474=0,0,(IF(_xlfn.BITAND($DM1474, 128),"8,", "") &amp; IF(_xlfn.BITAND($DM1474,64),"7,", "") &amp; IF(_xlfn.BITAND($DM1474,7), _xlfn.BITAND($DM1474,7) &amp; ",", "") &amp; IF(_xlfn.BITAND($DM1474, 56), _xlfn.BITAND($DM1474, 56)/8, "")))</f>
        <v>0</v>
      </c>
      <c r="AK1474" s="129">
        <v>520198</v>
      </c>
      <c r="AL1474" s="129">
        <v>4</v>
      </c>
      <c r="AM1474" s="130" t="s">
        <v>165</v>
      </c>
      <c r="AN1474" s="131" t="s">
        <v>2308</v>
      </c>
      <c r="AO1474" s="131" t="s">
        <v>352</v>
      </c>
      <c r="AP1474" s="131" t="s">
        <v>2309</v>
      </c>
      <c r="AQ1474" s="140" t="s">
        <v>308</v>
      </c>
      <c r="AR1474" s="134">
        <v>1300</v>
      </c>
      <c r="AS1474" s="142" t="s">
        <v>191</v>
      </c>
      <c r="AT1474" s="12"/>
      <c r="AU1474" s="12"/>
      <c r="AV1474" s="12"/>
      <c r="AW1474" s="12"/>
      <c r="AX1474" s="12"/>
      <c r="AY1474" s="12"/>
      <c r="AZ1474" s="12"/>
      <c r="BA1474" s="12"/>
      <c r="BB1474" s="12"/>
      <c r="BC1474" s="12"/>
      <c r="BD1474" s="15"/>
      <c r="BE1474" s="137" t="s">
        <v>2310</v>
      </c>
      <c r="BF1474" s="11" t="s">
        <v>264</v>
      </c>
      <c r="BG1474" s="11" t="s">
        <v>265</v>
      </c>
      <c r="BH1474" s="11" t="s">
        <v>266</v>
      </c>
      <c r="BI1474" s="11" t="s">
        <v>525</v>
      </c>
      <c r="BJ1474" s="11" t="s">
        <v>268</v>
      </c>
      <c r="BK1474" s="11" t="s">
        <v>485</v>
      </c>
      <c r="BL1474" s="11" t="s">
        <v>350</v>
      </c>
      <c r="BM1474" s="11" t="s">
        <v>179</v>
      </c>
      <c r="BN1474" s="11" t="s">
        <v>182</v>
      </c>
      <c r="BO1474" s="11" t="s">
        <v>181</v>
      </c>
      <c r="BP1474" s="11" t="s">
        <v>272</v>
      </c>
      <c r="BQ1474" s="11" t="s">
        <v>182</v>
      </c>
      <c r="BR1474" s="11" t="s">
        <v>182</v>
      </c>
      <c r="BS1474" s="11" t="s">
        <v>183</v>
      </c>
      <c r="BT1474" s="11" t="s">
        <v>182</v>
      </c>
      <c r="BU1474" s="11"/>
      <c r="BV1474" s="15"/>
      <c r="BW1474" s="15"/>
      <c r="BX1474" s="15"/>
      <c r="BY1474" s="15"/>
      <c r="BZ1474" s="15"/>
      <c r="CA1474" s="15"/>
      <c r="CB1474" s="15"/>
      <c r="CC1474" s="15"/>
      <c r="CD1474" s="15"/>
      <c r="CE1474" s="15"/>
      <c r="CF1474" s="15"/>
      <c r="CG1474" s="15"/>
      <c r="CH1474" s="15"/>
      <c r="CI1474" s="15"/>
      <c r="CJ1474" s="15"/>
      <c r="CK1474" s="15"/>
      <c r="CL1474" s="15"/>
      <c r="CM1474" s="15"/>
      <c r="CN1474" s="15"/>
      <c r="CO1474" s="15"/>
      <c r="CP1474" s="15"/>
      <c r="CQ1474" s="15"/>
      <c r="CR1474" s="15"/>
      <c r="CS1474" s="15"/>
      <c r="CT1474" s="15"/>
      <c r="CU1474" s="15"/>
      <c r="CV1474" s="15"/>
      <c r="CW1474" s="15"/>
      <c r="CX1474" s="15"/>
      <c r="CY1474" s="15"/>
      <c r="CZ1474" s="15"/>
      <c r="DA1474" s="15"/>
      <c r="DB1474" s="16">
        <f t="shared" si="711"/>
        <v>0</v>
      </c>
      <c r="DC1474" s="16">
        <f t="shared" si="712"/>
        <v>810</v>
      </c>
      <c r="DD1474" s="16"/>
      <c r="DE1474" s="16"/>
      <c r="DF1474" s="17"/>
      <c r="DG1474" s="16">
        <v>805</v>
      </c>
      <c r="DH1474" s="16">
        <f t="shared" si="713"/>
        <v>520198</v>
      </c>
      <c r="DI1474" s="16">
        <f t="shared" si="713"/>
        <v>4</v>
      </c>
      <c r="DJ1474" s="16">
        <f t="shared" si="714"/>
        <v>810</v>
      </c>
      <c r="DK1474" s="16">
        <f t="shared" si="715"/>
        <v>17</v>
      </c>
      <c r="DL1474" s="16">
        <f t="shared" si="715"/>
        <v>812</v>
      </c>
      <c r="DM1474" s="128">
        <v>0</v>
      </c>
      <c r="DN1474" s="16">
        <v>12</v>
      </c>
      <c r="DO1474" s="16"/>
      <c r="DP1474" s="16"/>
      <c r="DQ1474" s="16"/>
      <c r="DR1474" s="16"/>
      <c r="DS1474" s="16"/>
      <c r="DT1474" s="16"/>
      <c r="DU1474" s="16"/>
      <c r="DV1474" s="16"/>
      <c r="DW1474" s="138" t="s">
        <v>184</v>
      </c>
      <c r="DX1474" s="137" t="s">
        <v>273</v>
      </c>
      <c r="DY1474" s="137" t="s">
        <v>186</v>
      </c>
      <c r="DZ1474" s="17"/>
      <c r="EA1474" s="15"/>
      <c r="EB1474" s="15"/>
      <c r="EC1474" s="15"/>
      <c r="ED1474" s="15"/>
    </row>
    <row r="1475" spans="1:134" ht="15.6" hidden="1" customHeight="1" x14ac:dyDescent="0.3">
      <c r="A1475" s="123"/>
      <c r="B1475" s="471"/>
      <c r="C1475" s="561">
        <v>4</v>
      </c>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8">
        <f t="shared" ref="AJ1475:AJ1483" si="716">IF($DM1475=0,0,(IF(_xlfn.BITAND($DM1475, 128),"8,", "") &amp; IF(_xlfn.BITAND($DM1475,64),"7,", "") &amp; IF(_xlfn.BITAND($DM1475,7), _xlfn.BITAND($DM1475,7) &amp; ",", "") &amp; IF(_xlfn.BITAND($DM1475, 56), _xlfn.BITAND($DM1475, 56)/8, "")))</f>
        <v>0</v>
      </c>
      <c r="AK1475" s="129">
        <v>516160</v>
      </c>
      <c r="AL1475" s="129">
        <v>4</v>
      </c>
      <c r="AM1475" s="130" t="s">
        <v>165</v>
      </c>
      <c r="AN1475" s="131" t="s">
        <v>2311</v>
      </c>
      <c r="AO1475" s="131" t="s">
        <v>352</v>
      </c>
      <c r="AP1475" s="131" t="s">
        <v>2312</v>
      </c>
      <c r="AQ1475" s="140" t="str">
        <f>"and MAP "&amp;IF(v_KNK_MAP_mode=2,"load ","")&amp;"&gt; "</f>
        <v xml:space="preserve">and MAP &gt; </v>
      </c>
      <c r="AR1475" s="261">
        <v>13</v>
      </c>
      <c r="AS1475" s="142" t="s">
        <v>194</v>
      </c>
      <c r="AT1475" s="12"/>
      <c r="AU1475" s="12"/>
      <c r="AV1475" s="12"/>
      <c r="AW1475" s="12"/>
      <c r="AX1475" s="12"/>
      <c r="AY1475" s="12"/>
      <c r="AZ1475" s="12"/>
      <c r="BA1475" s="12"/>
      <c r="BB1475" s="12"/>
      <c r="BC1475" s="12"/>
      <c r="BD1475" s="15"/>
      <c r="BE1475" s="137" t="s">
        <v>2313</v>
      </c>
      <c r="BF1475" s="11" t="s">
        <v>264</v>
      </c>
      <c r="BG1475" s="11" t="s">
        <v>265</v>
      </c>
      <c r="BH1475" s="11" t="s">
        <v>266</v>
      </c>
      <c r="BI1475" s="11" t="s">
        <v>525</v>
      </c>
      <c r="BJ1475" s="11" t="s">
        <v>268</v>
      </c>
      <c r="BK1475" s="11" t="s">
        <v>485</v>
      </c>
      <c r="BL1475" s="11" t="s">
        <v>350</v>
      </c>
      <c r="BM1475" s="11" t="s">
        <v>179</v>
      </c>
      <c r="BN1475" s="11" t="s">
        <v>182</v>
      </c>
      <c r="BO1475" s="11" t="s">
        <v>181</v>
      </c>
      <c r="BP1475" s="11" t="s">
        <v>272</v>
      </c>
      <c r="BQ1475" s="11" t="s">
        <v>182</v>
      </c>
      <c r="BR1475" s="11" t="s">
        <v>182</v>
      </c>
      <c r="BS1475" s="11" t="s">
        <v>183</v>
      </c>
      <c r="BT1475" s="11" t="s">
        <v>182</v>
      </c>
      <c r="BU1475" s="11"/>
      <c r="BV1475" s="15"/>
      <c r="BW1475" s="15"/>
      <c r="BX1475" s="15"/>
      <c r="BY1475" s="15"/>
      <c r="BZ1475" s="15"/>
      <c r="CA1475" s="15"/>
      <c r="CB1475" s="15"/>
      <c r="CC1475" s="15"/>
      <c r="CD1475" s="15"/>
      <c r="CE1475" s="15"/>
      <c r="CF1475" s="15"/>
      <c r="CG1475" s="15"/>
      <c r="CH1475" s="15"/>
      <c r="CI1475" s="15"/>
      <c r="CJ1475" s="15"/>
      <c r="CK1475" s="15"/>
      <c r="CL1475" s="15"/>
      <c r="CM1475" s="15"/>
      <c r="CN1475" s="15"/>
      <c r="CO1475" s="15"/>
      <c r="CP1475" s="15"/>
      <c r="CQ1475" s="15"/>
      <c r="CR1475" s="15"/>
      <c r="CS1475" s="15"/>
      <c r="CT1475" s="15"/>
      <c r="CU1475" s="15"/>
      <c r="CV1475" s="15"/>
      <c r="CW1475" s="15"/>
      <c r="CX1475" s="15"/>
      <c r="CY1475" s="15"/>
      <c r="CZ1475" s="15"/>
      <c r="DA1475" s="15"/>
      <c r="DB1475" s="16">
        <f t="shared" si="711"/>
        <v>0</v>
      </c>
      <c r="DC1475" s="16">
        <f t="shared" si="712"/>
        <v>826</v>
      </c>
      <c r="DD1475" s="16"/>
      <c r="DE1475" s="16"/>
      <c r="DF1475" s="17"/>
      <c r="DG1475" s="16">
        <v>997</v>
      </c>
      <c r="DH1475" s="16">
        <f t="shared" si="713"/>
        <v>516160</v>
      </c>
      <c r="DI1475" s="16">
        <f t="shared" si="713"/>
        <v>4</v>
      </c>
      <c r="DJ1475" s="16">
        <f t="shared" si="714"/>
        <v>826</v>
      </c>
      <c r="DK1475" s="16">
        <f t="shared" si="715"/>
        <v>17</v>
      </c>
      <c r="DL1475" s="16">
        <f t="shared" si="715"/>
        <v>828</v>
      </c>
      <c r="DM1475" s="13">
        <v>0</v>
      </c>
      <c r="DN1475" s="16">
        <v>12</v>
      </c>
      <c r="DO1475" s="16"/>
      <c r="DP1475" s="16"/>
      <c r="DQ1475" s="16"/>
      <c r="DR1475" s="16"/>
      <c r="DS1475" s="16"/>
      <c r="DT1475" s="16"/>
      <c r="DU1475" s="16"/>
      <c r="DV1475" s="16"/>
      <c r="DW1475" s="138" t="s">
        <v>184</v>
      </c>
      <c r="DX1475" s="137" t="s">
        <v>273</v>
      </c>
      <c r="DY1475" s="137" t="s">
        <v>186</v>
      </c>
      <c r="DZ1475" s="17"/>
      <c r="EA1475" s="15"/>
      <c r="EB1475" s="15"/>
      <c r="EC1475" s="15"/>
      <c r="ED1475" s="15"/>
    </row>
    <row r="1476" spans="1:134" ht="15.6" hidden="1" customHeight="1" x14ac:dyDescent="0.3">
      <c r="A1476" s="123"/>
      <c r="B1476" s="471"/>
      <c r="C1476" s="561">
        <v>5</v>
      </c>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8">
        <f t="shared" si="716"/>
        <v>0</v>
      </c>
      <c r="AK1476" s="129">
        <v>516161</v>
      </c>
      <c r="AL1476" s="129">
        <v>4</v>
      </c>
      <c r="AM1476" s="130" t="s">
        <v>165</v>
      </c>
      <c r="AN1476" s="131" t="s">
        <v>2314</v>
      </c>
      <c r="AO1476" s="131" t="s">
        <v>167</v>
      </c>
      <c r="AP1476" s="131" t="s">
        <v>2314</v>
      </c>
      <c r="AQ1476" s="140" t="s">
        <v>2315</v>
      </c>
      <c r="AR1476" s="426" t="s">
        <v>224</v>
      </c>
      <c r="AS1476" s="142"/>
      <c r="AT1476" s="12"/>
      <c r="AU1476" s="12"/>
      <c r="AV1476" s="12"/>
      <c r="AW1476" s="12"/>
      <c r="AX1476" s="12"/>
      <c r="AY1476" s="12"/>
      <c r="AZ1476" s="12"/>
      <c r="BA1476" s="12"/>
      <c r="BB1476" s="12"/>
      <c r="BC1476" s="12"/>
      <c r="BD1476" s="15"/>
      <c r="BE1476" s="137" t="s">
        <v>2316</v>
      </c>
      <c r="BF1476" s="11" t="s">
        <v>264</v>
      </c>
      <c r="BG1476" s="11" t="s">
        <v>265</v>
      </c>
      <c r="BH1476" s="11" t="s">
        <v>266</v>
      </c>
      <c r="BI1476" s="11" t="s">
        <v>525</v>
      </c>
      <c r="BJ1476" s="11" t="s">
        <v>268</v>
      </c>
      <c r="BK1476" s="11" t="s">
        <v>485</v>
      </c>
      <c r="BL1476" s="11" t="s">
        <v>350</v>
      </c>
      <c r="BM1476" s="11" t="s">
        <v>179</v>
      </c>
      <c r="BN1476" s="11" t="s">
        <v>182</v>
      </c>
      <c r="BO1476" s="11" t="s">
        <v>181</v>
      </c>
      <c r="BP1476" s="11" t="s">
        <v>272</v>
      </c>
      <c r="BQ1476" s="11" t="s">
        <v>182</v>
      </c>
      <c r="BR1476" s="11" t="s">
        <v>182</v>
      </c>
      <c r="BS1476" s="11" t="s">
        <v>183</v>
      </c>
      <c r="BT1476" s="11" t="s">
        <v>182</v>
      </c>
      <c r="BU1476" s="11"/>
      <c r="BV1476" s="15"/>
      <c r="BW1476" s="15"/>
      <c r="BX1476" s="15"/>
      <c r="BY1476" s="15"/>
      <c r="BZ1476" s="15"/>
      <c r="CA1476" s="15"/>
      <c r="CB1476" s="15"/>
      <c r="CC1476" s="15"/>
      <c r="CD1476" s="15"/>
      <c r="CE1476" s="15"/>
      <c r="CF1476" s="15"/>
      <c r="CG1476" s="15"/>
      <c r="CH1476" s="15"/>
      <c r="CI1476" s="15"/>
      <c r="CJ1476" s="15"/>
      <c r="CK1476" s="15"/>
      <c r="CL1476" s="15"/>
      <c r="CM1476" s="15"/>
      <c r="CN1476" s="15"/>
      <c r="CO1476" s="15"/>
      <c r="CP1476" s="15"/>
      <c r="CQ1476" s="15"/>
      <c r="CR1476" s="15"/>
      <c r="CS1476" s="15"/>
      <c r="CT1476" s="15"/>
      <c r="CU1476" s="15"/>
      <c r="CV1476" s="15"/>
      <c r="CW1476" s="15"/>
      <c r="CX1476" s="15"/>
      <c r="CY1476" s="15"/>
      <c r="CZ1476" s="15"/>
      <c r="DA1476" s="15"/>
      <c r="DB1476" s="16">
        <f t="shared" si="711"/>
        <v>0</v>
      </c>
      <c r="DC1476" s="16">
        <f t="shared" si="712"/>
        <v>4928</v>
      </c>
      <c r="DD1476" s="16"/>
      <c r="DE1476" s="16"/>
      <c r="DF1476" s="17"/>
      <c r="DG1476" s="16">
        <v>998</v>
      </c>
      <c r="DH1476" s="16">
        <f t="shared" si="713"/>
        <v>516161</v>
      </c>
      <c r="DI1476" s="16">
        <f t="shared" si="713"/>
        <v>4</v>
      </c>
      <c r="DJ1476" s="16">
        <f t="shared" si="714"/>
        <v>4928</v>
      </c>
      <c r="DK1476" s="16">
        <f t="shared" si="715"/>
        <v>0</v>
      </c>
      <c r="DL1476" s="16">
        <f t="shared" si="715"/>
        <v>4928</v>
      </c>
      <c r="DM1476" s="13">
        <v>0</v>
      </c>
      <c r="DN1476" s="16">
        <v>12</v>
      </c>
      <c r="DO1476" s="16"/>
      <c r="DP1476" s="16"/>
      <c r="DQ1476" s="16"/>
      <c r="DR1476" s="16"/>
      <c r="DS1476" s="16"/>
      <c r="DT1476" s="16"/>
      <c r="DU1476" s="16"/>
      <c r="DV1476" s="16"/>
      <c r="DW1476" s="138" t="s">
        <v>184</v>
      </c>
      <c r="DX1476" s="137" t="s">
        <v>273</v>
      </c>
      <c r="DY1476" s="137" t="s">
        <v>186</v>
      </c>
      <c r="DZ1476" s="17"/>
      <c r="EA1476" s="15"/>
      <c r="EB1476" s="15"/>
      <c r="EC1476" s="15"/>
      <c r="ED1476" s="15"/>
    </row>
    <row r="1477" spans="1:134" ht="15.6" hidden="1" customHeight="1" x14ac:dyDescent="0.3">
      <c r="A1477" s="342" t="s">
        <v>1454</v>
      </c>
      <c r="B1477" s="471"/>
      <c r="C1477" s="561">
        <v>6</v>
      </c>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8">
        <f t="shared" si="716"/>
        <v>0</v>
      </c>
      <c r="AK1477" s="129">
        <v>516162</v>
      </c>
      <c r="AL1477" s="129">
        <v>4</v>
      </c>
      <c r="AM1477" s="130" t="s">
        <v>165</v>
      </c>
      <c r="AN1477" s="131" t="s">
        <v>2317</v>
      </c>
      <c r="AO1477" s="131" t="s">
        <v>167</v>
      </c>
      <c r="AP1477" s="131" t="s">
        <v>2317</v>
      </c>
      <c r="AQ1477" s="140"/>
      <c r="AR1477" s="336"/>
      <c r="AS1477" s="142"/>
      <c r="AT1477" s="12"/>
      <c r="AU1477" s="12"/>
      <c r="AV1477" s="12"/>
      <c r="AW1477" s="12"/>
      <c r="AX1477" s="12"/>
      <c r="AY1477" s="12"/>
      <c r="AZ1477" s="12"/>
      <c r="BA1477" s="12"/>
      <c r="BB1477" s="12"/>
      <c r="BC1477" s="12"/>
      <c r="BD1477" s="15"/>
      <c r="BE1477" s="137" t="s">
        <v>2318</v>
      </c>
      <c r="BF1477" s="11" t="s">
        <v>264</v>
      </c>
      <c r="BG1477" s="11" t="s">
        <v>265</v>
      </c>
      <c r="BH1477" s="11" t="s">
        <v>266</v>
      </c>
      <c r="BI1477" s="11" t="s">
        <v>525</v>
      </c>
      <c r="BJ1477" s="11" t="s">
        <v>268</v>
      </c>
      <c r="BK1477" s="11" t="s">
        <v>485</v>
      </c>
      <c r="BL1477" s="11" t="s">
        <v>350</v>
      </c>
      <c r="BM1477" s="11" t="s">
        <v>179</v>
      </c>
      <c r="BN1477" s="11" t="s">
        <v>182</v>
      </c>
      <c r="BO1477" s="11" t="s">
        <v>181</v>
      </c>
      <c r="BP1477" s="11" t="s">
        <v>272</v>
      </c>
      <c r="BQ1477" s="11" t="s">
        <v>182</v>
      </c>
      <c r="BR1477" s="11" t="s">
        <v>182</v>
      </c>
      <c r="BS1477" s="11" t="s">
        <v>183</v>
      </c>
      <c r="BT1477" s="11" t="s">
        <v>182</v>
      </c>
      <c r="BU1477" s="11"/>
      <c r="BV1477" s="15"/>
      <c r="BW1477" s="15"/>
      <c r="BX1477" s="15"/>
      <c r="BY1477" s="15"/>
      <c r="BZ1477" s="15"/>
      <c r="CA1477" s="15"/>
      <c r="CB1477" s="15"/>
      <c r="CC1477" s="15"/>
      <c r="CD1477" s="15"/>
      <c r="CE1477" s="15"/>
      <c r="CF1477" s="15"/>
      <c r="CG1477" s="15"/>
      <c r="CH1477" s="15"/>
      <c r="CI1477" s="15"/>
      <c r="CJ1477" s="15"/>
      <c r="CK1477" s="15"/>
      <c r="CL1477" s="15"/>
      <c r="CM1477" s="15"/>
      <c r="CN1477" s="15"/>
      <c r="CO1477" s="15"/>
      <c r="CP1477" s="15"/>
      <c r="CQ1477" s="15"/>
      <c r="CR1477" s="15"/>
      <c r="CS1477" s="15"/>
      <c r="CT1477" s="15"/>
      <c r="CU1477" s="15"/>
      <c r="CV1477" s="15"/>
      <c r="CW1477" s="15"/>
      <c r="CX1477" s="15"/>
      <c r="CY1477" s="15"/>
      <c r="CZ1477" s="15"/>
      <c r="DA1477" s="15"/>
      <c r="DB1477" s="16">
        <f t="shared" si="711"/>
        <v>0</v>
      </c>
      <c r="DC1477" s="16">
        <f t="shared" si="712"/>
        <v>4929</v>
      </c>
      <c r="DD1477" s="16"/>
      <c r="DE1477" s="16"/>
      <c r="DF1477" s="17"/>
      <c r="DG1477" s="16">
        <v>999</v>
      </c>
      <c r="DH1477" s="16">
        <f t="shared" si="713"/>
        <v>516162</v>
      </c>
      <c r="DI1477" s="16">
        <f t="shared" si="713"/>
        <v>4</v>
      </c>
      <c r="DJ1477" s="16">
        <f t="shared" si="714"/>
        <v>4929</v>
      </c>
      <c r="DK1477" s="16">
        <f t="shared" si="715"/>
        <v>0</v>
      </c>
      <c r="DL1477" s="16">
        <f t="shared" si="715"/>
        <v>4929</v>
      </c>
      <c r="DM1477" s="13">
        <v>0</v>
      </c>
      <c r="DN1477" s="16">
        <v>12</v>
      </c>
      <c r="DO1477" s="16"/>
      <c r="DP1477" s="16"/>
      <c r="DQ1477" s="16"/>
      <c r="DR1477" s="16"/>
      <c r="DS1477" s="16"/>
      <c r="DT1477" s="16"/>
      <c r="DU1477" s="16"/>
      <c r="DV1477" s="16"/>
      <c r="DW1477" s="138" t="s">
        <v>184</v>
      </c>
      <c r="DX1477" s="137" t="s">
        <v>273</v>
      </c>
      <c r="DY1477" s="137" t="s">
        <v>186</v>
      </c>
      <c r="DZ1477" s="17"/>
      <c r="EA1477" s="15"/>
      <c r="EB1477" s="15"/>
      <c r="EC1477" s="15"/>
      <c r="ED1477" s="15"/>
    </row>
    <row r="1478" spans="1:134" ht="15.6" hidden="1" customHeight="1" x14ac:dyDescent="0.3">
      <c r="A1478" s="342" t="s">
        <v>1456</v>
      </c>
      <c r="B1478" s="471"/>
      <c r="C1478" s="561">
        <v>7</v>
      </c>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8">
        <f t="shared" si="716"/>
        <v>0</v>
      </c>
      <c r="AK1478" s="129">
        <v>516163</v>
      </c>
      <c r="AL1478" s="129">
        <v>4</v>
      </c>
      <c r="AM1478" s="130" t="s">
        <v>165</v>
      </c>
      <c r="AN1478" s="131" t="s">
        <v>2319</v>
      </c>
      <c r="AO1478" s="131" t="s">
        <v>167</v>
      </c>
      <c r="AP1478" s="131" t="s">
        <v>2319</v>
      </c>
      <c r="AQ1478" s="140"/>
      <c r="AR1478" s="336"/>
      <c r="AS1478" s="142"/>
      <c r="AT1478" s="12"/>
      <c r="AU1478" s="12"/>
      <c r="AV1478" s="12"/>
      <c r="AW1478" s="12"/>
      <c r="AX1478" s="12"/>
      <c r="AY1478" s="12"/>
      <c r="AZ1478" s="12"/>
      <c r="BA1478" s="12"/>
      <c r="BB1478" s="12"/>
      <c r="BC1478" s="12"/>
      <c r="BD1478" s="15"/>
      <c r="BE1478" s="137" t="s">
        <v>2320</v>
      </c>
      <c r="BF1478" s="11" t="s">
        <v>264</v>
      </c>
      <c r="BG1478" s="11" t="s">
        <v>265</v>
      </c>
      <c r="BH1478" s="11" t="s">
        <v>266</v>
      </c>
      <c r="BI1478" s="11" t="s">
        <v>525</v>
      </c>
      <c r="BJ1478" s="11" t="s">
        <v>268</v>
      </c>
      <c r="BK1478" s="11" t="s">
        <v>485</v>
      </c>
      <c r="BL1478" s="11" t="s">
        <v>350</v>
      </c>
      <c r="BM1478" s="11" t="s">
        <v>179</v>
      </c>
      <c r="BN1478" s="11" t="s">
        <v>182</v>
      </c>
      <c r="BO1478" s="11" t="s">
        <v>181</v>
      </c>
      <c r="BP1478" s="11" t="s">
        <v>272</v>
      </c>
      <c r="BQ1478" s="11" t="s">
        <v>182</v>
      </c>
      <c r="BR1478" s="11" t="s">
        <v>182</v>
      </c>
      <c r="BS1478" s="11" t="s">
        <v>183</v>
      </c>
      <c r="BT1478" s="11" t="s">
        <v>182</v>
      </c>
      <c r="BU1478" s="11"/>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c r="CU1478" s="15"/>
      <c r="CV1478" s="15"/>
      <c r="CW1478" s="15"/>
      <c r="CX1478" s="15"/>
      <c r="CY1478" s="15"/>
      <c r="CZ1478" s="15"/>
      <c r="DA1478" s="15"/>
      <c r="DB1478" s="16">
        <f t="shared" si="711"/>
        <v>0</v>
      </c>
      <c r="DC1478" s="16">
        <f t="shared" si="712"/>
        <v>4930</v>
      </c>
      <c r="DD1478" s="16"/>
      <c r="DE1478" s="16"/>
      <c r="DF1478" s="17"/>
      <c r="DG1478" s="16">
        <v>1000</v>
      </c>
      <c r="DH1478" s="16">
        <f t="shared" si="713"/>
        <v>516163</v>
      </c>
      <c r="DI1478" s="16">
        <f t="shared" si="713"/>
        <v>4</v>
      </c>
      <c r="DJ1478" s="16">
        <f t="shared" si="714"/>
        <v>4930</v>
      </c>
      <c r="DK1478" s="16">
        <f t="shared" si="715"/>
        <v>0</v>
      </c>
      <c r="DL1478" s="16">
        <f t="shared" si="715"/>
        <v>4930</v>
      </c>
      <c r="DM1478" s="13">
        <v>0</v>
      </c>
      <c r="DN1478" s="16">
        <v>12</v>
      </c>
      <c r="DO1478" s="16"/>
      <c r="DP1478" s="16"/>
      <c r="DQ1478" s="16"/>
      <c r="DR1478" s="16"/>
      <c r="DS1478" s="16"/>
      <c r="DT1478" s="16"/>
      <c r="DU1478" s="16"/>
      <c r="DV1478" s="16"/>
      <c r="DW1478" s="138" t="s">
        <v>184</v>
      </c>
      <c r="DX1478" s="137" t="s">
        <v>273</v>
      </c>
      <c r="DY1478" s="137" t="s">
        <v>186</v>
      </c>
      <c r="DZ1478" s="17"/>
      <c r="EA1478" s="15"/>
      <c r="EB1478" s="15"/>
      <c r="EC1478" s="15"/>
      <c r="ED1478" s="15"/>
    </row>
    <row r="1479" spans="1:134" ht="15.6" hidden="1" customHeight="1" x14ac:dyDescent="0.3">
      <c r="A1479" s="342" t="s">
        <v>229</v>
      </c>
      <c r="B1479" s="471"/>
      <c r="C1479" s="561">
        <v>8</v>
      </c>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8">
        <f t="shared" si="716"/>
        <v>0</v>
      </c>
      <c r="AK1479" s="129">
        <v>516164</v>
      </c>
      <c r="AL1479" s="129">
        <v>4</v>
      </c>
      <c r="AM1479" s="130" t="s">
        <v>165</v>
      </c>
      <c r="AN1479" s="131" t="s">
        <v>2321</v>
      </c>
      <c r="AO1479" s="131" t="s">
        <v>167</v>
      </c>
      <c r="AP1479" s="131" t="s">
        <v>2321</v>
      </c>
      <c r="AQ1479" s="140"/>
      <c r="AR1479" s="336"/>
      <c r="AS1479" s="142"/>
      <c r="AT1479" s="12"/>
      <c r="AU1479" s="12"/>
      <c r="AV1479" s="12"/>
      <c r="AW1479" s="12"/>
      <c r="AX1479" s="12"/>
      <c r="AY1479" s="12"/>
      <c r="AZ1479" s="12"/>
      <c r="BA1479" s="12"/>
      <c r="BB1479" s="12"/>
      <c r="BC1479" s="12"/>
      <c r="BD1479" s="15"/>
      <c r="BE1479" s="137" t="s">
        <v>2322</v>
      </c>
      <c r="BF1479" s="11" t="s">
        <v>264</v>
      </c>
      <c r="BG1479" s="11" t="s">
        <v>265</v>
      </c>
      <c r="BH1479" s="11" t="s">
        <v>266</v>
      </c>
      <c r="BI1479" s="11" t="s">
        <v>525</v>
      </c>
      <c r="BJ1479" s="11" t="s">
        <v>268</v>
      </c>
      <c r="BK1479" s="11" t="s">
        <v>485</v>
      </c>
      <c r="BL1479" s="11" t="s">
        <v>350</v>
      </c>
      <c r="BM1479" s="11" t="s">
        <v>179</v>
      </c>
      <c r="BN1479" s="11" t="s">
        <v>182</v>
      </c>
      <c r="BO1479" s="11" t="s">
        <v>181</v>
      </c>
      <c r="BP1479" s="11" t="s">
        <v>272</v>
      </c>
      <c r="BQ1479" s="11" t="s">
        <v>182</v>
      </c>
      <c r="BR1479" s="11" t="s">
        <v>182</v>
      </c>
      <c r="BS1479" s="11" t="s">
        <v>183</v>
      </c>
      <c r="BT1479" s="11" t="s">
        <v>182</v>
      </c>
      <c r="BU1479" s="11"/>
      <c r="BV1479" s="15"/>
      <c r="BW1479" s="15"/>
      <c r="BX1479" s="15"/>
      <c r="BY1479" s="15"/>
      <c r="BZ1479" s="15"/>
      <c r="CA1479" s="15"/>
      <c r="CB1479" s="15"/>
      <c r="CC1479" s="15"/>
      <c r="CD1479" s="15"/>
      <c r="CE1479" s="15"/>
      <c r="CF1479" s="15"/>
      <c r="CG1479" s="15"/>
      <c r="CH1479" s="15"/>
      <c r="CI1479" s="15"/>
      <c r="CJ1479" s="15"/>
      <c r="CK1479" s="15"/>
      <c r="CL1479" s="15"/>
      <c r="CM1479" s="15"/>
      <c r="CN1479" s="15"/>
      <c r="CO1479" s="15"/>
      <c r="CP1479" s="15"/>
      <c r="CQ1479" s="15"/>
      <c r="CR1479" s="15"/>
      <c r="CS1479" s="15"/>
      <c r="CT1479" s="15"/>
      <c r="CU1479" s="15"/>
      <c r="CV1479" s="15"/>
      <c r="CW1479" s="15"/>
      <c r="CX1479" s="15"/>
      <c r="CY1479" s="15"/>
      <c r="CZ1479" s="15"/>
      <c r="DA1479" s="15"/>
      <c r="DB1479" s="16">
        <f t="shared" si="711"/>
        <v>0</v>
      </c>
      <c r="DC1479" s="16">
        <f t="shared" si="712"/>
        <v>4931</v>
      </c>
      <c r="DD1479" s="16"/>
      <c r="DE1479" s="16"/>
      <c r="DF1479" s="17"/>
      <c r="DG1479" s="16">
        <v>1001</v>
      </c>
      <c r="DH1479" s="16">
        <f t="shared" si="713"/>
        <v>516164</v>
      </c>
      <c r="DI1479" s="16">
        <f t="shared" si="713"/>
        <v>4</v>
      </c>
      <c r="DJ1479" s="16">
        <f t="shared" si="714"/>
        <v>4931</v>
      </c>
      <c r="DK1479" s="16">
        <f t="shared" si="715"/>
        <v>0</v>
      </c>
      <c r="DL1479" s="16">
        <f t="shared" si="715"/>
        <v>4931</v>
      </c>
      <c r="DM1479" s="13">
        <v>0</v>
      </c>
      <c r="DN1479" s="16">
        <v>12</v>
      </c>
      <c r="DO1479" s="16"/>
      <c r="DP1479" s="16"/>
      <c r="DQ1479" s="16"/>
      <c r="DR1479" s="16"/>
      <c r="DS1479" s="16"/>
      <c r="DT1479" s="16"/>
      <c r="DU1479" s="16"/>
      <c r="DV1479" s="16"/>
      <c r="DW1479" s="138" t="s">
        <v>184</v>
      </c>
      <c r="DX1479" s="137" t="s">
        <v>273</v>
      </c>
      <c r="DY1479" s="137" t="s">
        <v>186</v>
      </c>
      <c r="DZ1479" s="17"/>
      <c r="EA1479" s="15"/>
      <c r="EB1479" s="15"/>
      <c r="EC1479" s="15"/>
      <c r="ED1479" s="15"/>
    </row>
    <row r="1480" spans="1:134" ht="15.6" hidden="1" customHeight="1" x14ac:dyDescent="0.3">
      <c r="A1480" s="220"/>
      <c r="B1480" s="471"/>
      <c r="C1480" s="561">
        <v>9</v>
      </c>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8">
        <f t="shared" si="716"/>
        <v>0</v>
      </c>
      <c r="AK1480" s="129">
        <v>516165</v>
      </c>
      <c r="AL1480" s="129">
        <v>4</v>
      </c>
      <c r="AM1480" s="130" t="s">
        <v>165</v>
      </c>
      <c r="AN1480" s="131" t="s">
        <v>2323</v>
      </c>
      <c r="AO1480" s="131" t="s">
        <v>167</v>
      </c>
      <c r="AP1480" s="131" t="s">
        <v>2323</v>
      </c>
      <c r="AQ1480" s="140"/>
      <c r="AR1480" s="336"/>
      <c r="AS1480" s="142"/>
      <c r="AT1480" s="12"/>
      <c r="AU1480" s="12"/>
      <c r="AV1480" s="12"/>
      <c r="AW1480" s="12"/>
      <c r="AX1480" s="12"/>
      <c r="AY1480" s="12"/>
      <c r="AZ1480" s="12"/>
      <c r="BA1480" s="12"/>
      <c r="BB1480" s="12"/>
      <c r="BC1480" s="12"/>
      <c r="BD1480" s="15"/>
      <c r="BE1480" s="137" t="s">
        <v>2324</v>
      </c>
      <c r="BF1480" s="11" t="s">
        <v>264</v>
      </c>
      <c r="BG1480" s="11" t="s">
        <v>265</v>
      </c>
      <c r="BH1480" s="11" t="s">
        <v>266</v>
      </c>
      <c r="BI1480" s="11" t="s">
        <v>525</v>
      </c>
      <c r="BJ1480" s="11" t="s">
        <v>268</v>
      </c>
      <c r="BK1480" s="11" t="s">
        <v>485</v>
      </c>
      <c r="BL1480" s="11" t="s">
        <v>350</v>
      </c>
      <c r="BM1480" s="11" t="s">
        <v>179</v>
      </c>
      <c r="BN1480" s="11" t="s">
        <v>182</v>
      </c>
      <c r="BO1480" s="11" t="s">
        <v>181</v>
      </c>
      <c r="BP1480" s="11" t="s">
        <v>272</v>
      </c>
      <c r="BQ1480" s="11" t="s">
        <v>182</v>
      </c>
      <c r="BR1480" s="11" t="s">
        <v>182</v>
      </c>
      <c r="BS1480" s="11" t="s">
        <v>183</v>
      </c>
      <c r="BT1480" s="11" t="s">
        <v>182</v>
      </c>
      <c r="BU1480" s="11"/>
      <c r="BV1480" s="15"/>
      <c r="BW1480" s="15"/>
      <c r="BX1480" s="15"/>
      <c r="BY1480" s="15"/>
      <c r="BZ1480" s="15"/>
      <c r="CA1480" s="15"/>
      <c r="CB1480" s="15"/>
      <c r="CC1480" s="15"/>
      <c r="CD1480" s="15"/>
      <c r="CE1480" s="15"/>
      <c r="CF1480" s="15"/>
      <c r="CG1480" s="15"/>
      <c r="CH1480" s="15"/>
      <c r="CI1480" s="15"/>
      <c r="CJ1480" s="15"/>
      <c r="CK1480" s="15"/>
      <c r="CL1480" s="15"/>
      <c r="CM1480" s="15"/>
      <c r="CN1480" s="15"/>
      <c r="CO1480" s="15"/>
      <c r="CP1480" s="15"/>
      <c r="CQ1480" s="15"/>
      <c r="CR1480" s="15"/>
      <c r="CS1480" s="15"/>
      <c r="CT1480" s="15"/>
      <c r="CU1480" s="15"/>
      <c r="CV1480" s="15"/>
      <c r="CW1480" s="15"/>
      <c r="CX1480" s="15"/>
      <c r="CY1480" s="15"/>
      <c r="CZ1480" s="15"/>
      <c r="DA1480" s="15"/>
      <c r="DB1480" s="16">
        <f t="shared" si="711"/>
        <v>0</v>
      </c>
      <c r="DC1480" s="16">
        <f t="shared" si="712"/>
        <v>4932</v>
      </c>
      <c r="DD1480" s="16"/>
      <c r="DE1480" s="16"/>
      <c r="DF1480" s="17"/>
      <c r="DG1480" s="16">
        <v>1002</v>
      </c>
      <c r="DH1480" s="16">
        <f t="shared" si="713"/>
        <v>516165</v>
      </c>
      <c r="DI1480" s="16">
        <f t="shared" si="713"/>
        <v>4</v>
      </c>
      <c r="DJ1480" s="16">
        <f t="shared" si="714"/>
        <v>4932</v>
      </c>
      <c r="DK1480" s="16">
        <f t="shared" si="715"/>
        <v>0</v>
      </c>
      <c r="DL1480" s="16">
        <f t="shared" si="715"/>
        <v>4932</v>
      </c>
      <c r="DM1480" s="13">
        <v>0</v>
      </c>
      <c r="DN1480" s="16">
        <v>12</v>
      </c>
      <c r="DO1480" s="16"/>
      <c r="DP1480" s="16"/>
      <c r="DQ1480" s="16"/>
      <c r="DR1480" s="16"/>
      <c r="DS1480" s="16"/>
      <c r="DT1480" s="16"/>
      <c r="DU1480" s="16"/>
      <c r="DV1480" s="16"/>
      <c r="DW1480" s="138" t="s">
        <v>184</v>
      </c>
      <c r="DX1480" s="137" t="s">
        <v>273</v>
      </c>
      <c r="DY1480" s="137" t="s">
        <v>186</v>
      </c>
      <c r="DZ1480" s="17"/>
      <c r="EA1480" s="15"/>
      <c r="EB1480" s="15"/>
      <c r="EC1480" s="15"/>
      <c r="ED1480" s="15"/>
    </row>
    <row r="1481" spans="1:134" ht="15.6" hidden="1" customHeight="1" x14ac:dyDescent="0.3">
      <c r="A1481" s="220"/>
      <c r="B1481" s="471"/>
      <c r="C1481" s="561">
        <v>10</v>
      </c>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8">
        <f t="shared" si="716"/>
        <v>0</v>
      </c>
      <c r="AK1481" s="129">
        <v>516166</v>
      </c>
      <c r="AL1481" s="129">
        <v>4</v>
      </c>
      <c r="AM1481" s="130" t="s">
        <v>165</v>
      </c>
      <c r="AN1481" s="131" t="s">
        <v>2325</v>
      </c>
      <c r="AO1481" s="131" t="s">
        <v>167</v>
      </c>
      <c r="AP1481" s="131" t="s">
        <v>2325</v>
      </c>
      <c r="AQ1481" s="140"/>
      <c r="AR1481" s="336"/>
      <c r="AS1481" s="142"/>
      <c r="AT1481" s="12"/>
      <c r="AU1481" s="12"/>
      <c r="AV1481" s="12"/>
      <c r="AW1481" s="12"/>
      <c r="AX1481" s="12"/>
      <c r="AY1481" s="12"/>
      <c r="AZ1481" s="12"/>
      <c r="BA1481" s="12"/>
      <c r="BB1481" s="12"/>
      <c r="BC1481" s="12"/>
      <c r="BD1481" s="15"/>
      <c r="BE1481" s="137" t="s">
        <v>2326</v>
      </c>
      <c r="BF1481" s="11" t="s">
        <v>264</v>
      </c>
      <c r="BG1481" s="11" t="s">
        <v>265</v>
      </c>
      <c r="BH1481" s="11" t="s">
        <v>266</v>
      </c>
      <c r="BI1481" s="11" t="s">
        <v>525</v>
      </c>
      <c r="BJ1481" s="11" t="s">
        <v>268</v>
      </c>
      <c r="BK1481" s="11" t="s">
        <v>485</v>
      </c>
      <c r="BL1481" s="11" t="s">
        <v>350</v>
      </c>
      <c r="BM1481" s="11" t="s">
        <v>179</v>
      </c>
      <c r="BN1481" s="11" t="s">
        <v>182</v>
      </c>
      <c r="BO1481" s="11" t="s">
        <v>181</v>
      </c>
      <c r="BP1481" s="11" t="s">
        <v>272</v>
      </c>
      <c r="BQ1481" s="11" t="s">
        <v>182</v>
      </c>
      <c r="BR1481" s="11" t="s">
        <v>182</v>
      </c>
      <c r="BS1481" s="11" t="s">
        <v>183</v>
      </c>
      <c r="BT1481" s="11" t="s">
        <v>182</v>
      </c>
      <c r="BU1481" s="11"/>
      <c r="BV1481" s="15"/>
      <c r="BW1481" s="15"/>
      <c r="BX1481" s="15"/>
      <c r="BY1481" s="15"/>
      <c r="BZ1481" s="15"/>
      <c r="CA1481" s="15"/>
      <c r="CB1481" s="15"/>
      <c r="CC1481" s="15"/>
      <c r="CD1481" s="15"/>
      <c r="CE1481" s="15"/>
      <c r="CF1481" s="15"/>
      <c r="CG1481" s="15"/>
      <c r="CH1481" s="15"/>
      <c r="CI1481" s="15"/>
      <c r="CJ1481" s="15"/>
      <c r="CK1481" s="15"/>
      <c r="CL1481" s="15"/>
      <c r="CM1481" s="15"/>
      <c r="CN1481" s="15"/>
      <c r="CO1481" s="15"/>
      <c r="CP1481" s="15"/>
      <c r="CQ1481" s="15"/>
      <c r="CR1481" s="15"/>
      <c r="CS1481" s="15"/>
      <c r="CT1481" s="15"/>
      <c r="CU1481" s="15"/>
      <c r="CV1481" s="15"/>
      <c r="CW1481" s="15"/>
      <c r="CX1481" s="15"/>
      <c r="CY1481" s="15"/>
      <c r="CZ1481" s="15"/>
      <c r="DA1481" s="15"/>
      <c r="DB1481" s="16">
        <f t="shared" si="711"/>
        <v>0</v>
      </c>
      <c r="DC1481" s="16">
        <f t="shared" si="712"/>
        <v>4933</v>
      </c>
      <c r="DD1481" s="16"/>
      <c r="DE1481" s="16"/>
      <c r="DF1481" s="17"/>
      <c r="DG1481" s="16">
        <v>1003</v>
      </c>
      <c r="DH1481" s="16">
        <f t="shared" si="713"/>
        <v>516166</v>
      </c>
      <c r="DI1481" s="16">
        <f t="shared" si="713"/>
        <v>4</v>
      </c>
      <c r="DJ1481" s="16">
        <f t="shared" si="714"/>
        <v>4933</v>
      </c>
      <c r="DK1481" s="16">
        <f t="shared" si="715"/>
        <v>0</v>
      </c>
      <c r="DL1481" s="16">
        <f t="shared" si="715"/>
        <v>4933</v>
      </c>
      <c r="DM1481" s="13">
        <v>0</v>
      </c>
      <c r="DN1481" s="16">
        <v>12</v>
      </c>
      <c r="DO1481" s="16"/>
      <c r="DP1481" s="16"/>
      <c r="DQ1481" s="16"/>
      <c r="DR1481" s="16"/>
      <c r="DS1481" s="16"/>
      <c r="DT1481" s="16"/>
      <c r="DU1481" s="16"/>
      <c r="DV1481" s="16"/>
      <c r="DW1481" s="138" t="s">
        <v>184</v>
      </c>
      <c r="DX1481" s="137" t="s">
        <v>273</v>
      </c>
      <c r="DY1481" s="137" t="s">
        <v>186</v>
      </c>
      <c r="DZ1481" s="17"/>
      <c r="EA1481" s="15"/>
      <c r="EB1481" s="15"/>
      <c r="EC1481" s="15"/>
      <c r="ED1481" s="15"/>
    </row>
    <row r="1482" spans="1:134" ht="15.6" hidden="1" customHeight="1" x14ac:dyDescent="0.3">
      <c r="A1482" s="220"/>
      <c r="B1482" s="471"/>
      <c r="C1482" s="561">
        <v>11</v>
      </c>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8">
        <f t="shared" si="716"/>
        <v>0</v>
      </c>
      <c r="AK1482" s="129">
        <v>516167</v>
      </c>
      <c r="AL1482" s="129">
        <v>4</v>
      </c>
      <c r="AM1482" s="130" t="s">
        <v>165</v>
      </c>
      <c r="AN1482" s="131" t="s">
        <v>2327</v>
      </c>
      <c r="AO1482" s="131" t="s">
        <v>167</v>
      </c>
      <c r="AP1482" s="131" t="s">
        <v>2327</v>
      </c>
      <c r="AQ1482" s="140"/>
      <c r="AR1482" s="336"/>
      <c r="AS1482" s="142"/>
      <c r="AT1482" s="12"/>
      <c r="AU1482" s="12"/>
      <c r="AV1482" s="12"/>
      <c r="AW1482" s="12"/>
      <c r="AX1482" s="12"/>
      <c r="AY1482" s="12"/>
      <c r="AZ1482" s="12"/>
      <c r="BA1482" s="12"/>
      <c r="BB1482" s="12"/>
      <c r="BC1482" s="12"/>
      <c r="BD1482" s="15"/>
      <c r="BE1482" s="137" t="s">
        <v>2328</v>
      </c>
      <c r="BF1482" s="11" t="s">
        <v>264</v>
      </c>
      <c r="BG1482" s="11" t="s">
        <v>265</v>
      </c>
      <c r="BH1482" s="11" t="s">
        <v>266</v>
      </c>
      <c r="BI1482" s="11" t="s">
        <v>525</v>
      </c>
      <c r="BJ1482" s="11" t="s">
        <v>268</v>
      </c>
      <c r="BK1482" s="11" t="s">
        <v>485</v>
      </c>
      <c r="BL1482" s="11" t="s">
        <v>350</v>
      </c>
      <c r="BM1482" s="11" t="s">
        <v>179</v>
      </c>
      <c r="BN1482" s="11" t="s">
        <v>182</v>
      </c>
      <c r="BO1482" s="11" t="s">
        <v>181</v>
      </c>
      <c r="BP1482" s="11" t="s">
        <v>272</v>
      </c>
      <c r="BQ1482" s="11" t="s">
        <v>182</v>
      </c>
      <c r="BR1482" s="11" t="s">
        <v>182</v>
      </c>
      <c r="BS1482" s="11" t="s">
        <v>183</v>
      </c>
      <c r="BT1482" s="11" t="s">
        <v>182</v>
      </c>
      <c r="BU1482" s="11"/>
      <c r="BV1482" s="15"/>
      <c r="BW1482" s="15"/>
      <c r="BX1482" s="15"/>
      <c r="BY1482" s="15"/>
      <c r="BZ1482" s="15"/>
      <c r="CA1482" s="15"/>
      <c r="CB1482" s="15"/>
      <c r="CC1482" s="15"/>
      <c r="CD1482" s="15"/>
      <c r="CE1482" s="15"/>
      <c r="CF1482" s="15"/>
      <c r="CG1482" s="15"/>
      <c r="CH1482" s="15"/>
      <c r="CI1482" s="15"/>
      <c r="CJ1482" s="15"/>
      <c r="CK1482" s="15"/>
      <c r="CL1482" s="15"/>
      <c r="CM1482" s="15"/>
      <c r="CN1482" s="15"/>
      <c r="CO1482" s="15"/>
      <c r="CP1482" s="15"/>
      <c r="CQ1482" s="15"/>
      <c r="CR1482" s="15"/>
      <c r="CS1482" s="15"/>
      <c r="CT1482" s="15"/>
      <c r="CU1482" s="15"/>
      <c r="CV1482" s="15"/>
      <c r="CW1482" s="15"/>
      <c r="CX1482" s="15"/>
      <c r="CY1482" s="15"/>
      <c r="CZ1482" s="15"/>
      <c r="DA1482" s="15"/>
      <c r="DB1482" s="16">
        <f t="shared" si="711"/>
        <v>0</v>
      </c>
      <c r="DC1482" s="16">
        <f t="shared" si="712"/>
        <v>4934</v>
      </c>
      <c r="DD1482" s="16"/>
      <c r="DE1482" s="16"/>
      <c r="DF1482" s="17"/>
      <c r="DG1482" s="16">
        <v>1004</v>
      </c>
      <c r="DH1482" s="16">
        <f t="shared" si="713"/>
        <v>516167</v>
      </c>
      <c r="DI1482" s="16">
        <f t="shared" si="713"/>
        <v>4</v>
      </c>
      <c r="DJ1482" s="16">
        <f t="shared" si="714"/>
        <v>4934</v>
      </c>
      <c r="DK1482" s="16">
        <f t="shared" si="715"/>
        <v>0</v>
      </c>
      <c r="DL1482" s="16">
        <f t="shared" si="715"/>
        <v>4934</v>
      </c>
      <c r="DM1482" s="13">
        <v>0</v>
      </c>
      <c r="DN1482" s="16">
        <v>12</v>
      </c>
      <c r="DO1482" s="16"/>
      <c r="DP1482" s="16"/>
      <c r="DQ1482" s="16"/>
      <c r="DR1482" s="16"/>
      <c r="DS1482" s="16"/>
      <c r="DT1482" s="16"/>
      <c r="DU1482" s="16"/>
      <c r="DV1482" s="16"/>
      <c r="DW1482" s="138" t="s">
        <v>184</v>
      </c>
      <c r="DX1482" s="137" t="s">
        <v>273</v>
      </c>
      <c r="DY1482" s="137" t="s">
        <v>186</v>
      </c>
      <c r="DZ1482" s="17"/>
      <c r="EA1482" s="15"/>
      <c r="EB1482" s="15"/>
      <c r="EC1482" s="15"/>
      <c r="ED1482" s="15"/>
    </row>
    <row r="1483" spans="1:134" ht="15.6" hidden="1" customHeight="1" x14ac:dyDescent="0.3">
      <c r="A1483" s="220"/>
      <c r="B1483" s="471"/>
      <c r="C1483" s="561">
        <v>12</v>
      </c>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8">
        <f t="shared" si="716"/>
        <v>0</v>
      </c>
      <c r="AK1483" s="129">
        <v>516168</v>
      </c>
      <c r="AL1483" s="129">
        <v>4</v>
      </c>
      <c r="AM1483" s="130" t="s">
        <v>165</v>
      </c>
      <c r="AN1483" s="131" t="s">
        <v>2329</v>
      </c>
      <c r="AO1483" s="131" t="s">
        <v>167</v>
      </c>
      <c r="AP1483" s="131" t="s">
        <v>2329</v>
      </c>
      <c r="AQ1483" s="140"/>
      <c r="AR1483" s="336"/>
      <c r="AS1483" s="142"/>
      <c r="AT1483" s="12"/>
      <c r="AU1483" s="12"/>
      <c r="AV1483" s="12"/>
      <c r="AW1483" s="12"/>
      <c r="AX1483" s="12"/>
      <c r="AY1483" s="12"/>
      <c r="AZ1483" s="12"/>
      <c r="BA1483" s="12"/>
      <c r="BB1483" s="12"/>
      <c r="BC1483" s="12"/>
      <c r="BD1483" s="15"/>
      <c r="BE1483" s="137" t="s">
        <v>2330</v>
      </c>
      <c r="BF1483" s="11" t="s">
        <v>264</v>
      </c>
      <c r="BG1483" s="11" t="s">
        <v>265</v>
      </c>
      <c r="BH1483" s="11" t="s">
        <v>266</v>
      </c>
      <c r="BI1483" s="11" t="s">
        <v>525</v>
      </c>
      <c r="BJ1483" s="11" t="s">
        <v>268</v>
      </c>
      <c r="BK1483" s="11" t="s">
        <v>485</v>
      </c>
      <c r="BL1483" s="11" t="s">
        <v>350</v>
      </c>
      <c r="BM1483" s="11" t="s">
        <v>179</v>
      </c>
      <c r="BN1483" s="11" t="s">
        <v>182</v>
      </c>
      <c r="BO1483" s="11" t="s">
        <v>181</v>
      </c>
      <c r="BP1483" s="11" t="s">
        <v>272</v>
      </c>
      <c r="BQ1483" s="11" t="s">
        <v>182</v>
      </c>
      <c r="BR1483" s="11" t="s">
        <v>182</v>
      </c>
      <c r="BS1483" s="11" t="s">
        <v>183</v>
      </c>
      <c r="BT1483" s="11" t="s">
        <v>182</v>
      </c>
      <c r="BU1483" s="11"/>
      <c r="BV1483" s="15"/>
      <c r="BW1483" s="15"/>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c r="CU1483" s="15"/>
      <c r="CV1483" s="15"/>
      <c r="CW1483" s="15"/>
      <c r="CX1483" s="15"/>
      <c r="CY1483" s="15"/>
      <c r="CZ1483" s="15"/>
      <c r="DA1483" s="15"/>
      <c r="DB1483" s="16">
        <f t="shared" si="711"/>
        <v>0</v>
      </c>
      <c r="DC1483" s="16">
        <f t="shared" si="712"/>
        <v>4935</v>
      </c>
      <c r="DD1483" s="16"/>
      <c r="DE1483" s="16"/>
      <c r="DF1483" s="17"/>
      <c r="DG1483" s="16">
        <v>1005</v>
      </c>
      <c r="DH1483" s="16">
        <f t="shared" si="713"/>
        <v>516168</v>
      </c>
      <c r="DI1483" s="16">
        <f t="shared" si="713"/>
        <v>4</v>
      </c>
      <c r="DJ1483" s="16">
        <f t="shared" si="714"/>
        <v>4935</v>
      </c>
      <c r="DK1483" s="16">
        <f t="shared" si="715"/>
        <v>0</v>
      </c>
      <c r="DL1483" s="16">
        <f t="shared" si="715"/>
        <v>4935</v>
      </c>
      <c r="DM1483" s="13">
        <v>0</v>
      </c>
      <c r="DN1483" s="16">
        <v>12</v>
      </c>
      <c r="DO1483" s="16"/>
      <c r="DP1483" s="16"/>
      <c r="DQ1483" s="16"/>
      <c r="DR1483" s="16"/>
      <c r="DS1483" s="16"/>
      <c r="DT1483" s="16"/>
      <c r="DU1483" s="16"/>
      <c r="DV1483" s="16"/>
      <c r="DW1483" s="138" t="s">
        <v>184</v>
      </c>
      <c r="DX1483" s="137" t="s">
        <v>273</v>
      </c>
      <c r="DY1483" s="137" t="s">
        <v>186</v>
      </c>
      <c r="DZ1483" s="17"/>
      <c r="EA1483" s="15"/>
      <c r="EB1483" s="15"/>
      <c r="EC1483" s="15"/>
      <c r="ED1483" s="15"/>
    </row>
    <row r="1484" spans="1:134" ht="15.6" hidden="1" customHeight="1" x14ac:dyDescent="0.3">
      <c r="A1484" s="220"/>
      <c r="B1484" s="471"/>
      <c r="C1484" s="12"/>
      <c r="D1484" s="472"/>
      <c r="E1484" s="472"/>
      <c r="F1484" s="472"/>
      <c r="G1484" s="472"/>
      <c r="H1484" s="472"/>
      <c r="I1484" s="472"/>
      <c r="J1484" s="472"/>
      <c r="K1484" s="472"/>
      <c r="L1484" s="472"/>
      <c r="M1484" s="472"/>
      <c r="N1484" s="472"/>
      <c r="O1484" s="472"/>
      <c r="P1484" s="472"/>
      <c r="Q1484" s="472"/>
      <c r="R1484" s="472"/>
      <c r="S1484" s="472"/>
      <c r="T1484" s="472"/>
      <c r="U1484" s="472"/>
      <c r="V1484" s="472"/>
      <c r="W1484" s="472"/>
      <c r="X1484" s="472"/>
      <c r="Y1484" s="472"/>
      <c r="Z1484" s="472"/>
      <c r="AA1484" s="472"/>
      <c r="AB1484" s="472"/>
      <c r="AC1484" s="472"/>
      <c r="AD1484" s="472"/>
      <c r="AE1484" s="472"/>
      <c r="AF1484" s="472"/>
      <c r="AG1484" s="472"/>
      <c r="AH1484" s="472"/>
      <c r="AI1484" s="472"/>
      <c r="AJ1484" s="148"/>
      <c r="AK1484" s="12"/>
      <c r="AL1484" s="12"/>
      <c r="AM1484" s="14"/>
      <c r="AN1484" s="12"/>
      <c r="AO1484" s="12"/>
      <c r="AP1484" s="12"/>
      <c r="AQ1484" s="12"/>
      <c r="AR1484" s="12"/>
      <c r="AS1484" s="12"/>
      <c r="AT1484" s="12"/>
      <c r="AU1484" s="12"/>
      <c r="AV1484" s="12"/>
      <c r="AW1484" s="12"/>
      <c r="AX1484" s="12"/>
      <c r="AY1484" s="12"/>
      <c r="AZ1484" s="12"/>
      <c r="BA1484" s="12"/>
      <c r="BB1484" s="12"/>
      <c r="BC1484" s="12"/>
      <c r="BD1484" s="15"/>
      <c r="BE1484" s="137"/>
      <c r="BF1484" s="11"/>
      <c r="BG1484" s="11"/>
      <c r="BH1484" s="11"/>
      <c r="BI1484" s="11"/>
      <c r="BJ1484" s="11"/>
      <c r="BK1484" s="11"/>
      <c r="BL1484" s="11"/>
      <c r="BM1484" s="11"/>
      <c r="BN1484" s="11"/>
      <c r="BO1484" s="11"/>
      <c r="BP1484" s="11"/>
      <c r="BQ1484" s="11"/>
      <c r="BR1484" s="11"/>
      <c r="BS1484" s="11"/>
      <c r="BT1484" s="11"/>
      <c r="BU1484" s="11"/>
      <c r="BV1484" s="15"/>
      <c r="BW1484" s="15"/>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c r="CU1484" s="15"/>
      <c r="CV1484" s="15"/>
      <c r="CW1484" s="15"/>
      <c r="CX1484" s="15"/>
      <c r="CY1484" s="15"/>
      <c r="CZ1484" s="15"/>
      <c r="DA1484" s="15"/>
      <c r="DB1484" s="16"/>
      <c r="DC1484" s="16"/>
      <c r="DD1484" s="16"/>
      <c r="DE1484" s="16"/>
      <c r="DF1484" s="17"/>
      <c r="DG1484" s="16"/>
      <c r="DH1484" s="16"/>
      <c r="DI1484" s="16"/>
      <c r="DJ1484" s="16"/>
      <c r="DK1484" s="16"/>
      <c r="DL1484" s="16"/>
      <c r="DM1484" s="13"/>
      <c r="DN1484" s="16"/>
      <c r="DO1484" s="16"/>
      <c r="DP1484" s="16"/>
      <c r="DQ1484" s="16"/>
      <c r="DR1484" s="16"/>
      <c r="DS1484" s="16"/>
      <c r="DT1484" s="16"/>
      <c r="DU1484" s="16"/>
      <c r="DV1484" s="16"/>
      <c r="DW1484" s="138"/>
      <c r="DX1484" s="137"/>
      <c r="DY1484" s="137"/>
      <c r="DZ1484" s="17"/>
      <c r="EA1484" s="15"/>
      <c r="EB1484" s="15"/>
      <c r="EC1484" s="15"/>
      <c r="ED1484" s="15"/>
    </row>
    <row r="1485" spans="1:134" ht="15.6" hidden="1" customHeight="1" x14ac:dyDescent="0.3">
      <c r="A1485" s="220"/>
      <c r="B1485" s="473"/>
      <c r="C1485" s="585" t="s">
        <v>2331</v>
      </c>
      <c r="D1485" s="152"/>
      <c r="E1485" s="152"/>
      <c r="F1485" s="152"/>
      <c r="G1485" s="151"/>
      <c r="H1485" s="151"/>
      <c r="I1485" s="151"/>
      <c r="J1485" s="151"/>
      <c r="K1485" s="151"/>
      <c r="L1485" s="152"/>
      <c r="M1485" s="151"/>
      <c r="N1485" s="152"/>
      <c r="O1485" s="152"/>
      <c r="P1485" s="152"/>
      <c r="Q1485" s="152"/>
      <c r="R1485" s="152"/>
      <c r="S1485" s="152"/>
      <c r="T1485" s="152"/>
      <c r="U1485" s="152"/>
      <c r="V1485" s="152"/>
      <c r="W1485" s="152"/>
      <c r="X1485" s="152"/>
      <c r="Y1485" s="152"/>
      <c r="Z1485" s="152"/>
      <c r="AA1485" s="152"/>
      <c r="AB1485" s="152"/>
      <c r="AC1485" s="152"/>
      <c r="AD1485" s="152"/>
      <c r="AE1485" s="152"/>
      <c r="AF1485" s="152"/>
      <c r="AG1485" s="152"/>
      <c r="AH1485" s="152"/>
      <c r="AI1485" s="152"/>
      <c r="AJ1485" s="128">
        <f>IF($DM1485=0,0,(IF(_xlfn.BITAND($DM1485, 128),"8,", "") &amp; IF(_xlfn.BITAND($DM1485,64),"7,", "") &amp; IF(_xlfn.BITAND($DM1485,7), _xlfn.BITAND($DM1485,7) &amp; ",", "") &amp; IF(_xlfn.BITAND($DM1485, 56), _xlfn.BITAND($DM1485, 56)/8, "")))</f>
        <v>0</v>
      </c>
      <c r="AK1485" s="129">
        <v>731</v>
      </c>
      <c r="AL1485" s="129">
        <v>2</v>
      </c>
      <c r="AM1485" s="130" t="s">
        <v>165</v>
      </c>
      <c r="AN1485" s="131" t="s">
        <v>2300</v>
      </c>
      <c r="AO1485" s="131" t="s">
        <v>356</v>
      </c>
      <c r="AP1485" s="131" t="s">
        <v>2332</v>
      </c>
      <c r="AQ1485" s="140" t="s">
        <v>2333</v>
      </c>
      <c r="AR1485" s="198">
        <v>4</v>
      </c>
      <c r="AS1485" s="142" t="s">
        <v>346</v>
      </c>
      <c r="AT1485" s="198">
        <v>1</v>
      </c>
      <c r="AU1485" s="198">
        <v>0</v>
      </c>
      <c r="AV1485" s="142" t="s">
        <v>171</v>
      </c>
      <c r="AW1485" s="135">
        <v>0</v>
      </c>
      <c r="AX1485" s="135">
        <v>0</v>
      </c>
      <c r="AY1485" s="135">
        <v>0</v>
      </c>
      <c r="AZ1485" s="135">
        <v>0</v>
      </c>
      <c r="BA1485" s="135">
        <v>0</v>
      </c>
      <c r="BB1485" s="136"/>
      <c r="BC1485" s="136"/>
      <c r="BD1485" s="15"/>
      <c r="BE1485" s="137" t="s">
        <v>2334</v>
      </c>
      <c r="BF1485" s="11" t="s">
        <v>264</v>
      </c>
      <c r="BG1485" s="11" t="s">
        <v>265</v>
      </c>
      <c r="BH1485" s="11" t="s">
        <v>266</v>
      </c>
      <c r="BI1485" s="11" t="s">
        <v>525</v>
      </c>
      <c r="BJ1485" s="11" t="s">
        <v>268</v>
      </c>
      <c r="BK1485" s="11" t="s">
        <v>485</v>
      </c>
      <c r="BL1485" s="11" t="s">
        <v>350</v>
      </c>
      <c r="BM1485" s="11" t="s">
        <v>179</v>
      </c>
      <c r="BN1485" s="11" t="s">
        <v>182</v>
      </c>
      <c r="BO1485" s="11" t="s">
        <v>181</v>
      </c>
      <c r="BP1485" s="11" t="s">
        <v>272</v>
      </c>
      <c r="BQ1485" s="11" t="s">
        <v>182</v>
      </c>
      <c r="BR1485" s="11" t="s">
        <v>182</v>
      </c>
      <c r="BS1485" s="11" t="s">
        <v>183</v>
      </c>
      <c r="BT1485" s="11" t="s">
        <v>182</v>
      </c>
      <c r="BU1485" s="11"/>
      <c r="BV1485" s="15">
        <f>IF(UPPER(TRIM(D1485))="X",1,0)</f>
        <v>0</v>
      </c>
      <c r="BW1485" s="15">
        <f>IF(UPPER(TRIM(E1485))="X",1,0)</f>
        <v>0</v>
      </c>
      <c r="BX1485" s="15">
        <f>IF(UPPER(TRIM(F1485))="X",1,0)</f>
        <v>0</v>
      </c>
      <c r="BY1485" s="15">
        <f>IF(UPPER(TRIM(G1485))="X",1,0)</f>
        <v>0</v>
      </c>
      <c r="BZ1485" s="15">
        <f>IF(UPPER(TRIM(H1485))="X",1,0)</f>
        <v>0</v>
      </c>
      <c r="CA1485" s="15">
        <f>IF(UPPER(TRIM(J1485))="X",1,0)</f>
        <v>0</v>
      </c>
      <c r="CB1485" s="15">
        <f>IF(UPPER(TRIM(L1485))="X",1,0)</f>
        <v>0</v>
      </c>
      <c r="CC1485" s="15">
        <f>IF(UPPER(TRIM(M1485))="X",1,0)</f>
        <v>0</v>
      </c>
      <c r="CD1485" s="15">
        <f>IF(UPPER(TRIM(I1485))="X",1,0)</f>
        <v>0</v>
      </c>
      <c r="CE1485" s="15">
        <f>IF(UPPER(TRIM(K1485))="X",1,0)</f>
        <v>0</v>
      </c>
      <c r="CF1485" s="15">
        <f t="shared" ref="CF1485:CX1485" si="717">IF(UPPER(TRIM(N1485))="X",1,0)</f>
        <v>0</v>
      </c>
      <c r="CG1485" s="15">
        <f t="shared" si="717"/>
        <v>0</v>
      </c>
      <c r="CH1485" s="15">
        <f t="shared" si="717"/>
        <v>0</v>
      </c>
      <c r="CI1485" s="15">
        <f t="shared" si="717"/>
        <v>0</v>
      </c>
      <c r="CJ1485" s="15">
        <f t="shared" si="717"/>
        <v>0</v>
      </c>
      <c r="CK1485" s="15">
        <f t="shared" si="717"/>
        <v>0</v>
      </c>
      <c r="CL1485" s="15">
        <f t="shared" si="717"/>
        <v>0</v>
      </c>
      <c r="CM1485" s="15">
        <f t="shared" si="717"/>
        <v>0</v>
      </c>
      <c r="CN1485" s="15">
        <f t="shared" si="717"/>
        <v>0</v>
      </c>
      <c r="CO1485" s="15">
        <f t="shared" si="717"/>
        <v>0</v>
      </c>
      <c r="CP1485" s="15">
        <f t="shared" si="717"/>
        <v>0</v>
      </c>
      <c r="CQ1485" s="15">
        <f t="shared" si="717"/>
        <v>0</v>
      </c>
      <c r="CR1485" s="15">
        <f t="shared" si="717"/>
        <v>0</v>
      </c>
      <c r="CS1485" s="15">
        <f t="shared" si="717"/>
        <v>0</v>
      </c>
      <c r="CT1485" s="15">
        <f t="shared" si="717"/>
        <v>0</v>
      </c>
      <c r="CU1485" s="15">
        <f t="shared" si="717"/>
        <v>0</v>
      </c>
      <c r="CV1485" s="15">
        <f t="shared" si="717"/>
        <v>0</v>
      </c>
      <c r="CW1485" s="15">
        <f t="shared" si="717"/>
        <v>0</v>
      </c>
      <c r="CX1485" s="15">
        <f t="shared" si="717"/>
        <v>0</v>
      </c>
      <c r="CY1485" s="15">
        <v>0</v>
      </c>
      <c r="CZ1485" s="15">
        <f>IF(UPPER(TRIM(AH1485))="X",1,0)</f>
        <v>0</v>
      </c>
      <c r="DA1485" s="15">
        <v>0</v>
      </c>
      <c r="DB1485" s="16">
        <f t="shared" ref="DB1485:DB1496" si="718">IF(UPPER(TRIM(AM1485))="P", 0, IF(UPPER(TRIM(AM1485))="C", 16384, IF(UPPER(TRIM(AM1485))="B", 32768, IF(UPPER(TRIM(AM1485))="U", 49152, -1))))</f>
        <v>0</v>
      </c>
      <c r="DC1485" s="16">
        <f t="shared" ref="DC1485:DC1496" si="719">HEX2DEC(AN1485)</f>
        <v>805</v>
      </c>
      <c r="DD1485" s="16">
        <f>IF(UPPER(TRIM(BB1485))="",0,IF(UPPER(TRIM(BB1485))="M",32,IF(UPPER(TRIM(BB1485))="H",64,IF(UPPER(TRIM(BB1485))="I",128,-1))))</f>
        <v>0</v>
      </c>
      <c r="DE1485" s="16">
        <f>IF(UPPER(TRIM(BC1485))="",0, IF(UPPER(TRIM(BC1485))="U",1,IF(UPPER(TRIM(BC1485))="A",2,IF(UPPER(TRIM(BC1485))="B1",4,IF(UPPER(TRIM(BC1485))="B2",8,IF(UPPER(TRIM(BC1485))="C",16,-1))))))</f>
        <v>0</v>
      </c>
      <c r="DF1485" s="17"/>
      <c r="DG1485" s="16">
        <v>107</v>
      </c>
      <c r="DH1485" s="16">
        <f t="shared" ref="DH1485:DI1496" si="720">AK1485</f>
        <v>731</v>
      </c>
      <c r="DI1485" s="16">
        <f t="shared" si="720"/>
        <v>2</v>
      </c>
      <c r="DJ1485" s="16">
        <f t="shared" ref="DJ1485:DJ1496" si="721">DB1485 + DC1485</f>
        <v>805</v>
      </c>
      <c r="DK1485" s="16">
        <f t="shared" ref="DK1485:DL1496" si="722">HEX2DEC(AO1485)</f>
        <v>28</v>
      </c>
      <c r="DL1485" s="16">
        <f t="shared" si="722"/>
        <v>806</v>
      </c>
      <c r="DM1485" s="128">
        <v>0</v>
      </c>
      <c r="DN1485" s="16">
        <v>13</v>
      </c>
      <c r="DO1485" s="16">
        <f>BV1485*2^15+BW1485*2^14+BX1485*2^13+BY1485*2^12+BZ1485*2^11+CA1485*2^10+CB1485*2^9+CC1485*2^8+CD1485*2^7+CE1485*2^6+CF1485*2^5+CG1485*2^4+CH1485*2^3+CI1485*2^2+CJ1485*2^1+CK1485*2^0</f>
        <v>0</v>
      </c>
      <c r="DP1485" s="16">
        <f>CL1485*2^15+CM1485*2^14+CN1485*2^13+CO1485*2^12+CP1485*2^11+CQ1485*2^10+CR1485*2^9+CS1485*2^8+CT1485*2^7+CU1485*2^6+CV1485*2^5+CW1485*2^4+CX1485*2^3+CY1485*2^2+CZ1485*2^1+DA1485*2^0</f>
        <v>0</v>
      </c>
      <c r="DQ1485" s="16">
        <f>IF(DS1485=2,AT1485*1000,AT1485)</f>
        <v>1</v>
      </c>
      <c r="DR1485" s="16">
        <f>IF(DT1485=2,AU1485*1000,AU1485)</f>
        <v>0</v>
      </c>
      <c r="DS1485" s="16">
        <v>4</v>
      </c>
      <c r="DT1485" s="16">
        <v>4</v>
      </c>
      <c r="DU1485" s="16">
        <f>MAX(0,MIN(AX1485,3))*2^14+MAX(0,MIN(AY1485,3))*2^12+MAX(0,MIN(AZ1485,3))*2^10+MAX(0,MIN(BA1485,3))*2^8+IF(AW1485&lt;0,31,IF(AW1485&gt;30,30,AW1485))</f>
        <v>0</v>
      </c>
      <c r="DV1485" s="16">
        <f>DD1485 + DE1485</f>
        <v>0</v>
      </c>
      <c r="DW1485" s="138" t="s">
        <v>184</v>
      </c>
      <c r="DX1485" s="137" t="s">
        <v>273</v>
      </c>
      <c r="DY1485" s="137" t="s">
        <v>186</v>
      </c>
      <c r="DZ1485" s="17"/>
      <c r="EA1485" s="15"/>
      <c r="EB1485" s="15"/>
      <c r="EC1485" s="15"/>
      <c r="ED1485" s="15"/>
    </row>
    <row r="1486" spans="1:134" ht="15.6" hidden="1" customHeight="1" x14ac:dyDescent="0.3">
      <c r="A1486" s="220"/>
      <c r="B1486" s="468"/>
      <c r="C1486" s="561">
        <v>2</v>
      </c>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8">
        <f>IF($DM1486=0,0,(IF(_xlfn.BITAND($DM1486, 128),"8,", "") &amp; IF(_xlfn.BITAND($DM1486,64),"7,", "") &amp; IF(_xlfn.BITAND($DM1486,7), _xlfn.BITAND($DM1486,7) &amp; ",", "") &amp; IF(_xlfn.BITAND($DM1486, 56), _xlfn.BITAND($DM1486, 56)/8, "")))</f>
        <v>0</v>
      </c>
      <c r="AK1486" s="129">
        <v>520241</v>
      </c>
      <c r="AL1486" s="129">
        <v>2</v>
      </c>
      <c r="AM1486" s="130" t="s">
        <v>165</v>
      </c>
      <c r="AN1486" s="131" t="s">
        <v>2304</v>
      </c>
      <c r="AO1486" s="131" t="s">
        <v>356</v>
      </c>
      <c r="AP1486" s="131" t="s">
        <v>2335</v>
      </c>
      <c r="AQ1486" s="140" t="str">
        <f>"and MAP "&amp;IF(v_KNK_MAP_mode=2,"load ","")&amp;"&lt; "</f>
        <v xml:space="preserve">and MAP &lt; </v>
      </c>
      <c r="AR1486" s="261">
        <v>10</v>
      </c>
      <c r="AS1486" s="142" t="s">
        <v>194</v>
      </c>
      <c r="AT1486" s="12"/>
      <c r="AU1486" s="12"/>
      <c r="AV1486" s="12"/>
      <c r="AW1486" s="12"/>
      <c r="AX1486" s="12"/>
      <c r="AY1486" s="12"/>
      <c r="AZ1486" s="12"/>
      <c r="BA1486" s="12"/>
      <c r="BB1486" s="12"/>
      <c r="BC1486" s="12"/>
      <c r="BD1486" s="15"/>
      <c r="BE1486" s="137" t="s">
        <v>2336</v>
      </c>
      <c r="BF1486" s="11" t="s">
        <v>264</v>
      </c>
      <c r="BG1486" s="11" t="s">
        <v>265</v>
      </c>
      <c r="BH1486" s="11" t="s">
        <v>266</v>
      </c>
      <c r="BI1486" s="11" t="s">
        <v>525</v>
      </c>
      <c r="BJ1486" s="11" t="s">
        <v>268</v>
      </c>
      <c r="BK1486" s="11" t="s">
        <v>485</v>
      </c>
      <c r="BL1486" s="11" t="s">
        <v>350</v>
      </c>
      <c r="BM1486" s="11" t="s">
        <v>179</v>
      </c>
      <c r="BN1486" s="11" t="s">
        <v>182</v>
      </c>
      <c r="BO1486" s="11" t="s">
        <v>181</v>
      </c>
      <c r="BP1486" s="11" t="s">
        <v>272</v>
      </c>
      <c r="BQ1486" s="11" t="s">
        <v>182</v>
      </c>
      <c r="BR1486" s="11" t="s">
        <v>182</v>
      </c>
      <c r="BS1486" s="11" t="s">
        <v>183</v>
      </c>
      <c r="BT1486" s="11" t="s">
        <v>182</v>
      </c>
      <c r="BU1486" s="11"/>
      <c r="BV1486" s="15"/>
      <c r="BW1486" s="15"/>
      <c r="BX1486" s="15"/>
      <c r="BY1486" s="15"/>
      <c r="BZ1486" s="15"/>
      <c r="CA1486" s="15"/>
      <c r="CB1486" s="15"/>
      <c r="CC1486" s="15"/>
      <c r="CD1486" s="15"/>
      <c r="CE1486" s="15"/>
      <c r="CF1486" s="15"/>
      <c r="CG1486" s="15"/>
      <c r="CH1486" s="15"/>
      <c r="CI1486" s="15"/>
      <c r="CJ1486" s="15"/>
      <c r="CK1486" s="15"/>
      <c r="CL1486" s="15"/>
      <c r="CM1486" s="15"/>
      <c r="CN1486" s="15"/>
      <c r="CO1486" s="15"/>
      <c r="CP1486" s="15"/>
      <c r="CQ1486" s="15"/>
      <c r="CR1486" s="15"/>
      <c r="CS1486" s="15"/>
      <c r="CT1486" s="15"/>
      <c r="CU1486" s="15"/>
      <c r="CV1486" s="15"/>
      <c r="CW1486" s="15"/>
      <c r="CX1486" s="15"/>
      <c r="CY1486" s="15"/>
      <c r="CZ1486" s="15"/>
      <c r="DA1486" s="15"/>
      <c r="DB1486" s="16">
        <f t="shared" si="718"/>
        <v>0</v>
      </c>
      <c r="DC1486" s="16">
        <f t="shared" si="719"/>
        <v>816</v>
      </c>
      <c r="DD1486" s="16"/>
      <c r="DE1486" s="16"/>
      <c r="DF1486" s="17"/>
      <c r="DG1486" s="16">
        <v>185</v>
      </c>
      <c r="DH1486" s="16">
        <f t="shared" si="720"/>
        <v>520241</v>
      </c>
      <c r="DI1486" s="16">
        <f t="shared" si="720"/>
        <v>2</v>
      </c>
      <c r="DJ1486" s="16">
        <f t="shared" si="721"/>
        <v>816</v>
      </c>
      <c r="DK1486" s="16">
        <f t="shared" si="722"/>
        <v>28</v>
      </c>
      <c r="DL1486" s="16">
        <f t="shared" si="722"/>
        <v>817</v>
      </c>
      <c r="DM1486" s="128">
        <v>0</v>
      </c>
      <c r="DN1486" s="16">
        <v>13</v>
      </c>
      <c r="DO1486" s="16"/>
      <c r="DP1486" s="16"/>
      <c r="DQ1486" s="16"/>
      <c r="DR1486" s="16"/>
      <c r="DS1486" s="16"/>
      <c r="DT1486" s="16"/>
      <c r="DU1486" s="16"/>
      <c r="DV1486" s="16"/>
      <c r="DW1486" s="138" t="s">
        <v>184</v>
      </c>
      <c r="DX1486" s="137" t="s">
        <v>273</v>
      </c>
      <c r="DY1486" s="137" t="s">
        <v>186</v>
      </c>
      <c r="DZ1486" s="17"/>
      <c r="EA1486" s="15"/>
      <c r="EB1486" s="15"/>
      <c r="EC1486" s="15"/>
      <c r="ED1486" s="15"/>
    </row>
    <row r="1487" spans="1:134" ht="15.6" hidden="1" customHeight="1" x14ac:dyDescent="0.3">
      <c r="A1487" s="154"/>
      <c r="B1487" s="471"/>
      <c r="C1487" s="561">
        <v>3</v>
      </c>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8">
        <f>IF($DM1487=0,0,(IF(_xlfn.BITAND($DM1487, 128),"8,", "") &amp; IF(_xlfn.BITAND($DM1487,64),"7,", "") &amp; IF(_xlfn.BITAND($DM1487,7), _xlfn.BITAND($DM1487,7) &amp; ",", "") &amp; IF(_xlfn.BITAND($DM1487, 56), _xlfn.BITAND($DM1487, 56)/8, "")))</f>
        <v>0</v>
      </c>
      <c r="AK1487" s="129">
        <v>520198</v>
      </c>
      <c r="AL1487" s="129">
        <v>2</v>
      </c>
      <c r="AM1487" s="130" t="s">
        <v>165</v>
      </c>
      <c r="AN1487" s="131" t="s">
        <v>2308</v>
      </c>
      <c r="AO1487" s="131" t="s">
        <v>356</v>
      </c>
      <c r="AP1487" s="131" t="s">
        <v>2337</v>
      </c>
      <c r="AQ1487" s="140" t="s">
        <v>2338</v>
      </c>
      <c r="AR1487" s="426" t="s">
        <v>224</v>
      </c>
      <c r="AS1487" s="12"/>
      <c r="AT1487" s="12"/>
      <c r="AU1487" s="12"/>
      <c r="AV1487" s="12"/>
      <c r="AW1487" s="12"/>
      <c r="AX1487" s="12"/>
      <c r="AY1487" s="12"/>
      <c r="AZ1487" s="12"/>
      <c r="BA1487" s="12"/>
      <c r="BB1487" s="12"/>
      <c r="BC1487" s="12"/>
      <c r="BD1487" s="15"/>
      <c r="BE1487" s="137" t="s">
        <v>2339</v>
      </c>
      <c r="BF1487" s="11" t="s">
        <v>264</v>
      </c>
      <c r="BG1487" s="11" t="s">
        <v>265</v>
      </c>
      <c r="BH1487" s="11" t="s">
        <v>266</v>
      </c>
      <c r="BI1487" s="11" t="s">
        <v>525</v>
      </c>
      <c r="BJ1487" s="11" t="s">
        <v>268</v>
      </c>
      <c r="BK1487" s="11" t="s">
        <v>485</v>
      </c>
      <c r="BL1487" s="11" t="s">
        <v>350</v>
      </c>
      <c r="BM1487" s="11" t="s">
        <v>179</v>
      </c>
      <c r="BN1487" s="11" t="s">
        <v>182</v>
      </c>
      <c r="BO1487" s="11" t="s">
        <v>181</v>
      </c>
      <c r="BP1487" s="11" t="s">
        <v>272</v>
      </c>
      <c r="BQ1487" s="11" t="s">
        <v>182</v>
      </c>
      <c r="BR1487" s="11" t="s">
        <v>182</v>
      </c>
      <c r="BS1487" s="11" t="s">
        <v>183</v>
      </c>
      <c r="BT1487" s="11" t="s">
        <v>182</v>
      </c>
      <c r="BU1487" s="11"/>
      <c r="BV1487" s="15"/>
      <c r="BW1487" s="15"/>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c r="CU1487" s="15"/>
      <c r="CV1487" s="15"/>
      <c r="CW1487" s="15"/>
      <c r="CX1487" s="15"/>
      <c r="CY1487" s="15"/>
      <c r="CZ1487" s="15"/>
      <c r="DA1487" s="15"/>
      <c r="DB1487" s="16">
        <f t="shared" si="718"/>
        <v>0</v>
      </c>
      <c r="DC1487" s="16">
        <f t="shared" si="719"/>
        <v>810</v>
      </c>
      <c r="DD1487" s="16"/>
      <c r="DE1487" s="16"/>
      <c r="DF1487" s="17"/>
      <c r="DG1487" s="16">
        <v>806</v>
      </c>
      <c r="DH1487" s="16">
        <f t="shared" si="720"/>
        <v>520198</v>
      </c>
      <c r="DI1487" s="16">
        <f t="shared" si="720"/>
        <v>2</v>
      </c>
      <c r="DJ1487" s="16">
        <f t="shared" si="721"/>
        <v>810</v>
      </c>
      <c r="DK1487" s="16">
        <f t="shared" si="722"/>
        <v>28</v>
      </c>
      <c r="DL1487" s="16">
        <f t="shared" si="722"/>
        <v>811</v>
      </c>
      <c r="DM1487" s="128">
        <v>0</v>
      </c>
      <c r="DN1487" s="16">
        <v>13</v>
      </c>
      <c r="DO1487" s="16"/>
      <c r="DP1487" s="16"/>
      <c r="DQ1487" s="16"/>
      <c r="DR1487" s="16"/>
      <c r="DS1487" s="16"/>
      <c r="DT1487" s="16"/>
      <c r="DU1487" s="16"/>
      <c r="DV1487" s="16"/>
      <c r="DW1487" s="138" t="s">
        <v>184</v>
      </c>
      <c r="DX1487" s="137" t="s">
        <v>273</v>
      </c>
      <c r="DY1487" s="137" t="s">
        <v>186</v>
      </c>
      <c r="DZ1487" s="17"/>
      <c r="EA1487" s="15"/>
      <c r="EB1487" s="15"/>
      <c r="EC1487" s="15"/>
      <c r="ED1487" s="15"/>
    </row>
    <row r="1488" spans="1:134" ht="15.6" hidden="1" customHeight="1" x14ac:dyDescent="0.3">
      <c r="A1488" s="153"/>
      <c r="B1488" s="471"/>
      <c r="C1488" s="561">
        <v>4</v>
      </c>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8">
        <f>IF($DM1488=0,0,(IF(_xlfn.BITAND($DM1488, 128),"8,", "") &amp; IF(_xlfn.BITAND($DM1488,64),"7,", "") &amp; IF(_xlfn.BITAND($DM1488,7), _xlfn.BITAND($DM1488,7) &amp; ",", "") &amp; IF(_xlfn.BITAND($DM1488, 56), _xlfn.BITAND($DM1488, 56)/8, "")))</f>
        <v>0</v>
      </c>
      <c r="AK1488" s="129">
        <v>516169</v>
      </c>
      <c r="AL1488" s="129">
        <v>2</v>
      </c>
      <c r="AM1488" s="130" t="s">
        <v>165</v>
      </c>
      <c r="AN1488" s="131" t="s">
        <v>2311</v>
      </c>
      <c r="AO1488" s="131" t="s">
        <v>356</v>
      </c>
      <c r="AP1488" s="131" t="s">
        <v>2340</v>
      </c>
      <c r="AQ1488" s="140" t="s">
        <v>2315</v>
      </c>
      <c r="AR1488" s="426" t="s">
        <v>224</v>
      </c>
      <c r="AS1488" s="142"/>
      <c r="AT1488" s="12"/>
      <c r="AU1488" s="12"/>
      <c r="AV1488" s="12"/>
      <c r="AW1488" s="12"/>
      <c r="AX1488" s="12"/>
      <c r="AY1488" s="12"/>
      <c r="AZ1488" s="12"/>
      <c r="BA1488" s="12"/>
      <c r="BB1488" s="12"/>
      <c r="BC1488" s="12"/>
      <c r="BD1488" s="15"/>
      <c r="BE1488" s="137" t="s">
        <v>2341</v>
      </c>
      <c r="BF1488" s="11" t="s">
        <v>264</v>
      </c>
      <c r="BG1488" s="11" t="s">
        <v>265</v>
      </c>
      <c r="BH1488" s="11" t="s">
        <v>266</v>
      </c>
      <c r="BI1488" s="11" t="s">
        <v>525</v>
      </c>
      <c r="BJ1488" s="11" t="s">
        <v>268</v>
      </c>
      <c r="BK1488" s="11" t="s">
        <v>485</v>
      </c>
      <c r="BL1488" s="11" t="s">
        <v>350</v>
      </c>
      <c r="BM1488" s="11" t="s">
        <v>179</v>
      </c>
      <c r="BN1488" s="11" t="s">
        <v>182</v>
      </c>
      <c r="BO1488" s="11" t="s">
        <v>181</v>
      </c>
      <c r="BP1488" s="11" t="s">
        <v>272</v>
      </c>
      <c r="BQ1488" s="11" t="s">
        <v>182</v>
      </c>
      <c r="BR1488" s="11" t="s">
        <v>182</v>
      </c>
      <c r="BS1488" s="11" t="s">
        <v>183</v>
      </c>
      <c r="BT1488" s="11" t="s">
        <v>182</v>
      </c>
      <c r="BU1488" s="11"/>
      <c r="BV1488" s="15"/>
      <c r="BW1488" s="15"/>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c r="CU1488" s="15"/>
      <c r="CV1488" s="15"/>
      <c r="CW1488" s="15"/>
      <c r="CX1488" s="15"/>
      <c r="CY1488" s="15"/>
      <c r="CZ1488" s="15"/>
      <c r="DA1488" s="15"/>
      <c r="DB1488" s="16">
        <f t="shared" si="718"/>
        <v>0</v>
      </c>
      <c r="DC1488" s="16">
        <f t="shared" si="719"/>
        <v>826</v>
      </c>
      <c r="DD1488" s="16"/>
      <c r="DE1488" s="16"/>
      <c r="DF1488" s="17"/>
      <c r="DG1488" s="16">
        <v>1006</v>
      </c>
      <c r="DH1488" s="16">
        <f t="shared" si="720"/>
        <v>516169</v>
      </c>
      <c r="DI1488" s="16">
        <f t="shared" si="720"/>
        <v>2</v>
      </c>
      <c r="DJ1488" s="16">
        <f t="shared" si="721"/>
        <v>826</v>
      </c>
      <c r="DK1488" s="16">
        <f t="shared" si="722"/>
        <v>28</v>
      </c>
      <c r="DL1488" s="16">
        <f t="shared" si="722"/>
        <v>827</v>
      </c>
      <c r="DM1488" s="13">
        <v>0</v>
      </c>
      <c r="DN1488" s="16">
        <v>13</v>
      </c>
      <c r="DO1488" s="16"/>
      <c r="DP1488" s="16"/>
      <c r="DQ1488" s="16"/>
      <c r="DR1488" s="16"/>
      <c r="DS1488" s="16"/>
      <c r="DT1488" s="16"/>
      <c r="DU1488" s="16"/>
      <c r="DV1488" s="16"/>
      <c r="DW1488" s="138" t="s">
        <v>184</v>
      </c>
      <c r="DX1488" s="137" t="s">
        <v>273</v>
      </c>
      <c r="DY1488" s="137" t="s">
        <v>186</v>
      </c>
      <c r="DZ1488" s="17"/>
      <c r="EA1488" s="15"/>
      <c r="EB1488" s="15"/>
      <c r="EC1488" s="15"/>
      <c r="ED1488" s="15"/>
    </row>
    <row r="1489" spans="1:134" ht="15.6" hidden="1" customHeight="1" x14ac:dyDescent="0.3">
      <c r="A1489" s="153"/>
      <c r="B1489" s="471"/>
      <c r="C1489" s="561">
        <v>5</v>
      </c>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8">
        <f t="shared" ref="AJ1489:AJ1496" si="723">IF($DM1489=0,0,(IF(_xlfn.BITAND($DM1489, 128),"8,", "") &amp; IF(_xlfn.BITAND($DM1489,64),"7,", "") &amp; IF(_xlfn.BITAND($DM1489,7), _xlfn.BITAND($DM1489,7) &amp; ",", "") &amp; IF(_xlfn.BITAND($DM1489, 56), _xlfn.BITAND($DM1489, 56)/8, "")))</f>
        <v>0</v>
      </c>
      <c r="AK1489" s="129">
        <v>516170</v>
      </c>
      <c r="AL1489" s="129">
        <v>2</v>
      </c>
      <c r="AM1489" s="130" t="s">
        <v>165</v>
      </c>
      <c r="AN1489" s="131" t="s">
        <v>2342</v>
      </c>
      <c r="AO1489" s="131" t="s">
        <v>167</v>
      </c>
      <c r="AP1489" s="131" t="s">
        <v>2342</v>
      </c>
      <c r="AQ1489" s="140"/>
      <c r="AR1489" s="14"/>
      <c r="AS1489" s="12"/>
      <c r="AT1489" s="12"/>
      <c r="AU1489" s="12"/>
      <c r="AV1489" s="12"/>
      <c r="AW1489" s="12"/>
      <c r="AX1489" s="12"/>
      <c r="AY1489" s="12"/>
      <c r="AZ1489" s="12"/>
      <c r="BA1489" s="12"/>
      <c r="BB1489" s="12"/>
      <c r="BC1489" s="12"/>
      <c r="BD1489" s="15"/>
      <c r="BE1489" s="137" t="s">
        <v>2343</v>
      </c>
      <c r="BF1489" s="11" t="s">
        <v>264</v>
      </c>
      <c r="BG1489" s="11" t="s">
        <v>265</v>
      </c>
      <c r="BH1489" s="11" t="s">
        <v>266</v>
      </c>
      <c r="BI1489" s="11" t="s">
        <v>525</v>
      </c>
      <c r="BJ1489" s="11" t="s">
        <v>268</v>
      </c>
      <c r="BK1489" s="11" t="s">
        <v>485</v>
      </c>
      <c r="BL1489" s="11" t="s">
        <v>350</v>
      </c>
      <c r="BM1489" s="11" t="s">
        <v>179</v>
      </c>
      <c r="BN1489" s="11" t="s">
        <v>182</v>
      </c>
      <c r="BO1489" s="11" t="s">
        <v>181</v>
      </c>
      <c r="BP1489" s="11" t="s">
        <v>272</v>
      </c>
      <c r="BQ1489" s="11" t="s">
        <v>182</v>
      </c>
      <c r="BR1489" s="11" t="s">
        <v>182</v>
      </c>
      <c r="BS1489" s="11" t="s">
        <v>183</v>
      </c>
      <c r="BT1489" s="11" t="s">
        <v>182</v>
      </c>
      <c r="BU1489" s="11"/>
      <c r="BV1489" s="15"/>
      <c r="BW1489" s="15"/>
      <c r="BX1489" s="15"/>
      <c r="BY1489" s="15"/>
      <c r="BZ1489" s="15"/>
      <c r="CA1489" s="15"/>
      <c r="CB1489" s="15"/>
      <c r="CC1489" s="15"/>
      <c r="CD1489" s="15"/>
      <c r="CE1489" s="15"/>
      <c r="CF1489" s="15"/>
      <c r="CG1489" s="15"/>
      <c r="CH1489" s="15"/>
      <c r="CI1489" s="15"/>
      <c r="CJ1489" s="15"/>
      <c r="CK1489" s="15"/>
      <c r="CL1489" s="15"/>
      <c r="CM1489" s="15"/>
      <c r="CN1489" s="15"/>
      <c r="CO1489" s="15"/>
      <c r="CP1489" s="15"/>
      <c r="CQ1489" s="15"/>
      <c r="CR1489" s="15"/>
      <c r="CS1489" s="15"/>
      <c r="CT1489" s="15"/>
      <c r="CU1489" s="15"/>
      <c r="CV1489" s="15"/>
      <c r="CW1489" s="15"/>
      <c r="CX1489" s="15"/>
      <c r="CY1489" s="15"/>
      <c r="CZ1489" s="15"/>
      <c r="DA1489" s="15"/>
      <c r="DB1489" s="16">
        <f t="shared" si="718"/>
        <v>0</v>
      </c>
      <c r="DC1489" s="16">
        <f t="shared" si="719"/>
        <v>4936</v>
      </c>
      <c r="DD1489" s="16"/>
      <c r="DE1489" s="16"/>
      <c r="DF1489" s="17"/>
      <c r="DG1489" s="16">
        <v>1007</v>
      </c>
      <c r="DH1489" s="16">
        <f t="shared" si="720"/>
        <v>516170</v>
      </c>
      <c r="DI1489" s="16">
        <f t="shared" si="720"/>
        <v>2</v>
      </c>
      <c r="DJ1489" s="16">
        <f t="shared" si="721"/>
        <v>4936</v>
      </c>
      <c r="DK1489" s="16">
        <f t="shared" si="722"/>
        <v>0</v>
      </c>
      <c r="DL1489" s="16">
        <f t="shared" si="722"/>
        <v>4936</v>
      </c>
      <c r="DM1489" s="13">
        <v>0</v>
      </c>
      <c r="DN1489" s="16">
        <v>13</v>
      </c>
      <c r="DO1489" s="16"/>
      <c r="DP1489" s="16"/>
      <c r="DQ1489" s="16"/>
      <c r="DR1489" s="16"/>
      <c r="DS1489" s="16"/>
      <c r="DT1489" s="16"/>
      <c r="DU1489" s="16"/>
      <c r="DV1489" s="16"/>
      <c r="DW1489" s="138" t="s">
        <v>184</v>
      </c>
      <c r="DX1489" s="137" t="s">
        <v>273</v>
      </c>
      <c r="DY1489" s="137" t="s">
        <v>186</v>
      </c>
      <c r="DZ1489" s="17"/>
      <c r="EA1489" s="15"/>
      <c r="EB1489" s="15"/>
      <c r="EC1489" s="15"/>
      <c r="ED1489" s="15"/>
    </row>
    <row r="1490" spans="1:134" ht="15.6" hidden="1" customHeight="1" x14ac:dyDescent="0.3">
      <c r="A1490" s="340"/>
      <c r="B1490" s="468" t="s">
        <v>2344</v>
      </c>
      <c r="C1490" s="561">
        <v>6</v>
      </c>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8">
        <f t="shared" si="723"/>
        <v>0</v>
      </c>
      <c r="AK1490" s="129">
        <v>516171</v>
      </c>
      <c r="AL1490" s="129">
        <v>2</v>
      </c>
      <c r="AM1490" s="130" t="s">
        <v>165</v>
      </c>
      <c r="AN1490" s="131" t="s">
        <v>2345</v>
      </c>
      <c r="AO1490" s="131" t="s">
        <v>167</v>
      </c>
      <c r="AP1490" s="131" t="s">
        <v>2345</v>
      </c>
      <c r="AQ1490" s="140"/>
      <c r="AR1490" s="14"/>
      <c r="AS1490" s="12"/>
      <c r="AT1490" s="12"/>
      <c r="AU1490" s="12"/>
      <c r="AV1490" s="12"/>
      <c r="AW1490" s="12"/>
      <c r="AX1490" s="12"/>
      <c r="AY1490" s="12"/>
      <c r="AZ1490" s="12"/>
      <c r="BA1490" s="12"/>
      <c r="BB1490" s="12"/>
      <c r="BC1490" s="12"/>
      <c r="BD1490" s="15"/>
      <c r="BE1490" s="137" t="s">
        <v>2346</v>
      </c>
      <c r="BF1490" s="11" t="s">
        <v>264</v>
      </c>
      <c r="BG1490" s="11" t="s">
        <v>265</v>
      </c>
      <c r="BH1490" s="11" t="s">
        <v>266</v>
      </c>
      <c r="BI1490" s="11" t="s">
        <v>525</v>
      </c>
      <c r="BJ1490" s="11" t="s">
        <v>268</v>
      </c>
      <c r="BK1490" s="11" t="s">
        <v>485</v>
      </c>
      <c r="BL1490" s="11" t="s">
        <v>350</v>
      </c>
      <c r="BM1490" s="11" t="s">
        <v>179</v>
      </c>
      <c r="BN1490" s="11" t="s">
        <v>182</v>
      </c>
      <c r="BO1490" s="11" t="s">
        <v>181</v>
      </c>
      <c r="BP1490" s="11" t="s">
        <v>272</v>
      </c>
      <c r="BQ1490" s="11" t="s">
        <v>182</v>
      </c>
      <c r="BR1490" s="11" t="s">
        <v>182</v>
      </c>
      <c r="BS1490" s="11" t="s">
        <v>183</v>
      </c>
      <c r="BT1490" s="11" t="s">
        <v>182</v>
      </c>
      <c r="BU1490" s="11"/>
      <c r="BV1490" s="15"/>
      <c r="BW1490" s="15"/>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c r="CU1490" s="15"/>
      <c r="CV1490" s="15"/>
      <c r="CW1490" s="15"/>
      <c r="CX1490" s="15"/>
      <c r="CY1490" s="15"/>
      <c r="CZ1490" s="15"/>
      <c r="DA1490" s="15"/>
      <c r="DB1490" s="16">
        <f t="shared" si="718"/>
        <v>0</v>
      </c>
      <c r="DC1490" s="16">
        <f t="shared" si="719"/>
        <v>4937</v>
      </c>
      <c r="DD1490" s="16"/>
      <c r="DE1490" s="16"/>
      <c r="DF1490" s="17"/>
      <c r="DG1490" s="16">
        <v>1008</v>
      </c>
      <c r="DH1490" s="16">
        <f t="shared" si="720"/>
        <v>516171</v>
      </c>
      <c r="DI1490" s="16">
        <f t="shared" si="720"/>
        <v>2</v>
      </c>
      <c r="DJ1490" s="16">
        <f t="shared" si="721"/>
        <v>4937</v>
      </c>
      <c r="DK1490" s="16">
        <f t="shared" si="722"/>
        <v>0</v>
      </c>
      <c r="DL1490" s="16">
        <f t="shared" si="722"/>
        <v>4937</v>
      </c>
      <c r="DM1490" s="13">
        <v>0</v>
      </c>
      <c r="DN1490" s="16">
        <v>13</v>
      </c>
      <c r="DO1490" s="16"/>
      <c r="DP1490" s="16"/>
      <c r="DQ1490" s="16"/>
      <c r="DR1490" s="16"/>
      <c r="DS1490" s="16"/>
      <c r="DT1490" s="16"/>
      <c r="DU1490" s="16"/>
      <c r="DV1490" s="16"/>
      <c r="DW1490" s="138" t="s">
        <v>184</v>
      </c>
      <c r="DX1490" s="137" t="s">
        <v>273</v>
      </c>
      <c r="DY1490" s="137" t="s">
        <v>186</v>
      </c>
      <c r="DZ1490" s="17"/>
      <c r="EA1490" s="15"/>
      <c r="EB1490" s="15"/>
      <c r="EC1490" s="15"/>
      <c r="ED1490" s="15"/>
    </row>
    <row r="1491" spans="1:134" ht="15.6" hidden="1" customHeight="1" x14ac:dyDescent="0.3">
      <c r="A1491" s="220"/>
      <c r="B1491" s="471"/>
      <c r="C1491" s="561">
        <v>7</v>
      </c>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8">
        <f t="shared" si="723"/>
        <v>0</v>
      </c>
      <c r="AK1491" s="129">
        <v>516172</v>
      </c>
      <c r="AL1491" s="129">
        <v>2</v>
      </c>
      <c r="AM1491" s="130" t="s">
        <v>165</v>
      </c>
      <c r="AN1491" s="131" t="s">
        <v>2347</v>
      </c>
      <c r="AO1491" s="131" t="s">
        <v>167</v>
      </c>
      <c r="AP1491" s="131" t="s">
        <v>2347</v>
      </c>
      <c r="AQ1491" s="140"/>
      <c r="AR1491" s="14"/>
      <c r="AS1491" s="12"/>
      <c r="AT1491" s="12"/>
      <c r="AU1491" s="12"/>
      <c r="AV1491" s="12"/>
      <c r="AW1491" s="12"/>
      <c r="AX1491" s="12"/>
      <c r="AY1491" s="12"/>
      <c r="AZ1491" s="12"/>
      <c r="BA1491" s="12"/>
      <c r="BB1491" s="12"/>
      <c r="BC1491" s="12"/>
      <c r="BD1491" s="15"/>
      <c r="BE1491" s="137" t="s">
        <v>2348</v>
      </c>
      <c r="BF1491" s="11" t="s">
        <v>264</v>
      </c>
      <c r="BG1491" s="11" t="s">
        <v>265</v>
      </c>
      <c r="BH1491" s="11" t="s">
        <v>266</v>
      </c>
      <c r="BI1491" s="11" t="s">
        <v>525</v>
      </c>
      <c r="BJ1491" s="11" t="s">
        <v>268</v>
      </c>
      <c r="BK1491" s="11" t="s">
        <v>485</v>
      </c>
      <c r="BL1491" s="11" t="s">
        <v>350</v>
      </c>
      <c r="BM1491" s="11" t="s">
        <v>179</v>
      </c>
      <c r="BN1491" s="11" t="s">
        <v>182</v>
      </c>
      <c r="BO1491" s="11" t="s">
        <v>181</v>
      </c>
      <c r="BP1491" s="11" t="s">
        <v>272</v>
      </c>
      <c r="BQ1491" s="11" t="s">
        <v>182</v>
      </c>
      <c r="BR1491" s="11" t="s">
        <v>182</v>
      </c>
      <c r="BS1491" s="11" t="s">
        <v>183</v>
      </c>
      <c r="BT1491" s="11" t="s">
        <v>182</v>
      </c>
      <c r="BU1491" s="11"/>
      <c r="BV1491" s="15"/>
      <c r="BW1491" s="15"/>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c r="CU1491" s="15"/>
      <c r="CV1491" s="15"/>
      <c r="CW1491" s="15"/>
      <c r="CX1491" s="15"/>
      <c r="CY1491" s="15"/>
      <c r="CZ1491" s="15"/>
      <c r="DA1491" s="15"/>
      <c r="DB1491" s="16">
        <f t="shared" si="718"/>
        <v>0</v>
      </c>
      <c r="DC1491" s="16">
        <f t="shared" si="719"/>
        <v>4938</v>
      </c>
      <c r="DD1491" s="16"/>
      <c r="DE1491" s="16"/>
      <c r="DF1491" s="17"/>
      <c r="DG1491" s="16">
        <v>1009</v>
      </c>
      <c r="DH1491" s="16">
        <f t="shared" si="720"/>
        <v>516172</v>
      </c>
      <c r="DI1491" s="16">
        <f t="shared" si="720"/>
        <v>2</v>
      </c>
      <c r="DJ1491" s="16">
        <f t="shared" si="721"/>
        <v>4938</v>
      </c>
      <c r="DK1491" s="16">
        <f t="shared" si="722"/>
        <v>0</v>
      </c>
      <c r="DL1491" s="16">
        <f t="shared" si="722"/>
        <v>4938</v>
      </c>
      <c r="DM1491" s="13">
        <v>0</v>
      </c>
      <c r="DN1491" s="16">
        <v>13</v>
      </c>
      <c r="DO1491" s="16"/>
      <c r="DP1491" s="16"/>
      <c r="DQ1491" s="16"/>
      <c r="DR1491" s="16"/>
      <c r="DS1491" s="16"/>
      <c r="DT1491" s="16"/>
      <c r="DU1491" s="16"/>
      <c r="DV1491" s="16"/>
      <c r="DW1491" s="138" t="s">
        <v>184</v>
      </c>
      <c r="DX1491" s="137" t="s">
        <v>273</v>
      </c>
      <c r="DY1491" s="137" t="s">
        <v>186</v>
      </c>
      <c r="DZ1491" s="17"/>
      <c r="EA1491" s="15"/>
      <c r="EB1491" s="15"/>
      <c r="EC1491" s="15"/>
      <c r="ED1491" s="15"/>
    </row>
    <row r="1492" spans="1:134" ht="15.6" hidden="1" customHeight="1" x14ac:dyDescent="0.3">
      <c r="A1492" s="154"/>
      <c r="B1492" s="471"/>
      <c r="C1492" s="561">
        <v>8</v>
      </c>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8">
        <f t="shared" si="723"/>
        <v>0</v>
      </c>
      <c r="AK1492" s="129">
        <v>516173</v>
      </c>
      <c r="AL1492" s="129">
        <v>2</v>
      </c>
      <c r="AM1492" s="130" t="s">
        <v>165</v>
      </c>
      <c r="AN1492" s="131" t="s">
        <v>2349</v>
      </c>
      <c r="AO1492" s="131" t="s">
        <v>167</v>
      </c>
      <c r="AP1492" s="131" t="s">
        <v>2349</v>
      </c>
      <c r="AQ1492" s="140"/>
      <c r="AR1492" s="14"/>
      <c r="AS1492" s="12"/>
      <c r="AT1492" s="12"/>
      <c r="AU1492" s="12"/>
      <c r="AV1492" s="12"/>
      <c r="AW1492" s="12"/>
      <c r="AX1492" s="12"/>
      <c r="AY1492" s="12"/>
      <c r="AZ1492" s="12"/>
      <c r="BA1492" s="12"/>
      <c r="BB1492" s="12"/>
      <c r="BC1492" s="12"/>
      <c r="BD1492" s="15"/>
      <c r="BE1492" s="137" t="s">
        <v>2350</v>
      </c>
      <c r="BF1492" s="11" t="s">
        <v>264</v>
      </c>
      <c r="BG1492" s="11" t="s">
        <v>265</v>
      </c>
      <c r="BH1492" s="11" t="s">
        <v>266</v>
      </c>
      <c r="BI1492" s="11" t="s">
        <v>525</v>
      </c>
      <c r="BJ1492" s="11" t="s">
        <v>268</v>
      </c>
      <c r="BK1492" s="11" t="s">
        <v>485</v>
      </c>
      <c r="BL1492" s="11" t="s">
        <v>350</v>
      </c>
      <c r="BM1492" s="11" t="s">
        <v>179</v>
      </c>
      <c r="BN1492" s="11" t="s">
        <v>182</v>
      </c>
      <c r="BO1492" s="11" t="s">
        <v>181</v>
      </c>
      <c r="BP1492" s="11" t="s">
        <v>272</v>
      </c>
      <c r="BQ1492" s="11" t="s">
        <v>182</v>
      </c>
      <c r="BR1492" s="11" t="s">
        <v>182</v>
      </c>
      <c r="BS1492" s="11" t="s">
        <v>183</v>
      </c>
      <c r="BT1492" s="11" t="s">
        <v>182</v>
      </c>
      <c r="BU1492" s="11"/>
      <c r="BV1492" s="15"/>
      <c r="BW1492" s="15"/>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c r="CU1492" s="15"/>
      <c r="CV1492" s="15"/>
      <c r="CW1492" s="15"/>
      <c r="CX1492" s="15"/>
      <c r="CY1492" s="15"/>
      <c r="CZ1492" s="15"/>
      <c r="DA1492" s="15"/>
      <c r="DB1492" s="16">
        <f t="shared" si="718"/>
        <v>0</v>
      </c>
      <c r="DC1492" s="16">
        <f t="shared" si="719"/>
        <v>4939</v>
      </c>
      <c r="DD1492" s="16"/>
      <c r="DE1492" s="16"/>
      <c r="DF1492" s="17"/>
      <c r="DG1492" s="16">
        <v>1010</v>
      </c>
      <c r="DH1492" s="16">
        <f t="shared" si="720"/>
        <v>516173</v>
      </c>
      <c r="DI1492" s="16">
        <f t="shared" si="720"/>
        <v>2</v>
      </c>
      <c r="DJ1492" s="16">
        <f t="shared" si="721"/>
        <v>4939</v>
      </c>
      <c r="DK1492" s="16">
        <f t="shared" si="722"/>
        <v>0</v>
      </c>
      <c r="DL1492" s="16">
        <f t="shared" si="722"/>
        <v>4939</v>
      </c>
      <c r="DM1492" s="13">
        <v>0</v>
      </c>
      <c r="DN1492" s="16">
        <v>13</v>
      </c>
      <c r="DO1492" s="16"/>
      <c r="DP1492" s="16"/>
      <c r="DQ1492" s="16"/>
      <c r="DR1492" s="16"/>
      <c r="DS1492" s="16"/>
      <c r="DT1492" s="16"/>
      <c r="DU1492" s="16"/>
      <c r="DV1492" s="16"/>
      <c r="DW1492" s="138" t="s">
        <v>184</v>
      </c>
      <c r="DX1492" s="137" t="s">
        <v>273</v>
      </c>
      <c r="DY1492" s="137" t="s">
        <v>186</v>
      </c>
      <c r="DZ1492" s="17"/>
      <c r="EA1492" s="15"/>
      <c r="EB1492" s="15"/>
      <c r="EC1492" s="15"/>
      <c r="ED1492" s="15"/>
    </row>
    <row r="1493" spans="1:134" ht="15.6" hidden="1" customHeight="1" x14ac:dyDescent="0.3">
      <c r="A1493" s="123"/>
      <c r="B1493" s="471"/>
      <c r="C1493" s="561">
        <v>9</v>
      </c>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8">
        <f t="shared" si="723"/>
        <v>0</v>
      </c>
      <c r="AK1493" s="129">
        <v>516174</v>
      </c>
      <c r="AL1493" s="129">
        <v>2</v>
      </c>
      <c r="AM1493" s="130" t="s">
        <v>165</v>
      </c>
      <c r="AN1493" s="131" t="s">
        <v>2351</v>
      </c>
      <c r="AO1493" s="131" t="s">
        <v>167</v>
      </c>
      <c r="AP1493" s="131" t="s">
        <v>2351</v>
      </c>
      <c r="AQ1493" s="140"/>
      <c r="AR1493" s="14"/>
      <c r="AS1493" s="12"/>
      <c r="AT1493" s="12"/>
      <c r="AU1493" s="12"/>
      <c r="AV1493" s="12"/>
      <c r="AW1493" s="12"/>
      <c r="AX1493" s="12"/>
      <c r="AY1493" s="12"/>
      <c r="AZ1493" s="12"/>
      <c r="BA1493" s="12"/>
      <c r="BB1493" s="12"/>
      <c r="BC1493" s="12"/>
      <c r="BD1493" s="15"/>
      <c r="BE1493" s="137" t="s">
        <v>2352</v>
      </c>
      <c r="BF1493" s="11" t="s">
        <v>264</v>
      </c>
      <c r="BG1493" s="11" t="s">
        <v>265</v>
      </c>
      <c r="BH1493" s="11" t="s">
        <v>266</v>
      </c>
      <c r="BI1493" s="11" t="s">
        <v>525</v>
      </c>
      <c r="BJ1493" s="11" t="s">
        <v>268</v>
      </c>
      <c r="BK1493" s="11" t="s">
        <v>485</v>
      </c>
      <c r="BL1493" s="11" t="s">
        <v>350</v>
      </c>
      <c r="BM1493" s="11" t="s">
        <v>179</v>
      </c>
      <c r="BN1493" s="11" t="s">
        <v>182</v>
      </c>
      <c r="BO1493" s="11" t="s">
        <v>181</v>
      </c>
      <c r="BP1493" s="11" t="s">
        <v>272</v>
      </c>
      <c r="BQ1493" s="11" t="s">
        <v>182</v>
      </c>
      <c r="BR1493" s="11" t="s">
        <v>182</v>
      </c>
      <c r="BS1493" s="11" t="s">
        <v>183</v>
      </c>
      <c r="BT1493" s="11" t="s">
        <v>182</v>
      </c>
      <c r="BU1493" s="11"/>
      <c r="BV1493" s="15"/>
      <c r="BW1493" s="15"/>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c r="CU1493" s="15"/>
      <c r="CV1493" s="15"/>
      <c r="CW1493" s="15"/>
      <c r="CX1493" s="15"/>
      <c r="CY1493" s="15"/>
      <c r="CZ1493" s="15"/>
      <c r="DA1493" s="15"/>
      <c r="DB1493" s="16">
        <f t="shared" si="718"/>
        <v>0</v>
      </c>
      <c r="DC1493" s="16">
        <f t="shared" si="719"/>
        <v>4940</v>
      </c>
      <c r="DD1493" s="16"/>
      <c r="DE1493" s="16"/>
      <c r="DF1493" s="17"/>
      <c r="DG1493" s="16">
        <v>1011</v>
      </c>
      <c r="DH1493" s="16">
        <f t="shared" si="720"/>
        <v>516174</v>
      </c>
      <c r="DI1493" s="16">
        <f t="shared" si="720"/>
        <v>2</v>
      </c>
      <c r="DJ1493" s="16">
        <f t="shared" si="721"/>
        <v>4940</v>
      </c>
      <c r="DK1493" s="16">
        <f t="shared" si="722"/>
        <v>0</v>
      </c>
      <c r="DL1493" s="16">
        <f t="shared" si="722"/>
        <v>4940</v>
      </c>
      <c r="DM1493" s="13">
        <v>0</v>
      </c>
      <c r="DN1493" s="16">
        <v>13</v>
      </c>
      <c r="DO1493" s="16"/>
      <c r="DP1493" s="16"/>
      <c r="DQ1493" s="16"/>
      <c r="DR1493" s="16"/>
      <c r="DS1493" s="16"/>
      <c r="DT1493" s="16"/>
      <c r="DU1493" s="16"/>
      <c r="DV1493" s="16"/>
      <c r="DW1493" s="138" t="s">
        <v>184</v>
      </c>
      <c r="DX1493" s="137" t="s">
        <v>273</v>
      </c>
      <c r="DY1493" s="137" t="s">
        <v>186</v>
      </c>
      <c r="DZ1493" s="17"/>
      <c r="EA1493" s="15"/>
      <c r="EB1493" s="15"/>
      <c r="EC1493" s="15"/>
      <c r="ED1493" s="15"/>
    </row>
    <row r="1494" spans="1:134" ht="15.6" hidden="1" customHeight="1" x14ac:dyDescent="0.3">
      <c r="A1494" s="123"/>
      <c r="B1494" s="468"/>
      <c r="C1494" s="561">
        <v>10</v>
      </c>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8">
        <f t="shared" si="723"/>
        <v>0</v>
      </c>
      <c r="AK1494" s="129">
        <v>516175</v>
      </c>
      <c r="AL1494" s="129">
        <v>2</v>
      </c>
      <c r="AM1494" s="130" t="s">
        <v>165</v>
      </c>
      <c r="AN1494" s="131" t="s">
        <v>2353</v>
      </c>
      <c r="AO1494" s="131" t="s">
        <v>167</v>
      </c>
      <c r="AP1494" s="131" t="s">
        <v>2353</v>
      </c>
      <c r="AQ1494" s="140"/>
      <c r="AR1494" s="14"/>
      <c r="AS1494" s="12"/>
      <c r="AT1494" s="12"/>
      <c r="AU1494" s="12"/>
      <c r="AV1494" s="12"/>
      <c r="AW1494" s="12"/>
      <c r="AX1494" s="12"/>
      <c r="AY1494" s="12"/>
      <c r="AZ1494" s="12"/>
      <c r="BA1494" s="12"/>
      <c r="BB1494" s="12"/>
      <c r="BC1494" s="12"/>
      <c r="BD1494" s="15"/>
      <c r="BE1494" s="137" t="s">
        <v>2354</v>
      </c>
      <c r="BF1494" s="11" t="s">
        <v>264</v>
      </c>
      <c r="BG1494" s="11" t="s">
        <v>265</v>
      </c>
      <c r="BH1494" s="11" t="s">
        <v>266</v>
      </c>
      <c r="BI1494" s="11" t="s">
        <v>525</v>
      </c>
      <c r="BJ1494" s="11" t="s">
        <v>268</v>
      </c>
      <c r="BK1494" s="11" t="s">
        <v>485</v>
      </c>
      <c r="BL1494" s="11" t="s">
        <v>350</v>
      </c>
      <c r="BM1494" s="11" t="s">
        <v>179</v>
      </c>
      <c r="BN1494" s="11" t="s">
        <v>182</v>
      </c>
      <c r="BO1494" s="11" t="s">
        <v>181</v>
      </c>
      <c r="BP1494" s="11" t="s">
        <v>272</v>
      </c>
      <c r="BQ1494" s="11" t="s">
        <v>182</v>
      </c>
      <c r="BR1494" s="11" t="s">
        <v>182</v>
      </c>
      <c r="BS1494" s="11" t="s">
        <v>183</v>
      </c>
      <c r="BT1494" s="11" t="s">
        <v>182</v>
      </c>
      <c r="BU1494" s="11"/>
      <c r="BV1494" s="15"/>
      <c r="BW1494" s="15"/>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c r="CU1494" s="15"/>
      <c r="CV1494" s="15"/>
      <c r="CW1494" s="15"/>
      <c r="CX1494" s="15"/>
      <c r="CY1494" s="15"/>
      <c r="CZ1494" s="15"/>
      <c r="DA1494" s="15"/>
      <c r="DB1494" s="16">
        <f t="shared" si="718"/>
        <v>0</v>
      </c>
      <c r="DC1494" s="16">
        <f t="shared" si="719"/>
        <v>4941</v>
      </c>
      <c r="DD1494" s="16"/>
      <c r="DE1494" s="16"/>
      <c r="DF1494" s="17"/>
      <c r="DG1494" s="16">
        <v>1012</v>
      </c>
      <c r="DH1494" s="16">
        <f t="shared" si="720"/>
        <v>516175</v>
      </c>
      <c r="DI1494" s="16">
        <f t="shared" si="720"/>
        <v>2</v>
      </c>
      <c r="DJ1494" s="16">
        <f t="shared" si="721"/>
        <v>4941</v>
      </c>
      <c r="DK1494" s="16">
        <f t="shared" si="722"/>
        <v>0</v>
      </c>
      <c r="DL1494" s="16">
        <f t="shared" si="722"/>
        <v>4941</v>
      </c>
      <c r="DM1494" s="13">
        <v>0</v>
      </c>
      <c r="DN1494" s="16">
        <v>13</v>
      </c>
      <c r="DO1494" s="16"/>
      <c r="DP1494" s="16"/>
      <c r="DQ1494" s="16"/>
      <c r="DR1494" s="16"/>
      <c r="DS1494" s="16"/>
      <c r="DT1494" s="16"/>
      <c r="DU1494" s="16"/>
      <c r="DV1494" s="16"/>
      <c r="DW1494" s="138" t="s">
        <v>184</v>
      </c>
      <c r="DX1494" s="137" t="s">
        <v>273</v>
      </c>
      <c r="DY1494" s="137" t="s">
        <v>186</v>
      </c>
      <c r="DZ1494" s="17"/>
      <c r="EA1494" s="15"/>
      <c r="EB1494" s="15"/>
      <c r="EC1494" s="15"/>
      <c r="ED1494" s="15"/>
    </row>
    <row r="1495" spans="1:134" ht="15.6" hidden="1" customHeight="1" x14ac:dyDescent="0.3">
      <c r="A1495" s="220"/>
      <c r="B1495" s="471"/>
      <c r="C1495" s="561">
        <v>11</v>
      </c>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8">
        <f t="shared" si="723"/>
        <v>0</v>
      </c>
      <c r="AK1495" s="129">
        <v>516176</v>
      </c>
      <c r="AL1495" s="129">
        <v>2</v>
      </c>
      <c r="AM1495" s="130" t="s">
        <v>165</v>
      </c>
      <c r="AN1495" s="131" t="s">
        <v>2355</v>
      </c>
      <c r="AO1495" s="131" t="s">
        <v>167</v>
      </c>
      <c r="AP1495" s="131" t="s">
        <v>2355</v>
      </c>
      <c r="AQ1495" s="140"/>
      <c r="AR1495" s="14"/>
      <c r="AS1495" s="12"/>
      <c r="AT1495" s="12"/>
      <c r="AU1495" s="12"/>
      <c r="AV1495" s="12"/>
      <c r="AW1495" s="12"/>
      <c r="AX1495" s="12"/>
      <c r="AY1495" s="12"/>
      <c r="AZ1495" s="12"/>
      <c r="BA1495" s="12"/>
      <c r="BB1495" s="12"/>
      <c r="BC1495" s="12"/>
      <c r="BD1495" s="15"/>
      <c r="BE1495" s="137" t="s">
        <v>2356</v>
      </c>
      <c r="BF1495" s="11" t="s">
        <v>264</v>
      </c>
      <c r="BG1495" s="11" t="s">
        <v>265</v>
      </c>
      <c r="BH1495" s="11" t="s">
        <v>266</v>
      </c>
      <c r="BI1495" s="11" t="s">
        <v>525</v>
      </c>
      <c r="BJ1495" s="11" t="s">
        <v>268</v>
      </c>
      <c r="BK1495" s="11" t="s">
        <v>485</v>
      </c>
      <c r="BL1495" s="11" t="s">
        <v>350</v>
      </c>
      <c r="BM1495" s="11" t="s">
        <v>179</v>
      </c>
      <c r="BN1495" s="11" t="s">
        <v>182</v>
      </c>
      <c r="BO1495" s="11" t="s">
        <v>181</v>
      </c>
      <c r="BP1495" s="11" t="s">
        <v>272</v>
      </c>
      <c r="BQ1495" s="11" t="s">
        <v>182</v>
      </c>
      <c r="BR1495" s="11" t="s">
        <v>182</v>
      </c>
      <c r="BS1495" s="11" t="s">
        <v>183</v>
      </c>
      <c r="BT1495" s="11" t="s">
        <v>182</v>
      </c>
      <c r="BU1495" s="11"/>
      <c r="BV1495" s="15"/>
      <c r="BW1495" s="15"/>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c r="CU1495" s="15"/>
      <c r="CV1495" s="15"/>
      <c r="CW1495" s="15"/>
      <c r="CX1495" s="15"/>
      <c r="CY1495" s="15"/>
      <c r="CZ1495" s="15"/>
      <c r="DA1495" s="15"/>
      <c r="DB1495" s="16">
        <f t="shared" si="718"/>
        <v>0</v>
      </c>
      <c r="DC1495" s="16">
        <f t="shared" si="719"/>
        <v>4942</v>
      </c>
      <c r="DD1495" s="16"/>
      <c r="DE1495" s="16"/>
      <c r="DF1495" s="17"/>
      <c r="DG1495" s="16">
        <v>1013</v>
      </c>
      <c r="DH1495" s="16">
        <f t="shared" si="720"/>
        <v>516176</v>
      </c>
      <c r="DI1495" s="16">
        <f t="shared" si="720"/>
        <v>2</v>
      </c>
      <c r="DJ1495" s="16">
        <f t="shared" si="721"/>
        <v>4942</v>
      </c>
      <c r="DK1495" s="16">
        <f t="shared" si="722"/>
        <v>0</v>
      </c>
      <c r="DL1495" s="16">
        <f t="shared" si="722"/>
        <v>4942</v>
      </c>
      <c r="DM1495" s="13">
        <v>0</v>
      </c>
      <c r="DN1495" s="16">
        <v>13</v>
      </c>
      <c r="DO1495" s="16"/>
      <c r="DP1495" s="16"/>
      <c r="DQ1495" s="16"/>
      <c r="DR1495" s="16"/>
      <c r="DS1495" s="16"/>
      <c r="DT1495" s="16"/>
      <c r="DU1495" s="16"/>
      <c r="DV1495" s="16"/>
      <c r="DW1495" s="138" t="s">
        <v>184</v>
      </c>
      <c r="DX1495" s="137" t="s">
        <v>273</v>
      </c>
      <c r="DY1495" s="137" t="s">
        <v>186</v>
      </c>
      <c r="DZ1495" s="17"/>
      <c r="EA1495" s="15"/>
      <c r="EB1495" s="15"/>
      <c r="EC1495" s="15"/>
      <c r="ED1495" s="15"/>
    </row>
    <row r="1496" spans="1:134" ht="15.6" hidden="1" customHeight="1" x14ac:dyDescent="0.3">
      <c r="A1496" s="154"/>
      <c r="B1496" s="471"/>
      <c r="C1496" s="561">
        <v>12</v>
      </c>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8">
        <f t="shared" si="723"/>
        <v>0</v>
      </c>
      <c r="AK1496" s="129">
        <v>516177</v>
      </c>
      <c r="AL1496" s="129">
        <v>2</v>
      </c>
      <c r="AM1496" s="130" t="s">
        <v>165</v>
      </c>
      <c r="AN1496" s="131" t="s">
        <v>2357</v>
      </c>
      <c r="AO1496" s="131" t="s">
        <v>167</v>
      </c>
      <c r="AP1496" s="131" t="s">
        <v>2357</v>
      </c>
      <c r="AQ1496" s="140"/>
      <c r="AR1496" s="14"/>
      <c r="AS1496" s="12"/>
      <c r="AT1496" s="12"/>
      <c r="AU1496" s="12"/>
      <c r="AV1496" s="12"/>
      <c r="AW1496" s="12"/>
      <c r="AX1496" s="12"/>
      <c r="AY1496" s="12"/>
      <c r="AZ1496" s="12"/>
      <c r="BA1496" s="12"/>
      <c r="BB1496" s="12"/>
      <c r="BC1496" s="12"/>
      <c r="BD1496" s="15"/>
      <c r="BE1496" s="137" t="s">
        <v>2358</v>
      </c>
      <c r="BF1496" s="11" t="s">
        <v>264</v>
      </c>
      <c r="BG1496" s="11" t="s">
        <v>265</v>
      </c>
      <c r="BH1496" s="11" t="s">
        <v>266</v>
      </c>
      <c r="BI1496" s="11" t="s">
        <v>525</v>
      </c>
      <c r="BJ1496" s="11" t="s">
        <v>268</v>
      </c>
      <c r="BK1496" s="11" t="s">
        <v>485</v>
      </c>
      <c r="BL1496" s="11" t="s">
        <v>350</v>
      </c>
      <c r="BM1496" s="11" t="s">
        <v>179</v>
      </c>
      <c r="BN1496" s="11" t="s">
        <v>182</v>
      </c>
      <c r="BO1496" s="11" t="s">
        <v>181</v>
      </c>
      <c r="BP1496" s="11" t="s">
        <v>272</v>
      </c>
      <c r="BQ1496" s="11" t="s">
        <v>182</v>
      </c>
      <c r="BR1496" s="11" t="s">
        <v>182</v>
      </c>
      <c r="BS1496" s="11" t="s">
        <v>183</v>
      </c>
      <c r="BT1496" s="11" t="s">
        <v>182</v>
      </c>
      <c r="BU1496" s="11"/>
      <c r="BV1496" s="15"/>
      <c r="BW1496" s="15"/>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c r="CU1496" s="15"/>
      <c r="CV1496" s="15"/>
      <c r="CW1496" s="15"/>
      <c r="CX1496" s="15"/>
      <c r="CY1496" s="15"/>
      <c r="CZ1496" s="15"/>
      <c r="DA1496" s="15"/>
      <c r="DB1496" s="16">
        <f t="shared" si="718"/>
        <v>0</v>
      </c>
      <c r="DC1496" s="16">
        <f t="shared" si="719"/>
        <v>4943</v>
      </c>
      <c r="DD1496" s="16"/>
      <c r="DE1496" s="16"/>
      <c r="DF1496" s="17"/>
      <c r="DG1496" s="16">
        <v>1014</v>
      </c>
      <c r="DH1496" s="16">
        <f t="shared" si="720"/>
        <v>516177</v>
      </c>
      <c r="DI1496" s="16">
        <f t="shared" si="720"/>
        <v>2</v>
      </c>
      <c r="DJ1496" s="16">
        <f t="shared" si="721"/>
        <v>4943</v>
      </c>
      <c r="DK1496" s="16">
        <f t="shared" si="722"/>
        <v>0</v>
      </c>
      <c r="DL1496" s="16">
        <f t="shared" si="722"/>
        <v>4943</v>
      </c>
      <c r="DM1496" s="13">
        <v>0</v>
      </c>
      <c r="DN1496" s="16">
        <v>13</v>
      </c>
      <c r="DO1496" s="16"/>
      <c r="DP1496" s="16"/>
      <c r="DQ1496" s="16"/>
      <c r="DR1496" s="16"/>
      <c r="DS1496" s="16"/>
      <c r="DT1496" s="16"/>
      <c r="DU1496" s="16"/>
      <c r="DV1496" s="16"/>
      <c r="DW1496" s="138" t="s">
        <v>184</v>
      </c>
      <c r="DX1496" s="137" t="s">
        <v>273</v>
      </c>
      <c r="DY1496" s="137" t="s">
        <v>186</v>
      </c>
      <c r="DZ1496" s="17"/>
      <c r="EA1496" s="15"/>
      <c r="EB1496" s="15"/>
      <c r="EC1496" s="15"/>
      <c r="ED1496" s="15"/>
    </row>
    <row r="1497" spans="1:134" ht="15.6" hidden="1" customHeight="1" x14ac:dyDescent="0.3">
      <c r="A1497" s="154"/>
      <c r="B1497" s="471"/>
      <c r="C1497" s="12"/>
      <c r="D1497" s="472"/>
      <c r="E1497" s="472"/>
      <c r="F1497" s="472"/>
      <c r="G1497" s="472"/>
      <c r="H1497" s="472"/>
      <c r="I1497" s="472"/>
      <c r="J1497" s="472"/>
      <c r="K1497" s="472"/>
      <c r="L1497" s="472"/>
      <c r="M1497" s="472"/>
      <c r="N1497" s="472"/>
      <c r="O1497" s="472"/>
      <c r="P1497" s="472"/>
      <c r="Q1497" s="472"/>
      <c r="R1497" s="472"/>
      <c r="S1497" s="472"/>
      <c r="T1497" s="472"/>
      <c r="U1497" s="472"/>
      <c r="V1497" s="472"/>
      <c r="W1497" s="472"/>
      <c r="X1497" s="472"/>
      <c r="Y1497" s="472"/>
      <c r="Z1497" s="472"/>
      <c r="AA1497" s="472"/>
      <c r="AB1497" s="472"/>
      <c r="AC1497" s="472"/>
      <c r="AD1497" s="472"/>
      <c r="AE1497" s="472"/>
      <c r="AF1497" s="472"/>
      <c r="AG1497" s="472"/>
      <c r="AH1497" s="472"/>
      <c r="AI1497" s="472"/>
      <c r="AJ1497" s="148"/>
      <c r="AK1497" s="12"/>
      <c r="AL1497" s="12"/>
      <c r="AM1497" s="14"/>
      <c r="AN1497" s="12"/>
      <c r="AO1497" s="12"/>
      <c r="AP1497" s="12"/>
      <c r="AQ1497" s="12"/>
      <c r="AR1497" s="12"/>
      <c r="AS1497" s="12"/>
      <c r="AT1497" s="12"/>
      <c r="AU1497" s="12"/>
      <c r="AV1497" s="12"/>
      <c r="AW1497" s="12"/>
      <c r="AX1497" s="12"/>
      <c r="AY1497" s="12"/>
      <c r="AZ1497" s="12"/>
      <c r="BA1497" s="12"/>
      <c r="BB1497" s="12"/>
      <c r="BC1497" s="12"/>
      <c r="BD1497" s="15"/>
      <c r="BE1497" s="137" t="s">
        <v>183</v>
      </c>
      <c r="BF1497" s="11"/>
      <c r="BG1497" s="11"/>
      <c r="BH1497" s="11"/>
      <c r="BI1497" s="11" t="s">
        <v>183</v>
      </c>
      <c r="BJ1497" s="11" t="s">
        <v>183</v>
      </c>
      <c r="BK1497" s="11" t="s">
        <v>183</v>
      </c>
      <c r="BL1497" s="11" t="s">
        <v>183</v>
      </c>
      <c r="BM1497" s="11" t="s">
        <v>183</v>
      </c>
      <c r="BN1497" s="11" t="s">
        <v>183</v>
      </c>
      <c r="BO1497" s="11" t="s">
        <v>183</v>
      </c>
      <c r="BP1497" s="11" t="s">
        <v>183</v>
      </c>
      <c r="BQ1497" s="11" t="s">
        <v>183</v>
      </c>
      <c r="BR1497" s="11" t="s">
        <v>183</v>
      </c>
      <c r="BS1497" s="11" t="s">
        <v>183</v>
      </c>
      <c r="BT1497" s="11" t="s">
        <v>183</v>
      </c>
      <c r="BU1497" s="11"/>
      <c r="BV1497" s="15"/>
      <c r="BW1497" s="15"/>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c r="CU1497" s="15"/>
      <c r="CV1497" s="15"/>
      <c r="CW1497" s="15"/>
      <c r="CX1497" s="15"/>
      <c r="CY1497" s="15"/>
      <c r="CZ1497" s="15"/>
      <c r="DA1497" s="15"/>
      <c r="DB1497" s="16"/>
      <c r="DC1497" s="16"/>
      <c r="DD1497" s="16"/>
      <c r="DE1497" s="16"/>
      <c r="DF1497" s="17"/>
      <c r="DG1497" s="16"/>
      <c r="DH1497" s="16"/>
      <c r="DI1497" s="16"/>
      <c r="DJ1497" s="16"/>
      <c r="DK1497" s="16"/>
      <c r="DL1497" s="16"/>
      <c r="DM1497" s="13"/>
      <c r="DN1497" s="16"/>
      <c r="DO1497" s="16"/>
      <c r="DP1497" s="16"/>
      <c r="DQ1497" s="16"/>
      <c r="DR1497" s="16"/>
      <c r="DS1497" s="16"/>
      <c r="DT1497" s="16"/>
      <c r="DU1497" s="16"/>
      <c r="DV1497" s="16"/>
      <c r="DW1497" s="138"/>
      <c r="DX1497" s="137"/>
      <c r="DY1497" s="137"/>
      <c r="DZ1497" s="17"/>
      <c r="EA1497" s="15"/>
      <c r="EB1497" s="15"/>
      <c r="EC1497" s="15"/>
      <c r="ED1497" s="15"/>
    </row>
    <row r="1498" spans="1:134" ht="15.6" hidden="1" customHeight="1" x14ac:dyDescent="0.3">
      <c r="A1498" s="123"/>
      <c r="B1498" s="473"/>
      <c r="C1498" s="585" t="s">
        <v>2359</v>
      </c>
      <c r="D1498" s="152"/>
      <c r="E1498" s="152"/>
      <c r="F1498" s="152"/>
      <c r="G1498" s="151"/>
      <c r="H1498" s="151"/>
      <c r="I1498" s="151"/>
      <c r="J1498" s="151"/>
      <c r="K1498" s="151"/>
      <c r="L1498" s="152"/>
      <c r="M1498" s="151"/>
      <c r="N1498" s="152"/>
      <c r="O1498" s="152"/>
      <c r="P1498" s="152"/>
      <c r="Q1498" s="152"/>
      <c r="R1498" s="152"/>
      <c r="S1498" s="152"/>
      <c r="T1498" s="152"/>
      <c r="U1498" s="152"/>
      <c r="V1498" s="152"/>
      <c r="W1498" s="152"/>
      <c r="X1498" s="152"/>
      <c r="Y1498" s="152"/>
      <c r="Z1498" s="152"/>
      <c r="AA1498" s="152"/>
      <c r="AB1498" s="152"/>
      <c r="AC1498" s="152"/>
      <c r="AD1498" s="152"/>
      <c r="AE1498" s="152"/>
      <c r="AF1498" s="152"/>
      <c r="AG1498" s="152"/>
      <c r="AH1498" s="152"/>
      <c r="AI1498" s="152"/>
      <c r="AJ1498" s="128">
        <f>IF($DM1498=0,0,(IF(_xlfn.BITAND($DM1498, 128),"8,", "") &amp; IF(_xlfn.BITAND($DM1498,64),"7,", "") &amp; IF(_xlfn.BITAND($DM1498,7), _xlfn.BITAND($DM1498,7) &amp; ",", "") &amp; IF(_xlfn.BITAND($DM1498, 56), _xlfn.BITAND($DM1498, 56)/8, "")))</f>
        <v>0</v>
      </c>
      <c r="AK1498" s="129">
        <v>731</v>
      </c>
      <c r="AL1498" s="129">
        <v>15</v>
      </c>
      <c r="AM1498" s="130" t="s">
        <v>165</v>
      </c>
      <c r="AN1498" s="131" t="s">
        <v>2360</v>
      </c>
      <c r="AO1498" s="131" t="s">
        <v>167</v>
      </c>
      <c r="AP1498" s="131" t="s">
        <v>2360</v>
      </c>
      <c r="AQ1498" s="140" t="s">
        <v>2361</v>
      </c>
      <c r="AR1498" s="134">
        <v>1500</v>
      </c>
      <c r="AS1498" s="142" t="s">
        <v>191</v>
      </c>
      <c r="AT1498" s="198">
        <v>20</v>
      </c>
      <c r="AU1498" s="198">
        <v>5</v>
      </c>
      <c r="AV1498" s="142" t="s">
        <v>171</v>
      </c>
      <c r="AW1498" s="135">
        <v>0</v>
      </c>
      <c r="AX1498" s="135">
        <v>0</v>
      </c>
      <c r="AY1498" s="135">
        <v>0</v>
      </c>
      <c r="AZ1498" s="135">
        <v>0</v>
      </c>
      <c r="BA1498" s="135">
        <v>0</v>
      </c>
      <c r="BB1498" s="136"/>
      <c r="BC1498" s="136"/>
      <c r="BD1498" s="15"/>
      <c r="BE1498" s="137" t="str">
        <f>IF(C1498="","",C1498)</f>
        <v>Knock retard at limit</v>
      </c>
      <c r="BF1498" s="11"/>
      <c r="BG1498" s="11"/>
      <c r="BH1498" s="11"/>
      <c r="BI1498" s="11" t="s">
        <v>183</v>
      </c>
      <c r="BJ1498" s="11" t="s">
        <v>183</v>
      </c>
      <c r="BK1498" s="11" t="s">
        <v>183</v>
      </c>
      <c r="BL1498" s="11" t="s">
        <v>183</v>
      </c>
      <c r="BM1498" s="11" t="s">
        <v>183</v>
      </c>
      <c r="BN1498" s="11" t="s">
        <v>183</v>
      </c>
      <c r="BO1498" s="11" t="s">
        <v>183</v>
      </c>
      <c r="BP1498" s="11" t="s">
        <v>183</v>
      </c>
      <c r="BQ1498" s="11" t="s">
        <v>183</v>
      </c>
      <c r="BR1498" s="11" t="s">
        <v>183</v>
      </c>
      <c r="BS1498" s="11" t="s">
        <v>183</v>
      </c>
      <c r="BT1498" s="11" t="s">
        <v>183</v>
      </c>
      <c r="BU1498" s="11"/>
      <c r="BV1498" s="15">
        <f>IF(UPPER(TRIM(D1498))="X",1,0)</f>
        <v>0</v>
      </c>
      <c r="BW1498" s="15">
        <f>IF(UPPER(TRIM(E1498))="X",1,0)</f>
        <v>0</v>
      </c>
      <c r="BX1498" s="15">
        <f>IF(UPPER(TRIM(F1498))="X",1,0)</f>
        <v>0</v>
      </c>
      <c r="BY1498" s="15">
        <f>IF(UPPER(TRIM(G1498))="X",1,0)</f>
        <v>0</v>
      </c>
      <c r="BZ1498" s="15">
        <f>IF(UPPER(TRIM(H1498))="X",1,0)</f>
        <v>0</v>
      </c>
      <c r="CA1498" s="15">
        <f>IF(UPPER(TRIM(J1498))="X",1,0)</f>
        <v>0</v>
      </c>
      <c r="CB1498" s="15">
        <f>IF(UPPER(TRIM(L1498))="X",1,0)</f>
        <v>0</v>
      </c>
      <c r="CC1498" s="15">
        <f>IF(UPPER(TRIM(M1498))="X",1,0)</f>
        <v>0</v>
      </c>
      <c r="CD1498" s="15">
        <f>IF(UPPER(TRIM(I1498))="X",1,0)</f>
        <v>0</v>
      </c>
      <c r="CE1498" s="15">
        <f>IF(UPPER(TRIM(K1498))="X",1,0)</f>
        <v>0</v>
      </c>
      <c r="CF1498" s="15">
        <f t="shared" ref="CF1498:CX1498" si="724">IF(UPPER(TRIM(N1498))="X",1,0)</f>
        <v>0</v>
      </c>
      <c r="CG1498" s="15">
        <f t="shared" si="724"/>
        <v>0</v>
      </c>
      <c r="CH1498" s="15">
        <f t="shared" si="724"/>
        <v>0</v>
      </c>
      <c r="CI1498" s="15">
        <f t="shared" si="724"/>
        <v>0</v>
      </c>
      <c r="CJ1498" s="15">
        <f t="shared" si="724"/>
        <v>0</v>
      </c>
      <c r="CK1498" s="15">
        <f t="shared" si="724"/>
        <v>0</v>
      </c>
      <c r="CL1498" s="15">
        <f t="shared" si="724"/>
        <v>0</v>
      </c>
      <c r="CM1498" s="15">
        <f t="shared" si="724"/>
        <v>0</v>
      </c>
      <c r="CN1498" s="15">
        <f t="shared" si="724"/>
        <v>0</v>
      </c>
      <c r="CO1498" s="15">
        <f t="shared" si="724"/>
        <v>0</v>
      </c>
      <c r="CP1498" s="15">
        <f t="shared" si="724"/>
        <v>0</v>
      </c>
      <c r="CQ1498" s="15">
        <f t="shared" si="724"/>
        <v>0</v>
      </c>
      <c r="CR1498" s="15">
        <f t="shared" si="724"/>
        <v>0</v>
      </c>
      <c r="CS1498" s="15">
        <f t="shared" si="724"/>
        <v>0</v>
      </c>
      <c r="CT1498" s="15">
        <f t="shared" si="724"/>
        <v>0</v>
      </c>
      <c r="CU1498" s="15">
        <f t="shared" si="724"/>
        <v>0</v>
      </c>
      <c r="CV1498" s="15">
        <f t="shared" si="724"/>
        <v>0</v>
      </c>
      <c r="CW1498" s="15">
        <f t="shared" si="724"/>
        <v>0</v>
      </c>
      <c r="CX1498" s="15">
        <f t="shared" si="724"/>
        <v>0</v>
      </c>
      <c r="CY1498" s="15">
        <v>0</v>
      </c>
      <c r="CZ1498" s="15">
        <f>IF(UPPER(TRIM(AH1498))="X",1,0)</f>
        <v>0</v>
      </c>
      <c r="DA1498" s="15">
        <v>0</v>
      </c>
      <c r="DB1498" s="16">
        <f>IF(UPPER(TRIM(AM1498))="P", 0, IF(UPPER(TRIM(AM1498))="C", 16384, IF(UPPER(TRIM(AM1498))="B", 32768, IF(UPPER(TRIM(AM1498))="U", 49152, -1))))</f>
        <v>0</v>
      </c>
      <c r="DC1498" s="16">
        <f>HEX2DEC(AN1498)</f>
        <v>4901</v>
      </c>
      <c r="DD1498" s="16">
        <f>IF(UPPER(TRIM(BB1498))="",0,IF(UPPER(TRIM(BB1498))="M",32,IF(UPPER(TRIM(BB1498))="H",64,IF(UPPER(TRIM(BB1498))="I",128,-1))))</f>
        <v>0</v>
      </c>
      <c r="DE1498" s="16">
        <f>IF(UPPER(TRIM(BC1498))="",0, IF(UPPER(TRIM(BC1498))="U",1,IF(UPPER(TRIM(BC1498))="A",2,IF(UPPER(TRIM(BC1498))="B1",4,IF(UPPER(TRIM(BC1498))="B2",8,IF(UPPER(TRIM(BC1498))="C",16,-1))))))</f>
        <v>0</v>
      </c>
      <c r="DF1498" s="17"/>
      <c r="DG1498" s="16">
        <v>504</v>
      </c>
      <c r="DH1498" s="16">
        <f>AK1498</f>
        <v>731</v>
      </c>
      <c r="DI1498" s="16">
        <f>AL1498</f>
        <v>15</v>
      </c>
      <c r="DJ1498" s="16">
        <f>DB1498 + DC1498</f>
        <v>4901</v>
      </c>
      <c r="DK1498" s="16">
        <f>HEX2DEC(AO1498)</f>
        <v>0</v>
      </c>
      <c r="DL1498" s="16">
        <f>HEX2DEC(AP1498)</f>
        <v>4901</v>
      </c>
      <c r="DM1498" s="128">
        <v>0</v>
      </c>
      <c r="DN1498" s="16">
        <v>383</v>
      </c>
      <c r="DO1498" s="16">
        <f>BV1498*2^15+BW1498*2^14+BX1498*2^13+BY1498*2^12+BZ1498*2^11+CA1498*2^10+CB1498*2^9+CC1498*2^8+CD1498*2^7+CE1498*2^6+CF1498*2^5+CG1498*2^4+CH1498*2^3+CI1498*2^2+CJ1498*2^1+CK1498*2^0</f>
        <v>0</v>
      </c>
      <c r="DP1498" s="16">
        <f>CL1498*2^15+CM1498*2^14+CN1498*2^13+CO1498*2^12+CP1498*2^11+CQ1498*2^10+CR1498*2^9+CS1498*2^8+CT1498*2^7+CU1498*2^6+CV1498*2^5+CW1498*2^4+CX1498*2^3+CY1498*2^2+CZ1498*2^1+DA1498*2^0</f>
        <v>0</v>
      </c>
      <c r="DQ1498" s="16">
        <f>IF(DS1498=2,AT1498*1000,AT1498)</f>
        <v>20</v>
      </c>
      <c r="DR1498" s="16">
        <f>IF(DT1498=2,AU1498*1000,AU1498)</f>
        <v>5</v>
      </c>
      <c r="DS1498" s="16">
        <v>4</v>
      </c>
      <c r="DT1498" s="16">
        <v>4</v>
      </c>
      <c r="DU1498" s="16">
        <f>MAX(0,MIN(AX1498,3))*2^14+MAX(0,MIN(AY1498,3))*2^12+MAX(0,MIN(AZ1498,3))*2^10+MAX(0,MIN(BA1498,3))*2^8+IF(AW1498&lt;0,31,IF(AW1498&gt;30,30,AW1498))</f>
        <v>0</v>
      </c>
      <c r="DV1498" s="16">
        <f>DD1498 + DE1498</f>
        <v>0</v>
      </c>
      <c r="DW1498" s="138"/>
      <c r="DX1498" s="137"/>
      <c r="DY1498" s="137"/>
      <c r="DZ1498" s="17"/>
      <c r="EA1498" s="15"/>
      <c r="EB1498" s="15"/>
      <c r="EC1498" s="15"/>
      <c r="ED1498" s="15"/>
    </row>
    <row r="1499" spans="1:134" ht="15.6" hidden="1" customHeight="1" x14ac:dyDescent="0.3">
      <c r="A1499" s="123"/>
      <c r="B1499" s="471"/>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48"/>
      <c r="AK1499" s="12"/>
      <c r="AL1499" s="12"/>
      <c r="AM1499" s="14"/>
      <c r="AN1499" s="12"/>
      <c r="AO1499" s="12"/>
      <c r="AP1499" s="12"/>
      <c r="AQ1499" s="140" t="str">
        <f>"and MAP "&amp;IF(v_KNK_MAP_mode=2,"load ","")&amp;"&gt;"</f>
        <v>and MAP &gt;</v>
      </c>
      <c r="AR1499" s="261">
        <v>8</v>
      </c>
      <c r="AS1499" s="142" t="s">
        <v>194</v>
      </c>
      <c r="AT1499" s="12"/>
      <c r="AU1499" s="12"/>
      <c r="AV1499" s="12"/>
      <c r="AW1499" s="12"/>
      <c r="AX1499" s="12"/>
      <c r="AY1499" s="12"/>
      <c r="AZ1499" s="12"/>
      <c r="BA1499" s="12"/>
      <c r="BB1499" s="12"/>
      <c r="BC1499" s="12"/>
      <c r="BD1499" s="15"/>
      <c r="BE1499" s="137" t="s">
        <v>183</v>
      </c>
      <c r="BF1499" s="11"/>
      <c r="BG1499" s="11"/>
      <c r="BH1499" s="11"/>
      <c r="BI1499" s="11" t="s">
        <v>183</v>
      </c>
      <c r="BJ1499" s="11" t="s">
        <v>183</v>
      </c>
      <c r="BK1499" s="11" t="s">
        <v>183</v>
      </c>
      <c r="BL1499" s="11" t="s">
        <v>183</v>
      </c>
      <c r="BM1499" s="11" t="s">
        <v>183</v>
      </c>
      <c r="BN1499" s="11" t="s">
        <v>183</v>
      </c>
      <c r="BO1499" s="11" t="s">
        <v>183</v>
      </c>
      <c r="BP1499" s="11" t="s">
        <v>183</v>
      </c>
      <c r="BQ1499" s="11" t="s">
        <v>183</v>
      </c>
      <c r="BR1499" s="11" t="s">
        <v>183</v>
      </c>
      <c r="BS1499" s="11" t="s">
        <v>183</v>
      </c>
      <c r="BT1499" s="11" t="s">
        <v>183</v>
      </c>
      <c r="BU1499" s="11"/>
      <c r="BV1499" s="15"/>
      <c r="BW1499" s="15"/>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c r="CU1499" s="15"/>
      <c r="CV1499" s="15"/>
      <c r="CW1499" s="15"/>
      <c r="CX1499" s="15"/>
      <c r="CY1499" s="15"/>
      <c r="CZ1499" s="15"/>
      <c r="DA1499" s="15"/>
      <c r="DB1499" s="16"/>
      <c r="DC1499" s="16"/>
      <c r="DD1499" s="16"/>
      <c r="DE1499" s="16"/>
      <c r="DF1499" s="17"/>
      <c r="DG1499" s="16"/>
      <c r="DH1499" s="16"/>
      <c r="DI1499" s="16"/>
      <c r="DJ1499" s="16"/>
      <c r="DK1499" s="16"/>
      <c r="DL1499" s="16"/>
      <c r="DM1499" s="13"/>
      <c r="DN1499" s="16"/>
      <c r="DO1499" s="16"/>
      <c r="DP1499" s="16"/>
      <c r="DQ1499" s="16"/>
      <c r="DR1499" s="16"/>
      <c r="DS1499" s="16"/>
      <c r="DT1499" s="16"/>
      <c r="DU1499" s="16"/>
      <c r="DV1499" s="16"/>
      <c r="DW1499" s="138"/>
      <c r="DX1499" s="137"/>
      <c r="DY1499" s="137"/>
      <c r="DZ1499" s="17"/>
      <c r="EA1499" s="15"/>
      <c r="EB1499" s="15"/>
      <c r="EC1499" s="15"/>
      <c r="ED1499" s="15"/>
    </row>
    <row r="1500" spans="1:134" ht="15.6" hidden="1" customHeight="1" x14ac:dyDescent="0.3">
      <c r="A1500" s="342" t="s">
        <v>1454</v>
      </c>
      <c r="B1500" s="471"/>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48"/>
      <c r="AK1500" s="12"/>
      <c r="AL1500" s="12"/>
      <c r="AM1500" s="14"/>
      <c r="AN1500" s="12"/>
      <c r="AO1500" s="12"/>
      <c r="AP1500" s="12"/>
      <c r="AQ1500" s="140" t="s">
        <v>2362</v>
      </c>
      <c r="AR1500" s="134">
        <v>100</v>
      </c>
      <c r="AS1500" s="142" t="s">
        <v>170</v>
      </c>
      <c r="AT1500" s="12"/>
      <c r="AU1500" s="12"/>
      <c r="AV1500" s="12"/>
      <c r="AW1500" s="12"/>
      <c r="AX1500" s="12"/>
      <c r="AY1500" s="12"/>
      <c r="AZ1500" s="12"/>
      <c r="BA1500" s="12"/>
      <c r="BB1500" s="12"/>
      <c r="BC1500" s="12"/>
      <c r="BD1500" s="15"/>
      <c r="BE1500" s="137" t="s">
        <v>183</v>
      </c>
      <c r="BF1500" s="11"/>
      <c r="BG1500" s="11"/>
      <c r="BH1500" s="11"/>
      <c r="BI1500" s="11" t="s">
        <v>183</v>
      </c>
      <c r="BJ1500" s="11" t="s">
        <v>183</v>
      </c>
      <c r="BK1500" s="11" t="s">
        <v>183</v>
      </c>
      <c r="BL1500" s="11" t="s">
        <v>183</v>
      </c>
      <c r="BM1500" s="11" t="s">
        <v>183</v>
      </c>
      <c r="BN1500" s="11" t="s">
        <v>183</v>
      </c>
      <c r="BO1500" s="11" t="s">
        <v>183</v>
      </c>
      <c r="BP1500" s="11" t="s">
        <v>183</v>
      </c>
      <c r="BQ1500" s="11" t="s">
        <v>183</v>
      </c>
      <c r="BR1500" s="11" t="s">
        <v>183</v>
      </c>
      <c r="BS1500" s="11" t="s">
        <v>183</v>
      </c>
      <c r="BT1500" s="11" t="s">
        <v>183</v>
      </c>
      <c r="BU1500" s="11"/>
      <c r="BV1500" s="15"/>
      <c r="BW1500" s="15"/>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c r="CU1500" s="15"/>
      <c r="CV1500" s="15"/>
      <c r="CW1500" s="15"/>
      <c r="CX1500" s="15"/>
      <c r="CY1500" s="15"/>
      <c r="CZ1500" s="15"/>
      <c r="DA1500" s="15"/>
      <c r="DB1500" s="16"/>
      <c r="DC1500" s="16"/>
      <c r="DD1500" s="16"/>
      <c r="DE1500" s="16"/>
      <c r="DF1500" s="17"/>
      <c r="DG1500" s="16"/>
      <c r="DH1500" s="16"/>
      <c r="DI1500" s="16"/>
      <c r="DJ1500" s="16"/>
      <c r="DK1500" s="16"/>
      <c r="DL1500" s="16"/>
      <c r="DM1500" s="13"/>
      <c r="DN1500" s="16"/>
      <c r="DO1500" s="16"/>
      <c r="DP1500" s="16"/>
      <c r="DQ1500" s="16"/>
      <c r="DR1500" s="16"/>
      <c r="DS1500" s="16"/>
      <c r="DT1500" s="16"/>
      <c r="DU1500" s="16"/>
      <c r="DV1500" s="16"/>
      <c r="DW1500" s="138"/>
      <c r="DX1500" s="137"/>
      <c r="DY1500" s="137"/>
      <c r="DZ1500" s="17"/>
      <c r="EA1500" s="15"/>
      <c r="EB1500" s="15"/>
      <c r="EC1500" s="15"/>
      <c r="ED1500" s="15"/>
    </row>
    <row r="1501" spans="1:134" ht="15.6" hidden="1" customHeight="1" x14ac:dyDescent="0.3">
      <c r="A1501" s="342" t="s">
        <v>1456</v>
      </c>
      <c r="B1501" s="471"/>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48"/>
      <c r="AK1501" s="12"/>
      <c r="AL1501" s="12"/>
      <c r="AM1501" s="14"/>
      <c r="AN1501" s="12"/>
      <c r="AO1501" s="12"/>
      <c r="AP1501" s="12"/>
      <c r="AQ1501" s="140" t="s">
        <v>2363</v>
      </c>
      <c r="AR1501" s="134">
        <v>100</v>
      </c>
      <c r="AS1501" s="142" t="s">
        <v>170</v>
      </c>
      <c r="AT1501" s="12"/>
      <c r="AU1501" s="12"/>
      <c r="AV1501" s="12"/>
      <c r="AW1501" s="12"/>
      <c r="AX1501" s="12"/>
      <c r="AY1501" s="12"/>
      <c r="AZ1501" s="12"/>
      <c r="BA1501" s="12"/>
      <c r="BB1501" s="12"/>
      <c r="BC1501" s="12"/>
      <c r="BD1501" s="15"/>
      <c r="BE1501" s="137"/>
      <c r="BF1501" s="11"/>
      <c r="BG1501" s="11"/>
      <c r="BH1501" s="11"/>
      <c r="BI1501" s="11"/>
      <c r="BJ1501" s="11"/>
      <c r="BK1501" s="11"/>
      <c r="BL1501" s="11"/>
      <c r="BM1501" s="11"/>
      <c r="BN1501" s="11"/>
      <c r="BO1501" s="11"/>
      <c r="BP1501" s="11"/>
      <c r="BQ1501" s="11"/>
      <c r="BR1501" s="11"/>
      <c r="BS1501" s="11"/>
      <c r="BT1501" s="11"/>
      <c r="BU1501" s="11"/>
      <c r="BV1501" s="15"/>
      <c r="BW1501" s="15"/>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c r="CU1501" s="15"/>
      <c r="CV1501" s="15"/>
      <c r="CW1501" s="15"/>
      <c r="CX1501" s="15"/>
      <c r="CY1501" s="15"/>
      <c r="CZ1501" s="15"/>
      <c r="DA1501" s="15"/>
      <c r="DB1501" s="16"/>
      <c r="DC1501" s="16"/>
      <c r="DD1501" s="16"/>
      <c r="DE1501" s="16"/>
      <c r="DF1501" s="17"/>
      <c r="DG1501" s="16"/>
      <c r="DH1501" s="16"/>
      <c r="DI1501" s="16"/>
      <c r="DJ1501" s="16"/>
      <c r="DK1501" s="16"/>
      <c r="DL1501" s="16"/>
      <c r="DM1501" s="13"/>
      <c r="DN1501" s="16"/>
      <c r="DO1501" s="16"/>
      <c r="DP1501" s="16"/>
      <c r="DQ1501" s="16"/>
      <c r="DR1501" s="16"/>
      <c r="DS1501" s="16"/>
      <c r="DT1501" s="16"/>
      <c r="DU1501" s="16"/>
      <c r="DV1501" s="16"/>
      <c r="DW1501" s="138"/>
      <c r="DX1501" s="137"/>
      <c r="DY1501" s="137"/>
      <c r="DZ1501" s="17"/>
      <c r="EA1501" s="15"/>
      <c r="EB1501" s="15"/>
      <c r="EC1501" s="15"/>
      <c r="ED1501" s="15"/>
    </row>
    <row r="1502" spans="1:134" ht="15.6" hidden="1" customHeight="1" x14ac:dyDescent="0.3">
      <c r="A1502" s="342"/>
      <c r="B1502" s="471"/>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48"/>
      <c r="AK1502" s="12"/>
      <c r="AL1502" s="12"/>
      <c r="AM1502" s="14"/>
      <c r="AN1502" s="12"/>
      <c r="AO1502" s="12"/>
      <c r="AP1502" s="12"/>
      <c r="AQ1502" s="140" t="s">
        <v>2315</v>
      </c>
      <c r="AR1502" s="426" t="s">
        <v>224</v>
      </c>
      <c r="AS1502" s="142"/>
      <c r="AT1502" s="12"/>
      <c r="AU1502" s="12"/>
      <c r="AV1502" s="12"/>
      <c r="AW1502" s="12"/>
      <c r="AX1502" s="12"/>
      <c r="AY1502" s="12"/>
      <c r="AZ1502" s="12"/>
      <c r="BA1502" s="12"/>
      <c r="BB1502" s="12"/>
      <c r="BC1502" s="12"/>
      <c r="BD1502" s="15"/>
      <c r="BE1502" s="137"/>
      <c r="BF1502" s="11"/>
      <c r="BG1502" s="11"/>
      <c r="BH1502" s="11"/>
      <c r="BI1502" s="11"/>
      <c r="BJ1502" s="11"/>
      <c r="BK1502" s="11"/>
      <c r="BL1502" s="11"/>
      <c r="BM1502" s="11"/>
      <c r="BN1502" s="11"/>
      <c r="BO1502" s="11"/>
      <c r="BP1502" s="11"/>
      <c r="BQ1502" s="11"/>
      <c r="BR1502" s="11"/>
      <c r="BS1502" s="11"/>
      <c r="BT1502" s="11"/>
      <c r="BU1502" s="11"/>
      <c r="BV1502" s="15"/>
      <c r="BW1502" s="15"/>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c r="CU1502" s="15"/>
      <c r="CV1502" s="15"/>
      <c r="CW1502" s="15"/>
      <c r="CX1502" s="15"/>
      <c r="CY1502" s="15"/>
      <c r="CZ1502" s="15"/>
      <c r="DA1502" s="15"/>
      <c r="DB1502" s="16"/>
      <c r="DC1502" s="16"/>
      <c r="DD1502" s="16"/>
      <c r="DE1502" s="16"/>
      <c r="DF1502" s="17"/>
      <c r="DG1502" s="16"/>
      <c r="DH1502" s="16"/>
      <c r="DI1502" s="16"/>
      <c r="DJ1502" s="16"/>
      <c r="DK1502" s="16"/>
      <c r="DL1502" s="16"/>
      <c r="DM1502" s="13"/>
      <c r="DN1502" s="16"/>
      <c r="DO1502" s="16"/>
      <c r="DP1502" s="16"/>
      <c r="DQ1502" s="16"/>
      <c r="DR1502" s="16"/>
      <c r="DS1502" s="16"/>
      <c r="DT1502" s="16"/>
      <c r="DU1502" s="16"/>
      <c r="DV1502" s="16"/>
      <c r="DW1502" s="138"/>
      <c r="DX1502" s="137"/>
      <c r="DY1502" s="137"/>
      <c r="DZ1502" s="17"/>
      <c r="EA1502" s="15"/>
      <c r="EB1502" s="15"/>
      <c r="EC1502" s="15"/>
      <c r="ED1502" s="15"/>
    </row>
    <row r="1503" spans="1:134" ht="15.6" hidden="1" customHeight="1" x14ac:dyDescent="0.3">
      <c r="A1503" s="342" t="s">
        <v>229</v>
      </c>
      <c r="B1503" s="471"/>
      <c r="C1503" s="12"/>
      <c r="D1503" s="472"/>
      <c r="E1503" s="472"/>
      <c r="F1503" s="472"/>
      <c r="G1503" s="472"/>
      <c r="H1503" s="472"/>
      <c r="I1503" s="472"/>
      <c r="J1503" s="472"/>
      <c r="K1503" s="472"/>
      <c r="L1503" s="472"/>
      <c r="M1503" s="472"/>
      <c r="N1503" s="472"/>
      <c r="O1503" s="472"/>
      <c r="P1503" s="472"/>
      <c r="Q1503" s="472"/>
      <c r="R1503" s="472"/>
      <c r="S1503" s="472"/>
      <c r="T1503" s="472"/>
      <c r="U1503" s="472"/>
      <c r="V1503" s="472"/>
      <c r="W1503" s="472"/>
      <c r="X1503" s="472"/>
      <c r="Y1503" s="472"/>
      <c r="Z1503" s="472"/>
      <c r="AA1503" s="472"/>
      <c r="AB1503" s="472"/>
      <c r="AC1503" s="472"/>
      <c r="AD1503" s="472"/>
      <c r="AE1503" s="472"/>
      <c r="AF1503" s="472"/>
      <c r="AG1503" s="472"/>
      <c r="AH1503" s="472"/>
      <c r="AI1503" s="472"/>
      <c r="AJ1503" s="148"/>
      <c r="AK1503" s="12"/>
      <c r="AL1503" s="12"/>
      <c r="AM1503" s="14"/>
      <c r="AN1503" s="12"/>
      <c r="AO1503" s="12"/>
      <c r="AP1503" s="12"/>
      <c r="AQ1503" s="12"/>
      <c r="AR1503" s="14"/>
      <c r="AS1503" s="12"/>
      <c r="AT1503" s="12"/>
      <c r="AU1503" s="12"/>
      <c r="AV1503" s="12"/>
      <c r="AW1503" s="12"/>
      <c r="AX1503" s="12"/>
      <c r="AY1503" s="12"/>
      <c r="AZ1503" s="12"/>
      <c r="BA1503" s="12"/>
      <c r="BB1503" s="12"/>
      <c r="BC1503" s="12"/>
      <c r="BD1503" s="15"/>
      <c r="BE1503" s="137"/>
      <c r="BF1503" s="11"/>
      <c r="BG1503" s="11"/>
      <c r="BH1503" s="11"/>
      <c r="BI1503" s="11"/>
      <c r="BJ1503" s="11"/>
      <c r="BK1503" s="11"/>
      <c r="BL1503" s="11"/>
      <c r="BM1503" s="11"/>
      <c r="BN1503" s="11"/>
      <c r="BO1503" s="11"/>
      <c r="BP1503" s="11"/>
      <c r="BQ1503" s="11"/>
      <c r="BR1503" s="11"/>
      <c r="BS1503" s="11"/>
      <c r="BT1503" s="11"/>
      <c r="BU1503" s="11"/>
      <c r="BV1503" s="15"/>
      <c r="BW1503" s="15"/>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c r="CU1503" s="15"/>
      <c r="CV1503" s="15"/>
      <c r="CW1503" s="15"/>
      <c r="CX1503" s="15"/>
      <c r="CY1503" s="15"/>
      <c r="CZ1503" s="15"/>
      <c r="DA1503" s="15"/>
      <c r="DB1503" s="16"/>
      <c r="DC1503" s="16"/>
      <c r="DD1503" s="16"/>
      <c r="DE1503" s="16"/>
      <c r="DF1503" s="17"/>
      <c r="DG1503" s="16"/>
      <c r="DH1503" s="16"/>
      <c r="DI1503" s="16"/>
      <c r="DJ1503" s="16"/>
      <c r="DK1503" s="16"/>
      <c r="DL1503" s="16"/>
      <c r="DM1503" s="13"/>
      <c r="DN1503" s="16"/>
      <c r="DO1503" s="16"/>
      <c r="DP1503" s="16"/>
      <c r="DQ1503" s="16"/>
      <c r="DR1503" s="16"/>
      <c r="DS1503" s="16"/>
      <c r="DT1503" s="16"/>
      <c r="DU1503" s="16"/>
      <c r="DV1503" s="16"/>
      <c r="DW1503" s="138"/>
      <c r="DX1503" s="137"/>
      <c r="DY1503" s="137"/>
      <c r="DZ1503" s="17"/>
      <c r="EA1503" s="15"/>
      <c r="EB1503" s="15"/>
      <c r="EC1503" s="15"/>
      <c r="ED1503" s="15"/>
    </row>
    <row r="1504" spans="1:134" ht="15.6" hidden="1" customHeight="1" x14ac:dyDescent="0.3">
      <c r="A1504" s="220"/>
      <c r="B1504" s="473"/>
      <c r="C1504" s="585" t="s">
        <v>2364</v>
      </c>
      <c r="D1504" s="152"/>
      <c r="E1504" s="152"/>
      <c r="F1504" s="152"/>
      <c r="G1504" s="151"/>
      <c r="H1504" s="151"/>
      <c r="I1504" s="151"/>
      <c r="J1504" s="151"/>
      <c r="K1504" s="151"/>
      <c r="L1504" s="152"/>
      <c r="M1504" s="151"/>
      <c r="N1504" s="152"/>
      <c r="O1504" s="152"/>
      <c r="P1504" s="152"/>
      <c r="Q1504" s="152"/>
      <c r="R1504" s="152"/>
      <c r="S1504" s="152"/>
      <c r="T1504" s="152"/>
      <c r="U1504" s="152"/>
      <c r="V1504" s="152"/>
      <c r="W1504" s="152"/>
      <c r="X1504" s="152"/>
      <c r="Y1504" s="152"/>
      <c r="Z1504" s="152"/>
      <c r="AA1504" s="152"/>
      <c r="AB1504" s="152"/>
      <c r="AC1504" s="152"/>
      <c r="AD1504" s="152"/>
      <c r="AE1504" s="152"/>
      <c r="AF1504" s="152"/>
      <c r="AG1504" s="152"/>
      <c r="AH1504" s="152"/>
      <c r="AI1504" s="152"/>
      <c r="AJ1504" s="128">
        <f>IF($DM1504=0,0,(IF(_xlfn.BITAND($DM1504, 128),"8,", "") &amp; IF(_xlfn.BITAND($DM1504,64),"7,", "") &amp; IF(_xlfn.BITAND($DM1504,7), _xlfn.BITAND($DM1504,7) &amp; ",", "") &amp; IF(_xlfn.BITAND($DM1504, 56), _xlfn.BITAND($DM1504, 56)/8, "")))</f>
        <v>0</v>
      </c>
      <c r="AK1504" s="129">
        <v>731</v>
      </c>
      <c r="AL1504" s="129">
        <v>15</v>
      </c>
      <c r="AM1504" s="130" t="s">
        <v>165</v>
      </c>
      <c r="AN1504" s="131" t="s">
        <v>2365</v>
      </c>
      <c r="AO1504" s="131" t="s">
        <v>167</v>
      </c>
      <c r="AP1504" s="131" t="s">
        <v>2365</v>
      </c>
      <c r="AQ1504" s="140" t="s">
        <v>2361</v>
      </c>
      <c r="AR1504" s="134">
        <v>1500</v>
      </c>
      <c r="AS1504" s="142" t="s">
        <v>191</v>
      </c>
      <c r="AT1504" s="198">
        <v>20</v>
      </c>
      <c r="AU1504" s="198">
        <v>5</v>
      </c>
      <c r="AV1504" s="142" t="s">
        <v>171</v>
      </c>
      <c r="AW1504" s="135">
        <v>0</v>
      </c>
      <c r="AX1504" s="135">
        <v>0</v>
      </c>
      <c r="AY1504" s="135">
        <v>0</v>
      </c>
      <c r="AZ1504" s="135">
        <v>0</v>
      </c>
      <c r="BA1504" s="135">
        <v>0</v>
      </c>
      <c r="BB1504" s="136"/>
      <c r="BC1504" s="136"/>
      <c r="BD1504" s="15"/>
      <c r="BE1504" s="137" t="str">
        <f>IF(C1504="","",C1504)</f>
        <v>Knock retard above threshold</v>
      </c>
      <c r="BF1504" s="11"/>
      <c r="BG1504" s="11"/>
      <c r="BH1504" s="11"/>
      <c r="BI1504" s="11"/>
      <c r="BJ1504" s="11"/>
      <c r="BK1504" s="11"/>
      <c r="BL1504" s="11"/>
      <c r="BM1504" s="11"/>
      <c r="BN1504" s="11"/>
      <c r="BO1504" s="11"/>
      <c r="BP1504" s="11"/>
      <c r="BQ1504" s="11"/>
      <c r="BR1504" s="11"/>
      <c r="BS1504" s="11"/>
      <c r="BT1504" s="11"/>
      <c r="BU1504" s="11"/>
      <c r="BV1504" s="15">
        <f>IF(UPPER(TRIM(D1504))="X",1,0)</f>
        <v>0</v>
      </c>
      <c r="BW1504" s="15">
        <f>IF(UPPER(TRIM(E1504))="X",1,0)</f>
        <v>0</v>
      </c>
      <c r="BX1504" s="15">
        <f>IF(UPPER(TRIM(F1504))="X",1,0)</f>
        <v>0</v>
      </c>
      <c r="BY1504" s="15">
        <f>IF(UPPER(TRIM(G1504))="X",1,0)</f>
        <v>0</v>
      </c>
      <c r="BZ1504" s="15">
        <f>IF(UPPER(TRIM(H1504))="X",1,0)</f>
        <v>0</v>
      </c>
      <c r="CA1504" s="15">
        <f>IF(UPPER(TRIM(J1504))="X",1,0)</f>
        <v>0</v>
      </c>
      <c r="CB1504" s="15">
        <f>IF(UPPER(TRIM(L1504))="X",1,0)</f>
        <v>0</v>
      </c>
      <c r="CC1504" s="15">
        <f>IF(UPPER(TRIM(M1504))="X",1,0)</f>
        <v>0</v>
      </c>
      <c r="CD1504" s="15">
        <f>IF(UPPER(TRIM(I1504))="X",1,0)</f>
        <v>0</v>
      </c>
      <c r="CE1504" s="15">
        <f>IF(UPPER(TRIM(K1504))="X",1,0)</f>
        <v>0</v>
      </c>
      <c r="CF1504" s="15">
        <f t="shared" ref="CF1504:CX1504" si="725">IF(UPPER(TRIM(N1504))="X",1,0)</f>
        <v>0</v>
      </c>
      <c r="CG1504" s="15">
        <f t="shared" si="725"/>
        <v>0</v>
      </c>
      <c r="CH1504" s="15">
        <f t="shared" si="725"/>
        <v>0</v>
      </c>
      <c r="CI1504" s="15">
        <f t="shared" si="725"/>
        <v>0</v>
      </c>
      <c r="CJ1504" s="15">
        <f t="shared" si="725"/>
        <v>0</v>
      </c>
      <c r="CK1504" s="15">
        <f t="shared" si="725"/>
        <v>0</v>
      </c>
      <c r="CL1504" s="15">
        <f t="shared" si="725"/>
        <v>0</v>
      </c>
      <c r="CM1504" s="15">
        <f t="shared" si="725"/>
        <v>0</v>
      </c>
      <c r="CN1504" s="15">
        <f t="shared" si="725"/>
        <v>0</v>
      </c>
      <c r="CO1504" s="15">
        <f t="shared" si="725"/>
        <v>0</v>
      </c>
      <c r="CP1504" s="15">
        <f t="shared" si="725"/>
        <v>0</v>
      </c>
      <c r="CQ1504" s="15">
        <f t="shared" si="725"/>
        <v>0</v>
      </c>
      <c r="CR1504" s="15">
        <f t="shared" si="725"/>
        <v>0</v>
      </c>
      <c r="CS1504" s="15">
        <f t="shared" si="725"/>
        <v>0</v>
      </c>
      <c r="CT1504" s="15">
        <f t="shared" si="725"/>
        <v>0</v>
      </c>
      <c r="CU1504" s="15">
        <f t="shared" si="725"/>
        <v>0</v>
      </c>
      <c r="CV1504" s="15">
        <f t="shared" si="725"/>
        <v>0</v>
      </c>
      <c r="CW1504" s="15">
        <f t="shared" si="725"/>
        <v>0</v>
      </c>
      <c r="CX1504" s="15">
        <f t="shared" si="725"/>
        <v>0</v>
      </c>
      <c r="CY1504" s="15">
        <v>0</v>
      </c>
      <c r="CZ1504" s="15">
        <f>IF(UPPER(TRIM(AH1504))="X",1,0)</f>
        <v>0</v>
      </c>
      <c r="DA1504" s="15">
        <v>0</v>
      </c>
      <c r="DB1504" s="16">
        <f>IF(UPPER(TRIM(AM1504))="P", 0, IF(UPPER(TRIM(AM1504))="C", 16384, IF(UPPER(TRIM(AM1504))="B", 32768, IF(UPPER(TRIM(AM1504))="U", 49152, -1))))</f>
        <v>0</v>
      </c>
      <c r="DC1504" s="16">
        <f>HEX2DEC(AN1504)</f>
        <v>4902</v>
      </c>
      <c r="DD1504" s="16">
        <f>IF(UPPER(TRIM(BB1504))="",0,IF(UPPER(TRIM(BB1504))="M",32,IF(UPPER(TRIM(BB1504))="H",64,IF(UPPER(TRIM(BB1504))="I",128,-1))))</f>
        <v>0</v>
      </c>
      <c r="DE1504" s="16">
        <f>IF(UPPER(TRIM(BC1504))="",0, IF(UPPER(TRIM(BC1504))="U",1,IF(UPPER(TRIM(BC1504))="A",2,IF(UPPER(TRIM(BC1504))="B1",4,IF(UPPER(TRIM(BC1504))="B2",8,IF(UPPER(TRIM(BC1504))="C",16,-1))))))</f>
        <v>0</v>
      </c>
      <c r="DF1504" s="17"/>
      <c r="DG1504" s="16">
        <v>698</v>
      </c>
      <c r="DH1504" s="16">
        <f>AK1504</f>
        <v>731</v>
      </c>
      <c r="DI1504" s="16">
        <f>AL1504</f>
        <v>15</v>
      </c>
      <c r="DJ1504" s="16">
        <f>DB1504 + DC1504</f>
        <v>4902</v>
      </c>
      <c r="DK1504" s="16">
        <f>HEX2DEC(AO1504)</f>
        <v>0</v>
      </c>
      <c r="DL1504" s="16">
        <f>HEX2DEC(AP1504)</f>
        <v>4902</v>
      </c>
      <c r="DM1504" s="128">
        <v>0</v>
      </c>
      <c r="DN1504" s="16">
        <v>528</v>
      </c>
      <c r="DO1504" s="16">
        <f>BV1504*2^15+BW1504*2^14+BX1504*2^13+BY1504*2^12+BZ1504*2^11+CA1504*2^10+CB1504*2^9+CC1504*2^8+CD1504*2^7+CE1504*2^6+CF1504*2^5+CG1504*2^4+CH1504*2^3+CI1504*2^2+CJ1504*2^1+CK1504*2^0</f>
        <v>0</v>
      </c>
      <c r="DP1504" s="16">
        <f>CL1504*2^15+CM1504*2^14+CN1504*2^13+CO1504*2^12+CP1504*2^11+CQ1504*2^10+CR1504*2^9+CS1504*2^8+CT1504*2^7+CU1504*2^6+CV1504*2^5+CW1504*2^4+CX1504*2^3+CY1504*2^2+CZ1504*2^1+DA1504*2^0</f>
        <v>0</v>
      </c>
      <c r="DQ1504" s="16">
        <f>IF(DS1504=2,AT1504*1000,AT1504)</f>
        <v>20</v>
      </c>
      <c r="DR1504" s="16">
        <f>IF(DT1504=2,AU1504*1000,AU1504)</f>
        <v>5</v>
      </c>
      <c r="DS1504" s="16">
        <v>4</v>
      </c>
      <c r="DT1504" s="16">
        <v>4</v>
      </c>
      <c r="DU1504" s="16">
        <f>MAX(0,MIN(AX1504,3))*2^14+MAX(0,MIN(AY1504,3))*2^12+MAX(0,MIN(AZ1504,3))*2^10+MAX(0,MIN(BA1504,3))*2^8+IF(AW1504&lt;0,31,IF(AW1504&gt;30,30,AW1504))</f>
        <v>0</v>
      </c>
      <c r="DV1504" s="16">
        <f>DD1504 + DE1504</f>
        <v>0</v>
      </c>
      <c r="DW1504" s="138"/>
      <c r="DX1504" s="137"/>
      <c r="DY1504" s="137"/>
      <c r="DZ1504" s="17"/>
      <c r="EA1504" s="15"/>
      <c r="EB1504" s="15"/>
      <c r="EC1504" s="15"/>
      <c r="ED1504" s="15"/>
    </row>
    <row r="1505" spans="1:134" ht="15.6" hidden="1" customHeight="1" x14ac:dyDescent="0.3">
      <c r="A1505" s="220"/>
      <c r="B1505" s="471"/>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48"/>
      <c r="AK1505" s="12"/>
      <c r="AL1505" s="12"/>
      <c r="AM1505" s="14"/>
      <c r="AN1505" s="12"/>
      <c r="AO1505" s="12"/>
      <c r="AP1505" s="12"/>
      <c r="AQ1505" s="140" t="str">
        <f>"and MAP "&amp;IF(v_KNK_MAP_mode=2,"load ","")&amp;"&gt;"</f>
        <v>and MAP &gt;</v>
      </c>
      <c r="AR1505" s="261">
        <v>8</v>
      </c>
      <c r="AS1505" s="142" t="s">
        <v>194</v>
      </c>
      <c r="AT1505" s="12"/>
      <c r="AU1505" s="12"/>
      <c r="AV1505" s="12"/>
      <c r="AW1505" s="12"/>
      <c r="AX1505" s="12"/>
      <c r="AY1505" s="12"/>
      <c r="AZ1505" s="12"/>
      <c r="BA1505" s="12"/>
      <c r="BB1505" s="12"/>
      <c r="BC1505" s="12"/>
      <c r="BD1505" s="15"/>
      <c r="BE1505" s="137"/>
      <c r="BF1505" s="11"/>
      <c r="BG1505" s="11"/>
      <c r="BH1505" s="11"/>
      <c r="BI1505" s="11"/>
      <c r="BJ1505" s="11"/>
      <c r="BK1505" s="11"/>
      <c r="BL1505" s="11"/>
      <c r="BM1505" s="11"/>
      <c r="BN1505" s="11"/>
      <c r="BO1505" s="11"/>
      <c r="BP1505" s="11"/>
      <c r="BQ1505" s="11"/>
      <c r="BR1505" s="11"/>
      <c r="BS1505" s="11"/>
      <c r="BT1505" s="11"/>
      <c r="BU1505" s="11"/>
      <c r="BV1505" s="15"/>
      <c r="BW1505" s="15"/>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c r="CU1505" s="15"/>
      <c r="CV1505" s="15"/>
      <c r="CW1505" s="15"/>
      <c r="CX1505" s="15"/>
      <c r="CY1505" s="15"/>
      <c r="CZ1505" s="15"/>
      <c r="DA1505" s="15"/>
      <c r="DB1505" s="16"/>
      <c r="DC1505" s="16"/>
      <c r="DD1505" s="16"/>
      <c r="DE1505" s="16"/>
      <c r="DF1505" s="17"/>
      <c r="DG1505" s="16"/>
      <c r="DH1505" s="16"/>
      <c r="DI1505" s="16"/>
      <c r="DJ1505" s="16"/>
      <c r="DK1505" s="16"/>
      <c r="DL1505" s="16"/>
      <c r="DM1505" s="13"/>
      <c r="DN1505" s="16"/>
      <c r="DO1505" s="16"/>
      <c r="DP1505" s="16"/>
      <c r="DQ1505" s="16"/>
      <c r="DR1505" s="16"/>
      <c r="DS1505" s="16"/>
      <c r="DT1505" s="16"/>
      <c r="DU1505" s="16"/>
      <c r="DV1505" s="16"/>
      <c r="DW1505" s="138"/>
      <c r="DX1505" s="137"/>
      <c r="DY1505" s="137"/>
      <c r="DZ1505" s="17"/>
      <c r="EA1505" s="15"/>
      <c r="EB1505" s="15"/>
      <c r="EC1505" s="15"/>
      <c r="ED1505" s="15"/>
    </row>
    <row r="1506" spans="1:134" ht="15.6" hidden="1" customHeight="1" x14ac:dyDescent="0.3">
      <c r="A1506" s="220"/>
      <c r="B1506" s="471"/>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48"/>
      <c r="AK1506" s="12"/>
      <c r="AL1506" s="12"/>
      <c r="AM1506" s="14"/>
      <c r="AN1506" s="12"/>
      <c r="AO1506" s="12"/>
      <c r="AP1506" s="12"/>
      <c r="AQ1506" s="140" t="s">
        <v>310</v>
      </c>
      <c r="AR1506" s="133">
        <v>-40</v>
      </c>
      <c r="AS1506" s="142" t="s">
        <v>311</v>
      </c>
      <c r="AT1506" s="12"/>
      <c r="AU1506" s="12"/>
      <c r="AV1506" s="12"/>
      <c r="AW1506" s="12"/>
      <c r="AX1506" s="12"/>
      <c r="AY1506" s="12"/>
      <c r="AZ1506" s="12"/>
      <c r="BA1506" s="12"/>
      <c r="BB1506" s="12"/>
      <c r="BC1506" s="12"/>
      <c r="BD1506" s="15"/>
      <c r="BE1506" s="137"/>
      <c r="BF1506" s="11"/>
      <c r="BG1506" s="11"/>
      <c r="BH1506" s="11"/>
      <c r="BI1506" s="11"/>
      <c r="BJ1506" s="11"/>
      <c r="BK1506" s="11"/>
      <c r="BL1506" s="11"/>
      <c r="BM1506" s="11"/>
      <c r="BN1506" s="11"/>
      <c r="BO1506" s="11"/>
      <c r="BP1506" s="11"/>
      <c r="BQ1506" s="11"/>
      <c r="BR1506" s="11"/>
      <c r="BS1506" s="11"/>
      <c r="BT1506" s="11"/>
      <c r="BU1506" s="11"/>
      <c r="BV1506" s="15"/>
      <c r="BW1506" s="15"/>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c r="CU1506" s="15"/>
      <c r="CV1506" s="15"/>
      <c r="CW1506" s="15"/>
      <c r="CX1506" s="15"/>
      <c r="CY1506" s="15"/>
      <c r="CZ1506" s="15"/>
      <c r="DA1506" s="15"/>
      <c r="DB1506" s="16"/>
      <c r="DC1506" s="16"/>
      <c r="DD1506" s="16"/>
      <c r="DE1506" s="16"/>
      <c r="DF1506" s="17"/>
      <c r="DG1506" s="16"/>
      <c r="DH1506" s="16"/>
      <c r="DI1506" s="16"/>
      <c r="DJ1506" s="16"/>
      <c r="DK1506" s="16"/>
      <c r="DL1506" s="16"/>
      <c r="DM1506" s="13"/>
      <c r="DN1506" s="16"/>
      <c r="DO1506" s="16"/>
      <c r="DP1506" s="16"/>
      <c r="DQ1506" s="16"/>
      <c r="DR1506" s="16"/>
      <c r="DS1506" s="16"/>
      <c r="DT1506" s="16"/>
      <c r="DU1506" s="16"/>
      <c r="DV1506" s="16"/>
      <c r="DW1506" s="138"/>
      <c r="DX1506" s="137"/>
      <c r="DY1506" s="137"/>
      <c r="DZ1506" s="17"/>
      <c r="EA1506" s="15"/>
      <c r="EB1506" s="15"/>
      <c r="EC1506" s="15"/>
      <c r="ED1506" s="15"/>
    </row>
    <row r="1507" spans="1:134" ht="15.6" hidden="1" customHeight="1" x14ac:dyDescent="0.3">
      <c r="A1507" s="220"/>
      <c r="B1507" s="471"/>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48"/>
      <c r="AK1507" s="12"/>
      <c r="AL1507" s="12"/>
      <c r="AM1507" s="14"/>
      <c r="AN1507" s="12"/>
      <c r="AO1507" s="12"/>
      <c r="AP1507" s="12"/>
      <c r="AQ1507" s="140" t="s">
        <v>1470</v>
      </c>
      <c r="AR1507" s="133">
        <v>0</v>
      </c>
      <c r="AS1507" s="142" t="s">
        <v>940</v>
      </c>
      <c r="AT1507" s="12"/>
      <c r="AU1507" s="12"/>
      <c r="AV1507" s="12"/>
      <c r="AW1507" s="12"/>
      <c r="AX1507" s="12"/>
      <c r="AY1507" s="12"/>
      <c r="AZ1507" s="12"/>
      <c r="BA1507" s="12"/>
      <c r="BB1507" s="12"/>
      <c r="BC1507" s="12"/>
      <c r="BD1507" s="15"/>
      <c r="BE1507" s="137"/>
      <c r="BF1507" s="11"/>
      <c r="BG1507" s="11"/>
      <c r="BH1507" s="11"/>
      <c r="BI1507" s="11"/>
      <c r="BJ1507" s="11"/>
      <c r="BK1507" s="11"/>
      <c r="BL1507" s="11"/>
      <c r="BM1507" s="11"/>
      <c r="BN1507" s="11"/>
      <c r="BO1507" s="11"/>
      <c r="BP1507" s="11"/>
      <c r="BQ1507" s="11"/>
      <c r="BR1507" s="11"/>
      <c r="BS1507" s="11"/>
      <c r="BT1507" s="11"/>
      <c r="BU1507" s="11"/>
      <c r="BV1507" s="15"/>
      <c r="BW1507" s="15"/>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c r="CU1507" s="15"/>
      <c r="CV1507" s="15"/>
      <c r="CW1507" s="15"/>
      <c r="CX1507" s="15"/>
      <c r="CY1507" s="15"/>
      <c r="CZ1507" s="15"/>
      <c r="DA1507" s="15"/>
      <c r="DB1507" s="16"/>
      <c r="DC1507" s="16"/>
      <c r="DD1507" s="16"/>
      <c r="DE1507" s="16"/>
      <c r="DF1507" s="17"/>
      <c r="DG1507" s="16"/>
      <c r="DH1507" s="16"/>
      <c r="DI1507" s="16"/>
      <c r="DJ1507" s="16"/>
      <c r="DK1507" s="16"/>
      <c r="DL1507" s="16"/>
      <c r="DM1507" s="13"/>
      <c r="DN1507" s="16"/>
      <c r="DO1507" s="16"/>
      <c r="DP1507" s="16"/>
      <c r="DQ1507" s="16"/>
      <c r="DR1507" s="16"/>
      <c r="DS1507" s="16"/>
      <c r="DT1507" s="16"/>
      <c r="DU1507" s="16"/>
      <c r="DV1507" s="16"/>
      <c r="DW1507" s="138"/>
      <c r="DX1507" s="137"/>
      <c r="DY1507" s="137"/>
      <c r="DZ1507" s="17"/>
      <c r="EA1507" s="15"/>
      <c r="EB1507" s="15"/>
      <c r="EC1507" s="15"/>
      <c r="ED1507" s="15"/>
    </row>
    <row r="1508" spans="1:134" ht="15.6" hidden="1" customHeight="1" x14ac:dyDescent="0.3">
      <c r="A1508" s="220"/>
      <c r="B1508" s="471"/>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48"/>
      <c r="AK1508" s="12"/>
      <c r="AL1508" s="12"/>
      <c r="AM1508" s="14"/>
      <c r="AN1508" s="12"/>
      <c r="AO1508" s="12"/>
      <c r="AP1508" s="12"/>
      <c r="AQ1508" s="140" t="s">
        <v>2362</v>
      </c>
      <c r="AR1508" s="134">
        <v>100</v>
      </c>
      <c r="AS1508" s="142" t="s">
        <v>170</v>
      </c>
      <c r="AT1508" s="12"/>
      <c r="AU1508" s="12"/>
      <c r="AV1508" s="12"/>
      <c r="AW1508" s="12"/>
      <c r="AX1508" s="12"/>
      <c r="AY1508" s="12"/>
      <c r="AZ1508" s="12"/>
      <c r="BA1508" s="12"/>
      <c r="BB1508" s="12"/>
      <c r="BC1508" s="12"/>
      <c r="BD1508" s="15"/>
      <c r="BE1508" s="137"/>
      <c r="BF1508" s="11"/>
      <c r="BG1508" s="11"/>
      <c r="BH1508" s="11"/>
      <c r="BI1508" s="11"/>
      <c r="BJ1508" s="11"/>
      <c r="BK1508" s="11"/>
      <c r="BL1508" s="11"/>
      <c r="BM1508" s="11"/>
      <c r="BN1508" s="11"/>
      <c r="BO1508" s="11"/>
      <c r="BP1508" s="11"/>
      <c r="BQ1508" s="11"/>
      <c r="BR1508" s="11"/>
      <c r="BS1508" s="11"/>
      <c r="BT1508" s="11"/>
      <c r="BU1508" s="11"/>
      <c r="BV1508" s="15"/>
      <c r="BW1508" s="15"/>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c r="CU1508" s="15"/>
      <c r="CV1508" s="15"/>
      <c r="CW1508" s="15"/>
      <c r="CX1508" s="15"/>
      <c r="CY1508" s="15"/>
      <c r="CZ1508" s="15"/>
      <c r="DA1508" s="15"/>
      <c r="DB1508" s="16"/>
      <c r="DC1508" s="16"/>
      <c r="DD1508" s="16"/>
      <c r="DE1508" s="16"/>
      <c r="DF1508" s="17"/>
      <c r="DG1508" s="16"/>
      <c r="DH1508" s="16"/>
      <c r="DI1508" s="16"/>
      <c r="DJ1508" s="16"/>
      <c r="DK1508" s="16"/>
      <c r="DL1508" s="16"/>
      <c r="DM1508" s="13"/>
      <c r="DN1508" s="16"/>
      <c r="DO1508" s="16"/>
      <c r="DP1508" s="16"/>
      <c r="DQ1508" s="16"/>
      <c r="DR1508" s="16"/>
      <c r="DS1508" s="16"/>
      <c r="DT1508" s="16"/>
      <c r="DU1508" s="16"/>
      <c r="DV1508" s="16"/>
      <c r="DW1508" s="138"/>
      <c r="DX1508" s="137"/>
      <c r="DY1508" s="137"/>
      <c r="DZ1508" s="17"/>
      <c r="EA1508" s="15"/>
      <c r="EB1508" s="15"/>
      <c r="EC1508" s="15"/>
      <c r="ED1508" s="15"/>
    </row>
    <row r="1509" spans="1:134" ht="15.6" hidden="1" customHeight="1" x14ac:dyDescent="0.3">
      <c r="A1509" s="220"/>
      <c r="B1509" s="473"/>
      <c r="C1509" s="585"/>
      <c r="D1509" s="472"/>
      <c r="E1509" s="472"/>
      <c r="F1509" s="472"/>
      <c r="G1509" s="472"/>
      <c r="H1509" s="472"/>
      <c r="I1509" s="472"/>
      <c r="J1509" s="472"/>
      <c r="K1509" s="472"/>
      <c r="L1509" s="472"/>
      <c r="M1509" s="472"/>
      <c r="N1509" s="472"/>
      <c r="O1509" s="472"/>
      <c r="P1509" s="472"/>
      <c r="Q1509" s="472"/>
      <c r="R1509" s="472"/>
      <c r="S1509" s="472"/>
      <c r="T1509" s="472"/>
      <c r="U1509" s="472"/>
      <c r="V1509" s="472"/>
      <c r="W1509" s="472"/>
      <c r="X1509" s="472"/>
      <c r="Y1509" s="472"/>
      <c r="Z1509" s="472"/>
      <c r="AA1509" s="472"/>
      <c r="AB1509" s="472"/>
      <c r="AC1509" s="472"/>
      <c r="AD1509" s="472"/>
      <c r="AE1509" s="472"/>
      <c r="AF1509" s="472"/>
      <c r="AG1509" s="472"/>
      <c r="AH1509" s="472"/>
      <c r="AI1509" s="472"/>
      <c r="AJ1509" s="148"/>
      <c r="AK1509" s="12"/>
      <c r="AL1509" s="12"/>
      <c r="AM1509" s="14"/>
      <c r="AN1509" s="12"/>
      <c r="AO1509" s="12"/>
      <c r="AP1509" s="12"/>
      <c r="AQ1509" s="140" t="s">
        <v>2363</v>
      </c>
      <c r="AR1509" s="134">
        <v>100</v>
      </c>
      <c r="AS1509" s="142" t="s">
        <v>170</v>
      </c>
      <c r="AT1509" s="12"/>
      <c r="AU1509" s="12"/>
      <c r="AV1509" s="12"/>
      <c r="AW1509" s="12"/>
      <c r="AX1509" s="12"/>
      <c r="AY1509" s="12"/>
      <c r="AZ1509" s="12"/>
      <c r="BA1509" s="12"/>
      <c r="BB1509" s="14"/>
      <c r="BC1509" s="14"/>
      <c r="BD1509" s="15"/>
      <c r="BE1509" s="137"/>
      <c r="BF1509" s="11"/>
      <c r="BG1509" s="11"/>
      <c r="BH1509" s="11"/>
      <c r="BI1509" s="11"/>
      <c r="BJ1509" s="11"/>
      <c r="BK1509" s="11"/>
      <c r="BL1509" s="11"/>
      <c r="BM1509" s="11"/>
      <c r="BN1509" s="11"/>
      <c r="BO1509" s="11"/>
      <c r="BP1509" s="11"/>
      <c r="BQ1509" s="11"/>
      <c r="BR1509" s="11"/>
      <c r="BS1509" s="11"/>
      <c r="BT1509" s="11"/>
      <c r="BU1509" s="11"/>
      <c r="BV1509" s="15"/>
      <c r="BW1509" s="15"/>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c r="CU1509" s="15"/>
      <c r="CV1509" s="15"/>
      <c r="CW1509" s="15"/>
      <c r="CX1509" s="15"/>
      <c r="CY1509" s="15"/>
      <c r="CZ1509" s="15"/>
      <c r="DA1509" s="15"/>
      <c r="DB1509" s="16"/>
      <c r="DC1509" s="16"/>
      <c r="DD1509" s="16"/>
      <c r="DE1509" s="16"/>
      <c r="DF1509" s="17"/>
      <c r="DG1509" s="16"/>
      <c r="DH1509" s="16"/>
      <c r="DI1509" s="16"/>
      <c r="DJ1509" s="16"/>
      <c r="DK1509" s="16"/>
      <c r="DL1509" s="16"/>
      <c r="DM1509" s="13"/>
      <c r="DN1509" s="16"/>
      <c r="DO1509" s="16"/>
      <c r="DP1509" s="16"/>
      <c r="DQ1509" s="16"/>
      <c r="DR1509" s="16"/>
      <c r="DS1509" s="16"/>
      <c r="DT1509" s="16"/>
      <c r="DU1509" s="16"/>
      <c r="DV1509" s="16"/>
      <c r="DW1509" s="138"/>
      <c r="DX1509" s="137"/>
      <c r="DY1509" s="137"/>
      <c r="DZ1509" s="17"/>
      <c r="EA1509" s="15"/>
      <c r="EB1509" s="15"/>
      <c r="EC1509" s="15"/>
      <c r="ED1509" s="15"/>
    </row>
    <row r="1510" spans="1:134" ht="15.6" hidden="1" customHeight="1" x14ac:dyDescent="0.3">
      <c r="A1510" s="220"/>
      <c r="B1510" s="473"/>
      <c r="C1510" s="585"/>
      <c r="D1510" s="472"/>
      <c r="E1510" s="472"/>
      <c r="F1510" s="472"/>
      <c r="G1510" s="472"/>
      <c r="H1510" s="472"/>
      <c r="I1510" s="472"/>
      <c r="J1510" s="472"/>
      <c r="K1510" s="472"/>
      <c r="L1510" s="472"/>
      <c r="M1510" s="472"/>
      <c r="N1510" s="472"/>
      <c r="O1510" s="472"/>
      <c r="P1510" s="472"/>
      <c r="Q1510" s="472"/>
      <c r="R1510" s="472"/>
      <c r="S1510" s="472"/>
      <c r="T1510" s="472"/>
      <c r="U1510" s="472"/>
      <c r="V1510" s="472"/>
      <c r="W1510" s="472"/>
      <c r="X1510" s="472"/>
      <c r="Y1510" s="472"/>
      <c r="Z1510" s="472"/>
      <c r="AA1510" s="472"/>
      <c r="AB1510" s="472"/>
      <c r="AC1510" s="472"/>
      <c r="AD1510" s="472"/>
      <c r="AE1510" s="472"/>
      <c r="AF1510" s="472"/>
      <c r="AG1510" s="472"/>
      <c r="AH1510" s="472"/>
      <c r="AI1510" s="472"/>
      <c r="AJ1510" s="148"/>
      <c r="AK1510" s="12"/>
      <c r="AL1510" s="12"/>
      <c r="AM1510" s="14"/>
      <c r="AN1510" s="12"/>
      <c r="AO1510" s="12"/>
      <c r="AP1510" s="12"/>
      <c r="AQ1510" s="140" t="s">
        <v>2315</v>
      </c>
      <c r="AR1510" s="426" t="s">
        <v>224</v>
      </c>
      <c r="AS1510" s="142"/>
      <c r="AT1510" s="12"/>
      <c r="AU1510" s="12"/>
      <c r="AV1510" s="12"/>
      <c r="AW1510" s="12"/>
      <c r="AX1510" s="12"/>
      <c r="AY1510" s="12"/>
      <c r="AZ1510" s="12"/>
      <c r="BA1510" s="12"/>
      <c r="BB1510" s="14"/>
      <c r="BC1510" s="14"/>
      <c r="BD1510" s="15"/>
      <c r="BE1510" s="137"/>
      <c r="BF1510" s="11"/>
      <c r="BG1510" s="11"/>
      <c r="BH1510" s="11"/>
      <c r="BI1510" s="11"/>
      <c r="BJ1510" s="11"/>
      <c r="BK1510" s="11"/>
      <c r="BL1510" s="11"/>
      <c r="BM1510" s="11"/>
      <c r="BN1510" s="11"/>
      <c r="BO1510" s="11"/>
      <c r="BP1510" s="11"/>
      <c r="BQ1510" s="11"/>
      <c r="BR1510" s="11"/>
      <c r="BS1510" s="11"/>
      <c r="BT1510" s="11"/>
      <c r="BU1510" s="11"/>
      <c r="BV1510" s="15"/>
      <c r="BW1510" s="15"/>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c r="CU1510" s="15"/>
      <c r="CV1510" s="15"/>
      <c r="CW1510" s="15"/>
      <c r="CX1510" s="15"/>
      <c r="CY1510" s="15"/>
      <c r="CZ1510" s="15"/>
      <c r="DA1510" s="15"/>
      <c r="DB1510" s="16"/>
      <c r="DC1510" s="16"/>
      <c r="DD1510" s="16"/>
      <c r="DE1510" s="16"/>
      <c r="DF1510" s="17"/>
      <c r="DG1510" s="16"/>
      <c r="DH1510" s="16"/>
      <c r="DI1510" s="16"/>
      <c r="DJ1510" s="16"/>
      <c r="DK1510" s="16"/>
      <c r="DL1510" s="16"/>
      <c r="DM1510" s="13"/>
      <c r="DN1510" s="16"/>
      <c r="DO1510" s="16"/>
      <c r="DP1510" s="16"/>
      <c r="DQ1510" s="16"/>
      <c r="DR1510" s="16"/>
      <c r="DS1510" s="16"/>
      <c r="DT1510" s="16"/>
      <c r="DU1510" s="16"/>
      <c r="DV1510" s="16"/>
      <c r="DW1510" s="138"/>
      <c r="DX1510" s="137"/>
      <c r="DY1510" s="137"/>
      <c r="DZ1510" s="17"/>
      <c r="EA1510" s="15"/>
      <c r="EB1510" s="15"/>
      <c r="EC1510" s="15"/>
      <c r="ED1510" s="15"/>
    </row>
    <row r="1511" spans="1:134" ht="15.6" hidden="1" customHeight="1" x14ac:dyDescent="0.3">
      <c r="A1511" s="220"/>
      <c r="B1511" s="464"/>
      <c r="C1511" s="583"/>
      <c r="D1511" s="184"/>
      <c r="E1511" s="184"/>
      <c r="F1511" s="184"/>
      <c r="G1511" s="184"/>
      <c r="H1511" s="184"/>
      <c r="I1511" s="184"/>
      <c r="J1511" s="184"/>
      <c r="K1511" s="184"/>
      <c r="L1511" s="184"/>
      <c r="M1511" s="184"/>
      <c r="N1511" s="184"/>
      <c r="O1511" s="184"/>
      <c r="P1511" s="184"/>
      <c r="Q1511" s="184"/>
      <c r="R1511" s="184"/>
      <c r="S1511" s="184"/>
      <c r="T1511" s="184"/>
      <c r="U1511" s="184"/>
      <c r="V1511" s="184"/>
      <c r="W1511" s="184"/>
      <c r="X1511" s="184"/>
      <c r="Y1511" s="184"/>
      <c r="Z1511" s="184"/>
      <c r="AA1511" s="184"/>
      <c r="AB1511" s="184"/>
      <c r="AC1511" s="184"/>
      <c r="AD1511" s="184"/>
      <c r="AE1511" s="184"/>
      <c r="AF1511" s="184"/>
      <c r="AG1511" s="184"/>
      <c r="AH1511" s="184"/>
      <c r="AI1511" s="184"/>
      <c r="AJ1511" s="285"/>
      <c r="AK1511" s="184"/>
      <c r="AL1511" s="184"/>
      <c r="AM1511" s="186"/>
      <c r="AN1511" s="184"/>
      <c r="AO1511" s="184"/>
      <c r="AP1511" s="184"/>
      <c r="AQ1511" s="184"/>
      <c r="AR1511" s="184"/>
      <c r="AS1511" s="184"/>
      <c r="AT1511" s="184"/>
      <c r="AU1511" s="184"/>
      <c r="AV1511" s="184"/>
      <c r="AW1511" s="184"/>
      <c r="AX1511" s="184"/>
      <c r="AY1511" s="184"/>
      <c r="AZ1511" s="184"/>
      <c r="BA1511" s="184"/>
      <c r="BB1511" s="186"/>
      <c r="BC1511" s="186"/>
      <c r="BD1511" s="15"/>
      <c r="BE1511" s="137" t="s">
        <v>183</v>
      </c>
      <c r="BF1511" s="146"/>
      <c r="BG1511" s="146"/>
      <c r="BH1511" s="146"/>
      <c r="BI1511" s="11" t="s">
        <v>183</v>
      </c>
      <c r="BJ1511" s="11" t="s">
        <v>183</v>
      </c>
      <c r="BK1511" s="11" t="s">
        <v>183</v>
      </c>
      <c r="BL1511" s="11" t="s">
        <v>183</v>
      </c>
      <c r="BM1511" s="11" t="s">
        <v>183</v>
      </c>
      <c r="BN1511" s="11" t="s">
        <v>183</v>
      </c>
      <c r="BO1511" s="11" t="s">
        <v>183</v>
      </c>
      <c r="BP1511" s="11" t="s">
        <v>183</v>
      </c>
      <c r="BQ1511" s="11" t="s">
        <v>183</v>
      </c>
      <c r="BR1511" s="11" t="s">
        <v>183</v>
      </c>
      <c r="BS1511" s="11" t="s">
        <v>183</v>
      </c>
      <c r="BT1511" s="11" t="s">
        <v>183</v>
      </c>
      <c r="BU1511" s="11"/>
      <c r="BV1511" s="15"/>
      <c r="BW1511" s="15"/>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c r="CU1511" s="15"/>
      <c r="CV1511" s="15"/>
      <c r="CW1511" s="15"/>
      <c r="CX1511" s="15"/>
      <c r="CY1511" s="15"/>
      <c r="CZ1511" s="15"/>
      <c r="DA1511" s="15"/>
      <c r="DB1511" s="16"/>
      <c r="DC1511" s="16"/>
      <c r="DD1511" s="16"/>
      <c r="DE1511" s="16"/>
      <c r="DF1511" s="17"/>
      <c r="DG1511" s="16"/>
      <c r="DH1511" s="16"/>
      <c r="DI1511" s="16"/>
      <c r="DJ1511" s="16"/>
      <c r="DK1511" s="16"/>
      <c r="DL1511" s="16"/>
      <c r="DM1511" s="185"/>
      <c r="DN1511" s="16"/>
      <c r="DO1511" s="16"/>
      <c r="DP1511" s="16"/>
      <c r="DQ1511" s="16"/>
      <c r="DR1511" s="16"/>
      <c r="DS1511" s="16"/>
      <c r="DT1511" s="16"/>
      <c r="DU1511" s="16"/>
      <c r="DV1511" s="16"/>
      <c r="DW1511" s="138"/>
      <c r="DX1511" s="137"/>
      <c r="DY1511" s="137"/>
      <c r="DZ1511" s="17"/>
      <c r="EA1511" s="15"/>
      <c r="EB1511" s="15"/>
      <c r="EC1511" s="15"/>
      <c r="ED1511" s="15"/>
    </row>
    <row r="1512" spans="1:134" ht="15" customHeight="1" x14ac:dyDescent="0.3">
      <c r="A1512" s="154"/>
      <c r="B1512" s="139"/>
      <c r="C1512" s="553" t="s">
        <v>2366</v>
      </c>
      <c r="D1512" s="193" t="s">
        <v>184</v>
      </c>
      <c r="E1512" s="192"/>
      <c r="F1512" s="193"/>
      <c r="G1512" s="193" t="s">
        <v>184</v>
      </c>
      <c r="H1512" s="193"/>
      <c r="I1512" s="193"/>
      <c r="J1512" s="193"/>
      <c r="K1512" s="193"/>
      <c r="L1512" s="193"/>
      <c r="M1512" s="193"/>
      <c r="N1512" s="193"/>
      <c r="O1512" s="193"/>
      <c r="P1512" s="193"/>
      <c r="Q1512" s="193"/>
      <c r="R1512" s="193"/>
      <c r="S1512" s="193"/>
      <c r="T1512" s="193"/>
      <c r="U1512" s="193"/>
      <c r="V1512" s="193"/>
      <c r="W1512" s="193"/>
      <c r="X1512" s="193"/>
      <c r="Y1512" s="193"/>
      <c r="Z1512" s="193"/>
      <c r="AA1512" s="193"/>
      <c r="AB1512" s="193"/>
      <c r="AC1512" s="193"/>
      <c r="AD1512" s="193"/>
      <c r="AE1512" s="193"/>
      <c r="AF1512" s="193"/>
      <c r="AG1512" s="193"/>
      <c r="AH1512" s="193"/>
      <c r="AI1512" s="193"/>
      <c r="AJ1512" s="148">
        <f>IF($DM1512=0,0,(IF(_xlfn.BITAND($DM1512, 128),"8,", "") &amp; IF(_xlfn.BITAND($DM1512,64),"7,", "") &amp; IF(_xlfn.BITAND($DM1512,7), _xlfn.BITAND($DM1512,7) &amp; ",", "") &amp; IF(_xlfn.BITAND($DM1512, 56), _xlfn.BITAND($DM1512, 56)/8, "")))</f>
        <v>0</v>
      </c>
      <c r="AK1512" s="135">
        <v>632</v>
      </c>
      <c r="AL1512" s="135">
        <v>31</v>
      </c>
      <c r="AM1512" s="194" t="s">
        <v>165</v>
      </c>
      <c r="AN1512" s="195" t="s">
        <v>2367</v>
      </c>
      <c r="AO1512" s="195" t="s">
        <v>167</v>
      </c>
      <c r="AP1512" s="195" t="s">
        <v>2368</v>
      </c>
      <c r="AQ1512" s="132" t="s">
        <v>2369</v>
      </c>
      <c r="AR1512" s="141">
        <v>10000</v>
      </c>
      <c r="AS1512" s="142" t="s">
        <v>1220</v>
      </c>
      <c r="AT1512" s="426" t="s">
        <v>1217</v>
      </c>
      <c r="AU1512" s="426" t="s">
        <v>1217</v>
      </c>
      <c r="AV1512" s="12"/>
      <c r="AW1512" s="135">
        <v>0</v>
      </c>
      <c r="AX1512" s="135">
        <v>0</v>
      </c>
      <c r="AY1512" s="135">
        <v>0</v>
      </c>
      <c r="AZ1512" s="135">
        <v>0</v>
      </c>
      <c r="BA1512" s="135">
        <v>0</v>
      </c>
      <c r="BB1512" s="136"/>
      <c r="BC1512" s="136"/>
      <c r="BD1512" s="15"/>
      <c r="BE1512" s="137" t="str">
        <f>IF(C1512="","",C1512)</f>
        <v>Fuel run-out longer than expected</v>
      </c>
      <c r="BF1512" s="11" t="s">
        <v>264</v>
      </c>
      <c r="BG1512" s="11" t="s">
        <v>265</v>
      </c>
      <c r="BH1512" s="11" t="s">
        <v>266</v>
      </c>
      <c r="BI1512" s="146" t="s">
        <v>267</v>
      </c>
      <c r="BJ1512" s="11" t="s">
        <v>268</v>
      </c>
      <c r="BK1512" s="11" t="s">
        <v>269</v>
      </c>
      <c r="BL1512" s="11" t="s">
        <v>270</v>
      </c>
      <c r="BM1512" s="11" t="s">
        <v>271</v>
      </c>
      <c r="BN1512" s="11" t="s">
        <v>182</v>
      </c>
      <c r="BO1512" s="11" t="s">
        <v>181</v>
      </c>
      <c r="BP1512" s="11" t="s">
        <v>272</v>
      </c>
      <c r="BQ1512" s="11" t="s">
        <v>180</v>
      </c>
      <c r="BR1512" s="11" t="s">
        <v>182</v>
      </c>
      <c r="BS1512" s="11" t="s">
        <v>183</v>
      </c>
      <c r="BT1512" s="11" t="s">
        <v>182</v>
      </c>
      <c r="BU1512" s="11"/>
      <c r="BV1512" s="15">
        <f>IF(UPPER(TRIM(D1512))="X",1,0)</f>
        <v>1</v>
      </c>
      <c r="BW1512" s="15">
        <f>IF(UPPER(TRIM(E1512))="X",1,0)</f>
        <v>0</v>
      </c>
      <c r="BX1512" s="15">
        <f>IF(UPPER(TRIM(F1512))="X",1,0)</f>
        <v>0</v>
      </c>
      <c r="BY1512" s="15">
        <f>IF(UPPER(TRIM(G1512))="X",1,0)</f>
        <v>1</v>
      </c>
      <c r="BZ1512" s="15">
        <f>IF(UPPER(TRIM(H1512))="X",1,0)</f>
        <v>0</v>
      </c>
      <c r="CA1512" s="15">
        <f>IF(UPPER(TRIM(J1512))="X",1,0)</f>
        <v>0</v>
      </c>
      <c r="CB1512" s="15">
        <f>IF(UPPER(TRIM(L1512))="X",1,0)</f>
        <v>0</v>
      </c>
      <c r="CC1512" s="15">
        <f>IF(UPPER(TRIM(M1512))="X",1,0)</f>
        <v>0</v>
      </c>
      <c r="CD1512" s="15">
        <f>IF(UPPER(TRIM(I1512))="X",1,0)</f>
        <v>0</v>
      </c>
      <c r="CE1512" s="15">
        <f>IF(UPPER(TRIM(K1512))="X",1,0)</f>
        <v>0</v>
      </c>
      <c r="CF1512" s="15">
        <f t="shared" ref="CF1512:DA1512" si="726">IF(UPPER(TRIM(N1512))="X",1,0)</f>
        <v>0</v>
      </c>
      <c r="CG1512" s="15">
        <f t="shared" si="726"/>
        <v>0</v>
      </c>
      <c r="CH1512" s="15">
        <f t="shared" si="726"/>
        <v>0</v>
      </c>
      <c r="CI1512" s="15">
        <f t="shared" si="726"/>
        <v>0</v>
      </c>
      <c r="CJ1512" s="15">
        <f t="shared" si="726"/>
        <v>0</v>
      </c>
      <c r="CK1512" s="15">
        <f t="shared" si="726"/>
        <v>0</v>
      </c>
      <c r="CL1512" s="15">
        <f t="shared" si="726"/>
        <v>0</v>
      </c>
      <c r="CM1512" s="15">
        <f t="shared" si="726"/>
        <v>0</v>
      </c>
      <c r="CN1512" s="15">
        <f t="shared" si="726"/>
        <v>0</v>
      </c>
      <c r="CO1512" s="15">
        <f t="shared" si="726"/>
        <v>0</v>
      </c>
      <c r="CP1512" s="15">
        <f t="shared" si="726"/>
        <v>0</v>
      </c>
      <c r="CQ1512" s="15">
        <f t="shared" si="726"/>
        <v>0</v>
      </c>
      <c r="CR1512" s="15">
        <f t="shared" si="726"/>
        <v>0</v>
      </c>
      <c r="CS1512" s="15">
        <f t="shared" si="726"/>
        <v>0</v>
      </c>
      <c r="CT1512" s="15">
        <f t="shared" si="726"/>
        <v>0</v>
      </c>
      <c r="CU1512" s="15">
        <f t="shared" si="726"/>
        <v>0</v>
      </c>
      <c r="CV1512" s="15">
        <f t="shared" si="726"/>
        <v>0</v>
      </c>
      <c r="CW1512" s="15">
        <f t="shared" si="726"/>
        <v>0</v>
      </c>
      <c r="CX1512" s="15">
        <f t="shared" si="726"/>
        <v>0</v>
      </c>
      <c r="CY1512" s="15">
        <f t="shared" si="726"/>
        <v>0</v>
      </c>
      <c r="CZ1512" s="15">
        <f t="shared" si="726"/>
        <v>0</v>
      </c>
      <c r="DA1512" s="15">
        <f t="shared" si="726"/>
        <v>0</v>
      </c>
      <c r="DB1512" s="16">
        <f>IF(UPPER(TRIM(AM1512))="P", 0, IF(UPPER(TRIM(AM1512))="C", 16384, IF(UPPER(TRIM(AM1512))="B", 32768, IF(UPPER(TRIM(AM1512))="U", 49152, -1))))</f>
        <v>0</v>
      </c>
      <c r="DC1512" s="16">
        <f>HEX2DEC(AN1512)</f>
        <v>4233</v>
      </c>
      <c r="DD1512" s="16">
        <f>IF(UPPER(TRIM(BB1512))="",0,IF(UPPER(TRIM(BB1512))="M",32,IF(UPPER(TRIM(BB1512))="H",64,IF(UPPER(TRIM(BB1512))="I",128,-1))))</f>
        <v>0</v>
      </c>
      <c r="DE1512" s="16">
        <f>IF(UPPER(TRIM(BC1512))="",0, IF(UPPER(TRIM(BC1512))="U",1,IF(UPPER(TRIM(BC1512))="A",2,IF(UPPER(TRIM(BC1512))="B1",4,IF(UPPER(TRIM(BC1512))="B2",8,IF(UPPER(TRIM(BC1512))="C",16,-1))))))</f>
        <v>0</v>
      </c>
      <c r="DF1512" s="17"/>
      <c r="DG1512" s="16">
        <v>218</v>
      </c>
      <c r="DH1512" s="16">
        <f>AK1512</f>
        <v>632</v>
      </c>
      <c r="DI1512" s="16">
        <f>AL1512</f>
        <v>31</v>
      </c>
      <c r="DJ1512" s="16">
        <f>DB1512 + DC1512</f>
        <v>4233</v>
      </c>
      <c r="DK1512" s="16">
        <f>HEX2DEC(AO1512)</f>
        <v>0</v>
      </c>
      <c r="DL1512" s="16">
        <f>HEX2DEC(AP1512)</f>
        <v>328</v>
      </c>
      <c r="DM1512" s="13">
        <v>0</v>
      </c>
      <c r="DN1512" s="16">
        <v>174</v>
      </c>
      <c r="DO1512" s="16">
        <f>BV1512*2^15+BW1512*2^14+BX1512*2^13+BY1512*2^12+BZ1512*2^11+CA1512*2^10+CB1512*2^9+CC1512*2^8+CD1512*2^7+CE1512*2^6+CF1512*2^5+CG1512*2^4+CH1512*2^3+CI1512*2^2+CJ1512*2^1+CK1512*2^0</f>
        <v>36864</v>
      </c>
      <c r="DP1512" s="16">
        <f>CL1512*2^15+CM1512*2^14+CN1512*2^13+CO1512*2^12+CP1512*2^11+CQ1512*2^10+CR1512*2^9+CS1512*2^8+CT1512*2^7+CU1512*2^6+CV1512*2^5+CW1512*2^4+CX1512*2^3+CY1512*2^2+CZ1512*2^1+DA1512*2^0</f>
        <v>0</v>
      </c>
      <c r="DQ1512" s="16">
        <v>0</v>
      </c>
      <c r="DR1512" s="16">
        <v>0</v>
      </c>
      <c r="DS1512" s="16">
        <v>1</v>
      </c>
      <c r="DT1512" s="16">
        <v>1</v>
      </c>
      <c r="DU1512" s="16">
        <f>MAX(0,MIN(AX1512,3))*2^14+MAX(0,MIN(AY1512,3))*2^12+MAX(0,MIN(AZ1512,3))*2^10+MAX(0,MIN(BA1512,3))*2^8+IF(AW1512&lt;0,31,IF(AW1512&gt;30,30,AW1512))</f>
        <v>0</v>
      </c>
      <c r="DV1512" s="16">
        <f>DD1512 + DE1512</f>
        <v>0</v>
      </c>
      <c r="DW1512" s="138" t="s">
        <v>184</v>
      </c>
      <c r="DX1512" s="137" t="s">
        <v>273</v>
      </c>
      <c r="DY1512" s="137" t="s">
        <v>186</v>
      </c>
      <c r="DZ1512" s="17"/>
      <c r="EA1512" s="15"/>
      <c r="EB1512" s="15"/>
      <c r="EC1512" s="15"/>
      <c r="ED1512" s="15"/>
    </row>
    <row r="1513" spans="1:134" ht="15" hidden="1" customHeight="1" x14ac:dyDescent="0.3">
      <c r="A1513" s="153"/>
      <c r="B1513" s="139"/>
      <c r="C1513" s="553"/>
      <c r="D1513" s="204"/>
      <c r="E1513" s="204"/>
      <c r="F1513" s="204"/>
      <c r="G1513" s="204"/>
      <c r="H1513" s="474"/>
      <c r="I1513" s="474"/>
      <c r="J1513" s="474"/>
      <c r="K1513" s="474"/>
      <c r="L1513" s="474"/>
      <c r="M1513" s="474"/>
      <c r="N1513" s="474"/>
      <c r="O1513" s="474"/>
      <c r="P1513" s="474"/>
      <c r="Q1513" s="474"/>
      <c r="R1513" s="474"/>
      <c r="S1513" s="474"/>
      <c r="T1513" s="474"/>
      <c r="U1513" s="474"/>
      <c r="V1513" s="474"/>
      <c r="W1513" s="474"/>
      <c r="X1513" s="474"/>
      <c r="Y1513" s="474"/>
      <c r="Z1513" s="474"/>
      <c r="AA1513" s="474"/>
      <c r="AB1513" s="474"/>
      <c r="AC1513" s="474"/>
      <c r="AD1513" s="474"/>
      <c r="AE1513" s="474"/>
      <c r="AF1513" s="474"/>
      <c r="AG1513" s="474"/>
      <c r="AH1513" s="474"/>
      <c r="AI1513" s="474"/>
      <c r="AJ1513" s="148"/>
      <c r="AK1513" s="12"/>
      <c r="AL1513" s="12"/>
      <c r="AM1513" s="149"/>
      <c r="AN1513" s="150"/>
      <c r="AO1513" s="150"/>
      <c r="AP1513" s="150"/>
      <c r="AQ1513" s="132" t="s">
        <v>310</v>
      </c>
      <c r="AR1513" s="225">
        <v>-40</v>
      </c>
      <c r="AS1513" s="142" t="s">
        <v>311</v>
      </c>
      <c r="AT1513" s="14"/>
      <c r="AU1513" s="14"/>
      <c r="AV1513" s="12"/>
      <c r="AW1513" s="12"/>
      <c r="AX1513" s="12"/>
      <c r="AY1513" s="12"/>
      <c r="AZ1513" s="12"/>
      <c r="BA1513" s="12"/>
      <c r="BB1513" s="14"/>
      <c r="BC1513" s="14"/>
      <c r="BD1513" s="15"/>
      <c r="BE1513" s="137"/>
      <c r="BF1513" s="11"/>
      <c r="BG1513" s="11"/>
      <c r="BH1513" s="11"/>
      <c r="BI1513" s="146"/>
      <c r="BJ1513" s="11"/>
      <c r="BK1513" s="11"/>
      <c r="BL1513" s="11"/>
      <c r="BM1513" s="11"/>
      <c r="BN1513" s="11"/>
      <c r="BO1513" s="11"/>
      <c r="BP1513" s="11"/>
      <c r="BQ1513" s="11"/>
      <c r="BR1513" s="11"/>
      <c r="BS1513" s="11"/>
      <c r="BT1513" s="11"/>
      <c r="BU1513" s="11"/>
      <c r="BV1513" s="15"/>
      <c r="BW1513" s="15"/>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c r="CU1513" s="15"/>
      <c r="CV1513" s="15"/>
      <c r="CW1513" s="15"/>
      <c r="CX1513" s="15"/>
      <c r="CY1513" s="15"/>
      <c r="CZ1513" s="15"/>
      <c r="DA1513" s="15"/>
      <c r="DB1513" s="16"/>
      <c r="DC1513" s="16"/>
      <c r="DD1513" s="16"/>
      <c r="DE1513" s="16"/>
      <c r="DF1513" s="17"/>
      <c r="DG1513" s="16"/>
      <c r="DH1513" s="16"/>
      <c r="DI1513" s="16"/>
      <c r="DJ1513" s="16"/>
      <c r="DK1513" s="16"/>
      <c r="DL1513" s="16"/>
      <c r="DM1513" s="13"/>
      <c r="DN1513" s="16"/>
      <c r="DO1513" s="16"/>
      <c r="DP1513" s="16"/>
      <c r="DQ1513" s="16"/>
      <c r="DR1513" s="16"/>
      <c r="DS1513" s="16"/>
      <c r="DT1513" s="16"/>
      <c r="DU1513" s="16"/>
      <c r="DV1513" s="16"/>
      <c r="DW1513" s="138"/>
      <c r="DX1513" s="137"/>
      <c r="DY1513" s="137"/>
      <c r="DZ1513" s="17"/>
      <c r="EA1513" s="15"/>
      <c r="EB1513" s="15"/>
      <c r="EC1513" s="15"/>
      <c r="ED1513" s="15"/>
    </row>
    <row r="1514" spans="1:134" ht="15" hidden="1" customHeight="1" x14ac:dyDescent="0.3">
      <c r="A1514" s="153"/>
      <c r="B1514" s="139"/>
      <c r="C1514" s="553"/>
      <c r="D1514" s="204"/>
      <c r="E1514" s="204"/>
      <c r="F1514" s="204"/>
      <c r="G1514" s="204"/>
      <c r="H1514" s="474"/>
      <c r="I1514" s="474"/>
      <c r="J1514" s="474"/>
      <c r="K1514" s="474"/>
      <c r="L1514" s="474"/>
      <c r="M1514" s="474"/>
      <c r="N1514" s="474"/>
      <c r="O1514" s="474"/>
      <c r="P1514" s="474"/>
      <c r="Q1514" s="474"/>
      <c r="R1514" s="474"/>
      <c r="S1514" s="474"/>
      <c r="T1514" s="474"/>
      <c r="U1514" s="474"/>
      <c r="V1514" s="474"/>
      <c r="W1514" s="474"/>
      <c r="X1514" s="474"/>
      <c r="Y1514" s="474"/>
      <c r="Z1514" s="474"/>
      <c r="AA1514" s="474"/>
      <c r="AB1514" s="474"/>
      <c r="AC1514" s="474"/>
      <c r="AD1514" s="474"/>
      <c r="AE1514" s="474"/>
      <c r="AF1514" s="474"/>
      <c r="AG1514" s="474"/>
      <c r="AH1514" s="474"/>
      <c r="AI1514" s="474"/>
      <c r="AJ1514" s="148"/>
      <c r="AK1514" s="12"/>
      <c r="AL1514" s="12"/>
      <c r="AM1514" s="149"/>
      <c r="AN1514" s="150"/>
      <c r="AO1514" s="150"/>
      <c r="AP1514" s="150"/>
      <c r="AQ1514" s="132" t="s">
        <v>2370</v>
      </c>
      <c r="AR1514" s="141">
        <v>0</v>
      </c>
      <c r="AS1514" s="142" t="s">
        <v>940</v>
      </c>
      <c r="AT1514" s="14"/>
      <c r="AU1514" s="14"/>
      <c r="AV1514" s="12"/>
      <c r="AW1514" s="12"/>
      <c r="AX1514" s="12"/>
      <c r="AY1514" s="12"/>
      <c r="AZ1514" s="12"/>
      <c r="BA1514" s="12"/>
      <c r="BB1514" s="14"/>
      <c r="BC1514" s="14"/>
      <c r="BD1514" s="15"/>
      <c r="BE1514" s="137"/>
      <c r="BF1514" s="11"/>
      <c r="BG1514" s="11"/>
      <c r="BH1514" s="11"/>
      <c r="BI1514" s="146"/>
      <c r="BJ1514" s="11"/>
      <c r="BK1514" s="11"/>
      <c r="BL1514" s="11"/>
      <c r="BM1514" s="11"/>
      <c r="BN1514" s="11"/>
      <c r="BO1514" s="11"/>
      <c r="BP1514" s="11"/>
      <c r="BQ1514" s="11"/>
      <c r="BR1514" s="11"/>
      <c r="BS1514" s="11"/>
      <c r="BT1514" s="11"/>
      <c r="BU1514" s="11"/>
      <c r="BV1514" s="15"/>
      <c r="BW1514" s="15"/>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c r="CU1514" s="15"/>
      <c r="CV1514" s="15"/>
      <c r="CW1514" s="15"/>
      <c r="CX1514" s="15"/>
      <c r="CY1514" s="15"/>
      <c r="CZ1514" s="15"/>
      <c r="DA1514" s="15"/>
      <c r="DB1514" s="16"/>
      <c r="DC1514" s="16"/>
      <c r="DD1514" s="16"/>
      <c r="DE1514" s="16"/>
      <c r="DF1514" s="17"/>
      <c r="DG1514" s="16"/>
      <c r="DH1514" s="16"/>
      <c r="DI1514" s="16"/>
      <c r="DJ1514" s="16"/>
      <c r="DK1514" s="16"/>
      <c r="DL1514" s="16"/>
      <c r="DM1514" s="13"/>
      <c r="DN1514" s="16"/>
      <c r="DO1514" s="16"/>
      <c r="DP1514" s="16"/>
      <c r="DQ1514" s="16"/>
      <c r="DR1514" s="16"/>
      <c r="DS1514" s="16"/>
      <c r="DT1514" s="16"/>
      <c r="DU1514" s="16"/>
      <c r="DV1514" s="16"/>
      <c r="DW1514" s="138"/>
      <c r="DX1514" s="137"/>
      <c r="DY1514" s="137"/>
      <c r="DZ1514" s="17"/>
      <c r="EA1514" s="15"/>
      <c r="EB1514" s="15"/>
      <c r="EC1514" s="15"/>
      <c r="ED1514" s="15"/>
    </row>
    <row r="1515" spans="1:134" ht="15" hidden="1" customHeight="1" x14ac:dyDescent="0.3">
      <c r="A1515" s="340"/>
      <c r="B1515" s="139"/>
      <c r="C1515" s="553"/>
      <c r="D1515" s="204"/>
      <c r="E1515" s="204"/>
      <c r="F1515" s="204"/>
      <c r="G1515" s="204"/>
      <c r="H1515" s="474"/>
      <c r="I1515" s="474"/>
      <c r="J1515" s="474"/>
      <c r="K1515" s="474"/>
      <c r="L1515" s="474"/>
      <c r="M1515" s="474"/>
      <c r="N1515" s="474"/>
      <c r="O1515" s="474"/>
      <c r="P1515" s="474"/>
      <c r="Q1515" s="474"/>
      <c r="R1515" s="474"/>
      <c r="S1515" s="474"/>
      <c r="T1515" s="474"/>
      <c r="U1515" s="474"/>
      <c r="V1515" s="474"/>
      <c r="W1515" s="474"/>
      <c r="X1515" s="474"/>
      <c r="Y1515" s="474"/>
      <c r="Z1515" s="474"/>
      <c r="AA1515" s="474"/>
      <c r="AB1515" s="474"/>
      <c r="AC1515" s="474"/>
      <c r="AD1515" s="474"/>
      <c r="AE1515" s="474"/>
      <c r="AF1515" s="474"/>
      <c r="AG1515" s="474"/>
      <c r="AH1515" s="474"/>
      <c r="AI1515" s="474"/>
      <c r="AJ1515" s="148"/>
      <c r="AK1515" s="12"/>
      <c r="AL1515" s="12"/>
      <c r="AM1515" s="149"/>
      <c r="AN1515" s="150"/>
      <c r="AO1515" s="150"/>
      <c r="AP1515" s="150"/>
      <c r="AQ1515" s="140" t="s">
        <v>2371</v>
      </c>
      <c r="AR1515" s="134">
        <v>0</v>
      </c>
      <c r="AS1515" s="142" t="s">
        <v>2372</v>
      </c>
      <c r="AT1515" s="14"/>
      <c r="AU1515" s="14"/>
      <c r="AV1515" s="12"/>
      <c r="AW1515" s="12"/>
      <c r="AX1515" s="12"/>
      <c r="AY1515" s="12"/>
      <c r="AZ1515" s="12"/>
      <c r="BA1515" s="12"/>
      <c r="BB1515" s="14"/>
      <c r="BC1515" s="14"/>
      <c r="BD1515" s="15"/>
      <c r="BE1515" s="137"/>
      <c r="BF1515" s="11"/>
      <c r="BG1515" s="11"/>
      <c r="BH1515" s="11"/>
      <c r="BI1515" s="146"/>
      <c r="BJ1515" s="11"/>
      <c r="BK1515" s="11"/>
      <c r="BL1515" s="11"/>
      <c r="BM1515" s="11"/>
      <c r="BN1515" s="11"/>
      <c r="BO1515" s="11"/>
      <c r="BP1515" s="11"/>
      <c r="BQ1515" s="11"/>
      <c r="BR1515" s="11"/>
      <c r="BS1515" s="11"/>
      <c r="BT1515" s="11"/>
      <c r="BU1515" s="11"/>
      <c r="BV1515" s="15"/>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c r="CU1515" s="15"/>
      <c r="CV1515" s="15"/>
      <c r="CW1515" s="15"/>
      <c r="CX1515" s="15"/>
      <c r="CY1515" s="15"/>
      <c r="CZ1515" s="15"/>
      <c r="DA1515" s="15"/>
      <c r="DB1515" s="16"/>
      <c r="DC1515" s="16"/>
      <c r="DD1515" s="16"/>
      <c r="DE1515" s="16"/>
      <c r="DF1515" s="17"/>
      <c r="DG1515" s="16"/>
      <c r="DH1515" s="16"/>
      <c r="DI1515" s="16"/>
      <c r="DJ1515" s="16"/>
      <c r="DK1515" s="16"/>
      <c r="DL1515" s="16"/>
      <c r="DM1515" s="13"/>
      <c r="DN1515" s="16"/>
      <c r="DO1515" s="16"/>
      <c r="DP1515" s="16"/>
      <c r="DQ1515" s="16"/>
      <c r="DR1515" s="16"/>
      <c r="DS1515" s="16"/>
      <c r="DT1515" s="16"/>
      <c r="DU1515" s="16"/>
      <c r="DV1515" s="16"/>
      <c r="DW1515" s="138"/>
      <c r="DX1515" s="137"/>
      <c r="DY1515" s="137"/>
      <c r="DZ1515" s="17"/>
      <c r="EA1515" s="15"/>
      <c r="EB1515" s="15"/>
      <c r="EC1515" s="15"/>
      <c r="ED1515" s="15"/>
    </row>
    <row r="1516" spans="1:134" ht="15" hidden="1" customHeight="1" x14ac:dyDescent="0.3">
      <c r="A1516" s="220"/>
      <c r="B1516" s="139"/>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8"/>
      <c r="AK1516" s="143"/>
      <c r="AL1516" s="143"/>
      <c r="AM1516" s="144"/>
      <c r="AN1516" s="145"/>
      <c r="AO1516" s="145"/>
      <c r="AP1516" s="145"/>
      <c r="AQ1516" s="132" t="s">
        <v>2373</v>
      </c>
      <c r="AR1516" s="148">
        <v>1</v>
      </c>
      <c r="AS1516" s="12"/>
      <c r="AT1516" s="12"/>
      <c r="AU1516" s="12"/>
      <c r="AV1516" s="12"/>
      <c r="AW1516" s="12"/>
      <c r="AX1516" s="12"/>
      <c r="AY1516" s="12"/>
      <c r="AZ1516" s="12"/>
      <c r="BA1516" s="12"/>
      <c r="BB1516" s="14"/>
      <c r="BC1516" s="14"/>
      <c r="BD1516" s="15"/>
      <c r="BE1516" s="137" t="s">
        <v>183</v>
      </c>
      <c r="BF1516" s="11"/>
      <c r="BG1516" s="11"/>
      <c r="BH1516" s="11"/>
      <c r="BI1516" s="11" t="s">
        <v>183</v>
      </c>
      <c r="BJ1516" s="11" t="s">
        <v>183</v>
      </c>
      <c r="BK1516" s="11" t="s">
        <v>183</v>
      </c>
      <c r="BL1516" s="11" t="s">
        <v>183</v>
      </c>
      <c r="BM1516" s="11" t="s">
        <v>183</v>
      </c>
      <c r="BN1516" s="11" t="s">
        <v>183</v>
      </c>
      <c r="BO1516" s="11" t="s">
        <v>183</v>
      </c>
      <c r="BP1516" s="11" t="s">
        <v>183</v>
      </c>
      <c r="BQ1516" s="11" t="s">
        <v>183</v>
      </c>
      <c r="BR1516" s="11" t="s">
        <v>183</v>
      </c>
      <c r="BS1516" s="11" t="s">
        <v>183</v>
      </c>
      <c r="BT1516" s="11" t="s">
        <v>183</v>
      </c>
      <c r="BU1516" s="11"/>
      <c r="BV1516" s="15"/>
      <c r="BW1516" s="15"/>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c r="CU1516" s="15"/>
      <c r="CV1516" s="15"/>
      <c r="CW1516" s="15"/>
      <c r="CX1516" s="15"/>
      <c r="CY1516" s="15"/>
      <c r="CZ1516" s="15"/>
      <c r="DA1516" s="15"/>
      <c r="DB1516" s="16"/>
      <c r="DC1516" s="16"/>
      <c r="DD1516" s="16"/>
      <c r="DE1516" s="16"/>
      <c r="DF1516" s="17"/>
      <c r="DG1516" s="16"/>
      <c r="DH1516" s="16"/>
      <c r="DI1516" s="16"/>
      <c r="DJ1516" s="16"/>
      <c r="DK1516" s="16"/>
      <c r="DL1516" s="16"/>
      <c r="DM1516" s="128"/>
      <c r="DN1516" s="16"/>
      <c r="DO1516" s="16"/>
      <c r="DP1516" s="16"/>
      <c r="DQ1516" s="16"/>
      <c r="DR1516" s="16"/>
      <c r="DS1516" s="16"/>
      <c r="DT1516" s="16"/>
      <c r="DU1516" s="16"/>
      <c r="DV1516" s="16"/>
      <c r="DW1516" s="138"/>
      <c r="DX1516" s="137"/>
      <c r="DY1516" s="137"/>
      <c r="DZ1516" s="17"/>
      <c r="EA1516" s="15"/>
      <c r="EB1516" s="15"/>
      <c r="EC1516" s="15"/>
      <c r="ED1516" s="15"/>
    </row>
    <row r="1517" spans="1:134" ht="15" hidden="1" customHeight="1" x14ac:dyDescent="0.3">
      <c r="A1517" s="154"/>
      <c r="B1517" s="139"/>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8"/>
      <c r="AK1517" s="143"/>
      <c r="AL1517" s="143"/>
      <c r="AM1517" s="144"/>
      <c r="AN1517" s="145"/>
      <c r="AO1517" s="145"/>
      <c r="AP1517" s="145"/>
      <c r="AQ1517" s="132"/>
      <c r="AR1517" s="148"/>
      <c r="AS1517" s="12"/>
      <c r="AT1517" s="12"/>
      <c r="AU1517" s="12"/>
      <c r="AV1517" s="12"/>
      <c r="AW1517" s="12"/>
      <c r="AX1517" s="12"/>
      <c r="AY1517" s="12"/>
      <c r="AZ1517" s="12"/>
      <c r="BA1517" s="12"/>
      <c r="BB1517" s="14"/>
      <c r="BC1517" s="14"/>
      <c r="BD1517" s="15"/>
      <c r="BE1517" s="137" t="s">
        <v>183</v>
      </c>
      <c r="BF1517" s="11"/>
      <c r="BG1517" s="11"/>
      <c r="BH1517" s="11"/>
      <c r="BI1517" s="11" t="s">
        <v>183</v>
      </c>
      <c r="BJ1517" s="11" t="s">
        <v>183</v>
      </c>
      <c r="BK1517" s="11" t="s">
        <v>183</v>
      </c>
      <c r="BL1517" s="11" t="s">
        <v>183</v>
      </c>
      <c r="BM1517" s="11" t="s">
        <v>183</v>
      </c>
      <c r="BN1517" s="11" t="s">
        <v>183</v>
      </c>
      <c r="BO1517" s="11" t="s">
        <v>183</v>
      </c>
      <c r="BP1517" s="11" t="s">
        <v>183</v>
      </c>
      <c r="BQ1517" s="11" t="s">
        <v>183</v>
      </c>
      <c r="BR1517" s="11" t="s">
        <v>183</v>
      </c>
      <c r="BS1517" s="11" t="s">
        <v>183</v>
      </c>
      <c r="BT1517" s="11" t="s">
        <v>183</v>
      </c>
      <c r="BU1517" s="11"/>
      <c r="BV1517" s="15"/>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c r="CU1517" s="15"/>
      <c r="CV1517" s="15"/>
      <c r="CW1517" s="15"/>
      <c r="CX1517" s="15"/>
      <c r="CY1517" s="15"/>
      <c r="CZ1517" s="15"/>
      <c r="DA1517" s="15"/>
      <c r="DB1517" s="16"/>
      <c r="DC1517" s="16"/>
      <c r="DD1517" s="16"/>
      <c r="DE1517" s="16"/>
      <c r="DF1517" s="17"/>
      <c r="DG1517" s="16"/>
      <c r="DH1517" s="16"/>
      <c r="DI1517" s="16"/>
      <c r="DJ1517" s="16"/>
      <c r="DK1517" s="16"/>
      <c r="DL1517" s="16"/>
      <c r="DM1517" s="128"/>
      <c r="DN1517" s="16"/>
      <c r="DO1517" s="16"/>
      <c r="DP1517" s="16"/>
      <c r="DQ1517" s="16"/>
      <c r="DR1517" s="16"/>
      <c r="DS1517" s="16"/>
      <c r="DT1517" s="16"/>
      <c r="DU1517" s="16"/>
      <c r="DV1517" s="16"/>
      <c r="DW1517" s="138"/>
      <c r="DX1517" s="137"/>
      <c r="DY1517" s="137"/>
      <c r="DZ1517" s="17"/>
      <c r="EA1517" s="15"/>
      <c r="EB1517" s="15"/>
      <c r="EC1517" s="15"/>
      <c r="ED1517" s="15"/>
    </row>
    <row r="1518" spans="1:134" ht="15" hidden="1" customHeight="1" x14ac:dyDescent="0.3">
      <c r="A1518" s="123"/>
      <c r="B1518" s="139"/>
      <c r="C1518" s="482" t="s">
        <v>2374</v>
      </c>
      <c r="D1518" s="151"/>
      <c r="E1518" s="151"/>
      <c r="F1518" s="151"/>
      <c r="G1518" s="151"/>
      <c r="H1518" s="151"/>
      <c r="I1518" s="151"/>
      <c r="J1518" s="151"/>
      <c r="K1518" s="151"/>
      <c r="L1518" s="151"/>
      <c r="M1518" s="151"/>
      <c r="N1518" s="151"/>
      <c r="O1518" s="151"/>
      <c r="P1518" s="151"/>
      <c r="Q1518" s="151"/>
      <c r="R1518" s="151"/>
      <c r="S1518" s="151"/>
      <c r="T1518" s="151"/>
      <c r="U1518" s="151"/>
      <c r="V1518" s="151"/>
      <c r="W1518" s="151"/>
      <c r="X1518" s="151"/>
      <c r="Y1518" s="151"/>
      <c r="Z1518" s="151"/>
      <c r="AA1518" s="151"/>
      <c r="AB1518" s="151"/>
      <c r="AC1518" s="151"/>
      <c r="AD1518" s="151"/>
      <c r="AE1518" s="151"/>
      <c r="AF1518" s="151"/>
      <c r="AG1518" s="151"/>
      <c r="AH1518" s="151"/>
      <c r="AI1518" s="151"/>
      <c r="AJ1518" s="148">
        <f>IF($DM1518=0,0,(IF(_xlfn.BITAND($DM1518, 128),"8,", "") &amp; IF(_xlfn.BITAND($DM1518,64),"7,", "") &amp; IF(_xlfn.BITAND($DM1518,7), _xlfn.BITAND($DM1518,7) &amp; ",", "") &amp; IF(_xlfn.BITAND($DM1518, 56), _xlfn.BITAND($DM1518, 56)/8, "")))</f>
        <v>0</v>
      </c>
      <c r="AK1518" s="135">
        <v>632</v>
      </c>
      <c r="AL1518" s="135">
        <v>16</v>
      </c>
      <c r="AM1518" s="194" t="s">
        <v>165</v>
      </c>
      <c r="AN1518" s="195" t="s">
        <v>2375</v>
      </c>
      <c r="AO1518" s="195" t="s">
        <v>2376</v>
      </c>
      <c r="AP1518" s="195" t="s">
        <v>2375</v>
      </c>
      <c r="AQ1518" s="132" t="s">
        <v>2377</v>
      </c>
      <c r="AR1518" s="261">
        <v>5</v>
      </c>
      <c r="AS1518" s="12" t="s">
        <v>1800</v>
      </c>
      <c r="AT1518" s="134">
        <v>1</v>
      </c>
      <c r="AU1518" s="134">
        <v>1</v>
      </c>
      <c r="AV1518" s="12" t="s">
        <v>954</v>
      </c>
      <c r="AW1518" s="135">
        <v>0</v>
      </c>
      <c r="AX1518" s="135">
        <v>0</v>
      </c>
      <c r="AY1518" s="135">
        <v>0</v>
      </c>
      <c r="AZ1518" s="135">
        <v>0</v>
      </c>
      <c r="BA1518" s="135">
        <v>0</v>
      </c>
      <c r="BB1518" s="136"/>
      <c r="BC1518" s="136"/>
      <c r="BD1518" s="15"/>
      <c r="BE1518" s="137" t="str">
        <f>IF(C1518="","",C1518)</f>
        <v>Lockoff slow leak</v>
      </c>
      <c r="BF1518" s="11"/>
      <c r="BG1518" s="11"/>
      <c r="BH1518" s="11"/>
      <c r="BI1518" s="11"/>
      <c r="BJ1518" s="11"/>
      <c r="BK1518" s="11"/>
      <c r="BL1518" s="11"/>
      <c r="BM1518" s="11"/>
      <c r="BN1518" s="11"/>
      <c r="BO1518" s="11"/>
      <c r="BP1518" s="11"/>
      <c r="BQ1518" s="11"/>
      <c r="BR1518" s="11"/>
      <c r="BS1518" s="11"/>
      <c r="BT1518" s="11"/>
      <c r="BU1518" s="11"/>
      <c r="BV1518" s="15">
        <f>IF(UPPER(TRIM(D1518))="X",1,0)</f>
        <v>0</v>
      </c>
      <c r="BW1518" s="15">
        <f>IF(UPPER(TRIM(E1518))="X",1,0)</f>
        <v>0</v>
      </c>
      <c r="BX1518" s="15">
        <f>IF(UPPER(TRIM(F1518))="X",1,0)</f>
        <v>0</v>
      </c>
      <c r="BY1518" s="15">
        <f>IF(UPPER(TRIM(G1518))="X",1,0)</f>
        <v>0</v>
      </c>
      <c r="BZ1518" s="15">
        <f>IF(UPPER(TRIM(H1518))="X",1,0)</f>
        <v>0</v>
      </c>
      <c r="CA1518" s="15">
        <f>IF(UPPER(TRIM(J1518))="X",1,0)</f>
        <v>0</v>
      </c>
      <c r="CB1518" s="15">
        <f>IF(UPPER(TRIM(L1518))="X",1,0)</f>
        <v>0</v>
      </c>
      <c r="CC1518" s="15">
        <f>IF(UPPER(TRIM(M1518))="X",1,0)</f>
        <v>0</v>
      </c>
      <c r="CD1518" s="15">
        <f>IF(UPPER(TRIM(I1518))="X",1,0)</f>
        <v>0</v>
      </c>
      <c r="CE1518" s="15">
        <f>IF(UPPER(TRIM(K1518))="X",1,0)</f>
        <v>0</v>
      </c>
      <c r="CF1518" s="15">
        <f t="shared" ref="CF1518:CX1518" si="727">IF(UPPER(TRIM(N1518))="X",1,0)</f>
        <v>0</v>
      </c>
      <c r="CG1518" s="15">
        <f t="shared" si="727"/>
        <v>0</v>
      </c>
      <c r="CH1518" s="15">
        <f t="shared" si="727"/>
        <v>0</v>
      </c>
      <c r="CI1518" s="15">
        <f t="shared" si="727"/>
        <v>0</v>
      </c>
      <c r="CJ1518" s="15">
        <f t="shared" si="727"/>
        <v>0</v>
      </c>
      <c r="CK1518" s="15">
        <f t="shared" si="727"/>
        <v>0</v>
      </c>
      <c r="CL1518" s="15">
        <f t="shared" si="727"/>
        <v>0</v>
      </c>
      <c r="CM1518" s="15">
        <f t="shared" si="727"/>
        <v>0</v>
      </c>
      <c r="CN1518" s="15">
        <f t="shared" si="727"/>
        <v>0</v>
      </c>
      <c r="CO1518" s="15">
        <f t="shared" si="727"/>
        <v>0</v>
      </c>
      <c r="CP1518" s="15">
        <f t="shared" si="727"/>
        <v>0</v>
      </c>
      <c r="CQ1518" s="15">
        <f t="shared" si="727"/>
        <v>0</v>
      </c>
      <c r="CR1518" s="15">
        <f t="shared" si="727"/>
        <v>0</v>
      </c>
      <c r="CS1518" s="15">
        <f t="shared" si="727"/>
        <v>0</v>
      </c>
      <c r="CT1518" s="15">
        <f t="shared" si="727"/>
        <v>0</v>
      </c>
      <c r="CU1518" s="15">
        <f t="shared" si="727"/>
        <v>0</v>
      </c>
      <c r="CV1518" s="15">
        <f t="shared" si="727"/>
        <v>0</v>
      </c>
      <c r="CW1518" s="15">
        <f t="shared" si="727"/>
        <v>0</v>
      </c>
      <c r="CX1518" s="15">
        <f t="shared" si="727"/>
        <v>0</v>
      </c>
      <c r="CY1518" s="15">
        <v>0</v>
      </c>
      <c r="CZ1518" s="15">
        <f>IF(UPPER(TRIM(AH1518))="X",1,0)</f>
        <v>0</v>
      </c>
      <c r="DA1518" s="15">
        <v>0</v>
      </c>
      <c r="DB1518" s="16">
        <f>IF(UPPER(TRIM(AM1518))="P", 0, IF(UPPER(TRIM(AM1518))="C", 16384, IF(UPPER(TRIM(AM1518))="B", 32768, IF(UPPER(TRIM(AM1518))="U", 49152, -1))))</f>
        <v>0</v>
      </c>
      <c r="DC1518" s="16">
        <f>HEX2DEC(AN1518)</f>
        <v>4234</v>
      </c>
      <c r="DD1518" s="16">
        <f>IF(UPPER(TRIM(BB1518))="",0,IF(UPPER(TRIM(BB1518))="M",32,IF(UPPER(TRIM(BB1518))="H",64,IF(UPPER(TRIM(BB1518))="I",128,-1))))</f>
        <v>0</v>
      </c>
      <c r="DE1518" s="16">
        <f>IF(UPPER(TRIM(BC1518))="",0, IF(UPPER(TRIM(BC1518))="U",1,IF(UPPER(TRIM(BC1518))="A",2,IF(UPPER(TRIM(BC1518))="B1",4,IF(UPPER(TRIM(BC1518))="B2",8,IF(UPPER(TRIM(BC1518))="C",16,-1))))))</f>
        <v>0</v>
      </c>
      <c r="DF1518" s="17"/>
      <c r="DG1518" s="16">
        <v>735</v>
      </c>
      <c r="DH1518" s="16">
        <f>AK1518</f>
        <v>632</v>
      </c>
      <c r="DI1518" s="16">
        <f>AL1518</f>
        <v>16</v>
      </c>
      <c r="DJ1518" s="16">
        <f>DB1518 + DC1518</f>
        <v>4234</v>
      </c>
      <c r="DK1518" s="16">
        <f>HEX2DEC(AO1518)</f>
        <v>122</v>
      </c>
      <c r="DL1518" s="16">
        <f>HEX2DEC(AP1518)</f>
        <v>4234</v>
      </c>
      <c r="DM1518" s="13">
        <v>0</v>
      </c>
      <c r="DN1518" s="16">
        <v>565</v>
      </c>
      <c r="DO1518" s="16">
        <f>BV1518*2^15+BW1518*2^14+BX1518*2^13+BY1518*2^12+BZ1518*2^11+CA1518*2^10+CB1518*2^9+CC1518*2^8+CD1518*2^7+CE1518*2^6+CF1518*2^5+CG1518*2^4+CH1518*2^3+CI1518*2^2+CJ1518*2^1+CK1518*2^0</f>
        <v>0</v>
      </c>
      <c r="DP1518" s="16">
        <f>CL1518*2^15+CM1518*2^14+CN1518*2^13+CO1518*2^12+CP1518*2^11+CQ1518*2^10+CR1518*2^9+CS1518*2^8+CT1518*2^7+CU1518*2^6+CV1518*2^5+CW1518*2^4+CX1518*2^3+CY1518*2^2+CZ1518*2^1+DA1518*2^0</f>
        <v>0</v>
      </c>
      <c r="DQ1518" s="16">
        <f>IF(DS1518=2,AT1518*1000,AT1518)</f>
        <v>1</v>
      </c>
      <c r="DR1518" s="16">
        <f>IF(DT1518=2,AU1518*1000,AU1518)</f>
        <v>1</v>
      </c>
      <c r="DS1518" s="16">
        <v>5</v>
      </c>
      <c r="DT1518" s="16">
        <v>5</v>
      </c>
      <c r="DU1518" s="16">
        <f>MAX(0,MIN(AX1518,3))*2^14+MAX(0,MIN(AY1518,3))*2^12+MAX(0,MIN(AZ1518,3))*2^10+MAX(0,MIN(BA1518,3))*2^8+IF(AW1518&lt;0,31,IF(AW1518&gt;30,30,AW1518))</f>
        <v>0</v>
      </c>
      <c r="DV1518" s="16">
        <f>DD1518 + DE1518</f>
        <v>0</v>
      </c>
      <c r="DW1518" s="138"/>
      <c r="DX1518" s="137"/>
      <c r="DY1518" s="137"/>
      <c r="DZ1518" s="17"/>
      <c r="EA1518" s="15"/>
      <c r="EB1518" s="15"/>
      <c r="EC1518" s="15"/>
      <c r="ED1518" s="15"/>
    </row>
    <row r="1519" spans="1:134" ht="15" hidden="1" customHeight="1" x14ac:dyDescent="0.3">
      <c r="A1519" s="123"/>
      <c r="B1519" s="139"/>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8"/>
      <c r="AK1519" s="143"/>
      <c r="AL1519" s="143"/>
      <c r="AM1519" s="144"/>
      <c r="AN1519" s="145"/>
      <c r="AO1519" s="145"/>
      <c r="AP1519" s="145"/>
      <c r="AQ1519" s="132" t="s">
        <v>2378</v>
      </c>
      <c r="AR1519" s="141">
        <v>60</v>
      </c>
      <c r="AS1519" s="12" t="s">
        <v>940</v>
      </c>
      <c r="AT1519" s="12"/>
      <c r="AU1519" s="12"/>
      <c r="AV1519" s="12"/>
      <c r="AW1519" s="12"/>
      <c r="AX1519" s="12"/>
      <c r="AY1519" s="12"/>
      <c r="AZ1519" s="12"/>
      <c r="BA1519" s="12"/>
      <c r="BB1519" s="14"/>
      <c r="BC1519" s="14"/>
      <c r="BD1519" s="15"/>
      <c r="BE1519" s="137"/>
      <c r="BF1519" s="11"/>
      <c r="BG1519" s="11"/>
      <c r="BH1519" s="11"/>
      <c r="BI1519" s="11"/>
      <c r="BJ1519" s="11"/>
      <c r="BK1519" s="11"/>
      <c r="BL1519" s="11"/>
      <c r="BM1519" s="11"/>
      <c r="BN1519" s="11"/>
      <c r="BO1519" s="11"/>
      <c r="BP1519" s="11"/>
      <c r="BQ1519" s="11"/>
      <c r="BR1519" s="11"/>
      <c r="BS1519" s="11"/>
      <c r="BT1519" s="11"/>
      <c r="BU1519" s="11"/>
      <c r="BV1519" s="15"/>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c r="CU1519" s="15"/>
      <c r="CV1519" s="15"/>
      <c r="CW1519" s="15"/>
      <c r="CX1519" s="15"/>
      <c r="CY1519" s="15"/>
      <c r="CZ1519" s="15"/>
      <c r="DA1519" s="15"/>
      <c r="DB1519" s="16"/>
      <c r="DC1519" s="16"/>
      <c r="DD1519" s="16"/>
      <c r="DE1519" s="16"/>
      <c r="DF1519" s="17"/>
      <c r="DG1519" s="16"/>
      <c r="DH1519" s="16"/>
      <c r="DI1519" s="16"/>
      <c r="DJ1519" s="16"/>
      <c r="DK1519" s="16"/>
      <c r="DL1519" s="16"/>
      <c r="DM1519" s="128"/>
      <c r="DN1519" s="16"/>
      <c r="DO1519" s="16"/>
      <c r="DP1519" s="16"/>
      <c r="DQ1519" s="16"/>
      <c r="DR1519" s="16"/>
      <c r="DS1519" s="16"/>
      <c r="DT1519" s="16"/>
      <c r="DU1519" s="16"/>
      <c r="DV1519" s="16"/>
      <c r="DW1519" s="138"/>
      <c r="DX1519" s="137"/>
      <c r="DY1519" s="137"/>
      <c r="DZ1519" s="17"/>
      <c r="EA1519" s="15"/>
      <c r="EB1519" s="15"/>
      <c r="EC1519" s="15"/>
      <c r="ED1519" s="15"/>
    </row>
    <row r="1520" spans="1:134" ht="15" hidden="1" customHeight="1" x14ac:dyDescent="0.3">
      <c r="A1520" s="220"/>
      <c r="B1520" s="139"/>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8"/>
      <c r="AK1520" s="143"/>
      <c r="AL1520" s="143"/>
      <c r="AM1520" s="144"/>
      <c r="AN1520" s="145"/>
      <c r="AO1520" s="145"/>
      <c r="AP1520" s="145"/>
      <c r="AQ1520" s="132" t="s">
        <v>2379</v>
      </c>
      <c r="AR1520" s="141">
        <v>10</v>
      </c>
      <c r="AS1520" s="12" t="s">
        <v>1488</v>
      </c>
      <c r="AT1520" s="12"/>
      <c r="AU1520" s="12"/>
      <c r="AV1520" s="12"/>
      <c r="AW1520" s="12"/>
      <c r="AX1520" s="12"/>
      <c r="AY1520" s="12"/>
      <c r="AZ1520" s="12"/>
      <c r="BA1520" s="12"/>
      <c r="BB1520" s="14"/>
      <c r="BC1520" s="14"/>
      <c r="BD1520" s="15"/>
      <c r="BE1520" s="137"/>
      <c r="BF1520" s="11"/>
      <c r="BG1520" s="11"/>
      <c r="BH1520" s="11"/>
      <c r="BI1520" s="11"/>
      <c r="BJ1520" s="11"/>
      <c r="BK1520" s="11"/>
      <c r="BL1520" s="11"/>
      <c r="BM1520" s="11"/>
      <c r="BN1520" s="11"/>
      <c r="BO1520" s="11"/>
      <c r="BP1520" s="11"/>
      <c r="BQ1520" s="11"/>
      <c r="BR1520" s="11"/>
      <c r="BS1520" s="11"/>
      <c r="BT1520" s="11"/>
      <c r="BU1520" s="11"/>
      <c r="BV1520" s="15"/>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c r="CU1520" s="15"/>
      <c r="CV1520" s="15"/>
      <c r="CW1520" s="15"/>
      <c r="CX1520" s="15"/>
      <c r="CY1520" s="15"/>
      <c r="CZ1520" s="15"/>
      <c r="DA1520" s="15"/>
      <c r="DB1520" s="16"/>
      <c r="DC1520" s="16"/>
      <c r="DD1520" s="16"/>
      <c r="DE1520" s="16"/>
      <c r="DF1520" s="17"/>
      <c r="DG1520" s="16"/>
      <c r="DH1520" s="16"/>
      <c r="DI1520" s="16"/>
      <c r="DJ1520" s="16"/>
      <c r="DK1520" s="16"/>
      <c r="DL1520" s="16"/>
      <c r="DM1520" s="128"/>
      <c r="DN1520" s="16"/>
      <c r="DO1520" s="16"/>
      <c r="DP1520" s="16"/>
      <c r="DQ1520" s="16"/>
      <c r="DR1520" s="16"/>
      <c r="DS1520" s="16"/>
      <c r="DT1520" s="16"/>
      <c r="DU1520" s="16"/>
      <c r="DV1520" s="16"/>
      <c r="DW1520" s="138"/>
      <c r="DX1520" s="137"/>
      <c r="DY1520" s="137"/>
      <c r="DZ1520" s="17"/>
      <c r="EA1520" s="15"/>
      <c r="EB1520" s="15"/>
      <c r="EC1520" s="15"/>
      <c r="ED1520" s="15"/>
    </row>
    <row r="1521" spans="1:134" ht="15" hidden="1" customHeight="1" x14ac:dyDescent="0.3">
      <c r="A1521" s="154"/>
      <c r="B1521" s="139"/>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8"/>
      <c r="AK1521" s="143"/>
      <c r="AL1521" s="143"/>
      <c r="AM1521" s="144"/>
      <c r="AN1521" s="145"/>
      <c r="AO1521" s="145"/>
      <c r="AP1521" s="145"/>
      <c r="AQ1521" s="132" t="s">
        <v>2380</v>
      </c>
      <c r="AR1521" s="141">
        <v>100</v>
      </c>
      <c r="AS1521" s="12" t="s">
        <v>1488</v>
      </c>
      <c r="AT1521" s="12"/>
      <c r="AU1521" s="12"/>
      <c r="AV1521" s="12"/>
      <c r="AW1521" s="12"/>
      <c r="AX1521" s="12"/>
      <c r="AY1521" s="12"/>
      <c r="AZ1521" s="12"/>
      <c r="BA1521" s="12"/>
      <c r="BB1521" s="14"/>
      <c r="BC1521" s="14"/>
      <c r="BD1521" s="15"/>
      <c r="BE1521" s="137"/>
      <c r="BF1521" s="11"/>
      <c r="BG1521" s="11"/>
      <c r="BH1521" s="11"/>
      <c r="BI1521" s="11"/>
      <c r="BJ1521" s="11"/>
      <c r="BK1521" s="11"/>
      <c r="BL1521" s="11"/>
      <c r="BM1521" s="11"/>
      <c r="BN1521" s="11"/>
      <c r="BO1521" s="11"/>
      <c r="BP1521" s="11"/>
      <c r="BQ1521" s="11"/>
      <c r="BR1521" s="11"/>
      <c r="BS1521" s="11"/>
      <c r="BT1521" s="11"/>
      <c r="BU1521" s="11"/>
      <c r="BV1521" s="15"/>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c r="CU1521" s="15"/>
      <c r="CV1521" s="15"/>
      <c r="CW1521" s="15"/>
      <c r="CX1521" s="15"/>
      <c r="CY1521" s="15"/>
      <c r="CZ1521" s="15"/>
      <c r="DA1521" s="15"/>
      <c r="DB1521" s="16"/>
      <c r="DC1521" s="16"/>
      <c r="DD1521" s="16"/>
      <c r="DE1521" s="16"/>
      <c r="DF1521" s="17"/>
      <c r="DG1521" s="16"/>
      <c r="DH1521" s="16"/>
      <c r="DI1521" s="16"/>
      <c r="DJ1521" s="16"/>
      <c r="DK1521" s="16"/>
      <c r="DL1521" s="16"/>
      <c r="DM1521" s="128"/>
      <c r="DN1521" s="16"/>
      <c r="DO1521" s="16"/>
      <c r="DP1521" s="16"/>
      <c r="DQ1521" s="16"/>
      <c r="DR1521" s="16"/>
      <c r="DS1521" s="16"/>
      <c r="DT1521" s="16"/>
      <c r="DU1521" s="16"/>
      <c r="DV1521" s="16"/>
      <c r="DW1521" s="138"/>
      <c r="DX1521" s="137"/>
      <c r="DY1521" s="137"/>
      <c r="DZ1521" s="17"/>
      <c r="EA1521" s="15"/>
      <c r="EB1521" s="15"/>
      <c r="EC1521" s="15"/>
      <c r="ED1521" s="15"/>
    </row>
    <row r="1522" spans="1:134" ht="15" hidden="1" customHeight="1" x14ac:dyDescent="0.3">
      <c r="A1522" s="154"/>
      <c r="B1522" s="139"/>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8"/>
      <c r="AK1522" s="143"/>
      <c r="AL1522" s="143"/>
      <c r="AM1522" s="144"/>
      <c r="AN1522" s="145"/>
      <c r="AO1522" s="145"/>
      <c r="AP1522" s="145"/>
      <c r="AQ1522" s="132"/>
      <c r="AR1522" s="148"/>
      <c r="AS1522" s="12"/>
      <c r="AT1522" s="12"/>
      <c r="AU1522" s="12"/>
      <c r="AV1522" s="12"/>
      <c r="AW1522" s="12"/>
      <c r="AX1522" s="12"/>
      <c r="AY1522" s="12"/>
      <c r="AZ1522" s="12"/>
      <c r="BA1522" s="12"/>
      <c r="BB1522" s="14"/>
      <c r="BC1522" s="14"/>
      <c r="BD1522" s="15"/>
      <c r="BE1522" s="137"/>
      <c r="BF1522" s="11"/>
      <c r="BG1522" s="11"/>
      <c r="BH1522" s="11"/>
      <c r="BI1522" s="11"/>
      <c r="BJ1522" s="11"/>
      <c r="BK1522" s="11"/>
      <c r="BL1522" s="11"/>
      <c r="BM1522" s="11"/>
      <c r="BN1522" s="11"/>
      <c r="BO1522" s="11"/>
      <c r="BP1522" s="11"/>
      <c r="BQ1522" s="11"/>
      <c r="BR1522" s="11"/>
      <c r="BS1522" s="11"/>
      <c r="BT1522" s="11"/>
      <c r="BU1522" s="11"/>
      <c r="BV1522" s="15"/>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c r="CU1522" s="15"/>
      <c r="CV1522" s="15"/>
      <c r="CW1522" s="15"/>
      <c r="CX1522" s="15"/>
      <c r="CY1522" s="15"/>
      <c r="CZ1522" s="15"/>
      <c r="DA1522" s="15"/>
      <c r="DB1522" s="16"/>
      <c r="DC1522" s="16"/>
      <c r="DD1522" s="16"/>
      <c r="DE1522" s="16"/>
      <c r="DF1522" s="17"/>
      <c r="DG1522" s="16"/>
      <c r="DH1522" s="16"/>
      <c r="DI1522" s="16"/>
      <c r="DJ1522" s="16"/>
      <c r="DK1522" s="16"/>
      <c r="DL1522" s="16"/>
      <c r="DM1522" s="128"/>
      <c r="DN1522" s="16"/>
      <c r="DO1522" s="16"/>
      <c r="DP1522" s="16"/>
      <c r="DQ1522" s="16"/>
      <c r="DR1522" s="16"/>
      <c r="DS1522" s="16"/>
      <c r="DT1522" s="16"/>
      <c r="DU1522" s="16"/>
      <c r="DV1522" s="16"/>
      <c r="DW1522" s="138"/>
      <c r="DX1522" s="137"/>
      <c r="DY1522" s="137"/>
      <c r="DZ1522" s="17"/>
      <c r="EA1522" s="15"/>
      <c r="EB1522" s="15"/>
      <c r="EC1522" s="15"/>
      <c r="ED1522" s="15"/>
    </row>
    <row r="1523" spans="1:134" ht="15" hidden="1" customHeight="1" x14ac:dyDescent="0.3">
      <c r="A1523" s="123"/>
      <c r="B1523" s="139"/>
      <c r="C1523" s="482" t="s">
        <v>2381</v>
      </c>
      <c r="D1523" s="151"/>
      <c r="E1523" s="151"/>
      <c r="F1523" s="151"/>
      <c r="G1523" s="151"/>
      <c r="H1523" s="151"/>
      <c r="I1523" s="151"/>
      <c r="J1523" s="151"/>
      <c r="K1523" s="151"/>
      <c r="L1523" s="151"/>
      <c r="M1523" s="151"/>
      <c r="N1523" s="151"/>
      <c r="O1523" s="151"/>
      <c r="P1523" s="151"/>
      <c r="Q1523" s="151"/>
      <c r="R1523" s="151"/>
      <c r="S1523" s="151"/>
      <c r="T1523" s="151"/>
      <c r="U1523" s="151"/>
      <c r="V1523" s="151"/>
      <c r="W1523" s="151"/>
      <c r="X1523" s="151"/>
      <c r="Y1523" s="151"/>
      <c r="Z1523" s="151"/>
      <c r="AA1523" s="151"/>
      <c r="AB1523" s="151"/>
      <c r="AC1523" s="151"/>
      <c r="AD1523" s="151"/>
      <c r="AE1523" s="151"/>
      <c r="AF1523" s="151"/>
      <c r="AG1523" s="151"/>
      <c r="AH1523" s="151"/>
      <c r="AI1523" s="151"/>
      <c r="AJ1523" s="148">
        <f>IF($DM1523=0,0,(IF(_xlfn.BITAND($DM1523, 128),"8,", "") &amp; IF(_xlfn.BITAND($DM1523,64),"7,", "") &amp; IF(_xlfn.BITAND($DM1523,7), _xlfn.BITAND($DM1523,7) &amp; ",", "") &amp; IF(_xlfn.BITAND($DM1523, 56), _xlfn.BITAND($DM1523, 56)/8, "")))</f>
        <v>0</v>
      </c>
      <c r="AK1523" s="135">
        <v>632</v>
      </c>
      <c r="AL1523" s="135">
        <v>18</v>
      </c>
      <c r="AM1523" s="194" t="s">
        <v>165</v>
      </c>
      <c r="AN1523" s="195" t="s">
        <v>2382</v>
      </c>
      <c r="AO1523" s="195" t="s">
        <v>2376</v>
      </c>
      <c r="AP1523" s="195" t="s">
        <v>2382</v>
      </c>
      <c r="AQ1523" s="132" t="s">
        <v>2383</v>
      </c>
      <c r="AR1523" s="147">
        <v>5</v>
      </c>
      <c r="AS1523" s="12" t="s">
        <v>1800</v>
      </c>
      <c r="AT1523" s="134">
        <v>1</v>
      </c>
      <c r="AU1523" s="134">
        <v>1</v>
      </c>
      <c r="AV1523" s="12" t="s">
        <v>954</v>
      </c>
      <c r="AW1523" s="135">
        <v>0</v>
      </c>
      <c r="AX1523" s="135">
        <v>0</v>
      </c>
      <c r="AY1523" s="135">
        <v>0</v>
      </c>
      <c r="AZ1523" s="135">
        <v>0</v>
      </c>
      <c r="BA1523" s="135">
        <v>0</v>
      </c>
      <c r="BB1523" s="136"/>
      <c r="BC1523" s="136"/>
      <c r="BD1523" s="15"/>
      <c r="BE1523" s="137" t="str">
        <f>IF(C1523="","",C1523)</f>
        <v>Fuel leak (regulator to mixer)</v>
      </c>
      <c r="BF1523" s="11"/>
      <c r="BG1523" s="11"/>
      <c r="BH1523" s="11"/>
      <c r="BI1523" s="11"/>
      <c r="BJ1523" s="11"/>
      <c r="BK1523" s="11"/>
      <c r="BL1523" s="11"/>
      <c r="BM1523" s="11"/>
      <c r="BN1523" s="11"/>
      <c r="BO1523" s="11"/>
      <c r="BP1523" s="11"/>
      <c r="BQ1523" s="11"/>
      <c r="BR1523" s="11"/>
      <c r="BS1523" s="11"/>
      <c r="BT1523" s="11"/>
      <c r="BU1523" s="11"/>
      <c r="BV1523" s="15">
        <f>IF(UPPER(TRIM(D1523))="X",1,0)</f>
        <v>0</v>
      </c>
      <c r="BW1523" s="15">
        <f>IF(UPPER(TRIM(E1523))="X",1,0)</f>
        <v>0</v>
      </c>
      <c r="BX1523" s="15">
        <f>IF(UPPER(TRIM(F1523))="X",1,0)</f>
        <v>0</v>
      </c>
      <c r="BY1523" s="15">
        <f>IF(UPPER(TRIM(G1523))="X",1,0)</f>
        <v>0</v>
      </c>
      <c r="BZ1523" s="15">
        <f>IF(UPPER(TRIM(H1523))="X",1,0)</f>
        <v>0</v>
      </c>
      <c r="CA1523" s="15">
        <f>IF(UPPER(TRIM(J1523))="X",1,0)</f>
        <v>0</v>
      </c>
      <c r="CB1523" s="15">
        <f>IF(UPPER(TRIM(L1523))="X",1,0)</f>
        <v>0</v>
      </c>
      <c r="CC1523" s="15">
        <f>IF(UPPER(TRIM(M1523))="X",1,0)</f>
        <v>0</v>
      </c>
      <c r="CD1523" s="15">
        <f>IF(UPPER(TRIM(I1523))="X",1,0)</f>
        <v>0</v>
      </c>
      <c r="CE1523" s="15">
        <f>IF(UPPER(TRIM(K1523))="X",1,0)</f>
        <v>0</v>
      </c>
      <c r="CF1523" s="15">
        <f t="shared" ref="CF1523:CX1523" si="728">IF(UPPER(TRIM(N1523))="X",1,0)</f>
        <v>0</v>
      </c>
      <c r="CG1523" s="15">
        <f t="shared" si="728"/>
        <v>0</v>
      </c>
      <c r="CH1523" s="15">
        <f t="shared" si="728"/>
        <v>0</v>
      </c>
      <c r="CI1523" s="15">
        <f t="shared" si="728"/>
        <v>0</v>
      </c>
      <c r="CJ1523" s="15">
        <f t="shared" si="728"/>
        <v>0</v>
      </c>
      <c r="CK1523" s="15">
        <f t="shared" si="728"/>
        <v>0</v>
      </c>
      <c r="CL1523" s="15">
        <f t="shared" si="728"/>
        <v>0</v>
      </c>
      <c r="CM1523" s="15">
        <f t="shared" si="728"/>
        <v>0</v>
      </c>
      <c r="CN1523" s="15">
        <f t="shared" si="728"/>
        <v>0</v>
      </c>
      <c r="CO1523" s="15">
        <f t="shared" si="728"/>
        <v>0</v>
      </c>
      <c r="CP1523" s="15">
        <f t="shared" si="728"/>
        <v>0</v>
      </c>
      <c r="CQ1523" s="15">
        <f t="shared" si="728"/>
        <v>0</v>
      </c>
      <c r="CR1523" s="15">
        <f t="shared" si="728"/>
        <v>0</v>
      </c>
      <c r="CS1523" s="15">
        <f t="shared" si="728"/>
        <v>0</v>
      </c>
      <c r="CT1523" s="15">
        <f t="shared" si="728"/>
        <v>0</v>
      </c>
      <c r="CU1523" s="15">
        <f t="shared" si="728"/>
        <v>0</v>
      </c>
      <c r="CV1523" s="15">
        <f t="shared" si="728"/>
        <v>0</v>
      </c>
      <c r="CW1523" s="15">
        <f t="shared" si="728"/>
        <v>0</v>
      </c>
      <c r="CX1523" s="15">
        <f t="shared" si="728"/>
        <v>0</v>
      </c>
      <c r="CY1523" s="15">
        <v>0</v>
      </c>
      <c r="CZ1523" s="15">
        <f>IF(UPPER(TRIM(AH1523))="X",1,0)</f>
        <v>0</v>
      </c>
      <c r="DA1523" s="15">
        <v>0</v>
      </c>
      <c r="DB1523" s="16">
        <f>IF(UPPER(TRIM(AM1523))="P", 0, IF(UPPER(TRIM(AM1523))="C", 16384, IF(UPPER(TRIM(AM1523))="B", 32768, IF(UPPER(TRIM(AM1523))="U", 49152, -1))))</f>
        <v>0</v>
      </c>
      <c r="DC1523" s="16">
        <f>HEX2DEC(AN1523)</f>
        <v>4235</v>
      </c>
      <c r="DD1523" s="16">
        <f>IF(UPPER(TRIM(BB1523))="",0,IF(UPPER(TRIM(BB1523))="M",32,IF(UPPER(TRIM(BB1523))="H",64,IF(UPPER(TRIM(BB1523))="I",128,-1))))</f>
        <v>0</v>
      </c>
      <c r="DE1523" s="16">
        <f>IF(UPPER(TRIM(BC1523))="",0, IF(UPPER(TRIM(BC1523))="U",1,IF(UPPER(TRIM(BC1523))="A",2,IF(UPPER(TRIM(BC1523))="B1",4,IF(UPPER(TRIM(BC1523))="B2",8,IF(UPPER(TRIM(BC1523))="C",16,-1))))))</f>
        <v>0</v>
      </c>
      <c r="DF1523" s="17"/>
      <c r="DG1523" s="16">
        <v>736</v>
      </c>
      <c r="DH1523" s="16">
        <f>AK1523</f>
        <v>632</v>
      </c>
      <c r="DI1523" s="16">
        <f>AL1523</f>
        <v>18</v>
      </c>
      <c r="DJ1523" s="16">
        <f>DB1523 + DC1523</f>
        <v>4235</v>
      </c>
      <c r="DK1523" s="16">
        <f>HEX2DEC(AO1523)</f>
        <v>122</v>
      </c>
      <c r="DL1523" s="16">
        <f>HEX2DEC(AP1523)</f>
        <v>4235</v>
      </c>
      <c r="DM1523" s="13">
        <v>0</v>
      </c>
      <c r="DN1523" s="16">
        <v>566</v>
      </c>
      <c r="DO1523" s="16">
        <f>BV1523*2^15+BW1523*2^14+BX1523*2^13+BY1523*2^12+BZ1523*2^11+CA1523*2^10+CB1523*2^9+CC1523*2^8+CD1523*2^7+CE1523*2^6+CF1523*2^5+CG1523*2^4+CH1523*2^3+CI1523*2^2+CJ1523*2^1+CK1523*2^0</f>
        <v>0</v>
      </c>
      <c r="DP1523" s="16">
        <f>CL1523*2^15+CM1523*2^14+CN1523*2^13+CO1523*2^12+CP1523*2^11+CQ1523*2^10+CR1523*2^9+CS1523*2^8+CT1523*2^7+CU1523*2^6+CV1523*2^5+CW1523*2^4+CX1523*2^3+CY1523*2^2+CZ1523*2^1+DA1523*2^0</f>
        <v>0</v>
      </c>
      <c r="DQ1523" s="16">
        <f>IF(DS1523=2,AT1523*1000,AT1523)</f>
        <v>1</v>
      </c>
      <c r="DR1523" s="16">
        <f>IF(DT1523=2,AU1523*1000,AU1523)</f>
        <v>1</v>
      </c>
      <c r="DS1523" s="16">
        <v>5</v>
      </c>
      <c r="DT1523" s="16">
        <v>5</v>
      </c>
      <c r="DU1523" s="16">
        <f>MAX(0,MIN(AX1523,3))*2^14+MAX(0,MIN(AY1523,3))*2^12+MAX(0,MIN(AZ1523,3))*2^10+MAX(0,MIN(BA1523,3))*2^8+IF(AW1523&lt;0,31,IF(AW1523&gt;30,30,AW1523))</f>
        <v>0</v>
      </c>
      <c r="DV1523" s="16">
        <f>DD1523 + DE1523</f>
        <v>0</v>
      </c>
      <c r="DW1523" s="138"/>
      <c r="DX1523" s="137"/>
      <c r="DY1523" s="137"/>
      <c r="DZ1523" s="17"/>
      <c r="EA1523" s="15"/>
      <c r="EB1523" s="15"/>
      <c r="EC1523" s="15"/>
      <c r="ED1523" s="15"/>
    </row>
    <row r="1524" spans="1:134" ht="15" hidden="1" customHeight="1" x14ac:dyDescent="0.3">
      <c r="A1524" s="123"/>
      <c r="B1524" s="139"/>
      <c r="C1524" s="48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8"/>
      <c r="AK1524" s="143"/>
      <c r="AL1524" s="143"/>
      <c r="AM1524" s="144"/>
      <c r="AN1524" s="145"/>
      <c r="AO1524" s="145"/>
      <c r="AP1524" s="145"/>
      <c r="AQ1524" s="132" t="s">
        <v>2378</v>
      </c>
      <c r="AR1524" s="141">
        <v>60</v>
      </c>
      <c r="AS1524" s="12" t="s">
        <v>940</v>
      </c>
      <c r="AT1524" s="12"/>
      <c r="AU1524" s="12"/>
      <c r="AV1524" s="12"/>
      <c r="AW1524" s="12"/>
      <c r="AX1524" s="12"/>
      <c r="AY1524" s="12"/>
      <c r="AZ1524" s="12"/>
      <c r="BA1524" s="12"/>
      <c r="BB1524" s="14"/>
      <c r="BC1524" s="14"/>
      <c r="BD1524" s="15"/>
      <c r="BE1524" s="137"/>
      <c r="BF1524" s="11"/>
      <c r="BG1524" s="11"/>
      <c r="BH1524" s="11"/>
      <c r="BI1524" s="11"/>
      <c r="BJ1524" s="11"/>
      <c r="BK1524" s="11"/>
      <c r="BL1524" s="11"/>
      <c r="BM1524" s="11"/>
      <c r="BN1524" s="11"/>
      <c r="BO1524" s="11"/>
      <c r="BP1524" s="11"/>
      <c r="BQ1524" s="11"/>
      <c r="BR1524" s="11"/>
      <c r="BS1524" s="11"/>
      <c r="BT1524" s="11"/>
      <c r="BU1524" s="11"/>
      <c r="BV1524" s="15"/>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c r="CU1524" s="15"/>
      <c r="CV1524" s="15"/>
      <c r="CW1524" s="15"/>
      <c r="CX1524" s="15"/>
      <c r="CY1524" s="15"/>
      <c r="CZ1524" s="15"/>
      <c r="DA1524" s="15"/>
      <c r="DB1524" s="16"/>
      <c r="DC1524" s="16"/>
      <c r="DD1524" s="16"/>
      <c r="DE1524" s="16"/>
      <c r="DF1524" s="17"/>
      <c r="DG1524" s="16"/>
      <c r="DH1524" s="16"/>
      <c r="DI1524" s="16"/>
      <c r="DJ1524" s="16"/>
      <c r="DK1524" s="16"/>
      <c r="DL1524" s="16"/>
      <c r="DM1524" s="128"/>
      <c r="DN1524" s="16"/>
      <c r="DO1524" s="16"/>
      <c r="DP1524" s="16"/>
      <c r="DQ1524" s="16"/>
      <c r="DR1524" s="16"/>
      <c r="DS1524" s="16"/>
      <c r="DT1524" s="16"/>
      <c r="DU1524" s="16"/>
      <c r="DV1524" s="16"/>
      <c r="DW1524" s="138"/>
      <c r="DX1524" s="137"/>
      <c r="DY1524" s="137"/>
      <c r="DZ1524" s="17"/>
      <c r="EA1524" s="15"/>
      <c r="EB1524" s="15"/>
      <c r="EC1524" s="15"/>
      <c r="ED1524" s="15"/>
    </row>
    <row r="1525" spans="1:134" ht="15" hidden="1" customHeight="1" x14ac:dyDescent="0.3">
      <c r="A1525" s="342" t="s">
        <v>1454</v>
      </c>
      <c r="B1525" s="139"/>
      <c r="C1525" s="48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8"/>
      <c r="AK1525" s="143"/>
      <c r="AL1525" s="143"/>
      <c r="AM1525" s="144"/>
      <c r="AN1525" s="145"/>
      <c r="AO1525" s="145"/>
      <c r="AP1525" s="145"/>
      <c r="AQ1525" s="132" t="s">
        <v>2379</v>
      </c>
      <c r="AR1525" s="141">
        <v>10</v>
      </c>
      <c r="AS1525" s="12" t="s">
        <v>1488</v>
      </c>
      <c r="AT1525" s="12"/>
      <c r="AU1525" s="12"/>
      <c r="AV1525" s="12"/>
      <c r="AW1525" s="12"/>
      <c r="AX1525" s="12"/>
      <c r="AY1525" s="12"/>
      <c r="AZ1525" s="12"/>
      <c r="BA1525" s="12"/>
      <c r="BB1525" s="14"/>
      <c r="BC1525" s="14"/>
      <c r="BD1525" s="15"/>
      <c r="BE1525" s="137"/>
      <c r="BF1525" s="11"/>
      <c r="BG1525" s="11"/>
      <c r="BH1525" s="11"/>
      <c r="BI1525" s="11"/>
      <c r="BJ1525" s="11"/>
      <c r="BK1525" s="11"/>
      <c r="BL1525" s="11"/>
      <c r="BM1525" s="11"/>
      <c r="BN1525" s="11"/>
      <c r="BO1525" s="11"/>
      <c r="BP1525" s="11"/>
      <c r="BQ1525" s="11"/>
      <c r="BR1525" s="11"/>
      <c r="BS1525" s="11"/>
      <c r="BT1525" s="11"/>
      <c r="BU1525" s="11"/>
      <c r="BV1525" s="15"/>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c r="CU1525" s="15"/>
      <c r="CV1525" s="15"/>
      <c r="CW1525" s="15"/>
      <c r="CX1525" s="15"/>
      <c r="CY1525" s="15"/>
      <c r="CZ1525" s="15"/>
      <c r="DA1525" s="15"/>
      <c r="DB1525" s="16"/>
      <c r="DC1525" s="16"/>
      <c r="DD1525" s="16"/>
      <c r="DE1525" s="16"/>
      <c r="DF1525" s="17"/>
      <c r="DG1525" s="16"/>
      <c r="DH1525" s="16"/>
      <c r="DI1525" s="16"/>
      <c r="DJ1525" s="16"/>
      <c r="DK1525" s="16"/>
      <c r="DL1525" s="16"/>
      <c r="DM1525" s="128"/>
      <c r="DN1525" s="16"/>
      <c r="DO1525" s="16"/>
      <c r="DP1525" s="16"/>
      <c r="DQ1525" s="16"/>
      <c r="DR1525" s="16"/>
      <c r="DS1525" s="16"/>
      <c r="DT1525" s="16"/>
      <c r="DU1525" s="16"/>
      <c r="DV1525" s="16"/>
      <c r="DW1525" s="138"/>
      <c r="DX1525" s="137"/>
      <c r="DY1525" s="137"/>
      <c r="DZ1525" s="17"/>
      <c r="EA1525" s="15"/>
      <c r="EB1525" s="15"/>
      <c r="EC1525" s="15"/>
      <c r="ED1525" s="15"/>
    </row>
    <row r="1526" spans="1:134" ht="15" hidden="1" customHeight="1" x14ac:dyDescent="0.3">
      <c r="A1526" s="342" t="s">
        <v>1456</v>
      </c>
      <c r="B1526" s="139"/>
      <c r="C1526" s="48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8"/>
      <c r="AK1526" s="143"/>
      <c r="AL1526" s="143"/>
      <c r="AM1526" s="144"/>
      <c r="AN1526" s="145"/>
      <c r="AO1526" s="145"/>
      <c r="AP1526" s="145"/>
      <c r="AQ1526" s="132" t="s">
        <v>2380</v>
      </c>
      <c r="AR1526" s="141">
        <v>100</v>
      </c>
      <c r="AS1526" s="12" t="s">
        <v>1488</v>
      </c>
      <c r="AT1526" s="12"/>
      <c r="AU1526" s="12"/>
      <c r="AV1526" s="12"/>
      <c r="AW1526" s="12"/>
      <c r="AX1526" s="12"/>
      <c r="AY1526" s="12"/>
      <c r="AZ1526" s="12"/>
      <c r="BA1526" s="12"/>
      <c r="BB1526" s="14"/>
      <c r="BC1526" s="14"/>
      <c r="BD1526" s="15"/>
      <c r="BE1526" s="137"/>
      <c r="BF1526" s="11"/>
      <c r="BG1526" s="11"/>
      <c r="BH1526" s="11"/>
      <c r="BI1526" s="11"/>
      <c r="BJ1526" s="11"/>
      <c r="BK1526" s="11"/>
      <c r="BL1526" s="11"/>
      <c r="BM1526" s="11"/>
      <c r="BN1526" s="11"/>
      <c r="BO1526" s="11"/>
      <c r="BP1526" s="11"/>
      <c r="BQ1526" s="11"/>
      <c r="BR1526" s="11"/>
      <c r="BS1526" s="11"/>
      <c r="BT1526" s="11"/>
      <c r="BU1526" s="11"/>
      <c r="BV1526" s="15"/>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c r="CU1526" s="15"/>
      <c r="CV1526" s="15"/>
      <c r="CW1526" s="15"/>
      <c r="CX1526" s="15"/>
      <c r="CY1526" s="15"/>
      <c r="CZ1526" s="15"/>
      <c r="DA1526" s="15"/>
      <c r="DB1526" s="16"/>
      <c r="DC1526" s="16"/>
      <c r="DD1526" s="16"/>
      <c r="DE1526" s="16"/>
      <c r="DF1526" s="17"/>
      <c r="DG1526" s="16"/>
      <c r="DH1526" s="16"/>
      <c r="DI1526" s="16"/>
      <c r="DJ1526" s="16"/>
      <c r="DK1526" s="16"/>
      <c r="DL1526" s="16"/>
      <c r="DM1526" s="128"/>
      <c r="DN1526" s="16"/>
      <c r="DO1526" s="16"/>
      <c r="DP1526" s="16"/>
      <c r="DQ1526" s="16"/>
      <c r="DR1526" s="16"/>
      <c r="DS1526" s="16"/>
      <c r="DT1526" s="16"/>
      <c r="DU1526" s="16"/>
      <c r="DV1526" s="16"/>
      <c r="DW1526" s="138"/>
      <c r="DX1526" s="137"/>
      <c r="DY1526" s="137"/>
      <c r="DZ1526" s="17"/>
      <c r="EA1526" s="15"/>
      <c r="EB1526" s="15"/>
      <c r="EC1526" s="15"/>
      <c r="ED1526" s="15"/>
    </row>
    <row r="1527" spans="1:134" ht="15" hidden="1" customHeight="1" x14ac:dyDescent="0.3">
      <c r="A1527" s="342" t="s">
        <v>229</v>
      </c>
      <c r="B1527" s="139"/>
      <c r="C1527" s="48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8"/>
      <c r="AK1527" s="143"/>
      <c r="AL1527" s="143"/>
      <c r="AM1527" s="144"/>
      <c r="AN1527" s="145"/>
      <c r="AO1527" s="145"/>
      <c r="AP1527" s="145"/>
      <c r="AQ1527" s="132" t="s">
        <v>2384</v>
      </c>
      <c r="AR1527" s="141">
        <v>10</v>
      </c>
      <c r="AS1527" s="12" t="s">
        <v>940</v>
      </c>
      <c r="AT1527" s="12"/>
      <c r="AU1527" s="12"/>
      <c r="AV1527" s="12"/>
      <c r="AW1527" s="12"/>
      <c r="AX1527" s="12"/>
      <c r="AY1527" s="12"/>
      <c r="AZ1527" s="12"/>
      <c r="BA1527" s="12"/>
      <c r="BB1527" s="14"/>
      <c r="BC1527" s="14"/>
      <c r="BD1527" s="15"/>
      <c r="BE1527" s="137"/>
      <c r="BF1527" s="11"/>
      <c r="BG1527" s="11"/>
      <c r="BH1527" s="11"/>
      <c r="BI1527" s="11"/>
      <c r="BJ1527" s="11"/>
      <c r="BK1527" s="11"/>
      <c r="BL1527" s="11"/>
      <c r="BM1527" s="11"/>
      <c r="BN1527" s="11"/>
      <c r="BO1527" s="11"/>
      <c r="BP1527" s="11"/>
      <c r="BQ1527" s="11"/>
      <c r="BR1527" s="11"/>
      <c r="BS1527" s="11"/>
      <c r="BT1527" s="11"/>
      <c r="BU1527" s="11"/>
      <c r="BV1527" s="15"/>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c r="CU1527" s="15"/>
      <c r="CV1527" s="15"/>
      <c r="CW1527" s="15"/>
      <c r="CX1527" s="15"/>
      <c r="CY1527" s="15"/>
      <c r="CZ1527" s="15"/>
      <c r="DA1527" s="15"/>
      <c r="DB1527" s="16"/>
      <c r="DC1527" s="16"/>
      <c r="DD1527" s="16"/>
      <c r="DE1527" s="16"/>
      <c r="DF1527" s="17"/>
      <c r="DG1527" s="16"/>
      <c r="DH1527" s="16"/>
      <c r="DI1527" s="16"/>
      <c r="DJ1527" s="16"/>
      <c r="DK1527" s="16"/>
      <c r="DL1527" s="16"/>
      <c r="DM1527" s="128"/>
      <c r="DN1527" s="16"/>
      <c r="DO1527" s="16"/>
      <c r="DP1527" s="16"/>
      <c r="DQ1527" s="16"/>
      <c r="DR1527" s="16"/>
      <c r="DS1527" s="16"/>
      <c r="DT1527" s="16"/>
      <c r="DU1527" s="16"/>
      <c r="DV1527" s="16"/>
      <c r="DW1527" s="138"/>
      <c r="DX1527" s="137"/>
      <c r="DY1527" s="137"/>
      <c r="DZ1527" s="17"/>
      <c r="EA1527" s="15"/>
      <c r="EB1527" s="15"/>
      <c r="EC1527" s="15"/>
      <c r="ED1527" s="15"/>
    </row>
    <row r="1528" spans="1:134" ht="15" hidden="1" customHeight="1" x14ac:dyDescent="0.3">
      <c r="A1528" s="220"/>
      <c r="B1528" s="139"/>
      <c r="C1528" s="48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8"/>
      <c r="AK1528" s="143"/>
      <c r="AL1528" s="143"/>
      <c r="AM1528" s="144"/>
      <c r="AN1528" s="145"/>
      <c r="AO1528" s="145"/>
      <c r="AP1528" s="145"/>
      <c r="AQ1528" s="132" t="s">
        <v>2385</v>
      </c>
      <c r="AR1528" s="141">
        <v>10</v>
      </c>
      <c r="AS1528" s="12" t="s">
        <v>170</v>
      </c>
      <c r="AT1528" s="12"/>
      <c r="AU1528" s="12"/>
      <c r="AV1528" s="12"/>
      <c r="AW1528" s="12"/>
      <c r="AX1528" s="12"/>
      <c r="AY1528" s="12"/>
      <c r="AZ1528" s="12"/>
      <c r="BA1528" s="12"/>
      <c r="BB1528" s="14"/>
      <c r="BC1528" s="14"/>
      <c r="BD1528" s="15"/>
      <c r="BE1528" s="137"/>
      <c r="BF1528" s="11"/>
      <c r="BG1528" s="11"/>
      <c r="BH1528" s="11"/>
      <c r="BI1528" s="11"/>
      <c r="BJ1528" s="11"/>
      <c r="BK1528" s="11"/>
      <c r="BL1528" s="11"/>
      <c r="BM1528" s="11"/>
      <c r="BN1528" s="11"/>
      <c r="BO1528" s="11"/>
      <c r="BP1528" s="11"/>
      <c r="BQ1528" s="11"/>
      <c r="BR1528" s="11"/>
      <c r="BS1528" s="11"/>
      <c r="BT1528" s="11"/>
      <c r="BU1528" s="11"/>
      <c r="BV1528" s="15"/>
      <c r="BW1528" s="15"/>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c r="CU1528" s="15"/>
      <c r="CV1528" s="15"/>
      <c r="CW1528" s="15"/>
      <c r="CX1528" s="15"/>
      <c r="CY1528" s="15"/>
      <c r="CZ1528" s="15"/>
      <c r="DA1528" s="15"/>
      <c r="DB1528" s="16"/>
      <c r="DC1528" s="16"/>
      <c r="DD1528" s="16"/>
      <c r="DE1528" s="16"/>
      <c r="DF1528" s="17"/>
      <c r="DG1528" s="16"/>
      <c r="DH1528" s="16"/>
      <c r="DI1528" s="16"/>
      <c r="DJ1528" s="16"/>
      <c r="DK1528" s="16"/>
      <c r="DL1528" s="16"/>
      <c r="DM1528" s="128"/>
      <c r="DN1528" s="16"/>
      <c r="DO1528" s="16"/>
      <c r="DP1528" s="16"/>
      <c r="DQ1528" s="16"/>
      <c r="DR1528" s="16"/>
      <c r="DS1528" s="16"/>
      <c r="DT1528" s="16"/>
      <c r="DU1528" s="16"/>
      <c r="DV1528" s="16"/>
      <c r="DW1528" s="138"/>
      <c r="DX1528" s="137"/>
      <c r="DY1528" s="137"/>
      <c r="DZ1528" s="17"/>
      <c r="EA1528" s="15"/>
      <c r="EB1528" s="15"/>
      <c r="EC1528" s="15"/>
      <c r="ED1528" s="15"/>
    </row>
    <row r="1529" spans="1:134" ht="15" hidden="1" customHeight="1" x14ac:dyDescent="0.3">
      <c r="A1529" s="220"/>
      <c r="B1529" s="139"/>
      <c r="C1529" s="48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8"/>
      <c r="AK1529" s="143"/>
      <c r="AL1529" s="143"/>
      <c r="AM1529" s="144"/>
      <c r="AN1529" s="145"/>
      <c r="AO1529" s="145"/>
      <c r="AP1529" s="145"/>
      <c r="AQ1529" s="132" t="s">
        <v>2386</v>
      </c>
      <c r="AR1529" s="141">
        <v>3</v>
      </c>
      <c r="AS1529" s="12"/>
      <c r="AT1529" s="12"/>
      <c r="AU1529" s="12"/>
      <c r="AV1529" s="12"/>
      <c r="AW1529" s="12"/>
      <c r="AX1529" s="12"/>
      <c r="AY1529" s="12"/>
      <c r="AZ1529" s="12"/>
      <c r="BA1529" s="12"/>
      <c r="BB1529" s="14"/>
      <c r="BC1529" s="14"/>
      <c r="BD1529" s="15"/>
      <c r="BE1529" s="137"/>
      <c r="BF1529" s="11"/>
      <c r="BG1529" s="11"/>
      <c r="BH1529" s="11"/>
      <c r="BI1529" s="11"/>
      <c r="BJ1529" s="11"/>
      <c r="BK1529" s="11"/>
      <c r="BL1529" s="11"/>
      <c r="BM1529" s="11"/>
      <c r="BN1529" s="11"/>
      <c r="BO1529" s="11"/>
      <c r="BP1529" s="11"/>
      <c r="BQ1529" s="11"/>
      <c r="BR1529" s="11"/>
      <c r="BS1529" s="11"/>
      <c r="BT1529" s="11"/>
      <c r="BU1529" s="11"/>
      <c r="BV1529" s="15"/>
      <c r="BW1529" s="15"/>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c r="CU1529" s="15"/>
      <c r="CV1529" s="15"/>
      <c r="CW1529" s="15"/>
      <c r="CX1529" s="15"/>
      <c r="CY1529" s="15"/>
      <c r="CZ1529" s="15"/>
      <c r="DA1529" s="15"/>
      <c r="DB1529" s="16"/>
      <c r="DC1529" s="16"/>
      <c r="DD1529" s="16"/>
      <c r="DE1529" s="16"/>
      <c r="DF1529" s="17"/>
      <c r="DG1529" s="16"/>
      <c r="DH1529" s="16"/>
      <c r="DI1529" s="16"/>
      <c r="DJ1529" s="16"/>
      <c r="DK1529" s="16"/>
      <c r="DL1529" s="16"/>
      <c r="DM1529" s="128"/>
      <c r="DN1529" s="16"/>
      <c r="DO1529" s="16"/>
      <c r="DP1529" s="16"/>
      <c r="DQ1529" s="16"/>
      <c r="DR1529" s="16"/>
      <c r="DS1529" s="16"/>
      <c r="DT1529" s="16"/>
      <c r="DU1529" s="16"/>
      <c r="DV1529" s="16"/>
      <c r="DW1529" s="138"/>
      <c r="DX1529" s="137"/>
      <c r="DY1529" s="137"/>
      <c r="DZ1529" s="17"/>
      <c r="EA1529" s="15"/>
      <c r="EB1529" s="15"/>
      <c r="EC1529" s="15"/>
      <c r="ED1529" s="15"/>
    </row>
    <row r="1530" spans="1:134" ht="15" hidden="1" customHeight="1" x14ac:dyDescent="0.3">
      <c r="A1530" s="220"/>
      <c r="B1530" s="139"/>
      <c r="C1530" s="48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8"/>
      <c r="AK1530" s="143"/>
      <c r="AL1530" s="143"/>
      <c r="AM1530" s="144"/>
      <c r="AN1530" s="145"/>
      <c r="AO1530" s="145"/>
      <c r="AP1530" s="145"/>
      <c r="AQ1530" s="132" t="s">
        <v>2373</v>
      </c>
      <c r="AR1530" s="148">
        <v>1</v>
      </c>
      <c r="AS1530" s="12"/>
      <c r="AT1530" s="12"/>
      <c r="AU1530" s="12"/>
      <c r="AV1530" s="12"/>
      <c r="AW1530" s="12"/>
      <c r="AX1530" s="12"/>
      <c r="AY1530" s="12"/>
      <c r="AZ1530" s="12"/>
      <c r="BA1530" s="12"/>
      <c r="BB1530" s="14"/>
      <c r="BC1530" s="14"/>
      <c r="BD1530" s="15"/>
      <c r="BE1530" s="137"/>
      <c r="BF1530" s="11"/>
      <c r="BG1530" s="11"/>
      <c r="BH1530" s="11"/>
      <c r="BI1530" s="11"/>
      <c r="BJ1530" s="11"/>
      <c r="BK1530" s="11"/>
      <c r="BL1530" s="11"/>
      <c r="BM1530" s="11"/>
      <c r="BN1530" s="11"/>
      <c r="BO1530" s="11"/>
      <c r="BP1530" s="11"/>
      <c r="BQ1530" s="11"/>
      <c r="BR1530" s="11"/>
      <c r="BS1530" s="11"/>
      <c r="BT1530" s="11"/>
      <c r="BU1530" s="11"/>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c r="CW1530" s="15"/>
      <c r="CX1530" s="15"/>
      <c r="CY1530" s="15"/>
      <c r="CZ1530" s="15"/>
      <c r="DA1530" s="15"/>
      <c r="DB1530" s="16"/>
      <c r="DC1530" s="16"/>
      <c r="DD1530" s="16"/>
      <c r="DE1530" s="16"/>
      <c r="DF1530" s="17"/>
      <c r="DG1530" s="16"/>
      <c r="DH1530" s="16"/>
      <c r="DI1530" s="16"/>
      <c r="DJ1530" s="16"/>
      <c r="DK1530" s="16"/>
      <c r="DL1530" s="16"/>
      <c r="DM1530" s="128"/>
      <c r="DN1530" s="16"/>
      <c r="DO1530" s="16"/>
      <c r="DP1530" s="16"/>
      <c r="DQ1530" s="16"/>
      <c r="DR1530" s="16"/>
      <c r="DS1530" s="16"/>
      <c r="DT1530" s="16"/>
      <c r="DU1530" s="16"/>
      <c r="DV1530" s="16"/>
      <c r="DW1530" s="138"/>
      <c r="DX1530" s="137"/>
      <c r="DY1530" s="137"/>
      <c r="DZ1530" s="17"/>
      <c r="EA1530" s="15"/>
      <c r="EB1530" s="15"/>
      <c r="EC1530" s="15"/>
      <c r="ED1530" s="15"/>
    </row>
    <row r="1531" spans="1:134" ht="15" hidden="1" customHeight="1" x14ac:dyDescent="0.3">
      <c r="A1531" s="220"/>
      <c r="B1531" s="139"/>
      <c r="C1531" s="48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8"/>
      <c r="AK1531" s="143"/>
      <c r="AL1531" s="143"/>
      <c r="AM1531" s="144"/>
      <c r="AN1531" s="145"/>
      <c r="AO1531" s="145"/>
      <c r="AP1531" s="145"/>
      <c r="AQ1531" s="132"/>
      <c r="AR1531" s="148"/>
      <c r="AS1531" s="12"/>
      <c r="AT1531" s="12"/>
      <c r="AU1531" s="12"/>
      <c r="AV1531" s="12"/>
      <c r="AW1531" s="12"/>
      <c r="AX1531" s="12"/>
      <c r="AY1531" s="12"/>
      <c r="AZ1531" s="12"/>
      <c r="BA1531" s="12"/>
      <c r="BB1531" s="14"/>
      <c r="BC1531" s="14"/>
      <c r="BD1531" s="15"/>
      <c r="BE1531" s="137"/>
      <c r="BF1531" s="11"/>
      <c r="BG1531" s="11"/>
      <c r="BH1531" s="11"/>
      <c r="BI1531" s="11"/>
      <c r="BJ1531" s="11"/>
      <c r="BK1531" s="11"/>
      <c r="BL1531" s="11"/>
      <c r="BM1531" s="11"/>
      <c r="BN1531" s="11"/>
      <c r="BO1531" s="11"/>
      <c r="BP1531" s="11"/>
      <c r="BQ1531" s="11"/>
      <c r="BR1531" s="11"/>
      <c r="BS1531" s="11"/>
      <c r="BT1531" s="11"/>
      <c r="BU1531" s="11"/>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c r="CU1531" s="15"/>
      <c r="CV1531" s="15"/>
      <c r="CW1531" s="15"/>
      <c r="CX1531" s="15"/>
      <c r="CY1531" s="15"/>
      <c r="CZ1531" s="15"/>
      <c r="DA1531" s="15"/>
      <c r="DB1531" s="16"/>
      <c r="DC1531" s="16"/>
      <c r="DD1531" s="16"/>
      <c r="DE1531" s="16"/>
      <c r="DF1531" s="17"/>
      <c r="DG1531" s="16"/>
      <c r="DH1531" s="16"/>
      <c r="DI1531" s="16"/>
      <c r="DJ1531" s="16"/>
      <c r="DK1531" s="16"/>
      <c r="DL1531" s="16"/>
      <c r="DM1531" s="128"/>
      <c r="DN1531" s="16"/>
      <c r="DO1531" s="16"/>
      <c r="DP1531" s="16"/>
      <c r="DQ1531" s="16"/>
      <c r="DR1531" s="16"/>
      <c r="DS1531" s="16"/>
      <c r="DT1531" s="16"/>
      <c r="DU1531" s="16"/>
      <c r="DV1531" s="16"/>
      <c r="DW1531" s="138"/>
      <c r="DX1531" s="137"/>
      <c r="DY1531" s="137"/>
      <c r="DZ1531" s="17"/>
      <c r="EA1531" s="15"/>
      <c r="EB1531" s="15"/>
      <c r="EC1531" s="15"/>
      <c r="ED1531" s="15"/>
    </row>
    <row r="1532" spans="1:134" ht="15" hidden="1" customHeight="1" x14ac:dyDescent="0.3">
      <c r="A1532" s="220"/>
      <c r="B1532" s="139"/>
      <c r="C1532" s="48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8"/>
      <c r="AK1532" s="143"/>
      <c r="AL1532" s="143"/>
      <c r="AM1532" s="144"/>
      <c r="AN1532" s="145"/>
      <c r="AO1532" s="145"/>
      <c r="AP1532" s="145"/>
      <c r="AQ1532" s="132" t="s">
        <v>2387</v>
      </c>
      <c r="AR1532" s="147">
        <v>2</v>
      </c>
      <c r="AS1532" s="12" t="s">
        <v>1488</v>
      </c>
      <c r="AT1532" s="12"/>
      <c r="AU1532" s="12"/>
      <c r="AV1532" s="12"/>
      <c r="AW1532" s="12"/>
      <c r="AX1532" s="12"/>
      <c r="AY1532" s="12"/>
      <c r="AZ1532" s="12"/>
      <c r="BA1532" s="12"/>
      <c r="BB1532" s="14"/>
      <c r="BC1532" s="14"/>
      <c r="BD1532" s="15"/>
      <c r="BE1532" s="137"/>
      <c r="BF1532" s="11"/>
      <c r="BG1532" s="11"/>
      <c r="BH1532" s="11"/>
      <c r="BI1532" s="11"/>
      <c r="BJ1532" s="11"/>
      <c r="BK1532" s="11"/>
      <c r="BL1532" s="11"/>
      <c r="BM1532" s="11"/>
      <c r="BN1532" s="11"/>
      <c r="BO1532" s="11"/>
      <c r="BP1532" s="11"/>
      <c r="BQ1532" s="11"/>
      <c r="BR1532" s="11"/>
      <c r="BS1532" s="11"/>
      <c r="BT1532" s="11"/>
      <c r="BU1532" s="11"/>
      <c r="BV1532" s="15"/>
      <c r="BW1532" s="15"/>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c r="CU1532" s="15"/>
      <c r="CV1532" s="15"/>
      <c r="CW1532" s="15"/>
      <c r="CX1532" s="15"/>
      <c r="CY1532" s="15"/>
      <c r="CZ1532" s="15"/>
      <c r="DA1532" s="15"/>
      <c r="DB1532" s="16"/>
      <c r="DC1532" s="16"/>
      <c r="DD1532" s="16"/>
      <c r="DE1532" s="16"/>
      <c r="DF1532" s="17"/>
      <c r="DG1532" s="16"/>
      <c r="DH1532" s="16"/>
      <c r="DI1532" s="16"/>
      <c r="DJ1532" s="16"/>
      <c r="DK1532" s="16"/>
      <c r="DL1532" s="16"/>
      <c r="DM1532" s="128"/>
      <c r="DN1532" s="16"/>
      <c r="DO1532" s="16"/>
      <c r="DP1532" s="16"/>
      <c r="DQ1532" s="16"/>
      <c r="DR1532" s="16"/>
      <c r="DS1532" s="16"/>
      <c r="DT1532" s="16"/>
      <c r="DU1532" s="16"/>
      <c r="DV1532" s="16"/>
      <c r="DW1532" s="138"/>
      <c r="DX1532" s="137"/>
      <c r="DY1532" s="137"/>
      <c r="DZ1532" s="17"/>
      <c r="EA1532" s="15"/>
      <c r="EB1532" s="15"/>
      <c r="EC1532" s="15"/>
      <c r="ED1532" s="15"/>
    </row>
    <row r="1533" spans="1:134" ht="15" hidden="1" customHeight="1" x14ac:dyDescent="0.3">
      <c r="A1533" s="220"/>
      <c r="B1533" s="139"/>
      <c r="C1533" s="48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8"/>
      <c r="AK1533" s="143"/>
      <c r="AL1533" s="143"/>
      <c r="AM1533" s="144"/>
      <c r="AN1533" s="145"/>
      <c r="AO1533" s="145"/>
      <c r="AP1533" s="145"/>
      <c r="AQ1533" s="132" t="s">
        <v>2388</v>
      </c>
      <c r="AR1533" s="141">
        <v>120</v>
      </c>
      <c r="AS1533" s="12" t="s">
        <v>311</v>
      </c>
      <c r="AT1533" s="12"/>
      <c r="AU1533" s="12"/>
      <c r="AV1533" s="12"/>
      <c r="AW1533" s="12"/>
      <c r="AX1533" s="12"/>
      <c r="AY1533" s="12"/>
      <c r="AZ1533" s="12"/>
      <c r="BA1533" s="12"/>
      <c r="BB1533" s="14"/>
      <c r="BC1533" s="14"/>
      <c r="BD1533" s="15"/>
      <c r="BE1533" s="137"/>
      <c r="BF1533" s="11"/>
      <c r="BG1533" s="11"/>
      <c r="BH1533" s="11"/>
      <c r="BI1533" s="11"/>
      <c r="BJ1533" s="11"/>
      <c r="BK1533" s="11"/>
      <c r="BL1533" s="11"/>
      <c r="BM1533" s="11"/>
      <c r="BN1533" s="11"/>
      <c r="BO1533" s="11"/>
      <c r="BP1533" s="11"/>
      <c r="BQ1533" s="11"/>
      <c r="BR1533" s="11"/>
      <c r="BS1533" s="11"/>
      <c r="BT1533" s="11"/>
      <c r="BU1533" s="11"/>
      <c r="BV1533" s="15"/>
      <c r="BW1533" s="15"/>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c r="CU1533" s="15"/>
      <c r="CV1533" s="15"/>
      <c r="CW1533" s="15"/>
      <c r="CX1533" s="15"/>
      <c r="CY1533" s="15"/>
      <c r="CZ1533" s="15"/>
      <c r="DA1533" s="15"/>
      <c r="DB1533" s="16"/>
      <c r="DC1533" s="16"/>
      <c r="DD1533" s="16"/>
      <c r="DE1533" s="16"/>
      <c r="DF1533" s="17"/>
      <c r="DG1533" s="16"/>
      <c r="DH1533" s="16"/>
      <c r="DI1533" s="16"/>
      <c r="DJ1533" s="16"/>
      <c r="DK1533" s="16"/>
      <c r="DL1533" s="16"/>
      <c r="DM1533" s="128"/>
      <c r="DN1533" s="16"/>
      <c r="DO1533" s="16"/>
      <c r="DP1533" s="16"/>
      <c r="DQ1533" s="16"/>
      <c r="DR1533" s="16"/>
      <c r="DS1533" s="16"/>
      <c r="DT1533" s="16"/>
      <c r="DU1533" s="16"/>
      <c r="DV1533" s="16"/>
      <c r="DW1533" s="138"/>
      <c r="DX1533" s="137"/>
      <c r="DY1533" s="137"/>
      <c r="DZ1533" s="17"/>
      <c r="EA1533" s="15"/>
      <c r="EB1533" s="15"/>
      <c r="EC1533" s="15"/>
      <c r="ED1533" s="15"/>
    </row>
    <row r="1534" spans="1:134" ht="15" hidden="1" customHeight="1" x14ac:dyDescent="0.3">
      <c r="A1534" s="220"/>
      <c r="B1534" s="139"/>
      <c r="C1534" s="48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8"/>
      <c r="AK1534" s="143"/>
      <c r="AL1534" s="143"/>
      <c r="AM1534" s="144"/>
      <c r="AN1534" s="145"/>
      <c r="AO1534" s="145"/>
      <c r="AP1534" s="145"/>
      <c r="AQ1534" s="132"/>
      <c r="AR1534" s="148"/>
      <c r="AS1534" s="12"/>
      <c r="AT1534" s="12"/>
      <c r="AU1534" s="12"/>
      <c r="AV1534" s="12"/>
      <c r="AW1534" s="12"/>
      <c r="AX1534" s="12"/>
      <c r="AY1534" s="12"/>
      <c r="AZ1534" s="12"/>
      <c r="BA1534" s="12"/>
      <c r="BB1534" s="14"/>
      <c r="BC1534" s="14"/>
      <c r="BD1534" s="15"/>
      <c r="BE1534" s="137"/>
      <c r="BF1534" s="11"/>
      <c r="BG1534" s="11"/>
      <c r="BH1534" s="11"/>
      <c r="BI1534" s="11"/>
      <c r="BJ1534" s="11"/>
      <c r="BK1534" s="11"/>
      <c r="BL1534" s="11"/>
      <c r="BM1534" s="11"/>
      <c r="BN1534" s="11"/>
      <c r="BO1534" s="11"/>
      <c r="BP1534" s="11"/>
      <c r="BQ1534" s="11"/>
      <c r="BR1534" s="11"/>
      <c r="BS1534" s="11"/>
      <c r="BT1534" s="11"/>
      <c r="BU1534" s="11"/>
      <c r="BV1534" s="15"/>
      <c r="BW1534" s="15"/>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c r="CU1534" s="15"/>
      <c r="CV1534" s="15"/>
      <c r="CW1534" s="15"/>
      <c r="CX1534" s="15"/>
      <c r="CY1534" s="15"/>
      <c r="CZ1534" s="15"/>
      <c r="DA1534" s="15"/>
      <c r="DB1534" s="16"/>
      <c r="DC1534" s="16"/>
      <c r="DD1534" s="16"/>
      <c r="DE1534" s="16"/>
      <c r="DF1534" s="17"/>
      <c r="DG1534" s="16"/>
      <c r="DH1534" s="16"/>
      <c r="DI1534" s="16"/>
      <c r="DJ1534" s="16"/>
      <c r="DK1534" s="16"/>
      <c r="DL1534" s="16"/>
      <c r="DM1534" s="128"/>
      <c r="DN1534" s="16"/>
      <c r="DO1534" s="16"/>
      <c r="DP1534" s="16"/>
      <c r="DQ1534" s="16"/>
      <c r="DR1534" s="16"/>
      <c r="DS1534" s="16"/>
      <c r="DT1534" s="16"/>
      <c r="DU1534" s="16"/>
      <c r="DV1534" s="16"/>
      <c r="DW1534" s="138"/>
      <c r="DX1534" s="137"/>
      <c r="DY1534" s="137"/>
      <c r="DZ1534" s="17"/>
      <c r="EA1534" s="15"/>
      <c r="EB1534" s="15"/>
      <c r="EC1534" s="15"/>
      <c r="ED1534" s="15"/>
    </row>
    <row r="1535" spans="1:134" ht="15" hidden="1" customHeight="1" x14ac:dyDescent="0.3">
      <c r="A1535" s="154"/>
      <c r="B1535" s="139"/>
      <c r="C1535" s="48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8"/>
      <c r="AK1535" s="143"/>
      <c r="AL1535" s="143"/>
      <c r="AM1535" s="144"/>
      <c r="AN1535" s="145"/>
      <c r="AO1535" s="145"/>
      <c r="AP1535" s="145"/>
      <c r="AQ1535" s="132"/>
      <c r="AR1535" s="132" t="s">
        <v>2389</v>
      </c>
      <c r="AS1535" s="12"/>
      <c r="AT1535" s="12"/>
      <c r="AU1535" s="12"/>
      <c r="AV1535" s="12"/>
      <c r="AW1535" s="12"/>
      <c r="AX1535" s="12"/>
      <c r="AY1535" s="12"/>
      <c r="AZ1535" s="12"/>
      <c r="BA1535" s="12"/>
      <c r="BB1535" s="14"/>
      <c r="BC1535" s="14"/>
      <c r="BD1535" s="15"/>
      <c r="BE1535" s="137"/>
      <c r="BF1535" s="11"/>
      <c r="BG1535" s="11"/>
      <c r="BH1535" s="11"/>
      <c r="BI1535" s="11"/>
      <c r="BJ1535" s="11"/>
      <c r="BK1535" s="11"/>
      <c r="BL1535" s="11"/>
      <c r="BM1535" s="11"/>
      <c r="BN1535" s="11"/>
      <c r="BO1535" s="11"/>
      <c r="BP1535" s="11"/>
      <c r="BQ1535" s="11"/>
      <c r="BR1535" s="11"/>
      <c r="BS1535" s="11"/>
      <c r="BT1535" s="11"/>
      <c r="BU1535" s="11"/>
      <c r="BV1535" s="15"/>
      <c r="BW1535" s="15"/>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c r="CU1535" s="15"/>
      <c r="CV1535" s="15"/>
      <c r="CW1535" s="15"/>
      <c r="CX1535" s="15"/>
      <c r="CY1535" s="15"/>
      <c r="CZ1535" s="15"/>
      <c r="DA1535" s="15"/>
      <c r="DB1535" s="16"/>
      <c r="DC1535" s="16"/>
      <c r="DD1535" s="16"/>
      <c r="DE1535" s="16"/>
      <c r="DF1535" s="17"/>
      <c r="DG1535" s="16"/>
      <c r="DH1535" s="16"/>
      <c r="DI1535" s="16"/>
      <c r="DJ1535" s="16"/>
      <c r="DK1535" s="16"/>
      <c r="DL1535" s="16"/>
      <c r="DM1535" s="128"/>
      <c r="DN1535" s="16"/>
      <c r="DO1535" s="16"/>
      <c r="DP1535" s="16"/>
      <c r="DQ1535" s="16"/>
      <c r="DR1535" s="16"/>
      <c r="DS1535" s="16"/>
      <c r="DT1535" s="16"/>
      <c r="DU1535" s="16"/>
      <c r="DV1535" s="16"/>
      <c r="DW1535" s="138"/>
      <c r="DX1535" s="137"/>
      <c r="DY1535" s="137"/>
      <c r="DZ1535" s="17"/>
      <c r="EA1535" s="15"/>
      <c r="EB1535" s="15"/>
      <c r="EC1535" s="15"/>
      <c r="ED1535" s="15"/>
    </row>
    <row r="1536" spans="1:134" ht="15" hidden="1" customHeight="1" x14ac:dyDescent="0.3">
      <c r="A1536" s="153"/>
      <c r="B1536" s="139"/>
      <c r="C1536" s="48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8"/>
      <c r="AK1536" s="143"/>
      <c r="AL1536" s="143"/>
      <c r="AM1536" s="144"/>
      <c r="AN1536" s="145"/>
      <c r="AO1536" s="145"/>
      <c r="AP1536" s="145"/>
      <c r="AQ1536" s="132" t="s">
        <v>2390</v>
      </c>
      <c r="AR1536" s="225">
        <v>3</v>
      </c>
      <c r="AS1536" s="12" t="s">
        <v>346</v>
      </c>
      <c r="AT1536" s="12"/>
      <c r="AU1536" s="12"/>
      <c r="AV1536" s="12"/>
      <c r="AW1536" s="12"/>
      <c r="AX1536" s="12"/>
      <c r="AY1536" s="12"/>
      <c r="AZ1536" s="12"/>
      <c r="BA1536" s="12"/>
      <c r="BB1536" s="14"/>
      <c r="BC1536" s="14"/>
      <c r="BD1536" s="15"/>
      <c r="BE1536" s="137"/>
      <c r="BF1536" s="11"/>
      <c r="BG1536" s="11"/>
      <c r="BH1536" s="11"/>
      <c r="BI1536" s="11"/>
      <c r="BJ1536" s="11"/>
      <c r="BK1536" s="11"/>
      <c r="BL1536" s="11"/>
      <c r="BM1536" s="11"/>
      <c r="BN1536" s="11"/>
      <c r="BO1536" s="11"/>
      <c r="BP1536" s="11"/>
      <c r="BQ1536" s="11"/>
      <c r="BR1536" s="11"/>
      <c r="BS1536" s="11"/>
      <c r="BT1536" s="11"/>
      <c r="BU1536" s="11"/>
      <c r="BV1536" s="15"/>
      <c r="BW1536" s="15"/>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c r="CU1536" s="15"/>
      <c r="CV1536" s="15"/>
      <c r="CW1536" s="15"/>
      <c r="CX1536" s="15"/>
      <c r="CY1536" s="15"/>
      <c r="CZ1536" s="15"/>
      <c r="DA1536" s="15"/>
      <c r="DB1536" s="16"/>
      <c r="DC1536" s="16"/>
      <c r="DD1536" s="16"/>
      <c r="DE1536" s="16"/>
      <c r="DF1536" s="17"/>
      <c r="DG1536" s="16"/>
      <c r="DH1536" s="16"/>
      <c r="DI1536" s="16"/>
      <c r="DJ1536" s="16"/>
      <c r="DK1536" s="16"/>
      <c r="DL1536" s="16"/>
      <c r="DM1536" s="128"/>
      <c r="DN1536" s="16"/>
      <c r="DO1536" s="16"/>
      <c r="DP1536" s="16"/>
      <c r="DQ1536" s="16"/>
      <c r="DR1536" s="16"/>
      <c r="DS1536" s="16"/>
      <c r="DT1536" s="16"/>
      <c r="DU1536" s="16"/>
      <c r="DV1536" s="16"/>
      <c r="DW1536" s="138"/>
      <c r="DX1536" s="137"/>
      <c r="DY1536" s="137"/>
      <c r="DZ1536" s="17"/>
      <c r="EA1536" s="15"/>
      <c r="EB1536" s="15"/>
      <c r="EC1536" s="15"/>
      <c r="ED1536" s="15"/>
    </row>
    <row r="1537" spans="1:134" ht="15" hidden="1" customHeight="1" x14ac:dyDescent="0.3">
      <c r="A1537" s="153"/>
      <c r="B1537" s="139"/>
      <c r="C1537" s="48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8"/>
      <c r="AK1537" s="143"/>
      <c r="AL1537" s="143"/>
      <c r="AM1537" s="144"/>
      <c r="AN1537" s="145"/>
      <c r="AO1537" s="145"/>
      <c r="AP1537" s="145"/>
      <c r="AQ1537" s="132" t="s">
        <v>2391</v>
      </c>
      <c r="AR1537" s="225">
        <v>-25</v>
      </c>
      <c r="AS1537" s="12" t="s">
        <v>2392</v>
      </c>
      <c r="AT1537" s="12"/>
      <c r="AU1537" s="12"/>
      <c r="AV1537" s="12"/>
      <c r="AW1537" s="12"/>
      <c r="AX1537" s="12"/>
      <c r="AY1537" s="12"/>
      <c r="AZ1537" s="12"/>
      <c r="BA1537" s="12"/>
      <c r="BB1537" s="14"/>
      <c r="BC1537" s="14"/>
      <c r="BD1537" s="15"/>
      <c r="BE1537" s="137"/>
      <c r="BF1537" s="11"/>
      <c r="BG1537" s="11"/>
      <c r="BH1537" s="11"/>
      <c r="BI1537" s="11"/>
      <c r="BJ1537" s="11"/>
      <c r="BK1537" s="11"/>
      <c r="BL1537" s="11"/>
      <c r="BM1537" s="11"/>
      <c r="BN1537" s="11"/>
      <c r="BO1537" s="11"/>
      <c r="BP1537" s="11"/>
      <c r="BQ1537" s="11"/>
      <c r="BR1537" s="11"/>
      <c r="BS1537" s="11"/>
      <c r="BT1537" s="11"/>
      <c r="BU1537" s="11"/>
      <c r="BV1537" s="15"/>
      <c r="BW1537" s="15"/>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c r="CU1537" s="15"/>
      <c r="CV1537" s="15"/>
      <c r="CW1537" s="15"/>
      <c r="CX1537" s="15"/>
      <c r="CY1537" s="15"/>
      <c r="CZ1537" s="15"/>
      <c r="DA1537" s="15"/>
      <c r="DB1537" s="16"/>
      <c r="DC1537" s="16"/>
      <c r="DD1537" s="16"/>
      <c r="DE1537" s="16"/>
      <c r="DF1537" s="17"/>
      <c r="DG1537" s="16"/>
      <c r="DH1537" s="16"/>
      <c r="DI1537" s="16"/>
      <c r="DJ1537" s="16"/>
      <c r="DK1537" s="16"/>
      <c r="DL1537" s="16"/>
      <c r="DM1537" s="128"/>
      <c r="DN1537" s="16"/>
      <c r="DO1537" s="16"/>
      <c r="DP1537" s="16"/>
      <c r="DQ1537" s="16"/>
      <c r="DR1537" s="16"/>
      <c r="DS1537" s="16"/>
      <c r="DT1537" s="16"/>
      <c r="DU1537" s="16"/>
      <c r="DV1537" s="16"/>
      <c r="DW1537" s="138"/>
      <c r="DX1537" s="137"/>
      <c r="DY1537" s="137"/>
      <c r="DZ1537" s="17"/>
      <c r="EA1537" s="15"/>
      <c r="EB1537" s="15"/>
      <c r="EC1537" s="15"/>
      <c r="ED1537" s="15"/>
    </row>
    <row r="1538" spans="1:134" ht="15" hidden="1" customHeight="1" x14ac:dyDescent="0.3">
      <c r="A1538" s="340"/>
      <c r="B1538" s="139"/>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8"/>
      <c r="AK1538" s="143"/>
      <c r="AL1538" s="143"/>
      <c r="AM1538" s="144"/>
      <c r="AN1538" s="145"/>
      <c r="AO1538" s="145"/>
      <c r="AP1538" s="145"/>
      <c r="AQ1538" s="132"/>
      <c r="AR1538" s="148"/>
      <c r="AS1538" s="12"/>
      <c r="AT1538" s="12"/>
      <c r="AU1538" s="12"/>
      <c r="AV1538" s="12"/>
      <c r="AW1538" s="12"/>
      <c r="AX1538" s="12"/>
      <c r="AY1538" s="12"/>
      <c r="AZ1538" s="12"/>
      <c r="BA1538" s="12"/>
      <c r="BB1538" s="14"/>
      <c r="BC1538" s="14"/>
      <c r="BD1538" s="15"/>
      <c r="BE1538" s="137"/>
      <c r="BF1538" s="11"/>
      <c r="BG1538" s="11"/>
      <c r="BH1538" s="11"/>
      <c r="BI1538" s="11"/>
      <c r="BJ1538" s="11"/>
      <c r="BK1538" s="11"/>
      <c r="BL1538" s="11"/>
      <c r="BM1538" s="11"/>
      <c r="BN1538" s="11"/>
      <c r="BO1538" s="11"/>
      <c r="BP1538" s="11"/>
      <c r="BQ1538" s="11"/>
      <c r="BR1538" s="11"/>
      <c r="BS1538" s="11"/>
      <c r="BT1538" s="11"/>
      <c r="BU1538" s="11"/>
      <c r="BV1538" s="15"/>
      <c r="BW1538" s="15"/>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c r="CU1538" s="15"/>
      <c r="CV1538" s="15"/>
      <c r="CW1538" s="15"/>
      <c r="CX1538" s="15"/>
      <c r="CY1538" s="15"/>
      <c r="CZ1538" s="15"/>
      <c r="DA1538" s="15"/>
      <c r="DB1538" s="16"/>
      <c r="DC1538" s="16"/>
      <c r="DD1538" s="16"/>
      <c r="DE1538" s="16"/>
      <c r="DF1538" s="17"/>
      <c r="DG1538" s="16"/>
      <c r="DH1538" s="16"/>
      <c r="DI1538" s="16"/>
      <c r="DJ1538" s="16"/>
      <c r="DK1538" s="16"/>
      <c r="DL1538" s="16"/>
      <c r="DM1538" s="128"/>
      <c r="DN1538" s="16"/>
      <c r="DO1538" s="16"/>
      <c r="DP1538" s="16"/>
      <c r="DQ1538" s="16"/>
      <c r="DR1538" s="16"/>
      <c r="DS1538" s="16"/>
      <c r="DT1538" s="16"/>
      <c r="DU1538" s="16"/>
      <c r="DV1538" s="16"/>
      <c r="DW1538" s="138"/>
      <c r="DX1538" s="137"/>
      <c r="DY1538" s="137"/>
      <c r="DZ1538" s="17"/>
      <c r="EA1538" s="15"/>
      <c r="EB1538" s="15"/>
      <c r="EC1538" s="15"/>
      <c r="ED1538" s="15"/>
    </row>
    <row r="1539" spans="1:134" ht="15" hidden="1" customHeight="1" x14ac:dyDescent="0.3">
      <c r="A1539" s="220"/>
      <c r="B1539" s="139"/>
      <c r="C1539" s="561" t="s">
        <v>2393</v>
      </c>
      <c r="D1539" s="151"/>
      <c r="E1539" s="151"/>
      <c r="F1539" s="151"/>
      <c r="G1539" s="151"/>
      <c r="H1539" s="151"/>
      <c r="I1539" s="151"/>
      <c r="J1539" s="151"/>
      <c r="K1539" s="151"/>
      <c r="L1539" s="151"/>
      <c r="M1539" s="151"/>
      <c r="N1539" s="151"/>
      <c r="O1539" s="151"/>
      <c r="P1539" s="151"/>
      <c r="Q1539" s="151"/>
      <c r="R1539" s="151"/>
      <c r="S1539" s="151"/>
      <c r="T1539" s="151"/>
      <c r="U1539" s="151"/>
      <c r="V1539" s="151"/>
      <c r="W1539" s="151"/>
      <c r="X1539" s="151"/>
      <c r="Y1539" s="151"/>
      <c r="Z1539" s="151"/>
      <c r="AA1539" s="151"/>
      <c r="AB1539" s="151"/>
      <c r="AC1539" s="151"/>
      <c r="AD1539" s="151"/>
      <c r="AE1539" s="151"/>
      <c r="AF1539" s="151"/>
      <c r="AG1539" s="151"/>
      <c r="AH1539" s="151"/>
      <c r="AI1539" s="151"/>
      <c r="AJ1539" s="148">
        <f>IF($DM1539=0,0,(IF(_xlfn.BITAND($DM1539, 128),"8,", "") &amp; IF(_xlfn.BITAND($DM1539,64),"7,", "") &amp; IF(_xlfn.BITAND($DM1539,7), _xlfn.BITAND($DM1539,7) &amp; ",", "") &amp; IF(_xlfn.BITAND($DM1539, 56), _xlfn.BITAND($DM1539, 56)/8, "")))</f>
        <v>0</v>
      </c>
      <c r="AK1539" s="135">
        <v>520401</v>
      </c>
      <c r="AL1539" s="135">
        <v>0</v>
      </c>
      <c r="AM1539" s="194" t="s">
        <v>165</v>
      </c>
      <c r="AN1539" s="195" t="s">
        <v>2394</v>
      </c>
      <c r="AO1539" s="195" t="s">
        <v>167</v>
      </c>
      <c r="AP1539" s="195" t="s">
        <v>2394</v>
      </c>
      <c r="AQ1539" s="140" t="s">
        <v>2395</v>
      </c>
      <c r="AR1539" s="133">
        <v>50</v>
      </c>
      <c r="AS1539" s="12" t="s">
        <v>170</v>
      </c>
      <c r="AT1539" s="198">
        <v>10</v>
      </c>
      <c r="AU1539" s="198">
        <v>5</v>
      </c>
      <c r="AV1539" s="12" t="s">
        <v>259</v>
      </c>
      <c r="AW1539" s="135">
        <v>0</v>
      </c>
      <c r="AX1539" s="135">
        <v>0</v>
      </c>
      <c r="AY1539" s="135">
        <v>0</v>
      </c>
      <c r="AZ1539" s="135">
        <v>0</v>
      </c>
      <c r="BA1539" s="135">
        <v>0</v>
      </c>
      <c r="BB1539" s="136"/>
      <c r="BC1539" s="136"/>
      <c r="BD1539" s="15"/>
      <c r="BE1539" s="137" t="str">
        <f>IF(C1539="","",C1539)</f>
        <v>Fuel impurity level high</v>
      </c>
      <c r="BF1539" s="146"/>
      <c r="BG1539" s="146"/>
      <c r="BH1539" s="146"/>
      <c r="BI1539" s="11" t="s">
        <v>183</v>
      </c>
      <c r="BJ1539" s="11" t="s">
        <v>183</v>
      </c>
      <c r="BK1539" s="11" t="s">
        <v>183</v>
      </c>
      <c r="BL1539" s="11" t="s">
        <v>183</v>
      </c>
      <c r="BM1539" s="11" t="s">
        <v>183</v>
      </c>
      <c r="BN1539" s="11" t="s">
        <v>183</v>
      </c>
      <c r="BO1539" s="11" t="s">
        <v>183</v>
      </c>
      <c r="BP1539" s="11" t="s">
        <v>183</v>
      </c>
      <c r="BQ1539" s="11" t="s">
        <v>183</v>
      </c>
      <c r="BR1539" s="11" t="s">
        <v>183</v>
      </c>
      <c r="BS1539" s="11" t="s">
        <v>183</v>
      </c>
      <c r="BT1539" s="11" t="s">
        <v>183</v>
      </c>
      <c r="BU1539" s="11"/>
      <c r="BV1539" s="15">
        <f>IF(UPPER(TRIM(D1539))="X",1,0)</f>
        <v>0</v>
      </c>
      <c r="BW1539" s="15">
        <f>IF(UPPER(TRIM(E1539))="X",1,0)</f>
        <v>0</v>
      </c>
      <c r="BX1539" s="15">
        <f>IF(UPPER(TRIM(F1539))="X",1,0)</f>
        <v>0</v>
      </c>
      <c r="BY1539" s="15">
        <f>IF(UPPER(TRIM(G1539))="X",1,0)</f>
        <v>0</v>
      </c>
      <c r="BZ1539" s="15">
        <f>IF(UPPER(TRIM(H1539))="X",1,0)</f>
        <v>0</v>
      </c>
      <c r="CA1539" s="15">
        <f>IF(UPPER(TRIM(J1539))="X",1,0)</f>
        <v>0</v>
      </c>
      <c r="CB1539" s="15">
        <f>IF(UPPER(TRIM(L1539))="X",1,0)</f>
        <v>0</v>
      </c>
      <c r="CC1539" s="15">
        <f>IF(UPPER(TRIM(M1539))="X",1,0)</f>
        <v>0</v>
      </c>
      <c r="CD1539" s="15">
        <f>IF(UPPER(TRIM(I1539))="X",1,0)</f>
        <v>0</v>
      </c>
      <c r="CE1539" s="15">
        <f>IF(UPPER(TRIM(K1539))="X",1,0)</f>
        <v>0</v>
      </c>
      <c r="CF1539" s="15">
        <f t="shared" ref="CF1539:DA1539" si="729">IF(UPPER(TRIM(N1539))="X",1,0)</f>
        <v>0</v>
      </c>
      <c r="CG1539" s="15">
        <f t="shared" si="729"/>
        <v>0</v>
      </c>
      <c r="CH1539" s="15">
        <f t="shared" si="729"/>
        <v>0</v>
      </c>
      <c r="CI1539" s="15">
        <f t="shared" si="729"/>
        <v>0</v>
      </c>
      <c r="CJ1539" s="15">
        <f t="shared" si="729"/>
        <v>0</v>
      </c>
      <c r="CK1539" s="15">
        <f t="shared" si="729"/>
        <v>0</v>
      </c>
      <c r="CL1539" s="15">
        <f t="shared" si="729"/>
        <v>0</v>
      </c>
      <c r="CM1539" s="15">
        <f t="shared" si="729"/>
        <v>0</v>
      </c>
      <c r="CN1539" s="15">
        <f t="shared" si="729"/>
        <v>0</v>
      </c>
      <c r="CO1539" s="15">
        <f t="shared" si="729"/>
        <v>0</v>
      </c>
      <c r="CP1539" s="15">
        <f t="shared" si="729"/>
        <v>0</v>
      </c>
      <c r="CQ1539" s="15">
        <f t="shared" si="729"/>
        <v>0</v>
      </c>
      <c r="CR1539" s="15">
        <f t="shared" si="729"/>
        <v>0</v>
      </c>
      <c r="CS1539" s="15">
        <f t="shared" si="729"/>
        <v>0</v>
      </c>
      <c r="CT1539" s="15">
        <f t="shared" si="729"/>
        <v>0</v>
      </c>
      <c r="CU1539" s="15">
        <f t="shared" si="729"/>
        <v>0</v>
      </c>
      <c r="CV1539" s="15">
        <f t="shared" si="729"/>
        <v>0</v>
      </c>
      <c r="CW1539" s="15">
        <f t="shared" si="729"/>
        <v>0</v>
      </c>
      <c r="CX1539" s="15">
        <f t="shared" si="729"/>
        <v>0</v>
      </c>
      <c r="CY1539" s="15">
        <f t="shared" si="729"/>
        <v>0</v>
      </c>
      <c r="CZ1539" s="15">
        <f t="shared" si="729"/>
        <v>0</v>
      </c>
      <c r="DA1539" s="15">
        <f t="shared" si="729"/>
        <v>0</v>
      </c>
      <c r="DB1539" s="16">
        <f>IF(UPPER(TRIM(AM1539))="P", 0, IF(UPPER(TRIM(AM1539))="C", 16384, IF(UPPER(TRIM(AM1539))="B", 32768, IF(UPPER(TRIM(AM1539))="U", 49152, -1))))</f>
        <v>0</v>
      </c>
      <c r="DC1539" s="16">
        <f>HEX2DEC(AN1539)</f>
        <v>4482</v>
      </c>
      <c r="DD1539" s="16">
        <f>IF(UPPER(TRIM(BB1539))="",0,IF(UPPER(TRIM(BB1539))="M",32,IF(UPPER(TRIM(BB1539))="H",64,IF(UPPER(TRIM(BB1539))="I",128,-1))))</f>
        <v>0</v>
      </c>
      <c r="DE1539" s="16">
        <f>IF(UPPER(TRIM(BC1539))="",0, IF(UPPER(TRIM(BC1539))="U",1,IF(UPPER(TRIM(BC1539))="A",2,IF(UPPER(TRIM(BC1539))="B1",4,IF(UPPER(TRIM(BC1539))="B2",8,IF(UPPER(TRIM(BC1539))="C",16,-1))))))</f>
        <v>0</v>
      </c>
      <c r="DF1539" s="17"/>
      <c r="DG1539" s="16">
        <v>282</v>
      </c>
      <c r="DH1539" s="16">
        <f>AK1539</f>
        <v>520401</v>
      </c>
      <c r="DI1539" s="16">
        <f>AL1539</f>
        <v>0</v>
      </c>
      <c r="DJ1539" s="16">
        <f>DB1539 + DC1539</f>
        <v>4482</v>
      </c>
      <c r="DK1539" s="16">
        <f>HEX2DEC(AO1539)</f>
        <v>0</v>
      </c>
      <c r="DL1539" s="16">
        <f>HEX2DEC(AP1539)</f>
        <v>4482</v>
      </c>
      <c r="DM1539" s="13">
        <v>0</v>
      </c>
      <c r="DN1539" s="16">
        <v>204</v>
      </c>
      <c r="DO1539" s="16">
        <f>BV1539*2^15+BW1539*2^14+BX1539*2^13+BY1539*2^12+BZ1539*2^11+CA1539*2^10+CB1539*2^9+CC1539*2^8+CD1539*2^7+CE1539*2^6+CF1539*2^5+CG1539*2^4+CH1539*2^3+CI1539*2^2+CJ1539*2^1+CK1539*2^0</f>
        <v>0</v>
      </c>
      <c r="DP1539" s="16">
        <f>CL1539*2^15+CM1539*2^14+CN1539*2^13+CO1539*2^12+CP1539*2^11+CQ1539*2^10+CR1539*2^9+CS1539*2^8+CT1539*2^7+CU1539*2^6+CV1539*2^5+CW1539*2^4+CX1539*2^3+CY1539*2^2+CZ1539*2^1+DA1539*2^0</f>
        <v>0</v>
      </c>
      <c r="DQ1539" s="16">
        <f>IF(DS1539=2,AT1539*1000,IF(DS1539&gt;2,AT1539,HEX2DEC("40000000")))</f>
        <v>10000</v>
      </c>
      <c r="DR1539" s="16">
        <f>IF(DT1539=2,AU1539*1000,IF(DT1539&gt;2,AU1539,HEX2DEC("40000000")))</f>
        <v>5000</v>
      </c>
      <c r="DS1539" s="16">
        <v>2</v>
      </c>
      <c r="DT1539" s="16">
        <v>2</v>
      </c>
      <c r="DU1539" s="16">
        <f>MAX(0,MIN(AX1539,3))*2^14+MAX(0,MIN(AY1539,3))*2^12+MAX(0,MIN(AZ1539,3))*2^10+MAX(0,MIN(BA1539,3))*2^8+IF(AW1539&lt;0,31,IF(AW1539&gt;30,30,AW1539))</f>
        <v>0</v>
      </c>
      <c r="DV1539" s="16">
        <f>DD1539 + DE1539</f>
        <v>0</v>
      </c>
      <c r="DW1539" s="138"/>
      <c r="DX1539" s="137"/>
      <c r="DY1539" s="137"/>
      <c r="DZ1539" s="17"/>
      <c r="EA1539" s="15"/>
      <c r="EB1539" s="15"/>
      <c r="EC1539" s="15"/>
      <c r="ED1539" s="15"/>
    </row>
    <row r="1540" spans="1:134" ht="15" hidden="1" customHeight="1" x14ac:dyDescent="0.3">
      <c r="A1540" s="154"/>
      <c r="B1540" s="139"/>
      <c r="C1540" s="561"/>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8"/>
      <c r="AK1540" s="143"/>
      <c r="AL1540" s="143"/>
      <c r="AM1540" s="144"/>
      <c r="AN1540" s="145"/>
      <c r="AO1540" s="145"/>
      <c r="AP1540" s="145"/>
      <c r="AQ1540" s="140"/>
      <c r="AR1540" s="148"/>
      <c r="AS1540" s="12"/>
      <c r="AT1540" s="12"/>
      <c r="AU1540" s="12"/>
      <c r="AV1540" s="12"/>
      <c r="AW1540" s="12"/>
      <c r="AX1540" s="12"/>
      <c r="AY1540" s="12"/>
      <c r="AZ1540" s="12"/>
      <c r="BA1540" s="12"/>
      <c r="BB1540" s="14"/>
      <c r="BC1540" s="14"/>
      <c r="BD1540" s="15"/>
      <c r="BE1540" s="137" t="s">
        <v>183</v>
      </c>
      <c r="BF1540" s="146"/>
      <c r="BG1540" s="146"/>
      <c r="BH1540" s="146"/>
      <c r="BI1540" s="11" t="s">
        <v>183</v>
      </c>
      <c r="BJ1540" s="11" t="s">
        <v>183</v>
      </c>
      <c r="BK1540" s="11" t="s">
        <v>183</v>
      </c>
      <c r="BL1540" s="11" t="s">
        <v>183</v>
      </c>
      <c r="BM1540" s="11" t="s">
        <v>183</v>
      </c>
      <c r="BN1540" s="11" t="s">
        <v>183</v>
      </c>
      <c r="BO1540" s="11" t="s">
        <v>183</v>
      </c>
      <c r="BP1540" s="11" t="s">
        <v>183</v>
      </c>
      <c r="BQ1540" s="11" t="s">
        <v>183</v>
      </c>
      <c r="BR1540" s="11" t="s">
        <v>183</v>
      </c>
      <c r="BS1540" s="11" t="s">
        <v>183</v>
      </c>
      <c r="BT1540" s="11" t="s">
        <v>183</v>
      </c>
      <c r="BU1540" s="11"/>
      <c r="BV1540" s="15"/>
      <c r="BW1540" s="15"/>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c r="CU1540" s="15"/>
      <c r="CV1540" s="15"/>
      <c r="CW1540" s="15"/>
      <c r="CX1540" s="15"/>
      <c r="CY1540" s="15"/>
      <c r="CZ1540" s="15"/>
      <c r="DA1540" s="15"/>
      <c r="DB1540" s="16"/>
      <c r="DC1540" s="16"/>
      <c r="DD1540" s="16"/>
      <c r="DE1540" s="16"/>
      <c r="DF1540" s="17"/>
      <c r="DG1540" s="16"/>
      <c r="DH1540" s="16"/>
      <c r="DI1540" s="16"/>
      <c r="DJ1540" s="16"/>
      <c r="DK1540" s="16"/>
      <c r="DL1540" s="16"/>
      <c r="DM1540" s="128"/>
      <c r="DN1540" s="16"/>
      <c r="DO1540" s="16"/>
      <c r="DP1540" s="16"/>
      <c r="DQ1540" s="16"/>
      <c r="DR1540" s="16"/>
      <c r="DS1540" s="16"/>
      <c r="DT1540" s="16"/>
      <c r="DU1540" s="16"/>
      <c r="DV1540" s="16"/>
      <c r="DW1540" s="138"/>
      <c r="DX1540" s="137"/>
      <c r="DY1540" s="137"/>
      <c r="DZ1540" s="17"/>
      <c r="EA1540" s="15"/>
      <c r="EB1540" s="15"/>
      <c r="EC1540" s="15"/>
      <c r="ED1540" s="15"/>
    </row>
    <row r="1541" spans="1:134" ht="15" hidden="1" customHeight="1" x14ac:dyDescent="0.3">
      <c r="A1541" s="123"/>
      <c r="B1541" s="337" t="s">
        <v>2396</v>
      </c>
      <c r="C1541" s="561"/>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8"/>
      <c r="AK1541" s="143"/>
      <c r="AL1541" s="143"/>
      <c r="AM1541" s="144"/>
      <c r="AN1541" s="145"/>
      <c r="AO1541" s="145"/>
      <c r="AP1541" s="145"/>
      <c r="AQ1541" s="12"/>
      <c r="AR1541" s="132" t="s">
        <v>1256</v>
      </c>
      <c r="AS1541" s="12"/>
      <c r="AT1541" s="12"/>
      <c r="AU1541" s="12"/>
      <c r="AV1541" s="12"/>
      <c r="AW1541" s="12"/>
      <c r="AX1541" s="12"/>
      <c r="AY1541" s="12"/>
      <c r="AZ1541" s="12"/>
      <c r="BA1541" s="12"/>
      <c r="BB1541" s="14"/>
      <c r="BC1541" s="14"/>
      <c r="BD1541" s="15"/>
      <c r="BE1541" s="137" t="s">
        <v>183</v>
      </c>
      <c r="BF1541" s="146"/>
      <c r="BG1541" s="146"/>
      <c r="BH1541" s="146"/>
      <c r="BI1541" s="11" t="s">
        <v>183</v>
      </c>
      <c r="BJ1541" s="11" t="s">
        <v>183</v>
      </c>
      <c r="BK1541" s="11" t="s">
        <v>183</v>
      </c>
      <c r="BL1541" s="11" t="s">
        <v>183</v>
      </c>
      <c r="BM1541" s="11" t="s">
        <v>183</v>
      </c>
      <c r="BN1541" s="11" t="s">
        <v>183</v>
      </c>
      <c r="BO1541" s="11" t="s">
        <v>183</v>
      </c>
      <c r="BP1541" s="11" t="s">
        <v>183</v>
      </c>
      <c r="BQ1541" s="11" t="s">
        <v>183</v>
      </c>
      <c r="BR1541" s="11" t="s">
        <v>183</v>
      </c>
      <c r="BS1541" s="11" t="s">
        <v>183</v>
      </c>
      <c r="BT1541" s="11" t="s">
        <v>183</v>
      </c>
      <c r="BU1541" s="11"/>
      <c r="BV1541" s="15"/>
      <c r="BW1541" s="15"/>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c r="CU1541" s="15"/>
      <c r="CV1541" s="15"/>
      <c r="CW1541" s="15"/>
      <c r="CX1541" s="15"/>
      <c r="CY1541" s="15"/>
      <c r="CZ1541" s="15"/>
      <c r="DA1541" s="15"/>
      <c r="DB1541" s="16"/>
      <c r="DC1541" s="16"/>
      <c r="DD1541" s="16"/>
      <c r="DE1541" s="16"/>
      <c r="DF1541" s="17"/>
      <c r="DG1541" s="16"/>
      <c r="DH1541" s="16"/>
      <c r="DI1541" s="16"/>
      <c r="DJ1541" s="16"/>
      <c r="DK1541" s="16"/>
      <c r="DL1541" s="16"/>
      <c r="DM1541" s="128"/>
      <c r="DN1541" s="16"/>
      <c r="DO1541" s="16"/>
      <c r="DP1541" s="16"/>
      <c r="DQ1541" s="16"/>
      <c r="DR1541" s="16"/>
      <c r="DS1541" s="16"/>
      <c r="DT1541" s="16"/>
      <c r="DU1541" s="16"/>
      <c r="DV1541" s="16"/>
      <c r="DW1541" s="138"/>
      <c r="DX1541" s="137"/>
      <c r="DY1541" s="137"/>
      <c r="DZ1541" s="17"/>
      <c r="EA1541" s="15"/>
      <c r="EB1541" s="15"/>
      <c r="EC1541" s="15"/>
      <c r="ED1541" s="15"/>
    </row>
    <row r="1542" spans="1:134" ht="15" hidden="1" customHeight="1" x14ac:dyDescent="0.3">
      <c r="A1542" s="123"/>
      <c r="B1542" s="337" t="s">
        <v>2397</v>
      </c>
      <c r="C1542" s="561"/>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8"/>
      <c r="AK1542" s="143"/>
      <c r="AL1542" s="143"/>
      <c r="AM1542" s="144"/>
      <c r="AN1542" s="145"/>
      <c r="AO1542" s="145"/>
      <c r="AP1542" s="145"/>
      <c r="AQ1542" s="132" t="s">
        <v>2398</v>
      </c>
      <c r="AR1542" s="141">
        <v>1</v>
      </c>
      <c r="AS1542" s="12"/>
      <c r="AT1542" s="12"/>
      <c r="AU1542" s="12"/>
      <c r="AV1542" s="12"/>
      <c r="AW1542" s="12"/>
      <c r="AX1542" s="12"/>
      <c r="AY1542" s="12"/>
      <c r="AZ1542" s="12"/>
      <c r="BA1542" s="12"/>
      <c r="BB1542" s="14"/>
      <c r="BC1542" s="14"/>
      <c r="BD1542" s="15"/>
      <c r="BE1542" s="137"/>
      <c r="BF1542" s="146"/>
      <c r="BG1542" s="146"/>
      <c r="BH1542" s="146"/>
      <c r="BI1542" s="11"/>
      <c r="BJ1542" s="11"/>
      <c r="BK1542" s="11"/>
      <c r="BL1542" s="11"/>
      <c r="BM1542" s="11"/>
      <c r="BN1542" s="11"/>
      <c r="BO1542" s="11"/>
      <c r="BP1542" s="11"/>
      <c r="BQ1542" s="11"/>
      <c r="BR1542" s="11"/>
      <c r="BS1542" s="11"/>
      <c r="BT1542" s="11"/>
      <c r="BU1542" s="11"/>
      <c r="BV1542" s="15"/>
      <c r="BW1542" s="15"/>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c r="CU1542" s="15"/>
      <c r="CV1542" s="15"/>
      <c r="CW1542" s="15"/>
      <c r="CX1542" s="15"/>
      <c r="CY1542" s="15"/>
      <c r="CZ1542" s="15"/>
      <c r="DA1542" s="15"/>
      <c r="DB1542" s="16"/>
      <c r="DC1542" s="16"/>
      <c r="DD1542" s="16"/>
      <c r="DE1542" s="16"/>
      <c r="DF1542" s="17"/>
      <c r="DG1542" s="16"/>
      <c r="DH1542" s="16"/>
      <c r="DI1542" s="16"/>
      <c r="DJ1542" s="16"/>
      <c r="DK1542" s="16"/>
      <c r="DL1542" s="16"/>
      <c r="DM1542" s="128"/>
      <c r="DN1542" s="16"/>
      <c r="DO1542" s="16"/>
      <c r="DP1542" s="16"/>
      <c r="DQ1542" s="16"/>
      <c r="DR1542" s="16"/>
      <c r="DS1542" s="16"/>
      <c r="DT1542" s="16"/>
      <c r="DU1542" s="16"/>
      <c r="DV1542" s="16"/>
      <c r="DW1542" s="138"/>
      <c r="DX1542" s="137"/>
      <c r="DY1542" s="137"/>
      <c r="DZ1542" s="17"/>
      <c r="EA1542" s="15"/>
      <c r="EB1542" s="15"/>
      <c r="EC1542" s="15"/>
      <c r="ED1542" s="15"/>
    </row>
    <row r="1543" spans="1:134" ht="15" hidden="1" customHeight="1" x14ac:dyDescent="0.3">
      <c r="A1543" s="220"/>
      <c r="B1543" s="337" t="s">
        <v>274</v>
      </c>
      <c r="C1543" s="561" t="s">
        <v>2399</v>
      </c>
      <c r="D1543" s="151"/>
      <c r="E1543" s="200"/>
      <c r="F1543" s="151"/>
      <c r="G1543" s="151"/>
      <c r="H1543" s="151"/>
      <c r="I1543" s="151"/>
      <c r="J1543" s="151"/>
      <c r="K1543" s="151"/>
      <c r="L1543" s="151"/>
      <c r="M1543" s="151"/>
      <c r="N1543" s="151"/>
      <c r="O1543" s="151"/>
      <c r="P1543" s="151"/>
      <c r="Q1543" s="151"/>
      <c r="R1543" s="151"/>
      <c r="S1543" s="151"/>
      <c r="T1543" s="151"/>
      <c r="U1543" s="151"/>
      <c r="V1543" s="151"/>
      <c r="W1543" s="151"/>
      <c r="X1543" s="151"/>
      <c r="Y1543" s="151"/>
      <c r="Z1543" s="151"/>
      <c r="AA1543" s="151"/>
      <c r="AB1543" s="151"/>
      <c r="AC1543" s="151"/>
      <c r="AD1543" s="151"/>
      <c r="AE1543" s="151"/>
      <c r="AF1543" s="151"/>
      <c r="AG1543" s="151"/>
      <c r="AH1543" s="151"/>
      <c r="AI1543" s="151"/>
      <c r="AJ1543" s="148">
        <f>IF($DM1543=0,0,(IF(_xlfn.BITAND($DM1543, 128),"8,", "") &amp; IF(_xlfn.BITAND($DM1543,64),"7,", "") &amp; IF(_xlfn.BITAND($DM1543,7), _xlfn.BITAND($DM1543,7) &amp; ",", "") &amp; IF(_xlfn.BITAND($DM1543, 56), _xlfn.BITAND($DM1543, 56)/8, "")))</f>
        <v>0</v>
      </c>
      <c r="AK1543" s="135">
        <v>632</v>
      </c>
      <c r="AL1543" s="135">
        <v>4</v>
      </c>
      <c r="AM1543" s="194" t="s">
        <v>165</v>
      </c>
      <c r="AN1543" s="195" t="s">
        <v>2400</v>
      </c>
      <c r="AO1543" s="195" t="s">
        <v>352</v>
      </c>
      <c r="AP1543" s="195" t="s">
        <v>2401</v>
      </c>
      <c r="AQ1543" s="132" t="s">
        <v>1987</v>
      </c>
      <c r="AR1543" s="225">
        <v>5</v>
      </c>
      <c r="AS1543" s="142" t="s">
        <v>1033</v>
      </c>
      <c r="AT1543" s="198">
        <v>2</v>
      </c>
      <c r="AU1543" s="198">
        <v>0.5</v>
      </c>
      <c r="AV1543" s="12" t="s">
        <v>259</v>
      </c>
      <c r="AW1543" s="135">
        <v>0</v>
      </c>
      <c r="AX1543" s="135">
        <v>0</v>
      </c>
      <c r="AY1543" s="135">
        <v>0</v>
      </c>
      <c r="AZ1543" s="135">
        <v>0</v>
      </c>
      <c r="BA1543" s="135">
        <v>0</v>
      </c>
      <c r="BB1543" s="136"/>
      <c r="BC1543" s="136"/>
      <c r="BD1543" s="15"/>
      <c r="BE1543" s="137" t="str">
        <f>IF(C1543="","",C1543)</f>
        <v>Lockoff open / ground short</v>
      </c>
      <c r="BF1543" s="11" t="s">
        <v>264</v>
      </c>
      <c r="BG1543" s="11" t="s">
        <v>265</v>
      </c>
      <c r="BH1543" s="11" t="s">
        <v>266</v>
      </c>
      <c r="BI1543" s="11" t="s">
        <v>1225</v>
      </c>
      <c r="BJ1543" s="11" t="s">
        <v>268</v>
      </c>
      <c r="BK1543" s="11" t="s">
        <v>269</v>
      </c>
      <c r="BL1543" s="11" t="s">
        <v>1026</v>
      </c>
      <c r="BM1543" s="11" t="s">
        <v>179</v>
      </c>
      <c r="BN1543" s="11" t="s">
        <v>182</v>
      </c>
      <c r="BO1543" s="11" t="s">
        <v>181</v>
      </c>
      <c r="BP1543" s="11" t="s">
        <v>272</v>
      </c>
      <c r="BQ1543" s="11" t="s">
        <v>182</v>
      </c>
      <c r="BR1543" s="11" t="s">
        <v>182</v>
      </c>
      <c r="BS1543" s="11" t="s">
        <v>183</v>
      </c>
      <c r="BT1543" s="11" t="s">
        <v>182</v>
      </c>
      <c r="BU1543" s="11"/>
      <c r="BV1543" s="15">
        <f>IF(UPPER(TRIM(D1543))="X",1,0)</f>
        <v>0</v>
      </c>
      <c r="BW1543" s="15">
        <f>IF(UPPER(TRIM(E1543))="X",1,0)</f>
        <v>0</v>
      </c>
      <c r="BX1543" s="15">
        <f>IF(UPPER(TRIM(F1543))="X",1,0)</f>
        <v>0</v>
      </c>
      <c r="BY1543" s="15">
        <f>IF(UPPER(TRIM(G1543))="X",1,0)</f>
        <v>0</v>
      </c>
      <c r="BZ1543" s="15">
        <f>IF(UPPER(TRIM(H1543))="X",1,0)</f>
        <v>0</v>
      </c>
      <c r="CA1543" s="15">
        <f>IF(UPPER(TRIM(J1543))="X",1,0)</f>
        <v>0</v>
      </c>
      <c r="CB1543" s="15">
        <f>IF(UPPER(TRIM(L1543))="X",1,0)</f>
        <v>0</v>
      </c>
      <c r="CC1543" s="15">
        <f>IF(UPPER(TRIM(M1543))="X",1,0)</f>
        <v>0</v>
      </c>
      <c r="CD1543" s="15">
        <f>IF(UPPER(TRIM(I1543))="X",1,0)</f>
        <v>0</v>
      </c>
      <c r="CE1543" s="15">
        <f>IF(UPPER(TRIM(K1543))="X",1,0)</f>
        <v>0</v>
      </c>
      <c r="CF1543" s="15">
        <f t="shared" ref="CF1543:DA1543" si="730">IF(UPPER(TRIM(N1543))="X",1,0)</f>
        <v>0</v>
      </c>
      <c r="CG1543" s="15">
        <f t="shared" si="730"/>
        <v>0</v>
      </c>
      <c r="CH1543" s="15">
        <f t="shared" si="730"/>
        <v>0</v>
      </c>
      <c r="CI1543" s="15">
        <f t="shared" si="730"/>
        <v>0</v>
      </c>
      <c r="CJ1543" s="15">
        <f t="shared" si="730"/>
        <v>0</v>
      </c>
      <c r="CK1543" s="15">
        <f t="shared" si="730"/>
        <v>0</v>
      </c>
      <c r="CL1543" s="15">
        <f t="shared" si="730"/>
        <v>0</v>
      </c>
      <c r="CM1543" s="15">
        <f t="shared" si="730"/>
        <v>0</v>
      </c>
      <c r="CN1543" s="15">
        <f t="shared" si="730"/>
        <v>0</v>
      </c>
      <c r="CO1543" s="15">
        <f t="shared" si="730"/>
        <v>0</v>
      </c>
      <c r="CP1543" s="15">
        <f t="shared" si="730"/>
        <v>0</v>
      </c>
      <c r="CQ1543" s="15">
        <f t="shared" si="730"/>
        <v>0</v>
      </c>
      <c r="CR1543" s="15">
        <f t="shared" si="730"/>
        <v>0</v>
      </c>
      <c r="CS1543" s="15">
        <f t="shared" si="730"/>
        <v>0</v>
      </c>
      <c r="CT1543" s="15">
        <f t="shared" si="730"/>
        <v>0</v>
      </c>
      <c r="CU1543" s="15">
        <f t="shared" si="730"/>
        <v>0</v>
      </c>
      <c r="CV1543" s="15">
        <f t="shared" si="730"/>
        <v>0</v>
      </c>
      <c r="CW1543" s="15">
        <f t="shared" si="730"/>
        <v>0</v>
      </c>
      <c r="CX1543" s="15">
        <f t="shared" si="730"/>
        <v>0</v>
      </c>
      <c r="CY1543" s="15">
        <f t="shared" si="730"/>
        <v>0</v>
      </c>
      <c r="CZ1543" s="15">
        <f t="shared" si="730"/>
        <v>0</v>
      </c>
      <c r="DA1543" s="15">
        <f t="shared" si="730"/>
        <v>0</v>
      </c>
      <c r="DB1543" s="16">
        <f>IF(UPPER(TRIM(AM1543))="P", 0, IF(UPPER(TRIM(AM1543))="C", 16384, IF(UPPER(TRIM(AM1543))="B", 32768, IF(UPPER(TRIM(AM1543))="U", 49152, -1))))</f>
        <v>0</v>
      </c>
      <c r="DC1543" s="16">
        <f>HEX2DEC(AN1543)</f>
        <v>5</v>
      </c>
      <c r="DD1543" s="16">
        <f>IF(UPPER(TRIM(BB1543))="",0,IF(UPPER(TRIM(BB1543))="M",32,IF(UPPER(TRIM(BB1543))="H",64,IF(UPPER(TRIM(BB1543))="I",128,-1))))</f>
        <v>0</v>
      </c>
      <c r="DE1543" s="16">
        <f>IF(UPPER(TRIM(BC1543))="",0, IF(UPPER(TRIM(BC1543))="U",1,IF(UPPER(TRIM(BC1543))="A",2,IF(UPPER(TRIM(BC1543))="B1",4,IF(UPPER(TRIM(BC1543))="B2",8,IF(UPPER(TRIM(BC1543))="C",16,-1))))))</f>
        <v>0</v>
      </c>
      <c r="DF1543" s="17"/>
      <c r="DG1543" s="16">
        <v>521</v>
      </c>
      <c r="DH1543" s="16">
        <f>AK1543</f>
        <v>632</v>
      </c>
      <c r="DI1543" s="16">
        <f>AL1543</f>
        <v>4</v>
      </c>
      <c r="DJ1543" s="16">
        <f>DB1543 + DC1543</f>
        <v>5</v>
      </c>
      <c r="DK1543" s="16">
        <f>HEX2DEC(AO1543)</f>
        <v>17</v>
      </c>
      <c r="DL1543" s="16">
        <f>HEX2DEC(AP1543)</f>
        <v>6</v>
      </c>
      <c r="DM1543" s="13">
        <v>0</v>
      </c>
      <c r="DN1543" s="16">
        <v>391</v>
      </c>
      <c r="DO1543" s="16">
        <f>BV1543*2^15+BW1543*2^14+BX1543*2^13+BY1543*2^12+BZ1543*2^11+CA1543*2^10+CB1543*2^9+CC1543*2^8+CD1543*2^7+CE1543*2^6+CF1543*2^5+CG1543*2^4+CH1543*2^3+CI1543*2^2+CJ1543*2^1+CK1543*2^0</f>
        <v>0</v>
      </c>
      <c r="DP1543" s="16">
        <f>CL1543*2^15+CM1543*2^14+CN1543*2^13+CO1543*2^12+CP1543*2^11+CQ1543*2^10+CR1543*2^9+CS1543*2^8+CT1543*2^7+CU1543*2^6+CV1543*2^5+CW1543*2^4+CX1543*2^3+CY1543*2^2+CZ1543*2^1+DA1543*2^0</f>
        <v>0</v>
      </c>
      <c r="DQ1543" s="16">
        <f>IF(DS1543=2,AT1543*1000,AT1543)</f>
        <v>2000</v>
      </c>
      <c r="DR1543" s="16">
        <f>IF(DT1543=2,AU1543*1000,AU1543)</f>
        <v>500</v>
      </c>
      <c r="DS1543" s="16">
        <v>2</v>
      </c>
      <c r="DT1543" s="16">
        <v>2</v>
      </c>
      <c r="DU1543" s="16">
        <f>MAX(0,MIN(AX1543,3))*2^14+MAX(0,MIN(AY1543,3))*2^12+MAX(0,MIN(AZ1543,3))*2^10+MAX(0,MIN(BA1543,3))*2^8+IF(AW1543&lt;0,31,IF(AW1543&gt;30,30,AW1543))</f>
        <v>0</v>
      </c>
      <c r="DV1543" s="16">
        <f>DD1543 + DE1543</f>
        <v>0</v>
      </c>
      <c r="DW1543" s="138" t="s">
        <v>184</v>
      </c>
      <c r="DX1543" s="137" t="s">
        <v>273</v>
      </c>
      <c r="DY1543" s="137" t="s">
        <v>186</v>
      </c>
      <c r="DZ1543" s="17"/>
      <c r="EA1543" s="15"/>
      <c r="EB1543" s="15"/>
      <c r="EC1543" s="15"/>
      <c r="ED1543" s="15"/>
    </row>
    <row r="1544" spans="1:134" ht="15" hidden="1" customHeight="1" x14ac:dyDescent="0.3">
      <c r="A1544" s="154"/>
      <c r="B1544" s="139"/>
      <c r="C1544" s="561"/>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48"/>
      <c r="AK1544" s="12"/>
      <c r="AL1544" s="12"/>
      <c r="AM1544" s="149"/>
      <c r="AN1544" s="150"/>
      <c r="AO1544" s="150"/>
      <c r="AP1544" s="150"/>
      <c r="AQ1544" s="132" t="s">
        <v>1036</v>
      </c>
      <c r="AR1544" s="225">
        <v>5</v>
      </c>
      <c r="AS1544" s="142" t="s">
        <v>170</v>
      </c>
      <c r="AT1544" s="13"/>
      <c r="AU1544" s="13"/>
      <c r="AV1544" s="12"/>
      <c r="AW1544" s="12"/>
      <c r="AX1544" s="12"/>
      <c r="AY1544" s="12"/>
      <c r="AZ1544" s="12"/>
      <c r="BA1544" s="12"/>
      <c r="BB1544" s="14"/>
      <c r="BC1544" s="14"/>
      <c r="BD1544" s="15"/>
      <c r="BE1544" s="137" t="s">
        <v>183</v>
      </c>
      <c r="BF1544" s="146"/>
      <c r="BG1544" s="146"/>
      <c r="BH1544" s="146"/>
      <c r="BI1544" s="11" t="s">
        <v>183</v>
      </c>
      <c r="BJ1544" s="11" t="s">
        <v>183</v>
      </c>
      <c r="BK1544" s="11" t="s">
        <v>183</v>
      </c>
      <c r="BL1544" s="11" t="s">
        <v>183</v>
      </c>
      <c r="BM1544" s="11" t="s">
        <v>183</v>
      </c>
      <c r="BN1544" s="11" t="s">
        <v>183</v>
      </c>
      <c r="BO1544" s="11" t="s">
        <v>183</v>
      </c>
      <c r="BP1544" s="11" t="s">
        <v>183</v>
      </c>
      <c r="BQ1544" s="11" t="s">
        <v>183</v>
      </c>
      <c r="BR1544" s="11" t="s">
        <v>183</v>
      </c>
      <c r="BS1544" s="11" t="s">
        <v>183</v>
      </c>
      <c r="BT1544" s="11" t="s">
        <v>183</v>
      </c>
      <c r="BU1544" s="11"/>
      <c r="BV1544" s="15"/>
      <c r="BW1544" s="15"/>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c r="CU1544" s="15"/>
      <c r="CV1544" s="15"/>
      <c r="CW1544" s="15"/>
      <c r="CX1544" s="15"/>
      <c r="CY1544" s="15"/>
      <c r="CZ1544" s="15"/>
      <c r="DA1544" s="15"/>
      <c r="DB1544" s="16"/>
      <c r="DC1544" s="16"/>
      <c r="DD1544" s="16"/>
      <c r="DE1544" s="16"/>
      <c r="DF1544" s="17"/>
      <c r="DG1544" s="16"/>
      <c r="DH1544" s="16"/>
      <c r="DI1544" s="16"/>
      <c r="DJ1544" s="16"/>
      <c r="DK1544" s="16"/>
      <c r="DL1544" s="16"/>
      <c r="DM1544" s="13"/>
      <c r="DN1544" s="16"/>
      <c r="DO1544" s="16"/>
      <c r="DP1544" s="16"/>
      <c r="DQ1544" s="16"/>
      <c r="DR1544" s="16"/>
      <c r="DS1544" s="16"/>
      <c r="DT1544" s="16"/>
      <c r="DU1544" s="16"/>
      <c r="DV1544" s="16"/>
      <c r="DW1544" s="138"/>
      <c r="DX1544" s="137"/>
      <c r="DY1544" s="137"/>
      <c r="DZ1544" s="17"/>
      <c r="EA1544" s="15"/>
      <c r="EB1544" s="15"/>
      <c r="EC1544" s="15"/>
      <c r="ED1544" s="15"/>
    </row>
    <row r="1545" spans="1:134" ht="15" hidden="1" customHeight="1" x14ac:dyDescent="0.3">
      <c r="A1545" s="154"/>
      <c r="B1545" s="139"/>
      <c r="C1545" s="553" t="s">
        <v>2402</v>
      </c>
      <c r="D1545" s="151"/>
      <c r="E1545" s="200"/>
      <c r="F1545" s="151"/>
      <c r="G1545" s="151"/>
      <c r="H1545" s="151"/>
      <c r="I1545" s="151"/>
      <c r="J1545" s="151"/>
      <c r="K1545" s="151"/>
      <c r="L1545" s="151"/>
      <c r="M1545" s="151"/>
      <c r="N1545" s="151"/>
      <c r="O1545" s="151"/>
      <c r="P1545" s="151"/>
      <c r="Q1545" s="151"/>
      <c r="R1545" s="151"/>
      <c r="S1545" s="151"/>
      <c r="T1545" s="151"/>
      <c r="U1545" s="151"/>
      <c r="V1545" s="151"/>
      <c r="W1545" s="151"/>
      <c r="X1545" s="151"/>
      <c r="Y1545" s="151"/>
      <c r="Z1545" s="151"/>
      <c r="AA1545" s="151"/>
      <c r="AB1545" s="151"/>
      <c r="AC1545" s="151"/>
      <c r="AD1545" s="151"/>
      <c r="AE1545" s="151"/>
      <c r="AF1545" s="151"/>
      <c r="AG1545" s="151"/>
      <c r="AH1545" s="151"/>
      <c r="AI1545" s="151"/>
      <c r="AJ1545" s="148">
        <f>IF($DM1545=0,0,(IF(_xlfn.BITAND($DM1545, 128),"8,", "") &amp; IF(_xlfn.BITAND($DM1545,64),"7,", "") &amp; IF(_xlfn.BITAND($DM1545,7), _xlfn.BITAND($DM1545,7) &amp; ",", "") &amp; IF(_xlfn.BITAND($DM1545, 56), _xlfn.BITAND($DM1545, 56)/8, "")))</f>
        <v>0</v>
      </c>
      <c r="AK1545" s="135">
        <v>632</v>
      </c>
      <c r="AL1545" s="135">
        <v>3</v>
      </c>
      <c r="AM1545" s="194" t="s">
        <v>165</v>
      </c>
      <c r="AN1545" s="195" t="s">
        <v>2400</v>
      </c>
      <c r="AO1545" s="195" t="s">
        <v>343</v>
      </c>
      <c r="AP1545" s="195" t="s">
        <v>2403</v>
      </c>
      <c r="AQ1545" s="132" t="s">
        <v>1992</v>
      </c>
      <c r="AR1545" s="225">
        <v>90</v>
      </c>
      <c r="AS1545" s="142" t="s">
        <v>1033</v>
      </c>
      <c r="AT1545" s="198">
        <v>2</v>
      </c>
      <c r="AU1545" s="198">
        <v>0.5</v>
      </c>
      <c r="AV1545" s="12" t="s">
        <v>259</v>
      </c>
      <c r="AW1545" s="135">
        <v>0</v>
      </c>
      <c r="AX1545" s="135">
        <v>0</v>
      </c>
      <c r="AY1545" s="135">
        <v>0</v>
      </c>
      <c r="AZ1545" s="135">
        <v>0</v>
      </c>
      <c r="BA1545" s="135">
        <v>0</v>
      </c>
      <c r="BB1545" s="136"/>
      <c r="BC1545" s="136"/>
      <c r="BD1545" s="15"/>
      <c r="BE1545" s="137" t="str">
        <f>IF(C1545="","",C1545)</f>
        <v>Lockoff short to power</v>
      </c>
      <c r="BF1545" s="11" t="s">
        <v>264</v>
      </c>
      <c r="BG1545" s="11" t="s">
        <v>265</v>
      </c>
      <c r="BH1545" s="11" t="s">
        <v>266</v>
      </c>
      <c r="BI1545" s="11" t="s">
        <v>1225</v>
      </c>
      <c r="BJ1545" s="11" t="s">
        <v>268</v>
      </c>
      <c r="BK1545" s="11" t="s">
        <v>269</v>
      </c>
      <c r="BL1545" s="11" t="s">
        <v>1026</v>
      </c>
      <c r="BM1545" s="11" t="s">
        <v>179</v>
      </c>
      <c r="BN1545" s="11" t="s">
        <v>182</v>
      </c>
      <c r="BO1545" s="11" t="s">
        <v>181</v>
      </c>
      <c r="BP1545" s="11" t="s">
        <v>272</v>
      </c>
      <c r="BQ1545" s="11" t="s">
        <v>182</v>
      </c>
      <c r="BR1545" s="11" t="s">
        <v>182</v>
      </c>
      <c r="BS1545" s="11" t="s">
        <v>183</v>
      </c>
      <c r="BT1545" s="11" t="s">
        <v>182</v>
      </c>
      <c r="BU1545" s="11"/>
      <c r="BV1545" s="15">
        <f>IF(UPPER(TRIM(D1545))="X",1,0)</f>
        <v>0</v>
      </c>
      <c r="BW1545" s="15">
        <f>IF(UPPER(TRIM(E1545))="X",1,0)</f>
        <v>0</v>
      </c>
      <c r="BX1545" s="15">
        <f>IF(UPPER(TRIM(F1545))="X",1,0)</f>
        <v>0</v>
      </c>
      <c r="BY1545" s="15">
        <f>IF(UPPER(TRIM(G1545))="X",1,0)</f>
        <v>0</v>
      </c>
      <c r="BZ1545" s="15">
        <f>IF(UPPER(TRIM(H1545))="X",1,0)</f>
        <v>0</v>
      </c>
      <c r="CA1545" s="15">
        <f>IF(UPPER(TRIM(J1545))="X",1,0)</f>
        <v>0</v>
      </c>
      <c r="CB1545" s="15">
        <f>IF(UPPER(TRIM(L1545))="X",1,0)</f>
        <v>0</v>
      </c>
      <c r="CC1545" s="15">
        <f>IF(UPPER(TRIM(M1545))="X",1,0)</f>
        <v>0</v>
      </c>
      <c r="CD1545" s="15">
        <f>IF(UPPER(TRIM(I1545))="X",1,0)</f>
        <v>0</v>
      </c>
      <c r="CE1545" s="15">
        <f>IF(UPPER(TRIM(K1545))="X",1,0)</f>
        <v>0</v>
      </c>
      <c r="CF1545" s="15">
        <f t="shared" ref="CF1545:DA1545" si="731">IF(UPPER(TRIM(N1545))="X",1,0)</f>
        <v>0</v>
      </c>
      <c r="CG1545" s="15">
        <f t="shared" si="731"/>
        <v>0</v>
      </c>
      <c r="CH1545" s="15">
        <f t="shared" si="731"/>
        <v>0</v>
      </c>
      <c r="CI1545" s="15">
        <f t="shared" si="731"/>
        <v>0</v>
      </c>
      <c r="CJ1545" s="15">
        <f t="shared" si="731"/>
        <v>0</v>
      </c>
      <c r="CK1545" s="15">
        <f t="shared" si="731"/>
        <v>0</v>
      </c>
      <c r="CL1545" s="15">
        <f t="shared" si="731"/>
        <v>0</v>
      </c>
      <c r="CM1545" s="15">
        <f t="shared" si="731"/>
        <v>0</v>
      </c>
      <c r="CN1545" s="15">
        <f t="shared" si="731"/>
        <v>0</v>
      </c>
      <c r="CO1545" s="15">
        <f t="shared" si="731"/>
        <v>0</v>
      </c>
      <c r="CP1545" s="15">
        <f t="shared" si="731"/>
        <v>0</v>
      </c>
      <c r="CQ1545" s="15">
        <f t="shared" si="731"/>
        <v>0</v>
      </c>
      <c r="CR1545" s="15">
        <f t="shared" si="731"/>
        <v>0</v>
      </c>
      <c r="CS1545" s="15">
        <f t="shared" si="731"/>
        <v>0</v>
      </c>
      <c r="CT1545" s="15">
        <f t="shared" si="731"/>
        <v>0</v>
      </c>
      <c r="CU1545" s="15">
        <f t="shared" si="731"/>
        <v>0</v>
      </c>
      <c r="CV1545" s="15">
        <f t="shared" si="731"/>
        <v>0</v>
      </c>
      <c r="CW1545" s="15">
        <f t="shared" si="731"/>
        <v>0</v>
      </c>
      <c r="CX1545" s="15">
        <f t="shared" si="731"/>
        <v>0</v>
      </c>
      <c r="CY1545" s="15">
        <f t="shared" si="731"/>
        <v>0</v>
      </c>
      <c r="CZ1545" s="15">
        <f t="shared" si="731"/>
        <v>0</v>
      </c>
      <c r="DA1545" s="15">
        <f t="shared" si="731"/>
        <v>0</v>
      </c>
      <c r="DB1545" s="16">
        <f>IF(UPPER(TRIM(AM1545))="P", 0, IF(UPPER(TRIM(AM1545))="C", 16384, IF(UPPER(TRIM(AM1545))="B", 32768, IF(UPPER(TRIM(AM1545))="U", 49152, -1))))</f>
        <v>0</v>
      </c>
      <c r="DC1545" s="16">
        <f>HEX2DEC(AN1545)</f>
        <v>5</v>
      </c>
      <c r="DD1545" s="16">
        <f>IF(UPPER(TRIM(BB1545))="",0,IF(UPPER(TRIM(BB1545))="M",32,IF(UPPER(TRIM(BB1545))="H",64,IF(UPPER(TRIM(BB1545))="I",128,-1))))</f>
        <v>0</v>
      </c>
      <c r="DE1545" s="16">
        <f>IF(UPPER(TRIM(BC1545))="",0, IF(UPPER(TRIM(BC1545))="U",1,IF(UPPER(TRIM(BC1545))="A",2,IF(UPPER(TRIM(BC1545))="B1",4,IF(UPPER(TRIM(BC1545))="B2",8,IF(UPPER(TRIM(BC1545))="C",16,-1))))))</f>
        <v>0</v>
      </c>
      <c r="DF1545" s="17"/>
      <c r="DG1545" s="16">
        <v>522</v>
      </c>
      <c r="DH1545" s="16">
        <f>AK1545</f>
        <v>632</v>
      </c>
      <c r="DI1545" s="16">
        <f>AL1545</f>
        <v>3</v>
      </c>
      <c r="DJ1545" s="16">
        <f>DB1545 + DC1545</f>
        <v>5</v>
      </c>
      <c r="DK1545" s="16">
        <f>HEX2DEC(AO1545)</f>
        <v>18</v>
      </c>
      <c r="DL1545" s="16">
        <f>HEX2DEC(AP1545)</f>
        <v>7</v>
      </c>
      <c r="DM1545" s="13">
        <v>0</v>
      </c>
      <c r="DN1545" s="16">
        <v>392</v>
      </c>
      <c r="DO1545" s="16">
        <f>BV1545*2^15+BW1545*2^14+BX1545*2^13+BY1545*2^12+BZ1545*2^11+CA1545*2^10+CB1545*2^9+CC1545*2^8+CD1545*2^7+CE1545*2^6+CF1545*2^5+CG1545*2^4+CH1545*2^3+CI1545*2^2+CJ1545*2^1+CK1545*2^0</f>
        <v>0</v>
      </c>
      <c r="DP1545" s="16">
        <f>CL1545*2^15+CM1545*2^14+CN1545*2^13+CO1545*2^12+CP1545*2^11+CQ1545*2^10+CR1545*2^9+CS1545*2^8+CT1545*2^7+CU1545*2^6+CV1545*2^5+CW1545*2^4+CX1545*2^3+CY1545*2^2+CZ1545*2^1+DA1545*2^0</f>
        <v>0</v>
      </c>
      <c r="DQ1545" s="16">
        <f>IF(DS1545=2,AT1545*1000,AT1545)</f>
        <v>2000</v>
      </c>
      <c r="DR1545" s="16">
        <f>IF(DT1545=2,AU1545*1000,AU1545)</f>
        <v>500</v>
      </c>
      <c r="DS1545" s="16">
        <v>2</v>
      </c>
      <c r="DT1545" s="16">
        <v>2</v>
      </c>
      <c r="DU1545" s="16">
        <f>MAX(0,MIN(AX1545,3))*2^14+MAX(0,MIN(AY1545,3))*2^12+MAX(0,MIN(AZ1545,3))*2^10+MAX(0,MIN(BA1545,3))*2^8+IF(AW1545&lt;0,31,IF(AW1545&gt;30,30,AW1545))</f>
        <v>0</v>
      </c>
      <c r="DV1545" s="16">
        <f>DD1545 + DE1545</f>
        <v>0</v>
      </c>
      <c r="DW1545" s="138" t="s">
        <v>184</v>
      </c>
      <c r="DX1545" s="137" t="s">
        <v>273</v>
      </c>
      <c r="DY1545" s="137" t="s">
        <v>186</v>
      </c>
      <c r="DZ1545" s="17"/>
      <c r="EA1545" s="15"/>
      <c r="EB1545" s="15"/>
      <c r="EC1545" s="15"/>
      <c r="ED1545" s="15"/>
    </row>
    <row r="1546" spans="1:134" ht="15" hidden="1" customHeight="1" x14ac:dyDescent="0.3">
      <c r="A1546" s="123"/>
      <c r="B1546" s="139"/>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48"/>
      <c r="AK1546" s="12"/>
      <c r="AL1546" s="12"/>
      <c r="AM1546" s="149"/>
      <c r="AN1546" s="150"/>
      <c r="AO1546" s="150"/>
      <c r="AP1546" s="150"/>
      <c r="AQ1546" s="132" t="s">
        <v>1039</v>
      </c>
      <c r="AR1546" s="225">
        <v>90</v>
      </c>
      <c r="AS1546" s="142" t="s">
        <v>170</v>
      </c>
      <c r="AT1546" s="13"/>
      <c r="AU1546" s="13"/>
      <c r="AV1546" s="12"/>
      <c r="AW1546" s="12"/>
      <c r="AX1546" s="12"/>
      <c r="AY1546" s="12"/>
      <c r="AZ1546" s="12"/>
      <c r="BA1546" s="12"/>
      <c r="BB1546" s="14"/>
      <c r="BC1546" s="14"/>
      <c r="BD1546" s="15"/>
      <c r="BE1546" s="137" t="s">
        <v>183</v>
      </c>
      <c r="BF1546" s="11"/>
      <c r="BG1546" s="11"/>
      <c r="BH1546" s="11"/>
      <c r="BI1546" s="11" t="s">
        <v>183</v>
      </c>
      <c r="BJ1546" s="11" t="s">
        <v>183</v>
      </c>
      <c r="BK1546" s="11" t="s">
        <v>183</v>
      </c>
      <c r="BL1546" s="11" t="s">
        <v>183</v>
      </c>
      <c r="BM1546" s="11" t="s">
        <v>183</v>
      </c>
      <c r="BN1546" s="11" t="s">
        <v>183</v>
      </c>
      <c r="BO1546" s="11" t="s">
        <v>183</v>
      </c>
      <c r="BP1546" s="11" t="s">
        <v>183</v>
      </c>
      <c r="BQ1546" s="11" t="s">
        <v>183</v>
      </c>
      <c r="BR1546" s="11" t="s">
        <v>183</v>
      </c>
      <c r="BS1546" s="11" t="s">
        <v>183</v>
      </c>
      <c r="BT1546" s="11" t="s">
        <v>183</v>
      </c>
      <c r="BU1546" s="11"/>
      <c r="BV1546" s="15"/>
      <c r="BW1546" s="15"/>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c r="CU1546" s="15"/>
      <c r="CV1546" s="15"/>
      <c r="CW1546" s="15"/>
      <c r="CX1546" s="15"/>
      <c r="CY1546" s="15"/>
      <c r="CZ1546" s="15"/>
      <c r="DA1546" s="15"/>
      <c r="DB1546" s="16"/>
      <c r="DC1546" s="16"/>
      <c r="DD1546" s="16"/>
      <c r="DE1546" s="16"/>
      <c r="DF1546" s="17"/>
      <c r="DG1546" s="16"/>
      <c r="DH1546" s="16"/>
      <c r="DI1546" s="16"/>
      <c r="DJ1546" s="16"/>
      <c r="DK1546" s="16"/>
      <c r="DL1546" s="16"/>
      <c r="DM1546" s="13"/>
      <c r="DN1546" s="16"/>
      <c r="DO1546" s="16"/>
      <c r="DP1546" s="16"/>
      <c r="DQ1546" s="16"/>
      <c r="DR1546" s="16"/>
      <c r="DS1546" s="16"/>
      <c r="DT1546" s="16"/>
      <c r="DU1546" s="16"/>
      <c r="DV1546" s="16"/>
      <c r="DW1546" s="138"/>
      <c r="DX1546" s="137"/>
      <c r="DY1546" s="137"/>
      <c r="DZ1546" s="17"/>
      <c r="EA1546" s="15"/>
      <c r="EB1546" s="15"/>
      <c r="EC1546" s="15"/>
      <c r="ED1546" s="15"/>
    </row>
    <row r="1547" spans="1:134" ht="15" hidden="1" customHeight="1" x14ac:dyDescent="0.3">
      <c r="A1547" s="123"/>
      <c r="B1547" s="139"/>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48"/>
      <c r="AK1547" s="12"/>
      <c r="AL1547" s="12"/>
      <c r="AM1547" s="149"/>
      <c r="AN1547" s="150"/>
      <c r="AO1547" s="150"/>
      <c r="AP1547" s="150"/>
      <c r="AQ1547" s="132"/>
      <c r="AR1547" s="148"/>
      <c r="AS1547" s="142"/>
      <c r="AT1547" s="13"/>
      <c r="AU1547" s="13"/>
      <c r="AV1547" s="12"/>
      <c r="AW1547" s="12"/>
      <c r="AX1547" s="12"/>
      <c r="AY1547" s="12"/>
      <c r="AZ1547" s="12"/>
      <c r="BA1547" s="12"/>
      <c r="BB1547" s="14"/>
      <c r="BC1547" s="14"/>
      <c r="BD1547" s="15"/>
      <c r="BE1547" s="137" t="s">
        <v>183</v>
      </c>
      <c r="BF1547" s="11"/>
      <c r="BG1547" s="11"/>
      <c r="BH1547" s="11"/>
      <c r="BI1547" s="11" t="s">
        <v>183</v>
      </c>
      <c r="BJ1547" s="11" t="s">
        <v>183</v>
      </c>
      <c r="BK1547" s="11" t="s">
        <v>183</v>
      </c>
      <c r="BL1547" s="11" t="s">
        <v>183</v>
      </c>
      <c r="BM1547" s="11" t="s">
        <v>183</v>
      </c>
      <c r="BN1547" s="11" t="s">
        <v>183</v>
      </c>
      <c r="BO1547" s="11" t="s">
        <v>183</v>
      </c>
      <c r="BP1547" s="11" t="s">
        <v>183</v>
      </c>
      <c r="BQ1547" s="11" t="s">
        <v>183</v>
      </c>
      <c r="BR1547" s="11" t="s">
        <v>183</v>
      </c>
      <c r="BS1547" s="11" t="s">
        <v>183</v>
      </c>
      <c r="BT1547" s="11" t="s">
        <v>183</v>
      </c>
      <c r="BU1547" s="11"/>
      <c r="BV1547" s="15"/>
      <c r="BW1547" s="15"/>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c r="CU1547" s="15"/>
      <c r="CV1547" s="15"/>
      <c r="CW1547" s="15"/>
      <c r="CX1547" s="15"/>
      <c r="CY1547" s="15"/>
      <c r="CZ1547" s="15"/>
      <c r="DA1547" s="15"/>
      <c r="DB1547" s="16"/>
      <c r="DC1547" s="16"/>
      <c r="DD1547" s="16"/>
      <c r="DE1547" s="16"/>
      <c r="DF1547" s="17"/>
      <c r="DG1547" s="16"/>
      <c r="DH1547" s="16"/>
      <c r="DI1547" s="16"/>
      <c r="DJ1547" s="16"/>
      <c r="DK1547" s="16"/>
      <c r="DL1547" s="16"/>
      <c r="DM1547" s="13"/>
      <c r="DN1547" s="16"/>
      <c r="DO1547" s="16"/>
      <c r="DP1547" s="16"/>
      <c r="DQ1547" s="16"/>
      <c r="DR1547" s="16"/>
      <c r="DS1547" s="16"/>
      <c r="DT1547" s="16"/>
      <c r="DU1547" s="16"/>
      <c r="DV1547" s="16"/>
      <c r="DW1547" s="138"/>
      <c r="DX1547" s="137"/>
      <c r="DY1547" s="137"/>
      <c r="DZ1547" s="17"/>
      <c r="EA1547" s="15"/>
      <c r="EB1547" s="15"/>
      <c r="EC1547" s="15"/>
      <c r="ED1547" s="15"/>
    </row>
    <row r="1548" spans="1:134" ht="15" hidden="1" customHeight="1" x14ac:dyDescent="0.3">
      <c r="A1548" s="342" t="s">
        <v>1454</v>
      </c>
      <c r="B1548" s="139"/>
      <c r="C1548" s="553" t="s">
        <v>2404</v>
      </c>
      <c r="D1548" s="151"/>
      <c r="E1548" s="151"/>
      <c r="F1548" s="151"/>
      <c r="G1548" s="151"/>
      <c r="H1548" s="151"/>
      <c r="I1548" s="151"/>
      <c r="J1548" s="151"/>
      <c r="K1548" s="151"/>
      <c r="L1548" s="151"/>
      <c r="M1548" s="151"/>
      <c r="N1548" s="151"/>
      <c r="O1548" s="151"/>
      <c r="P1548" s="151"/>
      <c r="Q1548" s="151"/>
      <c r="R1548" s="151"/>
      <c r="S1548" s="151"/>
      <c r="T1548" s="151"/>
      <c r="U1548" s="151"/>
      <c r="V1548" s="151"/>
      <c r="W1548" s="151"/>
      <c r="X1548" s="151"/>
      <c r="Y1548" s="151"/>
      <c r="Z1548" s="151"/>
      <c r="AA1548" s="151"/>
      <c r="AB1548" s="151"/>
      <c r="AC1548" s="151"/>
      <c r="AD1548" s="151"/>
      <c r="AE1548" s="151"/>
      <c r="AF1548" s="151"/>
      <c r="AG1548" s="151"/>
      <c r="AH1548" s="151"/>
      <c r="AI1548" s="151"/>
      <c r="AJ1548" s="148">
        <f>IF($DM1548=0,0,(IF(_xlfn.BITAND($DM1548, 128),"8,", "") &amp; IF(_xlfn.BITAND($DM1548,64),"7,", "") &amp; IF(_xlfn.BITAND($DM1548,7), _xlfn.BITAND($DM1548,7) &amp; ",", "") &amp; IF(_xlfn.BITAND($DM1548, 56), _xlfn.BITAND($DM1548, 56)/8, "")))</f>
        <v>0</v>
      </c>
      <c r="AK1548" s="135">
        <v>3601</v>
      </c>
      <c r="AL1548" s="135">
        <v>17</v>
      </c>
      <c r="AM1548" s="194" t="s">
        <v>165</v>
      </c>
      <c r="AN1548" s="195" t="s">
        <v>2405</v>
      </c>
      <c r="AO1548" s="195" t="s">
        <v>167</v>
      </c>
      <c r="AP1548" s="195" t="s">
        <v>2405</v>
      </c>
      <c r="AQ1548" s="132" t="s">
        <v>2406</v>
      </c>
      <c r="AR1548" s="225" t="s">
        <v>2407</v>
      </c>
      <c r="AS1548" s="142" t="s">
        <v>194</v>
      </c>
      <c r="AT1548" s="134">
        <v>10</v>
      </c>
      <c r="AU1548" s="134">
        <v>1</v>
      </c>
      <c r="AV1548" s="12" t="s">
        <v>171</v>
      </c>
      <c r="AW1548" s="135">
        <v>0</v>
      </c>
      <c r="AX1548" s="135">
        <v>0</v>
      </c>
      <c r="AY1548" s="135">
        <v>0</v>
      </c>
      <c r="AZ1548" s="135">
        <v>0</v>
      </c>
      <c r="BA1548" s="135">
        <v>0</v>
      </c>
      <c r="BB1548" s="136"/>
      <c r="BC1548" s="136"/>
      <c r="BD1548" s="15"/>
      <c r="BE1548" s="137" t="str">
        <f>IF(C1548="","",C1548)</f>
        <v>CFV RLV charge pressure low</v>
      </c>
      <c r="BF1548" s="146"/>
      <c r="BG1548" s="146"/>
      <c r="BH1548" s="146"/>
      <c r="BI1548" s="11" t="s">
        <v>183</v>
      </c>
      <c r="BJ1548" s="11" t="s">
        <v>183</v>
      </c>
      <c r="BK1548" s="11" t="s">
        <v>183</v>
      </c>
      <c r="BL1548" s="11" t="s">
        <v>183</v>
      </c>
      <c r="BM1548" s="11" t="s">
        <v>183</v>
      </c>
      <c r="BN1548" s="11" t="s">
        <v>183</v>
      </c>
      <c r="BO1548" s="11" t="s">
        <v>183</v>
      </c>
      <c r="BP1548" s="11" t="s">
        <v>183</v>
      </c>
      <c r="BQ1548" s="11" t="s">
        <v>183</v>
      </c>
      <c r="BR1548" s="11" t="s">
        <v>183</v>
      </c>
      <c r="BS1548" s="11" t="s">
        <v>183</v>
      </c>
      <c r="BT1548" s="11" t="s">
        <v>183</v>
      </c>
      <c r="BU1548" s="11"/>
      <c r="BV1548" s="15">
        <f>IF(UPPER(TRIM(D1548))="X",1,0)</f>
        <v>0</v>
      </c>
      <c r="BW1548" s="15">
        <f>IF(UPPER(TRIM(E1548))="X",1,0)</f>
        <v>0</v>
      </c>
      <c r="BX1548" s="15">
        <f>IF(UPPER(TRIM(F1548))="X",1,0)</f>
        <v>0</v>
      </c>
      <c r="BY1548" s="15">
        <f>IF(UPPER(TRIM(G1548))="X",1,0)</f>
        <v>0</v>
      </c>
      <c r="BZ1548" s="15">
        <f>IF(UPPER(TRIM(H1548))="X",1,0)</f>
        <v>0</v>
      </c>
      <c r="CA1548" s="15">
        <f>IF(UPPER(TRIM(J1548))="X",1,0)</f>
        <v>0</v>
      </c>
      <c r="CB1548" s="15">
        <f>IF(UPPER(TRIM(L1548))="X",1,0)</f>
        <v>0</v>
      </c>
      <c r="CC1548" s="15">
        <f>IF(UPPER(TRIM(M1548))="X",1,0)</f>
        <v>0</v>
      </c>
      <c r="CD1548" s="15">
        <f>IF(UPPER(TRIM(I1548))="X",1,0)</f>
        <v>0</v>
      </c>
      <c r="CE1548" s="15">
        <f>IF(UPPER(TRIM(K1548))="X",1,0)</f>
        <v>0</v>
      </c>
      <c r="CF1548" s="15">
        <f t="shared" ref="CF1548:DA1548" si="732">IF(UPPER(TRIM(N1548))="X",1,0)</f>
        <v>0</v>
      </c>
      <c r="CG1548" s="15">
        <f t="shared" si="732"/>
        <v>0</v>
      </c>
      <c r="CH1548" s="15">
        <f t="shared" si="732"/>
        <v>0</v>
      </c>
      <c r="CI1548" s="15">
        <f t="shared" si="732"/>
        <v>0</v>
      </c>
      <c r="CJ1548" s="15">
        <f t="shared" si="732"/>
        <v>0</v>
      </c>
      <c r="CK1548" s="15">
        <f t="shared" si="732"/>
        <v>0</v>
      </c>
      <c r="CL1548" s="15">
        <f t="shared" si="732"/>
        <v>0</v>
      </c>
      <c r="CM1548" s="15">
        <f t="shared" si="732"/>
        <v>0</v>
      </c>
      <c r="CN1548" s="15">
        <f t="shared" si="732"/>
        <v>0</v>
      </c>
      <c r="CO1548" s="15">
        <f t="shared" si="732"/>
        <v>0</v>
      </c>
      <c r="CP1548" s="15">
        <f t="shared" si="732"/>
        <v>0</v>
      </c>
      <c r="CQ1548" s="15">
        <f t="shared" si="732"/>
        <v>0</v>
      </c>
      <c r="CR1548" s="15">
        <f t="shared" si="732"/>
        <v>0</v>
      </c>
      <c r="CS1548" s="15">
        <f t="shared" si="732"/>
        <v>0</v>
      </c>
      <c r="CT1548" s="15">
        <f t="shared" si="732"/>
        <v>0</v>
      </c>
      <c r="CU1548" s="15">
        <f t="shared" si="732"/>
        <v>0</v>
      </c>
      <c r="CV1548" s="15">
        <f t="shared" si="732"/>
        <v>0</v>
      </c>
      <c r="CW1548" s="15">
        <f t="shared" si="732"/>
        <v>0</v>
      </c>
      <c r="CX1548" s="15">
        <f t="shared" si="732"/>
        <v>0</v>
      </c>
      <c r="CY1548" s="15">
        <f t="shared" si="732"/>
        <v>0</v>
      </c>
      <c r="CZ1548" s="15">
        <f t="shared" si="732"/>
        <v>0</v>
      </c>
      <c r="DA1548" s="15">
        <f t="shared" si="732"/>
        <v>0</v>
      </c>
      <c r="DB1548" s="16">
        <f>IF(UPPER(TRIM(AM1548))="P", 0, IF(UPPER(TRIM(AM1548))="C", 16384, IF(UPPER(TRIM(AM1548))="B", 32768, IF(UPPER(TRIM(AM1548))="U", 49152, -1))))</f>
        <v>0</v>
      </c>
      <c r="DC1548" s="16">
        <f>HEX2DEC(AN1548)</f>
        <v>4484</v>
      </c>
      <c r="DD1548" s="16">
        <f>IF(UPPER(TRIM(BB1548))="",0,IF(UPPER(TRIM(BB1548))="M",32,IF(UPPER(TRIM(BB1548))="H",64,IF(UPPER(TRIM(BB1548))="I",128,-1))))</f>
        <v>0</v>
      </c>
      <c r="DE1548" s="16">
        <f>IF(UPPER(TRIM(BC1548))="",0, IF(UPPER(TRIM(BC1548))="U",1,IF(UPPER(TRIM(BC1548))="A",2,IF(UPPER(TRIM(BC1548))="B1",4,IF(UPPER(TRIM(BC1548))="B2",8,IF(UPPER(TRIM(BC1548))="C",16,-1))))))</f>
        <v>0</v>
      </c>
      <c r="DF1548" s="17"/>
      <c r="DG1548" s="16">
        <v>534</v>
      </c>
      <c r="DH1548" s="16">
        <f>AK1548</f>
        <v>3601</v>
      </c>
      <c r="DI1548" s="16">
        <f>AL1548</f>
        <v>17</v>
      </c>
      <c r="DJ1548" s="16">
        <f>DB1548 + DC1548</f>
        <v>4484</v>
      </c>
      <c r="DK1548" s="16">
        <f>HEX2DEC(AO1548)</f>
        <v>0</v>
      </c>
      <c r="DL1548" s="16">
        <f>HEX2DEC(AP1548)</f>
        <v>4484</v>
      </c>
      <c r="DM1548" s="13">
        <v>0</v>
      </c>
      <c r="DN1548" s="16">
        <v>404</v>
      </c>
      <c r="DO1548" s="16">
        <f>BV1548*2^15+BW1548*2^14+BX1548*2^13+BY1548*2^12+BZ1548*2^11+CA1548*2^10+CB1548*2^9+CC1548*2^8+CD1548*2^7+CE1548*2^6+CF1548*2^5+CG1548*2^4+CH1548*2^3+CI1548*2^2+CJ1548*2^1+CK1548*2^0</f>
        <v>0</v>
      </c>
      <c r="DP1548" s="16">
        <f>CL1548*2^15+CM1548*2^14+CN1548*2^13+CO1548*2^12+CP1548*2^11+CQ1548*2^10+CR1548*2^9+CS1548*2^8+CT1548*2^7+CU1548*2^6+CV1548*2^5+CW1548*2^4+CX1548*2^3+CY1548*2^2+CZ1548*2^1+DA1548*2^0</f>
        <v>0</v>
      </c>
      <c r="DQ1548" s="16">
        <f>IF(DS1548=2,AT1548*1000,AT1548)</f>
        <v>10</v>
      </c>
      <c r="DR1548" s="16">
        <f>IF(DT1548=2,AU1548*1000,AU1548)</f>
        <v>1</v>
      </c>
      <c r="DS1548" s="16">
        <v>4</v>
      </c>
      <c r="DT1548" s="16">
        <v>4</v>
      </c>
      <c r="DU1548" s="16">
        <f>MAX(0,MIN(AX1548,3))*2^14+MAX(0,MIN(AY1548,3))*2^12+MAX(0,MIN(AZ1548,3))*2^10+MAX(0,MIN(BA1548,3))*2^8+IF(AW1548&lt;0,31,IF(AW1548&gt;30,30,AW1548))</f>
        <v>0</v>
      </c>
      <c r="DV1548" s="16">
        <f>DD1548 + DE1548</f>
        <v>0</v>
      </c>
      <c r="DW1548" s="138"/>
      <c r="DX1548" s="137"/>
      <c r="DY1548" s="137"/>
      <c r="DZ1548" s="17"/>
      <c r="EA1548" s="15"/>
      <c r="EB1548" s="15"/>
      <c r="EC1548" s="15"/>
      <c r="ED1548" s="15"/>
    </row>
    <row r="1549" spans="1:134" ht="15" hidden="1" customHeight="1" x14ac:dyDescent="0.3">
      <c r="A1549" s="342" t="s">
        <v>1456</v>
      </c>
      <c r="B1549" s="139"/>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48"/>
      <c r="AK1549" s="12"/>
      <c r="AL1549" s="12"/>
      <c r="AM1549" s="149"/>
      <c r="AN1549" s="150"/>
      <c r="AO1549" s="150"/>
      <c r="AP1549" s="150"/>
      <c r="AQ1549" s="132"/>
      <c r="AR1549" s="148"/>
      <c r="AS1549" s="142"/>
      <c r="AT1549" s="13"/>
      <c r="AU1549" s="13"/>
      <c r="AV1549" s="12"/>
      <c r="AW1549" s="12"/>
      <c r="AX1549" s="12"/>
      <c r="AY1549" s="12"/>
      <c r="AZ1549" s="12"/>
      <c r="BA1549" s="12"/>
      <c r="BB1549" s="14"/>
      <c r="BC1549" s="14"/>
      <c r="BD1549" s="15"/>
      <c r="BE1549" s="137" t="s">
        <v>183</v>
      </c>
      <c r="BF1549" s="11"/>
      <c r="BG1549" s="11"/>
      <c r="BH1549" s="11"/>
      <c r="BI1549" s="11" t="s">
        <v>183</v>
      </c>
      <c r="BJ1549" s="11" t="s">
        <v>183</v>
      </c>
      <c r="BK1549" s="11" t="s">
        <v>183</v>
      </c>
      <c r="BL1549" s="11" t="s">
        <v>183</v>
      </c>
      <c r="BM1549" s="11" t="s">
        <v>183</v>
      </c>
      <c r="BN1549" s="11" t="s">
        <v>183</v>
      </c>
      <c r="BO1549" s="11" t="s">
        <v>183</v>
      </c>
      <c r="BP1549" s="11" t="s">
        <v>183</v>
      </c>
      <c r="BQ1549" s="11" t="s">
        <v>183</v>
      </c>
      <c r="BR1549" s="11" t="s">
        <v>183</v>
      </c>
      <c r="BS1549" s="11" t="s">
        <v>183</v>
      </c>
      <c r="BT1549" s="11" t="s">
        <v>183</v>
      </c>
      <c r="BU1549" s="11"/>
      <c r="BV1549" s="15"/>
      <c r="BW1549" s="15"/>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c r="CU1549" s="15"/>
      <c r="CV1549" s="15"/>
      <c r="CW1549" s="15"/>
      <c r="CX1549" s="15"/>
      <c r="CY1549" s="15"/>
      <c r="CZ1549" s="15"/>
      <c r="DA1549" s="15"/>
      <c r="DB1549" s="16"/>
      <c r="DC1549" s="16"/>
      <c r="DD1549" s="16"/>
      <c r="DE1549" s="16"/>
      <c r="DF1549" s="17"/>
      <c r="DG1549" s="16"/>
      <c r="DH1549" s="16"/>
      <c r="DI1549" s="16"/>
      <c r="DJ1549" s="16"/>
      <c r="DK1549" s="16"/>
      <c r="DL1549" s="16"/>
      <c r="DM1549" s="13"/>
      <c r="DN1549" s="16"/>
      <c r="DO1549" s="16"/>
      <c r="DP1549" s="16"/>
      <c r="DQ1549" s="16"/>
      <c r="DR1549" s="16"/>
      <c r="DS1549" s="16"/>
      <c r="DT1549" s="16"/>
      <c r="DU1549" s="16"/>
      <c r="DV1549" s="16"/>
      <c r="DW1549" s="138"/>
      <c r="DX1549" s="137"/>
      <c r="DY1549" s="137"/>
      <c r="DZ1549" s="17"/>
      <c r="EA1549" s="15"/>
      <c r="EB1549" s="15"/>
      <c r="EC1549" s="15"/>
      <c r="ED1549" s="15"/>
    </row>
    <row r="1550" spans="1:134" ht="15" hidden="1" customHeight="1" x14ac:dyDescent="0.3">
      <c r="A1550" s="342" t="s">
        <v>229</v>
      </c>
      <c r="B1550" s="139"/>
      <c r="C1550" s="553" t="s">
        <v>2408</v>
      </c>
      <c r="D1550" s="151"/>
      <c r="E1550" s="151"/>
      <c r="F1550" s="151"/>
      <c r="G1550" s="151"/>
      <c r="H1550" s="151"/>
      <c r="I1550" s="151"/>
      <c r="J1550" s="151"/>
      <c r="K1550" s="151"/>
      <c r="L1550" s="151"/>
      <c r="M1550" s="151"/>
      <c r="N1550" s="151"/>
      <c r="O1550" s="151"/>
      <c r="P1550" s="151"/>
      <c r="Q1550" s="151"/>
      <c r="R1550" s="151"/>
      <c r="S1550" s="151"/>
      <c r="T1550" s="151"/>
      <c r="U1550" s="151"/>
      <c r="V1550" s="151"/>
      <c r="W1550" s="151"/>
      <c r="X1550" s="151"/>
      <c r="Y1550" s="151"/>
      <c r="Z1550" s="151"/>
      <c r="AA1550" s="151"/>
      <c r="AB1550" s="151"/>
      <c r="AC1550" s="151"/>
      <c r="AD1550" s="151"/>
      <c r="AE1550" s="151"/>
      <c r="AF1550" s="151"/>
      <c r="AG1550" s="151"/>
      <c r="AH1550" s="151"/>
      <c r="AI1550" s="151"/>
      <c r="AJ1550" s="148">
        <f>IF($DM1550=0,0,(IF(_xlfn.BITAND($DM1550, 128),"8,", "") &amp; IF(_xlfn.BITAND($DM1550,64),"7,", "") &amp; IF(_xlfn.BITAND($DM1550,7), _xlfn.BITAND($DM1550,7) &amp; ",", "") &amp; IF(_xlfn.BITAND($DM1550, 56), _xlfn.BITAND($DM1550, 56)/8, "")))</f>
        <v>0</v>
      </c>
      <c r="AK1550" s="135">
        <v>3601</v>
      </c>
      <c r="AL1550" s="135">
        <v>7</v>
      </c>
      <c r="AM1550" s="194" t="s">
        <v>165</v>
      </c>
      <c r="AN1550" s="195" t="s">
        <v>2409</v>
      </c>
      <c r="AO1550" s="195" t="s">
        <v>167</v>
      </c>
      <c r="AP1550" s="195" t="s">
        <v>2409</v>
      </c>
      <c r="AQ1550" s="132"/>
      <c r="AR1550" s="148"/>
      <c r="AS1550" s="250" t="s">
        <v>2410</v>
      </c>
      <c r="AT1550" s="426" t="s">
        <v>1217</v>
      </c>
      <c r="AU1550" s="426" t="s">
        <v>1217</v>
      </c>
      <c r="AV1550" s="12" t="s">
        <v>2411</v>
      </c>
      <c r="AW1550" s="135">
        <v>0</v>
      </c>
      <c r="AX1550" s="135">
        <v>0</v>
      </c>
      <c r="AY1550" s="135">
        <v>0</v>
      </c>
      <c r="AZ1550" s="135">
        <v>0</v>
      </c>
      <c r="BA1550" s="135">
        <v>0</v>
      </c>
      <c r="BB1550" s="136"/>
      <c r="BC1550" s="136"/>
      <c r="BD1550" s="15"/>
      <c r="BE1550" s="137" t="str">
        <f>IF(C1550="","",C1550)</f>
        <v>CFV RLV test failed</v>
      </c>
      <c r="BF1550" s="11" t="s">
        <v>264</v>
      </c>
      <c r="BG1550" s="11" t="s">
        <v>265</v>
      </c>
      <c r="BH1550" s="11" t="s">
        <v>266</v>
      </c>
      <c r="BI1550" s="146" t="s">
        <v>267</v>
      </c>
      <c r="BJ1550" s="11" t="s">
        <v>268</v>
      </c>
      <c r="BK1550" s="11" t="s">
        <v>269</v>
      </c>
      <c r="BL1550" s="11" t="s">
        <v>270</v>
      </c>
      <c r="BM1550" s="11" t="s">
        <v>271</v>
      </c>
      <c r="BN1550" s="11" t="s">
        <v>182</v>
      </c>
      <c r="BO1550" s="11" t="s">
        <v>181</v>
      </c>
      <c r="BP1550" s="11" t="s">
        <v>272</v>
      </c>
      <c r="BQ1550" s="11" t="s">
        <v>180</v>
      </c>
      <c r="BR1550" s="11" t="s">
        <v>182</v>
      </c>
      <c r="BS1550" s="11" t="s">
        <v>183</v>
      </c>
      <c r="BT1550" s="11" t="s">
        <v>182</v>
      </c>
      <c r="BU1550" s="11"/>
      <c r="BV1550" s="15">
        <f>IF(UPPER(TRIM(D1550))="X",1,0)</f>
        <v>0</v>
      </c>
      <c r="BW1550" s="15">
        <f>IF(UPPER(TRIM(E1550))="X",1,0)</f>
        <v>0</v>
      </c>
      <c r="BX1550" s="15">
        <f>IF(UPPER(TRIM(F1550))="X",1,0)</f>
        <v>0</v>
      </c>
      <c r="BY1550" s="15">
        <f>IF(UPPER(TRIM(G1550))="X",1,0)</f>
        <v>0</v>
      </c>
      <c r="BZ1550" s="15">
        <f>IF(UPPER(TRIM(H1550))="X",1,0)</f>
        <v>0</v>
      </c>
      <c r="CA1550" s="15">
        <f>IF(UPPER(TRIM(J1550))="X",1,0)</f>
        <v>0</v>
      </c>
      <c r="CB1550" s="15">
        <f>IF(UPPER(TRIM(L1550))="X",1,0)</f>
        <v>0</v>
      </c>
      <c r="CC1550" s="15">
        <f>IF(UPPER(TRIM(M1550))="X",1,0)</f>
        <v>0</v>
      </c>
      <c r="CD1550" s="15">
        <f>IF(UPPER(TRIM(I1550))="X",1,0)</f>
        <v>0</v>
      </c>
      <c r="CE1550" s="15">
        <f>IF(UPPER(TRIM(K1550))="X",1,0)</f>
        <v>0</v>
      </c>
      <c r="CF1550" s="15">
        <f t="shared" ref="CF1550:DA1550" si="733">IF(UPPER(TRIM(N1550))="X",1,0)</f>
        <v>0</v>
      </c>
      <c r="CG1550" s="15">
        <f t="shared" si="733"/>
        <v>0</v>
      </c>
      <c r="CH1550" s="15">
        <f t="shared" si="733"/>
        <v>0</v>
      </c>
      <c r="CI1550" s="15">
        <f t="shared" si="733"/>
        <v>0</v>
      </c>
      <c r="CJ1550" s="15">
        <f t="shared" si="733"/>
        <v>0</v>
      </c>
      <c r="CK1550" s="15">
        <f t="shared" si="733"/>
        <v>0</v>
      </c>
      <c r="CL1550" s="15">
        <f t="shared" si="733"/>
        <v>0</v>
      </c>
      <c r="CM1550" s="15">
        <f t="shared" si="733"/>
        <v>0</v>
      </c>
      <c r="CN1550" s="15">
        <f t="shared" si="733"/>
        <v>0</v>
      </c>
      <c r="CO1550" s="15">
        <f t="shared" si="733"/>
        <v>0</v>
      </c>
      <c r="CP1550" s="15">
        <f t="shared" si="733"/>
        <v>0</v>
      </c>
      <c r="CQ1550" s="15">
        <f t="shared" si="733"/>
        <v>0</v>
      </c>
      <c r="CR1550" s="15">
        <f t="shared" si="733"/>
        <v>0</v>
      </c>
      <c r="CS1550" s="15">
        <f t="shared" si="733"/>
        <v>0</v>
      </c>
      <c r="CT1550" s="15">
        <f t="shared" si="733"/>
        <v>0</v>
      </c>
      <c r="CU1550" s="15">
        <f t="shared" si="733"/>
        <v>0</v>
      </c>
      <c r="CV1550" s="15">
        <f t="shared" si="733"/>
        <v>0</v>
      </c>
      <c r="CW1550" s="15">
        <f t="shared" si="733"/>
        <v>0</v>
      </c>
      <c r="CX1550" s="15">
        <f t="shared" si="733"/>
        <v>0</v>
      </c>
      <c r="CY1550" s="15">
        <f t="shared" si="733"/>
        <v>0</v>
      </c>
      <c r="CZ1550" s="15">
        <f t="shared" si="733"/>
        <v>0</v>
      </c>
      <c r="DA1550" s="15">
        <f t="shared" si="733"/>
        <v>0</v>
      </c>
      <c r="DB1550" s="16">
        <f>IF(UPPER(TRIM(AM1550))="P", 0, IF(UPPER(TRIM(AM1550))="C", 16384, IF(UPPER(TRIM(AM1550))="B", 32768, IF(UPPER(TRIM(AM1550))="U", 49152, -1))))</f>
        <v>0</v>
      </c>
      <c r="DC1550" s="16">
        <f>HEX2DEC(AN1550)</f>
        <v>4485</v>
      </c>
      <c r="DD1550" s="16">
        <f>IF(UPPER(TRIM(BB1550))="",0,IF(UPPER(TRIM(BB1550))="M",32,IF(UPPER(TRIM(BB1550))="H",64,IF(UPPER(TRIM(BB1550))="I",128,-1))))</f>
        <v>0</v>
      </c>
      <c r="DE1550" s="16">
        <f>IF(UPPER(TRIM(BC1550))="",0, IF(UPPER(TRIM(BC1550))="U",1,IF(UPPER(TRIM(BC1550))="A",2,IF(UPPER(TRIM(BC1550))="B1",4,IF(UPPER(TRIM(BC1550))="B2",8,IF(UPPER(TRIM(BC1550))="C",16,-1))))))</f>
        <v>0</v>
      </c>
      <c r="DF1550" s="17"/>
      <c r="DG1550" s="16">
        <v>535</v>
      </c>
      <c r="DH1550" s="16">
        <f>AK1550</f>
        <v>3601</v>
      </c>
      <c r="DI1550" s="16">
        <f>AL1550</f>
        <v>7</v>
      </c>
      <c r="DJ1550" s="16">
        <f>DB1550 + DC1550</f>
        <v>4485</v>
      </c>
      <c r="DK1550" s="16">
        <f>HEX2DEC(AO1550)</f>
        <v>0</v>
      </c>
      <c r="DL1550" s="16">
        <f>HEX2DEC(AP1550)</f>
        <v>4485</v>
      </c>
      <c r="DM1550" s="13">
        <v>0</v>
      </c>
      <c r="DN1550" s="16">
        <v>405</v>
      </c>
      <c r="DO1550" s="16">
        <f>BV1550*2^15+BW1550*2^14+BX1550*2^13+BY1550*2^12+BZ1550*2^11+CA1550*2^10+CB1550*2^9+CC1550*2^8+CD1550*2^7+CE1550*2^6+CF1550*2^5+CG1550*2^4+CH1550*2^3+CI1550*2^2+CJ1550*2^1+CK1550*2^0</f>
        <v>0</v>
      </c>
      <c r="DP1550" s="16">
        <f>CL1550*2^15+CM1550*2^14+CN1550*2^13+CO1550*2^12+CP1550*2^11+CQ1550*2^10+CR1550*2^9+CS1550*2^8+CT1550*2^7+CU1550*2^6+CV1550*2^5+CW1550*2^4+CX1550*2^3+CY1550*2^2+CZ1550*2^1+DA1550*2^0</f>
        <v>0</v>
      </c>
      <c r="DQ1550" s="16">
        <v>0</v>
      </c>
      <c r="DR1550" s="16">
        <v>0</v>
      </c>
      <c r="DS1550" s="16">
        <v>1</v>
      </c>
      <c r="DT1550" s="16">
        <v>1</v>
      </c>
      <c r="DU1550" s="16">
        <f>MAX(0,MIN(AX1550,3))*2^14+MAX(0,MIN(AY1550,3))*2^12+MAX(0,MIN(AZ1550,3))*2^10+MAX(0,MIN(BA1550,3))*2^8+IF(AW1550&lt;0,31,IF(AW1550&gt;30,30,AW1550))</f>
        <v>0</v>
      </c>
      <c r="DV1550" s="16">
        <f>DD1550 + DE1550</f>
        <v>0</v>
      </c>
      <c r="DW1550" s="138" t="s">
        <v>184</v>
      </c>
      <c r="DX1550" s="137" t="s">
        <v>273</v>
      </c>
      <c r="DY1550" s="137" t="s">
        <v>186</v>
      </c>
      <c r="DZ1550" s="17"/>
      <c r="EA1550" s="15"/>
      <c r="EB1550" s="15"/>
      <c r="EC1550" s="15"/>
      <c r="ED1550" s="15"/>
    </row>
    <row r="1551" spans="1:134" ht="15" hidden="1" customHeight="1" x14ac:dyDescent="0.3">
      <c r="A1551" s="220"/>
      <c r="B1551" s="139"/>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48"/>
      <c r="AK1551" s="12"/>
      <c r="AL1551" s="12"/>
      <c r="AM1551" s="149"/>
      <c r="AN1551" s="150"/>
      <c r="AO1551" s="150"/>
      <c r="AP1551" s="150"/>
      <c r="AQ1551" s="132" t="s">
        <v>2412</v>
      </c>
      <c r="AR1551" s="225" t="s">
        <v>2407</v>
      </c>
      <c r="AS1551" s="142" t="s">
        <v>194</v>
      </c>
      <c r="AT1551" s="13"/>
      <c r="AU1551" s="13"/>
      <c r="AV1551" s="12"/>
      <c r="AW1551" s="12"/>
      <c r="AX1551" s="12"/>
      <c r="AY1551" s="12"/>
      <c r="AZ1551" s="12"/>
      <c r="BA1551" s="12"/>
      <c r="BB1551" s="14"/>
      <c r="BC1551" s="14"/>
      <c r="BD1551" s="15"/>
      <c r="BE1551" s="137" t="s">
        <v>183</v>
      </c>
      <c r="BF1551" s="11"/>
      <c r="BG1551" s="11"/>
      <c r="BH1551" s="11"/>
      <c r="BI1551" s="11" t="s">
        <v>183</v>
      </c>
      <c r="BJ1551" s="11" t="s">
        <v>183</v>
      </c>
      <c r="BK1551" s="11" t="s">
        <v>183</v>
      </c>
      <c r="BL1551" s="11" t="s">
        <v>183</v>
      </c>
      <c r="BM1551" s="11" t="s">
        <v>183</v>
      </c>
      <c r="BN1551" s="11" t="s">
        <v>183</v>
      </c>
      <c r="BO1551" s="11" t="s">
        <v>183</v>
      </c>
      <c r="BP1551" s="11" t="s">
        <v>183</v>
      </c>
      <c r="BQ1551" s="11" t="s">
        <v>183</v>
      </c>
      <c r="BR1551" s="11" t="s">
        <v>183</v>
      </c>
      <c r="BS1551" s="11" t="s">
        <v>183</v>
      </c>
      <c r="BT1551" s="11" t="s">
        <v>183</v>
      </c>
      <c r="BU1551" s="11"/>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c r="CU1551" s="15"/>
      <c r="CV1551" s="15"/>
      <c r="CW1551" s="15"/>
      <c r="CX1551" s="15"/>
      <c r="CY1551" s="15"/>
      <c r="CZ1551" s="15"/>
      <c r="DA1551" s="15"/>
      <c r="DB1551" s="16"/>
      <c r="DC1551" s="16"/>
      <c r="DD1551" s="16"/>
      <c r="DE1551" s="16"/>
      <c r="DF1551" s="17"/>
      <c r="DG1551" s="16"/>
      <c r="DH1551" s="16"/>
      <c r="DI1551" s="16"/>
      <c r="DJ1551" s="16"/>
      <c r="DK1551" s="16"/>
      <c r="DL1551" s="16"/>
      <c r="DM1551" s="13"/>
      <c r="DN1551" s="16"/>
      <c r="DO1551" s="16"/>
      <c r="DP1551" s="16"/>
      <c r="DQ1551" s="16"/>
      <c r="DR1551" s="16"/>
      <c r="DS1551" s="16"/>
      <c r="DT1551" s="16"/>
      <c r="DU1551" s="16"/>
      <c r="DV1551" s="16"/>
      <c r="DW1551" s="138"/>
      <c r="DX1551" s="137"/>
      <c r="DY1551" s="137"/>
      <c r="DZ1551" s="17"/>
      <c r="EA1551" s="15"/>
      <c r="EB1551" s="15"/>
      <c r="EC1551" s="15"/>
      <c r="ED1551" s="15"/>
    </row>
    <row r="1552" spans="1:134" ht="15" hidden="1" customHeight="1" x14ac:dyDescent="0.3">
      <c r="A1552" s="220"/>
      <c r="B1552" s="139"/>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48"/>
      <c r="AK1552" s="12"/>
      <c r="AL1552" s="12"/>
      <c r="AM1552" s="149"/>
      <c r="AN1552" s="150"/>
      <c r="AO1552" s="150"/>
      <c r="AP1552" s="150"/>
      <c r="AQ1552" s="132" t="s">
        <v>2413</v>
      </c>
      <c r="AR1552" s="225" t="s">
        <v>2407</v>
      </c>
      <c r="AS1552" s="142" t="s">
        <v>940</v>
      </c>
      <c r="AT1552" s="13"/>
      <c r="AU1552" s="13"/>
      <c r="AV1552" s="12"/>
      <c r="AW1552" s="12"/>
      <c r="AX1552" s="12"/>
      <c r="AY1552" s="12"/>
      <c r="AZ1552" s="12"/>
      <c r="BA1552" s="12"/>
      <c r="BB1552" s="14"/>
      <c r="BC1552" s="14"/>
      <c r="BD1552" s="15"/>
      <c r="BE1552" s="137"/>
      <c r="BF1552" s="11"/>
      <c r="BG1552" s="11"/>
      <c r="BH1552" s="11"/>
      <c r="BI1552" s="11"/>
      <c r="BJ1552" s="11"/>
      <c r="BK1552" s="11"/>
      <c r="BL1552" s="11"/>
      <c r="BM1552" s="11"/>
      <c r="BN1552" s="11"/>
      <c r="BO1552" s="11"/>
      <c r="BP1552" s="11"/>
      <c r="BQ1552" s="11"/>
      <c r="BR1552" s="11"/>
      <c r="BS1552" s="11"/>
      <c r="BT1552" s="11"/>
      <c r="BU1552" s="11"/>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c r="CU1552" s="15"/>
      <c r="CV1552" s="15"/>
      <c r="CW1552" s="15"/>
      <c r="CX1552" s="15"/>
      <c r="CY1552" s="15"/>
      <c r="CZ1552" s="15"/>
      <c r="DA1552" s="15"/>
      <c r="DB1552" s="16"/>
      <c r="DC1552" s="16"/>
      <c r="DD1552" s="16"/>
      <c r="DE1552" s="16"/>
      <c r="DF1552" s="17"/>
      <c r="DG1552" s="16"/>
      <c r="DH1552" s="16"/>
      <c r="DI1552" s="16"/>
      <c r="DJ1552" s="16"/>
      <c r="DK1552" s="16"/>
      <c r="DL1552" s="16"/>
      <c r="DM1552" s="13"/>
      <c r="DN1552" s="16"/>
      <c r="DO1552" s="16"/>
      <c r="DP1552" s="16"/>
      <c r="DQ1552" s="16"/>
      <c r="DR1552" s="16"/>
      <c r="DS1552" s="16"/>
      <c r="DT1552" s="16"/>
      <c r="DU1552" s="16"/>
      <c r="DV1552" s="16"/>
      <c r="DW1552" s="138"/>
      <c r="DX1552" s="137"/>
      <c r="DY1552" s="137"/>
      <c r="DZ1552" s="17"/>
      <c r="EA1552" s="15"/>
      <c r="EB1552" s="15"/>
      <c r="EC1552" s="15"/>
      <c r="ED1552" s="15"/>
    </row>
    <row r="1553" spans="1:134" ht="15" hidden="1" customHeight="1" x14ac:dyDescent="0.3">
      <c r="A1553" s="220"/>
      <c r="B1553" s="139"/>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48"/>
      <c r="AK1553" s="12"/>
      <c r="AL1553" s="12"/>
      <c r="AM1553" s="149"/>
      <c r="AN1553" s="150"/>
      <c r="AO1553" s="150"/>
      <c r="AP1553" s="150"/>
      <c r="AQ1553" s="132"/>
      <c r="AR1553" s="226"/>
      <c r="AS1553" s="142"/>
      <c r="AT1553" s="13"/>
      <c r="AU1553" s="13"/>
      <c r="AV1553" s="12"/>
      <c r="AW1553" s="12"/>
      <c r="AX1553" s="12"/>
      <c r="AY1553" s="12"/>
      <c r="AZ1553" s="12"/>
      <c r="BA1553" s="12"/>
      <c r="BB1553" s="14"/>
      <c r="BC1553" s="14"/>
      <c r="BD1553" s="15"/>
      <c r="BE1553" s="137"/>
      <c r="BF1553" s="11"/>
      <c r="BG1553" s="11"/>
      <c r="BH1553" s="11"/>
      <c r="BI1553" s="11"/>
      <c r="BJ1553" s="11"/>
      <c r="BK1553" s="11"/>
      <c r="BL1553" s="11"/>
      <c r="BM1553" s="11"/>
      <c r="BN1553" s="11"/>
      <c r="BO1553" s="11"/>
      <c r="BP1553" s="11"/>
      <c r="BQ1553" s="11"/>
      <c r="BR1553" s="11"/>
      <c r="BS1553" s="11"/>
      <c r="BT1553" s="11"/>
      <c r="BU1553" s="11"/>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c r="CU1553" s="15"/>
      <c r="CV1553" s="15"/>
      <c r="CW1553" s="15"/>
      <c r="CX1553" s="15"/>
      <c r="CY1553" s="15"/>
      <c r="CZ1553" s="15"/>
      <c r="DA1553" s="15"/>
      <c r="DB1553" s="16"/>
      <c r="DC1553" s="16"/>
      <c r="DD1553" s="16"/>
      <c r="DE1553" s="16"/>
      <c r="DF1553" s="17"/>
      <c r="DG1553" s="16"/>
      <c r="DH1553" s="16"/>
      <c r="DI1553" s="16"/>
      <c r="DJ1553" s="16"/>
      <c r="DK1553" s="16"/>
      <c r="DL1553" s="16"/>
      <c r="DM1553" s="13"/>
      <c r="DN1553" s="16"/>
      <c r="DO1553" s="16"/>
      <c r="DP1553" s="16"/>
      <c r="DQ1553" s="16"/>
      <c r="DR1553" s="16"/>
      <c r="DS1553" s="16"/>
      <c r="DT1553" s="16"/>
      <c r="DU1553" s="16"/>
      <c r="DV1553" s="16"/>
      <c r="DW1553" s="138"/>
      <c r="DX1553" s="137"/>
      <c r="DY1553" s="137"/>
      <c r="DZ1553" s="17"/>
      <c r="EA1553" s="15"/>
      <c r="EB1553" s="15"/>
      <c r="EC1553" s="15"/>
      <c r="ED1553" s="15"/>
    </row>
    <row r="1554" spans="1:134" ht="15" hidden="1" customHeight="1" x14ac:dyDescent="0.3">
      <c r="A1554" s="220"/>
      <c r="B1554" s="139"/>
      <c r="C1554" s="553" t="s">
        <v>2414</v>
      </c>
      <c r="D1554" s="151"/>
      <c r="E1554" s="151"/>
      <c r="F1554" s="151"/>
      <c r="G1554" s="151"/>
      <c r="H1554" s="151"/>
      <c r="I1554" s="151"/>
      <c r="J1554" s="151"/>
      <c r="K1554" s="151"/>
      <c r="L1554" s="151"/>
      <c r="M1554" s="151"/>
      <c r="N1554" s="151"/>
      <c r="O1554" s="151"/>
      <c r="P1554" s="151"/>
      <c r="Q1554" s="151"/>
      <c r="R1554" s="151"/>
      <c r="S1554" s="151"/>
      <c r="T1554" s="151"/>
      <c r="U1554" s="151"/>
      <c r="V1554" s="151"/>
      <c r="W1554" s="151"/>
      <c r="X1554" s="151"/>
      <c r="Y1554" s="151"/>
      <c r="Z1554" s="151"/>
      <c r="AA1554" s="151"/>
      <c r="AB1554" s="151"/>
      <c r="AC1554" s="151"/>
      <c r="AD1554" s="151"/>
      <c r="AE1554" s="151"/>
      <c r="AF1554" s="151"/>
      <c r="AG1554" s="151"/>
      <c r="AH1554" s="151"/>
      <c r="AI1554" s="151"/>
      <c r="AJ1554" s="148">
        <f>IF($DM1554=0,0,(IF(_xlfn.BITAND($DM1554, 128),"8,", "") &amp; IF(_xlfn.BITAND($DM1554,64),"7,", "") &amp; IF(_xlfn.BITAND($DM1554,7), _xlfn.BITAND($DM1554,7) &amp; ",", "") &amp; IF(_xlfn.BITAND($DM1554, 56), _xlfn.BITAND($DM1554, 56)/8, "")))</f>
        <v>0</v>
      </c>
      <c r="AK1554" s="135">
        <v>2807</v>
      </c>
      <c r="AL1554" s="135">
        <v>31</v>
      </c>
      <c r="AM1554" s="194" t="s">
        <v>165</v>
      </c>
      <c r="AN1554" s="195" t="s">
        <v>2415</v>
      </c>
      <c r="AO1554" s="195" t="s">
        <v>167</v>
      </c>
      <c r="AP1554" s="195" t="s">
        <v>2415</v>
      </c>
      <c r="AQ1554" s="132"/>
      <c r="AR1554" s="226"/>
      <c r="AS1554" s="250" t="s">
        <v>2416</v>
      </c>
      <c r="AT1554" s="426" t="s">
        <v>1217</v>
      </c>
      <c r="AU1554" s="426" t="s">
        <v>1217</v>
      </c>
      <c r="AV1554" s="12"/>
      <c r="AW1554" s="135">
        <v>0</v>
      </c>
      <c r="AX1554" s="135">
        <v>0</v>
      </c>
      <c r="AY1554" s="135">
        <v>0</v>
      </c>
      <c r="AZ1554" s="135">
        <v>0</v>
      </c>
      <c r="BA1554" s="135">
        <v>0</v>
      </c>
      <c r="BB1554" s="136"/>
      <c r="BC1554" s="136"/>
      <c r="BD1554" s="15"/>
      <c r="BE1554" s="137" t="str">
        <f>IF(C1554="","",C1554)</f>
        <v>MFG RLV test failed</v>
      </c>
      <c r="BF1554" s="11"/>
      <c r="BG1554" s="11"/>
      <c r="BH1554" s="11"/>
      <c r="BI1554" s="11"/>
      <c r="BJ1554" s="11"/>
      <c r="BK1554" s="11"/>
      <c r="BL1554" s="11"/>
      <c r="BM1554" s="11"/>
      <c r="BN1554" s="11"/>
      <c r="BO1554" s="11"/>
      <c r="BP1554" s="11"/>
      <c r="BQ1554" s="11"/>
      <c r="BR1554" s="11"/>
      <c r="BS1554" s="11"/>
      <c r="BT1554" s="11"/>
      <c r="BU1554" s="11"/>
      <c r="BV1554" s="15">
        <f>IF(UPPER(TRIM(D1554))="X",1,0)</f>
        <v>0</v>
      </c>
      <c r="BW1554" s="15">
        <f>IF(UPPER(TRIM(E1554))="X",1,0)</f>
        <v>0</v>
      </c>
      <c r="BX1554" s="15">
        <f>IF(UPPER(TRIM(F1554))="X",1,0)</f>
        <v>0</v>
      </c>
      <c r="BY1554" s="15">
        <f>IF(UPPER(TRIM(G1554))="X",1,0)</f>
        <v>0</v>
      </c>
      <c r="BZ1554" s="15">
        <f>IF(UPPER(TRIM(H1554))="X",1,0)</f>
        <v>0</v>
      </c>
      <c r="CA1554" s="15">
        <f>IF(UPPER(TRIM(J1554))="X",1,0)</f>
        <v>0</v>
      </c>
      <c r="CB1554" s="15">
        <f>IF(UPPER(TRIM(L1554))="X",1,0)</f>
        <v>0</v>
      </c>
      <c r="CC1554" s="15">
        <f>IF(UPPER(TRIM(M1554))="X",1,0)</f>
        <v>0</v>
      </c>
      <c r="CD1554" s="15">
        <f>IF(UPPER(TRIM(I1554))="X",1,0)</f>
        <v>0</v>
      </c>
      <c r="CE1554" s="15">
        <f>IF(UPPER(TRIM(K1554))="X",1,0)</f>
        <v>0</v>
      </c>
      <c r="CF1554" s="15">
        <f t="shared" ref="CF1554:CX1554" si="734">IF(UPPER(TRIM(N1554))="X",1,0)</f>
        <v>0</v>
      </c>
      <c r="CG1554" s="15">
        <f t="shared" si="734"/>
        <v>0</v>
      </c>
      <c r="CH1554" s="15">
        <f t="shared" si="734"/>
        <v>0</v>
      </c>
      <c r="CI1554" s="15">
        <f t="shared" si="734"/>
        <v>0</v>
      </c>
      <c r="CJ1554" s="15">
        <f t="shared" si="734"/>
        <v>0</v>
      </c>
      <c r="CK1554" s="15">
        <f t="shared" si="734"/>
        <v>0</v>
      </c>
      <c r="CL1554" s="15">
        <f t="shared" si="734"/>
        <v>0</v>
      </c>
      <c r="CM1554" s="15">
        <f t="shared" si="734"/>
        <v>0</v>
      </c>
      <c r="CN1554" s="15">
        <f t="shared" si="734"/>
        <v>0</v>
      </c>
      <c r="CO1554" s="15">
        <f t="shared" si="734"/>
        <v>0</v>
      </c>
      <c r="CP1554" s="15">
        <f t="shared" si="734"/>
        <v>0</v>
      </c>
      <c r="CQ1554" s="15">
        <f t="shared" si="734"/>
        <v>0</v>
      </c>
      <c r="CR1554" s="15">
        <f t="shared" si="734"/>
        <v>0</v>
      </c>
      <c r="CS1554" s="15">
        <f t="shared" si="734"/>
        <v>0</v>
      </c>
      <c r="CT1554" s="15">
        <f t="shared" si="734"/>
        <v>0</v>
      </c>
      <c r="CU1554" s="15">
        <f t="shared" si="734"/>
        <v>0</v>
      </c>
      <c r="CV1554" s="15">
        <f t="shared" si="734"/>
        <v>0</v>
      </c>
      <c r="CW1554" s="15">
        <f t="shared" si="734"/>
        <v>0</v>
      </c>
      <c r="CX1554" s="15">
        <f t="shared" si="734"/>
        <v>0</v>
      </c>
      <c r="CY1554" s="15">
        <v>0</v>
      </c>
      <c r="CZ1554" s="15">
        <f>IF(UPPER(TRIM(AH1554))="X",1,0)</f>
        <v>0</v>
      </c>
      <c r="DA1554" s="15">
        <v>0</v>
      </c>
      <c r="DB1554" s="16">
        <f>IF(UPPER(TRIM(AM1554))="P", 0, IF(UPPER(TRIM(AM1554))="C", 16384, IF(UPPER(TRIM(AM1554))="B", 32768, IF(UPPER(TRIM(AM1554))="U", 49152, -1))))</f>
        <v>0</v>
      </c>
      <c r="DC1554" s="16">
        <f>HEX2DEC(AN1554)</f>
        <v>4156</v>
      </c>
      <c r="DD1554" s="16">
        <f>IF(UPPER(TRIM(BB1554))="",0,IF(UPPER(TRIM(BB1554))="M",32,IF(UPPER(TRIM(BB1554))="H",64,IF(UPPER(TRIM(BB1554))="I",128,-1))))</f>
        <v>0</v>
      </c>
      <c r="DE1554" s="16">
        <f>IF(UPPER(TRIM(BC1554))="",0, IF(UPPER(TRIM(BC1554))="U",1,IF(UPPER(TRIM(BC1554))="A",2,IF(UPPER(TRIM(BC1554))="B1",4,IF(UPPER(TRIM(BC1554))="B2",8,IF(UPPER(TRIM(BC1554))="C",16,-1))))))</f>
        <v>0</v>
      </c>
      <c r="DF1554" s="17"/>
      <c r="DG1554" s="16">
        <v>801</v>
      </c>
      <c r="DH1554" s="16">
        <f>AK1554</f>
        <v>2807</v>
      </c>
      <c r="DI1554" s="16">
        <f>AL1554</f>
        <v>31</v>
      </c>
      <c r="DJ1554" s="16">
        <f>DB1554 + DC1554</f>
        <v>4156</v>
      </c>
      <c r="DK1554" s="16">
        <f>HEX2DEC(AO1554)</f>
        <v>0</v>
      </c>
      <c r="DL1554" s="16">
        <f>HEX2DEC(AP1554)</f>
        <v>4156</v>
      </c>
      <c r="DM1554" s="13">
        <v>0</v>
      </c>
      <c r="DN1554" s="16">
        <v>630</v>
      </c>
      <c r="DO1554" s="16">
        <f>BV1554*2^15+BW1554*2^14+BX1554*2^13+BY1554*2^12+BZ1554*2^11+CA1554*2^10+CB1554*2^9+CC1554*2^8+CD1554*2^7+CE1554*2^6+CF1554*2^5+CG1554*2^4+CH1554*2^3+CI1554*2^2+CJ1554*2^1+CK1554*2^0</f>
        <v>0</v>
      </c>
      <c r="DP1554" s="16">
        <f>CL1554*2^15+CM1554*2^14+CN1554*2^13+CO1554*2^12+CP1554*2^11+CQ1554*2^10+CR1554*2^9+CS1554*2^8+CT1554*2^7+CU1554*2^6+CV1554*2^5+CW1554*2^4+CX1554*2^3+CY1554*2^2+CZ1554*2^1+DA1554*2^0</f>
        <v>0</v>
      </c>
      <c r="DQ1554" s="16">
        <v>0</v>
      </c>
      <c r="DR1554" s="16">
        <v>0</v>
      </c>
      <c r="DS1554" s="16">
        <v>1</v>
      </c>
      <c r="DT1554" s="16">
        <v>1</v>
      </c>
      <c r="DU1554" s="16">
        <f>MAX(0,MIN(AX1554,3))*2^14+MAX(0,MIN(AY1554,3))*2^12+MAX(0,MIN(AZ1554,3))*2^10+MAX(0,MIN(BA1554,3))*2^8+IF(AW1554&lt;0,31,IF(AW1554&gt;30,30,AW1554))</f>
        <v>0</v>
      </c>
      <c r="DV1554" s="16">
        <f>DD1554 + DE1554</f>
        <v>0</v>
      </c>
      <c r="DW1554" s="138"/>
      <c r="DX1554" s="137"/>
      <c r="DY1554" s="137"/>
      <c r="DZ1554" s="17"/>
      <c r="EA1554" s="15"/>
      <c r="EB1554" s="15"/>
      <c r="EC1554" s="15"/>
      <c r="ED1554" s="15"/>
    </row>
    <row r="1555" spans="1:134" ht="15" hidden="1" customHeight="1" x14ac:dyDescent="0.3">
      <c r="A1555" s="220"/>
      <c r="B1555" s="139"/>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48"/>
      <c r="AK1555" s="12"/>
      <c r="AL1555" s="12"/>
      <c r="AM1555" s="149"/>
      <c r="AN1555" s="150"/>
      <c r="AO1555" s="150"/>
      <c r="AP1555" s="150"/>
      <c r="AQ1555" s="132" t="s">
        <v>2369</v>
      </c>
      <c r="AR1555" s="141">
        <v>20000</v>
      </c>
      <c r="AS1555" s="142" t="s">
        <v>1220</v>
      </c>
      <c r="AT1555" s="13"/>
      <c r="AU1555" s="13"/>
      <c r="AV1555" s="12"/>
      <c r="AW1555" s="12"/>
      <c r="AX1555" s="12"/>
      <c r="AY1555" s="12"/>
      <c r="AZ1555" s="12"/>
      <c r="BA1555" s="12"/>
      <c r="BB1555" s="14"/>
      <c r="BC1555" s="14"/>
      <c r="BD1555" s="15"/>
      <c r="BE1555" s="137"/>
      <c r="BF1555" s="11"/>
      <c r="BG1555" s="11"/>
      <c r="BH1555" s="11"/>
      <c r="BI1555" s="11"/>
      <c r="BJ1555" s="11"/>
      <c r="BK1555" s="11"/>
      <c r="BL1555" s="11"/>
      <c r="BM1555" s="11"/>
      <c r="BN1555" s="11"/>
      <c r="BO1555" s="11"/>
      <c r="BP1555" s="11"/>
      <c r="BQ1555" s="11"/>
      <c r="BR1555" s="11"/>
      <c r="BS1555" s="11"/>
      <c r="BT1555" s="11"/>
      <c r="BU1555" s="11"/>
      <c r="BV1555" s="15"/>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c r="CU1555" s="15"/>
      <c r="CV1555" s="15"/>
      <c r="CW1555" s="15"/>
      <c r="CX1555" s="15"/>
      <c r="CY1555" s="15"/>
      <c r="CZ1555" s="15"/>
      <c r="DA1555" s="15"/>
      <c r="DB1555" s="16"/>
      <c r="DC1555" s="16"/>
      <c r="DD1555" s="16"/>
      <c r="DE1555" s="16"/>
      <c r="DF1555" s="17"/>
      <c r="DG1555" s="16"/>
      <c r="DH1555" s="16"/>
      <c r="DI1555" s="16"/>
      <c r="DJ1555" s="16"/>
      <c r="DK1555" s="16"/>
      <c r="DL1555" s="16"/>
      <c r="DM1555" s="13"/>
      <c r="DN1555" s="16"/>
      <c r="DO1555" s="16"/>
      <c r="DP1555" s="16"/>
      <c r="DQ1555" s="16"/>
      <c r="DR1555" s="16"/>
      <c r="DS1555" s="16"/>
      <c r="DT1555" s="16"/>
      <c r="DU1555" s="16"/>
      <c r="DV1555" s="16"/>
      <c r="DW1555" s="138"/>
      <c r="DX1555" s="137"/>
      <c r="DY1555" s="137"/>
      <c r="DZ1555" s="17"/>
      <c r="EA1555" s="15"/>
      <c r="EB1555" s="15"/>
      <c r="EC1555" s="15"/>
      <c r="ED1555" s="15"/>
    </row>
    <row r="1556" spans="1:134" ht="15" hidden="1" customHeight="1" x14ac:dyDescent="0.3">
      <c r="A1556" s="220"/>
      <c r="B1556" s="139"/>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48"/>
      <c r="AK1556" s="12"/>
      <c r="AL1556" s="12"/>
      <c r="AM1556" s="149"/>
      <c r="AN1556" s="150"/>
      <c r="AO1556" s="150"/>
      <c r="AP1556" s="150"/>
      <c r="AQ1556" s="132" t="s">
        <v>2417</v>
      </c>
      <c r="AR1556" s="447" t="s">
        <v>2418</v>
      </c>
      <c r="AS1556" s="447"/>
      <c r="AT1556" s="13"/>
      <c r="AU1556" s="13"/>
      <c r="AV1556" s="12"/>
      <c r="AW1556" s="12"/>
      <c r="AX1556" s="12"/>
      <c r="AY1556" s="12"/>
      <c r="AZ1556" s="12"/>
      <c r="BA1556" s="12"/>
      <c r="BB1556" s="14"/>
      <c r="BC1556" s="14"/>
      <c r="BD1556" s="15"/>
      <c r="BE1556" s="137"/>
      <c r="BF1556" s="11"/>
      <c r="BG1556" s="11"/>
      <c r="BH1556" s="11"/>
      <c r="BI1556" s="11"/>
      <c r="BJ1556" s="11"/>
      <c r="BK1556" s="11"/>
      <c r="BL1556" s="11"/>
      <c r="BM1556" s="11"/>
      <c r="BN1556" s="11"/>
      <c r="BO1556" s="11"/>
      <c r="BP1556" s="11"/>
      <c r="BQ1556" s="11"/>
      <c r="BR1556" s="11"/>
      <c r="BS1556" s="11"/>
      <c r="BT1556" s="11"/>
      <c r="BU1556" s="11"/>
      <c r="BV1556" s="15"/>
      <c r="BW1556" s="15"/>
      <c r="BX1556" s="15"/>
      <c r="BY1556" s="15"/>
      <c r="BZ1556" s="15"/>
      <c r="CA1556" s="15"/>
      <c r="CB1556" s="15"/>
      <c r="CC1556" s="15"/>
      <c r="CD1556" s="15"/>
      <c r="CE1556" s="15"/>
      <c r="CF1556" s="15"/>
      <c r="CG1556" s="15"/>
      <c r="CH1556" s="15"/>
      <c r="CI1556" s="15"/>
      <c r="CJ1556" s="15"/>
      <c r="CK1556" s="15"/>
      <c r="CL1556" s="15"/>
      <c r="CM1556" s="15"/>
      <c r="CN1556" s="15"/>
      <c r="CO1556" s="15"/>
      <c r="CP1556" s="15"/>
      <c r="CQ1556" s="15"/>
      <c r="CR1556" s="15"/>
      <c r="CS1556" s="15"/>
      <c r="CT1556" s="15"/>
      <c r="CU1556" s="15"/>
      <c r="CV1556" s="15"/>
      <c r="CW1556" s="15"/>
      <c r="CX1556" s="15"/>
      <c r="CY1556" s="15"/>
      <c r="CZ1556" s="15"/>
      <c r="DA1556" s="15"/>
      <c r="DB1556" s="16"/>
      <c r="DC1556" s="16"/>
      <c r="DD1556" s="16"/>
      <c r="DE1556" s="16"/>
      <c r="DF1556" s="17"/>
      <c r="DG1556" s="16"/>
      <c r="DH1556" s="16"/>
      <c r="DI1556" s="16"/>
      <c r="DJ1556" s="16"/>
      <c r="DK1556" s="16"/>
      <c r="DL1556" s="16"/>
      <c r="DM1556" s="13"/>
      <c r="DN1556" s="16"/>
      <c r="DO1556" s="16"/>
      <c r="DP1556" s="16"/>
      <c r="DQ1556" s="16"/>
      <c r="DR1556" s="16"/>
      <c r="DS1556" s="16"/>
      <c r="DT1556" s="16"/>
      <c r="DU1556" s="16"/>
      <c r="DV1556" s="16"/>
      <c r="DW1556" s="138"/>
      <c r="DX1556" s="137"/>
      <c r="DY1556" s="137"/>
      <c r="DZ1556" s="17"/>
      <c r="EA1556" s="15"/>
      <c r="EB1556" s="15"/>
      <c r="EC1556" s="15"/>
      <c r="ED1556" s="15"/>
    </row>
    <row r="1557" spans="1:134" ht="15" hidden="1" customHeight="1" x14ac:dyDescent="0.3">
      <c r="A1557" s="220"/>
      <c r="B1557" s="139"/>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48"/>
      <c r="AK1557" s="12"/>
      <c r="AL1557" s="12"/>
      <c r="AM1557" s="149"/>
      <c r="AN1557" s="150"/>
      <c r="AO1557" s="150"/>
      <c r="AP1557" s="150"/>
      <c r="AQ1557" s="132" t="s">
        <v>2419</v>
      </c>
      <c r="AR1557" s="141">
        <v>1</v>
      </c>
      <c r="AS1557" s="142"/>
      <c r="AT1557" s="13"/>
      <c r="AU1557" s="13"/>
      <c r="AV1557" s="12"/>
      <c r="AW1557" s="12"/>
      <c r="AX1557" s="12"/>
      <c r="AY1557" s="12"/>
      <c r="AZ1557" s="12"/>
      <c r="BA1557" s="12"/>
      <c r="BB1557" s="14"/>
      <c r="BC1557" s="14"/>
      <c r="BD1557" s="15"/>
      <c r="BE1557" s="137"/>
      <c r="BF1557" s="11"/>
      <c r="BG1557" s="11"/>
      <c r="BH1557" s="11"/>
      <c r="BI1557" s="11"/>
      <c r="BJ1557" s="11"/>
      <c r="BK1557" s="11"/>
      <c r="BL1557" s="11"/>
      <c r="BM1557" s="11"/>
      <c r="BN1557" s="11"/>
      <c r="BO1557" s="11"/>
      <c r="BP1557" s="11"/>
      <c r="BQ1557" s="11"/>
      <c r="BR1557" s="11"/>
      <c r="BS1557" s="11"/>
      <c r="BT1557" s="11"/>
      <c r="BU1557" s="11"/>
      <c r="BV1557" s="15"/>
      <c r="BW1557" s="15"/>
      <c r="BX1557" s="15"/>
      <c r="BY1557" s="15"/>
      <c r="BZ1557" s="15"/>
      <c r="CA1557" s="15"/>
      <c r="CB1557" s="15"/>
      <c r="CC1557" s="15"/>
      <c r="CD1557" s="15"/>
      <c r="CE1557" s="15"/>
      <c r="CF1557" s="15"/>
      <c r="CG1557" s="15"/>
      <c r="CH1557" s="15"/>
      <c r="CI1557" s="15"/>
      <c r="CJ1557" s="15"/>
      <c r="CK1557" s="15"/>
      <c r="CL1557" s="15"/>
      <c r="CM1557" s="15"/>
      <c r="CN1557" s="15"/>
      <c r="CO1557" s="15"/>
      <c r="CP1557" s="15"/>
      <c r="CQ1557" s="15"/>
      <c r="CR1557" s="15"/>
      <c r="CS1557" s="15"/>
      <c r="CT1557" s="15"/>
      <c r="CU1557" s="15"/>
      <c r="CV1557" s="15"/>
      <c r="CW1557" s="15"/>
      <c r="CX1557" s="15"/>
      <c r="CY1557" s="15"/>
      <c r="CZ1557" s="15"/>
      <c r="DA1557" s="15"/>
      <c r="DB1557" s="16"/>
      <c r="DC1557" s="16"/>
      <c r="DD1557" s="16"/>
      <c r="DE1557" s="16"/>
      <c r="DF1557" s="17"/>
      <c r="DG1557" s="16"/>
      <c r="DH1557" s="16"/>
      <c r="DI1557" s="16"/>
      <c r="DJ1557" s="16"/>
      <c r="DK1557" s="16"/>
      <c r="DL1557" s="16"/>
      <c r="DM1557" s="13"/>
      <c r="DN1557" s="16"/>
      <c r="DO1557" s="16"/>
      <c r="DP1557" s="16"/>
      <c r="DQ1557" s="16"/>
      <c r="DR1557" s="16"/>
      <c r="DS1557" s="16"/>
      <c r="DT1557" s="16"/>
      <c r="DU1557" s="16"/>
      <c r="DV1557" s="16"/>
      <c r="DW1557" s="138"/>
      <c r="DX1557" s="137"/>
      <c r="DY1557" s="137"/>
      <c r="DZ1557" s="17"/>
      <c r="EA1557" s="15"/>
      <c r="EB1557" s="15"/>
      <c r="EC1557" s="15"/>
      <c r="ED1557" s="15"/>
    </row>
    <row r="1558" spans="1:134" ht="15" hidden="1" customHeight="1" x14ac:dyDescent="0.3">
      <c r="A1558" s="154"/>
      <c r="B1558" s="139"/>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48"/>
      <c r="AK1558" s="12"/>
      <c r="AL1558" s="12"/>
      <c r="AM1558" s="149"/>
      <c r="AN1558" s="150"/>
      <c r="AO1558" s="150"/>
      <c r="AP1558" s="150"/>
      <c r="AQ1558" s="132" t="s">
        <v>2379</v>
      </c>
      <c r="AR1558" s="141">
        <v>10</v>
      </c>
      <c r="AS1558" s="142" t="s">
        <v>1488</v>
      </c>
      <c r="AT1558" s="13"/>
      <c r="AU1558" s="13"/>
      <c r="AV1558" s="12"/>
      <c r="AW1558" s="12"/>
      <c r="AX1558" s="12"/>
      <c r="AY1558" s="12"/>
      <c r="AZ1558" s="12"/>
      <c r="BA1558" s="12"/>
      <c r="BB1558" s="14"/>
      <c r="BC1558" s="14"/>
      <c r="BD1558" s="15"/>
      <c r="BE1558" s="137"/>
      <c r="BF1558" s="11"/>
      <c r="BG1558" s="11"/>
      <c r="BH1558" s="11"/>
      <c r="BI1558" s="11"/>
      <c r="BJ1558" s="11"/>
      <c r="BK1558" s="11"/>
      <c r="BL1558" s="11"/>
      <c r="BM1558" s="11"/>
      <c r="BN1558" s="11"/>
      <c r="BO1558" s="11"/>
      <c r="BP1558" s="11"/>
      <c r="BQ1558" s="11"/>
      <c r="BR1558" s="11"/>
      <c r="BS1558" s="11"/>
      <c r="BT1558" s="11"/>
      <c r="BU1558" s="11"/>
      <c r="BV1558" s="15"/>
      <c r="BW1558" s="15"/>
      <c r="BX1558" s="15"/>
      <c r="BY1558" s="15"/>
      <c r="BZ1558" s="15"/>
      <c r="CA1558" s="15"/>
      <c r="CB1558" s="15"/>
      <c r="CC1558" s="15"/>
      <c r="CD1558" s="15"/>
      <c r="CE1558" s="15"/>
      <c r="CF1558" s="15"/>
      <c r="CG1558" s="15"/>
      <c r="CH1558" s="15"/>
      <c r="CI1558" s="15"/>
      <c r="CJ1558" s="15"/>
      <c r="CK1558" s="15"/>
      <c r="CL1558" s="15"/>
      <c r="CM1558" s="15"/>
      <c r="CN1558" s="15"/>
      <c r="CO1558" s="15"/>
      <c r="CP1558" s="15"/>
      <c r="CQ1558" s="15"/>
      <c r="CR1558" s="15"/>
      <c r="CS1558" s="15"/>
      <c r="CT1558" s="15"/>
      <c r="CU1558" s="15"/>
      <c r="CV1558" s="15"/>
      <c r="CW1558" s="15"/>
      <c r="CX1558" s="15"/>
      <c r="CY1558" s="15"/>
      <c r="CZ1558" s="15"/>
      <c r="DA1558" s="15"/>
      <c r="DB1558" s="16"/>
      <c r="DC1558" s="16"/>
      <c r="DD1558" s="16"/>
      <c r="DE1558" s="16"/>
      <c r="DF1558" s="17"/>
      <c r="DG1558" s="16"/>
      <c r="DH1558" s="16"/>
      <c r="DI1558" s="16"/>
      <c r="DJ1558" s="16"/>
      <c r="DK1558" s="16"/>
      <c r="DL1558" s="16"/>
      <c r="DM1558" s="13"/>
      <c r="DN1558" s="16"/>
      <c r="DO1558" s="16"/>
      <c r="DP1558" s="16"/>
      <c r="DQ1558" s="16"/>
      <c r="DR1558" s="16"/>
      <c r="DS1558" s="16"/>
      <c r="DT1558" s="16"/>
      <c r="DU1558" s="16"/>
      <c r="DV1558" s="16"/>
      <c r="DW1558" s="138"/>
      <c r="DX1558" s="137"/>
      <c r="DY1558" s="137"/>
      <c r="DZ1558" s="17"/>
      <c r="EA1558" s="15"/>
      <c r="EB1558" s="15"/>
      <c r="EC1558" s="15"/>
      <c r="ED1558" s="15"/>
    </row>
    <row r="1559" spans="1:134" ht="15" hidden="1" customHeight="1" x14ac:dyDescent="0.3">
      <c r="A1559" s="153"/>
      <c r="B1559" s="139"/>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48"/>
      <c r="AK1559" s="12"/>
      <c r="AL1559" s="12"/>
      <c r="AM1559" s="149"/>
      <c r="AN1559" s="150"/>
      <c r="AO1559" s="150"/>
      <c r="AP1559" s="150"/>
      <c r="AQ1559" s="132" t="s">
        <v>2420</v>
      </c>
      <c r="AR1559" s="141">
        <v>100</v>
      </c>
      <c r="AS1559" s="142" t="s">
        <v>2421</v>
      </c>
      <c r="AT1559" s="13"/>
      <c r="AU1559" s="13"/>
      <c r="AV1559" s="12"/>
      <c r="AW1559" s="12"/>
      <c r="AX1559" s="12"/>
      <c r="AY1559" s="12"/>
      <c r="AZ1559" s="12"/>
      <c r="BA1559" s="12"/>
      <c r="BB1559" s="14"/>
      <c r="BC1559" s="14"/>
      <c r="BD1559" s="15"/>
      <c r="BE1559" s="137"/>
      <c r="BF1559" s="11"/>
      <c r="BG1559" s="11"/>
      <c r="BH1559" s="11"/>
      <c r="BI1559" s="11"/>
      <c r="BJ1559" s="11"/>
      <c r="BK1559" s="11"/>
      <c r="BL1559" s="11"/>
      <c r="BM1559" s="11"/>
      <c r="BN1559" s="11"/>
      <c r="BO1559" s="11"/>
      <c r="BP1559" s="11"/>
      <c r="BQ1559" s="11"/>
      <c r="BR1559" s="11"/>
      <c r="BS1559" s="11"/>
      <c r="BT1559" s="11"/>
      <c r="BU1559" s="11"/>
      <c r="BV1559" s="15"/>
      <c r="BW1559" s="15"/>
      <c r="BX1559" s="15"/>
      <c r="BY1559" s="15"/>
      <c r="BZ1559" s="15"/>
      <c r="CA1559" s="15"/>
      <c r="CB1559" s="15"/>
      <c r="CC1559" s="15"/>
      <c r="CD1559" s="15"/>
      <c r="CE1559" s="15"/>
      <c r="CF1559" s="15"/>
      <c r="CG1559" s="15"/>
      <c r="CH1559" s="15"/>
      <c r="CI1559" s="15"/>
      <c r="CJ1559" s="15"/>
      <c r="CK1559" s="15"/>
      <c r="CL1559" s="15"/>
      <c r="CM1559" s="15"/>
      <c r="CN1559" s="15"/>
      <c r="CO1559" s="15"/>
      <c r="CP1559" s="15"/>
      <c r="CQ1559" s="15"/>
      <c r="CR1559" s="15"/>
      <c r="CS1559" s="15"/>
      <c r="CT1559" s="15"/>
      <c r="CU1559" s="15"/>
      <c r="CV1559" s="15"/>
      <c r="CW1559" s="15"/>
      <c r="CX1559" s="15"/>
      <c r="CY1559" s="15"/>
      <c r="CZ1559" s="15"/>
      <c r="DA1559" s="15"/>
      <c r="DB1559" s="16"/>
      <c r="DC1559" s="16"/>
      <c r="DD1559" s="16"/>
      <c r="DE1559" s="16"/>
      <c r="DF1559" s="17"/>
      <c r="DG1559" s="16"/>
      <c r="DH1559" s="16"/>
      <c r="DI1559" s="16"/>
      <c r="DJ1559" s="16"/>
      <c r="DK1559" s="16"/>
      <c r="DL1559" s="16"/>
      <c r="DM1559" s="13"/>
      <c r="DN1559" s="16"/>
      <c r="DO1559" s="16"/>
      <c r="DP1559" s="16"/>
      <c r="DQ1559" s="16"/>
      <c r="DR1559" s="16"/>
      <c r="DS1559" s="16"/>
      <c r="DT1559" s="16"/>
      <c r="DU1559" s="16"/>
      <c r="DV1559" s="16"/>
      <c r="DW1559" s="138"/>
      <c r="DX1559" s="137"/>
      <c r="DY1559" s="137"/>
      <c r="DZ1559" s="17"/>
      <c r="EA1559" s="15"/>
      <c r="EB1559" s="15"/>
      <c r="EC1559" s="15"/>
      <c r="ED1559" s="15"/>
    </row>
    <row r="1560" spans="1:134" ht="15" hidden="1" customHeight="1" x14ac:dyDescent="0.3">
      <c r="A1560" s="153"/>
      <c r="B1560" s="139"/>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48"/>
      <c r="AK1560" s="12"/>
      <c r="AL1560" s="12"/>
      <c r="AM1560" s="149"/>
      <c r="AN1560" s="150"/>
      <c r="AO1560" s="150"/>
      <c r="AP1560" s="150"/>
      <c r="AQ1560" s="132" t="s">
        <v>2373</v>
      </c>
      <c r="AR1560" s="148">
        <v>1</v>
      </c>
      <c r="AS1560" s="12"/>
      <c r="AT1560" s="13"/>
      <c r="AU1560" s="13"/>
      <c r="AV1560" s="12"/>
      <c r="AW1560" s="12"/>
      <c r="AX1560" s="12"/>
      <c r="AY1560" s="12"/>
      <c r="AZ1560" s="12"/>
      <c r="BA1560" s="12"/>
      <c r="BB1560" s="14"/>
      <c r="BC1560" s="14"/>
      <c r="BD1560" s="15"/>
      <c r="BE1560" s="137"/>
      <c r="BF1560" s="11"/>
      <c r="BG1560" s="11"/>
      <c r="BH1560" s="11"/>
      <c r="BI1560" s="11"/>
      <c r="BJ1560" s="11"/>
      <c r="BK1560" s="11"/>
      <c r="BL1560" s="11"/>
      <c r="BM1560" s="11"/>
      <c r="BN1560" s="11"/>
      <c r="BO1560" s="11"/>
      <c r="BP1560" s="11"/>
      <c r="BQ1560" s="11"/>
      <c r="BR1560" s="11"/>
      <c r="BS1560" s="11"/>
      <c r="BT1560" s="11"/>
      <c r="BU1560" s="11"/>
      <c r="BV1560" s="15"/>
      <c r="BW1560" s="15"/>
      <c r="BX1560" s="15"/>
      <c r="BY1560" s="15"/>
      <c r="BZ1560" s="15"/>
      <c r="CA1560" s="15"/>
      <c r="CB1560" s="15"/>
      <c r="CC1560" s="15"/>
      <c r="CD1560" s="15"/>
      <c r="CE1560" s="15"/>
      <c r="CF1560" s="15"/>
      <c r="CG1560" s="15"/>
      <c r="CH1560" s="15"/>
      <c r="CI1560" s="15"/>
      <c r="CJ1560" s="15"/>
      <c r="CK1560" s="15"/>
      <c r="CL1560" s="15"/>
      <c r="CM1560" s="15"/>
      <c r="CN1560" s="15"/>
      <c r="CO1560" s="15"/>
      <c r="CP1560" s="15"/>
      <c r="CQ1560" s="15"/>
      <c r="CR1560" s="15"/>
      <c r="CS1560" s="15"/>
      <c r="CT1560" s="15"/>
      <c r="CU1560" s="15"/>
      <c r="CV1560" s="15"/>
      <c r="CW1560" s="15"/>
      <c r="CX1560" s="15"/>
      <c r="CY1560" s="15"/>
      <c r="CZ1560" s="15"/>
      <c r="DA1560" s="15"/>
      <c r="DB1560" s="16"/>
      <c r="DC1560" s="16"/>
      <c r="DD1560" s="16"/>
      <c r="DE1560" s="16"/>
      <c r="DF1560" s="17"/>
      <c r="DG1560" s="16"/>
      <c r="DH1560" s="16"/>
      <c r="DI1560" s="16"/>
      <c r="DJ1560" s="16"/>
      <c r="DK1560" s="16"/>
      <c r="DL1560" s="16"/>
      <c r="DM1560" s="13"/>
      <c r="DN1560" s="16"/>
      <c r="DO1560" s="16"/>
      <c r="DP1560" s="16"/>
      <c r="DQ1560" s="16"/>
      <c r="DR1560" s="16"/>
      <c r="DS1560" s="16"/>
      <c r="DT1560" s="16"/>
      <c r="DU1560" s="16"/>
      <c r="DV1560" s="16"/>
      <c r="DW1560" s="138"/>
      <c r="DX1560" s="137"/>
      <c r="DY1560" s="137"/>
      <c r="DZ1560" s="17"/>
      <c r="EA1560" s="15"/>
      <c r="EB1560" s="15"/>
      <c r="EC1560" s="15"/>
      <c r="ED1560" s="15"/>
    </row>
    <row r="1561" spans="1:134" ht="15" hidden="1" customHeight="1" x14ac:dyDescent="0.3">
      <c r="A1561" s="340"/>
      <c r="B1561" s="139"/>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48"/>
      <c r="AK1561" s="12"/>
      <c r="AL1561" s="12"/>
      <c r="AM1561" s="149"/>
      <c r="AN1561" s="150"/>
      <c r="AO1561" s="150"/>
      <c r="AP1561" s="150"/>
      <c r="AQ1561" s="132"/>
      <c r="AR1561" s="148"/>
      <c r="AS1561" s="12"/>
      <c r="AT1561" s="13"/>
      <c r="AU1561" s="13"/>
      <c r="AV1561" s="12"/>
      <c r="AW1561" s="12"/>
      <c r="AX1561" s="12"/>
      <c r="AY1561" s="12"/>
      <c r="AZ1561" s="12"/>
      <c r="BA1561" s="12"/>
      <c r="BB1561" s="14"/>
      <c r="BC1561" s="14"/>
      <c r="BD1561" s="15"/>
      <c r="BE1561" s="137"/>
      <c r="BF1561" s="11"/>
      <c r="BG1561" s="11"/>
      <c r="BH1561" s="11"/>
      <c r="BI1561" s="11"/>
      <c r="BJ1561" s="11"/>
      <c r="BK1561" s="11"/>
      <c r="BL1561" s="11"/>
      <c r="BM1561" s="11"/>
      <c r="BN1561" s="11"/>
      <c r="BO1561" s="11"/>
      <c r="BP1561" s="11"/>
      <c r="BQ1561" s="11"/>
      <c r="BR1561" s="11"/>
      <c r="BS1561" s="11"/>
      <c r="BT1561" s="11"/>
      <c r="BU1561" s="11"/>
      <c r="BV1561" s="15"/>
      <c r="BW1561" s="15"/>
      <c r="BX1561" s="15"/>
      <c r="BY1561" s="15"/>
      <c r="BZ1561" s="15"/>
      <c r="CA1561" s="15"/>
      <c r="CB1561" s="15"/>
      <c r="CC1561" s="15"/>
      <c r="CD1561" s="15"/>
      <c r="CE1561" s="15"/>
      <c r="CF1561" s="15"/>
      <c r="CG1561" s="15"/>
      <c r="CH1561" s="15"/>
      <c r="CI1561" s="15"/>
      <c r="CJ1561" s="15"/>
      <c r="CK1561" s="15"/>
      <c r="CL1561" s="15"/>
      <c r="CM1561" s="15"/>
      <c r="CN1561" s="15"/>
      <c r="CO1561" s="15"/>
      <c r="CP1561" s="15"/>
      <c r="CQ1561" s="15"/>
      <c r="CR1561" s="15"/>
      <c r="CS1561" s="15"/>
      <c r="CT1561" s="15"/>
      <c r="CU1561" s="15"/>
      <c r="CV1561" s="15"/>
      <c r="CW1561" s="15"/>
      <c r="CX1561" s="15"/>
      <c r="CY1561" s="15"/>
      <c r="CZ1561" s="15"/>
      <c r="DA1561" s="15"/>
      <c r="DB1561" s="16"/>
      <c r="DC1561" s="16"/>
      <c r="DD1561" s="16"/>
      <c r="DE1561" s="16"/>
      <c r="DF1561" s="17"/>
      <c r="DG1561" s="16"/>
      <c r="DH1561" s="16"/>
      <c r="DI1561" s="16"/>
      <c r="DJ1561" s="16"/>
      <c r="DK1561" s="16"/>
      <c r="DL1561" s="16"/>
      <c r="DM1561" s="13"/>
      <c r="DN1561" s="16"/>
      <c r="DO1561" s="16"/>
      <c r="DP1561" s="16"/>
      <c r="DQ1561" s="16"/>
      <c r="DR1561" s="16"/>
      <c r="DS1561" s="16"/>
      <c r="DT1561" s="16"/>
      <c r="DU1561" s="16"/>
      <c r="DV1561" s="16"/>
      <c r="DW1561" s="138"/>
      <c r="DX1561" s="137"/>
      <c r="DY1561" s="137"/>
      <c r="DZ1561" s="17"/>
      <c r="EA1561" s="15"/>
      <c r="EB1561" s="15"/>
      <c r="EC1561" s="15"/>
      <c r="ED1561" s="15"/>
    </row>
    <row r="1562" spans="1:134" ht="15" hidden="1" customHeight="1" x14ac:dyDescent="0.3">
      <c r="A1562" s="340"/>
      <c r="B1562" s="139"/>
      <c r="C1562" s="553" t="s">
        <v>2422</v>
      </c>
      <c r="D1562" s="151"/>
      <c r="E1562" s="151"/>
      <c r="F1562" s="151"/>
      <c r="G1562" s="151"/>
      <c r="H1562" s="151"/>
      <c r="I1562" s="151"/>
      <c r="J1562" s="151"/>
      <c r="K1562" s="151"/>
      <c r="L1562" s="151"/>
      <c r="M1562" s="151"/>
      <c r="N1562" s="151"/>
      <c r="O1562" s="151"/>
      <c r="P1562" s="151"/>
      <c r="Q1562" s="151"/>
      <c r="R1562" s="151"/>
      <c r="S1562" s="151"/>
      <c r="T1562" s="151"/>
      <c r="U1562" s="151"/>
      <c r="V1562" s="151"/>
      <c r="W1562" s="151"/>
      <c r="X1562" s="151"/>
      <c r="Y1562" s="151"/>
      <c r="Z1562" s="151"/>
      <c r="AA1562" s="151"/>
      <c r="AB1562" s="151"/>
      <c r="AC1562" s="151"/>
      <c r="AD1562" s="151"/>
      <c r="AE1562" s="151"/>
      <c r="AF1562" s="151"/>
      <c r="AG1562" s="151"/>
      <c r="AH1562" s="151"/>
      <c r="AI1562" s="151"/>
      <c r="AJ1562" s="128">
        <f>IF($DM1562=0,0,(IF(_xlfn.BITAND($DM1562, 128),"8,", "") &amp; IF(_xlfn.BITAND($DM1562,64),"7,", "") &amp; IF(_xlfn.BITAND($DM1562,7), _xlfn.BITAND($DM1562,7) &amp; ",", "") &amp; IF(_xlfn.BITAND($DM1562, 56), _xlfn.BITAND($DM1562, 56)/8, "")))</f>
        <v>0</v>
      </c>
      <c r="AK1562" s="135">
        <v>516179</v>
      </c>
      <c r="AL1562" s="135">
        <v>31</v>
      </c>
      <c r="AM1562" s="194" t="s">
        <v>165</v>
      </c>
      <c r="AN1562" s="195" t="s">
        <v>2423</v>
      </c>
      <c r="AO1562" s="195" t="s">
        <v>167</v>
      </c>
      <c r="AP1562" s="195" t="s">
        <v>2423</v>
      </c>
      <c r="AQ1562" s="132"/>
      <c r="AR1562" s="148"/>
      <c r="AS1562" s="12"/>
      <c r="AT1562" s="198">
        <v>10</v>
      </c>
      <c r="AU1562" s="198">
        <v>5</v>
      </c>
      <c r="AV1562" s="12" t="s">
        <v>259</v>
      </c>
      <c r="AW1562" s="135">
        <v>0</v>
      </c>
      <c r="AX1562" s="135">
        <v>0</v>
      </c>
      <c r="AY1562" s="135">
        <v>0</v>
      </c>
      <c r="AZ1562" s="135">
        <v>0</v>
      </c>
      <c r="BA1562" s="135">
        <v>0</v>
      </c>
      <c r="BB1562" s="136"/>
      <c r="BC1562" s="136"/>
      <c r="BD1562" s="15"/>
      <c r="BE1562" s="137" t="str">
        <f>IF(C1562="","",C1562)</f>
        <v>Fuel is low</v>
      </c>
      <c r="BF1562" s="11"/>
      <c r="BG1562" s="11"/>
      <c r="BH1562" s="11"/>
      <c r="BI1562" s="11"/>
      <c r="BJ1562" s="11"/>
      <c r="BK1562" s="11"/>
      <c r="BL1562" s="11"/>
      <c r="BM1562" s="11"/>
      <c r="BN1562" s="11"/>
      <c r="BO1562" s="11"/>
      <c r="BP1562" s="11"/>
      <c r="BQ1562" s="11"/>
      <c r="BR1562" s="11"/>
      <c r="BS1562" s="11"/>
      <c r="BT1562" s="11"/>
      <c r="BU1562" s="11"/>
      <c r="BV1562" s="15">
        <f>IF(UPPER(TRIM(D1562))="X",1,0)</f>
        <v>0</v>
      </c>
      <c r="BW1562" s="15">
        <f>IF(UPPER(TRIM(E1562))="X",1,0)</f>
        <v>0</v>
      </c>
      <c r="BX1562" s="15">
        <f>IF(UPPER(TRIM(F1562))="X",1,0)</f>
        <v>0</v>
      </c>
      <c r="BY1562" s="15">
        <f>IF(UPPER(TRIM(G1562))="X",1,0)</f>
        <v>0</v>
      </c>
      <c r="BZ1562" s="15">
        <f>IF(UPPER(TRIM(H1562))="X",1,0)</f>
        <v>0</v>
      </c>
      <c r="CA1562" s="15">
        <f>IF(UPPER(TRIM(J1562))="X",1,0)</f>
        <v>0</v>
      </c>
      <c r="CB1562" s="15">
        <f>IF(UPPER(TRIM(L1562))="X",1,0)</f>
        <v>0</v>
      </c>
      <c r="CC1562" s="15">
        <f>IF(UPPER(TRIM(M1562))="X",1,0)</f>
        <v>0</v>
      </c>
      <c r="CD1562" s="15">
        <f>IF(UPPER(TRIM(I1562))="X",1,0)</f>
        <v>0</v>
      </c>
      <c r="CE1562" s="15">
        <f>IF(UPPER(TRIM(K1562))="X",1,0)</f>
        <v>0</v>
      </c>
      <c r="CF1562" s="15">
        <f t="shared" ref="CF1562:CX1562" si="735">IF(UPPER(TRIM(N1562))="X",1,0)</f>
        <v>0</v>
      </c>
      <c r="CG1562" s="15">
        <f t="shared" si="735"/>
        <v>0</v>
      </c>
      <c r="CH1562" s="15">
        <f t="shared" si="735"/>
        <v>0</v>
      </c>
      <c r="CI1562" s="15">
        <f t="shared" si="735"/>
        <v>0</v>
      </c>
      <c r="CJ1562" s="15">
        <f t="shared" si="735"/>
        <v>0</v>
      </c>
      <c r="CK1562" s="15">
        <f t="shared" si="735"/>
        <v>0</v>
      </c>
      <c r="CL1562" s="15">
        <f t="shared" si="735"/>
        <v>0</v>
      </c>
      <c r="CM1562" s="15">
        <f t="shared" si="735"/>
        <v>0</v>
      </c>
      <c r="CN1562" s="15">
        <f t="shared" si="735"/>
        <v>0</v>
      </c>
      <c r="CO1562" s="15">
        <f t="shared" si="735"/>
        <v>0</v>
      </c>
      <c r="CP1562" s="15">
        <f t="shared" si="735"/>
        <v>0</v>
      </c>
      <c r="CQ1562" s="15">
        <f t="shared" si="735"/>
        <v>0</v>
      </c>
      <c r="CR1562" s="15">
        <f t="shared" si="735"/>
        <v>0</v>
      </c>
      <c r="CS1562" s="15">
        <f t="shared" si="735"/>
        <v>0</v>
      </c>
      <c r="CT1562" s="15">
        <f t="shared" si="735"/>
        <v>0</v>
      </c>
      <c r="CU1562" s="15">
        <f t="shared" si="735"/>
        <v>0</v>
      </c>
      <c r="CV1562" s="15">
        <f t="shared" si="735"/>
        <v>0</v>
      </c>
      <c r="CW1562" s="15">
        <f t="shared" si="735"/>
        <v>0</v>
      </c>
      <c r="CX1562" s="15">
        <f t="shared" si="735"/>
        <v>0</v>
      </c>
      <c r="CY1562" s="15">
        <v>0</v>
      </c>
      <c r="CZ1562" s="15">
        <f>IF(UPPER(TRIM(AH1562))="X",1,0)</f>
        <v>0</v>
      </c>
      <c r="DA1562" s="15">
        <v>0</v>
      </c>
      <c r="DB1562" s="16">
        <f>IF(UPPER(TRIM(AM1562))="P", 0, IF(UPPER(TRIM(AM1562))="C", 16384, IF(UPPER(TRIM(AM1562))="B", 32768, IF(UPPER(TRIM(AM1562))="U", 49152, -1))))</f>
        <v>0</v>
      </c>
      <c r="DC1562" s="16">
        <f>HEX2DEC(AN1562)</f>
        <v>12380</v>
      </c>
      <c r="DD1562" s="16">
        <f>IF(UPPER(TRIM(BB1562))="",0,IF(UPPER(TRIM(BB1562))="M",32,IF(UPPER(TRIM(BB1562))="H",64,IF(UPPER(TRIM(BB1562))="I",128,-1))))</f>
        <v>0</v>
      </c>
      <c r="DE1562" s="16">
        <f>IF(UPPER(TRIM(BC1562))="",0, IF(UPPER(TRIM(BC1562))="U",1,IF(UPPER(TRIM(BC1562))="A",2,IF(UPPER(TRIM(BC1562))="B1",4,IF(UPPER(TRIM(BC1562))="B2",8,IF(UPPER(TRIM(BC1562))="C",16,-1))))))</f>
        <v>0</v>
      </c>
      <c r="DF1562" s="17"/>
      <c r="DG1562" s="16">
        <v>1015</v>
      </c>
      <c r="DH1562" s="16">
        <f>AK1562</f>
        <v>516179</v>
      </c>
      <c r="DI1562" s="16">
        <f>AL1562</f>
        <v>31</v>
      </c>
      <c r="DJ1562" s="16">
        <f>DB1562 + DC1562</f>
        <v>12380</v>
      </c>
      <c r="DK1562" s="16">
        <f>HEX2DEC(AO1562)</f>
        <v>0</v>
      </c>
      <c r="DL1562" s="16">
        <f>HEX2DEC(AP1562)</f>
        <v>12380</v>
      </c>
      <c r="DM1562" s="13">
        <v>0</v>
      </c>
      <c r="DN1562" s="16">
        <v>711</v>
      </c>
      <c r="DO1562" s="16">
        <f>BV1562*2^15+BW1562*2^14+BX1562*2^13+BY1562*2^12+BZ1562*2^11+CA1562*2^10+CB1562*2^9+CC1562*2^8+CD1562*2^7+CE1562*2^6+CF1562*2^5+CG1562*2^4+CH1562*2^3+CI1562*2^2+CJ1562*2^1+CK1562*2^0</f>
        <v>0</v>
      </c>
      <c r="DP1562" s="16">
        <f>CL1562*2^15+CM1562*2^14+CN1562*2^13+CO1562*2^12+CP1562*2^11+CQ1562*2^10+CR1562*2^9+CS1562*2^8+CT1562*2^7+CU1562*2^6+CV1562*2^5+CW1562*2^4+CX1562*2^3+CY1562*2^2+CZ1562*2^1+DA1562*2^0</f>
        <v>0</v>
      </c>
      <c r="DQ1562" s="16">
        <f>IF(DS1562=2,AT1562*1000,AT1562)</f>
        <v>10000</v>
      </c>
      <c r="DR1562" s="16">
        <f>IF(DT1562=2,AU1562*1000,AU1562)</f>
        <v>5000</v>
      </c>
      <c r="DS1562" s="16">
        <v>2</v>
      </c>
      <c r="DT1562" s="16">
        <v>2</v>
      </c>
      <c r="DU1562" s="16">
        <f>MAX(0,MIN(AX1562,3))*2^14+MAX(0,MIN(AY1562,3))*2^12+MAX(0,MIN(AZ1562,3))*2^10+MAX(0,MIN(BA1562,3))*2^8+IF(AW1562&lt;0,31,IF(AW1562&gt;30,30,AW1562))</f>
        <v>0</v>
      </c>
      <c r="DV1562" s="16">
        <f>DD1562 + DE1562</f>
        <v>0</v>
      </c>
      <c r="DW1562" s="138"/>
      <c r="DX1562" s="137"/>
      <c r="DY1562" s="137"/>
      <c r="DZ1562" s="17"/>
      <c r="EA1562" s="15"/>
      <c r="EB1562" s="15"/>
      <c r="EC1562" s="15"/>
      <c r="ED1562" s="15"/>
    </row>
    <row r="1563" spans="1:134" ht="15" hidden="1" customHeight="1" x14ac:dyDescent="0.3">
      <c r="A1563" s="340"/>
      <c r="B1563" s="176"/>
      <c r="C1563" s="567"/>
      <c r="D1563" s="349"/>
      <c r="E1563" s="349"/>
      <c r="F1563" s="349"/>
      <c r="G1563" s="349"/>
      <c r="H1563" s="349"/>
      <c r="I1563" s="349"/>
      <c r="J1563" s="349"/>
      <c r="K1563" s="349"/>
      <c r="L1563" s="349"/>
      <c r="M1563" s="349"/>
      <c r="N1563" s="349"/>
      <c r="O1563" s="349"/>
      <c r="P1563" s="349"/>
      <c r="Q1563" s="349"/>
      <c r="R1563" s="349"/>
      <c r="S1563" s="349"/>
      <c r="T1563" s="349"/>
      <c r="U1563" s="349"/>
      <c r="V1563" s="349"/>
      <c r="W1563" s="349"/>
      <c r="X1563" s="349"/>
      <c r="Y1563" s="349"/>
      <c r="Z1563" s="349"/>
      <c r="AA1563" s="349"/>
      <c r="AB1563" s="349"/>
      <c r="AC1563" s="349"/>
      <c r="AD1563" s="349"/>
      <c r="AE1563" s="349"/>
      <c r="AF1563" s="349"/>
      <c r="AG1563" s="349"/>
      <c r="AH1563" s="349"/>
      <c r="AI1563" s="349"/>
      <c r="AJ1563" s="285"/>
      <c r="AK1563" s="184"/>
      <c r="AL1563" s="184"/>
      <c r="AM1563" s="286"/>
      <c r="AN1563" s="287"/>
      <c r="AO1563" s="287"/>
      <c r="AP1563" s="287"/>
      <c r="AR1563" s="189"/>
      <c r="AS1563" s="184"/>
      <c r="AT1563" s="190"/>
      <c r="AU1563" s="341"/>
      <c r="AV1563" s="184"/>
      <c r="AW1563" s="184"/>
      <c r="AX1563" s="184"/>
      <c r="AY1563" s="184"/>
      <c r="AZ1563" s="184"/>
      <c r="BA1563" s="184"/>
      <c r="BB1563" s="186"/>
      <c r="BC1563" s="186"/>
      <c r="BD1563" s="15"/>
      <c r="BE1563" s="137" t="s">
        <v>183</v>
      </c>
      <c r="BF1563" s="146"/>
      <c r="BG1563" s="146"/>
      <c r="BH1563" s="146"/>
      <c r="BI1563" s="11" t="s">
        <v>183</v>
      </c>
      <c r="BJ1563" s="11" t="s">
        <v>183</v>
      </c>
      <c r="BK1563" s="11" t="s">
        <v>183</v>
      </c>
      <c r="BL1563" s="11" t="s">
        <v>183</v>
      </c>
      <c r="BM1563" s="11" t="s">
        <v>183</v>
      </c>
      <c r="BN1563" s="11" t="s">
        <v>183</v>
      </c>
      <c r="BO1563" s="11" t="s">
        <v>183</v>
      </c>
      <c r="BP1563" s="11" t="s">
        <v>183</v>
      </c>
      <c r="BQ1563" s="11" t="s">
        <v>183</v>
      </c>
      <c r="BR1563" s="11" t="s">
        <v>183</v>
      </c>
      <c r="BS1563" s="11" t="s">
        <v>183</v>
      </c>
      <c r="BT1563" s="11" t="s">
        <v>183</v>
      </c>
      <c r="BU1563" s="11"/>
      <c r="BV1563" s="15"/>
      <c r="BW1563" s="15"/>
      <c r="BX1563" s="15"/>
      <c r="BY1563" s="15"/>
      <c r="BZ1563" s="15"/>
      <c r="CA1563" s="15"/>
      <c r="CB1563" s="15"/>
      <c r="CC1563" s="15"/>
      <c r="CD1563" s="15"/>
      <c r="CE1563" s="15"/>
      <c r="CF1563" s="15"/>
      <c r="CG1563" s="15"/>
      <c r="CH1563" s="15"/>
      <c r="CI1563" s="15"/>
      <c r="CJ1563" s="15"/>
      <c r="CK1563" s="15"/>
      <c r="CL1563" s="15"/>
      <c r="CM1563" s="15"/>
      <c r="CN1563" s="15"/>
      <c r="CO1563" s="15"/>
      <c r="CP1563" s="15"/>
      <c r="CQ1563" s="15"/>
      <c r="CR1563" s="15"/>
      <c r="CS1563" s="15"/>
      <c r="CT1563" s="15"/>
      <c r="CU1563" s="15"/>
      <c r="CV1563" s="15"/>
      <c r="CW1563" s="15"/>
      <c r="CX1563" s="15"/>
      <c r="CY1563" s="15"/>
      <c r="CZ1563" s="15"/>
      <c r="DA1563" s="15"/>
      <c r="DB1563" s="16"/>
      <c r="DC1563" s="16"/>
      <c r="DD1563" s="16"/>
      <c r="DE1563" s="16"/>
      <c r="DF1563" s="17"/>
      <c r="DG1563" s="16"/>
      <c r="DH1563" s="16"/>
      <c r="DI1563" s="16"/>
      <c r="DJ1563" s="16"/>
      <c r="DK1563" s="16"/>
      <c r="DL1563" s="16"/>
      <c r="DM1563" s="185">
        <v>0</v>
      </c>
      <c r="DN1563" s="16"/>
      <c r="DO1563" s="16"/>
      <c r="DP1563" s="16"/>
      <c r="DQ1563" s="16"/>
      <c r="DR1563" s="16"/>
      <c r="DS1563" s="16"/>
      <c r="DT1563" s="16"/>
      <c r="DU1563" s="16"/>
      <c r="DV1563" s="16"/>
      <c r="DW1563" s="138"/>
      <c r="DX1563" s="137"/>
      <c r="DY1563" s="137"/>
      <c r="DZ1563" s="17"/>
      <c r="EA1563" s="15"/>
      <c r="EB1563" s="15"/>
      <c r="EC1563" s="15"/>
      <c r="ED1563" s="15"/>
    </row>
    <row r="1564" spans="1:134" ht="15" customHeight="1" x14ac:dyDescent="0.3">
      <c r="A1564" s="220"/>
      <c r="B1564" s="139"/>
      <c r="C1564" s="586" t="s">
        <v>2424</v>
      </c>
      <c r="D1564" s="193" t="s">
        <v>184</v>
      </c>
      <c r="E1564" s="192"/>
      <c r="F1564" s="292"/>
      <c r="G1564" s="193" t="s">
        <v>184</v>
      </c>
      <c r="H1564" s="192"/>
      <c r="I1564" s="193"/>
      <c r="J1564" s="193" t="s">
        <v>184</v>
      </c>
      <c r="K1564" s="193" t="s">
        <v>184</v>
      </c>
      <c r="L1564" s="193"/>
      <c r="M1564" s="193"/>
      <c r="N1564" s="193"/>
      <c r="O1564" s="193"/>
      <c r="P1564" s="193"/>
      <c r="Q1564" s="193"/>
      <c r="R1564" s="193"/>
      <c r="S1564" s="193"/>
      <c r="T1564" s="193"/>
      <c r="U1564" s="193"/>
      <c r="V1564" s="193"/>
      <c r="W1564" s="193"/>
      <c r="X1564" s="193"/>
      <c r="Y1564" s="193"/>
      <c r="Z1564" s="193"/>
      <c r="AA1564" s="193"/>
      <c r="AB1564" s="193"/>
      <c r="AC1564" s="193"/>
      <c r="AD1564" s="193"/>
      <c r="AE1564" s="193"/>
      <c r="AF1564" s="193"/>
      <c r="AG1564" s="193"/>
      <c r="AH1564" s="193"/>
      <c r="AI1564" s="193"/>
      <c r="AJ1564" s="128">
        <f>IF($DM1564=0,0,(IF(_xlfn.BITAND($DM1564, 128),"8,", "") &amp; IF(_xlfn.BITAND($DM1564,64),"7,", "") &amp; IF(_xlfn.BITAND($DM1564,7), _xlfn.BITAND($DM1564,7) &amp; ",", "") &amp; IF(_xlfn.BITAND($DM1564, 56), _xlfn.BITAND($DM1564, 56)/8, "")))</f>
        <v>0</v>
      </c>
      <c r="AK1564" s="129">
        <v>106</v>
      </c>
      <c r="AL1564" s="129">
        <v>16</v>
      </c>
      <c r="AM1564" s="130" t="s">
        <v>165</v>
      </c>
      <c r="AN1564" s="131" t="s">
        <v>2425</v>
      </c>
      <c r="AO1564" s="131" t="s">
        <v>343</v>
      </c>
      <c r="AP1564" s="302" t="s">
        <v>2426</v>
      </c>
      <c r="AQ1564" s="132" t="s">
        <v>2427</v>
      </c>
      <c r="AR1564" s="261">
        <v>15.5</v>
      </c>
      <c r="AS1564" s="12" t="s">
        <v>194</v>
      </c>
      <c r="AT1564" s="198">
        <v>2</v>
      </c>
      <c r="AU1564" s="198">
        <v>4</v>
      </c>
      <c r="AV1564" s="12" t="s">
        <v>259</v>
      </c>
      <c r="AW1564" s="135">
        <v>0</v>
      </c>
      <c r="AX1564" s="135">
        <v>0</v>
      </c>
      <c r="AY1564" s="135">
        <v>0</v>
      </c>
      <c r="AZ1564" s="135">
        <v>0</v>
      </c>
      <c r="BA1564" s="135">
        <v>0</v>
      </c>
      <c r="BB1564" s="136"/>
      <c r="BC1564" s="136"/>
      <c r="BD1564" s="15"/>
      <c r="BE1564" s="137" t="str">
        <f>IF(C1564="","",C1564)</f>
        <v>MAP high pressure</v>
      </c>
      <c r="BF1564" s="11" t="s">
        <v>264</v>
      </c>
      <c r="BG1564" s="11" t="s">
        <v>265</v>
      </c>
      <c r="BH1564" s="11" t="s">
        <v>266</v>
      </c>
      <c r="BI1564" s="11" t="s">
        <v>525</v>
      </c>
      <c r="BJ1564" s="11" t="s">
        <v>268</v>
      </c>
      <c r="BK1564" s="11" t="s">
        <v>485</v>
      </c>
      <c r="BL1564" s="11" t="s">
        <v>350</v>
      </c>
      <c r="BM1564" s="11" t="s">
        <v>179</v>
      </c>
      <c r="BN1564" s="11" t="s">
        <v>182</v>
      </c>
      <c r="BO1564" s="11" t="s">
        <v>181</v>
      </c>
      <c r="BP1564" s="11" t="s">
        <v>272</v>
      </c>
      <c r="BQ1564" s="11" t="s">
        <v>182</v>
      </c>
      <c r="BR1564" s="11" t="s">
        <v>182</v>
      </c>
      <c r="BS1564" s="11" t="s">
        <v>183</v>
      </c>
      <c r="BT1564" s="11" t="s">
        <v>182</v>
      </c>
      <c r="BU1564" s="11"/>
      <c r="BV1564" s="15">
        <f>IF(UPPER(TRIM(D1564))="X",1,0)</f>
        <v>1</v>
      </c>
      <c r="BW1564" s="15">
        <f>IF(UPPER(TRIM(E1564))="X",1,0)</f>
        <v>0</v>
      </c>
      <c r="BX1564" s="15">
        <f>IF(UPPER(TRIM(F1564))="X",1,0)</f>
        <v>0</v>
      </c>
      <c r="BY1564" s="15">
        <f>IF(UPPER(TRIM(G1564))="X",1,0)</f>
        <v>1</v>
      </c>
      <c r="BZ1564" s="15">
        <f>IF(UPPER(TRIM(H1564))="X",1,0)</f>
        <v>0</v>
      </c>
      <c r="CA1564" s="15">
        <f>IF(UPPER(TRIM(J1564))="X",1,0)</f>
        <v>1</v>
      </c>
      <c r="CB1564" s="15">
        <f>IF(UPPER(TRIM(L1564))="X",1,0)</f>
        <v>0</v>
      </c>
      <c r="CC1564" s="15">
        <f>IF(UPPER(TRIM(M1564))="X",1,0)</f>
        <v>0</v>
      </c>
      <c r="CD1564" s="15">
        <f>IF(UPPER(TRIM(I1564))="X",1,0)</f>
        <v>0</v>
      </c>
      <c r="CE1564" s="15">
        <f>IF(UPPER(TRIM(K1564))="X",1,0)</f>
        <v>1</v>
      </c>
      <c r="CF1564" s="15">
        <f t="shared" ref="CF1564:DA1564" si="736">IF(UPPER(TRIM(N1564))="X",1,0)</f>
        <v>0</v>
      </c>
      <c r="CG1564" s="15">
        <f t="shared" si="736"/>
        <v>0</v>
      </c>
      <c r="CH1564" s="15">
        <f t="shared" si="736"/>
        <v>0</v>
      </c>
      <c r="CI1564" s="15">
        <f t="shared" si="736"/>
        <v>0</v>
      </c>
      <c r="CJ1564" s="15">
        <f t="shared" si="736"/>
        <v>0</v>
      </c>
      <c r="CK1564" s="15">
        <f t="shared" si="736"/>
        <v>0</v>
      </c>
      <c r="CL1564" s="15">
        <f t="shared" si="736"/>
        <v>0</v>
      </c>
      <c r="CM1564" s="15">
        <f t="shared" si="736"/>
        <v>0</v>
      </c>
      <c r="CN1564" s="15">
        <f t="shared" si="736"/>
        <v>0</v>
      </c>
      <c r="CO1564" s="15">
        <f t="shared" si="736"/>
        <v>0</v>
      </c>
      <c r="CP1564" s="15">
        <f t="shared" si="736"/>
        <v>0</v>
      </c>
      <c r="CQ1564" s="15">
        <f t="shared" si="736"/>
        <v>0</v>
      </c>
      <c r="CR1564" s="15">
        <f t="shared" si="736"/>
        <v>0</v>
      </c>
      <c r="CS1564" s="15">
        <f t="shared" si="736"/>
        <v>0</v>
      </c>
      <c r="CT1564" s="15">
        <f t="shared" si="736"/>
        <v>0</v>
      </c>
      <c r="CU1564" s="15">
        <f t="shared" si="736"/>
        <v>0</v>
      </c>
      <c r="CV1564" s="15">
        <f t="shared" si="736"/>
        <v>0</v>
      </c>
      <c r="CW1564" s="15">
        <f t="shared" si="736"/>
        <v>0</v>
      </c>
      <c r="CX1564" s="15">
        <f t="shared" si="736"/>
        <v>0</v>
      </c>
      <c r="CY1564" s="15">
        <f t="shared" si="736"/>
        <v>0</v>
      </c>
      <c r="CZ1564" s="15">
        <f t="shared" si="736"/>
        <v>0</v>
      </c>
      <c r="DA1564" s="15">
        <f t="shared" si="736"/>
        <v>0</v>
      </c>
      <c r="DB1564" s="475">
        <f>IF(UPPER(TRIM(AM1564))="P", 0, IF(UPPER(TRIM(AM1564))="C", 16384, IF(UPPER(TRIM(AM1564))="B", 32768, IF(UPPER(TRIM(AM1564))="U", 49152, -1))))</f>
        <v>0</v>
      </c>
      <c r="DC1564" s="475">
        <f>HEX2DEC(AN1564)</f>
        <v>261</v>
      </c>
      <c r="DD1564" s="475">
        <f>IF(UPPER(TRIM(BB1564))="",0,IF(UPPER(TRIM(BB1564))="M",32,IF(UPPER(TRIM(BB1564))="H",64,IF(UPPER(TRIM(BB1564))="I",128,-1))))</f>
        <v>0</v>
      </c>
      <c r="DE1564" s="475">
        <f>IF(UPPER(TRIM(BC1564))="",0, IF(UPPER(TRIM(BC1564))="U",1,IF(UPPER(TRIM(BC1564))="A",2,IF(UPPER(TRIM(BC1564))="B1",4,IF(UPPER(TRIM(BC1564))="B2",8,IF(UPPER(TRIM(BC1564))="C",16,-1))))))</f>
        <v>0</v>
      </c>
      <c r="DF1564" s="17"/>
      <c r="DG1564" s="475">
        <v>0</v>
      </c>
      <c r="DH1564" s="475">
        <f>AK1564</f>
        <v>106</v>
      </c>
      <c r="DI1564" s="475">
        <f>AL1564</f>
        <v>16</v>
      </c>
      <c r="DJ1564" s="475">
        <f>DB1564 + DC1564</f>
        <v>261</v>
      </c>
      <c r="DK1564" s="475">
        <f>HEX2DEC(AO1564)</f>
        <v>18</v>
      </c>
      <c r="DL1564" s="475">
        <f>HEX2DEC(AP1564)</f>
        <v>305</v>
      </c>
      <c r="DM1564" s="128">
        <v>0</v>
      </c>
      <c r="DN1564" s="475">
        <v>0</v>
      </c>
      <c r="DO1564" s="475">
        <f>BV1564*2^15+BW1564*2^14+BX1564*2^13+BY1564*2^12+BZ1564*2^11+CA1564*2^10+CB1564*2^9+CC1564*2^8+CD1564*2^7+CE1564*2^6+CF1564*2^5+CG1564*2^4+CH1564*2^3+CI1564*2^2+CJ1564*2^1+CK1564*2^0</f>
        <v>37952</v>
      </c>
      <c r="DP1564" s="475">
        <f>CL1564*2^15+CM1564*2^14+CN1564*2^13+CO1564*2^12+CP1564*2^11+CQ1564*2^10+CR1564*2^9+CS1564*2^8+CT1564*2^7+CU1564*2^6+CV1564*2^5+CW1564*2^4+CX1564*2^3+CY1564*2^2+CZ1564*2^1+DA1564*2^0</f>
        <v>0</v>
      </c>
      <c r="DQ1564" s="475">
        <f>IF(DS1564=2,AT1564*1000,IF(DS1564&gt;2,AT1564,HEX2DEC("40000000")))</f>
        <v>2000</v>
      </c>
      <c r="DR1564" s="475">
        <f>IF(DT1564=2,AU1564*1000,IF(DT1564&gt;2,AU1564,HEX2DEC("40000000")))</f>
        <v>4000</v>
      </c>
      <c r="DS1564" s="475">
        <v>2</v>
      </c>
      <c r="DT1564" s="475">
        <v>2</v>
      </c>
      <c r="DU1564" s="475">
        <f>MAX(0,MIN(AX1564,3))*2^14+MAX(0,MIN(AY1564,3))*2^12+MAX(0,MIN(AZ1564,3))*2^10+MAX(0,MIN(BA1564,3))*2^8+IF(AW1564&lt;0,31,IF(AW1564&gt;30,30,AW1564))</f>
        <v>0</v>
      </c>
      <c r="DV1564" s="475">
        <f>DD1564 + DE1564</f>
        <v>0</v>
      </c>
      <c r="DW1564" s="138" t="s">
        <v>184</v>
      </c>
      <c r="DX1564" s="137" t="s">
        <v>273</v>
      </c>
      <c r="DY1564" s="137" t="s">
        <v>186</v>
      </c>
      <c r="DZ1564" s="17"/>
      <c r="EA1564" s="15"/>
      <c r="EB1564" s="15"/>
      <c r="EC1564" s="15"/>
      <c r="ED1564" s="15"/>
    </row>
    <row r="1565" spans="1:134" ht="15" hidden="1" customHeight="1" x14ac:dyDescent="0.3">
      <c r="A1565" s="154"/>
      <c r="B1565" s="139"/>
      <c r="C1565" s="586"/>
      <c r="D1565" s="476"/>
      <c r="E1565" s="476"/>
      <c r="F1565" s="476"/>
      <c r="G1565" s="476"/>
      <c r="H1565" s="476"/>
      <c r="I1565" s="476"/>
      <c r="J1565" s="476"/>
      <c r="K1565" s="476"/>
      <c r="L1565" s="476"/>
      <c r="M1565" s="476"/>
      <c r="N1565" s="476"/>
      <c r="O1565" s="476"/>
      <c r="P1565" s="476"/>
      <c r="Q1565" s="476"/>
      <c r="R1565" s="476"/>
      <c r="S1565" s="476"/>
      <c r="T1565" s="476"/>
      <c r="U1565" s="476"/>
      <c r="V1565" s="476"/>
      <c r="W1565" s="476"/>
      <c r="X1565" s="476"/>
      <c r="Y1565" s="476"/>
      <c r="Z1565" s="476"/>
      <c r="AA1565" s="476"/>
      <c r="AB1565" s="476"/>
      <c r="AC1565" s="476"/>
      <c r="AD1565" s="476"/>
      <c r="AE1565" s="476"/>
      <c r="AF1565" s="476"/>
      <c r="AG1565" s="476"/>
      <c r="AH1565" s="476"/>
      <c r="AI1565" s="476"/>
      <c r="AJ1565" s="477"/>
      <c r="AK1565" s="478"/>
      <c r="AL1565" s="478"/>
      <c r="AM1565" s="479"/>
      <c r="AN1565" s="480"/>
      <c r="AO1565" s="480"/>
      <c r="AP1565" s="480"/>
      <c r="AQ1565" s="132" t="s">
        <v>2428</v>
      </c>
      <c r="AR1565" s="133">
        <v>10.0006103515625</v>
      </c>
      <c r="AS1565" s="12" t="s">
        <v>170</v>
      </c>
      <c r="AT1565" s="478"/>
      <c r="AU1565" s="478"/>
      <c r="AV1565" s="12"/>
      <c r="AW1565" s="12"/>
      <c r="AX1565" s="12"/>
      <c r="AY1565" s="12"/>
      <c r="AZ1565" s="12"/>
      <c r="BA1565" s="12"/>
      <c r="BB1565" s="14"/>
      <c r="BC1565" s="14"/>
      <c r="BD1565" s="15"/>
      <c r="BE1565" s="137" t="s">
        <v>183</v>
      </c>
      <c r="BF1565" s="146"/>
      <c r="BG1565" s="146"/>
      <c r="BH1565" s="146"/>
      <c r="BI1565" s="11" t="s">
        <v>183</v>
      </c>
      <c r="BJ1565" s="11" t="s">
        <v>183</v>
      </c>
      <c r="BK1565" s="11" t="s">
        <v>183</v>
      </c>
      <c r="BL1565" s="11" t="s">
        <v>183</v>
      </c>
      <c r="BM1565" s="11" t="s">
        <v>183</v>
      </c>
      <c r="BN1565" s="11" t="s">
        <v>183</v>
      </c>
      <c r="BO1565" s="11" t="s">
        <v>183</v>
      </c>
      <c r="BP1565" s="11" t="s">
        <v>183</v>
      </c>
      <c r="BQ1565" s="11" t="s">
        <v>183</v>
      </c>
      <c r="BR1565" s="11" t="s">
        <v>183</v>
      </c>
      <c r="BS1565" s="11" t="s">
        <v>183</v>
      </c>
      <c r="BT1565" s="11" t="s">
        <v>183</v>
      </c>
      <c r="BU1565" s="11"/>
      <c r="BV1565" s="15"/>
      <c r="BW1565" s="15"/>
      <c r="BX1565" s="15"/>
      <c r="BY1565" s="15"/>
      <c r="BZ1565" s="15"/>
      <c r="CA1565" s="15"/>
      <c r="CB1565" s="15"/>
      <c r="CC1565" s="15"/>
      <c r="CD1565" s="15"/>
      <c r="CE1565" s="15"/>
      <c r="CF1565" s="15"/>
      <c r="CG1565" s="15"/>
      <c r="CH1565" s="15"/>
      <c r="CI1565" s="15"/>
      <c r="CJ1565" s="15"/>
      <c r="CK1565" s="15"/>
      <c r="CL1565" s="15"/>
      <c r="CM1565" s="15"/>
      <c r="CN1565" s="15"/>
      <c r="CO1565" s="15"/>
      <c r="CP1565" s="15"/>
      <c r="CQ1565" s="15"/>
      <c r="CR1565" s="15"/>
      <c r="CS1565" s="15"/>
      <c r="CT1565" s="15"/>
      <c r="CU1565" s="15"/>
      <c r="CV1565" s="15"/>
      <c r="CW1565" s="15"/>
      <c r="CX1565" s="15"/>
      <c r="CY1565" s="15"/>
      <c r="CZ1565" s="15"/>
      <c r="DA1565" s="15"/>
      <c r="DB1565" s="16"/>
      <c r="DC1565" s="16"/>
      <c r="DD1565" s="16"/>
      <c r="DE1565" s="16"/>
      <c r="DF1565" s="17"/>
      <c r="DG1565" s="16"/>
      <c r="DH1565" s="16"/>
      <c r="DI1565" s="16"/>
      <c r="DJ1565" s="16"/>
      <c r="DK1565" s="16"/>
      <c r="DL1565" s="16"/>
      <c r="DM1565" s="481"/>
      <c r="DN1565" s="16"/>
      <c r="DO1565" s="16"/>
      <c r="DP1565" s="16"/>
      <c r="DQ1565" s="16"/>
      <c r="DR1565" s="16"/>
      <c r="DS1565" s="16"/>
      <c r="DT1565" s="16"/>
      <c r="DU1565" s="16"/>
      <c r="DV1565" s="16"/>
      <c r="DW1565" s="138"/>
      <c r="DX1565" s="137"/>
      <c r="DY1565" s="137"/>
      <c r="DZ1565" s="17"/>
      <c r="EA1565" s="15"/>
      <c r="EB1565" s="15"/>
      <c r="EC1565" s="15"/>
      <c r="ED1565" s="15"/>
    </row>
    <row r="1566" spans="1:134" ht="15" hidden="1" customHeight="1" x14ac:dyDescent="0.3">
      <c r="A1566" s="123"/>
      <c r="B1566" s="139"/>
      <c r="C1566" s="586"/>
      <c r="D1566" s="476"/>
      <c r="E1566" s="476"/>
      <c r="F1566" s="476"/>
      <c r="G1566" s="476"/>
      <c r="H1566" s="476"/>
      <c r="I1566" s="476"/>
      <c r="J1566" s="476"/>
      <c r="K1566" s="476"/>
      <c r="L1566" s="476"/>
      <c r="M1566" s="476"/>
      <c r="N1566" s="476"/>
      <c r="O1566" s="476"/>
      <c r="P1566" s="476"/>
      <c r="Q1566" s="476"/>
      <c r="R1566" s="476"/>
      <c r="S1566" s="476"/>
      <c r="T1566" s="476"/>
      <c r="U1566" s="476"/>
      <c r="V1566" s="476"/>
      <c r="W1566" s="476"/>
      <c r="X1566" s="476"/>
      <c r="Y1566" s="476"/>
      <c r="Z1566" s="476"/>
      <c r="AA1566" s="476"/>
      <c r="AB1566" s="476"/>
      <c r="AC1566" s="476"/>
      <c r="AD1566" s="476"/>
      <c r="AE1566" s="476"/>
      <c r="AF1566" s="476"/>
      <c r="AG1566" s="476"/>
      <c r="AH1566" s="476"/>
      <c r="AI1566" s="476"/>
      <c r="AJ1566" s="477"/>
      <c r="AK1566" s="478"/>
      <c r="AL1566" s="478"/>
      <c r="AM1566" s="479"/>
      <c r="AN1566" s="480"/>
      <c r="AO1566" s="480"/>
      <c r="AP1566" s="480"/>
      <c r="AQ1566" s="132" t="s">
        <v>308</v>
      </c>
      <c r="AR1566" s="134">
        <v>1800</v>
      </c>
      <c r="AS1566" s="12" t="s">
        <v>191</v>
      </c>
      <c r="AT1566" s="478"/>
      <c r="AU1566" s="478"/>
      <c r="AV1566" s="12"/>
      <c r="AW1566" s="12"/>
      <c r="AX1566" s="12"/>
      <c r="AY1566" s="12"/>
      <c r="AZ1566" s="12"/>
      <c r="BA1566" s="12"/>
      <c r="BB1566" s="14"/>
      <c r="BC1566" s="14"/>
      <c r="BD1566" s="15"/>
      <c r="BE1566" s="137" t="s">
        <v>183</v>
      </c>
      <c r="BF1566" s="146"/>
      <c r="BG1566" s="146"/>
      <c r="BH1566" s="146"/>
      <c r="BI1566" s="11" t="s">
        <v>183</v>
      </c>
      <c r="BJ1566" s="11" t="s">
        <v>183</v>
      </c>
      <c r="BK1566" s="11" t="s">
        <v>183</v>
      </c>
      <c r="BL1566" s="11" t="s">
        <v>183</v>
      </c>
      <c r="BM1566" s="11" t="s">
        <v>183</v>
      </c>
      <c r="BN1566" s="11" t="s">
        <v>183</v>
      </c>
      <c r="BO1566" s="11" t="s">
        <v>183</v>
      </c>
      <c r="BP1566" s="11" t="s">
        <v>183</v>
      </c>
      <c r="BQ1566" s="11" t="s">
        <v>183</v>
      </c>
      <c r="BR1566" s="11" t="s">
        <v>183</v>
      </c>
      <c r="BS1566" s="11" t="s">
        <v>183</v>
      </c>
      <c r="BT1566" s="11" t="s">
        <v>183</v>
      </c>
      <c r="BU1566" s="11"/>
      <c r="BV1566" s="15"/>
      <c r="BW1566" s="15"/>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c r="CU1566" s="15"/>
      <c r="CV1566" s="15"/>
      <c r="CW1566" s="15"/>
      <c r="CX1566" s="15"/>
      <c r="CY1566" s="15"/>
      <c r="CZ1566" s="15"/>
      <c r="DA1566" s="15"/>
      <c r="DB1566" s="16"/>
      <c r="DC1566" s="16"/>
      <c r="DD1566" s="16"/>
      <c r="DE1566" s="16"/>
      <c r="DF1566" s="17"/>
      <c r="DG1566" s="16"/>
      <c r="DH1566" s="16"/>
      <c r="DI1566" s="16"/>
      <c r="DJ1566" s="16"/>
      <c r="DK1566" s="16"/>
      <c r="DL1566" s="16"/>
      <c r="DM1566" s="481"/>
      <c r="DN1566" s="16"/>
      <c r="DO1566" s="16"/>
      <c r="DP1566" s="16"/>
      <c r="DQ1566" s="16"/>
      <c r="DR1566" s="16"/>
      <c r="DS1566" s="16"/>
      <c r="DT1566" s="16"/>
      <c r="DU1566" s="16"/>
      <c r="DV1566" s="16"/>
      <c r="DW1566" s="138"/>
      <c r="DX1566" s="137"/>
      <c r="DY1566" s="137"/>
      <c r="DZ1566" s="17"/>
      <c r="EA1566" s="15"/>
      <c r="EB1566" s="15"/>
      <c r="EC1566" s="15"/>
      <c r="ED1566" s="15"/>
    </row>
    <row r="1567" spans="1:134" ht="15" hidden="1" customHeight="1" x14ac:dyDescent="0.3">
      <c r="A1567" s="123"/>
      <c r="B1567" s="139"/>
      <c r="C1567" s="586"/>
      <c r="D1567" s="476"/>
      <c r="E1567" s="476"/>
      <c r="F1567" s="476"/>
      <c r="G1567" s="476"/>
      <c r="H1567" s="476"/>
      <c r="I1567" s="476"/>
      <c r="J1567" s="476"/>
      <c r="K1567" s="476"/>
      <c r="L1567" s="476"/>
      <c r="M1567" s="476"/>
      <c r="N1567" s="476"/>
      <c r="O1567" s="476"/>
      <c r="P1567" s="476"/>
      <c r="Q1567" s="476"/>
      <c r="R1567" s="476"/>
      <c r="S1567" s="476"/>
      <c r="T1567" s="476"/>
      <c r="U1567" s="476"/>
      <c r="V1567" s="476"/>
      <c r="W1567" s="476"/>
      <c r="X1567" s="476"/>
      <c r="Y1567" s="476"/>
      <c r="Z1567" s="476"/>
      <c r="AA1567" s="476"/>
      <c r="AB1567" s="476"/>
      <c r="AC1567" s="476"/>
      <c r="AD1567" s="476"/>
      <c r="AE1567" s="476"/>
      <c r="AF1567" s="476"/>
      <c r="AG1567" s="476"/>
      <c r="AH1567" s="476"/>
      <c r="AI1567" s="476"/>
      <c r="AJ1567" s="477"/>
      <c r="AK1567" s="478"/>
      <c r="AL1567" s="478"/>
      <c r="AM1567" s="479"/>
      <c r="AN1567" s="480"/>
      <c r="AO1567" s="480"/>
      <c r="AP1567" s="480"/>
      <c r="AQ1567" s="132" t="s">
        <v>2429</v>
      </c>
      <c r="AR1567" s="261">
        <v>10</v>
      </c>
      <c r="AS1567" s="12" t="s">
        <v>194</v>
      </c>
      <c r="AT1567" s="478"/>
      <c r="AU1567" s="478"/>
      <c r="AV1567" s="12"/>
      <c r="AW1567" s="12"/>
      <c r="AX1567" s="12"/>
      <c r="AY1567" s="12"/>
      <c r="AZ1567" s="12"/>
      <c r="BA1567" s="12"/>
      <c r="BB1567" s="14"/>
      <c r="BC1567" s="14"/>
      <c r="BD1567" s="15"/>
      <c r="BE1567" s="137" t="s">
        <v>183</v>
      </c>
      <c r="BF1567" s="146"/>
      <c r="BG1567" s="146"/>
      <c r="BH1567" s="146"/>
      <c r="BI1567" s="11" t="s">
        <v>183</v>
      </c>
      <c r="BJ1567" s="11" t="s">
        <v>183</v>
      </c>
      <c r="BK1567" s="11" t="s">
        <v>183</v>
      </c>
      <c r="BL1567" s="11" t="s">
        <v>183</v>
      </c>
      <c r="BM1567" s="11" t="s">
        <v>183</v>
      </c>
      <c r="BN1567" s="11" t="s">
        <v>183</v>
      </c>
      <c r="BO1567" s="11" t="s">
        <v>183</v>
      </c>
      <c r="BP1567" s="11" t="s">
        <v>183</v>
      </c>
      <c r="BQ1567" s="11" t="s">
        <v>183</v>
      </c>
      <c r="BR1567" s="11" t="s">
        <v>183</v>
      </c>
      <c r="BS1567" s="11" t="s">
        <v>183</v>
      </c>
      <c r="BT1567" s="11" t="s">
        <v>183</v>
      </c>
      <c r="BU1567" s="11"/>
      <c r="BV1567" s="15"/>
      <c r="BW1567" s="15"/>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c r="CU1567" s="15"/>
      <c r="CV1567" s="15"/>
      <c r="CW1567" s="15"/>
      <c r="CX1567" s="15"/>
      <c r="CY1567" s="15"/>
      <c r="CZ1567" s="15"/>
      <c r="DA1567" s="15"/>
      <c r="DB1567" s="16"/>
      <c r="DC1567" s="16"/>
      <c r="DD1567" s="16"/>
      <c r="DE1567" s="16"/>
      <c r="DF1567" s="17"/>
      <c r="DG1567" s="16"/>
      <c r="DH1567" s="16"/>
      <c r="DI1567" s="16"/>
      <c r="DJ1567" s="16"/>
      <c r="DK1567" s="16"/>
      <c r="DL1567" s="16"/>
      <c r="DM1567" s="481"/>
      <c r="DN1567" s="16"/>
      <c r="DO1567" s="16"/>
      <c r="DP1567" s="16"/>
      <c r="DQ1567" s="16"/>
      <c r="DR1567" s="16"/>
      <c r="DS1567" s="16"/>
      <c r="DT1567" s="16"/>
      <c r="DU1567" s="16"/>
      <c r="DV1567" s="16"/>
      <c r="DW1567" s="138"/>
      <c r="DX1567" s="137"/>
      <c r="DY1567" s="137"/>
      <c r="DZ1567" s="17"/>
      <c r="EA1567" s="15"/>
      <c r="EB1567" s="15"/>
      <c r="EC1567" s="15"/>
      <c r="ED1567" s="15"/>
    </row>
    <row r="1568" spans="1:134" ht="15" hidden="1" customHeight="1" x14ac:dyDescent="0.3">
      <c r="A1568" s="220"/>
      <c r="B1568" s="139"/>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48"/>
      <c r="AK1568" s="12"/>
      <c r="AL1568" s="12"/>
      <c r="AM1568" s="149"/>
      <c r="AN1568" s="150"/>
      <c r="AO1568" s="150"/>
      <c r="AP1568" s="150"/>
      <c r="AQ1568" s="482"/>
      <c r="AR1568" s="12"/>
      <c r="AS1568" s="12"/>
      <c r="AT1568" s="12"/>
      <c r="AU1568" s="12"/>
      <c r="AV1568" s="12"/>
      <c r="AW1568" s="12"/>
      <c r="AX1568" s="12"/>
      <c r="AY1568" s="12"/>
      <c r="AZ1568" s="12"/>
      <c r="BA1568" s="12"/>
      <c r="BB1568" s="14"/>
      <c r="BC1568" s="14"/>
      <c r="BD1568" s="15"/>
      <c r="BE1568" s="137" t="s">
        <v>183</v>
      </c>
      <c r="BF1568" s="146"/>
      <c r="BG1568" s="146"/>
      <c r="BH1568" s="146"/>
      <c r="BI1568" s="11" t="s">
        <v>183</v>
      </c>
      <c r="BJ1568" s="11" t="s">
        <v>183</v>
      </c>
      <c r="BK1568" s="11" t="s">
        <v>183</v>
      </c>
      <c r="BL1568" s="11" t="s">
        <v>183</v>
      </c>
      <c r="BM1568" s="11" t="s">
        <v>183</v>
      </c>
      <c r="BN1568" s="11" t="s">
        <v>183</v>
      </c>
      <c r="BO1568" s="11" t="s">
        <v>183</v>
      </c>
      <c r="BP1568" s="11" t="s">
        <v>183</v>
      </c>
      <c r="BQ1568" s="11" t="s">
        <v>183</v>
      </c>
      <c r="BR1568" s="11" t="s">
        <v>183</v>
      </c>
      <c r="BS1568" s="11" t="s">
        <v>183</v>
      </c>
      <c r="BT1568" s="11" t="s">
        <v>183</v>
      </c>
      <c r="BU1568" s="11"/>
      <c r="BV1568" s="15"/>
      <c r="BW1568" s="15"/>
      <c r="BX1568" s="15"/>
      <c r="BY1568" s="15"/>
      <c r="BZ1568" s="15"/>
      <c r="CA1568" s="15"/>
      <c r="CB1568" s="15"/>
      <c r="CC1568" s="15"/>
      <c r="CD1568" s="15"/>
      <c r="CE1568" s="15"/>
      <c r="CF1568" s="15"/>
      <c r="CG1568" s="15"/>
      <c r="CH1568" s="15"/>
      <c r="CI1568" s="15"/>
      <c r="CJ1568" s="15"/>
      <c r="CK1568" s="15"/>
      <c r="CL1568" s="15"/>
      <c r="CM1568" s="15"/>
      <c r="CN1568" s="15"/>
      <c r="CO1568" s="15"/>
      <c r="CP1568" s="15"/>
      <c r="CQ1568" s="15"/>
      <c r="CR1568" s="15"/>
      <c r="CS1568" s="15"/>
      <c r="CT1568" s="15"/>
      <c r="CU1568" s="15"/>
      <c r="CV1568" s="15"/>
      <c r="CW1568" s="15"/>
      <c r="CX1568" s="15"/>
      <c r="CY1568" s="15"/>
      <c r="CZ1568" s="15"/>
      <c r="DA1568" s="15"/>
      <c r="DB1568" s="16"/>
      <c r="DC1568" s="16"/>
      <c r="DD1568" s="16"/>
      <c r="DE1568" s="16"/>
      <c r="DF1568" s="17"/>
      <c r="DG1568" s="16"/>
      <c r="DH1568" s="16"/>
      <c r="DI1568" s="16"/>
      <c r="DJ1568" s="16"/>
      <c r="DK1568" s="16"/>
      <c r="DL1568" s="16"/>
      <c r="DM1568" s="13"/>
      <c r="DN1568" s="16"/>
      <c r="DO1568" s="16"/>
      <c r="DP1568" s="16"/>
      <c r="DQ1568" s="16"/>
      <c r="DR1568" s="16"/>
      <c r="DS1568" s="16"/>
      <c r="DT1568" s="16"/>
      <c r="DU1568" s="16"/>
      <c r="DV1568" s="16"/>
      <c r="DW1568" s="138"/>
      <c r="DX1568" s="137"/>
      <c r="DY1568" s="137"/>
      <c r="DZ1568" s="17"/>
      <c r="EA1568" s="15"/>
      <c r="EB1568" s="15"/>
      <c r="EC1568" s="15"/>
      <c r="ED1568" s="15"/>
    </row>
    <row r="1569" spans="1:134" ht="15" customHeight="1" x14ac:dyDescent="0.3">
      <c r="A1569" s="154"/>
      <c r="B1569" s="421"/>
      <c r="C1569" s="553" t="s">
        <v>2430</v>
      </c>
      <c r="D1569" s="243" t="s">
        <v>184</v>
      </c>
      <c r="E1569" s="152"/>
      <c r="F1569" s="228"/>
      <c r="G1569" s="151" t="s">
        <v>184</v>
      </c>
      <c r="H1569" s="151"/>
      <c r="I1569" s="151"/>
      <c r="J1569" s="151" t="s">
        <v>184</v>
      </c>
      <c r="K1569" s="151" t="s">
        <v>184</v>
      </c>
      <c r="L1569" s="152"/>
      <c r="M1569" s="151"/>
      <c r="N1569" s="152"/>
      <c r="O1569" s="152"/>
      <c r="P1569" s="152"/>
      <c r="Q1569" s="152"/>
      <c r="R1569" s="152"/>
      <c r="S1569" s="151"/>
      <c r="T1569" s="151"/>
      <c r="U1569" s="151"/>
      <c r="V1569" s="151"/>
      <c r="W1569" s="151"/>
      <c r="X1569" s="151"/>
      <c r="Y1569" s="151"/>
      <c r="Z1569" s="151"/>
      <c r="AA1569" s="151"/>
      <c r="AB1569" s="151"/>
      <c r="AC1569" s="151"/>
      <c r="AD1569" s="151"/>
      <c r="AE1569" s="151"/>
      <c r="AF1569" s="151"/>
      <c r="AG1569" s="151"/>
      <c r="AH1569" s="151"/>
      <c r="AI1569" s="151"/>
      <c r="AJ1569" s="128">
        <f>IF($DM1569=0,0,(IF(_xlfn.BITAND($DM1569, 128),"8,", "") &amp; IF(_xlfn.BITAND($DM1569,64),"7,", "") &amp; IF(_xlfn.BITAND($DM1569,7), _xlfn.BITAND($DM1569,7) &amp; ",", "") &amp; IF(_xlfn.BITAND($DM1569, 56), _xlfn.BITAND($DM1569, 56)/8, "")))</f>
        <v>0</v>
      </c>
      <c r="AK1569" s="129">
        <v>106</v>
      </c>
      <c r="AL1569" s="129">
        <v>4</v>
      </c>
      <c r="AM1569" s="130" t="s">
        <v>165</v>
      </c>
      <c r="AN1569" s="131" t="s">
        <v>2425</v>
      </c>
      <c r="AO1569" s="131" t="s">
        <v>352</v>
      </c>
      <c r="AP1569" s="131" t="s">
        <v>2431</v>
      </c>
      <c r="AQ1569" s="132" t="s">
        <v>2432</v>
      </c>
      <c r="AR1569" s="198">
        <v>5.0021383186705702E-2</v>
      </c>
      <c r="AS1569" s="12" t="s">
        <v>346</v>
      </c>
      <c r="AT1569" s="198">
        <v>1</v>
      </c>
      <c r="AU1569" s="198">
        <v>2</v>
      </c>
      <c r="AV1569" s="12" t="s">
        <v>259</v>
      </c>
      <c r="AW1569" s="135">
        <v>0</v>
      </c>
      <c r="AX1569" s="135">
        <v>0</v>
      </c>
      <c r="AY1569" s="135">
        <v>0</v>
      </c>
      <c r="AZ1569" s="135">
        <v>0</v>
      </c>
      <c r="BA1569" s="135">
        <v>0</v>
      </c>
      <c r="BB1569" s="136"/>
      <c r="BC1569" s="136"/>
      <c r="BD1569" s="15"/>
      <c r="BE1569" s="137" t="str">
        <f>IF(C1569="","",C1569)</f>
        <v>MAP low voltage</v>
      </c>
      <c r="BF1569" s="11" t="s">
        <v>264</v>
      </c>
      <c r="BG1569" s="11" t="s">
        <v>265</v>
      </c>
      <c r="BH1569" s="11" t="s">
        <v>266</v>
      </c>
      <c r="BI1569" s="11" t="s">
        <v>525</v>
      </c>
      <c r="BJ1569" s="11" t="s">
        <v>268</v>
      </c>
      <c r="BK1569" s="11" t="s">
        <v>485</v>
      </c>
      <c r="BL1569" s="11" t="s">
        <v>350</v>
      </c>
      <c r="BM1569" s="11" t="s">
        <v>179</v>
      </c>
      <c r="BN1569" s="11" t="s">
        <v>182</v>
      </c>
      <c r="BO1569" s="11" t="s">
        <v>181</v>
      </c>
      <c r="BP1569" s="11" t="s">
        <v>272</v>
      </c>
      <c r="BQ1569" s="11" t="s">
        <v>182</v>
      </c>
      <c r="BR1569" s="11" t="s">
        <v>182</v>
      </c>
      <c r="BS1569" s="11" t="s">
        <v>183</v>
      </c>
      <c r="BT1569" s="11" t="s">
        <v>182</v>
      </c>
      <c r="BU1569" s="11"/>
      <c r="BV1569" s="15">
        <f>IF(UPPER(TRIM(D1569))="X",1,0)</f>
        <v>1</v>
      </c>
      <c r="BW1569" s="15">
        <f>IF(UPPER(TRIM(E1569))="X",1,0)</f>
        <v>0</v>
      </c>
      <c r="BX1569" s="15">
        <f>IF(UPPER(TRIM(F1569))="X",1,0)</f>
        <v>0</v>
      </c>
      <c r="BY1569" s="15">
        <f>IF(UPPER(TRIM(G1569))="X",1,0)</f>
        <v>1</v>
      </c>
      <c r="BZ1569" s="15">
        <f>IF(UPPER(TRIM(H1569))="X",1,0)</f>
        <v>0</v>
      </c>
      <c r="CA1569" s="15">
        <f>IF(UPPER(TRIM(J1569))="X",1,0)</f>
        <v>1</v>
      </c>
      <c r="CB1569" s="15">
        <f>IF(UPPER(TRIM(L1569))="X",1,0)</f>
        <v>0</v>
      </c>
      <c r="CC1569" s="15">
        <f>IF(UPPER(TRIM(M1569))="X",1,0)</f>
        <v>0</v>
      </c>
      <c r="CD1569" s="15">
        <f>IF(UPPER(TRIM(I1569))="X",1,0)</f>
        <v>0</v>
      </c>
      <c r="CE1569" s="15">
        <f>IF(UPPER(TRIM(K1569))="X",1,0)</f>
        <v>1</v>
      </c>
      <c r="CF1569" s="15">
        <f t="shared" ref="CF1569:DA1569" si="737">IF(UPPER(TRIM(N1569))="X",1,0)</f>
        <v>0</v>
      </c>
      <c r="CG1569" s="15">
        <f t="shared" si="737"/>
        <v>0</v>
      </c>
      <c r="CH1569" s="15">
        <f t="shared" si="737"/>
        <v>0</v>
      </c>
      <c r="CI1569" s="15">
        <f t="shared" si="737"/>
        <v>0</v>
      </c>
      <c r="CJ1569" s="15">
        <f t="shared" si="737"/>
        <v>0</v>
      </c>
      <c r="CK1569" s="15">
        <f t="shared" si="737"/>
        <v>0</v>
      </c>
      <c r="CL1569" s="15">
        <f t="shared" si="737"/>
        <v>0</v>
      </c>
      <c r="CM1569" s="15">
        <f t="shared" si="737"/>
        <v>0</v>
      </c>
      <c r="CN1569" s="15">
        <f t="shared" si="737"/>
        <v>0</v>
      </c>
      <c r="CO1569" s="15">
        <f t="shared" si="737"/>
        <v>0</v>
      </c>
      <c r="CP1569" s="15">
        <f t="shared" si="737"/>
        <v>0</v>
      </c>
      <c r="CQ1569" s="15">
        <f t="shared" si="737"/>
        <v>0</v>
      </c>
      <c r="CR1569" s="15">
        <f t="shared" si="737"/>
        <v>0</v>
      </c>
      <c r="CS1569" s="15">
        <f t="shared" si="737"/>
        <v>0</v>
      </c>
      <c r="CT1569" s="15">
        <f t="shared" si="737"/>
        <v>0</v>
      </c>
      <c r="CU1569" s="15">
        <f t="shared" si="737"/>
        <v>0</v>
      </c>
      <c r="CV1569" s="15">
        <f t="shared" si="737"/>
        <v>0</v>
      </c>
      <c r="CW1569" s="15">
        <f t="shared" si="737"/>
        <v>0</v>
      </c>
      <c r="CX1569" s="15">
        <f t="shared" si="737"/>
        <v>0</v>
      </c>
      <c r="CY1569" s="15">
        <f t="shared" si="737"/>
        <v>0</v>
      </c>
      <c r="CZ1569" s="15">
        <f t="shared" si="737"/>
        <v>0</v>
      </c>
      <c r="DA1569" s="15">
        <f t="shared" si="737"/>
        <v>0</v>
      </c>
      <c r="DB1569" s="16">
        <f>IF(UPPER(TRIM(AM1569))="P", 0, IF(UPPER(TRIM(AM1569))="C", 16384, IF(UPPER(TRIM(AM1569))="B", 32768, IF(UPPER(TRIM(AM1569))="U", 49152, -1))))</f>
        <v>0</v>
      </c>
      <c r="DC1569" s="16">
        <f>HEX2DEC(AN1569)</f>
        <v>261</v>
      </c>
      <c r="DD1569" s="16">
        <f>IF(UPPER(TRIM(BB1569))="",0,IF(UPPER(TRIM(BB1569))="M",32,IF(UPPER(TRIM(BB1569))="H",64,IF(UPPER(TRIM(BB1569))="I",128,-1))))</f>
        <v>0</v>
      </c>
      <c r="DE1569" s="16">
        <f>IF(UPPER(TRIM(BC1569))="",0, IF(UPPER(TRIM(BC1569))="U",1,IF(UPPER(TRIM(BC1569))="A",2,IF(UPPER(TRIM(BC1569))="B1",4,IF(UPPER(TRIM(BC1569))="B2",8,IF(UPPER(TRIM(BC1569))="C",16,-1))))))</f>
        <v>0</v>
      </c>
      <c r="DF1569" s="17"/>
      <c r="DG1569" s="16">
        <v>1</v>
      </c>
      <c r="DH1569" s="16">
        <f>AK1569</f>
        <v>106</v>
      </c>
      <c r="DI1569" s="16">
        <f>AL1569</f>
        <v>4</v>
      </c>
      <c r="DJ1569" s="16">
        <f>DB1569 + DC1569</f>
        <v>261</v>
      </c>
      <c r="DK1569" s="16">
        <f>HEX2DEC(AO1569)</f>
        <v>17</v>
      </c>
      <c r="DL1569" s="16">
        <f>HEX2DEC(AP1569)</f>
        <v>306</v>
      </c>
      <c r="DM1569" s="128">
        <v>0</v>
      </c>
      <c r="DN1569" s="16">
        <v>1</v>
      </c>
      <c r="DO1569" s="16">
        <f>BV1569*2^15+BW1569*2^14+BX1569*2^13+BY1569*2^12+BZ1569*2^11+CA1569*2^10+CB1569*2^9+CC1569*2^8+CD1569*2^7+CE1569*2^6+CF1569*2^5+CG1569*2^4+CH1569*2^3+CI1569*2^2+CJ1569*2^1+CK1569*2^0</f>
        <v>37952</v>
      </c>
      <c r="DP1569" s="16">
        <f>CL1569*2^15+CM1569*2^14+CN1569*2^13+CO1569*2^12+CP1569*2^11+CQ1569*2^10+CR1569*2^9+CS1569*2^8+CT1569*2^7+CU1569*2^6+CV1569*2^5+CW1569*2^4+CX1569*2^3+CY1569*2^2+CZ1569*2^1+DA1569*2^0</f>
        <v>0</v>
      </c>
      <c r="DQ1569" s="16">
        <f>IF(DS1569=2,AT1569*1000,IF(DS1569&gt;2,AT1569,HEX2DEC("40000000")))</f>
        <v>1000</v>
      </c>
      <c r="DR1569" s="16">
        <f>IF(DT1569=2,AU1569*1000,IF(DT1569&gt;2,AU1569,HEX2DEC("40000000")))</f>
        <v>2000</v>
      </c>
      <c r="DS1569" s="16">
        <v>2</v>
      </c>
      <c r="DT1569" s="16">
        <v>2</v>
      </c>
      <c r="DU1569" s="16">
        <f>MAX(0,MIN(AX1569,3))*2^14+MAX(0,MIN(AY1569,3))*2^12+MAX(0,MIN(AZ1569,3))*2^10+MAX(0,MIN(BA1569,3))*2^8+IF(AW1569&lt;0,31,IF(AW1569&gt;30,30,AW1569))</f>
        <v>0</v>
      </c>
      <c r="DV1569" s="16">
        <f>DD1569 + DE1569</f>
        <v>0</v>
      </c>
      <c r="DW1569" s="138" t="s">
        <v>184</v>
      </c>
      <c r="DX1569" s="137" t="s">
        <v>273</v>
      </c>
      <c r="DY1569" s="137" t="s">
        <v>186</v>
      </c>
      <c r="DZ1569" s="17"/>
      <c r="EA1569" s="15"/>
      <c r="EB1569" s="15"/>
      <c r="EC1569" s="15"/>
      <c r="ED1569" s="15"/>
    </row>
    <row r="1570" spans="1:134" ht="15" hidden="1" customHeight="1" x14ac:dyDescent="0.3">
      <c r="A1570" s="154"/>
      <c r="B1570" s="139"/>
      <c r="C1570" s="587"/>
      <c r="D1570" s="476"/>
      <c r="E1570" s="476"/>
      <c r="F1570" s="476"/>
      <c r="G1570" s="476"/>
      <c r="H1570" s="476"/>
      <c r="I1570" s="476"/>
      <c r="J1570" s="476"/>
      <c r="K1570" s="476"/>
      <c r="L1570" s="476"/>
      <c r="M1570" s="476"/>
      <c r="N1570" s="476"/>
      <c r="O1570" s="476"/>
      <c r="P1570" s="476"/>
      <c r="Q1570" s="476"/>
      <c r="R1570" s="476"/>
      <c r="S1570" s="476"/>
      <c r="T1570" s="476"/>
      <c r="U1570" s="476"/>
      <c r="V1570" s="476"/>
      <c r="W1570" s="476"/>
      <c r="X1570" s="476"/>
      <c r="Y1570" s="476"/>
      <c r="Z1570" s="476"/>
      <c r="AA1570" s="476"/>
      <c r="AB1570" s="476"/>
      <c r="AC1570" s="476"/>
      <c r="AD1570" s="476"/>
      <c r="AE1570" s="476"/>
      <c r="AF1570" s="476"/>
      <c r="AG1570" s="476"/>
      <c r="AH1570" s="476"/>
      <c r="AI1570" s="476"/>
      <c r="AJ1570" s="148"/>
      <c r="AK1570" s="12"/>
      <c r="AL1570" s="12"/>
      <c r="AM1570" s="149"/>
      <c r="AN1570" s="150"/>
      <c r="AO1570" s="150"/>
      <c r="AP1570" s="150"/>
      <c r="AQ1570" s="132" t="s">
        <v>2433</v>
      </c>
      <c r="AR1570" s="133">
        <v>2.00042724609375</v>
      </c>
      <c r="AS1570" s="12" t="s">
        <v>170</v>
      </c>
      <c r="AT1570" s="12"/>
      <c r="AU1570" s="12"/>
      <c r="AV1570" s="12"/>
      <c r="AW1570" s="12"/>
      <c r="AX1570" s="12"/>
      <c r="AY1570" s="12"/>
      <c r="AZ1570" s="12"/>
      <c r="BA1570" s="12"/>
      <c r="BB1570" s="14"/>
      <c r="BC1570" s="14"/>
      <c r="BD1570" s="15"/>
      <c r="BE1570" s="137" t="s">
        <v>183</v>
      </c>
      <c r="BF1570" s="146"/>
      <c r="BG1570" s="146"/>
      <c r="BH1570" s="146"/>
      <c r="BI1570" s="11" t="s">
        <v>183</v>
      </c>
      <c r="BJ1570" s="11" t="s">
        <v>183</v>
      </c>
      <c r="BK1570" s="11" t="s">
        <v>183</v>
      </c>
      <c r="BL1570" s="11" t="s">
        <v>183</v>
      </c>
      <c r="BM1570" s="11" t="s">
        <v>183</v>
      </c>
      <c r="BN1570" s="11" t="s">
        <v>183</v>
      </c>
      <c r="BO1570" s="11" t="s">
        <v>183</v>
      </c>
      <c r="BP1570" s="11" t="s">
        <v>183</v>
      </c>
      <c r="BQ1570" s="11" t="s">
        <v>183</v>
      </c>
      <c r="BR1570" s="11" t="s">
        <v>183</v>
      </c>
      <c r="BS1570" s="11" t="s">
        <v>183</v>
      </c>
      <c r="BT1570" s="11" t="s">
        <v>183</v>
      </c>
      <c r="BU1570" s="11"/>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c r="CU1570" s="15"/>
      <c r="CV1570" s="15"/>
      <c r="CW1570" s="15"/>
      <c r="CX1570" s="15"/>
      <c r="CY1570" s="15"/>
      <c r="CZ1570" s="15"/>
      <c r="DA1570" s="15"/>
      <c r="DB1570" s="16"/>
      <c r="DC1570" s="16"/>
      <c r="DD1570" s="16"/>
      <c r="DE1570" s="16"/>
      <c r="DF1570" s="17"/>
      <c r="DG1570" s="16"/>
      <c r="DH1570" s="16"/>
      <c r="DI1570" s="16"/>
      <c r="DJ1570" s="16"/>
      <c r="DK1570" s="16"/>
      <c r="DL1570" s="16"/>
      <c r="DM1570" s="13"/>
      <c r="DN1570" s="16"/>
      <c r="DO1570" s="16"/>
      <c r="DP1570" s="16"/>
      <c r="DQ1570" s="16"/>
      <c r="DR1570" s="16"/>
      <c r="DS1570" s="16"/>
      <c r="DT1570" s="16"/>
      <c r="DU1570" s="16"/>
      <c r="DV1570" s="16"/>
      <c r="DW1570" s="138"/>
      <c r="DX1570" s="137"/>
      <c r="DY1570" s="137"/>
      <c r="DZ1570" s="17"/>
      <c r="EA1570" s="15"/>
      <c r="EB1570" s="15"/>
      <c r="EC1570" s="15"/>
      <c r="ED1570" s="15"/>
    </row>
    <row r="1571" spans="1:134" ht="15" hidden="1" customHeight="1" x14ac:dyDescent="0.3">
      <c r="A1571" s="123"/>
      <c r="B1571" s="421" t="s">
        <v>2434</v>
      </c>
      <c r="C1571" s="587"/>
      <c r="D1571" s="476"/>
      <c r="E1571" s="476"/>
      <c r="F1571" s="476"/>
      <c r="G1571" s="476"/>
      <c r="H1571" s="476"/>
      <c r="I1571" s="476"/>
      <c r="J1571" s="476"/>
      <c r="K1571" s="476"/>
      <c r="L1571" s="476"/>
      <c r="M1571" s="476"/>
      <c r="N1571" s="476"/>
      <c r="O1571" s="476"/>
      <c r="P1571" s="476"/>
      <c r="Q1571" s="476"/>
      <c r="R1571" s="476"/>
      <c r="S1571" s="476"/>
      <c r="T1571" s="476"/>
      <c r="U1571" s="476"/>
      <c r="V1571" s="476"/>
      <c r="W1571" s="476"/>
      <c r="X1571" s="476"/>
      <c r="Y1571" s="476"/>
      <c r="Z1571" s="476"/>
      <c r="AA1571" s="476"/>
      <c r="AB1571" s="476"/>
      <c r="AC1571" s="476"/>
      <c r="AD1571" s="476"/>
      <c r="AE1571" s="476"/>
      <c r="AF1571" s="476"/>
      <c r="AG1571" s="476"/>
      <c r="AH1571" s="476"/>
      <c r="AI1571" s="476"/>
      <c r="AJ1571" s="148"/>
      <c r="AK1571" s="12"/>
      <c r="AL1571" s="12"/>
      <c r="AM1571" s="149"/>
      <c r="AN1571" s="150"/>
      <c r="AO1571" s="150"/>
      <c r="AP1571" s="150"/>
      <c r="AQ1571" s="132" t="s">
        <v>309</v>
      </c>
      <c r="AR1571" s="135">
        <v>7000</v>
      </c>
      <c r="AS1571" s="12" t="s">
        <v>191</v>
      </c>
      <c r="AT1571" s="12"/>
      <c r="AU1571" s="12"/>
      <c r="AV1571" s="12"/>
      <c r="AW1571" s="12"/>
      <c r="AX1571" s="12"/>
      <c r="AY1571" s="12"/>
      <c r="AZ1571" s="12"/>
      <c r="BA1571" s="12"/>
      <c r="BB1571" s="14"/>
      <c r="BC1571" s="14"/>
      <c r="BD1571" s="15"/>
      <c r="BE1571" s="137" t="s">
        <v>183</v>
      </c>
      <c r="BF1571" s="11"/>
      <c r="BG1571" s="11"/>
      <c r="BH1571" s="11"/>
      <c r="BI1571" s="11" t="s">
        <v>183</v>
      </c>
      <c r="BJ1571" s="11" t="s">
        <v>183</v>
      </c>
      <c r="BK1571" s="11" t="s">
        <v>183</v>
      </c>
      <c r="BL1571" s="11" t="s">
        <v>183</v>
      </c>
      <c r="BM1571" s="11" t="s">
        <v>183</v>
      </c>
      <c r="BN1571" s="11" t="s">
        <v>183</v>
      </c>
      <c r="BO1571" s="11" t="s">
        <v>183</v>
      </c>
      <c r="BP1571" s="11" t="s">
        <v>183</v>
      </c>
      <c r="BQ1571" s="11" t="s">
        <v>183</v>
      </c>
      <c r="BR1571" s="11" t="s">
        <v>183</v>
      </c>
      <c r="BS1571" s="11" t="s">
        <v>183</v>
      </c>
      <c r="BT1571" s="11" t="s">
        <v>183</v>
      </c>
      <c r="BU1571" s="11"/>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c r="CU1571" s="15"/>
      <c r="CV1571" s="15"/>
      <c r="CW1571" s="15"/>
      <c r="CX1571" s="15"/>
      <c r="CY1571" s="15"/>
      <c r="CZ1571" s="15"/>
      <c r="DA1571" s="15"/>
      <c r="DB1571" s="16"/>
      <c r="DC1571" s="16"/>
      <c r="DD1571" s="16"/>
      <c r="DE1571" s="16"/>
      <c r="DF1571" s="17"/>
      <c r="DG1571" s="16"/>
      <c r="DH1571" s="16"/>
      <c r="DI1571" s="16"/>
      <c r="DJ1571" s="16"/>
      <c r="DK1571" s="16"/>
      <c r="DL1571" s="16"/>
      <c r="DM1571" s="13"/>
      <c r="DN1571" s="16"/>
      <c r="DO1571" s="16"/>
      <c r="DP1571" s="16"/>
      <c r="DQ1571" s="16"/>
      <c r="DR1571" s="16"/>
      <c r="DS1571" s="16"/>
      <c r="DT1571" s="16"/>
      <c r="DU1571" s="16"/>
      <c r="DV1571" s="16"/>
      <c r="DW1571" s="138"/>
      <c r="DX1571" s="137"/>
      <c r="DY1571" s="137"/>
      <c r="DZ1571" s="17"/>
      <c r="EA1571" s="15"/>
      <c r="EB1571" s="15"/>
      <c r="EC1571" s="15"/>
      <c r="ED1571" s="15"/>
    </row>
    <row r="1572" spans="1:134" ht="15" hidden="1" customHeight="1" x14ac:dyDescent="0.3">
      <c r="A1572" s="123"/>
      <c r="B1572" s="139"/>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48"/>
      <c r="AK1572" s="12"/>
      <c r="AL1572" s="12"/>
      <c r="AM1572" s="149"/>
      <c r="AN1572" s="150"/>
      <c r="AO1572" s="150"/>
      <c r="AP1572" s="150"/>
      <c r="AQ1572" s="132" t="s">
        <v>2435</v>
      </c>
      <c r="AR1572" s="198">
        <v>0.49998472629521001</v>
      </c>
      <c r="AS1572" s="12" t="s">
        <v>346</v>
      </c>
      <c r="AT1572" s="12"/>
      <c r="AU1572" s="12"/>
      <c r="AV1572" s="12"/>
      <c r="AW1572" s="12"/>
      <c r="AX1572" s="12"/>
      <c r="AY1572" s="12"/>
      <c r="AZ1572" s="12"/>
      <c r="BA1572" s="12"/>
      <c r="BB1572" s="14"/>
      <c r="BC1572" s="14"/>
      <c r="BD1572" s="15"/>
      <c r="BE1572" s="137" t="s">
        <v>183</v>
      </c>
      <c r="BF1572" s="11"/>
      <c r="BG1572" s="11"/>
      <c r="BH1572" s="11"/>
      <c r="BI1572" s="11" t="s">
        <v>183</v>
      </c>
      <c r="BJ1572" s="11" t="s">
        <v>183</v>
      </c>
      <c r="BK1572" s="11" t="s">
        <v>183</v>
      </c>
      <c r="BL1572" s="11" t="s">
        <v>183</v>
      </c>
      <c r="BM1572" s="11" t="s">
        <v>183</v>
      </c>
      <c r="BN1572" s="11" t="s">
        <v>183</v>
      </c>
      <c r="BO1572" s="11" t="s">
        <v>183</v>
      </c>
      <c r="BP1572" s="11" t="s">
        <v>183</v>
      </c>
      <c r="BQ1572" s="11" t="s">
        <v>183</v>
      </c>
      <c r="BR1572" s="11" t="s">
        <v>183</v>
      </c>
      <c r="BS1572" s="11" t="s">
        <v>183</v>
      </c>
      <c r="BT1572" s="11" t="s">
        <v>183</v>
      </c>
      <c r="BU1572" s="11"/>
      <c r="BV1572" s="15"/>
      <c r="BW1572" s="15"/>
      <c r="BX1572" s="15"/>
      <c r="BY1572" s="15"/>
      <c r="BZ1572" s="15"/>
      <c r="CA1572" s="15"/>
      <c r="CB1572" s="15"/>
      <c r="CC1572" s="15"/>
      <c r="CD1572" s="15"/>
      <c r="CE1572" s="15"/>
      <c r="CF1572" s="15"/>
      <c r="CG1572" s="15"/>
      <c r="CH1572" s="15"/>
      <c r="CI1572" s="15"/>
      <c r="CJ1572" s="15"/>
      <c r="CK1572" s="15"/>
      <c r="CL1572" s="15"/>
      <c r="CM1572" s="15"/>
      <c r="CN1572" s="15"/>
      <c r="CO1572" s="15"/>
      <c r="CP1572" s="15"/>
      <c r="CQ1572" s="15"/>
      <c r="CR1572" s="15"/>
      <c r="CS1572" s="15"/>
      <c r="CT1572" s="15"/>
      <c r="CU1572" s="15"/>
      <c r="CV1572" s="15"/>
      <c r="CW1572" s="15"/>
      <c r="CX1572" s="15"/>
      <c r="CY1572" s="15"/>
      <c r="CZ1572" s="15"/>
      <c r="DA1572" s="15"/>
      <c r="DB1572" s="16"/>
      <c r="DC1572" s="16"/>
      <c r="DD1572" s="16"/>
      <c r="DE1572" s="16"/>
      <c r="DF1572" s="17"/>
      <c r="DG1572" s="16"/>
      <c r="DH1572" s="16"/>
      <c r="DI1572" s="16"/>
      <c r="DJ1572" s="16"/>
      <c r="DK1572" s="16"/>
      <c r="DL1572" s="16"/>
      <c r="DM1572" s="13"/>
      <c r="DN1572" s="16"/>
      <c r="DO1572" s="16"/>
      <c r="DP1572" s="16"/>
      <c r="DQ1572" s="16"/>
      <c r="DR1572" s="16"/>
      <c r="DS1572" s="16"/>
      <c r="DT1572" s="16"/>
      <c r="DU1572" s="16"/>
      <c r="DV1572" s="16"/>
      <c r="DW1572" s="138"/>
      <c r="DX1572" s="137"/>
      <c r="DY1572" s="137"/>
      <c r="DZ1572" s="17"/>
      <c r="EA1572" s="15"/>
      <c r="EB1572" s="15"/>
      <c r="EC1572" s="15"/>
      <c r="ED1572" s="15"/>
    </row>
    <row r="1573" spans="1:134" ht="15" hidden="1" customHeight="1" x14ac:dyDescent="0.3">
      <c r="A1573" s="342" t="s">
        <v>1454</v>
      </c>
      <c r="B1573" s="139"/>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48"/>
      <c r="AK1573" s="12"/>
      <c r="AL1573" s="12"/>
      <c r="AM1573" s="149"/>
      <c r="AN1573" s="150"/>
      <c r="AO1573" s="150"/>
      <c r="AP1573" s="150"/>
      <c r="AQ1573" s="132"/>
      <c r="AR1573" s="224"/>
      <c r="AS1573" s="12"/>
      <c r="AT1573" s="12"/>
      <c r="AU1573" s="12"/>
      <c r="AV1573" s="12"/>
      <c r="AW1573" s="12"/>
      <c r="AX1573" s="12"/>
      <c r="AY1573" s="12"/>
      <c r="AZ1573" s="12"/>
      <c r="BA1573" s="12"/>
      <c r="BB1573" s="14"/>
      <c r="BC1573" s="14"/>
      <c r="BD1573" s="15"/>
      <c r="BE1573" s="137" t="s">
        <v>183</v>
      </c>
      <c r="BF1573" s="11"/>
      <c r="BG1573" s="11"/>
      <c r="BH1573" s="11"/>
      <c r="BI1573" s="11" t="s">
        <v>183</v>
      </c>
      <c r="BJ1573" s="11" t="s">
        <v>183</v>
      </c>
      <c r="BK1573" s="11" t="s">
        <v>183</v>
      </c>
      <c r="BL1573" s="11" t="s">
        <v>183</v>
      </c>
      <c r="BM1573" s="11" t="s">
        <v>183</v>
      </c>
      <c r="BN1573" s="11" t="s">
        <v>183</v>
      </c>
      <c r="BO1573" s="11" t="s">
        <v>183</v>
      </c>
      <c r="BP1573" s="11" t="s">
        <v>183</v>
      </c>
      <c r="BQ1573" s="11" t="s">
        <v>183</v>
      </c>
      <c r="BR1573" s="11" t="s">
        <v>183</v>
      </c>
      <c r="BS1573" s="11" t="s">
        <v>183</v>
      </c>
      <c r="BT1573" s="11" t="s">
        <v>183</v>
      </c>
      <c r="BU1573" s="11"/>
      <c r="BV1573" s="15"/>
      <c r="BW1573" s="15"/>
      <c r="BX1573" s="15"/>
      <c r="BY1573" s="15"/>
      <c r="BZ1573" s="15"/>
      <c r="CA1573" s="15"/>
      <c r="CB1573" s="15"/>
      <c r="CC1573" s="15"/>
      <c r="CD1573" s="15"/>
      <c r="CE1573" s="15"/>
      <c r="CF1573" s="15"/>
      <c r="CG1573" s="15"/>
      <c r="CH1573" s="15"/>
      <c r="CI1573" s="15"/>
      <c r="CJ1573" s="15"/>
      <c r="CK1573" s="15"/>
      <c r="CL1573" s="15"/>
      <c r="CM1573" s="15"/>
      <c r="CN1573" s="15"/>
      <c r="CO1573" s="15"/>
      <c r="CP1573" s="15"/>
      <c r="CQ1573" s="15"/>
      <c r="CR1573" s="15"/>
      <c r="CS1573" s="15"/>
      <c r="CT1573" s="15"/>
      <c r="CU1573" s="15"/>
      <c r="CV1573" s="15"/>
      <c r="CW1573" s="15"/>
      <c r="CX1573" s="15"/>
      <c r="CY1573" s="15"/>
      <c r="CZ1573" s="15"/>
      <c r="DA1573" s="15"/>
      <c r="DB1573" s="16"/>
      <c r="DC1573" s="16"/>
      <c r="DD1573" s="16"/>
      <c r="DE1573" s="16"/>
      <c r="DF1573" s="17"/>
      <c r="DG1573" s="16"/>
      <c r="DH1573" s="16"/>
      <c r="DI1573" s="16"/>
      <c r="DJ1573" s="16"/>
      <c r="DK1573" s="16"/>
      <c r="DL1573" s="16"/>
      <c r="DM1573" s="13"/>
      <c r="DN1573" s="16"/>
      <c r="DO1573" s="16"/>
      <c r="DP1573" s="16"/>
      <c r="DQ1573" s="16"/>
      <c r="DR1573" s="16"/>
      <c r="DS1573" s="16"/>
      <c r="DT1573" s="16"/>
      <c r="DU1573" s="16"/>
      <c r="DV1573" s="16"/>
      <c r="DW1573" s="138"/>
      <c r="DX1573" s="137"/>
      <c r="DY1573" s="137"/>
      <c r="DZ1573" s="17"/>
      <c r="EA1573" s="15"/>
      <c r="EB1573" s="15"/>
      <c r="EC1573" s="15"/>
      <c r="ED1573" s="15"/>
    </row>
    <row r="1574" spans="1:134" ht="15" hidden="1" customHeight="1" x14ac:dyDescent="0.3">
      <c r="A1574" s="342" t="s">
        <v>1456</v>
      </c>
      <c r="B1574" s="139"/>
      <c r="C1574" s="553" t="s">
        <v>2436</v>
      </c>
      <c r="D1574" s="202"/>
      <c r="E1574" s="201"/>
      <c r="F1574" s="202"/>
      <c r="G1574" s="202"/>
      <c r="H1574" s="202"/>
      <c r="I1574" s="202"/>
      <c r="J1574" s="202"/>
      <c r="K1574" s="202"/>
      <c r="L1574" s="202"/>
      <c r="M1574" s="202"/>
      <c r="N1574" s="202"/>
      <c r="O1574" s="202"/>
      <c r="P1574" s="202"/>
      <c r="Q1574" s="202"/>
      <c r="R1574" s="202"/>
      <c r="S1574" s="202"/>
      <c r="T1574" s="202"/>
      <c r="U1574" s="202"/>
      <c r="V1574" s="202"/>
      <c r="W1574" s="202"/>
      <c r="X1574" s="202"/>
      <c r="Y1574" s="202"/>
      <c r="Z1574" s="202"/>
      <c r="AA1574" s="202"/>
      <c r="AB1574" s="202"/>
      <c r="AC1574" s="202"/>
      <c r="AD1574" s="202"/>
      <c r="AE1574" s="202"/>
      <c r="AF1574" s="202"/>
      <c r="AG1574" s="202"/>
      <c r="AH1574" s="202"/>
      <c r="AI1574" s="202"/>
      <c r="AJ1574" s="148">
        <f>IF($DM1574=0,0,(IF(_xlfn.BITAND($DM1574, 128),"8,", "") &amp; IF(_xlfn.BITAND($DM1574,64),"7,", "") &amp; IF(_xlfn.BITAND($DM1574,7), _xlfn.BITAND($DM1574,7) &amp; ",", "") &amp; IF(_xlfn.BITAND($DM1574, 56), _xlfn.BITAND($DM1574, 56)/8, "")))</f>
        <v>0</v>
      </c>
      <c r="AK1574" s="135">
        <v>3563</v>
      </c>
      <c r="AL1574" s="135">
        <v>15</v>
      </c>
      <c r="AM1574" s="194" t="s">
        <v>165</v>
      </c>
      <c r="AN1574" s="195" t="s">
        <v>2437</v>
      </c>
      <c r="AO1574" s="195" t="s">
        <v>167</v>
      </c>
      <c r="AP1574" s="195" t="s">
        <v>2437</v>
      </c>
      <c r="AQ1574" s="132" t="s">
        <v>2438</v>
      </c>
      <c r="AR1574" s="261">
        <v>5</v>
      </c>
      <c r="AS1574" s="12" t="s">
        <v>284</v>
      </c>
      <c r="AT1574" s="198">
        <v>2</v>
      </c>
      <c r="AU1574" s="198">
        <v>0.5</v>
      </c>
      <c r="AV1574" s="12" t="s">
        <v>259</v>
      </c>
      <c r="AW1574" s="135">
        <v>0</v>
      </c>
      <c r="AX1574" s="135">
        <v>0</v>
      </c>
      <c r="AY1574" s="135">
        <v>0</v>
      </c>
      <c r="AZ1574" s="135">
        <v>0</v>
      </c>
      <c r="BA1574" s="135">
        <v>0</v>
      </c>
      <c r="BB1574" s="136"/>
      <c r="BC1574" s="136"/>
      <c r="BD1574" s="15"/>
      <c r="BE1574" s="137" t="str">
        <f>IF(C1574="","",C1574)</f>
        <v>MAP higher than expected</v>
      </c>
      <c r="BF1574" s="11" t="s">
        <v>264</v>
      </c>
      <c r="BG1574" s="11" t="s">
        <v>265</v>
      </c>
      <c r="BH1574" s="11" t="s">
        <v>266</v>
      </c>
      <c r="BI1574" s="146" t="s">
        <v>484</v>
      </c>
      <c r="BJ1574" s="11" t="s">
        <v>268</v>
      </c>
      <c r="BK1574" s="11" t="s">
        <v>485</v>
      </c>
      <c r="BL1574" s="11" t="s">
        <v>486</v>
      </c>
      <c r="BM1574" s="11" t="s">
        <v>323</v>
      </c>
      <c r="BN1574" s="11" t="s">
        <v>182</v>
      </c>
      <c r="BO1574" s="11" t="s">
        <v>181</v>
      </c>
      <c r="BP1574" s="11" t="s">
        <v>272</v>
      </c>
      <c r="BQ1574" s="11" t="s">
        <v>180</v>
      </c>
      <c r="BR1574" s="11" t="s">
        <v>182</v>
      </c>
      <c r="BS1574" s="11" t="s">
        <v>183</v>
      </c>
      <c r="BT1574" s="11" t="s">
        <v>182</v>
      </c>
      <c r="BU1574" s="11"/>
      <c r="BV1574" s="15">
        <f>IF(UPPER(TRIM(D1574))="X",1,0)</f>
        <v>0</v>
      </c>
      <c r="BW1574" s="15">
        <f>IF(UPPER(TRIM(E1574))="X",1,0)</f>
        <v>0</v>
      </c>
      <c r="BX1574" s="15">
        <f>IF(UPPER(TRIM(F1574))="X",1,0)</f>
        <v>0</v>
      </c>
      <c r="BY1574" s="15">
        <f>IF(UPPER(TRIM(G1574))="X",1,0)</f>
        <v>0</v>
      </c>
      <c r="BZ1574" s="15">
        <f>IF(UPPER(TRIM(H1574))="X",1,0)</f>
        <v>0</v>
      </c>
      <c r="CA1574" s="15">
        <f>IF(UPPER(TRIM(J1574))="X",1,0)</f>
        <v>0</v>
      </c>
      <c r="CB1574" s="15">
        <f>IF(UPPER(TRIM(L1574))="X",1,0)</f>
        <v>0</v>
      </c>
      <c r="CC1574" s="15">
        <f>IF(UPPER(TRIM(M1574))="X",1,0)</f>
        <v>0</v>
      </c>
      <c r="CD1574" s="15">
        <f>IF(UPPER(TRIM(I1574))="X",1,0)</f>
        <v>0</v>
      </c>
      <c r="CE1574" s="15">
        <f>IF(UPPER(TRIM(K1574))="X",1,0)</f>
        <v>0</v>
      </c>
      <c r="CF1574" s="15">
        <f t="shared" ref="CF1574:DA1574" si="738">IF(UPPER(TRIM(N1574))="X",1,0)</f>
        <v>0</v>
      </c>
      <c r="CG1574" s="15">
        <f t="shared" si="738"/>
        <v>0</v>
      </c>
      <c r="CH1574" s="15">
        <f t="shared" si="738"/>
        <v>0</v>
      </c>
      <c r="CI1574" s="15">
        <f t="shared" si="738"/>
        <v>0</v>
      </c>
      <c r="CJ1574" s="15">
        <f t="shared" si="738"/>
        <v>0</v>
      </c>
      <c r="CK1574" s="15">
        <f t="shared" si="738"/>
        <v>0</v>
      </c>
      <c r="CL1574" s="15">
        <f t="shared" si="738"/>
        <v>0</v>
      </c>
      <c r="CM1574" s="15">
        <f t="shared" si="738"/>
        <v>0</v>
      </c>
      <c r="CN1574" s="15">
        <f t="shared" si="738"/>
        <v>0</v>
      </c>
      <c r="CO1574" s="15">
        <f t="shared" si="738"/>
        <v>0</v>
      </c>
      <c r="CP1574" s="15">
        <f t="shared" si="738"/>
        <v>0</v>
      </c>
      <c r="CQ1574" s="15">
        <f t="shared" si="738"/>
        <v>0</v>
      </c>
      <c r="CR1574" s="15">
        <f t="shared" si="738"/>
        <v>0</v>
      </c>
      <c r="CS1574" s="15">
        <f t="shared" si="738"/>
        <v>0</v>
      </c>
      <c r="CT1574" s="15">
        <f t="shared" si="738"/>
        <v>0</v>
      </c>
      <c r="CU1574" s="15">
        <f t="shared" si="738"/>
        <v>0</v>
      </c>
      <c r="CV1574" s="15">
        <f t="shared" si="738"/>
        <v>0</v>
      </c>
      <c r="CW1574" s="15">
        <f t="shared" si="738"/>
        <v>0</v>
      </c>
      <c r="CX1574" s="15">
        <f t="shared" si="738"/>
        <v>0</v>
      </c>
      <c r="CY1574" s="15">
        <f t="shared" si="738"/>
        <v>0</v>
      </c>
      <c r="CZ1574" s="15">
        <f t="shared" si="738"/>
        <v>0</v>
      </c>
      <c r="DA1574" s="15">
        <f t="shared" si="738"/>
        <v>0</v>
      </c>
      <c r="DB1574" s="16">
        <f>IF(UPPER(TRIM(AM1574))="P", 0, IF(UPPER(TRIM(AM1574))="C", 16384, IF(UPPER(TRIM(AM1574))="B", 32768, IF(UPPER(TRIM(AM1574))="U", 49152, -1))))</f>
        <v>0</v>
      </c>
      <c r="DC1574" s="16">
        <f>HEX2DEC(AN1574)</f>
        <v>4200</v>
      </c>
      <c r="DD1574" s="16">
        <f>IF(UPPER(TRIM(BB1574))="",0,IF(UPPER(TRIM(BB1574))="M",32,IF(UPPER(TRIM(BB1574))="H",64,IF(UPPER(TRIM(BB1574))="I",128,-1))))</f>
        <v>0</v>
      </c>
      <c r="DE1574" s="16">
        <f>IF(UPPER(TRIM(BC1574))="",0, IF(UPPER(TRIM(BC1574))="U",1,IF(UPPER(TRIM(BC1574))="A",2,IF(UPPER(TRIM(BC1574))="B1",4,IF(UPPER(TRIM(BC1574))="B2",8,IF(UPPER(TRIM(BC1574))="C",16,-1))))))</f>
        <v>0</v>
      </c>
      <c r="DF1574" s="17"/>
      <c r="DG1574" s="16">
        <v>519</v>
      </c>
      <c r="DH1574" s="16">
        <f>AK1574</f>
        <v>3563</v>
      </c>
      <c r="DI1574" s="16">
        <f>AL1574</f>
        <v>15</v>
      </c>
      <c r="DJ1574" s="16">
        <f>DB1574 + DC1574</f>
        <v>4200</v>
      </c>
      <c r="DK1574" s="16">
        <f>HEX2DEC(AO1574)</f>
        <v>0</v>
      </c>
      <c r="DL1574" s="16">
        <f>HEX2DEC(AP1574)</f>
        <v>4200</v>
      </c>
      <c r="DM1574" s="13">
        <v>0</v>
      </c>
      <c r="DN1574" s="16">
        <v>389</v>
      </c>
      <c r="DO1574" s="16">
        <f>BV1574*2^15+BW1574*2^14+BX1574*2^13+BY1574*2^12+BZ1574*2^11+CA1574*2^10+CB1574*2^9+CC1574*2^8+CD1574*2^7+CE1574*2^6+CF1574*2^5+CG1574*2^4+CH1574*2^3+CI1574*2^2+CJ1574*2^1+CK1574*2^0</f>
        <v>0</v>
      </c>
      <c r="DP1574" s="16">
        <f>CL1574*2^15+CM1574*2^14+CN1574*2^13+CO1574*2^12+CP1574*2^11+CQ1574*2^10+CR1574*2^9+CS1574*2^8+CT1574*2^7+CU1574*2^6+CV1574*2^5+CW1574*2^4+CX1574*2^3+CY1574*2^2+CZ1574*2^1+DA1574*2^0</f>
        <v>0</v>
      </c>
      <c r="DQ1574" s="16">
        <f>IF(DS1574=2,AT1574*1000,AT1574)</f>
        <v>2000</v>
      </c>
      <c r="DR1574" s="16">
        <f>IF(DT1574=2,AU1574*1000,AU1574)</f>
        <v>500</v>
      </c>
      <c r="DS1574" s="16">
        <v>2</v>
      </c>
      <c r="DT1574" s="16">
        <v>2</v>
      </c>
      <c r="DU1574" s="16">
        <f>MAX(0,MIN(AX1574,3))*2^14+MAX(0,MIN(AY1574,3))*2^12+MAX(0,MIN(AZ1574,3))*2^10+MAX(0,MIN(BA1574,3))*2^8+IF(AW1574&lt;0,31,IF(AW1574&gt;30,30,AW1574))</f>
        <v>0</v>
      </c>
      <c r="DV1574" s="16">
        <f>DD1574 + DE1574</f>
        <v>0</v>
      </c>
      <c r="DW1574" s="138" t="s">
        <v>184</v>
      </c>
      <c r="DX1574" s="137" t="s">
        <v>273</v>
      </c>
      <c r="DY1574" s="137" t="s">
        <v>186</v>
      </c>
      <c r="DZ1574" s="17"/>
      <c r="EA1574" s="15"/>
      <c r="EB1574" s="15"/>
      <c r="EC1574" s="15"/>
      <c r="ED1574" s="15"/>
    </row>
    <row r="1575" spans="1:134" ht="15" hidden="1" customHeight="1" x14ac:dyDescent="0.3">
      <c r="A1575" s="342" t="s">
        <v>229</v>
      </c>
      <c r="B1575" s="139"/>
      <c r="C1575" s="553"/>
      <c r="D1575" s="476"/>
      <c r="E1575" s="476"/>
      <c r="F1575" s="476"/>
      <c r="G1575" s="476"/>
      <c r="H1575" s="476"/>
      <c r="I1575" s="476"/>
      <c r="J1575" s="476"/>
      <c r="K1575" s="476"/>
      <c r="L1575" s="476"/>
      <c r="M1575" s="476"/>
      <c r="N1575" s="476"/>
      <c r="O1575" s="476"/>
      <c r="P1575" s="476"/>
      <c r="Q1575" s="476"/>
      <c r="R1575" s="476"/>
      <c r="S1575" s="476"/>
      <c r="T1575" s="476"/>
      <c r="U1575" s="476"/>
      <c r="V1575" s="476"/>
      <c r="W1575" s="476"/>
      <c r="X1575" s="476"/>
      <c r="Y1575" s="476"/>
      <c r="Z1575" s="476"/>
      <c r="AA1575" s="476"/>
      <c r="AB1575" s="476"/>
      <c r="AC1575" s="476"/>
      <c r="AD1575" s="476"/>
      <c r="AE1575" s="476"/>
      <c r="AF1575" s="476"/>
      <c r="AG1575" s="476"/>
      <c r="AH1575" s="476"/>
      <c r="AI1575" s="476"/>
      <c r="AJ1575" s="148"/>
      <c r="AK1575" s="12"/>
      <c r="AL1575" s="12"/>
      <c r="AM1575" s="149"/>
      <c r="AN1575" s="150"/>
      <c r="AO1575" s="150"/>
      <c r="AP1575" s="150"/>
      <c r="AQ1575" s="132"/>
      <c r="AR1575" s="224"/>
      <c r="AS1575" s="12"/>
      <c r="AT1575" s="12"/>
      <c r="AU1575" s="12"/>
      <c r="AV1575" s="12"/>
      <c r="AW1575" s="12"/>
      <c r="AX1575" s="12"/>
      <c r="AY1575" s="12"/>
      <c r="AZ1575" s="12"/>
      <c r="BA1575" s="12"/>
      <c r="BB1575" s="14"/>
      <c r="BC1575" s="14"/>
      <c r="BD1575" s="15"/>
      <c r="BE1575" s="137"/>
      <c r="BF1575" s="11"/>
      <c r="BG1575" s="11"/>
      <c r="BH1575" s="11"/>
      <c r="BI1575" s="146"/>
      <c r="BJ1575" s="11"/>
      <c r="BK1575" s="11"/>
      <c r="BL1575" s="11"/>
      <c r="BM1575" s="11"/>
      <c r="BN1575" s="11"/>
      <c r="BO1575" s="11"/>
      <c r="BP1575" s="11"/>
      <c r="BQ1575" s="11"/>
      <c r="BR1575" s="11"/>
      <c r="BS1575" s="11"/>
      <c r="BT1575" s="11"/>
      <c r="BU1575" s="11"/>
      <c r="BV1575" s="15"/>
      <c r="BW1575" s="15"/>
      <c r="BX1575" s="15"/>
      <c r="BY1575" s="15"/>
      <c r="BZ1575" s="15"/>
      <c r="CA1575" s="15"/>
      <c r="CB1575" s="15"/>
      <c r="CC1575" s="15"/>
      <c r="CD1575" s="15"/>
      <c r="CE1575" s="15"/>
      <c r="CF1575" s="15"/>
      <c r="CG1575" s="15"/>
      <c r="CH1575" s="15"/>
      <c r="CI1575" s="15"/>
      <c r="CJ1575" s="15"/>
      <c r="CK1575" s="15"/>
      <c r="CL1575" s="15"/>
      <c r="CM1575" s="15"/>
      <c r="CN1575" s="15"/>
      <c r="CO1575" s="15"/>
      <c r="CP1575" s="15"/>
      <c r="CQ1575" s="15"/>
      <c r="CR1575" s="15"/>
      <c r="CS1575" s="15"/>
      <c r="CT1575" s="15"/>
      <c r="CU1575" s="15"/>
      <c r="CV1575" s="15"/>
      <c r="CW1575" s="15"/>
      <c r="CX1575" s="15"/>
      <c r="CY1575" s="15"/>
      <c r="CZ1575" s="15"/>
      <c r="DA1575" s="15"/>
      <c r="DB1575" s="16"/>
      <c r="DC1575" s="16"/>
      <c r="DD1575" s="16"/>
      <c r="DE1575" s="16"/>
      <c r="DF1575" s="17"/>
      <c r="DG1575" s="16"/>
      <c r="DH1575" s="16"/>
      <c r="DI1575" s="16"/>
      <c r="DJ1575" s="16"/>
      <c r="DK1575" s="16"/>
      <c r="DL1575" s="16"/>
      <c r="DM1575" s="13"/>
      <c r="DN1575" s="16"/>
      <c r="DO1575" s="16"/>
      <c r="DP1575" s="16"/>
      <c r="DQ1575" s="16"/>
      <c r="DR1575" s="16"/>
      <c r="DS1575" s="16"/>
      <c r="DT1575" s="16"/>
      <c r="DU1575" s="16"/>
      <c r="DV1575" s="16"/>
      <c r="DW1575" s="138"/>
      <c r="DX1575" s="137"/>
      <c r="DY1575" s="137"/>
      <c r="DZ1575" s="17"/>
      <c r="EA1575" s="15"/>
      <c r="EB1575" s="15"/>
      <c r="EC1575" s="15"/>
      <c r="ED1575" s="15"/>
    </row>
    <row r="1576" spans="1:134" ht="15" hidden="1" customHeight="1" x14ac:dyDescent="0.3">
      <c r="A1576" s="220"/>
      <c r="B1576" s="139"/>
      <c r="C1576" s="553" t="s">
        <v>2439</v>
      </c>
      <c r="D1576" s="151"/>
      <c r="E1576" s="151"/>
      <c r="F1576" s="151"/>
      <c r="G1576" s="151"/>
      <c r="H1576" s="151"/>
      <c r="I1576" s="151"/>
      <c r="J1576" s="151"/>
      <c r="K1576" s="151"/>
      <c r="L1576" s="151"/>
      <c r="M1576" s="151"/>
      <c r="N1576" s="151"/>
      <c r="O1576" s="151"/>
      <c r="P1576" s="151"/>
      <c r="Q1576" s="151"/>
      <c r="R1576" s="151"/>
      <c r="S1576" s="151"/>
      <c r="T1576" s="151"/>
      <c r="U1576" s="151"/>
      <c r="V1576" s="151"/>
      <c r="W1576" s="151"/>
      <c r="X1576" s="151"/>
      <c r="Y1576" s="151"/>
      <c r="Z1576" s="151"/>
      <c r="AA1576" s="151"/>
      <c r="AB1576" s="151"/>
      <c r="AC1576" s="151"/>
      <c r="AD1576" s="151"/>
      <c r="AE1576" s="151"/>
      <c r="AF1576" s="151"/>
      <c r="AG1576" s="151"/>
      <c r="AH1576" s="151"/>
      <c r="AI1576" s="151"/>
      <c r="AJ1576" s="148">
        <f>IF($DM1576=0,0,(IF(_xlfn.BITAND($DM1576, 128),"8,", "") &amp; IF(_xlfn.BITAND($DM1576,64),"7,", "") &amp; IF(_xlfn.BITAND($DM1576,7), _xlfn.BITAND($DM1576,7) &amp; ",", "") &amp; IF(_xlfn.BITAND($DM1576, 56), _xlfn.BITAND($DM1576, 56)/8, "")))</f>
        <v>0</v>
      </c>
      <c r="AK1576" s="135">
        <v>5422</v>
      </c>
      <c r="AL1576" s="135">
        <v>31</v>
      </c>
      <c r="AM1576" s="194" t="s">
        <v>165</v>
      </c>
      <c r="AN1576" s="195" t="s">
        <v>2440</v>
      </c>
      <c r="AO1576" s="195" t="s">
        <v>167</v>
      </c>
      <c r="AP1576" s="195" t="s">
        <v>2440</v>
      </c>
      <c r="AQ1576" s="132"/>
      <c r="AR1576" s="224"/>
      <c r="AS1576" s="12"/>
      <c r="AT1576" s="198">
        <v>2</v>
      </c>
      <c r="AU1576" s="198">
        <v>0.5</v>
      </c>
      <c r="AV1576" s="12" t="s">
        <v>259</v>
      </c>
      <c r="AW1576" s="135">
        <v>0</v>
      </c>
      <c r="AX1576" s="135">
        <v>0</v>
      </c>
      <c r="AY1576" s="135">
        <v>0</v>
      </c>
      <c r="AZ1576" s="135">
        <v>0</v>
      </c>
      <c r="BA1576" s="135">
        <v>0</v>
      </c>
      <c r="BB1576" s="136"/>
      <c r="BC1576" s="136"/>
      <c r="BD1576" s="15"/>
      <c r="BE1576" s="137" t="str">
        <f>IF(C1576="","",C1576)</f>
        <v>Multi-ECM slave MAP high - out of authority</v>
      </c>
      <c r="BF1576" s="11"/>
      <c r="BG1576" s="11"/>
      <c r="BH1576" s="11"/>
      <c r="BI1576" s="146"/>
      <c r="BJ1576" s="11"/>
      <c r="BK1576" s="11"/>
      <c r="BL1576" s="11"/>
      <c r="BM1576" s="11"/>
      <c r="BN1576" s="11"/>
      <c r="BO1576" s="11"/>
      <c r="BP1576" s="11"/>
      <c r="BQ1576" s="11"/>
      <c r="BR1576" s="11"/>
      <c r="BS1576" s="11"/>
      <c r="BT1576" s="11"/>
      <c r="BU1576" s="11"/>
      <c r="BV1576" s="15">
        <f>IF(UPPER(TRIM(D1576))="X",1,0)</f>
        <v>0</v>
      </c>
      <c r="BW1576" s="15">
        <f>IF(UPPER(TRIM(E1576))="X",1,0)</f>
        <v>0</v>
      </c>
      <c r="BX1576" s="15">
        <f>IF(UPPER(TRIM(F1576))="X",1,0)</f>
        <v>0</v>
      </c>
      <c r="BY1576" s="15">
        <f>IF(UPPER(TRIM(G1576))="X",1,0)</f>
        <v>0</v>
      </c>
      <c r="BZ1576" s="15">
        <f>IF(UPPER(TRIM(H1576))="X",1,0)</f>
        <v>0</v>
      </c>
      <c r="CA1576" s="15">
        <f>IF(UPPER(TRIM(J1576))="X",1,0)</f>
        <v>0</v>
      </c>
      <c r="CB1576" s="15">
        <f>IF(UPPER(TRIM(L1576))="X",1,0)</f>
        <v>0</v>
      </c>
      <c r="CC1576" s="15">
        <f>IF(UPPER(TRIM(M1576))="X",1,0)</f>
        <v>0</v>
      </c>
      <c r="CD1576" s="15">
        <f>IF(UPPER(TRIM(I1576))="X",1,0)</f>
        <v>0</v>
      </c>
      <c r="CE1576" s="15">
        <f>IF(UPPER(TRIM(K1576))="X",1,0)</f>
        <v>0</v>
      </c>
      <c r="CF1576" s="15">
        <f t="shared" ref="CF1576:CX1576" si="739">IF(UPPER(TRIM(N1576))="X",1,0)</f>
        <v>0</v>
      </c>
      <c r="CG1576" s="15">
        <f t="shared" si="739"/>
        <v>0</v>
      </c>
      <c r="CH1576" s="15">
        <f t="shared" si="739"/>
        <v>0</v>
      </c>
      <c r="CI1576" s="15">
        <f t="shared" si="739"/>
        <v>0</v>
      </c>
      <c r="CJ1576" s="15">
        <f t="shared" si="739"/>
        <v>0</v>
      </c>
      <c r="CK1576" s="15">
        <f t="shared" si="739"/>
        <v>0</v>
      </c>
      <c r="CL1576" s="15">
        <f t="shared" si="739"/>
        <v>0</v>
      </c>
      <c r="CM1576" s="15">
        <f t="shared" si="739"/>
        <v>0</v>
      </c>
      <c r="CN1576" s="15">
        <f t="shared" si="739"/>
        <v>0</v>
      </c>
      <c r="CO1576" s="15">
        <f t="shared" si="739"/>
        <v>0</v>
      </c>
      <c r="CP1576" s="15">
        <f t="shared" si="739"/>
        <v>0</v>
      </c>
      <c r="CQ1576" s="15">
        <f t="shared" si="739"/>
        <v>0</v>
      </c>
      <c r="CR1576" s="15">
        <f t="shared" si="739"/>
        <v>0</v>
      </c>
      <c r="CS1576" s="15">
        <f t="shared" si="739"/>
        <v>0</v>
      </c>
      <c r="CT1576" s="15">
        <f t="shared" si="739"/>
        <v>0</v>
      </c>
      <c r="CU1576" s="15">
        <f t="shared" si="739"/>
        <v>0</v>
      </c>
      <c r="CV1576" s="15">
        <f t="shared" si="739"/>
        <v>0</v>
      </c>
      <c r="CW1576" s="15">
        <f t="shared" si="739"/>
        <v>0</v>
      </c>
      <c r="CX1576" s="15">
        <f t="shared" si="739"/>
        <v>0</v>
      </c>
      <c r="CY1576" s="15">
        <v>0</v>
      </c>
      <c r="CZ1576" s="15">
        <f>IF(UPPER(TRIM(AH1576))="X",1,0)</f>
        <v>0</v>
      </c>
      <c r="DA1576" s="15">
        <v>0</v>
      </c>
      <c r="DB1576" s="16">
        <f>IF(UPPER(TRIM(AM1576))="P", 0, IF(UPPER(TRIM(AM1576))="C", 16384, IF(UPPER(TRIM(AM1576))="B", 32768, IF(UPPER(TRIM(AM1576))="U", 49152, -1))))</f>
        <v>0</v>
      </c>
      <c r="DC1576" s="16">
        <f>HEX2DEC(AN1576)</f>
        <v>4201</v>
      </c>
      <c r="DD1576" s="16">
        <f>IF(UPPER(TRIM(BB1576))="",0,IF(UPPER(TRIM(BB1576))="M",32,IF(UPPER(TRIM(BB1576))="H",64,IF(UPPER(TRIM(BB1576))="I",128,-1))))</f>
        <v>0</v>
      </c>
      <c r="DE1576" s="16">
        <f>IF(UPPER(TRIM(BC1576))="",0, IF(UPPER(TRIM(BC1576))="U",1,IF(UPPER(TRIM(BC1576))="A",2,IF(UPPER(TRIM(BC1576))="B1",4,IF(UPPER(TRIM(BC1576))="B2",8,IF(UPPER(TRIM(BC1576))="C",16,-1))))))</f>
        <v>0</v>
      </c>
      <c r="DF1576" s="17"/>
      <c r="DG1576" s="16">
        <v>837</v>
      </c>
      <c r="DH1576" s="16">
        <f>AK1576</f>
        <v>5422</v>
      </c>
      <c r="DI1576" s="16">
        <f>AL1576</f>
        <v>31</v>
      </c>
      <c r="DJ1576" s="16">
        <f>DB1576 + DC1576</f>
        <v>4201</v>
      </c>
      <c r="DK1576" s="16">
        <f>HEX2DEC(AO1576)</f>
        <v>0</v>
      </c>
      <c r="DL1576" s="16">
        <f>HEX2DEC(AP1576)</f>
        <v>4201</v>
      </c>
      <c r="DM1576" s="13">
        <v>0</v>
      </c>
      <c r="DN1576" s="16">
        <v>664</v>
      </c>
      <c r="DO1576" s="16">
        <f>BV1576*2^15+BW1576*2^14+BX1576*2^13+BY1576*2^12+BZ1576*2^11+CA1576*2^10+CB1576*2^9+CC1576*2^8+CD1576*2^7+CE1576*2^6+CF1576*2^5+CG1576*2^4+CH1576*2^3+CI1576*2^2+CJ1576*2^1+CK1576*2^0</f>
        <v>0</v>
      </c>
      <c r="DP1576" s="16">
        <f>CL1576*2^15+CM1576*2^14+CN1576*2^13+CO1576*2^12+CP1576*2^11+CQ1576*2^10+CR1576*2^9+CS1576*2^8+CT1576*2^7+CU1576*2^6+CV1576*2^5+CW1576*2^4+CX1576*2^3+CY1576*2^2+CZ1576*2^1+DA1576*2^0</f>
        <v>0</v>
      </c>
      <c r="DQ1576" s="16">
        <f>IF(DS1576=2,AT1576*1000,AT1576)</f>
        <v>2000</v>
      </c>
      <c r="DR1576" s="16">
        <f>IF(DT1576=2,AU1576*1000,AU1576)</f>
        <v>500</v>
      </c>
      <c r="DS1576" s="16">
        <v>2</v>
      </c>
      <c r="DT1576" s="16">
        <v>2</v>
      </c>
      <c r="DU1576" s="16">
        <f>MAX(0,MIN(AX1576,3))*2^14+MAX(0,MIN(AY1576,3))*2^12+MAX(0,MIN(AZ1576,3))*2^10+MAX(0,MIN(BA1576,3))*2^8+IF(AW1576&lt;0,31,IF(AW1576&gt;30,30,AW1576))</f>
        <v>0</v>
      </c>
      <c r="DV1576" s="16">
        <f>DD1576 + DE1576</f>
        <v>0</v>
      </c>
      <c r="DW1576" s="138"/>
      <c r="DX1576" s="137"/>
      <c r="DY1576" s="137"/>
      <c r="DZ1576" s="17"/>
      <c r="EA1576" s="15"/>
      <c r="EB1576" s="15"/>
      <c r="EC1576" s="15"/>
      <c r="ED1576" s="15"/>
    </row>
    <row r="1577" spans="1:134" ht="15" hidden="1" customHeight="1" x14ac:dyDescent="0.3">
      <c r="A1577" s="220"/>
      <c r="B1577" s="139"/>
      <c r="C1577" s="553"/>
      <c r="D1577" s="476"/>
      <c r="E1577" s="476"/>
      <c r="F1577" s="476"/>
      <c r="G1577" s="476"/>
      <c r="H1577" s="476"/>
      <c r="I1577" s="476"/>
      <c r="J1577" s="476"/>
      <c r="K1577" s="476"/>
      <c r="L1577" s="476"/>
      <c r="M1577" s="476"/>
      <c r="N1577" s="476"/>
      <c r="O1577" s="476"/>
      <c r="P1577" s="476"/>
      <c r="Q1577" s="476"/>
      <c r="R1577" s="476"/>
      <c r="S1577" s="476"/>
      <c r="T1577" s="476"/>
      <c r="U1577" s="476"/>
      <c r="V1577" s="476"/>
      <c r="W1577" s="476"/>
      <c r="X1577" s="476"/>
      <c r="Y1577" s="476"/>
      <c r="Z1577" s="476"/>
      <c r="AA1577" s="476"/>
      <c r="AB1577" s="476"/>
      <c r="AC1577" s="476"/>
      <c r="AD1577" s="476"/>
      <c r="AE1577" s="476"/>
      <c r="AF1577" s="476"/>
      <c r="AG1577" s="476"/>
      <c r="AH1577" s="476"/>
      <c r="AI1577" s="476"/>
      <c r="AJ1577" s="148"/>
      <c r="AK1577" s="12"/>
      <c r="AL1577" s="12"/>
      <c r="AM1577" s="149"/>
      <c r="AN1577" s="150"/>
      <c r="AO1577" s="150"/>
      <c r="AP1577" s="150"/>
      <c r="AQ1577" s="132"/>
      <c r="AR1577" s="224"/>
      <c r="AS1577" s="12"/>
      <c r="AT1577" s="12"/>
      <c r="AU1577" s="12"/>
      <c r="AV1577" s="12"/>
      <c r="AW1577" s="12"/>
      <c r="AX1577" s="12"/>
      <c r="AY1577" s="12"/>
      <c r="AZ1577" s="12"/>
      <c r="BA1577" s="12"/>
      <c r="BB1577" s="14"/>
      <c r="BC1577" s="14"/>
      <c r="BD1577" s="15"/>
      <c r="BE1577" s="137"/>
      <c r="BF1577" s="11"/>
      <c r="BG1577" s="11"/>
      <c r="BH1577" s="11"/>
      <c r="BI1577" s="146"/>
      <c r="BJ1577" s="11"/>
      <c r="BK1577" s="11"/>
      <c r="BL1577" s="11"/>
      <c r="BM1577" s="11"/>
      <c r="BN1577" s="11"/>
      <c r="BO1577" s="11"/>
      <c r="BP1577" s="11"/>
      <c r="BQ1577" s="11"/>
      <c r="BR1577" s="11"/>
      <c r="BS1577" s="11"/>
      <c r="BT1577" s="11"/>
      <c r="BU1577" s="11"/>
      <c r="BV1577" s="15"/>
      <c r="BW1577" s="15"/>
      <c r="BX1577" s="15"/>
      <c r="BY1577" s="15"/>
      <c r="BZ1577" s="15"/>
      <c r="CA1577" s="15"/>
      <c r="CB1577" s="15"/>
      <c r="CC1577" s="15"/>
      <c r="CD1577" s="15"/>
      <c r="CE1577" s="15"/>
      <c r="CF1577" s="15"/>
      <c r="CG1577" s="15"/>
      <c r="CH1577" s="15"/>
      <c r="CI1577" s="15"/>
      <c r="CJ1577" s="15"/>
      <c r="CK1577" s="15"/>
      <c r="CL1577" s="15"/>
      <c r="CM1577" s="15"/>
      <c r="CN1577" s="15"/>
      <c r="CO1577" s="15"/>
      <c r="CP1577" s="15"/>
      <c r="CQ1577" s="15"/>
      <c r="CR1577" s="15"/>
      <c r="CS1577" s="15"/>
      <c r="CT1577" s="15"/>
      <c r="CU1577" s="15"/>
      <c r="CV1577" s="15"/>
      <c r="CW1577" s="15"/>
      <c r="CX1577" s="15"/>
      <c r="CY1577" s="15"/>
      <c r="CZ1577" s="15"/>
      <c r="DA1577" s="15"/>
      <c r="DB1577" s="16"/>
      <c r="DC1577" s="16"/>
      <c r="DD1577" s="16"/>
      <c r="DE1577" s="16"/>
      <c r="DF1577" s="17"/>
      <c r="DG1577" s="16"/>
      <c r="DH1577" s="16"/>
      <c r="DI1577" s="16"/>
      <c r="DJ1577" s="16"/>
      <c r="DK1577" s="16"/>
      <c r="DL1577" s="16"/>
      <c r="DM1577" s="13"/>
      <c r="DN1577" s="16"/>
      <c r="DO1577" s="16"/>
      <c r="DP1577" s="16"/>
      <c r="DQ1577" s="16"/>
      <c r="DR1577" s="16"/>
      <c r="DS1577" s="16"/>
      <c r="DT1577" s="16"/>
      <c r="DU1577" s="16"/>
      <c r="DV1577" s="16"/>
      <c r="DW1577" s="138"/>
      <c r="DX1577" s="137"/>
      <c r="DY1577" s="137"/>
      <c r="DZ1577" s="17"/>
      <c r="EA1577" s="15"/>
      <c r="EB1577" s="15"/>
      <c r="EC1577" s="15"/>
      <c r="ED1577" s="15"/>
    </row>
    <row r="1578" spans="1:134" ht="15" hidden="1" customHeight="1" x14ac:dyDescent="0.3">
      <c r="A1578" s="220"/>
      <c r="B1578" s="139"/>
      <c r="C1578" s="553" t="s">
        <v>2441</v>
      </c>
      <c r="D1578" s="151"/>
      <c r="E1578" s="151"/>
      <c r="F1578" s="151"/>
      <c r="G1578" s="151"/>
      <c r="H1578" s="151"/>
      <c r="I1578" s="151"/>
      <c r="J1578" s="151"/>
      <c r="K1578" s="151"/>
      <c r="L1578" s="151"/>
      <c r="M1578" s="151"/>
      <c r="N1578" s="151"/>
      <c r="O1578" s="151"/>
      <c r="P1578" s="151"/>
      <c r="Q1578" s="151"/>
      <c r="R1578" s="151"/>
      <c r="S1578" s="151"/>
      <c r="T1578" s="151"/>
      <c r="U1578" s="151"/>
      <c r="V1578" s="151"/>
      <c r="W1578" s="151"/>
      <c r="X1578" s="151"/>
      <c r="Y1578" s="151"/>
      <c r="Z1578" s="151"/>
      <c r="AA1578" s="151"/>
      <c r="AB1578" s="151"/>
      <c r="AC1578" s="151"/>
      <c r="AD1578" s="151"/>
      <c r="AE1578" s="151"/>
      <c r="AF1578" s="151"/>
      <c r="AG1578" s="151"/>
      <c r="AH1578" s="151"/>
      <c r="AI1578" s="151"/>
      <c r="AJ1578" s="148">
        <f>IF($DM1578=0,0,(IF(_xlfn.BITAND($DM1578, 128),"8,", "") &amp; IF(_xlfn.BITAND($DM1578,64),"7,", "") &amp; IF(_xlfn.BITAND($DM1578,7), _xlfn.BITAND($DM1578,7) &amp; ",", "") &amp; IF(_xlfn.BITAND($DM1578, 56), _xlfn.BITAND($DM1578, 56)/8, "")))</f>
        <v>0</v>
      </c>
      <c r="AK1578" s="135">
        <v>5422</v>
      </c>
      <c r="AL1578" s="135">
        <v>31</v>
      </c>
      <c r="AM1578" s="194" t="s">
        <v>165</v>
      </c>
      <c r="AN1578" s="195" t="s">
        <v>2442</v>
      </c>
      <c r="AO1578" s="195" t="s">
        <v>167</v>
      </c>
      <c r="AP1578" s="195" t="s">
        <v>2442</v>
      </c>
      <c r="AQ1578" s="132"/>
      <c r="AR1578" s="224"/>
      <c r="AS1578" s="12"/>
      <c r="AT1578" s="198">
        <v>2</v>
      </c>
      <c r="AU1578" s="198">
        <v>0.5</v>
      </c>
      <c r="AV1578" s="12" t="s">
        <v>259</v>
      </c>
      <c r="AW1578" s="135">
        <v>0</v>
      </c>
      <c r="AX1578" s="135">
        <v>0</v>
      </c>
      <c r="AY1578" s="135">
        <v>0</v>
      </c>
      <c r="AZ1578" s="135">
        <v>0</v>
      </c>
      <c r="BA1578" s="135">
        <v>0</v>
      </c>
      <c r="BB1578" s="136"/>
      <c r="BC1578" s="136"/>
      <c r="BD1578" s="15"/>
      <c r="BE1578" s="137" t="str">
        <f>IF(C1578="","",C1578)</f>
        <v>Multi-ECM slave MAP low - out of authority</v>
      </c>
      <c r="BF1578" s="11"/>
      <c r="BG1578" s="11"/>
      <c r="BH1578" s="11"/>
      <c r="BI1578" s="146"/>
      <c r="BJ1578" s="11"/>
      <c r="BK1578" s="11"/>
      <c r="BL1578" s="11"/>
      <c r="BM1578" s="11"/>
      <c r="BN1578" s="11"/>
      <c r="BO1578" s="11"/>
      <c r="BP1578" s="11"/>
      <c r="BQ1578" s="11"/>
      <c r="BR1578" s="11"/>
      <c r="BS1578" s="11"/>
      <c r="BT1578" s="11"/>
      <c r="BU1578" s="11"/>
      <c r="BV1578" s="15">
        <f>IF(UPPER(TRIM(D1578))="X",1,0)</f>
        <v>0</v>
      </c>
      <c r="BW1578" s="15">
        <f>IF(UPPER(TRIM(E1578))="X",1,0)</f>
        <v>0</v>
      </c>
      <c r="BX1578" s="15">
        <f>IF(UPPER(TRIM(F1578))="X",1,0)</f>
        <v>0</v>
      </c>
      <c r="BY1578" s="15">
        <f>IF(UPPER(TRIM(G1578))="X",1,0)</f>
        <v>0</v>
      </c>
      <c r="BZ1578" s="15">
        <f>IF(UPPER(TRIM(H1578))="X",1,0)</f>
        <v>0</v>
      </c>
      <c r="CA1578" s="15">
        <f>IF(UPPER(TRIM(J1578))="X",1,0)</f>
        <v>0</v>
      </c>
      <c r="CB1578" s="15">
        <f>IF(UPPER(TRIM(L1578))="X",1,0)</f>
        <v>0</v>
      </c>
      <c r="CC1578" s="15">
        <f>IF(UPPER(TRIM(M1578))="X",1,0)</f>
        <v>0</v>
      </c>
      <c r="CD1578" s="15">
        <f>IF(UPPER(TRIM(I1578))="X",1,0)</f>
        <v>0</v>
      </c>
      <c r="CE1578" s="15">
        <f>IF(UPPER(TRIM(K1578))="X",1,0)</f>
        <v>0</v>
      </c>
      <c r="CF1578" s="15">
        <f t="shared" ref="CF1578:CX1578" si="740">IF(UPPER(TRIM(N1578))="X",1,0)</f>
        <v>0</v>
      </c>
      <c r="CG1578" s="15">
        <f t="shared" si="740"/>
        <v>0</v>
      </c>
      <c r="CH1578" s="15">
        <f t="shared" si="740"/>
        <v>0</v>
      </c>
      <c r="CI1578" s="15">
        <f t="shared" si="740"/>
        <v>0</v>
      </c>
      <c r="CJ1578" s="15">
        <f t="shared" si="740"/>
        <v>0</v>
      </c>
      <c r="CK1578" s="15">
        <f t="shared" si="740"/>
        <v>0</v>
      </c>
      <c r="CL1578" s="15">
        <f t="shared" si="740"/>
        <v>0</v>
      </c>
      <c r="CM1578" s="15">
        <f t="shared" si="740"/>
        <v>0</v>
      </c>
      <c r="CN1578" s="15">
        <f t="shared" si="740"/>
        <v>0</v>
      </c>
      <c r="CO1578" s="15">
        <f t="shared" si="740"/>
        <v>0</v>
      </c>
      <c r="CP1578" s="15">
        <f t="shared" si="740"/>
        <v>0</v>
      </c>
      <c r="CQ1578" s="15">
        <f t="shared" si="740"/>
        <v>0</v>
      </c>
      <c r="CR1578" s="15">
        <f t="shared" si="740"/>
        <v>0</v>
      </c>
      <c r="CS1578" s="15">
        <f t="shared" si="740"/>
        <v>0</v>
      </c>
      <c r="CT1578" s="15">
        <f t="shared" si="740"/>
        <v>0</v>
      </c>
      <c r="CU1578" s="15">
        <f t="shared" si="740"/>
        <v>0</v>
      </c>
      <c r="CV1578" s="15">
        <f t="shared" si="740"/>
        <v>0</v>
      </c>
      <c r="CW1578" s="15">
        <f t="shared" si="740"/>
        <v>0</v>
      </c>
      <c r="CX1578" s="15">
        <f t="shared" si="740"/>
        <v>0</v>
      </c>
      <c r="CY1578" s="15">
        <v>0</v>
      </c>
      <c r="CZ1578" s="15">
        <f>IF(UPPER(TRIM(AH1578))="X",1,0)</f>
        <v>0</v>
      </c>
      <c r="DA1578" s="15">
        <v>0</v>
      </c>
      <c r="DB1578" s="16">
        <f>IF(UPPER(TRIM(AM1578))="P", 0, IF(UPPER(TRIM(AM1578))="C", 16384, IF(UPPER(TRIM(AM1578))="B", 32768, IF(UPPER(TRIM(AM1578))="U", 49152, -1))))</f>
        <v>0</v>
      </c>
      <c r="DC1578" s="16">
        <f>HEX2DEC(AN1578)</f>
        <v>4202</v>
      </c>
      <c r="DD1578" s="16">
        <f>IF(UPPER(TRIM(BB1578))="",0,IF(UPPER(TRIM(BB1578))="M",32,IF(UPPER(TRIM(BB1578))="H",64,IF(UPPER(TRIM(BB1578))="I",128,-1))))</f>
        <v>0</v>
      </c>
      <c r="DE1578" s="16">
        <f>IF(UPPER(TRIM(BC1578))="",0, IF(UPPER(TRIM(BC1578))="U",1,IF(UPPER(TRIM(BC1578))="A",2,IF(UPPER(TRIM(BC1578))="B1",4,IF(UPPER(TRIM(BC1578))="B2",8,IF(UPPER(TRIM(BC1578))="C",16,-1))))))</f>
        <v>0</v>
      </c>
      <c r="DF1578" s="17"/>
      <c r="DG1578" s="16">
        <v>838</v>
      </c>
      <c r="DH1578" s="16">
        <f>AK1578</f>
        <v>5422</v>
      </c>
      <c r="DI1578" s="16">
        <f>AL1578</f>
        <v>31</v>
      </c>
      <c r="DJ1578" s="16">
        <f>DB1578 + DC1578</f>
        <v>4202</v>
      </c>
      <c r="DK1578" s="16">
        <f>HEX2DEC(AO1578)</f>
        <v>0</v>
      </c>
      <c r="DL1578" s="16">
        <f>HEX2DEC(AP1578)</f>
        <v>4202</v>
      </c>
      <c r="DM1578" s="13">
        <v>0</v>
      </c>
      <c r="DN1578" s="16">
        <v>665</v>
      </c>
      <c r="DO1578" s="16">
        <f>BV1578*2^15+BW1578*2^14+BX1578*2^13+BY1578*2^12+BZ1578*2^11+CA1578*2^10+CB1578*2^9+CC1578*2^8+CD1578*2^7+CE1578*2^6+CF1578*2^5+CG1578*2^4+CH1578*2^3+CI1578*2^2+CJ1578*2^1+CK1578*2^0</f>
        <v>0</v>
      </c>
      <c r="DP1578" s="16">
        <f>CL1578*2^15+CM1578*2^14+CN1578*2^13+CO1578*2^12+CP1578*2^11+CQ1578*2^10+CR1578*2^9+CS1578*2^8+CT1578*2^7+CU1578*2^6+CV1578*2^5+CW1578*2^4+CX1578*2^3+CY1578*2^2+CZ1578*2^1+DA1578*2^0</f>
        <v>0</v>
      </c>
      <c r="DQ1578" s="16">
        <f>IF(DS1578=2,AT1578*1000,AT1578)</f>
        <v>2000</v>
      </c>
      <c r="DR1578" s="16">
        <f>IF(DT1578=2,AU1578*1000,AU1578)</f>
        <v>500</v>
      </c>
      <c r="DS1578" s="16">
        <v>2</v>
      </c>
      <c r="DT1578" s="16">
        <v>2</v>
      </c>
      <c r="DU1578" s="16">
        <f>MAX(0,MIN(AX1578,3))*2^14+MAX(0,MIN(AY1578,3))*2^12+MAX(0,MIN(AZ1578,3))*2^10+MAX(0,MIN(BA1578,3))*2^8+IF(AW1578&lt;0,31,IF(AW1578&gt;30,30,AW1578))</f>
        <v>0</v>
      </c>
      <c r="DV1578" s="16">
        <f>DD1578 + DE1578</f>
        <v>0</v>
      </c>
      <c r="DW1578" s="138"/>
      <c r="DX1578" s="137"/>
      <c r="DY1578" s="137"/>
      <c r="DZ1578" s="17"/>
      <c r="EA1578" s="15"/>
      <c r="EB1578" s="15"/>
      <c r="EC1578" s="15"/>
      <c r="ED1578" s="15"/>
    </row>
    <row r="1579" spans="1:134" ht="15" hidden="1" customHeight="1" x14ac:dyDescent="0.3">
      <c r="A1579" s="220"/>
      <c r="B1579" s="176"/>
      <c r="C1579" s="571"/>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285"/>
      <c r="AK1579" s="184"/>
      <c r="AL1579" s="184"/>
      <c r="AM1579" s="286"/>
      <c r="AN1579" s="287"/>
      <c r="AO1579" s="287"/>
      <c r="AP1579" s="287"/>
      <c r="AQ1579" s="295"/>
      <c r="AR1579" s="189"/>
      <c r="AS1579" s="184"/>
      <c r="AT1579" s="190"/>
      <c r="AU1579" s="341"/>
      <c r="AV1579" s="184"/>
      <c r="AW1579" s="184"/>
      <c r="AX1579" s="184"/>
      <c r="AY1579" s="184"/>
      <c r="AZ1579" s="184"/>
      <c r="BA1579" s="184"/>
      <c r="BB1579" s="186"/>
      <c r="BC1579" s="186"/>
      <c r="BD1579" s="15"/>
      <c r="BE1579" s="137" t="s">
        <v>183</v>
      </c>
      <c r="BF1579" s="146"/>
      <c r="BG1579" s="146"/>
      <c r="BH1579" s="146"/>
      <c r="BI1579" s="11" t="s">
        <v>183</v>
      </c>
      <c r="BJ1579" s="11" t="s">
        <v>183</v>
      </c>
      <c r="BK1579" s="11" t="s">
        <v>183</v>
      </c>
      <c r="BL1579" s="11" t="s">
        <v>183</v>
      </c>
      <c r="BM1579" s="11" t="s">
        <v>183</v>
      </c>
      <c r="BN1579" s="11" t="s">
        <v>183</v>
      </c>
      <c r="BO1579" s="11" t="s">
        <v>183</v>
      </c>
      <c r="BP1579" s="11" t="s">
        <v>183</v>
      </c>
      <c r="BQ1579" s="11" t="s">
        <v>183</v>
      </c>
      <c r="BR1579" s="11" t="s">
        <v>183</v>
      </c>
      <c r="BS1579" s="11" t="s">
        <v>183</v>
      </c>
      <c r="BT1579" s="11" t="s">
        <v>183</v>
      </c>
      <c r="BU1579" s="11"/>
      <c r="BV1579" s="15"/>
      <c r="BW1579" s="15"/>
      <c r="BX1579" s="15"/>
      <c r="BY1579" s="15"/>
      <c r="BZ1579" s="15"/>
      <c r="CA1579" s="15"/>
      <c r="CB1579" s="15"/>
      <c r="CC1579" s="15"/>
      <c r="CD1579" s="15"/>
      <c r="CE1579" s="15"/>
      <c r="CF1579" s="15"/>
      <c r="CG1579" s="15"/>
      <c r="CH1579" s="15"/>
      <c r="CI1579" s="15"/>
      <c r="CJ1579" s="15"/>
      <c r="CK1579" s="15"/>
      <c r="CL1579" s="15"/>
      <c r="CM1579" s="15"/>
      <c r="CN1579" s="15"/>
      <c r="CO1579" s="15"/>
      <c r="CP1579" s="15"/>
      <c r="CQ1579" s="15"/>
      <c r="CR1579" s="15"/>
      <c r="CS1579" s="15"/>
      <c r="CT1579" s="15"/>
      <c r="CU1579" s="15"/>
      <c r="CV1579" s="15"/>
      <c r="CW1579" s="15"/>
      <c r="CX1579" s="15"/>
      <c r="CY1579" s="15"/>
      <c r="CZ1579" s="15"/>
      <c r="DA1579" s="15"/>
      <c r="DB1579" s="16"/>
      <c r="DC1579" s="16"/>
      <c r="DD1579" s="16"/>
      <c r="DE1579" s="16"/>
      <c r="DF1579" s="17"/>
      <c r="DG1579" s="16"/>
      <c r="DH1579" s="16"/>
      <c r="DI1579" s="16"/>
      <c r="DJ1579" s="16"/>
      <c r="DK1579" s="16"/>
      <c r="DL1579" s="16"/>
      <c r="DM1579" s="185"/>
      <c r="DN1579" s="16"/>
      <c r="DO1579" s="16"/>
      <c r="DP1579" s="16"/>
      <c r="DQ1579" s="16"/>
      <c r="DR1579" s="16"/>
      <c r="DS1579" s="16"/>
      <c r="DT1579" s="16"/>
      <c r="DU1579" s="16"/>
      <c r="DV1579" s="16"/>
      <c r="DW1579" s="138"/>
      <c r="DX1579" s="137"/>
      <c r="DY1579" s="137"/>
      <c r="DZ1579" s="17"/>
      <c r="EA1579" s="15"/>
      <c r="EB1579" s="15"/>
      <c r="EC1579" s="15"/>
      <c r="ED1579" s="15"/>
    </row>
    <row r="1580" spans="1:134" ht="15" hidden="1" customHeight="1" x14ac:dyDescent="0.3">
      <c r="A1580" s="220"/>
      <c r="B1580" s="191"/>
      <c r="C1580" s="558" t="s">
        <v>2443</v>
      </c>
      <c r="D1580" s="200"/>
      <c r="E1580" s="151"/>
      <c r="F1580" s="151"/>
      <c r="G1580" s="151"/>
      <c r="H1580" s="151"/>
      <c r="I1580" s="151"/>
      <c r="J1580" s="151"/>
      <c r="K1580" s="151"/>
      <c r="L1580" s="151"/>
      <c r="M1580" s="151"/>
      <c r="N1580" s="151"/>
      <c r="O1580" s="151"/>
      <c r="P1580" s="151"/>
      <c r="Q1580" s="151"/>
      <c r="R1580" s="151"/>
      <c r="S1580" s="151"/>
      <c r="T1580" s="151"/>
      <c r="U1580" s="151"/>
      <c r="V1580" s="151"/>
      <c r="W1580" s="151"/>
      <c r="X1580" s="151"/>
      <c r="Y1580" s="151"/>
      <c r="Z1580" s="151"/>
      <c r="AA1580" s="151"/>
      <c r="AB1580" s="151"/>
      <c r="AC1580" s="151"/>
      <c r="AD1580" s="151"/>
      <c r="AE1580" s="151"/>
      <c r="AF1580" s="151"/>
      <c r="AG1580" s="151"/>
      <c r="AH1580" s="151"/>
      <c r="AI1580" s="151"/>
      <c r="AJ1580" s="148">
        <f>IF($DM1580=0,0,(IF(_xlfn.BITAND($DM1580, 128),"8,", "") &amp; IF(_xlfn.BITAND($DM1580,64),"7,", "") &amp; IF(_xlfn.BITAND($DM1580,7), _xlfn.BITAND($DM1580,7) &amp; ",", "") &amp; IF(_xlfn.BITAND($DM1580, 56), _xlfn.BITAND($DM1580, 56)/8, "")))</f>
        <v>0</v>
      </c>
      <c r="AK1580" s="483">
        <v>520272</v>
      </c>
      <c r="AL1580" s="483">
        <v>31</v>
      </c>
      <c r="AM1580" s="484" t="s">
        <v>523</v>
      </c>
      <c r="AN1580" s="485" t="s">
        <v>2444</v>
      </c>
      <c r="AO1580" s="485" t="s">
        <v>167</v>
      </c>
      <c r="AP1580" s="485" t="s">
        <v>2444</v>
      </c>
      <c r="AQ1580" s="132" t="s">
        <v>2445</v>
      </c>
      <c r="AR1580" s="141">
        <v>500</v>
      </c>
      <c r="AS1580" s="12" t="s">
        <v>1220</v>
      </c>
      <c r="AT1580" s="198">
        <v>0.5</v>
      </c>
      <c r="AU1580" s="263">
        <v>5</v>
      </c>
      <c r="AV1580" s="12" t="s">
        <v>259</v>
      </c>
      <c r="AW1580" s="135">
        <v>0</v>
      </c>
      <c r="AX1580" s="135">
        <v>0</v>
      </c>
      <c r="AY1580" s="135">
        <v>0</v>
      </c>
      <c r="AZ1580" s="135">
        <v>0</v>
      </c>
      <c r="BA1580" s="135">
        <v>0</v>
      </c>
      <c r="BB1580" s="136"/>
      <c r="BC1580" s="136"/>
      <c r="BD1580" s="15"/>
      <c r="BE1580" s="137" t="str">
        <f>IF(C1580="","",C1580)</f>
        <v>MFA / AT main comm lost</v>
      </c>
      <c r="BF1580" s="146"/>
      <c r="BG1580" s="146"/>
      <c r="BH1580" s="146"/>
      <c r="BI1580" s="11"/>
      <c r="BJ1580" s="11"/>
      <c r="BK1580" s="11"/>
      <c r="BL1580" s="11"/>
      <c r="BM1580" s="11"/>
      <c r="BN1580" s="11"/>
      <c r="BO1580" s="11"/>
      <c r="BP1580" s="11"/>
      <c r="BQ1580" s="11"/>
      <c r="BR1580" s="11"/>
      <c r="BS1580" s="11"/>
      <c r="BT1580" s="11"/>
      <c r="BU1580" s="11"/>
      <c r="BV1580" s="15">
        <f>IF(UPPER(TRIM(D1580))="X",1,0)</f>
        <v>0</v>
      </c>
      <c r="BW1580" s="15">
        <f>IF(UPPER(TRIM(E1580))="X",1,0)</f>
        <v>0</v>
      </c>
      <c r="BX1580" s="15">
        <f>IF(UPPER(TRIM(F1580))="X",1,0)</f>
        <v>0</v>
      </c>
      <c r="BY1580" s="15">
        <f>IF(UPPER(TRIM(G1580))="X",1,0)</f>
        <v>0</v>
      </c>
      <c r="BZ1580" s="15">
        <f>IF(UPPER(TRIM(H1580))="X",1,0)</f>
        <v>0</v>
      </c>
      <c r="CA1580" s="15">
        <f>IF(UPPER(TRIM(J1580))="X",1,0)</f>
        <v>0</v>
      </c>
      <c r="CB1580" s="15">
        <f>IF(UPPER(TRIM(L1580))="X",1,0)</f>
        <v>0</v>
      </c>
      <c r="CC1580" s="15">
        <f>IF(UPPER(TRIM(M1580))="X",1,0)</f>
        <v>0</v>
      </c>
      <c r="CD1580" s="15">
        <f>IF(UPPER(TRIM(I1580))="X",1,0)</f>
        <v>0</v>
      </c>
      <c r="CE1580" s="15">
        <f>IF(UPPER(TRIM(K1580))="X",1,0)</f>
        <v>0</v>
      </c>
      <c r="CF1580" s="15">
        <f t="shared" ref="CF1580:CX1580" si="741">IF(UPPER(TRIM(N1580))="X",1,0)</f>
        <v>0</v>
      </c>
      <c r="CG1580" s="15">
        <f t="shared" si="741"/>
        <v>0</v>
      </c>
      <c r="CH1580" s="15">
        <f t="shared" si="741"/>
        <v>0</v>
      </c>
      <c r="CI1580" s="15">
        <f t="shared" si="741"/>
        <v>0</v>
      </c>
      <c r="CJ1580" s="15">
        <f t="shared" si="741"/>
        <v>0</v>
      </c>
      <c r="CK1580" s="15">
        <f t="shared" si="741"/>
        <v>0</v>
      </c>
      <c r="CL1580" s="15">
        <f t="shared" si="741"/>
        <v>0</v>
      </c>
      <c r="CM1580" s="15">
        <f t="shared" si="741"/>
        <v>0</v>
      </c>
      <c r="CN1580" s="15">
        <f t="shared" si="741"/>
        <v>0</v>
      </c>
      <c r="CO1580" s="15">
        <f t="shared" si="741"/>
        <v>0</v>
      </c>
      <c r="CP1580" s="15">
        <f t="shared" si="741"/>
        <v>0</v>
      </c>
      <c r="CQ1580" s="15">
        <f t="shared" si="741"/>
        <v>0</v>
      </c>
      <c r="CR1580" s="15">
        <f t="shared" si="741"/>
        <v>0</v>
      </c>
      <c r="CS1580" s="15">
        <f t="shared" si="741"/>
        <v>0</v>
      </c>
      <c r="CT1580" s="15">
        <f t="shared" si="741"/>
        <v>0</v>
      </c>
      <c r="CU1580" s="15">
        <f t="shared" si="741"/>
        <v>0</v>
      </c>
      <c r="CV1580" s="15">
        <f t="shared" si="741"/>
        <v>0</v>
      </c>
      <c r="CW1580" s="15">
        <f t="shared" si="741"/>
        <v>0</v>
      </c>
      <c r="CX1580" s="15">
        <f t="shared" si="741"/>
        <v>0</v>
      </c>
      <c r="CY1580" s="15">
        <v>0</v>
      </c>
      <c r="CZ1580" s="15">
        <f>IF(UPPER(TRIM(AH1580))="X",1,0)</f>
        <v>0</v>
      </c>
      <c r="DA1580" s="15">
        <v>0</v>
      </c>
      <c r="DB1580" s="16">
        <f>IF(UPPER(TRIM(AM1580))="P", 0, IF(UPPER(TRIM(AM1580))="C", 16384, IF(UPPER(TRIM(AM1580))="B", 32768, IF(UPPER(TRIM(AM1580))="U", 49152, -1))))</f>
        <v>49152</v>
      </c>
      <c r="DC1580" s="16">
        <f>HEX2DEC(AN1580)</f>
        <v>4124</v>
      </c>
      <c r="DD1580" s="16">
        <f>IF(UPPER(TRIM(BB1580))="",0,IF(UPPER(TRIM(BB1580))="M",32,IF(UPPER(TRIM(BB1580))="H",64,IF(UPPER(TRIM(BB1580))="I",128,-1))))</f>
        <v>0</v>
      </c>
      <c r="DE1580" s="16">
        <f>IF(UPPER(TRIM(BC1580))="",0, IF(UPPER(TRIM(BC1580))="U",1,IF(UPPER(TRIM(BC1580))="A",2,IF(UPPER(TRIM(BC1580))="B1",4,IF(UPPER(TRIM(BC1580))="B2",8,IF(UPPER(TRIM(BC1580))="C",16,-1))))))</f>
        <v>0</v>
      </c>
      <c r="DF1580" s="17"/>
      <c r="DG1580" s="16">
        <v>759</v>
      </c>
      <c r="DH1580" s="16">
        <f>AK1580</f>
        <v>520272</v>
      </c>
      <c r="DI1580" s="16">
        <f>AL1580</f>
        <v>31</v>
      </c>
      <c r="DJ1580" s="16">
        <f>DB1580 + DC1580</f>
        <v>53276</v>
      </c>
      <c r="DK1580" s="16">
        <f>HEX2DEC(AO1580)</f>
        <v>0</v>
      </c>
      <c r="DL1580" s="16">
        <f>HEX2DEC(AP1580)</f>
        <v>4124</v>
      </c>
      <c r="DM1580" s="185">
        <v>0</v>
      </c>
      <c r="DN1580" s="16">
        <v>589</v>
      </c>
      <c r="DO1580" s="16">
        <f>BV1580*2^15+BW1580*2^14+BX1580*2^13+BY1580*2^12+BZ1580*2^11+CA1580*2^10+CB1580*2^9+CC1580*2^8+CD1580*2^7+CE1580*2^6+CF1580*2^5+CG1580*2^4+CH1580*2^3+CI1580*2^2+CJ1580*2^1+CK1580*2^0</f>
        <v>0</v>
      </c>
      <c r="DP1580" s="16">
        <f>CL1580*2^15+CM1580*2^14+CN1580*2^13+CO1580*2^12+CP1580*2^11+CQ1580*2^10+CR1580*2^9+CS1580*2^8+CT1580*2^7+CU1580*2^6+CV1580*2^5+CW1580*2^4+CX1580*2^3+CY1580*2^2+CZ1580*2^1+DA1580*2^0</f>
        <v>0</v>
      </c>
      <c r="DQ1580" s="16">
        <f>IF(DS1580=2,AT1580*1000,AT1580)</f>
        <v>500</v>
      </c>
      <c r="DR1580" s="16">
        <f>IF(DT1580=2,AU1580*1000,AU1580)</f>
        <v>5000</v>
      </c>
      <c r="DS1580" s="16">
        <v>2</v>
      </c>
      <c r="DT1580" s="16">
        <v>2</v>
      </c>
      <c r="DU1580" s="16">
        <f>MAX(0,MIN(AX1580,3))*2^14+MAX(0,MIN(AY1580,3))*2^12+MAX(0,MIN(AZ1580,3))*2^10+MAX(0,MIN(BA1580,3))*2^8+IF(AW1580&lt;0,31,IF(AW1580&gt;30,30,AW1580))</f>
        <v>0</v>
      </c>
      <c r="DV1580" s="16">
        <f>DD1580 + DE1580</f>
        <v>0</v>
      </c>
      <c r="DW1580" s="138"/>
      <c r="DX1580" s="137"/>
      <c r="DY1580" s="137"/>
      <c r="DZ1580" s="17"/>
      <c r="EA1580" s="15"/>
      <c r="EB1580" s="15"/>
      <c r="EC1580" s="15"/>
      <c r="ED1580" s="15"/>
    </row>
    <row r="1581" spans="1:134" ht="15" hidden="1" customHeight="1" x14ac:dyDescent="0.3">
      <c r="A1581" s="220"/>
      <c r="B1581" s="139"/>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48"/>
      <c r="AK1581" s="12"/>
      <c r="AL1581" s="12"/>
      <c r="AM1581" s="149"/>
      <c r="AN1581" s="150"/>
      <c r="AO1581" s="150"/>
      <c r="AP1581" s="150"/>
      <c r="AQ1581" s="132"/>
      <c r="AR1581" s="197"/>
      <c r="AS1581" s="12"/>
      <c r="AT1581" s="224"/>
      <c r="AU1581" s="266"/>
      <c r="AV1581" s="12"/>
      <c r="AW1581" s="12"/>
      <c r="AX1581" s="12"/>
      <c r="AY1581" s="12"/>
      <c r="AZ1581" s="12"/>
      <c r="BA1581" s="12"/>
      <c r="BB1581" s="14"/>
      <c r="BC1581" s="14"/>
      <c r="BD1581" s="15"/>
      <c r="BE1581" s="137"/>
      <c r="BF1581" s="146"/>
      <c r="BG1581" s="146"/>
      <c r="BH1581" s="146"/>
      <c r="BI1581" s="11"/>
      <c r="BJ1581" s="11"/>
      <c r="BK1581" s="11"/>
      <c r="BL1581" s="11"/>
      <c r="BM1581" s="11"/>
      <c r="BN1581" s="11"/>
      <c r="BO1581" s="11"/>
      <c r="BP1581" s="11"/>
      <c r="BQ1581" s="11"/>
      <c r="BR1581" s="11"/>
      <c r="BS1581" s="11"/>
      <c r="BT1581" s="11"/>
      <c r="BU1581" s="11"/>
      <c r="BV1581" s="15"/>
      <c r="BW1581" s="15"/>
      <c r="BX1581" s="15"/>
      <c r="BY1581" s="15"/>
      <c r="BZ1581" s="15"/>
      <c r="CA1581" s="15"/>
      <c r="CB1581" s="15"/>
      <c r="CC1581" s="15"/>
      <c r="CD1581" s="15"/>
      <c r="CE1581" s="15"/>
      <c r="CF1581" s="15"/>
      <c r="CG1581" s="15"/>
      <c r="CH1581" s="15"/>
      <c r="CI1581" s="15"/>
      <c r="CJ1581" s="15"/>
      <c r="CK1581" s="15"/>
      <c r="CL1581" s="15"/>
      <c r="CM1581" s="15"/>
      <c r="CN1581" s="15"/>
      <c r="CO1581" s="15"/>
      <c r="CP1581" s="15"/>
      <c r="CQ1581" s="15"/>
      <c r="CR1581" s="15"/>
      <c r="CS1581" s="15"/>
      <c r="CT1581" s="15"/>
      <c r="CU1581" s="15"/>
      <c r="CV1581" s="15"/>
      <c r="CW1581" s="15"/>
      <c r="CX1581" s="15"/>
      <c r="CY1581" s="15"/>
      <c r="CZ1581" s="15"/>
      <c r="DA1581" s="15"/>
      <c r="DB1581" s="16"/>
      <c r="DC1581" s="16"/>
      <c r="DD1581" s="16"/>
      <c r="DE1581" s="16"/>
      <c r="DF1581" s="17"/>
      <c r="DG1581" s="16"/>
      <c r="DH1581" s="16"/>
      <c r="DI1581" s="16"/>
      <c r="DJ1581" s="16"/>
      <c r="DK1581" s="16"/>
      <c r="DL1581" s="16"/>
      <c r="DM1581" s="13"/>
      <c r="DN1581" s="16"/>
      <c r="DO1581" s="16"/>
      <c r="DP1581" s="16"/>
      <c r="DQ1581" s="16"/>
      <c r="DR1581" s="16"/>
      <c r="DS1581" s="16"/>
      <c r="DT1581" s="16"/>
      <c r="DU1581" s="16"/>
      <c r="DV1581" s="16"/>
      <c r="DW1581" s="138"/>
      <c r="DX1581" s="137"/>
      <c r="DY1581" s="137"/>
      <c r="DZ1581" s="17"/>
      <c r="EA1581" s="15"/>
      <c r="EB1581" s="15"/>
      <c r="EC1581" s="15"/>
      <c r="ED1581" s="15"/>
    </row>
    <row r="1582" spans="1:134" ht="15" hidden="1" customHeight="1" x14ac:dyDescent="0.3">
      <c r="A1582" s="220"/>
      <c r="B1582" s="191"/>
      <c r="C1582" s="564" t="s">
        <v>2446</v>
      </c>
      <c r="D1582" s="200"/>
      <c r="E1582" s="151"/>
      <c r="F1582" s="151"/>
      <c r="G1582" s="151"/>
      <c r="H1582" s="151"/>
      <c r="I1582" s="151"/>
      <c r="J1582" s="151"/>
      <c r="K1582" s="151"/>
      <c r="L1582" s="151"/>
      <c r="M1582" s="151"/>
      <c r="N1582" s="151"/>
      <c r="O1582" s="151"/>
      <c r="P1582" s="151"/>
      <c r="Q1582" s="151"/>
      <c r="R1582" s="151"/>
      <c r="S1582" s="151"/>
      <c r="T1582" s="151"/>
      <c r="U1582" s="151"/>
      <c r="V1582" s="151"/>
      <c r="W1582" s="151"/>
      <c r="X1582" s="151"/>
      <c r="Y1582" s="151"/>
      <c r="Z1582" s="151"/>
      <c r="AA1582" s="151"/>
      <c r="AB1582" s="151"/>
      <c r="AC1582" s="151"/>
      <c r="AD1582" s="151"/>
      <c r="AE1582" s="151"/>
      <c r="AF1582" s="151"/>
      <c r="AG1582" s="151"/>
      <c r="AH1582" s="151"/>
      <c r="AI1582" s="151"/>
      <c r="AJ1582" s="148">
        <f>IF($DM1582=0,0,(IF(_xlfn.BITAND($DM1582, 128),"8,", "") &amp; IF(_xlfn.BITAND($DM1582,64),"7,", "") &amp; IF(_xlfn.BITAND($DM1582,7), _xlfn.BITAND($DM1582,7) &amp; ",", "") &amp; IF(_xlfn.BITAND($DM1582, 56), _xlfn.BITAND($DM1582, 56)/8, "")))</f>
        <v>0</v>
      </c>
      <c r="AK1582" s="483">
        <v>520275</v>
      </c>
      <c r="AL1582" s="483">
        <v>31</v>
      </c>
      <c r="AM1582" s="484" t="s">
        <v>523</v>
      </c>
      <c r="AN1582" s="485" t="s">
        <v>2447</v>
      </c>
      <c r="AO1582" s="485" t="s">
        <v>167</v>
      </c>
      <c r="AP1582" s="485" t="s">
        <v>2447</v>
      </c>
      <c r="AQ1582" s="132" t="s">
        <v>2448</v>
      </c>
      <c r="AR1582" s="141">
        <v>25</v>
      </c>
      <c r="AS1582" s="12" t="s">
        <v>1220</v>
      </c>
      <c r="AT1582" s="198">
        <v>2.5000000000000001E-2</v>
      </c>
      <c r="AU1582" s="263">
        <v>0.25</v>
      </c>
      <c r="AV1582" s="12" t="s">
        <v>259</v>
      </c>
      <c r="AW1582" s="135">
        <v>0</v>
      </c>
      <c r="AX1582" s="135">
        <v>0</v>
      </c>
      <c r="AY1582" s="135">
        <v>0</v>
      </c>
      <c r="AZ1582" s="135">
        <v>0</v>
      </c>
      <c r="BA1582" s="135">
        <v>0</v>
      </c>
      <c r="BB1582" s="136"/>
      <c r="BC1582" s="136"/>
      <c r="BD1582" s="15"/>
      <c r="BE1582" s="137" t="str">
        <f>IF(C1582="","",C1582)</f>
        <v>MFA / AT high speed data comm lost</v>
      </c>
      <c r="BF1582" s="146"/>
      <c r="BG1582" s="146"/>
      <c r="BH1582" s="146"/>
      <c r="BI1582" s="11"/>
      <c r="BJ1582" s="11"/>
      <c r="BK1582" s="11"/>
      <c r="BL1582" s="11"/>
      <c r="BM1582" s="11"/>
      <c r="BN1582" s="11"/>
      <c r="BO1582" s="11"/>
      <c r="BP1582" s="11"/>
      <c r="BQ1582" s="11"/>
      <c r="BR1582" s="11"/>
      <c r="BS1582" s="11"/>
      <c r="BT1582" s="11"/>
      <c r="BU1582" s="11"/>
      <c r="BV1582" s="15">
        <f>IF(UPPER(TRIM(D1582))="X",1,0)</f>
        <v>0</v>
      </c>
      <c r="BW1582" s="15">
        <f>IF(UPPER(TRIM(E1582))="X",1,0)</f>
        <v>0</v>
      </c>
      <c r="BX1582" s="15">
        <f>IF(UPPER(TRIM(F1582))="X",1,0)</f>
        <v>0</v>
      </c>
      <c r="BY1582" s="15">
        <f>IF(UPPER(TRIM(G1582))="X",1,0)</f>
        <v>0</v>
      </c>
      <c r="BZ1582" s="15">
        <f>IF(UPPER(TRIM(H1582))="X",1,0)</f>
        <v>0</v>
      </c>
      <c r="CA1582" s="15">
        <f>IF(UPPER(TRIM(J1582))="X",1,0)</f>
        <v>0</v>
      </c>
      <c r="CB1582" s="15">
        <f>IF(UPPER(TRIM(L1582))="X",1,0)</f>
        <v>0</v>
      </c>
      <c r="CC1582" s="15">
        <f>IF(UPPER(TRIM(M1582))="X",1,0)</f>
        <v>0</v>
      </c>
      <c r="CD1582" s="15">
        <f>IF(UPPER(TRIM(I1582))="X",1,0)</f>
        <v>0</v>
      </c>
      <c r="CE1582" s="15">
        <f>IF(UPPER(TRIM(K1582))="X",1,0)</f>
        <v>0</v>
      </c>
      <c r="CF1582" s="15">
        <f t="shared" ref="CF1582:CX1582" si="742">IF(UPPER(TRIM(N1582))="X",1,0)</f>
        <v>0</v>
      </c>
      <c r="CG1582" s="15">
        <f t="shared" si="742"/>
        <v>0</v>
      </c>
      <c r="CH1582" s="15">
        <f t="shared" si="742"/>
        <v>0</v>
      </c>
      <c r="CI1582" s="15">
        <f t="shared" si="742"/>
        <v>0</v>
      </c>
      <c r="CJ1582" s="15">
        <f t="shared" si="742"/>
        <v>0</v>
      </c>
      <c r="CK1582" s="15">
        <f t="shared" si="742"/>
        <v>0</v>
      </c>
      <c r="CL1582" s="15">
        <f t="shared" si="742"/>
        <v>0</v>
      </c>
      <c r="CM1582" s="15">
        <f t="shared" si="742"/>
        <v>0</v>
      </c>
      <c r="CN1582" s="15">
        <f t="shared" si="742"/>
        <v>0</v>
      </c>
      <c r="CO1582" s="15">
        <f t="shared" si="742"/>
        <v>0</v>
      </c>
      <c r="CP1582" s="15">
        <f t="shared" si="742"/>
        <v>0</v>
      </c>
      <c r="CQ1582" s="15">
        <f t="shared" si="742"/>
        <v>0</v>
      </c>
      <c r="CR1582" s="15">
        <f t="shared" si="742"/>
        <v>0</v>
      </c>
      <c r="CS1582" s="15">
        <f t="shared" si="742"/>
        <v>0</v>
      </c>
      <c r="CT1582" s="15">
        <f t="shared" si="742"/>
        <v>0</v>
      </c>
      <c r="CU1582" s="15">
        <f t="shared" si="742"/>
        <v>0</v>
      </c>
      <c r="CV1582" s="15">
        <f t="shared" si="742"/>
        <v>0</v>
      </c>
      <c r="CW1582" s="15">
        <f t="shared" si="742"/>
        <v>0</v>
      </c>
      <c r="CX1582" s="15">
        <f t="shared" si="742"/>
        <v>0</v>
      </c>
      <c r="CY1582" s="15">
        <v>0</v>
      </c>
      <c r="CZ1582" s="15">
        <f>IF(UPPER(TRIM(AH1582))="X",1,0)</f>
        <v>0</v>
      </c>
      <c r="DA1582" s="15">
        <v>0</v>
      </c>
      <c r="DB1582" s="16">
        <f>IF(UPPER(TRIM(AM1582))="P", 0, IF(UPPER(TRIM(AM1582))="C", 16384, IF(UPPER(TRIM(AM1582))="B", 32768, IF(UPPER(TRIM(AM1582))="U", 49152, -1))))</f>
        <v>49152</v>
      </c>
      <c r="DC1582" s="16">
        <f>HEX2DEC(AN1582)</f>
        <v>4127</v>
      </c>
      <c r="DD1582" s="16">
        <f>IF(UPPER(TRIM(BB1582))="",0,IF(UPPER(TRIM(BB1582))="M",32,IF(UPPER(TRIM(BB1582))="H",64,IF(UPPER(TRIM(BB1582))="I",128,-1))))</f>
        <v>0</v>
      </c>
      <c r="DE1582" s="16">
        <f>IF(UPPER(TRIM(BC1582))="",0, IF(UPPER(TRIM(BC1582))="U",1,IF(UPPER(TRIM(BC1582))="A",2,IF(UPPER(TRIM(BC1582))="B1",4,IF(UPPER(TRIM(BC1582))="B2",8,IF(UPPER(TRIM(BC1582))="C",16,-1))))))</f>
        <v>0</v>
      </c>
      <c r="DF1582" s="17"/>
      <c r="DG1582" s="16">
        <v>762</v>
      </c>
      <c r="DH1582" s="16">
        <f>AK1582</f>
        <v>520275</v>
      </c>
      <c r="DI1582" s="16">
        <f>AL1582</f>
        <v>31</v>
      </c>
      <c r="DJ1582" s="16">
        <f>DB1582 + DC1582</f>
        <v>53279</v>
      </c>
      <c r="DK1582" s="16">
        <f>HEX2DEC(AO1582)</f>
        <v>0</v>
      </c>
      <c r="DL1582" s="16">
        <f>HEX2DEC(AP1582)</f>
        <v>4127</v>
      </c>
      <c r="DM1582" s="185">
        <v>0</v>
      </c>
      <c r="DN1582" s="16">
        <v>592</v>
      </c>
      <c r="DO1582" s="16">
        <f>BV1582*2^15+BW1582*2^14+BX1582*2^13+BY1582*2^12+BZ1582*2^11+CA1582*2^10+CB1582*2^9+CC1582*2^8+CD1582*2^7+CE1582*2^6+CF1582*2^5+CG1582*2^4+CH1582*2^3+CI1582*2^2+CJ1582*2^1+CK1582*2^0</f>
        <v>0</v>
      </c>
      <c r="DP1582" s="16">
        <f>CL1582*2^15+CM1582*2^14+CN1582*2^13+CO1582*2^12+CP1582*2^11+CQ1582*2^10+CR1582*2^9+CS1582*2^8+CT1582*2^7+CU1582*2^6+CV1582*2^5+CW1582*2^4+CX1582*2^3+CY1582*2^2+CZ1582*2^1+DA1582*2^0</f>
        <v>0</v>
      </c>
      <c r="DQ1582" s="16">
        <f>IF(DS1582=2,AT1582*1000,AT1582)</f>
        <v>25</v>
      </c>
      <c r="DR1582" s="16">
        <f>IF(DT1582=2,AU1582*1000,AU1582)</f>
        <v>250</v>
      </c>
      <c r="DS1582" s="16">
        <v>2</v>
      </c>
      <c r="DT1582" s="16">
        <v>2</v>
      </c>
      <c r="DU1582" s="16">
        <f>MAX(0,MIN(AX1582,3))*2^14+MAX(0,MIN(AY1582,3))*2^12+MAX(0,MIN(AZ1582,3))*2^10+MAX(0,MIN(BA1582,3))*2^8+IF(AW1582&lt;0,31,IF(AW1582&gt;30,30,AW1582))</f>
        <v>0</v>
      </c>
      <c r="DV1582" s="16">
        <f>DD1582 + DE1582</f>
        <v>0</v>
      </c>
      <c r="DW1582" s="138"/>
      <c r="DX1582" s="137"/>
      <c r="DY1582" s="137"/>
      <c r="DZ1582" s="17"/>
      <c r="EA1582" s="15"/>
      <c r="EB1582" s="15"/>
      <c r="EC1582" s="15"/>
      <c r="ED1582" s="15"/>
    </row>
    <row r="1583" spans="1:134" ht="15" hidden="1" customHeight="1" x14ac:dyDescent="0.3">
      <c r="A1583" s="154"/>
      <c r="B1583" s="139"/>
      <c r="C1583" s="553"/>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48"/>
      <c r="AK1583" s="12"/>
      <c r="AL1583" s="12"/>
      <c r="AM1583" s="149"/>
      <c r="AN1583" s="150"/>
      <c r="AO1583" s="150"/>
      <c r="AP1583" s="150"/>
      <c r="AQ1583" s="140"/>
      <c r="AR1583" s="197"/>
      <c r="AS1583" s="12"/>
      <c r="AT1583" s="224"/>
      <c r="AU1583" s="266"/>
      <c r="AV1583" s="12"/>
      <c r="AW1583" s="12"/>
      <c r="AX1583" s="12"/>
      <c r="AY1583" s="12"/>
      <c r="AZ1583" s="12"/>
      <c r="BA1583" s="12"/>
      <c r="BB1583" s="14"/>
      <c r="BC1583" s="14"/>
      <c r="BD1583" s="15"/>
      <c r="BE1583" s="137"/>
      <c r="BF1583" s="146"/>
      <c r="BG1583" s="146"/>
      <c r="BH1583" s="146"/>
      <c r="BI1583" s="11"/>
      <c r="BJ1583" s="11"/>
      <c r="BK1583" s="11"/>
      <c r="BL1583" s="11"/>
      <c r="BM1583" s="11"/>
      <c r="BN1583" s="11"/>
      <c r="BO1583" s="11"/>
      <c r="BP1583" s="11"/>
      <c r="BQ1583" s="11"/>
      <c r="BR1583" s="11"/>
      <c r="BS1583" s="11"/>
      <c r="BT1583" s="11"/>
      <c r="BU1583" s="11"/>
      <c r="BV1583" s="15"/>
      <c r="BW1583" s="15"/>
      <c r="BX1583" s="15"/>
      <c r="BY1583" s="15"/>
      <c r="BZ1583" s="15"/>
      <c r="CA1583" s="15"/>
      <c r="CB1583" s="15"/>
      <c r="CC1583" s="15"/>
      <c r="CD1583" s="15"/>
      <c r="CE1583" s="15"/>
      <c r="CF1583" s="15"/>
      <c r="CG1583" s="15"/>
      <c r="CH1583" s="15"/>
      <c r="CI1583" s="15"/>
      <c r="CJ1583" s="15"/>
      <c r="CK1583" s="15"/>
      <c r="CL1583" s="15"/>
      <c r="CM1583" s="15"/>
      <c r="CN1583" s="15"/>
      <c r="CO1583" s="15"/>
      <c r="CP1583" s="15"/>
      <c r="CQ1583" s="15"/>
      <c r="CR1583" s="15"/>
      <c r="CS1583" s="15"/>
      <c r="CT1583" s="15"/>
      <c r="CU1583" s="15"/>
      <c r="CV1583" s="15"/>
      <c r="CW1583" s="15"/>
      <c r="CX1583" s="15"/>
      <c r="CY1583" s="15"/>
      <c r="CZ1583" s="15"/>
      <c r="DA1583" s="15"/>
      <c r="DB1583" s="16"/>
      <c r="DC1583" s="16"/>
      <c r="DD1583" s="16"/>
      <c r="DE1583" s="16"/>
      <c r="DF1583" s="17"/>
      <c r="DG1583" s="16"/>
      <c r="DH1583" s="16"/>
      <c r="DI1583" s="16"/>
      <c r="DJ1583" s="16"/>
      <c r="DK1583" s="16"/>
      <c r="DL1583" s="16"/>
      <c r="DM1583" s="13"/>
      <c r="DN1583" s="16"/>
      <c r="DO1583" s="16"/>
      <c r="DP1583" s="16"/>
      <c r="DQ1583" s="16"/>
      <c r="DR1583" s="16"/>
      <c r="DS1583" s="16"/>
      <c r="DT1583" s="16"/>
      <c r="DU1583" s="16"/>
      <c r="DV1583" s="16"/>
      <c r="DW1583" s="138"/>
      <c r="DX1583" s="137"/>
      <c r="DY1583" s="137"/>
      <c r="DZ1583" s="17"/>
      <c r="EA1583" s="15"/>
      <c r="EB1583" s="15"/>
      <c r="EC1583" s="15"/>
      <c r="ED1583" s="15"/>
    </row>
    <row r="1584" spans="1:134" ht="15" hidden="1" customHeight="1" x14ac:dyDescent="0.3">
      <c r="A1584" s="153"/>
      <c r="B1584" s="139"/>
      <c r="C1584" s="553" t="s">
        <v>2449</v>
      </c>
      <c r="D1584" s="151"/>
      <c r="E1584" s="151"/>
      <c r="F1584" s="151"/>
      <c r="G1584" s="151"/>
      <c r="H1584" s="151"/>
      <c r="I1584" s="151"/>
      <c r="J1584" s="151"/>
      <c r="K1584" s="151"/>
      <c r="L1584" s="151"/>
      <c r="M1584" s="151"/>
      <c r="N1584" s="151"/>
      <c r="O1584" s="151"/>
      <c r="P1584" s="151"/>
      <c r="Q1584" s="151"/>
      <c r="R1584" s="151"/>
      <c r="S1584" s="151"/>
      <c r="T1584" s="151"/>
      <c r="U1584" s="151"/>
      <c r="V1584" s="151"/>
      <c r="W1584" s="151"/>
      <c r="X1584" s="151"/>
      <c r="Y1584" s="151"/>
      <c r="Z1584" s="151"/>
      <c r="AA1584" s="151"/>
      <c r="AB1584" s="151"/>
      <c r="AC1584" s="151"/>
      <c r="AD1584" s="151"/>
      <c r="AE1584" s="151"/>
      <c r="AF1584" s="151"/>
      <c r="AG1584" s="151"/>
      <c r="AH1584" s="151"/>
      <c r="AI1584" s="151"/>
      <c r="AJ1584" s="148">
        <f>IF($DM1584=0,0,(IF(_xlfn.BITAND($DM1584, 128),"8,", "") &amp; IF(_xlfn.BITAND($DM1584,64),"7,", "") &amp; IF(_xlfn.BITAND($DM1584,7), _xlfn.BITAND($DM1584,7) &amp; ",", "") &amp; IF(_xlfn.BITAND($DM1584, 56), _xlfn.BITAND($DM1584, 56)/8, "")))</f>
        <v>0</v>
      </c>
      <c r="AK1584" s="483">
        <v>520285</v>
      </c>
      <c r="AL1584" s="483">
        <v>31</v>
      </c>
      <c r="AM1584" s="484" t="s">
        <v>165</v>
      </c>
      <c r="AN1584" s="485" t="s">
        <v>2450</v>
      </c>
      <c r="AO1584" s="485" t="s">
        <v>459</v>
      </c>
      <c r="AP1584" s="485" t="s">
        <v>2450</v>
      </c>
      <c r="AQ1584" s="140"/>
      <c r="AR1584" s="197"/>
      <c r="AS1584" s="12"/>
      <c r="AT1584" s="198">
        <v>0.25</v>
      </c>
      <c r="AU1584" s="263">
        <v>0.25</v>
      </c>
      <c r="AV1584" s="12" t="s">
        <v>259</v>
      </c>
      <c r="AW1584" s="135">
        <v>0</v>
      </c>
      <c r="AX1584" s="135">
        <v>0</v>
      </c>
      <c r="AY1584" s="135">
        <v>0</v>
      </c>
      <c r="AZ1584" s="135">
        <v>0</v>
      </c>
      <c r="BA1584" s="135">
        <v>0</v>
      </c>
      <c r="BB1584" s="136"/>
      <c r="BC1584" s="136"/>
      <c r="BD1584" s="15"/>
      <c r="BE1584" s="137" t="str">
        <f>IF(C1584="","",C1584)</f>
        <v>MFA / AT unable to reach higher TPS</v>
      </c>
      <c r="BF1584" s="146"/>
      <c r="BG1584" s="146"/>
      <c r="BH1584" s="146"/>
      <c r="BI1584" s="11"/>
      <c r="BJ1584" s="11"/>
      <c r="BK1584" s="11"/>
      <c r="BL1584" s="11"/>
      <c r="BM1584" s="11"/>
      <c r="BN1584" s="11"/>
      <c r="BO1584" s="11"/>
      <c r="BP1584" s="11"/>
      <c r="BQ1584" s="11"/>
      <c r="BR1584" s="11"/>
      <c r="BS1584" s="11"/>
      <c r="BT1584" s="11"/>
      <c r="BU1584" s="11"/>
      <c r="BV1584" s="15">
        <f>IF(UPPER(TRIM(D1584))="X",1,0)</f>
        <v>0</v>
      </c>
      <c r="BW1584" s="15">
        <f>IF(UPPER(TRIM(E1584))="X",1,0)</f>
        <v>0</v>
      </c>
      <c r="BX1584" s="15">
        <f>IF(UPPER(TRIM(F1584))="X",1,0)</f>
        <v>0</v>
      </c>
      <c r="BY1584" s="15">
        <f>IF(UPPER(TRIM(G1584))="X",1,0)</f>
        <v>0</v>
      </c>
      <c r="BZ1584" s="15">
        <f>IF(UPPER(TRIM(H1584))="X",1,0)</f>
        <v>0</v>
      </c>
      <c r="CA1584" s="15">
        <f>IF(UPPER(TRIM(J1584))="X",1,0)</f>
        <v>0</v>
      </c>
      <c r="CB1584" s="15">
        <f>IF(UPPER(TRIM(L1584))="X",1,0)</f>
        <v>0</v>
      </c>
      <c r="CC1584" s="15">
        <f>IF(UPPER(TRIM(M1584))="X",1,0)</f>
        <v>0</v>
      </c>
      <c r="CD1584" s="15">
        <f>IF(UPPER(TRIM(I1584))="X",1,0)</f>
        <v>0</v>
      </c>
      <c r="CE1584" s="15">
        <f>IF(UPPER(TRIM(K1584))="X",1,0)</f>
        <v>0</v>
      </c>
      <c r="CF1584" s="15">
        <f t="shared" ref="CF1584:CX1584" si="743">IF(UPPER(TRIM(N1584))="X",1,0)</f>
        <v>0</v>
      </c>
      <c r="CG1584" s="15">
        <f t="shared" si="743"/>
        <v>0</v>
      </c>
      <c r="CH1584" s="15">
        <f t="shared" si="743"/>
        <v>0</v>
      </c>
      <c r="CI1584" s="15">
        <f t="shared" si="743"/>
        <v>0</v>
      </c>
      <c r="CJ1584" s="15">
        <f t="shared" si="743"/>
        <v>0</v>
      </c>
      <c r="CK1584" s="15">
        <f t="shared" si="743"/>
        <v>0</v>
      </c>
      <c r="CL1584" s="15">
        <f t="shared" si="743"/>
        <v>0</v>
      </c>
      <c r="CM1584" s="15">
        <f t="shared" si="743"/>
        <v>0</v>
      </c>
      <c r="CN1584" s="15">
        <f t="shared" si="743"/>
        <v>0</v>
      </c>
      <c r="CO1584" s="15">
        <f t="shared" si="743"/>
        <v>0</v>
      </c>
      <c r="CP1584" s="15">
        <f t="shared" si="743"/>
        <v>0</v>
      </c>
      <c r="CQ1584" s="15">
        <f t="shared" si="743"/>
        <v>0</v>
      </c>
      <c r="CR1584" s="15">
        <f t="shared" si="743"/>
        <v>0</v>
      </c>
      <c r="CS1584" s="15">
        <f t="shared" si="743"/>
        <v>0</v>
      </c>
      <c r="CT1584" s="15">
        <f t="shared" si="743"/>
        <v>0</v>
      </c>
      <c r="CU1584" s="15">
        <f t="shared" si="743"/>
        <v>0</v>
      </c>
      <c r="CV1584" s="15">
        <f t="shared" si="743"/>
        <v>0</v>
      </c>
      <c r="CW1584" s="15">
        <f t="shared" si="743"/>
        <v>0</v>
      </c>
      <c r="CX1584" s="15">
        <f t="shared" si="743"/>
        <v>0</v>
      </c>
      <c r="CY1584" s="15">
        <v>0</v>
      </c>
      <c r="CZ1584" s="15">
        <f>IF(UPPER(TRIM(AH1584))="X",1,0)</f>
        <v>0</v>
      </c>
      <c r="DA1584" s="15">
        <v>0</v>
      </c>
      <c r="DB1584" s="16">
        <f>IF(UPPER(TRIM(AM1584))="P", 0, IF(UPPER(TRIM(AM1584))="C", 16384, IF(UPPER(TRIM(AM1584))="B", 32768, IF(UPPER(TRIM(AM1584))="U", 49152, -1))))</f>
        <v>0</v>
      </c>
      <c r="DC1584" s="16">
        <f>HEX2DEC(AN1584)</f>
        <v>4143</v>
      </c>
      <c r="DD1584" s="16">
        <f>IF(UPPER(TRIM(BB1584))="",0,IF(UPPER(TRIM(BB1584))="M",32,IF(UPPER(TRIM(BB1584))="H",64,IF(UPPER(TRIM(BB1584))="I",128,-1))))</f>
        <v>0</v>
      </c>
      <c r="DE1584" s="16">
        <f>IF(UPPER(TRIM(BC1584))="",0, IF(UPPER(TRIM(BC1584))="U",1,IF(UPPER(TRIM(BC1584))="A",2,IF(UPPER(TRIM(BC1584))="B1",4,IF(UPPER(TRIM(BC1584))="B2",8,IF(UPPER(TRIM(BC1584))="C",16,-1))))))</f>
        <v>0</v>
      </c>
      <c r="DF1584" s="17"/>
      <c r="DG1584" s="16">
        <v>778</v>
      </c>
      <c r="DH1584" s="16">
        <f>AK1584</f>
        <v>520285</v>
      </c>
      <c r="DI1584" s="16">
        <f>AL1584</f>
        <v>31</v>
      </c>
      <c r="DJ1584" s="16">
        <f>DB1584 + DC1584</f>
        <v>4143</v>
      </c>
      <c r="DK1584" s="16">
        <f>HEX2DEC(AO1584)</f>
        <v>115</v>
      </c>
      <c r="DL1584" s="16">
        <f>HEX2DEC(AP1584)</f>
        <v>4143</v>
      </c>
      <c r="DM1584" s="185">
        <v>0</v>
      </c>
      <c r="DN1584" s="16">
        <v>608</v>
      </c>
      <c r="DO1584" s="16">
        <f>BV1584*2^15+BW1584*2^14+BX1584*2^13+BY1584*2^12+BZ1584*2^11+CA1584*2^10+CB1584*2^9+CC1584*2^8+CD1584*2^7+CE1584*2^6+CF1584*2^5+CG1584*2^4+CH1584*2^3+CI1584*2^2+CJ1584*2^1+CK1584*2^0</f>
        <v>0</v>
      </c>
      <c r="DP1584" s="16">
        <f>CL1584*2^15+CM1584*2^14+CN1584*2^13+CO1584*2^12+CP1584*2^11+CQ1584*2^10+CR1584*2^9+CS1584*2^8+CT1584*2^7+CU1584*2^6+CV1584*2^5+CW1584*2^4+CX1584*2^3+CY1584*2^2+CZ1584*2^1+DA1584*2^0</f>
        <v>0</v>
      </c>
      <c r="DQ1584" s="16">
        <f>IF(DS1584=2,AT1584*1000,AT1584)</f>
        <v>250</v>
      </c>
      <c r="DR1584" s="16">
        <f>IF(DT1584=2,AU1584*1000,AU1584)</f>
        <v>250</v>
      </c>
      <c r="DS1584" s="16">
        <v>2</v>
      </c>
      <c r="DT1584" s="16">
        <v>2</v>
      </c>
      <c r="DU1584" s="16">
        <f>MAX(0,MIN(AX1584,3))*2^14+MAX(0,MIN(AY1584,3))*2^12+MAX(0,MIN(AZ1584,3))*2^10+MAX(0,MIN(BA1584,3))*2^8+IF(AW1584&lt;0,31,IF(AW1584&gt;30,30,AW1584))</f>
        <v>0</v>
      </c>
      <c r="DV1584" s="16">
        <f>DD1584 + DE1584</f>
        <v>0</v>
      </c>
      <c r="DW1584" s="138"/>
      <c r="DX1584" s="137"/>
      <c r="DY1584" s="137"/>
      <c r="DZ1584" s="17"/>
      <c r="EA1584" s="15"/>
      <c r="EB1584" s="15"/>
      <c r="EC1584" s="15"/>
      <c r="ED1584" s="15"/>
    </row>
    <row r="1585" spans="1:134" ht="15" hidden="1" customHeight="1" x14ac:dyDescent="0.3">
      <c r="A1585" s="153"/>
      <c r="B1585" s="139"/>
      <c r="C1585" s="553"/>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48"/>
      <c r="AK1585" s="12"/>
      <c r="AL1585" s="12"/>
      <c r="AM1585" s="149"/>
      <c r="AN1585" s="150"/>
      <c r="AO1585" s="150"/>
      <c r="AP1585" s="150"/>
      <c r="AQ1585" s="140"/>
      <c r="AR1585" s="197"/>
      <c r="AS1585" s="12"/>
      <c r="AT1585" s="224"/>
      <c r="AU1585" s="266"/>
      <c r="AV1585" s="12"/>
      <c r="AW1585" s="12"/>
      <c r="AX1585" s="12"/>
      <c r="AY1585" s="12"/>
      <c r="AZ1585" s="12"/>
      <c r="BA1585" s="12"/>
      <c r="BB1585" s="14"/>
      <c r="BC1585" s="14"/>
      <c r="BD1585" s="15"/>
      <c r="BE1585" s="137"/>
      <c r="BF1585" s="146"/>
      <c r="BG1585" s="146"/>
      <c r="BH1585" s="146"/>
      <c r="BI1585" s="11"/>
      <c r="BJ1585" s="11"/>
      <c r="BK1585" s="11"/>
      <c r="BL1585" s="11"/>
      <c r="BM1585" s="11"/>
      <c r="BN1585" s="11"/>
      <c r="BO1585" s="11"/>
      <c r="BP1585" s="11"/>
      <c r="BQ1585" s="11"/>
      <c r="BR1585" s="11"/>
      <c r="BS1585" s="11"/>
      <c r="BT1585" s="11"/>
      <c r="BU1585" s="11"/>
      <c r="BV1585" s="15"/>
      <c r="BW1585" s="15"/>
      <c r="BX1585" s="15"/>
      <c r="BY1585" s="15"/>
      <c r="BZ1585" s="15"/>
      <c r="CA1585" s="15"/>
      <c r="CB1585" s="15"/>
      <c r="CC1585" s="15"/>
      <c r="CD1585" s="15"/>
      <c r="CE1585" s="15"/>
      <c r="CF1585" s="15"/>
      <c r="CG1585" s="15"/>
      <c r="CH1585" s="15"/>
      <c r="CI1585" s="15"/>
      <c r="CJ1585" s="15"/>
      <c r="CK1585" s="15"/>
      <c r="CL1585" s="15"/>
      <c r="CM1585" s="15"/>
      <c r="CN1585" s="15"/>
      <c r="CO1585" s="15"/>
      <c r="CP1585" s="15"/>
      <c r="CQ1585" s="15"/>
      <c r="CR1585" s="15"/>
      <c r="CS1585" s="15"/>
      <c r="CT1585" s="15"/>
      <c r="CU1585" s="15"/>
      <c r="CV1585" s="15"/>
      <c r="CW1585" s="15"/>
      <c r="CX1585" s="15"/>
      <c r="CY1585" s="15"/>
      <c r="CZ1585" s="15"/>
      <c r="DA1585" s="15"/>
      <c r="DB1585" s="16"/>
      <c r="DC1585" s="16"/>
      <c r="DD1585" s="16"/>
      <c r="DE1585" s="16"/>
      <c r="DF1585" s="17"/>
      <c r="DG1585" s="16"/>
      <c r="DH1585" s="16"/>
      <c r="DI1585" s="16"/>
      <c r="DJ1585" s="16"/>
      <c r="DK1585" s="16"/>
      <c r="DL1585" s="16"/>
      <c r="DM1585" s="13"/>
      <c r="DN1585" s="16"/>
      <c r="DO1585" s="16"/>
      <c r="DP1585" s="16"/>
      <c r="DQ1585" s="16"/>
      <c r="DR1585" s="16"/>
      <c r="DS1585" s="16"/>
      <c r="DT1585" s="16"/>
      <c r="DU1585" s="16"/>
      <c r="DV1585" s="16"/>
      <c r="DW1585" s="138"/>
      <c r="DX1585" s="137"/>
      <c r="DY1585" s="137"/>
      <c r="DZ1585" s="17"/>
      <c r="EA1585" s="15"/>
      <c r="EB1585" s="15"/>
      <c r="EC1585" s="15"/>
      <c r="ED1585" s="15"/>
    </row>
    <row r="1586" spans="1:134" ht="15" hidden="1" customHeight="1" x14ac:dyDescent="0.3">
      <c r="A1586" s="340"/>
      <c r="B1586" s="139"/>
      <c r="C1586" s="553" t="s">
        <v>2451</v>
      </c>
      <c r="D1586" s="151"/>
      <c r="E1586" s="151"/>
      <c r="F1586" s="151"/>
      <c r="G1586" s="151"/>
      <c r="H1586" s="151"/>
      <c r="I1586" s="151"/>
      <c r="J1586" s="151"/>
      <c r="K1586" s="151"/>
      <c r="L1586" s="151"/>
      <c r="M1586" s="151"/>
      <c r="N1586" s="151"/>
      <c r="O1586" s="151"/>
      <c r="P1586" s="151"/>
      <c r="Q1586" s="151"/>
      <c r="R1586" s="151"/>
      <c r="S1586" s="151"/>
      <c r="T1586" s="151"/>
      <c r="U1586" s="151"/>
      <c r="V1586" s="151"/>
      <c r="W1586" s="151"/>
      <c r="X1586" s="151"/>
      <c r="Y1586" s="151"/>
      <c r="Z1586" s="151"/>
      <c r="AA1586" s="151"/>
      <c r="AB1586" s="151"/>
      <c r="AC1586" s="151"/>
      <c r="AD1586" s="151"/>
      <c r="AE1586" s="151"/>
      <c r="AF1586" s="151"/>
      <c r="AG1586" s="151"/>
      <c r="AH1586" s="151"/>
      <c r="AI1586" s="151"/>
      <c r="AJ1586" s="148">
        <f>IF($DM1586=0,0,(IF(_xlfn.BITAND($DM1586, 128),"8,", "") &amp; IF(_xlfn.BITAND($DM1586,64),"7,", "") &amp; IF(_xlfn.BITAND($DM1586,7), _xlfn.BITAND($DM1586,7) &amp; ",", "") &amp; IF(_xlfn.BITAND($DM1586, 56), _xlfn.BITAND($DM1586, 56)/8, "")))</f>
        <v>0</v>
      </c>
      <c r="AK1586" s="483">
        <v>520286</v>
      </c>
      <c r="AL1586" s="483">
        <v>31</v>
      </c>
      <c r="AM1586" s="484" t="s">
        <v>165</v>
      </c>
      <c r="AN1586" s="485" t="s">
        <v>2452</v>
      </c>
      <c r="AO1586" s="485" t="s">
        <v>468</v>
      </c>
      <c r="AP1586" s="485" t="s">
        <v>2452</v>
      </c>
      <c r="AQ1586" s="140"/>
      <c r="AR1586" s="197"/>
      <c r="AS1586" s="12"/>
      <c r="AT1586" s="198">
        <v>0.25</v>
      </c>
      <c r="AU1586" s="263">
        <v>0.25</v>
      </c>
      <c r="AV1586" s="12" t="s">
        <v>259</v>
      </c>
      <c r="AW1586" s="135">
        <v>0</v>
      </c>
      <c r="AX1586" s="135">
        <v>0</v>
      </c>
      <c r="AY1586" s="135">
        <v>0</v>
      </c>
      <c r="AZ1586" s="135">
        <v>0</v>
      </c>
      <c r="BA1586" s="135">
        <v>0</v>
      </c>
      <c r="BB1586" s="136"/>
      <c r="BC1586" s="136"/>
      <c r="BD1586" s="15"/>
      <c r="BE1586" s="137" t="str">
        <f>IF(C1586="","",C1586)</f>
        <v>MFA / AT unable to reach lower TPS</v>
      </c>
      <c r="BF1586" s="146"/>
      <c r="BG1586" s="146"/>
      <c r="BH1586" s="146"/>
      <c r="BI1586" s="11"/>
      <c r="BJ1586" s="11"/>
      <c r="BK1586" s="11"/>
      <c r="BL1586" s="11"/>
      <c r="BM1586" s="11"/>
      <c r="BN1586" s="11"/>
      <c r="BO1586" s="11"/>
      <c r="BP1586" s="11"/>
      <c r="BQ1586" s="11"/>
      <c r="BR1586" s="11"/>
      <c r="BS1586" s="11"/>
      <c r="BT1586" s="11"/>
      <c r="BU1586" s="11"/>
      <c r="BV1586" s="15">
        <f>IF(UPPER(TRIM(D1586))="X",1,0)</f>
        <v>0</v>
      </c>
      <c r="BW1586" s="15">
        <f>IF(UPPER(TRIM(E1586))="X",1,0)</f>
        <v>0</v>
      </c>
      <c r="BX1586" s="15">
        <f>IF(UPPER(TRIM(F1586))="X",1,0)</f>
        <v>0</v>
      </c>
      <c r="BY1586" s="15">
        <f>IF(UPPER(TRIM(G1586))="X",1,0)</f>
        <v>0</v>
      </c>
      <c r="BZ1586" s="15">
        <f>IF(UPPER(TRIM(H1586))="X",1,0)</f>
        <v>0</v>
      </c>
      <c r="CA1586" s="15">
        <f>IF(UPPER(TRIM(J1586))="X",1,0)</f>
        <v>0</v>
      </c>
      <c r="CB1586" s="15">
        <f>IF(UPPER(TRIM(L1586))="X",1,0)</f>
        <v>0</v>
      </c>
      <c r="CC1586" s="15">
        <f>IF(UPPER(TRIM(M1586))="X",1,0)</f>
        <v>0</v>
      </c>
      <c r="CD1586" s="15">
        <f>IF(UPPER(TRIM(I1586))="X",1,0)</f>
        <v>0</v>
      </c>
      <c r="CE1586" s="15">
        <f>IF(UPPER(TRIM(K1586))="X",1,0)</f>
        <v>0</v>
      </c>
      <c r="CF1586" s="15">
        <f t="shared" ref="CF1586:CX1586" si="744">IF(UPPER(TRIM(N1586))="X",1,0)</f>
        <v>0</v>
      </c>
      <c r="CG1586" s="15">
        <f t="shared" si="744"/>
        <v>0</v>
      </c>
      <c r="CH1586" s="15">
        <f t="shared" si="744"/>
        <v>0</v>
      </c>
      <c r="CI1586" s="15">
        <f t="shared" si="744"/>
        <v>0</v>
      </c>
      <c r="CJ1586" s="15">
        <f t="shared" si="744"/>
        <v>0</v>
      </c>
      <c r="CK1586" s="15">
        <f t="shared" si="744"/>
        <v>0</v>
      </c>
      <c r="CL1586" s="15">
        <f t="shared" si="744"/>
        <v>0</v>
      </c>
      <c r="CM1586" s="15">
        <f t="shared" si="744"/>
        <v>0</v>
      </c>
      <c r="CN1586" s="15">
        <f t="shared" si="744"/>
        <v>0</v>
      </c>
      <c r="CO1586" s="15">
        <f t="shared" si="744"/>
        <v>0</v>
      </c>
      <c r="CP1586" s="15">
        <f t="shared" si="744"/>
        <v>0</v>
      </c>
      <c r="CQ1586" s="15">
        <f t="shared" si="744"/>
        <v>0</v>
      </c>
      <c r="CR1586" s="15">
        <f t="shared" si="744"/>
        <v>0</v>
      </c>
      <c r="CS1586" s="15">
        <f t="shared" si="744"/>
        <v>0</v>
      </c>
      <c r="CT1586" s="15">
        <f t="shared" si="744"/>
        <v>0</v>
      </c>
      <c r="CU1586" s="15">
        <f t="shared" si="744"/>
        <v>0</v>
      </c>
      <c r="CV1586" s="15">
        <f t="shared" si="744"/>
        <v>0</v>
      </c>
      <c r="CW1586" s="15">
        <f t="shared" si="744"/>
        <v>0</v>
      </c>
      <c r="CX1586" s="15">
        <f t="shared" si="744"/>
        <v>0</v>
      </c>
      <c r="CY1586" s="15">
        <v>0</v>
      </c>
      <c r="CZ1586" s="15">
        <f>IF(UPPER(TRIM(AH1586))="X",1,0)</f>
        <v>0</v>
      </c>
      <c r="DA1586" s="15">
        <v>0</v>
      </c>
      <c r="DB1586" s="16">
        <f>IF(UPPER(TRIM(AM1586))="P", 0, IF(UPPER(TRIM(AM1586))="C", 16384, IF(UPPER(TRIM(AM1586))="B", 32768, IF(UPPER(TRIM(AM1586))="U", 49152, -1))))</f>
        <v>0</v>
      </c>
      <c r="DC1586" s="16">
        <f>HEX2DEC(AN1586)</f>
        <v>4144</v>
      </c>
      <c r="DD1586" s="16">
        <f>IF(UPPER(TRIM(BB1586))="",0,IF(UPPER(TRIM(BB1586))="M",32,IF(UPPER(TRIM(BB1586))="H",64,IF(UPPER(TRIM(BB1586))="I",128,-1))))</f>
        <v>0</v>
      </c>
      <c r="DE1586" s="16">
        <f>IF(UPPER(TRIM(BC1586))="",0, IF(UPPER(TRIM(BC1586))="U",1,IF(UPPER(TRIM(BC1586))="A",2,IF(UPPER(TRIM(BC1586))="B1",4,IF(UPPER(TRIM(BC1586))="B2",8,IF(UPPER(TRIM(BC1586))="C",16,-1))))))</f>
        <v>0</v>
      </c>
      <c r="DF1586" s="17"/>
      <c r="DG1586" s="16">
        <v>779</v>
      </c>
      <c r="DH1586" s="16">
        <f>AK1586</f>
        <v>520286</v>
      </c>
      <c r="DI1586" s="16">
        <f>AL1586</f>
        <v>31</v>
      </c>
      <c r="DJ1586" s="16">
        <f>DB1586 + DC1586</f>
        <v>4144</v>
      </c>
      <c r="DK1586" s="16">
        <f>HEX2DEC(AO1586)</f>
        <v>114</v>
      </c>
      <c r="DL1586" s="16">
        <f>HEX2DEC(AP1586)</f>
        <v>4144</v>
      </c>
      <c r="DM1586" s="185">
        <v>0</v>
      </c>
      <c r="DN1586" s="16">
        <v>609</v>
      </c>
      <c r="DO1586" s="16">
        <f>BV1586*2^15+BW1586*2^14+BX1586*2^13+BY1586*2^12+BZ1586*2^11+CA1586*2^10+CB1586*2^9+CC1586*2^8+CD1586*2^7+CE1586*2^6+CF1586*2^5+CG1586*2^4+CH1586*2^3+CI1586*2^2+CJ1586*2^1+CK1586*2^0</f>
        <v>0</v>
      </c>
      <c r="DP1586" s="16">
        <f>CL1586*2^15+CM1586*2^14+CN1586*2^13+CO1586*2^12+CP1586*2^11+CQ1586*2^10+CR1586*2^9+CS1586*2^8+CT1586*2^7+CU1586*2^6+CV1586*2^5+CW1586*2^4+CX1586*2^3+CY1586*2^2+CZ1586*2^1+DA1586*2^0</f>
        <v>0</v>
      </c>
      <c r="DQ1586" s="16">
        <f>IF(DS1586=2,AT1586*1000,AT1586)</f>
        <v>250</v>
      </c>
      <c r="DR1586" s="16">
        <f>IF(DT1586=2,AU1586*1000,AU1586)</f>
        <v>250</v>
      </c>
      <c r="DS1586" s="16">
        <v>2</v>
      </c>
      <c r="DT1586" s="16">
        <v>2</v>
      </c>
      <c r="DU1586" s="16">
        <f>MAX(0,MIN(AX1586,3))*2^14+MAX(0,MIN(AY1586,3))*2^12+MAX(0,MIN(AZ1586,3))*2^10+MAX(0,MIN(BA1586,3))*2^8+IF(AW1586&lt;0,31,IF(AW1586&gt;30,30,AW1586))</f>
        <v>0</v>
      </c>
      <c r="DV1586" s="16">
        <f>DD1586 + DE1586</f>
        <v>0</v>
      </c>
      <c r="DW1586" s="138"/>
      <c r="DX1586" s="137"/>
      <c r="DY1586" s="137"/>
      <c r="DZ1586" s="17"/>
      <c r="EA1586" s="15"/>
      <c r="EB1586" s="15"/>
      <c r="EC1586" s="15"/>
      <c r="ED1586" s="15"/>
    </row>
    <row r="1587" spans="1:134" ht="15" hidden="1" customHeight="1" x14ac:dyDescent="0.3">
      <c r="A1587" s="220"/>
      <c r="B1587" s="139"/>
      <c r="C1587" s="553"/>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48"/>
      <c r="AK1587" s="12"/>
      <c r="AL1587" s="12"/>
      <c r="AM1587" s="149"/>
      <c r="AN1587" s="150"/>
      <c r="AO1587" s="150"/>
      <c r="AP1587" s="150"/>
      <c r="AQ1587" s="140"/>
      <c r="AR1587" s="197"/>
      <c r="AS1587" s="12"/>
      <c r="AT1587" s="224"/>
      <c r="AU1587" s="266"/>
      <c r="AV1587" s="12"/>
      <c r="AW1587" s="12"/>
      <c r="AX1587" s="12"/>
      <c r="AY1587" s="12"/>
      <c r="AZ1587" s="12"/>
      <c r="BA1587" s="12"/>
      <c r="BB1587" s="14"/>
      <c r="BC1587" s="14"/>
      <c r="BD1587" s="15"/>
      <c r="BE1587" s="137"/>
      <c r="BF1587" s="146"/>
      <c r="BG1587" s="146"/>
      <c r="BH1587" s="146"/>
      <c r="BI1587" s="11"/>
      <c r="BJ1587" s="11"/>
      <c r="BK1587" s="11"/>
      <c r="BL1587" s="11"/>
      <c r="BM1587" s="11"/>
      <c r="BN1587" s="11"/>
      <c r="BO1587" s="11"/>
      <c r="BP1587" s="11"/>
      <c r="BQ1587" s="11"/>
      <c r="BR1587" s="11"/>
      <c r="BS1587" s="11"/>
      <c r="BT1587" s="11"/>
      <c r="BU1587" s="11"/>
      <c r="BV1587" s="15"/>
      <c r="BW1587" s="15"/>
      <c r="BX1587" s="15"/>
      <c r="BY1587" s="15"/>
      <c r="BZ1587" s="15"/>
      <c r="CA1587" s="15"/>
      <c r="CB1587" s="15"/>
      <c r="CC1587" s="15"/>
      <c r="CD1587" s="15"/>
      <c r="CE1587" s="15"/>
      <c r="CF1587" s="15"/>
      <c r="CG1587" s="15"/>
      <c r="CH1587" s="15"/>
      <c r="CI1587" s="15"/>
      <c r="CJ1587" s="15"/>
      <c r="CK1587" s="15"/>
      <c r="CL1587" s="15"/>
      <c r="CM1587" s="15"/>
      <c r="CN1587" s="15"/>
      <c r="CO1587" s="15"/>
      <c r="CP1587" s="15"/>
      <c r="CQ1587" s="15"/>
      <c r="CR1587" s="15"/>
      <c r="CS1587" s="15"/>
      <c r="CT1587" s="15"/>
      <c r="CU1587" s="15"/>
      <c r="CV1587" s="15"/>
      <c r="CW1587" s="15"/>
      <c r="CX1587" s="15"/>
      <c r="CY1587" s="15"/>
      <c r="CZ1587" s="15"/>
      <c r="DA1587" s="15"/>
      <c r="DB1587" s="16"/>
      <c r="DC1587" s="16"/>
      <c r="DD1587" s="16"/>
      <c r="DE1587" s="16"/>
      <c r="DF1587" s="17"/>
      <c r="DG1587" s="16"/>
      <c r="DH1587" s="16"/>
      <c r="DI1587" s="16"/>
      <c r="DJ1587" s="16"/>
      <c r="DK1587" s="16"/>
      <c r="DL1587" s="16"/>
      <c r="DM1587" s="13"/>
      <c r="DN1587" s="16"/>
      <c r="DO1587" s="16"/>
      <c r="DP1587" s="16"/>
      <c r="DQ1587" s="16"/>
      <c r="DR1587" s="16"/>
      <c r="DS1587" s="16"/>
      <c r="DT1587" s="16"/>
      <c r="DU1587" s="16"/>
      <c r="DV1587" s="16"/>
      <c r="DW1587" s="138"/>
      <c r="DX1587" s="137"/>
      <c r="DY1587" s="137"/>
      <c r="DZ1587" s="17"/>
      <c r="EA1587" s="15"/>
      <c r="EB1587" s="15"/>
      <c r="EC1587" s="15"/>
      <c r="ED1587" s="15"/>
    </row>
    <row r="1588" spans="1:134" ht="15" hidden="1" customHeight="1" x14ac:dyDescent="0.3">
      <c r="A1588" s="154"/>
      <c r="B1588" s="139"/>
      <c r="C1588" s="553" t="s">
        <v>2453</v>
      </c>
      <c r="D1588" s="151"/>
      <c r="E1588" s="151"/>
      <c r="F1588" s="151"/>
      <c r="G1588" s="151"/>
      <c r="H1588" s="151"/>
      <c r="I1588" s="151"/>
      <c r="J1588" s="151"/>
      <c r="K1588" s="151"/>
      <c r="L1588" s="151"/>
      <c r="M1588" s="151"/>
      <c r="N1588" s="151"/>
      <c r="O1588" s="151"/>
      <c r="P1588" s="151"/>
      <c r="Q1588" s="151"/>
      <c r="R1588" s="151"/>
      <c r="S1588" s="151"/>
      <c r="T1588" s="151"/>
      <c r="U1588" s="151"/>
      <c r="V1588" s="151"/>
      <c r="W1588" s="151"/>
      <c r="X1588" s="151"/>
      <c r="Y1588" s="151"/>
      <c r="Z1588" s="151"/>
      <c r="AA1588" s="151"/>
      <c r="AB1588" s="151"/>
      <c r="AC1588" s="151"/>
      <c r="AD1588" s="151"/>
      <c r="AE1588" s="151"/>
      <c r="AF1588" s="151"/>
      <c r="AG1588" s="151"/>
      <c r="AH1588" s="151"/>
      <c r="AI1588" s="151"/>
      <c r="AJ1588" s="148">
        <f>IF($DM1588=0,0,(IF(_xlfn.BITAND($DM1588, 128),"8,", "") &amp; IF(_xlfn.BITAND($DM1588,64),"7,", "") &amp; IF(_xlfn.BITAND($DM1588,7), _xlfn.BITAND($DM1588,7) &amp; ",", "") &amp; IF(_xlfn.BITAND($DM1588, 56), _xlfn.BITAND($DM1588, 56)/8, "")))</f>
        <v>0</v>
      </c>
      <c r="AK1588" s="483">
        <v>520287</v>
      </c>
      <c r="AL1588" s="483">
        <v>3</v>
      </c>
      <c r="AM1588" s="484" t="s">
        <v>165</v>
      </c>
      <c r="AN1588" s="485" t="s">
        <v>2454</v>
      </c>
      <c r="AO1588" s="485" t="s">
        <v>343</v>
      </c>
      <c r="AP1588" s="485" t="s">
        <v>2454</v>
      </c>
      <c r="AQ1588" s="140"/>
      <c r="AR1588" s="197"/>
      <c r="AS1588" s="12"/>
      <c r="AT1588" s="198">
        <v>0.25</v>
      </c>
      <c r="AU1588" s="263">
        <v>0.25</v>
      </c>
      <c r="AV1588" s="12" t="s">
        <v>259</v>
      </c>
      <c r="AW1588" s="135">
        <v>0</v>
      </c>
      <c r="AX1588" s="135">
        <v>0</v>
      </c>
      <c r="AY1588" s="135">
        <v>0</v>
      </c>
      <c r="AZ1588" s="135">
        <v>0</v>
      </c>
      <c r="BA1588" s="135">
        <v>0</v>
      </c>
      <c r="BB1588" s="136"/>
      <c r="BC1588" s="136"/>
      <c r="BD1588" s="15"/>
      <c r="BE1588" s="137" t="str">
        <f>IF(C1588="","",C1588)</f>
        <v>MFA / AT supply voltage high</v>
      </c>
      <c r="BF1588" s="146"/>
      <c r="BG1588" s="146"/>
      <c r="BH1588" s="146"/>
      <c r="BI1588" s="11"/>
      <c r="BJ1588" s="11"/>
      <c r="BK1588" s="11"/>
      <c r="BL1588" s="11"/>
      <c r="BM1588" s="11"/>
      <c r="BN1588" s="11"/>
      <c r="BO1588" s="11"/>
      <c r="BP1588" s="11"/>
      <c r="BQ1588" s="11"/>
      <c r="BR1588" s="11"/>
      <c r="BS1588" s="11"/>
      <c r="BT1588" s="11"/>
      <c r="BU1588" s="11"/>
      <c r="BV1588" s="15">
        <f>IF(UPPER(TRIM(D1588))="X",1,0)</f>
        <v>0</v>
      </c>
      <c r="BW1588" s="15">
        <f>IF(UPPER(TRIM(E1588))="X",1,0)</f>
        <v>0</v>
      </c>
      <c r="BX1588" s="15">
        <f>IF(UPPER(TRIM(F1588))="X",1,0)</f>
        <v>0</v>
      </c>
      <c r="BY1588" s="15">
        <f>IF(UPPER(TRIM(G1588))="X",1,0)</f>
        <v>0</v>
      </c>
      <c r="BZ1588" s="15">
        <f>IF(UPPER(TRIM(H1588))="X",1,0)</f>
        <v>0</v>
      </c>
      <c r="CA1588" s="15">
        <f>IF(UPPER(TRIM(J1588))="X",1,0)</f>
        <v>0</v>
      </c>
      <c r="CB1588" s="15">
        <f>IF(UPPER(TRIM(L1588))="X",1,0)</f>
        <v>0</v>
      </c>
      <c r="CC1588" s="15">
        <f>IF(UPPER(TRIM(M1588))="X",1,0)</f>
        <v>0</v>
      </c>
      <c r="CD1588" s="15">
        <f>IF(UPPER(TRIM(I1588))="X",1,0)</f>
        <v>0</v>
      </c>
      <c r="CE1588" s="15">
        <f>IF(UPPER(TRIM(K1588))="X",1,0)</f>
        <v>0</v>
      </c>
      <c r="CF1588" s="15">
        <f t="shared" ref="CF1588:CX1588" si="745">IF(UPPER(TRIM(N1588))="X",1,0)</f>
        <v>0</v>
      </c>
      <c r="CG1588" s="15">
        <f t="shared" si="745"/>
        <v>0</v>
      </c>
      <c r="CH1588" s="15">
        <f t="shared" si="745"/>
        <v>0</v>
      </c>
      <c r="CI1588" s="15">
        <f t="shared" si="745"/>
        <v>0</v>
      </c>
      <c r="CJ1588" s="15">
        <f t="shared" si="745"/>
        <v>0</v>
      </c>
      <c r="CK1588" s="15">
        <f t="shared" si="745"/>
        <v>0</v>
      </c>
      <c r="CL1588" s="15">
        <f t="shared" si="745"/>
        <v>0</v>
      </c>
      <c r="CM1588" s="15">
        <f t="shared" si="745"/>
        <v>0</v>
      </c>
      <c r="CN1588" s="15">
        <f t="shared" si="745"/>
        <v>0</v>
      </c>
      <c r="CO1588" s="15">
        <f t="shared" si="745"/>
        <v>0</v>
      </c>
      <c r="CP1588" s="15">
        <f t="shared" si="745"/>
        <v>0</v>
      </c>
      <c r="CQ1588" s="15">
        <f t="shared" si="745"/>
        <v>0</v>
      </c>
      <c r="CR1588" s="15">
        <f t="shared" si="745"/>
        <v>0</v>
      </c>
      <c r="CS1588" s="15">
        <f t="shared" si="745"/>
        <v>0</v>
      </c>
      <c r="CT1588" s="15">
        <f t="shared" si="745"/>
        <v>0</v>
      </c>
      <c r="CU1588" s="15">
        <f t="shared" si="745"/>
        <v>0</v>
      </c>
      <c r="CV1588" s="15">
        <f t="shared" si="745"/>
        <v>0</v>
      </c>
      <c r="CW1588" s="15">
        <f t="shared" si="745"/>
        <v>0</v>
      </c>
      <c r="CX1588" s="15">
        <f t="shared" si="745"/>
        <v>0</v>
      </c>
      <c r="CY1588" s="15">
        <v>0</v>
      </c>
      <c r="CZ1588" s="15">
        <f>IF(UPPER(TRIM(AH1588))="X",1,0)</f>
        <v>0</v>
      </c>
      <c r="DA1588" s="15">
        <v>0</v>
      </c>
      <c r="DB1588" s="16">
        <f>IF(UPPER(TRIM(AM1588))="P", 0, IF(UPPER(TRIM(AM1588))="C", 16384, IF(UPPER(TRIM(AM1588))="B", 32768, IF(UPPER(TRIM(AM1588))="U", 49152, -1))))</f>
        <v>0</v>
      </c>
      <c r="DC1588" s="16">
        <f>HEX2DEC(AN1588)</f>
        <v>4145</v>
      </c>
      <c r="DD1588" s="16">
        <f>IF(UPPER(TRIM(BB1588))="",0,IF(UPPER(TRIM(BB1588))="M",32,IF(UPPER(TRIM(BB1588))="H",64,IF(UPPER(TRIM(BB1588))="I",128,-1))))</f>
        <v>0</v>
      </c>
      <c r="DE1588" s="16">
        <f>IF(UPPER(TRIM(BC1588))="",0, IF(UPPER(TRIM(BC1588))="U",1,IF(UPPER(TRIM(BC1588))="A",2,IF(UPPER(TRIM(BC1588))="B1",4,IF(UPPER(TRIM(BC1588))="B2",8,IF(UPPER(TRIM(BC1588))="C",16,-1))))))</f>
        <v>0</v>
      </c>
      <c r="DF1588" s="17"/>
      <c r="DG1588" s="16">
        <v>780</v>
      </c>
      <c r="DH1588" s="16">
        <f>AK1588</f>
        <v>520287</v>
      </c>
      <c r="DI1588" s="16">
        <f>AL1588</f>
        <v>3</v>
      </c>
      <c r="DJ1588" s="16">
        <f>DB1588 + DC1588</f>
        <v>4145</v>
      </c>
      <c r="DK1588" s="16">
        <f>HEX2DEC(AO1588)</f>
        <v>18</v>
      </c>
      <c r="DL1588" s="16">
        <f>HEX2DEC(AP1588)</f>
        <v>4145</v>
      </c>
      <c r="DM1588" s="185">
        <v>0</v>
      </c>
      <c r="DN1588" s="16">
        <v>610</v>
      </c>
      <c r="DO1588" s="16">
        <f>BV1588*2^15+BW1588*2^14+BX1588*2^13+BY1588*2^12+BZ1588*2^11+CA1588*2^10+CB1588*2^9+CC1588*2^8+CD1588*2^7+CE1588*2^6+CF1588*2^5+CG1588*2^4+CH1588*2^3+CI1588*2^2+CJ1588*2^1+CK1588*2^0</f>
        <v>0</v>
      </c>
      <c r="DP1588" s="16">
        <f>CL1588*2^15+CM1588*2^14+CN1588*2^13+CO1588*2^12+CP1588*2^11+CQ1588*2^10+CR1588*2^9+CS1588*2^8+CT1588*2^7+CU1588*2^6+CV1588*2^5+CW1588*2^4+CX1588*2^3+CY1588*2^2+CZ1588*2^1+DA1588*2^0</f>
        <v>0</v>
      </c>
      <c r="DQ1588" s="16">
        <f>IF(DS1588=2,AT1588*1000,AT1588)</f>
        <v>250</v>
      </c>
      <c r="DR1588" s="16">
        <f>IF(DT1588=2,AU1588*1000,AU1588)</f>
        <v>250</v>
      </c>
      <c r="DS1588" s="16">
        <v>2</v>
      </c>
      <c r="DT1588" s="16">
        <v>2</v>
      </c>
      <c r="DU1588" s="16">
        <f>MAX(0,MIN(AX1588,3))*2^14+MAX(0,MIN(AY1588,3))*2^12+MAX(0,MIN(AZ1588,3))*2^10+MAX(0,MIN(BA1588,3))*2^8+IF(AW1588&lt;0,31,IF(AW1588&gt;30,30,AW1588))</f>
        <v>0</v>
      </c>
      <c r="DV1588" s="16">
        <f>DD1588 + DE1588</f>
        <v>0</v>
      </c>
      <c r="DW1588" s="138"/>
      <c r="DX1588" s="137"/>
      <c r="DY1588" s="137"/>
      <c r="DZ1588" s="17"/>
      <c r="EA1588" s="15"/>
      <c r="EB1588" s="15"/>
      <c r="EC1588" s="15"/>
      <c r="ED1588" s="15"/>
    </row>
    <row r="1589" spans="1:134" ht="15" hidden="1" customHeight="1" x14ac:dyDescent="0.3">
      <c r="A1589" s="123"/>
      <c r="B1589" s="139"/>
      <c r="C1589" s="553"/>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48"/>
      <c r="AK1589" s="12"/>
      <c r="AL1589" s="12"/>
      <c r="AM1589" s="149"/>
      <c r="AN1589" s="150"/>
      <c r="AO1589" s="150"/>
      <c r="AP1589" s="150"/>
      <c r="AQ1589" s="140"/>
      <c r="AR1589" s="197"/>
      <c r="AS1589" s="12"/>
      <c r="AT1589" s="224"/>
      <c r="AU1589" s="266"/>
      <c r="AV1589" s="12"/>
      <c r="AW1589" s="12"/>
      <c r="AX1589" s="12"/>
      <c r="AY1589" s="12"/>
      <c r="AZ1589" s="12"/>
      <c r="BA1589" s="12"/>
      <c r="BB1589" s="14"/>
      <c r="BC1589" s="14"/>
      <c r="BD1589" s="15"/>
      <c r="BE1589" s="137"/>
      <c r="BF1589" s="146"/>
      <c r="BG1589" s="146"/>
      <c r="BH1589" s="146"/>
      <c r="BI1589" s="11"/>
      <c r="BJ1589" s="11"/>
      <c r="BK1589" s="11"/>
      <c r="BL1589" s="11"/>
      <c r="BM1589" s="11"/>
      <c r="BN1589" s="11"/>
      <c r="BO1589" s="11"/>
      <c r="BP1589" s="11"/>
      <c r="BQ1589" s="11"/>
      <c r="BR1589" s="11"/>
      <c r="BS1589" s="11"/>
      <c r="BT1589" s="11"/>
      <c r="BU1589" s="11"/>
      <c r="BV1589" s="15"/>
      <c r="BW1589" s="15"/>
      <c r="BX1589" s="15"/>
      <c r="BY1589" s="15"/>
      <c r="BZ1589" s="15"/>
      <c r="CA1589" s="15"/>
      <c r="CB1589" s="15"/>
      <c r="CC1589" s="15"/>
      <c r="CD1589" s="15"/>
      <c r="CE1589" s="15"/>
      <c r="CF1589" s="15"/>
      <c r="CG1589" s="15"/>
      <c r="CH1589" s="15"/>
      <c r="CI1589" s="15"/>
      <c r="CJ1589" s="15"/>
      <c r="CK1589" s="15"/>
      <c r="CL1589" s="15"/>
      <c r="CM1589" s="15"/>
      <c r="CN1589" s="15"/>
      <c r="CO1589" s="15"/>
      <c r="CP1589" s="15"/>
      <c r="CQ1589" s="15"/>
      <c r="CR1589" s="15"/>
      <c r="CS1589" s="15"/>
      <c r="CT1589" s="15"/>
      <c r="CU1589" s="15"/>
      <c r="CV1589" s="15"/>
      <c r="CW1589" s="15"/>
      <c r="CX1589" s="15"/>
      <c r="CY1589" s="15"/>
      <c r="CZ1589" s="15"/>
      <c r="DA1589" s="15"/>
      <c r="DB1589" s="16"/>
      <c r="DC1589" s="16"/>
      <c r="DD1589" s="16"/>
      <c r="DE1589" s="16"/>
      <c r="DF1589" s="17"/>
      <c r="DG1589" s="16"/>
      <c r="DH1589" s="16"/>
      <c r="DI1589" s="16"/>
      <c r="DJ1589" s="16"/>
      <c r="DK1589" s="16"/>
      <c r="DL1589" s="16"/>
      <c r="DM1589" s="13"/>
      <c r="DN1589" s="16"/>
      <c r="DO1589" s="16"/>
      <c r="DP1589" s="16"/>
      <c r="DQ1589" s="16"/>
      <c r="DR1589" s="16"/>
      <c r="DS1589" s="16"/>
      <c r="DT1589" s="16"/>
      <c r="DU1589" s="16"/>
      <c r="DV1589" s="16"/>
      <c r="DW1589" s="138"/>
      <c r="DX1589" s="137"/>
      <c r="DY1589" s="137"/>
      <c r="DZ1589" s="17"/>
      <c r="EA1589" s="15"/>
      <c r="EB1589" s="15"/>
      <c r="EC1589" s="15"/>
      <c r="ED1589" s="15"/>
    </row>
    <row r="1590" spans="1:134" ht="15" hidden="1" customHeight="1" x14ac:dyDescent="0.3">
      <c r="A1590" s="123"/>
      <c r="B1590" s="139"/>
      <c r="C1590" s="553" t="s">
        <v>2455</v>
      </c>
      <c r="D1590" s="151"/>
      <c r="E1590" s="151"/>
      <c r="F1590" s="151"/>
      <c r="G1590" s="151"/>
      <c r="H1590" s="151"/>
      <c r="I1590" s="151"/>
      <c r="J1590" s="151"/>
      <c r="K1590" s="151"/>
      <c r="L1590" s="151"/>
      <c r="M1590" s="151"/>
      <c r="N1590" s="151"/>
      <c r="O1590" s="151"/>
      <c r="P1590" s="151"/>
      <c r="Q1590" s="151"/>
      <c r="R1590" s="151"/>
      <c r="S1590" s="151"/>
      <c r="T1590" s="151"/>
      <c r="U1590" s="151"/>
      <c r="V1590" s="151"/>
      <c r="W1590" s="151"/>
      <c r="X1590" s="151"/>
      <c r="Y1590" s="151"/>
      <c r="Z1590" s="151"/>
      <c r="AA1590" s="151"/>
      <c r="AB1590" s="151"/>
      <c r="AC1590" s="151"/>
      <c r="AD1590" s="151"/>
      <c r="AE1590" s="151"/>
      <c r="AF1590" s="151"/>
      <c r="AG1590" s="151"/>
      <c r="AH1590" s="151"/>
      <c r="AI1590" s="151"/>
      <c r="AJ1590" s="148">
        <f>IF($DM1590=0,0,(IF(_xlfn.BITAND($DM1590, 128),"8,", "") &amp; IF(_xlfn.BITAND($DM1590,64),"7,", "") &amp; IF(_xlfn.BITAND($DM1590,7), _xlfn.BITAND($DM1590,7) &amp; ",", "") &amp; IF(_xlfn.BITAND($DM1590, 56), _xlfn.BITAND($DM1590, 56)/8, "")))</f>
        <v>0</v>
      </c>
      <c r="AK1590" s="483">
        <v>520287</v>
      </c>
      <c r="AL1590" s="483">
        <v>4</v>
      </c>
      <c r="AM1590" s="484" t="s">
        <v>165</v>
      </c>
      <c r="AN1590" s="485" t="s">
        <v>2456</v>
      </c>
      <c r="AO1590" s="485" t="s">
        <v>352</v>
      </c>
      <c r="AP1590" s="485" t="s">
        <v>2456</v>
      </c>
      <c r="AQ1590" s="140"/>
      <c r="AR1590" s="197"/>
      <c r="AS1590" s="12"/>
      <c r="AT1590" s="198">
        <v>0.25</v>
      </c>
      <c r="AU1590" s="263">
        <v>0.25</v>
      </c>
      <c r="AV1590" s="12" t="s">
        <v>259</v>
      </c>
      <c r="AW1590" s="135">
        <v>0</v>
      </c>
      <c r="AX1590" s="135">
        <v>0</v>
      </c>
      <c r="AY1590" s="135">
        <v>0</v>
      </c>
      <c r="AZ1590" s="135">
        <v>0</v>
      </c>
      <c r="BA1590" s="135">
        <v>0</v>
      </c>
      <c r="BB1590" s="136"/>
      <c r="BC1590" s="136"/>
      <c r="BD1590" s="15"/>
      <c r="BE1590" s="137" t="str">
        <f>IF(C1590="","",C1590)</f>
        <v>MFA / AT supply voltage low</v>
      </c>
      <c r="BF1590" s="146"/>
      <c r="BG1590" s="146"/>
      <c r="BH1590" s="146"/>
      <c r="BI1590" s="11"/>
      <c r="BJ1590" s="11"/>
      <c r="BK1590" s="11"/>
      <c r="BL1590" s="11"/>
      <c r="BM1590" s="11"/>
      <c r="BN1590" s="11"/>
      <c r="BO1590" s="11"/>
      <c r="BP1590" s="11"/>
      <c r="BQ1590" s="11"/>
      <c r="BR1590" s="11"/>
      <c r="BS1590" s="11"/>
      <c r="BT1590" s="11"/>
      <c r="BU1590" s="11"/>
      <c r="BV1590" s="15">
        <f>IF(UPPER(TRIM(D1590))="X",1,0)</f>
        <v>0</v>
      </c>
      <c r="BW1590" s="15">
        <f>IF(UPPER(TRIM(E1590))="X",1,0)</f>
        <v>0</v>
      </c>
      <c r="BX1590" s="15">
        <f>IF(UPPER(TRIM(F1590))="X",1,0)</f>
        <v>0</v>
      </c>
      <c r="BY1590" s="15">
        <f>IF(UPPER(TRIM(G1590))="X",1,0)</f>
        <v>0</v>
      </c>
      <c r="BZ1590" s="15">
        <f>IF(UPPER(TRIM(H1590))="X",1,0)</f>
        <v>0</v>
      </c>
      <c r="CA1590" s="15">
        <f>IF(UPPER(TRIM(J1590))="X",1,0)</f>
        <v>0</v>
      </c>
      <c r="CB1590" s="15">
        <f>IF(UPPER(TRIM(L1590))="X",1,0)</f>
        <v>0</v>
      </c>
      <c r="CC1590" s="15">
        <f>IF(UPPER(TRIM(M1590))="X",1,0)</f>
        <v>0</v>
      </c>
      <c r="CD1590" s="15">
        <f>IF(UPPER(TRIM(I1590))="X",1,0)</f>
        <v>0</v>
      </c>
      <c r="CE1590" s="15">
        <f>IF(UPPER(TRIM(K1590))="X",1,0)</f>
        <v>0</v>
      </c>
      <c r="CF1590" s="15">
        <f t="shared" ref="CF1590:CX1590" si="746">IF(UPPER(TRIM(N1590))="X",1,0)</f>
        <v>0</v>
      </c>
      <c r="CG1590" s="15">
        <f t="shared" si="746"/>
        <v>0</v>
      </c>
      <c r="CH1590" s="15">
        <f t="shared" si="746"/>
        <v>0</v>
      </c>
      <c r="CI1590" s="15">
        <f t="shared" si="746"/>
        <v>0</v>
      </c>
      <c r="CJ1590" s="15">
        <f t="shared" si="746"/>
        <v>0</v>
      </c>
      <c r="CK1590" s="15">
        <f t="shared" si="746"/>
        <v>0</v>
      </c>
      <c r="CL1590" s="15">
        <f t="shared" si="746"/>
        <v>0</v>
      </c>
      <c r="CM1590" s="15">
        <f t="shared" si="746"/>
        <v>0</v>
      </c>
      <c r="CN1590" s="15">
        <f t="shared" si="746"/>
        <v>0</v>
      </c>
      <c r="CO1590" s="15">
        <f t="shared" si="746"/>
        <v>0</v>
      </c>
      <c r="CP1590" s="15">
        <f t="shared" si="746"/>
        <v>0</v>
      </c>
      <c r="CQ1590" s="15">
        <f t="shared" si="746"/>
        <v>0</v>
      </c>
      <c r="CR1590" s="15">
        <f t="shared" si="746"/>
        <v>0</v>
      </c>
      <c r="CS1590" s="15">
        <f t="shared" si="746"/>
        <v>0</v>
      </c>
      <c r="CT1590" s="15">
        <f t="shared" si="746"/>
        <v>0</v>
      </c>
      <c r="CU1590" s="15">
        <f t="shared" si="746"/>
        <v>0</v>
      </c>
      <c r="CV1590" s="15">
        <f t="shared" si="746"/>
        <v>0</v>
      </c>
      <c r="CW1590" s="15">
        <f t="shared" si="746"/>
        <v>0</v>
      </c>
      <c r="CX1590" s="15">
        <f t="shared" si="746"/>
        <v>0</v>
      </c>
      <c r="CY1590" s="15">
        <v>0</v>
      </c>
      <c r="CZ1590" s="15">
        <f>IF(UPPER(TRIM(AH1590))="X",1,0)</f>
        <v>0</v>
      </c>
      <c r="DA1590" s="15">
        <v>0</v>
      </c>
      <c r="DB1590" s="16">
        <f>IF(UPPER(TRIM(AM1590))="P", 0, IF(UPPER(TRIM(AM1590))="C", 16384, IF(UPPER(TRIM(AM1590))="B", 32768, IF(UPPER(TRIM(AM1590))="U", 49152, -1))))</f>
        <v>0</v>
      </c>
      <c r="DC1590" s="16">
        <f>HEX2DEC(AN1590)</f>
        <v>4146</v>
      </c>
      <c r="DD1590" s="16">
        <f>IF(UPPER(TRIM(BB1590))="",0,IF(UPPER(TRIM(BB1590))="M",32,IF(UPPER(TRIM(BB1590))="H",64,IF(UPPER(TRIM(BB1590))="I",128,-1))))</f>
        <v>0</v>
      </c>
      <c r="DE1590" s="16">
        <f>IF(UPPER(TRIM(BC1590))="",0, IF(UPPER(TRIM(BC1590))="U",1,IF(UPPER(TRIM(BC1590))="A",2,IF(UPPER(TRIM(BC1590))="B1",4,IF(UPPER(TRIM(BC1590))="B2",8,IF(UPPER(TRIM(BC1590))="C",16,-1))))))</f>
        <v>0</v>
      </c>
      <c r="DF1590" s="17"/>
      <c r="DG1590" s="16">
        <v>781</v>
      </c>
      <c r="DH1590" s="16">
        <f>AK1590</f>
        <v>520287</v>
      </c>
      <c r="DI1590" s="16">
        <f>AL1590</f>
        <v>4</v>
      </c>
      <c r="DJ1590" s="16">
        <f>DB1590 + DC1590</f>
        <v>4146</v>
      </c>
      <c r="DK1590" s="16">
        <f>HEX2DEC(AO1590)</f>
        <v>17</v>
      </c>
      <c r="DL1590" s="16">
        <f>HEX2DEC(AP1590)</f>
        <v>4146</v>
      </c>
      <c r="DM1590" s="185">
        <v>0</v>
      </c>
      <c r="DN1590" s="16">
        <v>611</v>
      </c>
      <c r="DO1590" s="16">
        <f>BV1590*2^15+BW1590*2^14+BX1590*2^13+BY1590*2^12+BZ1590*2^11+CA1590*2^10+CB1590*2^9+CC1590*2^8+CD1590*2^7+CE1590*2^6+CF1590*2^5+CG1590*2^4+CH1590*2^3+CI1590*2^2+CJ1590*2^1+CK1590*2^0</f>
        <v>0</v>
      </c>
      <c r="DP1590" s="16">
        <f>CL1590*2^15+CM1590*2^14+CN1590*2^13+CO1590*2^12+CP1590*2^11+CQ1590*2^10+CR1590*2^9+CS1590*2^8+CT1590*2^7+CU1590*2^6+CV1590*2^5+CW1590*2^4+CX1590*2^3+CY1590*2^2+CZ1590*2^1+DA1590*2^0</f>
        <v>0</v>
      </c>
      <c r="DQ1590" s="16">
        <f>IF(DS1590=2,AT1590*1000,AT1590)</f>
        <v>250</v>
      </c>
      <c r="DR1590" s="16">
        <f>IF(DT1590=2,AU1590*1000,AU1590)</f>
        <v>250</v>
      </c>
      <c r="DS1590" s="16">
        <v>2</v>
      </c>
      <c r="DT1590" s="16">
        <v>2</v>
      </c>
      <c r="DU1590" s="16">
        <f>MAX(0,MIN(AX1590,3))*2^14+MAX(0,MIN(AY1590,3))*2^12+MAX(0,MIN(AZ1590,3))*2^10+MAX(0,MIN(BA1590,3))*2^8+IF(AW1590&lt;0,31,IF(AW1590&gt;30,30,AW1590))</f>
        <v>0</v>
      </c>
      <c r="DV1590" s="16">
        <f>DD1590 + DE1590</f>
        <v>0</v>
      </c>
      <c r="DW1590" s="138"/>
      <c r="DX1590" s="137"/>
      <c r="DY1590" s="137"/>
      <c r="DZ1590" s="17"/>
      <c r="EA1590" s="15"/>
      <c r="EB1590" s="15"/>
      <c r="EC1590" s="15"/>
      <c r="ED1590" s="15"/>
    </row>
    <row r="1591" spans="1:134" ht="15" hidden="1" customHeight="1" x14ac:dyDescent="0.3">
      <c r="A1591" s="220"/>
      <c r="B1591" s="139"/>
      <c r="C1591" s="553"/>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48"/>
      <c r="AK1591" s="12"/>
      <c r="AL1591" s="12"/>
      <c r="AM1591" s="149"/>
      <c r="AN1591" s="150"/>
      <c r="AO1591" s="150"/>
      <c r="AP1591" s="150"/>
      <c r="AQ1591" s="140"/>
      <c r="AR1591" s="197"/>
      <c r="AS1591" s="12"/>
      <c r="AT1591" s="224"/>
      <c r="AU1591" s="266"/>
      <c r="AV1591" s="12"/>
      <c r="AW1591" s="12"/>
      <c r="AX1591" s="12"/>
      <c r="AY1591" s="12"/>
      <c r="AZ1591" s="12"/>
      <c r="BA1591" s="12"/>
      <c r="BB1591" s="14"/>
      <c r="BC1591" s="14"/>
      <c r="BD1591" s="15"/>
      <c r="BE1591" s="137"/>
      <c r="BF1591" s="146"/>
      <c r="BG1591" s="146"/>
      <c r="BH1591" s="146"/>
      <c r="BI1591" s="11"/>
      <c r="BJ1591" s="11"/>
      <c r="BK1591" s="11"/>
      <c r="BL1591" s="11"/>
      <c r="BM1591" s="11"/>
      <c r="BN1591" s="11"/>
      <c r="BO1591" s="11"/>
      <c r="BP1591" s="11"/>
      <c r="BQ1591" s="11"/>
      <c r="BR1591" s="11"/>
      <c r="BS1591" s="11"/>
      <c r="BT1591" s="11"/>
      <c r="BU1591" s="11"/>
      <c r="BV1591" s="15"/>
      <c r="BW1591" s="15"/>
      <c r="BX1591" s="15"/>
      <c r="BY1591" s="15"/>
      <c r="BZ1591" s="15"/>
      <c r="CA1591" s="15"/>
      <c r="CB1591" s="15"/>
      <c r="CC1591" s="15"/>
      <c r="CD1591" s="15"/>
      <c r="CE1591" s="15"/>
      <c r="CF1591" s="15"/>
      <c r="CG1591" s="15"/>
      <c r="CH1591" s="15"/>
      <c r="CI1591" s="15"/>
      <c r="CJ1591" s="15"/>
      <c r="CK1591" s="15"/>
      <c r="CL1591" s="15"/>
      <c r="CM1591" s="15"/>
      <c r="CN1591" s="15"/>
      <c r="CO1591" s="15"/>
      <c r="CP1591" s="15"/>
      <c r="CQ1591" s="15"/>
      <c r="CR1591" s="15"/>
      <c r="CS1591" s="15"/>
      <c r="CT1591" s="15"/>
      <c r="CU1591" s="15"/>
      <c r="CV1591" s="15"/>
      <c r="CW1591" s="15"/>
      <c r="CX1591" s="15"/>
      <c r="CY1591" s="15"/>
      <c r="CZ1591" s="15"/>
      <c r="DA1591" s="15"/>
      <c r="DB1591" s="16"/>
      <c r="DC1591" s="16"/>
      <c r="DD1591" s="16"/>
      <c r="DE1591" s="16"/>
      <c r="DF1591" s="17"/>
      <c r="DG1591" s="16"/>
      <c r="DH1591" s="16"/>
      <c r="DI1591" s="16"/>
      <c r="DJ1591" s="16"/>
      <c r="DK1591" s="16"/>
      <c r="DL1591" s="16"/>
      <c r="DM1591" s="13"/>
      <c r="DN1591" s="16"/>
      <c r="DO1591" s="16"/>
      <c r="DP1591" s="16"/>
      <c r="DQ1591" s="16"/>
      <c r="DR1591" s="16"/>
      <c r="DS1591" s="16"/>
      <c r="DT1591" s="16"/>
      <c r="DU1591" s="16"/>
      <c r="DV1591" s="16"/>
      <c r="DW1591" s="138"/>
      <c r="DX1591" s="137"/>
      <c r="DY1591" s="137"/>
      <c r="DZ1591" s="17"/>
      <c r="EA1591" s="15"/>
      <c r="EB1591" s="15"/>
      <c r="EC1591" s="15"/>
      <c r="ED1591" s="15"/>
    </row>
    <row r="1592" spans="1:134" ht="15" hidden="1" customHeight="1" x14ac:dyDescent="0.3">
      <c r="A1592" s="154"/>
      <c r="B1592" s="139"/>
      <c r="C1592" s="553" t="s">
        <v>2457</v>
      </c>
      <c r="D1592" s="151"/>
      <c r="E1592" s="151"/>
      <c r="F1592" s="151"/>
      <c r="G1592" s="151"/>
      <c r="H1592" s="151"/>
      <c r="I1592" s="151"/>
      <c r="J1592" s="151"/>
      <c r="K1592" s="151"/>
      <c r="L1592" s="151"/>
      <c r="M1592" s="151"/>
      <c r="N1592" s="151"/>
      <c r="O1592" s="151"/>
      <c r="P1592" s="151"/>
      <c r="Q1592" s="151"/>
      <c r="R1592" s="151"/>
      <c r="S1592" s="151"/>
      <c r="T1592" s="151"/>
      <c r="U1592" s="151"/>
      <c r="V1592" s="151"/>
      <c r="W1592" s="151"/>
      <c r="X1592" s="151"/>
      <c r="Y1592" s="151"/>
      <c r="Z1592" s="151"/>
      <c r="AA1592" s="151"/>
      <c r="AB1592" s="151"/>
      <c r="AC1592" s="151"/>
      <c r="AD1592" s="151"/>
      <c r="AE1592" s="151"/>
      <c r="AF1592" s="151"/>
      <c r="AG1592" s="151"/>
      <c r="AH1592" s="151"/>
      <c r="AI1592" s="151"/>
      <c r="AJ1592" s="148">
        <f>IF($DM1592=0,0,(IF(_xlfn.BITAND($DM1592, 128),"8,", "") &amp; IF(_xlfn.BITAND($DM1592,64),"7,", "") &amp; IF(_xlfn.BITAND($DM1592,7), _xlfn.BITAND($DM1592,7) &amp; ",", "") &amp; IF(_xlfn.BITAND($DM1592, 56), _xlfn.BITAND($DM1592, 56)/8, "")))</f>
        <v>0</v>
      </c>
      <c r="AK1592" s="483">
        <v>520288</v>
      </c>
      <c r="AL1592" s="483">
        <v>3</v>
      </c>
      <c r="AM1592" s="484" t="s">
        <v>165</v>
      </c>
      <c r="AN1592" s="485" t="s">
        <v>2458</v>
      </c>
      <c r="AO1592" s="485" t="s">
        <v>343</v>
      </c>
      <c r="AP1592" s="485" t="s">
        <v>2458</v>
      </c>
      <c r="AQ1592" s="140"/>
      <c r="AR1592" s="197"/>
      <c r="AS1592" s="12"/>
      <c r="AT1592" s="198">
        <v>0.25</v>
      </c>
      <c r="AU1592" s="263">
        <v>0.25</v>
      </c>
      <c r="AV1592" s="12" t="s">
        <v>259</v>
      </c>
      <c r="AW1592" s="135">
        <v>0</v>
      </c>
      <c r="AX1592" s="135">
        <v>0</v>
      </c>
      <c r="AY1592" s="135">
        <v>0</v>
      </c>
      <c r="AZ1592" s="135">
        <v>0</v>
      </c>
      <c r="BA1592" s="135">
        <v>0</v>
      </c>
      <c r="BB1592" s="136"/>
      <c r="BC1592" s="136"/>
      <c r="BD1592" s="15"/>
      <c r="BE1592" s="137" t="str">
        <f>IF(C1592="","",C1592)</f>
        <v>MFA fluid temperature voltage high</v>
      </c>
      <c r="BF1592" s="146"/>
      <c r="BG1592" s="146"/>
      <c r="BH1592" s="146"/>
      <c r="BI1592" s="11"/>
      <c r="BJ1592" s="11"/>
      <c r="BK1592" s="11"/>
      <c r="BL1592" s="11"/>
      <c r="BM1592" s="11"/>
      <c r="BN1592" s="11"/>
      <c r="BO1592" s="11"/>
      <c r="BP1592" s="11"/>
      <c r="BQ1592" s="11"/>
      <c r="BR1592" s="11"/>
      <c r="BS1592" s="11"/>
      <c r="BT1592" s="11"/>
      <c r="BU1592" s="11"/>
      <c r="BV1592" s="15">
        <f>IF(UPPER(TRIM(D1592))="X",1,0)</f>
        <v>0</v>
      </c>
      <c r="BW1592" s="15">
        <f>IF(UPPER(TRIM(E1592))="X",1,0)</f>
        <v>0</v>
      </c>
      <c r="BX1592" s="15">
        <f>IF(UPPER(TRIM(F1592))="X",1,0)</f>
        <v>0</v>
      </c>
      <c r="BY1592" s="15">
        <f>IF(UPPER(TRIM(G1592))="X",1,0)</f>
        <v>0</v>
      </c>
      <c r="BZ1592" s="15">
        <f>IF(UPPER(TRIM(H1592))="X",1,0)</f>
        <v>0</v>
      </c>
      <c r="CA1592" s="15">
        <f>IF(UPPER(TRIM(J1592))="X",1,0)</f>
        <v>0</v>
      </c>
      <c r="CB1592" s="15">
        <f>IF(UPPER(TRIM(L1592))="X",1,0)</f>
        <v>0</v>
      </c>
      <c r="CC1592" s="15">
        <f>IF(UPPER(TRIM(M1592))="X",1,0)</f>
        <v>0</v>
      </c>
      <c r="CD1592" s="15">
        <f>IF(UPPER(TRIM(I1592))="X",1,0)</f>
        <v>0</v>
      </c>
      <c r="CE1592" s="15">
        <f>IF(UPPER(TRIM(K1592))="X",1,0)</f>
        <v>0</v>
      </c>
      <c r="CF1592" s="15">
        <f t="shared" ref="CF1592:CX1592" si="747">IF(UPPER(TRIM(N1592))="X",1,0)</f>
        <v>0</v>
      </c>
      <c r="CG1592" s="15">
        <f t="shared" si="747"/>
        <v>0</v>
      </c>
      <c r="CH1592" s="15">
        <f t="shared" si="747"/>
        <v>0</v>
      </c>
      <c r="CI1592" s="15">
        <f t="shared" si="747"/>
        <v>0</v>
      </c>
      <c r="CJ1592" s="15">
        <f t="shared" si="747"/>
        <v>0</v>
      </c>
      <c r="CK1592" s="15">
        <f t="shared" si="747"/>
        <v>0</v>
      </c>
      <c r="CL1592" s="15">
        <f t="shared" si="747"/>
        <v>0</v>
      </c>
      <c r="CM1592" s="15">
        <f t="shared" si="747"/>
        <v>0</v>
      </c>
      <c r="CN1592" s="15">
        <f t="shared" si="747"/>
        <v>0</v>
      </c>
      <c r="CO1592" s="15">
        <f t="shared" si="747"/>
        <v>0</v>
      </c>
      <c r="CP1592" s="15">
        <f t="shared" si="747"/>
        <v>0</v>
      </c>
      <c r="CQ1592" s="15">
        <f t="shared" si="747"/>
        <v>0</v>
      </c>
      <c r="CR1592" s="15">
        <f t="shared" si="747"/>
        <v>0</v>
      </c>
      <c r="CS1592" s="15">
        <f t="shared" si="747"/>
        <v>0</v>
      </c>
      <c r="CT1592" s="15">
        <f t="shared" si="747"/>
        <v>0</v>
      </c>
      <c r="CU1592" s="15">
        <f t="shared" si="747"/>
        <v>0</v>
      </c>
      <c r="CV1592" s="15">
        <f t="shared" si="747"/>
        <v>0</v>
      </c>
      <c r="CW1592" s="15">
        <f t="shared" si="747"/>
        <v>0</v>
      </c>
      <c r="CX1592" s="15">
        <f t="shared" si="747"/>
        <v>0</v>
      </c>
      <c r="CY1592" s="15">
        <v>0</v>
      </c>
      <c r="CZ1592" s="15">
        <f>IF(UPPER(TRIM(AH1592))="X",1,0)</f>
        <v>0</v>
      </c>
      <c r="DA1592" s="15">
        <v>0</v>
      </c>
      <c r="DB1592" s="16">
        <f>IF(UPPER(TRIM(AM1592))="P", 0, IF(UPPER(TRIM(AM1592))="C", 16384, IF(UPPER(TRIM(AM1592))="B", 32768, IF(UPPER(TRIM(AM1592))="U", 49152, -1))))</f>
        <v>0</v>
      </c>
      <c r="DC1592" s="16">
        <f>HEX2DEC(AN1592)</f>
        <v>4147</v>
      </c>
      <c r="DD1592" s="16">
        <f>IF(UPPER(TRIM(BB1592))="",0,IF(UPPER(TRIM(BB1592))="M",32,IF(UPPER(TRIM(BB1592))="H",64,IF(UPPER(TRIM(BB1592))="I",128,-1))))</f>
        <v>0</v>
      </c>
      <c r="DE1592" s="16">
        <f>IF(UPPER(TRIM(BC1592))="",0, IF(UPPER(TRIM(BC1592))="U",1,IF(UPPER(TRIM(BC1592))="A",2,IF(UPPER(TRIM(BC1592))="B1",4,IF(UPPER(TRIM(BC1592))="B2",8,IF(UPPER(TRIM(BC1592))="C",16,-1))))))</f>
        <v>0</v>
      </c>
      <c r="DF1592" s="17"/>
      <c r="DG1592" s="16">
        <v>782</v>
      </c>
      <c r="DH1592" s="16">
        <f>AK1592</f>
        <v>520288</v>
      </c>
      <c r="DI1592" s="16">
        <f>AL1592</f>
        <v>3</v>
      </c>
      <c r="DJ1592" s="16">
        <f>DB1592 + DC1592</f>
        <v>4147</v>
      </c>
      <c r="DK1592" s="16">
        <f>HEX2DEC(AO1592)</f>
        <v>18</v>
      </c>
      <c r="DL1592" s="16">
        <f>HEX2DEC(AP1592)</f>
        <v>4147</v>
      </c>
      <c r="DM1592" s="185">
        <v>0</v>
      </c>
      <c r="DN1592" s="16">
        <v>612</v>
      </c>
      <c r="DO1592" s="16">
        <f>BV1592*2^15+BW1592*2^14+BX1592*2^13+BY1592*2^12+BZ1592*2^11+CA1592*2^10+CB1592*2^9+CC1592*2^8+CD1592*2^7+CE1592*2^6+CF1592*2^5+CG1592*2^4+CH1592*2^3+CI1592*2^2+CJ1592*2^1+CK1592*2^0</f>
        <v>0</v>
      </c>
      <c r="DP1592" s="16">
        <f>CL1592*2^15+CM1592*2^14+CN1592*2^13+CO1592*2^12+CP1592*2^11+CQ1592*2^10+CR1592*2^9+CS1592*2^8+CT1592*2^7+CU1592*2^6+CV1592*2^5+CW1592*2^4+CX1592*2^3+CY1592*2^2+CZ1592*2^1+DA1592*2^0</f>
        <v>0</v>
      </c>
      <c r="DQ1592" s="16">
        <f>IF(DS1592=2,AT1592*1000,AT1592)</f>
        <v>250</v>
      </c>
      <c r="DR1592" s="16">
        <f>IF(DT1592=2,AU1592*1000,AU1592)</f>
        <v>250</v>
      </c>
      <c r="DS1592" s="16">
        <v>2</v>
      </c>
      <c r="DT1592" s="16">
        <v>2</v>
      </c>
      <c r="DU1592" s="16">
        <f>MAX(0,MIN(AX1592,3))*2^14+MAX(0,MIN(AY1592,3))*2^12+MAX(0,MIN(AZ1592,3))*2^10+MAX(0,MIN(BA1592,3))*2^8+IF(AW1592&lt;0,31,IF(AW1592&gt;30,30,AW1592))</f>
        <v>0</v>
      </c>
      <c r="DV1592" s="16">
        <f>DD1592 + DE1592</f>
        <v>0</v>
      </c>
      <c r="DW1592" s="138"/>
      <c r="DX1592" s="137"/>
      <c r="DY1592" s="137"/>
      <c r="DZ1592" s="17"/>
      <c r="EA1592" s="15"/>
      <c r="EB1592" s="15"/>
      <c r="EC1592" s="15"/>
      <c r="ED1592" s="15"/>
    </row>
    <row r="1593" spans="1:134" ht="15" hidden="1" customHeight="1" x14ac:dyDescent="0.3">
      <c r="A1593" s="154"/>
      <c r="B1593" s="139"/>
      <c r="C1593" s="553"/>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48"/>
      <c r="AK1593" s="12"/>
      <c r="AL1593" s="12"/>
      <c r="AM1593" s="149"/>
      <c r="AN1593" s="150"/>
      <c r="AO1593" s="150"/>
      <c r="AP1593" s="150"/>
      <c r="AQ1593" s="140"/>
      <c r="AR1593" s="197"/>
      <c r="AS1593" s="12"/>
      <c r="AT1593" s="224"/>
      <c r="AU1593" s="266"/>
      <c r="AV1593" s="12"/>
      <c r="AW1593" s="12"/>
      <c r="AX1593" s="12"/>
      <c r="AY1593" s="12"/>
      <c r="AZ1593" s="12"/>
      <c r="BA1593" s="12"/>
      <c r="BB1593" s="14"/>
      <c r="BC1593" s="14"/>
      <c r="BD1593" s="15"/>
      <c r="BE1593" s="137"/>
      <c r="BF1593" s="146"/>
      <c r="BG1593" s="146"/>
      <c r="BH1593" s="146"/>
      <c r="BI1593" s="11"/>
      <c r="BJ1593" s="11"/>
      <c r="BK1593" s="11"/>
      <c r="BL1593" s="11"/>
      <c r="BM1593" s="11"/>
      <c r="BN1593" s="11"/>
      <c r="BO1593" s="11"/>
      <c r="BP1593" s="11"/>
      <c r="BQ1593" s="11"/>
      <c r="BR1593" s="11"/>
      <c r="BS1593" s="11"/>
      <c r="BT1593" s="11"/>
      <c r="BU1593" s="11"/>
      <c r="BV1593" s="15"/>
      <c r="BW1593" s="15"/>
      <c r="BX1593" s="15"/>
      <c r="BY1593" s="15"/>
      <c r="BZ1593" s="15"/>
      <c r="CA1593" s="15"/>
      <c r="CB1593" s="15"/>
      <c r="CC1593" s="15"/>
      <c r="CD1593" s="15"/>
      <c r="CE1593" s="15"/>
      <c r="CF1593" s="15"/>
      <c r="CG1593" s="15"/>
      <c r="CH1593" s="15"/>
      <c r="CI1593" s="15"/>
      <c r="CJ1593" s="15"/>
      <c r="CK1593" s="15"/>
      <c r="CL1593" s="15"/>
      <c r="CM1593" s="15"/>
      <c r="CN1593" s="15"/>
      <c r="CO1593" s="15"/>
      <c r="CP1593" s="15"/>
      <c r="CQ1593" s="15"/>
      <c r="CR1593" s="15"/>
      <c r="CS1593" s="15"/>
      <c r="CT1593" s="15"/>
      <c r="CU1593" s="15"/>
      <c r="CV1593" s="15"/>
      <c r="CW1593" s="15"/>
      <c r="CX1593" s="15"/>
      <c r="CY1593" s="15"/>
      <c r="CZ1593" s="15"/>
      <c r="DA1593" s="15"/>
      <c r="DB1593" s="16"/>
      <c r="DC1593" s="16"/>
      <c r="DD1593" s="16"/>
      <c r="DE1593" s="16"/>
      <c r="DF1593" s="17"/>
      <c r="DG1593" s="16"/>
      <c r="DH1593" s="16"/>
      <c r="DI1593" s="16"/>
      <c r="DJ1593" s="16"/>
      <c r="DK1593" s="16"/>
      <c r="DL1593" s="16"/>
      <c r="DM1593" s="13"/>
      <c r="DN1593" s="16"/>
      <c r="DO1593" s="16"/>
      <c r="DP1593" s="16"/>
      <c r="DQ1593" s="16"/>
      <c r="DR1593" s="16"/>
      <c r="DS1593" s="16"/>
      <c r="DT1593" s="16"/>
      <c r="DU1593" s="16"/>
      <c r="DV1593" s="16"/>
      <c r="DW1593" s="138"/>
      <c r="DX1593" s="137"/>
      <c r="DY1593" s="137"/>
      <c r="DZ1593" s="17"/>
      <c r="EA1593" s="15"/>
      <c r="EB1593" s="15"/>
      <c r="EC1593" s="15"/>
      <c r="ED1593" s="15"/>
    </row>
    <row r="1594" spans="1:134" ht="15" hidden="1" customHeight="1" x14ac:dyDescent="0.3">
      <c r="A1594" s="123"/>
      <c r="B1594" s="421"/>
      <c r="C1594" s="553" t="s">
        <v>2459</v>
      </c>
      <c r="D1594" s="151"/>
      <c r="E1594" s="151"/>
      <c r="F1594" s="151"/>
      <c r="G1594" s="151"/>
      <c r="H1594" s="151"/>
      <c r="I1594" s="151"/>
      <c r="J1594" s="151"/>
      <c r="K1594" s="151"/>
      <c r="L1594" s="151"/>
      <c r="M1594" s="151"/>
      <c r="N1594" s="151"/>
      <c r="O1594" s="151"/>
      <c r="P1594" s="151"/>
      <c r="Q1594" s="151"/>
      <c r="R1594" s="151"/>
      <c r="S1594" s="151"/>
      <c r="T1594" s="151"/>
      <c r="U1594" s="151"/>
      <c r="V1594" s="151"/>
      <c r="W1594" s="151"/>
      <c r="X1594" s="151"/>
      <c r="Y1594" s="151"/>
      <c r="Z1594" s="151"/>
      <c r="AA1594" s="151"/>
      <c r="AB1594" s="151"/>
      <c r="AC1594" s="151"/>
      <c r="AD1594" s="151"/>
      <c r="AE1594" s="151"/>
      <c r="AF1594" s="151"/>
      <c r="AG1594" s="151"/>
      <c r="AH1594" s="151"/>
      <c r="AI1594" s="151"/>
      <c r="AJ1594" s="148">
        <f>IF($DM1594=0,0,(IF(_xlfn.BITAND($DM1594, 128),"8,", "") &amp; IF(_xlfn.BITAND($DM1594,64),"7,", "") &amp; IF(_xlfn.BITAND($DM1594,7), _xlfn.BITAND($DM1594,7) &amp; ",", "") &amp; IF(_xlfn.BITAND($DM1594, 56), _xlfn.BITAND($DM1594, 56)/8, "")))</f>
        <v>0</v>
      </c>
      <c r="AK1594" s="483">
        <v>520288</v>
      </c>
      <c r="AL1594" s="483">
        <v>4</v>
      </c>
      <c r="AM1594" s="484" t="s">
        <v>165</v>
      </c>
      <c r="AN1594" s="485" t="s">
        <v>2460</v>
      </c>
      <c r="AO1594" s="485" t="s">
        <v>352</v>
      </c>
      <c r="AP1594" s="485" t="s">
        <v>2460</v>
      </c>
      <c r="AQ1594" s="140"/>
      <c r="AR1594" s="197"/>
      <c r="AS1594" s="12"/>
      <c r="AT1594" s="198">
        <v>0.25</v>
      </c>
      <c r="AU1594" s="263">
        <v>0.25</v>
      </c>
      <c r="AV1594" s="12" t="s">
        <v>259</v>
      </c>
      <c r="AW1594" s="135">
        <v>0</v>
      </c>
      <c r="AX1594" s="135">
        <v>0</v>
      </c>
      <c r="AY1594" s="135">
        <v>0</v>
      </c>
      <c r="AZ1594" s="135">
        <v>0</v>
      </c>
      <c r="BA1594" s="135">
        <v>0</v>
      </c>
      <c r="BB1594" s="136"/>
      <c r="BC1594" s="136"/>
      <c r="BD1594" s="15"/>
      <c r="BE1594" s="137" t="str">
        <f>IF(C1594="","",C1594)</f>
        <v>MFA fluid temperature voltage low</v>
      </c>
      <c r="BF1594" s="146"/>
      <c r="BG1594" s="146"/>
      <c r="BH1594" s="146"/>
      <c r="BI1594" s="11"/>
      <c r="BJ1594" s="11"/>
      <c r="BK1594" s="11"/>
      <c r="BL1594" s="11"/>
      <c r="BM1594" s="11"/>
      <c r="BN1594" s="11"/>
      <c r="BO1594" s="11"/>
      <c r="BP1594" s="11"/>
      <c r="BQ1594" s="11"/>
      <c r="BR1594" s="11"/>
      <c r="BS1594" s="11"/>
      <c r="BT1594" s="11"/>
      <c r="BU1594" s="11"/>
      <c r="BV1594" s="15">
        <f>IF(UPPER(TRIM(D1594))="X",1,0)</f>
        <v>0</v>
      </c>
      <c r="BW1594" s="15">
        <f>IF(UPPER(TRIM(E1594))="X",1,0)</f>
        <v>0</v>
      </c>
      <c r="BX1594" s="15">
        <f>IF(UPPER(TRIM(F1594))="X",1,0)</f>
        <v>0</v>
      </c>
      <c r="BY1594" s="15">
        <f>IF(UPPER(TRIM(G1594))="X",1,0)</f>
        <v>0</v>
      </c>
      <c r="BZ1594" s="15">
        <f>IF(UPPER(TRIM(H1594))="X",1,0)</f>
        <v>0</v>
      </c>
      <c r="CA1594" s="15">
        <f>IF(UPPER(TRIM(J1594))="X",1,0)</f>
        <v>0</v>
      </c>
      <c r="CB1594" s="15">
        <f>IF(UPPER(TRIM(L1594))="X",1,0)</f>
        <v>0</v>
      </c>
      <c r="CC1594" s="15">
        <f>IF(UPPER(TRIM(M1594))="X",1,0)</f>
        <v>0</v>
      </c>
      <c r="CD1594" s="15">
        <f>IF(UPPER(TRIM(I1594))="X",1,0)</f>
        <v>0</v>
      </c>
      <c r="CE1594" s="15">
        <f>IF(UPPER(TRIM(K1594))="X",1,0)</f>
        <v>0</v>
      </c>
      <c r="CF1594" s="15">
        <f t="shared" ref="CF1594:CX1594" si="748">IF(UPPER(TRIM(N1594))="X",1,0)</f>
        <v>0</v>
      </c>
      <c r="CG1594" s="15">
        <f t="shared" si="748"/>
        <v>0</v>
      </c>
      <c r="CH1594" s="15">
        <f t="shared" si="748"/>
        <v>0</v>
      </c>
      <c r="CI1594" s="15">
        <f t="shared" si="748"/>
        <v>0</v>
      </c>
      <c r="CJ1594" s="15">
        <f t="shared" si="748"/>
        <v>0</v>
      </c>
      <c r="CK1594" s="15">
        <f t="shared" si="748"/>
        <v>0</v>
      </c>
      <c r="CL1594" s="15">
        <f t="shared" si="748"/>
        <v>0</v>
      </c>
      <c r="CM1594" s="15">
        <f t="shared" si="748"/>
        <v>0</v>
      </c>
      <c r="CN1594" s="15">
        <f t="shared" si="748"/>
        <v>0</v>
      </c>
      <c r="CO1594" s="15">
        <f t="shared" si="748"/>
        <v>0</v>
      </c>
      <c r="CP1594" s="15">
        <f t="shared" si="748"/>
        <v>0</v>
      </c>
      <c r="CQ1594" s="15">
        <f t="shared" si="748"/>
        <v>0</v>
      </c>
      <c r="CR1594" s="15">
        <f t="shared" si="748"/>
        <v>0</v>
      </c>
      <c r="CS1594" s="15">
        <f t="shared" si="748"/>
        <v>0</v>
      </c>
      <c r="CT1594" s="15">
        <f t="shared" si="748"/>
        <v>0</v>
      </c>
      <c r="CU1594" s="15">
        <f t="shared" si="748"/>
        <v>0</v>
      </c>
      <c r="CV1594" s="15">
        <f t="shared" si="748"/>
        <v>0</v>
      </c>
      <c r="CW1594" s="15">
        <f t="shared" si="748"/>
        <v>0</v>
      </c>
      <c r="CX1594" s="15">
        <f t="shared" si="748"/>
        <v>0</v>
      </c>
      <c r="CY1594" s="15">
        <v>0</v>
      </c>
      <c r="CZ1594" s="15">
        <f>IF(UPPER(TRIM(AH1594))="X",1,0)</f>
        <v>0</v>
      </c>
      <c r="DA1594" s="15">
        <v>0</v>
      </c>
      <c r="DB1594" s="16">
        <f>IF(UPPER(TRIM(AM1594))="P", 0, IF(UPPER(TRIM(AM1594))="C", 16384, IF(UPPER(TRIM(AM1594))="B", 32768, IF(UPPER(TRIM(AM1594))="U", 49152, -1))))</f>
        <v>0</v>
      </c>
      <c r="DC1594" s="16">
        <f>HEX2DEC(AN1594)</f>
        <v>4148</v>
      </c>
      <c r="DD1594" s="16">
        <f>IF(UPPER(TRIM(BB1594))="",0,IF(UPPER(TRIM(BB1594))="M",32,IF(UPPER(TRIM(BB1594))="H",64,IF(UPPER(TRIM(BB1594))="I",128,-1))))</f>
        <v>0</v>
      </c>
      <c r="DE1594" s="16">
        <f>IF(UPPER(TRIM(BC1594))="",0, IF(UPPER(TRIM(BC1594))="U",1,IF(UPPER(TRIM(BC1594))="A",2,IF(UPPER(TRIM(BC1594))="B1",4,IF(UPPER(TRIM(BC1594))="B2",8,IF(UPPER(TRIM(BC1594))="C",16,-1))))))</f>
        <v>0</v>
      </c>
      <c r="DF1594" s="17"/>
      <c r="DG1594" s="16">
        <v>783</v>
      </c>
      <c r="DH1594" s="16">
        <f>AK1594</f>
        <v>520288</v>
      </c>
      <c r="DI1594" s="16">
        <f>AL1594</f>
        <v>4</v>
      </c>
      <c r="DJ1594" s="16">
        <f>DB1594 + DC1594</f>
        <v>4148</v>
      </c>
      <c r="DK1594" s="16">
        <f>HEX2DEC(AO1594)</f>
        <v>17</v>
      </c>
      <c r="DL1594" s="16">
        <f>HEX2DEC(AP1594)</f>
        <v>4148</v>
      </c>
      <c r="DM1594" s="185">
        <v>0</v>
      </c>
      <c r="DN1594" s="16">
        <v>613</v>
      </c>
      <c r="DO1594" s="16">
        <f>BV1594*2^15+BW1594*2^14+BX1594*2^13+BY1594*2^12+BZ1594*2^11+CA1594*2^10+CB1594*2^9+CC1594*2^8+CD1594*2^7+CE1594*2^6+CF1594*2^5+CG1594*2^4+CH1594*2^3+CI1594*2^2+CJ1594*2^1+CK1594*2^0</f>
        <v>0</v>
      </c>
      <c r="DP1594" s="16">
        <f>CL1594*2^15+CM1594*2^14+CN1594*2^13+CO1594*2^12+CP1594*2^11+CQ1594*2^10+CR1594*2^9+CS1594*2^8+CT1594*2^7+CU1594*2^6+CV1594*2^5+CW1594*2^4+CX1594*2^3+CY1594*2^2+CZ1594*2^1+DA1594*2^0</f>
        <v>0</v>
      </c>
      <c r="DQ1594" s="16">
        <f>IF(DS1594=2,AT1594*1000,AT1594)</f>
        <v>250</v>
      </c>
      <c r="DR1594" s="16">
        <f>IF(DT1594=2,AU1594*1000,AU1594)</f>
        <v>250</v>
      </c>
      <c r="DS1594" s="16">
        <v>2</v>
      </c>
      <c r="DT1594" s="16">
        <v>2</v>
      </c>
      <c r="DU1594" s="16">
        <f>MAX(0,MIN(AX1594,3))*2^14+MAX(0,MIN(AY1594,3))*2^12+MAX(0,MIN(AZ1594,3))*2^10+MAX(0,MIN(BA1594,3))*2^8+IF(AW1594&lt;0,31,IF(AW1594&gt;30,30,AW1594))</f>
        <v>0</v>
      </c>
      <c r="DV1594" s="16">
        <f>DD1594 + DE1594</f>
        <v>0</v>
      </c>
      <c r="DW1594" s="138"/>
      <c r="DX1594" s="137"/>
      <c r="DY1594" s="137"/>
      <c r="DZ1594" s="17"/>
      <c r="EA1594" s="15"/>
      <c r="EB1594" s="15"/>
      <c r="EC1594" s="15"/>
      <c r="ED1594" s="15"/>
    </row>
    <row r="1595" spans="1:134" ht="15" hidden="1" customHeight="1" x14ac:dyDescent="0.3">
      <c r="A1595" s="123"/>
      <c r="B1595" s="421"/>
      <c r="C1595" s="553"/>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48"/>
      <c r="AK1595" s="12"/>
      <c r="AL1595" s="12"/>
      <c r="AM1595" s="149"/>
      <c r="AN1595" s="150"/>
      <c r="AO1595" s="150"/>
      <c r="AP1595" s="150"/>
      <c r="AQ1595" s="140"/>
      <c r="AR1595" s="197"/>
      <c r="AS1595" s="12"/>
      <c r="AT1595" s="224"/>
      <c r="AU1595" s="266"/>
      <c r="AV1595" s="12"/>
      <c r="AW1595" s="12"/>
      <c r="AX1595" s="12"/>
      <c r="AY1595" s="12"/>
      <c r="AZ1595" s="12"/>
      <c r="BA1595" s="12"/>
      <c r="BB1595" s="14"/>
      <c r="BC1595" s="14"/>
      <c r="BD1595" s="15"/>
      <c r="BE1595" s="137"/>
      <c r="BF1595" s="146"/>
      <c r="BG1595" s="146"/>
      <c r="BH1595" s="146"/>
      <c r="BI1595" s="11"/>
      <c r="BJ1595" s="11"/>
      <c r="BK1595" s="11"/>
      <c r="BL1595" s="11"/>
      <c r="BM1595" s="11"/>
      <c r="BN1595" s="11"/>
      <c r="BO1595" s="11"/>
      <c r="BP1595" s="11"/>
      <c r="BQ1595" s="11"/>
      <c r="BR1595" s="11"/>
      <c r="BS1595" s="11"/>
      <c r="BT1595" s="11"/>
      <c r="BU1595" s="11"/>
      <c r="BV1595" s="15"/>
      <c r="BW1595" s="15"/>
      <c r="BX1595" s="15"/>
      <c r="BY1595" s="15"/>
      <c r="BZ1595" s="15"/>
      <c r="CA1595" s="15"/>
      <c r="CB1595" s="15"/>
      <c r="CC1595" s="15"/>
      <c r="CD1595" s="15"/>
      <c r="CE1595" s="15"/>
      <c r="CF1595" s="15"/>
      <c r="CG1595" s="15"/>
      <c r="CH1595" s="15"/>
      <c r="CI1595" s="15"/>
      <c r="CJ1595" s="15"/>
      <c r="CK1595" s="15"/>
      <c r="CL1595" s="15"/>
      <c r="CM1595" s="15"/>
      <c r="CN1595" s="15"/>
      <c r="CO1595" s="15"/>
      <c r="CP1595" s="15"/>
      <c r="CQ1595" s="15"/>
      <c r="CR1595" s="15"/>
      <c r="CS1595" s="15"/>
      <c r="CT1595" s="15"/>
      <c r="CU1595" s="15"/>
      <c r="CV1595" s="15"/>
      <c r="CW1595" s="15"/>
      <c r="CX1595" s="15"/>
      <c r="CY1595" s="15"/>
      <c r="CZ1595" s="15"/>
      <c r="DA1595" s="15"/>
      <c r="DB1595" s="16"/>
      <c r="DC1595" s="16"/>
      <c r="DD1595" s="16"/>
      <c r="DE1595" s="16"/>
      <c r="DF1595" s="17"/>
      <c r="DG1595" s="16"/>
      <c r="DH1595" s="16"/>
      <c r="DI1595" s="16"/>
      <c r="DJ1595" s="16"/>
      <c r="DK1595" s="16"/>
      <c r="DL1595" s="16"/>
      <c r="DM1595" s="13"/>
      <c r="DN1595" s="16"/>
      <c r="DO1595" s="16"/>
      <c r="DP1595" s="16"/>
      <c r="DQ1595" s="16"/>
      <c r="DR1595" s="16"/>
      <c r="DS1595" s="16"/>
      <c r="DT1595" s="16"/>
      <c r="DU1595" s="16"/>
      <c r="DV1595" s="16"/>
      <c r="DW1595" s="138"/>
      <c r="DX1595" s="137"/>
      <c r="DY1595" s="137"/>
      <c r="DZ1595" s="17"/>
      <c r="EA1595" s="15"/>
      <c r="EB1595" s="15"/>
      <c r="EC1595" s="15"/>
      <c r="ED1595" s="15"/>
    </row>
    <row r="1596" spans="1:134" ht="15" hidden="1" customHeight="1" x14ac:dyDescent="0.3">
      <c r="A1596" s="342" t="s">
        <v>1454</v>
      </c>
      <c r="B1596" s="139"/>
      <c r="C1596" s="553" t="s">
        <v>2461</v>
      </c>
      <c r="D1596" s="151"/>
      <c r="E1596" s="151"/>
      <c r="F1596" s="151"/>
      <c r="G1596" s="151"/>
      <c r="H1596" s="151"/>
      <c r="I1596" s="151"/>
      <c r="J1596" s="151"/>
      <c r="K1596" s="151"/>
      <c r="L1596" s="151"/>
      <c r="M1596" s="151"/>
      <c r="N1596" s="151"/>
      <c r="O1596" s="151"/>
      <c r="P1596" s="151"/>
      <c r="Q1596" s="151"/>
      <c r="R1596" s="151"/>
      <c r="S1596" s="151"/>
      <c r="T1596" s="151"/>
      <c r="U1596" s="151"/>
      <c r="V1596" s="151"/>
      <c r="W1596" s="151"/>
      <c r="X1596" s="151"/>
      <c r="Y1596" s="151"/>
      <c r="Z1596" s="151"/>
      <c r="AA1596" s="151"/>
      <c r="AB1596" s="151"/>
      <c r="AC1596" s="151"/>
      <c r="AD1596" s="151"/>
      <c r="AE1596" s="151"/>
      <c r="AF1596" s="151"/>
      <c r="AG1596" s="151"/>
      <c r="AH1596" s="151"/>
      <c r="AI1596" s="151"/>
      <c r="AJ1596" s="148">
        <f>IF($DM1596=0,0,(IF(_xlfn.BITAND($DM1596, 128),"8,", "") &amp; IF(_xlfn.BITAND($DM1596,64),"7,", "") &amp; IF(_xlfn.BITAND($DM1596,7), _xlfn.BITAND($DM1596,7) &amp; ",", "") &amp; IF(_xlfn.BITAND($DM1596, 56), _xlfn.BITAND($DM1596, 56)/8, "")))</f>
        <v>0</v>
      </c>
      <c r="AK1596" s="483">
        <v>520289</v>
      </c>
      <c r="AL1596" s="483">
        <v>3</v>
      </c>
      <c r="AM1596" s="484" t="s">
        <v>165</v>
      </c>
      <c r="AN1596" s="485" t="s">
        <v>2462</v>
      </c>
      <c r="AO1596" s="485" t="s">
        <v>343</v>
      </c>
      <c r="AP1596" s="485" t="s">
        <v>2462</v>
      </c>
      <c r="AQ1596" s="140"/>
      <c r="AR1596" s="197"/>
      <c r="AS1596" s="12"/>
      <c r="AT1596" s="198">
        <v>0.25</v>
      </c>
      <c r="AU1596" s="263">
        <v>0.25</v>
      </c>
      <c r="AV1596" s="12" t="s">
        <v>259</v>
      </c>
      <c r="AW1596" s="135">
        <v>0</v>
      </c>
      <c r="AX1596" s="135">
        <v>0</v>
      </c>
      <c r="AY1596" s="135">
        <v>0</v>
      </c>
      <c r="AZ1596" s="135">
        <v>0</v>
      </c>
      <c r="BA1596" s="135">
        <v>0</v>
      </c>
      <c r="BB1596" s="136"/>
      <c r="BC1596" s="136"/>
      <c r="BD1596" s="15"/>
      <c r="BE1596" s="137" t="str">
        <f>IF(C1596="","",C1596)</f>
        <v>MFA upstream pressure voltage high</v>
      </c>
      <c r="BF1596" s="146"/>
      <c r="BG1596" s="146"/>
      <c r="BH1596" s="146"/>
      <c r="BI1596" s="11"/>
      <c r="BJ1596" s="11"/>
      <c r="BK1596" s="11"/>
      <c r="BL1596" s="11"/>
      <c r="BM1596" s="11"/>
      <c r="BN1596" s="11"/>
      <c r="BO1596" s="11"/>
      <c r="BP1596" s="11"/>
      <c r="BQ1596" s="11"/>
      <c r="BR1596" s="11"/>
      <c r="BS1596" s="11"/>
      <c r="BT1596" s="11"/>
      <c r="BU1596" s="11"/>
      <c r="BV1596" s="15">
        <f>IF(UPPER(TRIM(D1596))="X",1,0)</f>
        <v>0</v>
      </c>
      <c r="BW1596" s="15">
        <f>IF(UPPER(TRIM(E1596))="X",1,0)</f>
        <v>0</v>
      </c>
      <c r="BX1596" s="15">
        <f>IF(UPPER(TRIM(F1596))="X",1,0)</f>
        <v>0</v>
      </c>
      <c r="BY1596" s="15">
        <f>IF(UPPER(TRIM(G1596))="X",1,0)</f>
        <v>0</v>
      </c>
      <c r="BZ1596" s="15">
        <f>IF(UPPER(TRIM(H1596))="X",1,0)</f>
        <v>0</v>
      </c>
      <c r="CA1596" s="15">
        <f>IF(UPPER(TRIM(J1596))="X",1,0)</f>
        <v>0</v>
      </c>
      <c r="CB1596" s="15">
        <f>IF(UPPER(TRIM(L1596))="X",1,0)</f>
        <v>0</v>
      </c>
      <c r="CC1596" s="15">
        <f>IF(UPPER(TRIM(M1596))="X",1,0)</f>
        <v>0</v>
      </c>
      <c r="CD1596" s="15">
        <f>IF(UPPER(TRIM(I1596))="X",1,0)</f>
        <v>0</v>
      </c>
      <c r="CE1596" s="15">
        <f>IF(UPPER(TRIM(K1596))="X",1,0)</f>
        <v>0</v>
      </c>
      <c r="CF1596" s="15">
        <f t="shared" ref="CF1596:CX1596" si="749">IF(UPPER(TRIM(N1596))="X",1,0)</f>
        <v>0</v>
      </c>
      <c r="CG1596" s="15">
        <f t="shared" si="749"/>
        <v>0</v>
      </c>
      <c r="CH1596" s="15">
        <f t="shared" si="749"/>
        <v>0</v>
      </c>
      <c r="CI1596" s="15">
        <f t="shared" si="749"/>
        <v>0</v>
      </c>
      <c r="CJ1596" s="15">
        <f t="shared" si="749"/>
        <v>0</v>
      </c>
      <c r="CK1596" s="15">
        <f t="shared" si="749"/>
        <v>0</v>
      </c>
      <c r="CL1596" s="15">
        <f t="shared" si="749"/>
        <v>0</v>
      </c>
      <c r="CM1596" s="15">
        <f t="shared" si="749"/>
        <v>0</v>
      </c>
      <c r="CN1596" s="15">
        <f t="shared" si="749"/>
        <v>0</v>
      </c>
      <c r="CO1596" s="15">
        <f t="shared" si="749"/>
        <v>0</v>
      </c>
      <c r="CP1596" s="15">
        <f t="shared" si="749"/>
        <v>0</v>
      </c>
      <c r="CQ1596" s="15">
        <f t="shared" si="749"/>
        <v>0</v>
      </c>
      <c r="CR1596" s="15">
        <f t="shared" si="749"/>
        <v>0</v>
      </c>
      <c r="CS1596" s="15">
        <f t="shared" si="749"/>
        <v>0</v>
      </c>
      <c r="CT1596" s="15">
        <f t="shared" si="749"/>
        <v>0</v>
      </c>
      <c r="CU1596" s="15">
        <f t="shared" si="749"/>
        <v>0</v>
      </c>
      <c r="CV1596" s="15">
        <f t="shared" si="749"/>
        <v>0</v>
      </c>
      <c r="CW1596" s="15">
        <f t="shared" si="749"/>
        <v>0</v>
      </c>
      <c r="CX1596" s="15">
        <f t="shared" si="749"/>
        <v>0</v>
      </c>
      <c r="CY1596" s="15">
        <v>0</v>
      </c>
      <c r="CZ1596" s="15">
        <f>IF(UPPER(TRIM(AH1596))="X",1,0)</f>
        <v>0</v>
      </c>
      <c r="DA1596" s="15">
        <v>0</v>
      </c>
      <c r="DB1596" s="16">
        <f>IF(UPPER(TRIM(AM1596))="P", 0, IF(UPPER(TRIM(AM1596))="C", 16384, IF(UPPER(TRIM(AM1596))="B", 32768, IF(UPPER(TRIM(AM1596))="U", 49152, -1))))</f>
        <v>0</v>
      </c>
      <c r="DC1596" s="16">
        <f>HEX2DEC(AN1596)</f>
        <v>4149</v>
      </c>
      <c r="DD1596" s="16">
        <f>IF(UPPER(TRIM(BB1596))="",0,IF(UPPER(TRIM(BB1596))="M",32,IF(UPPER(TRIM(BB1596))="H",64,IF(UPPER(TRIM(BB1596))="I",128,-1))))</f>
        <v>0</v>
      </c>
      <c r="DE1596" s="16">
        <f>IF(UPPER(TRIM(BC1596))="",0, IF(UPPER(TRIM(BC1596))="U",1,IF(UPPER(TRIM(BC1596))="A",2,IF(UPPER(TRIM(BC1596))="B1",4,IF(UPPER(TRIM(BC1596))="B2",8,IF(UPPER(TRIM(BC1596))="C",16,-1))))))</f>
        <v>0</v>
      </c>
      <c r="DF1596" s="17"/>
      <c r="DG1596" s="16">
        <v>784</v>
      </c>
      <c r="DH1596" s="16">
        <f>AK1596</f>
        <v>520289</v>
      </c>
      <c r="DI1596" s="16">
        <f>AL1596</f>
        <v>3</v>
      </c>
      <c r="DJ1596" s="16">
        <f>DB1596 + DC1596</f>
        <v>4149</v>
      </c>
      <c r="DK1596" s="16">
        <f>HEX2DEC(AO1596)</f>
        <v>18</v>
      </c>
      <c r="DL1596" s="16">
        <f>HEX2DEC(AP1596)</f>
        <v>4149</v>
      </c>
      <c r="DM1596" s="185">
        <v>0</v>
      </c>
      <c r="DN1596" s="16">
        <v>614</v>
      </c>
      <c r="DO1596" s="16">
        <f>BV1596*2^15+BW1596*2^14+BX1596*2^13+BY1596*2^12+BZ1596*2^11+CA1596*2^10+CB1596*2^9+CC1596*2^8+CD1596*2^7+CE1596*2^6+CF1596*2^5+CG1596*2^4+CH1596*2^3+CI1596*2^2+CJ1596*2^1+CK1596*2^0</f>
        <v>0</v>
      </c>
      <c r="DP1596" s="16">
        <f>CL1596*2^15+CM1596*2^14+CN1596*2^13+CO1596*2^12+CP1596*2^11+CQ1596*2^10+CR1596*2^9+CS1596*2^8+CT1596*2^7+CU1596*2^6+CV1596*2^5+CW1596*2^4+CX1596*2^3+CY1596*2^2+CZ1596*2^1+DA1596*2^0</f>
        <v>0</v>
      </c>
      <c r="DQ1596" s="16">
        <f>IF(DS1596=2,AT1596*1000,AT1596)</f>
        <v>250</v>
      </c>
      <c r="DR1596" s="16">
        <f>IF(DT1596=2,AU1596*1000,AU1596)</f>
        <v>250</v>
      </c>
      <c r="DS1596" s="16">
        <v>2</v>
      </c>
      <c r="DT1596" s="16">
        <v>2</v>
      </c>
      <c r="DU1596" s="16">
        <f>MAX(0,MIN(AX1596,3))*2^14+MAX(0,MIN(AY1596,3))*2^12+MAX(0,MIN(AZ1596,3))*2^10+MAX(0,MIN(BA1596,3))*2^8+IF(AW1596&lt;0,31,IF(AW1596&gt;30,30,AW1596))</f>
        <v>0</v>
      </c>
      <c r="DV1596" s="16">
        <f>DD1596 + DE1596</f>
        <v>0</v>
      </c>
      <c r="DW1596" s="138"/>
      <c r="DX1596" s="137"/>
      <c r="DY1596" s="137"/>
      <c r="DZ1596" s="17"/>
      <c r="EA1596" s="15"/>
      <c r="EB1596" s="15"/>
      <c r="EC1596" s="15"/>
      <c r="ED1596" s="15"/>
    </row>
    <row r="1597" spans="1:134" ht="15" hidden="1" customHeight="1" x14ac:dyDescent="0.3">
      <c r="A1597" s="342" t="s">
        <v>1456</v>
      </c>
      <c r="B1597" s="139"/>
      <c r="C1597" s="553"/>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48"/>
      <c r="AK1597" s="12"/>
      <c r="AL1597" s="12"/>
      <c r="AM1597" s="149"/>
      <c r="AN1597" s="150"/>
      <c r="AO1597" s="150"/>
      <c r="AP1597" s="150"/>
      <c r="AQ1597" s="140"/>
      <c r="AR1597" s="197"/>
      <c r="AS1597" s="12"/>
      <c r="AT1597" s="224"/>
      <c r="AU1597" s="266"/>
      <c r="AV1597" s="12"/>
      <c r="AW1597" s="12"/>
      <c r="AX1597" s="12"/>
      <c r="AY1597" s="12"/>
      <c r="AZ1597" s="12"/>
      <c r="BA1597" s="12"/>
      <c r="BB1597" s="14"/>
      <c r="BC1597" s="14"/>
      <c r="BD1597" s="15"/>
      <c r="BE1597" s="137"/>
      <c r="BF1597" s="146"/>
      <c r="BG1597" s="146"/>
      <c r="BH1597" s="146"/>
      <c r="BI1597" s="11"/>
      <c r="BJ1597" s="11"/>
      <c r="BK1597" s="11"/>
      <c r="BL1597" s="11"/>
      <c r="BM1597" s="11"/>
      <c r="BN1597" s="11"/>
      <c r="BO1597" s="11"/>
      <c r="BP1597" s="11"/>
      <c r="BQ1597" s="11"/>
      <c r="BR1597" s="11"/>
      <c r="BS1597" s="11"/>
      <c r="BT1597" s="11"/>
      <c r="BU1597" s="11"/>
      <c r="BV1597" s="15"/>
      <c r="BW1597" s="15"/>
      <c r="BX1597" s="15"/>
      <c r="BY1597" s="15"/>
      <c r="BZ1597" s="15"/>
      <c r="CA1597" s="15"/>
      <c r="CB1597" s="15"/>
      <c r="CC1597" s="15"/>
      <c r="CD1597" s="15"/>
      <c r="CE1597" s="15"/>
      <c r="CF1597" s="15"/>
      <c r="CG1597" s="15"/>
      <c r="CH1597" s="15"/>
      <c r="CI1597" s="15"/>
      <c r="CJ1597" s="15"/>
      <c r="CK1597" s="15"/>
      <c r="CL1597" s="15"/>
      <c r="CM1597" s="15"/>
      <c r="CN1597" s="15"/>
      <c r="CO1597" s="15"/>
      <c r="CP1597" s="15"/>
      <c r="CQ1597" s="15"/>
      <c r="CR1597" s="15"/>
      <c r="CS1597" s="15"/>
      <c r="CT1597" s="15"/>
      <c r="CU1597" s="15"/>
      <c r="CV1597" s="15"/>
      <c r="CW1597" s="15"/>
      <c r="CX1597" s="15"/>
      <c r="CY1597" s="15"/>
      <c r="CZ1597" s="15"/>
      <c r="DA1597" s="15"/>
      <c r="DB1597" s="16"/>
      <c r="DC1597" s="16"/>
      <c r="DD1597" s="16"/>
      <c r="DE1597" s="16"/>
      <c r="DF1597" s="17"/>
      <c r="DG1597" s="16"/>
      <c r="DH1597" s="16"/>
      <c r="DI1597" s="16"/>
      <c r="DJ1597" s="16"/>
      <c r="DK1597" s="16"/>
      <c r="DL1597" s="16"/>
      <c r="DM1597" s="13"/>
      <c r="DN1597" s="16"/>
      <c r="DO1597" s="16"/>
      <c r="DP1597" s="16"/>
      <c r="DQ1597" s="16"/>
      <c r="DR1597" s="16"/>
      <c r="DS1597" s="16"/>
      <c r="DT1597" s="16"/>
      <c r="DU1597" s="16"/>
      <c r="DV1597" s="16"/>
      <c r="DW1597" s="138"/>
      <c r="DX1597" s="137"/>
      <c r="DY1597" s="137"/>
      <c r="DZ1597" s="17"/>
      <c r="EA1597" s="15"/>
      <c r="EB1597" s="15"/>
      <c r="EC1597" s="15"/>
      <c r="ED1597" s="15"/>
    </row>
    <row r="1598" spans="1:134" ht="15" hidden="1" customHeight="1" x14ac:dyDescent="0.3">
      <c r="A1598" s="342" t="s">
        <v>229</v>
      </c>
      <c r="B1598" s="421" t="s">
        <v>2463</v>
      </c>
      <c r="C1598" s="553" t="s">
        <v>2464</v>
      </c>
      <c r="D1598" s="151"/>
      <c r="E1598" s="151"/>
      <c r="F1598" s="151"/>
      <c r="G1598" s="151"/>
      <c r="H1598" s="151"/>
      <c r="I1598" s="151"/>
      <c r="J1598" s="151"/>
      <c r="K1598" s="151"/>
      <c r="L1598" s="151"/>
      <c r="M1598" s="151"/>
      <c r="N1598" s="151"/>
      <c r="O1598" s="151"/>
      <c r="P1598" s="151"/>
      <c r="Q1598" s="151"/>
      <c r="R1598" s="151"/>
      <c r="S1598" s="151"/>
      <c r="T1598" s="151"/>
      <c r="U1598" s="151"/>
      <c r="V1598" s="151"/>
      <c r="W1598" s="151"/>
      <c r="X1598" s="151"/>
      <c r="Y1598" s="151"/>
      <c r="Z1598" s="151"/>
      <c r="AA1598" s="151"/>
      <c r="AB1598" s="151"/>
      <c r="AC1598" s="151"/>
      <c r="AD1598" s="151"/>
      <c r="AE1598" s="151"/>
      <c r="AF1598" s="151"/>
      <c r="AG1598" s="151"/>
      <c r="AH1598" s="151"/>
      <c r="AI1598" s="151"/>
      <c r="AJ1598" s="148">
        <f>IF($DM1598=0,0,(IF(_xlfn.BITAND($DM1598, 128),"8,", "") &amp; IF(_xlfn.BITAND($DM1598,64),"7,", "") &amp; IF(_xlfn.BITAND($DM1598,7), _xlfn.BITAND($DM1598,7) &amp; ",", "") &amp; IF(_xlfn.BITAND($DM1598, 56), _xlfn.BITAND($DM1598, 56)/8, "")))</f>
        <v>0</v>
      </c>
      <c r="AK1598" s="483">
        <v>520289</v>
      </c>
      <c r="AL1598" s="483">
        <v>4</v>
      </c>
      <c r="AM1598" s="484" t="s">
        <v>165</v>
      </c>
      <c r="AN1598" s="485" t="s">
        <v>2465</v>
      </c>
      <c r="AO1598" s="485" t="s">
        <v>352</v>
      </c>
      <c r="AP1598" s="485" t="s">
        <v>2465</v>
      </c>
      <c r="AQ1598" s="140"/>
      <c r="AR1598" s="197"/>
      <c r="AS1598" s="12"/>
      <c r="AT1598" s="198">
        <v>0.25</v>
      </c>
      <c r="AU1598" s="263">
        <v>0.25</v>
      </c>
      <c r="AV1598" s="12" t="s">
        <v>259</v>
      </c>
      <c r="AW1598" s="135">
        <v>0</v>
      </c>
      <c r="AX1598" s="135">
        <v>0</v>
      </c>
      <c r="AY1598" s="135">
        <v>0</v>
      </c>
      <c r="AZ1598" s="135">
        <v>0</v>
      </c>
      <c r="BA1598" s="135">
        <v>0</v>
      </c>
      <c r="BB1598" s="136"/>
      <c r="BC1598" s="136"/>
      <c r="BD1598" s="15"/>
      <c r="BE1598" s="137" t="str">
        <f>IF(C1598="","",C1598)</f>
        <v>MFA upstream pressure voltage low</v>
      </c>
      <c r="BF1598" s="146"/>
      <c r="BG1598" s="146"/>
      <c r="BH1598" s="146"/>
      <c r="BI1598" s="11"/>
      <c r="BJ1598" s="11"/>
      <c r="BK1598" s="11"/>
      <c r="BL1598" s="11"/>
      <c r="BM1598" s="11"/>
      <c r="BN1598" s="11"/>
      <c r="BO1598" s="11"/>
      <c r="BP1598" s="11"/>
      <c r="BQ1598" s="11"/>
      <c r="BR1598" s="11"/>
      <c r="BS1598" s="11"/>
      <c r="BT1598" s="11"/>
      <c r="BU1598" s="11"/>
      <c r="BV1598" s="15">
        <f>IF(UPPER(TRIM(D1598))="X",1,0)</f>
        <v>0</v>
      </c>
      <c r="BW1598" s="15">
        <f>IF(UPPER(TRIM(E1598))="X",1,0)</f>
        <v>0</v>
      </c>
      <c r="BX1598" s="15">
        <f>IF(UPPER(TRIM(F1598))="X",1,0)</f>
        <v>0</v>
      </c>
      <c r="BY1598" s="15">
        <f>IF(UPPER(TRIM(G1598))="X",1,0)</f>
        <v>0</v>
      </c>
      <c r="BZ1598" s="15">
        <f>IF(UPPER(TRIM(H1598))="X",1,0)</f>
        <v>0</v>
      </c>
      <c r="CA1598" s="15">
        <f>IF(UPPER(TRIM(J1598))="X",1,0)</f>
        <v>0</v>
      </c>
      <c r="CB1598" s="15">
        <f>IF(UPPER(TRIM(L1598))="X",1,0)</f>
        <v>0</v>
      </c>
      <c r="CC1598" s="15">
        <f>IF(UPPER(TRIM(M1598))="X",1,0)</f>
        <v>0</v>
      </c>
      <c r="CD1598" s="15">
        <f>IF(UPPER(TRIM(I1598))="X",1,0)</f>
        <v>0</v>
      </c>
      <c r="CE1598" s="15">
        <f>IF(UPPER(TRIM(K1598))="X",1,0)</f>
        <v>0</v>
      </c>
      <c r="CF1598" s="15">
        <f t="shared" ref="CF1598:CX1598" si="750">IF(UPPER(TRIM(N1598))="X",1,0)</f>
        <v>0</v>
      </c>
      <c r="CG1598" s="15">
        <f t="shared" si="750"/>
        <v>0</v>
      </c>
      <c r="CH1598" s="15">
        <f t="shared" si="750"/>
        <v>0</v>
      </c>
      <c r="CI1598" s="15">
        <f t="shared" si="750"/>
        <v>0</v>
      </c>
      <c r="CJ1598" s="15">
        <f t="shared" si="750"/>
        <v>0</v>
      </c>
      <c r="CK1598" s="15">
        <f t="shared" si="750"/>
        <v>0</v>
      </c>
      <c r="CL1598" s="15">
        <f t="shared" si="750"/>
        <v>0</v>
      </c>
      <c r="CM1598" s="15">
        <f t="shared" si="750"/>
        <v>0</v>
      </c>
      <c r="CN1598" s="15">
        <f t="shared" si="750"/>
        <v>0</v>
      </c>
      <c r="CO1598" s="15">
        <f t="shared" si="750"/>
        <v>0</v>
      </c>
      <c r="CP1598" s="15">
        <f t="shared" si="750"/>
        <v>0</v>
      </c>
      <c r="CQ1598" s="15">
        <f t="shared" si="750"/>
        <v>0</v>
      </c>
      <c r="CR1598" s="15">
        <f t="shared" si="750"/>
        <v>0</v>
      </c>
      <c r="CS1598" s="15">
        <f t="shared" si="750"/>
        <v>0</v>
      </c>
      <c r="CT1598" s="15">
        <f t="shared" si="750"/>
        <v>0</v>
      </c>
      <c r="CU1598" s="15">
        <f t="shared" si="750"/>
        <v>0</v>
      </c>
      <c r="CV1598" s="15">
        <f t="shared" si="750"/>
        <v>0</v>
      </c>
      <c r="CW1598" s="15">
        <f t="shared" si="750"/>
        <v>0</v>
      </c>
      <c r="CX1598" s="15">
        <f t="shared" si="750"/>
        <v>0</v>
      </c>
      <c r="CY1598" s="15">
        <v>0</v>
      </c>
      <c r="CZ1598" s="15">
        <f>IF(UPPER(TRIM(AH1598))="X",1,0)</f>
        <v>0</v>
      </c>
      <c r="DA1598" s="15">
        <v>0</v>
      </c>
      <c r="DB1598" s="16">
        <f>IF(UPPER(TRIM(AM1598))="P", 0, IF(UPPER(TRIM(AM1598))="C", 16384, IF(UPPER(TRIM(AM1598))="B", 32768, IF(UPPER(TRIM(AM1598))="U", 49152, -1))))</f>
        <v>0</v>
      </c>
      <c r="DC1598" s="16">
        <f>HEX2DEC(AN1598)</f>
        <v>4150</v>
      </c>
      <c r="DD1598" s="16">
        <f>IF(UPPER(TRIM(BB1598))="",0,IF(UPPER(TRIM(BB1598))="M",32,IF(UPPER(TRIM(BB1598))="H",64,IF(UPPER(TRIM(BB1598))="I",128,-1))))</f>
        <v>0</v>
      </c>
      <c r="DE1598" s="16">
        <f>IF(UPPER(TRIM(BC1598))="",0, IF(UPPER(TRIM(BC1598))="U",1,IF(UPPER(TRIM(BC1598))="A",2,IF(UPPER(TRIM(BC1598))="B1",4,IF(UPPER(TRIM(BC1598))="B2",8,IF(UPPER(TRIM(BC1598))="C",16,-1))))))</f>
        <v>0</v>
      </c>
      <c r="DF1598" s="17"/>
      <c r="DG1598" s="16">
        <v>785</v>
      </c>
      <c r="DH1598" s="16">
        <f>AK1598</f>
        <v>520289</v>
      </c>
      <c r="DI1598" s="16">
        <f>AL1598</f>
        <v>4</v>
      </c>
      <c r="DJ1598" s="16">
        <f>DB1598 + DC1598</f>
        <v>4150</v>
      </c>
      <c r="DK1598" s="16">
        <f>HEX2DEC(AO1598)</f>
        <v>17</v>
      </c>
      <c r="DL1598" s="16">
        <f>HEX2DEC(AP1598)</f>
        <v>4150</v>
      </c>
      <c r="DM1598" s="185">
        <v>0</v>
      </c>
      <c r="DN1598" s="16">
        <v>615</v>
      </c>
      <c r="DO1598" s="16">
        <f>BV1598*2^15+BW1598*2^14+BX1598*2^13+BY1598*2^12+BZ1598*2^11+CA1598*2^10+CB1598*2^9+CC1598*2^8+CD1598*2^7+CE1598*2^6+CF1598*2^5+CG1598*2^4+CH1598*2^3+CI1598*2^2+CJ1598*2^1+CK1598*2^0</f>
        <v>0</v>
      </c>
      <c r="DP1598" s="16">
        <f>CL1598*2^15+CM1598*2^14+CN1598*2^13+CO1598*2^12+CP1598*2^11+CQ1598*2^10+CR1598*2^9+CS1598*2^8+CT1598*2^7+CU1598*2^6+CV1598*2^5+CW1598*2^4+CX1598*2^3+CY1598*2^2+CZ1598*2^1+DA1598*2^0</f>
        <v>0</v>
      </c>
      <c r="DQ1598" s="16">
        <f>IF(DS1598=2,AT1598*1000,AT1598)</f>
        <v>250</v>
      </c>
      <c r="DR1598" s="16">
        <f>IF(DT1598=2,AU1598*1000,AU1598)</f>
        <v>250</v>
      </c>
      <c r="DS1598" s="16">
        <v>2</v>
      </c>
      <c r="DT1598" s="16">
        <v>2</v>
      </c>
      <c r="DU1598" s="16">
        <f>MAX(0,MIN(AX1598,3))*2^14+MAX(0,MIN(AY1598,3))*2^12+MAX(0,MIN(AZ1598,3))*2^10+MAX(0,MIN(BA1598,3))*2^8+IF(AW1598&lt;0,31,IF(AW1598&gt;30,30,AW1598))</f>
        <v>0</v>
      </c>
      <c r="DV1598" s="16">
        <f>DD1598 + DE1598</f>
        <v>0</v>
      </c>
      <c r="DW1598" s="138"/>
      <c r="DX1598" s="137"/>
      <c r="DY1598" s="137"/>
      <c r="DZ1598" s="17"/>
      <c r="EA1598" s="15"/>
      <c r="EB1598" s="15"/>
      <c r="EC1598" s="15"/>
      <c r="ED1598" s="15"/>
    </row>
    <row r="1599" spans="1:134" ht="15" hidden="1" customHeight="1" x14ac:dyDescent="0.3">
      <c r="A1599" s="220"/>
      <c r="B1599" s="421" t="s">
        <v>274</v>
      </c>
      <c r="C1599" s="553"/>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48"/>
      <c r="AK1599" s="12"/>
      <c r="AL1599" s="12"/>
      <c r="AM1599" s="149"/>
      <c r="AN1599" s="150"/>
      <c r="AO1599" s="150"/>
      <c r="AP1599" s="150"/>
      <c r="AQ1599" s="140"/>
      <c r="AR1599" s="197"/>
      <c r="AS1599" s="12"/>
      <c r="AT1599" s="224"/>
      <c r="AU1599" s="266"/>
      <c r="AV1599" s="12"/>
      <c r="AW1599" s="12"/>
      <c r="AX1599" s="12"/>
      <c r="AY1599" s="12"/>
      <c r="AZ1599" s="12"/>
      <c r="BA1599" s="12"/>
      <c r="BB1599" s="14"/>
      <c r="BC1599" s="14"/>
      <c r="BD1599" s="15"/>
      <c r="BE1599" s="137"/>
      <c r="BF1599" s="146"/>
      <c r="BG1599" s="146"/>
      <c r="BH1599" s="146"/>
      <c r="BI1599" s="11"/>
      <c r="BJ1599" s="11"/>
      <c r="BK1599" s="11"/>
      <c r="BL1599" s="11"/>
      <c r="BM1599" s="11"/>
      <c r="BN1599" s="11"/>
      <c r="BO1599" s="11"/>
      <c r="BP1599" s="11"/>
      <c r="BQ1599" s="11"/>
      <c r="BR1599" s="11"/>
      <c r="BS1599" s="11"/>
      <c r="BT1599" s="11"/>
      <c r="BU1599" s="11"/>
      <c r="BV1599" s="15"/>
      <c r="BW1599" s="15"/>
      <c r="BX1599" s="15"/>
      <c r="BY1599" s="15"/>
      <c r="BZ1599" s="15"/>
      <c r="CA1599" s="15"/>
      <c r="CB1599" s="15"/>
      <c r="CC1599" s="15"/>
      <c r="CD1599" s="15"/>
      <c r="CE1599" s="15"/>
      <c r="CF1599" s="15"/>
      <c r="CG1599" s="15"/>
      <c r="CH1599" s="15"/>
      <c r="CI1599" s="15"/>
      <c r="CJ1599" s="15"/>
      <c r="CK1599" s="15"/>
      <c r="CL1599" s="15"/>
      <c r="CM1599" s="15"/>
      <c r="CN1599" s="15"/>
      <c r="CO1599" s="15"/>
      <c r="CP1599" s="15"/>
      <c r="CQ1599" s="15"/>
      <c r="CR1599" s="15"/>
      <c r="CS1599" s="15"/>
      <c r="CT1599" s="15"/>
      <c r="CU1599" s="15"/>
      <c r="CV1599" s="15"/>
      <c r="CW1599" s="15"/>
      <c r="CX1599" s="15"/>
      <c r="CY1599" s="15"/>
      <c r="CZ1599" s="15"/>
      <c r="DA1599" s="15"/>
      <c r="DB1599" s="16"/>
      <c r="DC1599" s="16"/>
      <c r="DD1599" s="16"/>
      <c r="DE1599" s="16"/>
      <c r="DF1599" s="17"/>
      <c r="DG1599" s="16"/>
      <c r="DH1599" s="16"/>
      <c r="DI1599" s="16"/>
      <c r="DJ1599" s="16"/>
      <c r="DK1599" s="16"/>
      <c r="DL1599" s="16"/>
      <c r="DM1599" s="13"/>
      <c r="DN1599" s="16"/>
      <c r="DO1599" s="16"/>
      <c r="DP1599" s="16"/>
      <c r="DQ1599" s="16"/>
      <c r="DR1599" s="16"/>
      <c r="DS1599" s="16"/>
      <c r="DT1599" s="16"/>
      <c r="DU1599" s="16"/>
      <c r="DV1599" s="16"/>
      <c r="DW1599" s="138"/>
      <c r="DX1599" s="137"/>
      <c r="DY1599" s="137"/>
      <c r="DZ1599" s="17"/>
      <c r="EA1599" s="15"/>
      <c r="EB1599" s="15"/>
      <c r="EC1599" s="15"/>
      <c r="ED1599" s="15"/>
    </row>
    <row r="1600" spans="1:134" ht="15" hidden="1" customHeight="1" x14ac:dyDescent="0.3">
      <c r="A1600" s="220"/>
      <c r="B1600" s="421"/>
      <c r="C1600" s="553" t="s">
        <v>2466</v>
      </c>
      <c r="D1600" s="151"/>
      <c r="E1600" s="151"/>
      <c r="F1600" s="151"/>
      <c r="G1600" s="151"/>
      <c r="H1600" s="151"/>
      <c r="I1600" s="151"/>
      <c r="J1600" s="151"/>
      <c r="K1600" s="151"/>
      <c r="L1600" s="151"/>
      <c r="M1600" s="151"/>
      <c r="N1600" s="151"/>
      <c r="O1600" s="151"/>
      <c r="P1600" s="151"/>
      <c r="Q1600" s="151"/>
      <c r="R1600" s="151"/>
      <c r="S1600" s="151"/>
      <c r="T1600" s="151"/>
      <c r="U1600" s="151"/>
      <c r="V1600" s="151"/>
      <c r="W1600" s="151"/>
      <c r="X1600" s="151"/>
      <c r="Y1600" s="151"/>
      <c r="Z1600" s="151"/>
      <c r="AA1600" s="151"/>
      <c r="AB1600" s="151"/>
      <c r="AC1600" s="151"/>
      <c r="AD1600" s="151"/>
      <c r="AE1600" s="151"/>
      <c r="AF1600" s="151"/>
      <c r="AG1600" s="151"/>
      <c r="AH1600" s="151"/>
      <c r="AI1600" s="151"/>
      <c r="AJ1600" s="148">
        <f>IF($DM1600=0,0,(IF(_xlfn.BITAND($DM1600, 128),"8,", "") &amp; IF(_xlfn.BITAND($DM1600,64),"7,", "") &amp; IF(_xlfn.BITAND($DM1600,7), _xlfn.BITAND($DM1600,7) &amp; ",", "") &amp; IF(_xlfn.BITAND($DM1600, 56), _xlfn.BITAND($DM1600, 56)/8, "")))</f>
        <v>0</v>
      </c>
      <c r="AK1600" s="483">
        <v>520290</v>
      </c>
      <c r="AL1600" s="483">
        <v>3</v>
      </c>
      <c r="AM1600" s="484" t="s">
        <v>165</v>
      </c>
      <c r="AN1600" s="485" t="s">
        <v>2467</v>
      </c>
      <c r="AO1600" s="485" t="s">
        <v>343</v>
      </c>
      <c r="AP1600" s="485" t="s">
        <v>2467</v>
      </c>
      <c r="AQ1600" s="140"/>
      <c r="AR1600" s="197"/>
      <c r="AS1600" s="12"/>
      <c r="AT1600" s="198">
        <v>0.25</v>
      </c>
      <c r="AU1600" s="263">
        <v>0.25</v>
      </c>
      <c r="AV1600" s="12" t="s">
        <v>259</v>
      </c>
      <c r="AW1600" s="135">
        <v>0</v>
      </c>
      <c r="AX1600" s="135">
        <v>0</v>
      </c>
      <c r="AY1600" s="135">
        <v>0</v>
      </c>
      <c r="AZ1600" s="135">
        <v>0</v>
      </c>
      <c r="BA1600" s="135">
        <v>0</v>
      </c>
      <c r="BB1600" s="136"/>
      <c r="BC1600" s="136"/>
      <c r="BD1600" s="15"/>
      <c r="BE1600" s="137" t="str">
        <f>IF(C1600="","",C1600)</f>
        <v>MFA downstream pressure voltage high</v>
      </c>
      <c r="BF1600" s="146"/>
      <c r="BG1600" s="146"/>
      <c r="BH1600" s="146"/>
      <c r="BI1600" s="11"/>
      <c r="BJ1600" s="11"/>
      <c r="BK1600" s="11"/>
      <c r="BL1600" s="11"/>
      <c r="BM1600" s="11"/>
      <c r="BN1600" s="11"/>
      <c r="BO1600" s="11"/>
      <c r="BP1600" s="11"/>
      <c r="BQ1600" s="11"/>
      <c r="BR1600" s="11"/>
      <c r="BS1600" s="11"/>
      <c r="BT1600" s="11"/>
      <c r="BU1600" s="11"/>
      <c r="BV1600" s="15">
        <f>IF(UPPER(TRIM(D1600))="X",1,0)</f>
        <v>0</v>
      </c>
      <c r="BW1600" s="15">
        <f>IF(UPPER(TRIM(E1600))="X",1,0)</f>
        <v>0</v>
      </c>
      <c r="BX1600" s="15">
        <f>IF(UPPER(TRIM(F1600))="X",1,0)</f>
        <v>0</v>
      </c>
      <c r="BY1600" s="15">
        <f>IF(UPPER(TRIM(G1600))="X",1,0)</f>
        <v>0</v>
      </c>
      <c r="BZ1600" s="15">
        <f>IF(UPPER(TRIM(H1600))="X",1,0)</f>
        <v>0</v>
      </c>
      <c r="CA1600" s="15">
        <f>IF(UPPER(TRIM(J1600))="X",1,0)</f>
        <v>0</v>
      </c>
      <c r="CB1600" s="15">
        <f>IF(UPPER(TRIM(L1600))="X",1,0)</f>
        <v>0</v>
      </c>
      <c r="CC1600" s="15">
        <f>IF(UPPER(TRIM(M1600))="X",1,0)</f>
        <v>0</v>
      </c>
      <c r="CD1600" s="15">
        <f>IF(UPPER(TRIM(I1600))="X",1,0)</f>
        <v>0</v>
      </c>
      <c r="CE1600" s="15">
        <f>IF(UPPER(TRIM(K1600))="X",1,0)</f>
        <v>0</v>
      </c>
      <c r="CF1600" s="15">
        <f t="shared" ref="CF1600:CX1600" si="751">IF(UPPER(TRIM(N1600))="X",1,0)</f>
        <v>0</v>
      </c>
      <c r="CG1600" s="15">
        <f t="shared" si="751"/>
        <v>0</v>
      </c>
      <c r="CH1600" s="15">
        <f t="shared" si="751"/>
        <v>0</v>
      </c>
      <c r="CI1600" s="15">
        <f t="shared" si="751"/>
        <v>0</v>
      </c>
      <c r="CJ1600" s="15">
        <f t="shared" si="751"/>
        <v>0</v>
      </c>
      <c r="CK1600" s="15">
        <f t="shared" si="751"/>
        <v>0</v>
      </c>
      <c r="CL1600" s="15">
        <f t="shared" si="751"/>
        <v>0</v>
      </c>
      <c r="CM1600" s="15">
        <f t="shared" si="751"/>
        <v>0</v>
      </c>
      <c r="CN1600" s="15">
        <f t="shared" si="751"/>
        <v>0</v>
      </c>
      <c r="CO1600" s="15">
        <f t="shared" si="751"/>
        <v>0</v>
      </c>
      <c r="CP1600" s="15">
        <f t="shared" si="751"/>
        <v>0</v>
      </c>
      <c r="CQ1600" s="15">
        <f t="shared" si="751"/>
        <v>0</v>
      </c>
      <c r="CR1600" s="15">
        <f t="shared" si="751"/>
        <v>0</v>
      </c>
      <c r="CS1600" s="15">
        <f t="shared" si="751"/>
        <v>0</v>
      </c>
      <c r="CT1600" s="15">
        <f t="shared" si="751"/>
        <v>0</v>
      </c>
      <c r="CU1600" s="15">
        <f t="shared" si="751"/>
        <v>0</v>
      </c>
      <c r="CV1600" s="15">
        <f t="shared" si="751"/>
        <v>0</v>
      </c>
      <c r="CW1600" s="15">
        <f t="shared" si="751"/>
        <v>0</v>
      </c>
      <c r="CX1600" s="15">
        <f t="shared" si="751"/>
        <v>0</v>
      </c>
      <c r="CY1600" s="15">
        <v>0</v>
      </c>
      <c r="CZ1600" s="15">
        <f>IF(UPPER(TRIM(AH1600))="X",1,0)</f>
        <v>0</v>
      </c>
      <c r="DA1600" s="15">
        <v>0</v>
      </c>
      <c r="DB1600" s="16">
        <f>IF(UPPER(TRIM(AM1600))="P", 0, IF(UPPER(TRIM(AM1600))="C", 16384, IF(UPPER(TRIM(AM1600))="B", 32768, IF(UPPER(TRIM(AM1600))="U", 49152, -1))))</f>
        <v>0</v>
      </c>
      <c r="DC1600" s="16">
        <f>HEX2DEC(AN1600)</f>
        <v>4151</v>
      </c>
      <c r="DD1600" s="16">
        <f>IF(UPPER(TRIM(BB1600))="",0,IF(UPPER(TRIM(BB1600))="M",32,IF(UPPER(TRIM(BB1600))="H",64,IF(UPPER(TRIM(BB1600))="I",128,-1))))</f>
        <v>0</v>
      </c>
      <c r="DE1600" s="16">
        <f>IF(UPPER(TRIM(BC1600))="",0, IF(UPPER(TRIM(BC1600))="U",1,IF(UPPER(TRIM(BC1600))="A",2,IF(UPPER(TRIM(BC1600))="B1",4,IF(UPPER(TRIM(BC1600))="B2",8,IF(UPPER(TRIM(BC1600))="C",16,-1))))))</f>
        <v>0</v>
      </c>
      <c r="DF1600" s="17"/>
      <c r="DG1600" s="16">
        <v>786</v>
      </c>
      <c r="DH1600" s="16">
        <f>AK1600</f>
        <v>520290</v>
      </c>
      <c r="DI1600" s="16">
        <f>AL1600</f>
        <v>3</v>
      </c>
      <c r="DJ1600" s="16">
        <f>DB1600 + DC1600</f>
        <v>4151</v>
      </c>
      <c r="DK1600" s="16">
        <f>HEX2DEC(AO1600)</f>
        <v>18</v>
      </c>
      <c r="DL1600" s="16">
        <f>HEX2DEC(AP1600)</f>
        <v>4151</v>
      </c>
      <c r="DM1600" s="185">
        <v>0</v>
      </c>
      <c r="DN1600" s="16">
        <v>616</v>
      </c>
      <c r="DO1600" s="16">
        <f>BV1600*2^15+BW1600*2^14+BX1600*2^13+BY1600*2^12+BZ1600*2^11+CA1600*2^10+CB1600*2^9+CC1600*2^8+CD1600*2^7+CE1600*2^6+CF1600*2^5+CG1600*2^4+CH1600*2^3+CI1600*2^2+CJ1600*2^1+CK1600*2^0</f>
        <v>0</v>
      </c>
      <c r="DP1600" s="16">
        <f>CL1600*2^15+CM1600*2^14+CN1600*2^13+CO1600*2^12+CP1600*2^11+CQ1600*2^10+CR1600*2^9+CS1600*2^8+CT1600*2^7+CU1600*2^6+CV1600*2^5+CW1600*2^4+CX1600*2^3+CY1600*2^2+CZ1600*2^1+DA1600*2^0</f>
        <v>0</v>
      </c>
      <c r="DQ1600" s="16">
        <f>IF(DS1600=2,AT1600*1000,AT1600)</f>
        <v>250</v>
      </c>
      <c r="DR1600" s="16">
        <f>IF(DT1600=2,AU1600*1000,AU1600)</f>
        <v>250</v>
      </c>
      <c r="DS1600" s="16">
        <v>2</v>
      </c>
      <c r="DT1600" s="16">
        <v>2</v>
      </c>
      <c r="DU1600" s="16">
        <f>MAX(0,MIN(AX1600,3))*2^14+MAX(0,MIN(AY1600,3))*2^12+MAX(0,MIN(AZ1600,3))*2^10+MAX(0,MIN(BA1600,3))*2^8+IF(AW1600&lt;0,31,IF(AW1600&gt;30,30,AW1600))</f>
        <v>0</v>
      </c>
      <c r="DV1600" s="16">
        <f>DD1600 + DE1600</f>
        <v>0</v>
      </c>
      <c r="DW1600" s="138"/>
      <c r="DX1600" s="137"/>
      <c r="DY1600" s="137"/>
      <c r="DZ1600" s="17"/>
      <c r="EA1600" s="15"/>
      <c r="EB1600" s="15"/>
      <c r="EC1600" s="15"/>
      <c r="ED1600" s="15"/>
    </row>
    <row r="1601" spans="1:134" ht="15" hidden="1" customHeight="1" x14ac:dyDescent="0.3">
      <c r="A1601" s="220"/>
      <c r="B1601" s="139"/>
      <c r="C1601" s="553"/>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48"/>
      <c r="AK1601" s="12"/>
      <c r="AL1601" s="12"/>
      <c r="AM1601" s="149"/>
      <c r="AN1601" s="150"/>
      <c r="AO1601" s="150"/>
      <c r="AP1601" s="150"/>
      <c r="AQ1601" s="140"/>
      <c r="AR1601" s="197"/>
      <c r="AS1601" s="12"/>
      <c r="AT1601" s="224"/>
      <c r="AU1601" s="266"/>
      <c r="AV1601" s="12"/>
      <c r="AW1601" s="12"/>
      <c r="AX1601" s="12"/>
      <c r="AY1601" s="12"/>
      <c r="AZ1601" s="12"/>
      <c r="BA1601" s="12"/>
      <c r="BB1601" s="14"/>
      <c r="BC1601" s="14"/>
      <c r="BD1601" s="15"/>
      <c r="BE1601" s="137"/>
      <c r="BF1601" s="146"/>
      <c r="BG1601" s="146"/>
      <c r="BH1601" s="146"/>
      <c r="BI1601" s="11"/>
      <c r="BJ1601" s="11"/>
      <c r="BK1601" s="11"/>
      <c r="BL1601" s="11"/>
      <c r="BM1601" s="11"/>
      <c r="BN1601" s="11"/>
      <c r="BO1601" s="11"/>
      <c r="BP1601" s="11"/>
      <c r="BQ1601" s="11"/>
      <c r="BR1601" s="11"/>
      <c r="BS1601" s="11"/>
      <c r="BT1601" s="11"/>
      <c r="BU1601" s="11"/>
      <c r="BV1601" s="15"/>
      <c r="BW1601" s="15"/>
      <c r="BX1601" s="15"/>
      <c r="BY1601" s="15"/>
      <c r="BZ1601" s="15"/>
      <c r="CA1601" s="15"/>
      <c r="CB1601" s="15"/>
      <c r="CC1601" s="15"/>
      <c r="CD1601" s="15"/>
      <c r="CE1601" s="15"/>
      <c r="CF1601" s="15"/>
      <c r="CG1601" s="15"/>
      <c r="CH1601" s="15"/>
      <c r="CI1601" s="15"/>
      <c r="CJ1601" s="15"/>
      <c r="CK1601" s="15"/>
      <c r="CL1601" s="15"/>
      <c r="CM1601" s="15"/>
      <c r="CN1601" s="15"/>
      <c r="CO1601" s="15"/>
      <c r="CP1601" s="15"/>
      <c r="CQ1601" s="15"/>
      <c r="CR1601" s="15"/>
      <c r="CS1601" s="15"/>
      <c r="CT1601" s="15"/>
      <c r="CU1601" s="15"/>
      <c r="CV1601" s="15"/>
      <c r="CW1601" s="15"/>
      <c r="CX1601" s="15"/>
      <c r="CY1601" s="15"/>
      <c r="CZ1601" s="15"/>
      <c r="DA1601" s="15"/>
      <c r="DB1601" s="16"/>
      <c r="DC1601" s="16"/>
      <c r="DD1601" s="16"/>
      <c r="DE1601" s="16"/>
      <c r="DF1601" s="17"/>
      <c r="DG1601" s="16"/>
      <c r="DH1601" s="16"/>
      <c r="DI1601" s="16"/>
      <c r="DJ1601" s="16"/>
      <c r="DK1601" s="16"/>
      <c r="DL1601" s="16"/>
      <c r="DM1601" s="13"/>
      <c r="DN1601" s="16"/>
      <c r="DO1601" s="16"/>
      <c r="DP1601" s="16"/>
      <c r="DQ1601" s="16"/>
      <c r="DR1601" s="16"/>
      <c r="DS1601" s="16"/>
      <c r="DT1601" s="16"/>
      <c r="DU1601" s="16"/>
      <c r="DV1601" s="16"/>
      <c r="DW1601" s="138"/>
      <c r="DX1601" s="137"/>
      <c r="DY1601" s="137"/>
      <c r="DZ1601" s="17"/>
      <c r="EA1601" s="15"/>
      <c r="EB1601" s="15"/>
      <c r="EC1601" s="15"/>
      <c r="ED1601" s="15"/>
    </row>
    <row r="1602" spans="1:134" ht="15" hidden="1" customHeight="1" x14ac:dyDescent="0.3">
      <c r="A1602" s="220"/>
      <c r="B1602" s="139"/>
      <c r="C1602" s="553" t="s">
        <v>2468</v>
      </c>
      <c r="D1602" s="151"/>
      <c r="E1602" s="151"/>
      <c r="F1602" s="151"/>
      <c r="G1602" s="151"/>
      <c r="H1602" s="151"/>
      <c r="I1602" s="151"/>
      <c r="J1602" s="151"/>
      <c r="K1602" s="151"/>
      <c r="L1602" s="151"/>
      <c r="M1602" s="151"/>
      <c r="N1602" s="151"/>
      <c r="O1602" s="151"/>
      <c r="P1602" s="151"/>
      <c r="Q1602" s="151"/>
      <c r="R1602" s="151"/>
      <c r="S1602" s="151"/>
      <c r="T1602" s="151"/>
      <c r="U1602" s="151"/>
      <c r="V1602" s="151"/>
      <c r="W1602" s="151"/>
      <c r="X1602" s="151"/>
      <c r="Y1602" s="151"/>
      <c r="Z1602" s="151"/>
      <c r="AA1602" s="151"/>
      <c r="AB1602" s="151"/>
      <c r="AC1602" s="151"/>
      <c r="AD1602" s="151"/>
      <c r="AE1602" s="151"/>
      <c r="AF1602" s="151"/>
      <c r="AG1602" s="151"/>
      <c r="AH1602" s="151"/>
      <c r="AI1602" s="151"/>
      <c r="AJ1602" s="148">
        <f>IF($DM1602=0,0,(IF(_xlfn.BITAND($DM1602, 128),"8,", "") &amp; IF(_xlfn.BITAND($DM1602,64),"7,", "") &amp; IF(_xlfn.BITAND($DM1602,7), _xlfn.BITAND($DM1602,7) &amp; ",", "") &amp; IF(_xlfn.BITAND($DM1602, 56), _xlfn.BITAND($DM1602, 56)/8, "")))</f>
        <v>0</v>
      </c>
      <c r="AK1602" s="483">
        <v>520290</v>
      </c>
      <c r="AL1602" s="483">
        <v>4</v>
      </c>
      <c r="AM1602" s="484" t="s">
        <v>165</v>
      </c>
      <c r="AN1602" s="485" t="s">
        <v>2469</v>
      </c>
      <c r="AO1602" s="485" t="s">
        <v>352</v>
      </c>
      <c r="AP1602" s="485" t="s">
        <v>2469</v>
      </c>
      <c r="AQ1602" s="140"/>
      <c r="AR1602" s="197"/>
      <c r="AS1602" s="12"/>
      <c r="AT1602" s="198">
        <v>0.25</v>
      </c>
      <c r="AU1602" s="263">
        <v>0.25</v>
      </c>
      <c r="AV1602" s="12" t="s">
        <v>259</v>
      </c>
      <c r="AW1602" s="135">
        <v>0</v>
      </c>
      <c r="AX1602" s="135">
        <v>0</v>
      </c>
      <c r="AY1602" s="135">
        <v>0</v>
      </c>
      <c r="AZ1602" s="135">
        <v>0</v>
      </c>
      <c r="BA1602" s="135">
        <v>0</v>
      </c>
      <c r="BB1602" s="136"/>
      <c r="BC1602" s="136"/>
      <c r="BD1602" s="15"/>
      <c r="BE1602" s="137" t="str">
        <f>IF(C1602="","",C1602)</f>
        <v>MFA downstream pressure voltage low</v>
      </c>
      <c r="BF1602" s="146"/>
      <c r="BG1602" s="146"/>
      <c r="BH1602" s="146"/>
      <c r="BI1602" s="11"/>
      <c r="BJ1602" s="11"/>
      <c r="BK1602" s="11"/>
      <c r="BL1602" s="11"/>
      <c r="BM1602" s="11"/>
      <c r="BN1602" s="11"/>
      <c r="BO1602" s="11"/>
      <c r="BP1602" s="11"/>
      <c r="BQ1602" s="11"/>
      <c r="BR1602" s="11"/>
      <c r="BS1602" s="11"/>
      <c r="BT1602" s="11"/>
      <c r="BU1602" s="11"/>
      <c r="BV1602" s="15">
        <f>IF(UPPER(TRIM(D1602))="X",1,0)</f>
        <v>0</v>
      </c>
      <c r="BW1602" s="15">
        <f>IF(UPPER(TRIM(E1602))="X",1,0)</f>
        <v>0</v>
      </c>
      <c r="BX1602" s="15">
        <f>IF(UPPER(TRIM(F1602))="X",1,0)</f>
        <v>0</v>
      </c>
      <c r="BY1602" s="15">
        <f>IF(UPPER(TRIM(G1602))="X",1,0)</f>
        <v>0</v>
      </c>
      <c r="BZ1602" s="15">
        <f>IF(UPPER(TRIM(H1602))="X",1,0)</f>
        <v>0</v>
      </c>
      <c r="CA1602" s="15">
        <f>IF(UPPER(TRIM(J1602))="X",1,0)</f>
        <v>0</v>
      </c>
      <c r="CB1602" s="15">
        <f>IF(UPPER(TRIM(L1602))="X",1,0)</f>
        <v>0</v>
      </c>
      <c r="CC1602" s="15">
        <f>IF(UPPER(TRIM(M1602))="X",1,0)</f>
        <v>0</v>
      </c>
      <c r="CD1602" s="15">
        <f>IF(UPPER(TRIM(I1602))="X",1,0)</f>
        <v>0</v>
      </c>
      <c r="CE1602" s="15">
        <f>IF(UPPER(TRIM(K1602))="X",1,0)</f>
        <v>0</v>
      </c>
      <c r="CF1602" s="15">
        <f t="shared" ref="CF1602:CX1602" si="752">IF(UPPER(TRIM(N1602))="X",1,0)</f>
        <v>0</v>
      </c>
      <c r="CG1602" s="15">
        <f t="shared" si="752"/>
        <v>0</v>
      </c>
      <c r="CH1602" s="15">
        <f t="shared" si="752"/>
        <v>0</v>
      </c>
      <c r="CI1602" s="15">
        <f t="shared" si="752"/>
        <v>0</v>
      </c>
      <c r="CJ1602" s="15">
        <f t="shared" si="752"/>
        <v>0</v>
      </c>
      <c r="CK1602" s="15">
        <f t="shared" si="752"/>
        <v>0</v>
      </c>
      <c r="CL1602" s="15">
        <f t="shared" si="752"/>
        <v>0</v>
      </c>
      <c r="CM1602" s="15">
        <f t="shared" si="752"/>
        <v>0</v>
      </c>
      <c r="CN1602" s="15">
        <f t="shared" si="752"/>
        <v>0</v>
      </c>
      <c r="CO1602" s="15">
        <f t="shared" si="752"/>
        <v>0</v>
      </c>
      <c r="CP1602" s="15">
        <f t="shared" si="752"/>
        <v>0</v>
      </c>
      <c r="CQ1602" s="15">
        <f t="shared" si="752"/>
        <v>0</v>
      </c>
      <c r="CR1602" s="15">
        <f t="shared" si="752"/>
        <v>0</v>
      </c>
      <c r="CS1602" s="15">
        <f t="shared" si="752"/>
        <v>0</v>
      </c>
      <c r="CT1602" s="15">
        <f t="shared" si="752"/>
        <v>0</v>
      </c>
      <c r="CU1602" s="15">
        <f t="shared" si="752"/>
        <v>0</v>
      </c>
      <c r="CV1602" s="15">
        <f t="shared" si="752"/>
        <v>0</v>
      </c>
      <c r="CW1602" s="15">
        <f t="shared" si="752"/>
        <v>0</v>
      </c>
      <c r="CX1602" s="15">
        <f t="shared" si="752"/>
        <v>0</v>
      </c>
      <c r="CY1602" s="15">
        <v>0</v>
      </c>
      <c r="CZ1602" s="15">
        <f>IF(UPPER(TRIM(AH1602))="X",1,0)</f>
        <v>0</v>
      </c>
      <c r="DA1602" s="15">
        <v>0</v>
      </c>
      <c r="DB1602" s="16">
        <f>IF(UPPER(TRIM(AM1602))="P", 0, IF(UPPER(TRIM(AM1602))="C", 16384, IF(UPPER(TRIM(AM1602))="B", 32768, IF(UPPER(TRIM(AM1602))="U", 49152, -1))))</f>
        <v>0</v>
      </c>
      <c r="DC1602" s="16">
        <f>HEX2DEC(AN1602)</f>
        <v>4152</v>
      </c>
      <c r="DD1602" s="16">
        <f>IF(UPPER(TRIM(BB1602))="",0,IF(UPPER(TRIM(BB1602))="M",32,IF(UPPER(TRIM(BB1602))="H",64,IF(UPPER(TRIM(BB1602))="I",128,-1))))</f>
        <v>0</v>
      </c>
      <c r="DE1602" s="16">
        <f>IF(UPPER(TRIM(BC1602))="",0, IF(UPPER(TRIM(BC1602))="U",1,IF(UPPER(TRIM(BC1602))="A",2,IF(UPPER(TRIM(BC1602))="B1",4,IF(UPPER(TRIM(BC1602))="B2",8,IF(UPPER(TRIM(BC1602))="C",16,-1))))))</f>
        <v>0</v>
      </c>
      <c r="DF1602" s="17"/>
      <c r="DG1602" s="16">
        <v>787</v>
      </c>
      <c r="DH1602" s="16">
        <f>AK1602</f>
        <v>520290</v>
      </c>
      <c r="DI1602" s="16">
        <f>AL1602</f>
        <v>4</v>
      </c>
      <c r="DJ1602" s="16">
        <f>DB1602 + DC1602</f>
        <v>4152</v>
      </c>
      <c r="DK1602" s="16">
        <f>HEX2DEC(AO1602)</f>
        <v>17</v>
      </c>
      <c r="DL1602" s="16">
        <f>HEX2DEC(AP1602)</f>
        <v>4152</v>
      </c>
      <c r="DM1602" s="185">
        <v>0</v>
      </c>
      <c r="DN1602" s="16">
        <v>617</v>
      </c>
      <c r="DO1602" s="16">
        <f>BV1602*2^15+BW1602*2^14+BX1602*2^13+BY1602*2^12+BZ1602*2^11+CA1602*2^10+CB1602*2^9+CC1602*2^8+CD1602*2^7+CE1602*2^6+CF1602*2^5+CG1602*2^4+CH1602*2^3+CI1602*2^2+CJ1602*2^1+CK1602*2^0</f>
        <v>0</v>
      </c>
      <c r="DP1602" s="16">
        <f>CL1602*2^15+CM1602*2^14+CN1602*2^13+CO1602*2^12+CP1602*2^11+CQ1602*2^10+CR1602*2^9+CS1602*2^8+CT1602*2^7+CU1602*2^6+CV1602*2^5+CW1602*2^4+CX1602*2^3+CY1602*2^2+CZ1602*2^1+DA1602*2^0</f>
        <v>0</v>
      </c>
      <c r="DQ1602" s="16">
        <f>IF(DS1602=2,AT1602*1000,AT1602)</f>
        <v>250</v>
      </c>
      <c r="DR1602" s="16">
        <f>IF(DT1602=2,AU1602*1000,AU1602)</f>
        <v>250</v>
      </c>
      <c r="DS1602" s="16">
        <v>2</v>
      </c>
      <c r="DT1602" s="16">
        <v>2</v>
      </c>
      <c r="DU1602" s="16">
        <f>MAX(0,MIN(AX1602,3))*2^14+MAX(0,MIN(AY1602,3))*2^12+MAX(0,MIN(AZ1602,3))*2^10+MAX(0,MIN(BA1602,3))*2^8+IF(AW1602&lt;0,31,IF(AW1602&gt;30,30,AW1602))</f>
        <v>0</v>
      </c>
      <c r="DV1602" s="16">
        <f>DD1602 + DE1602</f>
        <v>0</v>
      </c>
      <c r="DW1602" s="138"/>
      <c r="DX1602" s="137"/>
      <c r="DY1602" s="137"/>
      <c r="DZ1602" s="17"/>
      <c r="EA1602" s="15"/>
      <c r="EB1602" s="15"/>
      <c r="EC1602" s="15"/>
      <c r="ED1602" s="15"/>
    </row>
    <row r="1603" spans="1:134" ht="15" hidden="1" customHeight="1" x14ac:dyDescent="0.3">
      <c r="A1603" s="220"/>
      <c r="B1603" s="139"/>
      <c r="C1603" s="553"/>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48"/>
      <c r="AK1603" s="12"/>
      <c r="AL1603" s="12"/>
      <c r="AM1603" s="149"/>
      <c r="AN1603" s="150"/>
      <c r="AO1603" s="150"/>
      <c r="AP1603" s="150"/>
      <c r="AQ1603" s="140"/>
      <c r="AR1603" s="197"/>
      <c r="AS1603" s="12"/>
      <c r="AT1603" s="224"/>
      <c r="AU1603" s="266"/>
      <c r="AV1603" s="12"/>
      <c r="AW1603" s="12"/>
      <c r="AX1603" s="12"/>
      <c r="AY1603" s="12"/>
      <c r="AZ1603" s="12"/>
      <c r="BA1603" s="12"/>
      <c r="BB1603" s="14"/>
      <c r="BC1603" s="14"/>
      <c r="BD1603" s="15"/>
      <c r="BE1603" s="137"/>
      <c r="BF1603" s="146"/>
      <c r="BG1603" s="146"/>
      <c r="BH1603" s="146"/>
      <c r="BI1603" s="11"/>
      <c r="BJ1603" s="11"/>
      <c r="BK1603" s="11"/>
      <c r="BL1603" s="11"/>
      <c r="BM1603" s="11"/>
      <c r="BN1603" s="11"/>
      <c r="BO1603" s="11"/>
      <c r="BP1603" s="11"/>
      <c r="BQ1603" s="11"/>
      <c r="BR1603" s="11"/>
      <c r="BS1603" s="11"/>
      <c r="BT1603" s="11"/>
      <c r="BU1603" s="11"/>
      <c r="BV1603" s="15"/>
      <c r="BW1603" s="15"/>
      <c r="BX1603" s="15"/>
      <c r="BY1603" s="15"/>
      <c r="BZ1603" s="15"/>
      <c r="CA1603" s="15"/>
      <c r="CB1603" s="15"/>
      <c r="CC1603" s="15"/>
      <c r="CD1603" s="15"/>
      <c r="CE1603" s="15"/>
      <c r="CF1603" s="15"/>
      <c r="CG1603" s="15"/>
      <c r="CH1603" s="15"/>
      <c r="CI1603" s="15"/>
      <c r="CJ1603" s="15"/>
      <c r="CK1603" s="15"/>
      <c r="CL1603" s="15"/>
      <c r="CM1603" s="15"/>
      <c r="CN1603" s="15"/>
      <c r="CO1603" s="15"/>
      <c r="CP1603" s="15"/>
      <c r="CQ1603" s="15"/>
      <c r="CR1603" s="15"/>
      <c r="CS1603" s="15"/>
      <c r="CT1603" s="15"/>
      <c r="CU1603" s="15"/>
      <c r="CV1603" s="15"/>
      <c r="CW1603" s="15"/>
      <c r="CX1603" s="15"/>
      <c r="CY1603" s="15"/>
      <c r="CZ1603" s="15"/>
      <c r="DA1603" s="15"/>
      <c r="DB1603" s="16"/>
      <c r="DC1603" s="16"/>
      <c r="DD1603" s="16"/>
      <c r="DE1603" s="16"/>
      <c r="DF1603" s="17"/>
      <c r="DG1603" s="16"/>
      <c r="DH1603" s="16"/>
      <c r="DI1603" s="16"/>
      <c r="DJ1603" s="16"/>
      <c r="DK1603" s="16"/>
      <c r="DL1603" s="16"/>
      <c r="DM1603" s="13"/>
      <c r="DN1603" s="16"/>
      <c r="DO1603" s="16"/>
      <c r="DP1603" s="16"/>
      <c r="DQ1603" s="16"/>
      <c r="DR1603" s="16"/>
      <c r="DS1603" s="16"/>
      <c r="DT1603" s="16"/>
      <c r="DU1603" s="16"/>
      <c r="DV1603" s="16"/>
      <c r="DW1603" s="138"/>
      <c r="DX1603" s="137"/>
      <c r="DY1603" s="137"/>
      <c r="DZ1603" s="17"/>
      <c r="EA1603" s="15"/>
      <c r="EB1603" s="15"/>
      <c r="EC1603" s="15"/>
      <c r="ED1603" s="15"/>
    </row>
    <row r="1604" spans="1:134" ht="15" hidden="1" customHeight="1" x14ac:dyDescent="0.3">
      <c r="A1604" s="220"/>
      <c r="B1604" s="139"/>
      <c r="C1604" s="553" t="s">
        <v>2470</v>
      </c>
      <c r="D1604" s="151"/>
      <c r="E1604" s="151"/>
      <c r="F1604" s="151"/>
      <c r="G1604" s="151"/>
      <c r="H1604" s="151"/>
      <c r="I1604" s="151"/>
      <c r="J1604" s="151"/>
      <c r="K1604" s="151"/>
      <c r="L1604" s="151"/>
      <c r="M1604" s="151"/>
      <c r="N1604" s="151"/>
      <c r="O1604" s="151"/>
      <c r="P1604" s="151"/>
      <c r="Q1604" s="151"/>
      <c r="R1604" s="151"/>
      <c r="S1604" s="151"/>
      <c r="T1604" s="151"/>
      <c r="U1604" s="151"/>
      <c r="V1604" s="151"/>
      <c r="W1604" s="151"/>
      <c r="X1604" s="151"/>
      <c r="Y1604" s="151"/>
      <c r="Z1604" s="151"/>
      <c r="AA1604" s="151"/>
      <c r="AB1604" s="151"/>
      <c r="AC1604" s="151"/>
      <c r="AD1604" s="151"/>
      <c r="AE1604" s="151"/>
      <c r="AF1604" s="151"/>
      <c r="AG1604" s="151"/>
      <c r="AH1604" s="151"/>
      <c r="AI1604" s="151"/>
      <c r="AJ1604" s="148">
        <f>IF($DM1604=0,0,(IF(_xlfn.BITAND($DM1604, 128),"8,", "") &amp; IF(_xlfn.BITAND($DM1604,64),"7,", "") &amp; IF(_xlfn.BITAND($DM1604,7), _xlfn.BITAND($DM1604,7) &amp; ",", "") &amp; IF(_xlfn.BITAND($DM1604, 56), _xlfn.BITAND($DM1604, 56)/8, "")))</f>
        <v>0</v>
      </c>
      <c r="AK1604" s="483">
        <v>520291</v>
      </c>
      <c r="AL1604" s="483">
        <v>3</v>
      </c>
      <c r="AM1604" s="484" t="s">
        <v>165</v>
      </c>
      <c r="AN1604" s="485" t="s">
        <v>2471</v>
      </c>
      <c r="AO1604" s="485" t="s">
        <v>343</v>
      </c>
      <c r="AP1604" s="485" t="s">
        <v>2471</v>
      </c>
      <c r="AQ1604" s="140"/>
      <c r="AR1604" s="197"/>
      <c r="AS1604" s="12"/>
      <c r="AT1604" s="198">
        <v>0.25</v>
      </c>
      <c r="AU1604" s="263">
        <v>0.25</v>
      </c>
      <c r="AV1604" s="12" t="s">
        <v>259</v>
      </c>
      <c r="AW1604" s="135">
        <v>0</v>
      </c>
      <c r="AX1604" s="135">
        <v>0</v>
      </c>
      <c r="AY1604" s="135">
        <v>0</v>
      </c>
      <c r="AZ1604" s="135">
        <v>0</v>
      </c>
      <c r="BA1604" s="135">
        <v>0</v>
      </c>
      <c r="BB1604" s="136"/>
      <c r="BC1604" s="136"/>
      <c r="BD1604" s="15"/>
      <c r="BE1604" s="137" t="str">
        <f>IF(C1604="","",C1604)</f>
        <v>MFA delta pressure voltage high</v>
      </c>
      <c r="BF1604" s="146"/>
      <c r="BG1604" s="146"/>
      <c r="BH1604" s="146"/>
      <c r="BI1604" s="11"/>
      <c r="BJ1604" s="11"/>
      <c r="BK1604" s="11"/>
      <c r="BL1604" s="11"/>
      <c r="BM1604" s="11"/>
      <c r="BN1604" s="11"/>
      <c r="BO1604" s="11"/>
      <c r="BP1604" s="11"/>
      <c r="BQ1604" s="11"/>
      <c r="BR1604" s="11"/>
      <c r="BS1604" s="11"/>
      <c r="BT1604" s="11"/>
      <c r="BU1604" s="11"/>
      <c r="BV1604" s="15">
        <f>IF(UPPER(TRIM(D1604))="X",1,0)</f>
        <v>0</v>
      </c>
      <c r="BW1604" s="15">
        <f>IF(UPPER(TRIM(E1604))="X",1,0)</f>
        <v>0</v>
      </c>
      <c r="BX1604" s="15">
        <f>IF(UPPER(TRIM(F1604))="X",1,0)</f>
        <v>0</v>
      </c>
      <c r="BY1604" s="15">
        <f>IF(UPPER(TRIM(G1604))="X",1,0)</f>
        <v>0</v>
      </c>
      <c r="BZ1604" s="15">
        <f>IF(UPPER(TRIM(H1604))="X",1,0)</f>
        <v>0</v>
      </c>
      <c r="CA1604" s="15">
        <f>IF(UPPER(TRIM(J1604))="X",1,0)</f>
        <v>0</v>
      </c>
      <c r="CB1604" s="15">
        <f>IF(UPPER(TRIM(L1604))="X",1,0)</f>
        <v>0</v>
      </c>
      <c r="CC1604" s="15">
        <f>IF(UPPER(TRIM(M1604))="X",1,0)</f>
        <v>0</v>
      </c>
      <c r="CD1604" s="15">
        <f>IF(UPPER(TRIM(I1604))="X",1,0)</f>
        <v>0</v>
      </c>
      <c r="CE1604" s="15">
        <f>IF(UPPER(TRIM(K1604))="X",1,0)</f>
        <v>0</v>
      </c>
      <c r="CF1604" s="15">
        <f t="shared" ref="CF1604:CX1604" si="753">IF(UPPER(TRIM(N1604))="X",1,0)</f>
        <v>0</v>
      </c>
      <c r="CG1604" s="15">
        <f t="shared" si="753"/>
        <v>0</v>
      </c>
      <c r="CH1604" s="15">
        <f t="shared" si="753"/>
        <v>0</v>
      </c>
      <c r="CI1604" s="15">
        <f t="shared" si="753"/>
        <v>0</v>
      </c>
      <c r="CJ1604" s="15">
        <f t="shared" si="753"/>
        <v>0</v>
      </c>
      <c r="CK1604" s="15">
        <f t="shared" si="753"/>
        <v>0</v>
      </c>
      <c r="CL1604" s="15">
        <f t="shared" si="753"/>
        <v>0</v>
      </c>
      <c r="CM1604" s="15">
        <f t="shared" si="753"/>
        <v>0</v>
      </c>
      <c r="CN1604" s="15">
        <f t="shared" si="753"/>
        <v>0</v>
      </c>
      <c r="CO1604" s="15">
        <f t="shared" si="753"/>
        <v>0</v>
      </c>
      <c r="CP1604" s="15">
        <f t="shared" si="753"/>
        <v>0</v>
      </c>
      <c r="CQ1604" s="15">
        <f t="shared" si="753"/>
        <v>0</v>
      </c>
      <c r="CR1604" s="15">
        <f t="shared" si="753"/>
        <v>0</v>
      </c>
      <c r="CS1604" s="15">
        <f t="shared" si="753"/>
        <v>0</v>
      </c>
      <c r="CT1604" s="15">
        <f t="shared" si="753"/>
        <v>0</v>
      </c>
      <c r="CU1604" s="15">
        <f t="shared" si="753"/>
        <v>0</v>
      </c>
      <c r="CV1604" s="15">
        <f t="shared" si="753"/>
        <v>0</v>
      </c>
      <c r="CW1604" s="15">
        <f t="shared" si="753"/>
        <v>0</v>
      </c>
      <c r="CX1604" s="15">
        <f t="shared" si="753"/>
        <v>0</v>
      </c>
      <c r="CY1604" s="15">
        <v>0</v>
      </c>
      <c r="CZ1604" s="15">
        <f>IF(UPPER(TRIM(AH1604))="X",1,0)</f>
        <v>0</v>
      </c>
      <c r="DA1604" s="15">
        <v>0</v>
      </c>
      <c r="DB1604" s="16">
        <f>IF(UPPER(TRIM(AM1604))="P", 0, IF(UPPER(TRIM(AM1604))="C", 16384, IF(UPPER(TRIM(AM1604))="B", 32768, IF(UPPER(TRIM(AM1604))="U", 49152, -1))))</f>
        <v>0</v>
      </c>
      <c r="DC1604" s="16">
        <f>HEX2DEC(AN1604)</f>
        <v>4153</v>
      </c>
      <c r="DD1604" s="16">
        <f>IF(UPPER(TRIM(BB1604))="",0,IF(UPPER(TRIM(BB1604))="M",32,IF(UPPER(TRIM(BB1604))="H",64,IF(UPPER(TRIM(BB1604))="I",128,-1))))</f>
        <v>0</v>
      </c>
      <c r="DE1604" s="16">
        <f>IF(UPPER(TRIM(BC1604))="",0, IF(UPPER(TRIM(BC1604))="U",1,IF(UPPER(TRIM(BC1604))="A",2,IF(UPPER(TRIM(BC1604))="B1",4,IF(UPPER(TRIM(BC1604))="B2",8,IF(UPPER(TRIM(BC1604))="C",16,-1))))))</f>
        <v>0</v>
      </c>
      <c r="DF1604" s="17"/>
      <c r="DG1604" s="16">
        <v>788</v>
      </c>
      <c r="DH1604" s="16">
        <f>AK1604</f>
        <v>520291</v>
      </c>
      <c r="DI1604" s="16">
        <f>AL1604</f>
        <v>3</v>
      </c>
      <c r="DJ1604" s="16">
        <f>DB1604 + DC1604</f>
        <v>4153</v>
      </c>
      <c r="DK1604" s="16">
        <f>HEX2DEC(AO1604)</f>
        <v>18</v>
      </c>
      <c r="DL1604" s="16">
        <f>HEX2DEC(AP1604)</f>
        <v>4153</v>
      </c>
      <c r="DM1604" s="185">
        <v>0</v>
      </c>
      <c r="DN1604" s="16">
        <v>618</v>
      </c>
      <c r="DO1604" s="16">
        <f>BV1604*2^15+BW1604*2^14+BX1604*2^13+BY1604*2^12+BZ1604*2^11+CA1604*2^10+CB1604*2^9+CC1604*2^8+CD1604*2^7+CE1604*2^6+CF1604*2^5+CG1604*2^4+CH1604*2^3+CI1604*2^2+CJ1604*2^1+CK1604*2^0</f>
        <v>0</v>
      </c>
      <c r="DP1604" s="16">
        <f>CL1604*2^15+CM1604*2^14+CN1604*2^13+CO1604*2^12+CP1604*2^11+CQ1604*2^10+CR1604*2^9+CS1604*2^8+CT1604*2^7+CU1604*2^6+CV1604*2^5+CW1604*2^4+CX1604*2^3+CY1604*2^2+CZ1604*2^1+DA1604*2^0</f>
        <v>0</v>
      </c>
      <c r="DQ1604" s="16">
        <f>IF(DS1604=2,AT1604*1000,AT1604)</f>
        <v>250</v>
      </c>
      <c r="DR1604" s="16">
        <f>IF(DT1604=2,AU1604*1000,AU1604)</f>
        <v>250</v>
      </c>
      <c r="DS1604" s="16">
        <v>2</v>
      </c>
      <c r="DT1604" s="16">
        <v>2</v>
      </c>
      <c r="DU1604" s="16">
        <f>MAX(0,MIN(AX1604,3))*2^14+MAX(0,MIN(AY1604,3))*2^12+MAX(0,MIN(AZ1604,3))*2^10+MAX(0,MIN(BA1604,3))*2^8+IF(AW1604&lt;0,31,IF(AW1604&gt;30,30,AW1604))</f>
        <v>0</v>
      </c>
      <c r="DV1604" s="16">
        <f>DD1604 + DE1604</f>
        <v>0</v>
      </c>
      <c r="DW1604" s="138"/>
      <c r="DX1604" s="137"/>
      <c r="DY1604" s="137"/>
      <c r="DZ1604" s="17"/>
      <c r="EA1604" s="15"/>
      <c r="EB1604" s="15"/>
      <c r="EC1604" s="15"/>
      <c r="ED1604" s="15"/>
    </row>
    <row r="1605" spans="1:134" ht="15" hidden="1" customHeight="1" x14ac:dyDescent="0.3">
      <c r="A1605" s="220"/>
      <c r="B1605" s="139"/>
      <c r="C1605" s="553"/>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48"/>
      <c r="AK1605" s="12"/>
      <c r="AL1605" s="12"/>
      <c r="AM1605" s="149"/>
      <c r="AN1605" s="150"/>
      <c r="AO1605" s="150"/>
      <c r="AP1605" s="150"/>
      <c r="AQ1605" s="140"/>
      <c r="AR1605" s="197"/>
      <c r="AS1605" s="12"/>
      <c r="AT1605" s="224"/>
      <c r="AU1605" s="266"/>
      <c r="AV1605" s="12"/>
      <c r="AW1605" s="12"/>
      <c r="AX1605" s="12"/>
      <c r="AY1605" s="12"/>
      <c r="AZ1605" s="12"/>
      <c r="BA1605" s="12"/>
      <c r="BB1605" s="14"/>
      <c r="BC1605" s="14"/>
      <c r="BD1605" s="15"/>
      <c r="BE1605" s="137"/>
      <c r="BF1605" s="146"/>
      <c r="BG1605" s="146"/>
      <c r="BH1605" s="146"/>
      <c r="BI1605" s="11"/>
      <c r="BJ1605" s="11"/>
      <c r="BK1605" s="11"/>
      <c r="BL1605" s="11"/>
      <c r="BM1605" s="11"/>
      <c r="BN1605" s="11"/>
      <c r="BO1605" s="11"/>
      <c r="BP1605" s="11"/>
      <c r="BQ1605" s="11"/>
      <c r="BR1605" s="11"/>
      <c r="BS1605" s="11"/>
      <c r="BT1605" s="11"/>
      <c r="BU1605" s="11"/>
      <c r="BV1605" s="15"/>
      <c r="BW1605" s="15"/>
      <c r="BX1605" s="15"/>
      <c r="BY1605" s="15"/>
      <c r="BZ1605" s="15"/>
      <c r="CA1605" s="15"/>
      <c r="CB1605" s="15"/>
      <c r="CC1605" s="15"/>
      <c r="CD1605" s="15"/>
      <c r="CE1605" s="15"/>
      <c r="CF1605" s="15"/>
      <c r="CG1605" s="15"/>
      <c r="CH1605" s="15"/>
      <c r="CI1605" s="15"/>
      <c r="CJ1605" s="15"/>
      <c r="CK1605" s="15"/>
      <c r="CL1605" s="15"/>
      <c r="CM1605" s="15"/>
      <c r="CN1605" s="15"/>
      <c r="CO1605" s="15"/>
      <c r="CP1605" s="15"/>
      <c r="CQ1605" s="15"/>
      <c r="CR1605" s="15"/>
      <c r="CS1605" s="15"/>
      <c r="CT1605" s="15"/>
      <c r="CU1605" s="15"/>
      <c r="CV1605" s="15"/>
      <c r="CW1605" s="15"/>
      <c r="CX1605" s="15"/>
      <c r="CY1605" s="15"/>
      <c r="CZ1605" s="15"/>
      <c r="DA1605" s="15"/>
      <c r="DB1605" s="16"/>
      <c r="DC1605" s="16"/>
      <c r="DD1605" s="16"/>
      <c r="DE1605" s="16"/>
      <c r="DF1605" s="17"/>
      <c r="DG1605" s="16"/>
      <c r="DH1605" s="16"/>
      <c r="DI1605" s="16"/>
      <c r="DJ1605" s="16"/>
      <c r="DK1605" s="16"/>
      <c r="DL1605" s="16"/>
      <c r="DM1605" s="13"/>
      <c r="DN1605" s="16"/>
      <c r="DO1605" s="16"/>
      <c r="DP1605" s="16"/>
      <c r="DQ1605" s="16"/>
      <c r="DR1605" s="16"/>
      <c r="DS1605" s="16"/>
      <c r="DT1605" s="16"/>
      <c r="DU1605" s="16"/>
      <c r="DV1605" s="16"/>
      <c r="DW1605" s="138"/>
      <c r="DX1605" s="137"/>
      <c r="DY1605" s="137"/>
      <c r="DZ1605" s="17"/>
      <c r="EA1605" s="15"/>
      <c r="EB1605" s="15"/>
      <c r="EC1605" s="15"/>
      <c r="ED1605" s="15"/>
    </row>
    <row r="1606" spans="1:134" ht="15" hidden="1" customHeight="1" x14ac:dyDescent="0.3">
      <c r="A1606" s="154"/>
      <c r="B1606" s="139"/>
      <c r="C1606" s="553" t="s">
        <v>2472</v>
      </c>
      <c r="D1606" s="151"/>
      <c r="E1606" s="151"/>
      <c r="F1606" s="151"/>
      <c r="G1606" s="151"/>
      <c r="H1606" s="151"/>
      <c r="I1606" s="151"/>
      <c r="J1606" s="151"/>
      <c r="K1606" s="151"/>
      <c r="L1606" s="151"/>
      <c r="M1606" s="151"/>
      <c r="N1606" s="151"/>
      <c r="O1606" s="151"/>
      <c r="P1606" s="151"/>
      <c r="Q1606" s="151"/>
      <c r="R1606" s="151"/>
      <c r="S1606" s="151"/>
      <c r="T1606" s="151"/>
      <c r="U1606" s="151"/>
      <c r="V1606" s="151"/>
      <c r="W1606" s="151"/>
      <c r="X1606" s="151"/>
      <c r="Y1606" s="151"/>
      <c r="Z1606" s="151"/>
      <c r="AA1606" s="151"/>
      <c r="AB1606" s="151"/>
      <c r="AC1606" s="151"/>
      <c r="AD1606" s="151"/>
      <c r="AE1606" s="151"/>
      <c r="AF1606" s="151"/>
      <c r="AG1606" s="151"/>
      <c r="AH1606" s="151"/>
      <c r="AI1606" s="151"/>
      <c r="AJ1606" s="148">
        <f>IF($DM1606=0,0,(IF(_xlfn.BITAND($DM1606, 128),"8,", "") &amp; IF(_xlfn.BITAND($DM1606,64),"7,", "") &amp; IF(_xlfn.BITAND($DM1606,7), _xlfn.BITAND($DM1606,7) &amp; ",", "") &amp; IF(_xlfn.BITAND($DM1606, 56), _xlfn.BITAND($DM1606, 56)/8, "")))</f>
        <v>0</v>
      </c>
      <c r="AK1606" s="483">
        <v>520291</v>
      </c>
      <c r="AL1606" s="483">
        <v>4</v>
      </c>
      <c r="AM1606" s="484" t="s">
        <v>165</v>
      </c>
      <c r="AN1606" s="485" t="s">
        <v>2473</v>
      </c>
      <c r="AO1606" s="485" t="s">
        <v>352</v>
      </c>
      <c r="AP1606" s="485" t="s">
        <v>2473</v>
      </c>
      <c r="AQ1606" s="140"/>
      <c r="AR1606" s="197"/>
      <c r="AS1606" s="12"/>
      <c r="AT1606" s="198">
        <v>0.25</v>
      </c>
      <c r="AU1606" s="263">
        <v>0.25</v>
      </c>
      <c r="AV1606" s="12" t="s">
        <v>259</v>
      </c>
      <c r="AW1606" s="135">
        <v>0</v>
      </c>
      <c r="AX1606" s="135">
        <v>0</v>
      </c>
      <c r="AY1606" s="135">
        <v>0</v>
      </c>
      <c r="AZ1606" s="135">
        <v>0</v>
      </c>
      <c r="BA1606" s="135">
        <v>0</v>
      </c>
      <c r="BB1606" s="136"/>
      <c r="BC1606" s="136"/>
      <c r="BD1606" s="15"/>
      <c r="BE1606" s="137" t="str">
        <f>IF(C1606="","",C1606)</f>
        <v>MFA delta pressure voltage low</v>
      </c>
      <c r="BF1606" s="146"/>
      <c r="BG1606" s="146"/>
      <c r="BH1606" s="146"/>
      <c r="BI1606" s="11"/>
      <c r="BJ1606" s="11"/>
      <c r="BK1606" s="11"/>
      <c r="BL1606" s="11"/>
      <c r="BM1606" s="11"/>
      <c r="BN1606" s="11"/>
      <c r="BO1606" s="11"/>
      <c r="BP1606" s="11"/>
      <c r="BQ1606" s="11"/>
      <c r="BR1606" s="11"/>
      <c r="BS1606" s="11"/>
      <c r="BT1606" s="11"/>
      <c r="BU1606" s="11"/>
      <c r="BV1606" s="15">
        <f>IF(UPPER(TRIM(D1606))="X",1,0)</f>
        <v>0</v>
      </c>
      <c r="BW1606" s="15">
        <f>IF(UPPER(TRIM(E1606))="X",1,0)</f>
        <v>0</v>
      </c>
      <c r="BX1606" s="15">
        <f>IF(UPPER(TRIM(F1606))="X",1,0)</f>
        <v>0</v>
      </c>
      <c r="BY1606" s="15">
        <f>IF(UPPER(TRIM(G1606))="X",1,0)</f>
        <v>0</v>
      </c>
      <c r="BZ1606" s="15">
        <f>IF(UPPER(TRIM(H1606))="X",1,0)</f>
        <v>0</v>
      </c>
      <c r="CA1606" s="15">
        <f>IF(UPPER(TRIM(J1606))="X",1,0)</f>
        <v>0</v>
      </c>
      <c r="CB1606" s="15">
        <f>IF(UPPER(TRIM(L1606))="X",1,0)</f>
        <v>0</v>
      </c>
      <c r="CC1606" s="15">
        <f>IF(UPPER(TRIM(M1606))="X",1,0)</f>
        <v>0</v>
      </c>
      <c r="CD1606" s="15">
        <f>IF(UPPER(TRIM(I1606))="X",1,0)</f>
        <v>0</v>
      </c>
      <c r="CE1606" s="15">
        <f>IF(UPPER(TRIM(K1606))="X",1,0)</f>
        <v>0</v>
      </c>
      <c r="CF1606" s="15">
        <f t="shared" ref="CF1606:CX1606" si="754">IF(UPPER(TRIM(N1606))="X",1,0)</f>
        <v>0</v>
      </c>
      <c r="CG1606" s="15">
        <f t="shared" si="754"/>
        <v>0</v>
      </c>
      <c r="CH1606" s="15">
        <f t="shared" si="754"/>
        <v>0</v>
      </c>
      <c r="CI1606" s="15">
        <f t="shared" si="754"/>
        <v>0</v>
      </c>
      <c r="CJ1606" s="15">
        <f t="shared" si="754"/>
        <v>0</v>
      </c>
      <c r="CK1606" s="15">
        <f t="shared" si="754"/>
        <v>0</v>
      </c>
      <c r="CL1606" s="15">
        <f t="shared" si="754"/>
        <v>0</v>
      </c>
      <c r="CM1606" s="15">
        <f t="shared" si="754"/>
        <v>0</v>
      </c>
      <c r="CN1606" s="15">
        <f t="shared" si="754"/>
        <v>0</v>
      </c>
      <c r="CO1606" s="15">
        <f t="shared" si="754"/>
        <v>0</v>
      </c>
      <c r="CP1606" s="15">
        <f t="shared" si="754"/>
        <v>0</v>
      </c>
      <c r="CQ1606" s="15">
        <f t="shared" si="754"/>
        <v>0</v>
      </c>
      <c r="CR1606" s="15">
        <f t="shared" si="754"/>
        <v>0</v>
      </c>
      <c r="CS1606" s="15">
        <f t="shared" si="754"/>
        <v>0</v>
      </c>
      <c r="CT1606" s="15">
        <f t="shared" si="754"/>
        <v>0</v>
      </c>
      <c r="CU1606" s="15">
        <f t="shared" si="754"/>
        <v>0</v>
      </c>
      <c r="CV1606" s="15">
        <f t="shared" si="754"/>
        <v>0</v>
      </c>
      <c r="CW1606" s="15">
        <f t="shared" si="754"/>
        <v>0</v>
      </c>
      <c r="CX1606" s="15">
        <f t="shared" si="754"/>
        <v>0</v>
      </c>
      <c r="CY1606" s="15">
        <v>0</v>
      </c>
      <c r="CZ1606" s="15">
        <f>IF(UPPER(TRIM(AH1606))="X",1,0)</f>
        <v>0</v>
      </c>
      <c r="DA1606" s="15">
        <v>0</v>
      </c>
      <c r="DB1606" s="16">
        <f>IF(UPPER(TRIM(AM1606))="P", 0, IF(UPPER(TRIM(AM1606))="C", 16384, IF(UPPER(TRIM(AM1606))="B", 32768, IF(UPPER(TRIM(AM1606))="U", 49152, -1))))</f>
        <v>0</v>
      </c>
      <c r="DC1606" s="16">
        <f>HEX2DEC(AN1606)</f>
        <v>4154</v>
      </c>
      <c r="DD1606" s="16">
        <f>IF(UPPER(TRIM(BB1606))="",0,IF(UPPER(TRIM(BB1606))="M",32,IF(UPPER(TRIM(BB1606))="H",64,IF(UPPER(TRIM(BB1606))="I",128,-1))))</f>
        <v>0</v>
      </c>
      <c r="DE1606" s="16">
        <f>IF(UPPER(TRIM(BC1606))="",0, IF(UPPER(TRIM(BC1606))="U",1,IF(UPPER(TRIM(BC1606))="A",2,IF(UPPER(TRIM(BC1606))="B1",4,IF(UPPER(TRIM(BC1606))="B2",8,IF(UPPER(TRIM(BC1606))="C",16,-1))))))</f>
        <v>0</v>
      </c>
      <c r="DF1606" s="17"/>
      <c r="DG1606" s="16">
        <v>789</v>
      </c>
      <c r="DH1606" s="16">
        <f>AK1606</f>
        <v>520291</v>
      </c>
      <c r="DI1606" s="16">
        <f>AL1606</f>
        <v>4</v>
      </c>
      <c r="DJ1606" s="16">
        <f>DB1606 + DC1606</f>
        <v>4154</v>
      </c>
      <c r="DK1606" s="16">
        <f>HEX2DEC(AO1606)</f>
        <v>17</v>
      </c>
      <c r="DL1606" s="16">
        <f>HEX2DEC(AP1606)</f>
        <v>4154</v>
      </c>
      <c r="DM1606" s="185">
        <v>0</v>
      </c>
      <c r="DN1606" s="16">
        <v>619</v>
      </c>
      <c r="DO1606" s="16">
        <f>BV1606*2^15+BW1606*2^14+BX1606*2^13+BY1606*2^12+BZ1606*2^11+CA1606*2^10+CB1606*2^9+CC1606*2^8+CD1606*2^7+CE1606*2^6+CF1606*2^5+CG1606*2^4+CH1606*2^3+CI1606*2^2+CJ1606*2^1+CK1606*2^0</f>
        <v>0</v>
      </c>
      <c r="DP1606" s="16">
        <f>CL1606*2^15+CM1606*2^14+CN1606*2^13+CO1606*2^12+CP1606*2^11+CQ1606*2^10+CR1606*2^9+CS1606*2^8+CT1606*2^7+CU1606*2^6+CV1606*2^5+CW1606*2^4+CX1606*2^3+CY1606*2^2+CZ1606*2^1+DA1606*2^0</f>
        <v>0</v>
      </c>
      <c r="DQ1606" s="16">
        <f>IF(DS1606=2,AT1606*1000,AT1606)</f>
        <v>250</v>
      </c>
      <c r="DR1606" s="16">
        <f>IF(DT1606=2,AU1606*1000,AU1606)</f>
        <v>250</v>
      </c>
      <c r="DS1606" s="16">
        <v>2</v>
      </c>
      <c r="DT1606" s="16">
        <v>2</v>
      </c>
      <c r="DU1606" s="16">
        <f>MAX(0,MIN(AX1606,3))*2^14+MAX(0,MIN(AY1606,3))*2^12+MAX(0,MIN(AZ1606,3))*2^10+MAX(0,MIN(BA1606,3))*2^8+IF(AW1606&lt;0,31,IF(AW1606&gt;30,30,AW1606))</f>
        <v>0</v>
      </c>
      <c r="DV1606" s="16">
        <f>DD1606 + DE1606</f>
        <v>0</v>
      </c>
      <c r="DW1606" s="138"/>
      <c r="DX1606" s="137"/>
      <c r="DY1606" s="137"/>
      <c r="DZ1606" s="17"/>
      <c r="EA1606" s="15"/>
      <c r="EB1606" s="15"/>
      <c r="EC1606" s="15"/>
      <c r="ED1606" s="15"/>
    </row>
    <row r="1607" spans="1:134" ht="15" hidden="1" customHeight="1" x14ac:dyDescent="0.3">
      <c r="A1607" s="153"/>
      <c r="B1607" s="139"/>
      <c r="C1607" s="553"/>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48"/>
      <c r="AK1607" s="12"/>
      <c r="AL1607" s="12"/>
      <c r="AM1607" s="149"/>
      <c r="AN1607" s="150"/>
      <c r="AO1607" s="150"/>
      <c r="AP1607" s="150"/>
      <c r="AQ1607" s="140"/>
      <c r="AR1607" s="197"/>
      <c r="AS1607" s="12"/>
      <c r="AT1607" s="224"/>
      <c r="AU1607" s="266"/>
      <c r="AV1607" s="12"/>
      <c r="AW1607" s="12"/>
      <c r="AX1607" s="12"/>
      <c r="AY1607" s="12"/>
      <c r="AZ1607" s="12"/>
      <c r="BA1607" s="12"/>
      <c r="BB1607" s="14"/>
      <c r="BC1607" s="14"/>
      <c r="BD1607" s="15"/>
      <c r="BE1607" s="137"/>
      <c r="BF1607" s="146"/>
      <c r="BG1607" s="146"/>
      <c r="BH1607" s="146"/>
      <c r="BI1607" s="11"/>
      <c r="BJ1607" s="11"/>
      <c r="BK1607" s="11"/>
      <c r="BL1607" s="11"/>
      <c r="BM1607" s="11"/>
      <c r="BN1607" s="11"/>
      <c r="BO1607" s="11"/>
      <c r="BP1607" s="11"/>
      <c r="BQ1607" s="11"/>
      <c r="BR1607" s="11"/>
      <c r="BS1607" s="11"/>
      <c r="BT1607" s="11"/>
      <c r="BU1607" s="11"/>
      <c r="BV1607" s="15"/>
      <c r="BW1607" s="15"/>
      <c r="BX1607" s="15"/>
      <c r="BY1607" s="15"/>
      <c r="BZ1607" s="15"/>
      <c r="CA1607" s="15"/>
      <c r="CB1607" s="15"/>
      <c r="CC1607" s="15"/>
      <c r="CD1607" s="15"/>
      <c r="CE1607" s="15"/>
      <c r="CF1607" s="15"/>
      <c r="CG1607" s="15"/>
      <c r="CH1607" s="15"/>
      <c r="CI1607" s="15"/>
      <c r="CJ1607" s="15"/>
      <c r="CK1607" s="15"/>
      <c r="CL1607" s="15"/>
      <c r="CM1607" s="15"/>
      <c r="CN1607" s="15"/>
      <c r="CO1607" s="15"/>
      <c r="CP1607" s="15"/>
      <c r="CQ1607" s="15"/>
      <c r="CR1607" s="15"/>
      <c r="CS1607" s="15"/>
      <c r="CT1607" s="15"/>
      <c r="CU1607" s="15"/>
      <c r="CV1607" s="15"/>
      <c r="CW1607" s="15"/>
      <c r="CX1607" s="15"/>
      <c r="CY1607" s="15"/>
      <c r="CZ1607" s="15"/>
      <c r="DA1607" s="15"/>
      <c r="DB1607" s="16"/>
      <c r="DC1607" s="16"/>
      <c r="DD1607" s="16"/>
      <c r="DE1607" s="16"/>
      <c r="DF1607" s="17"/>
      <c r="DG1607" s="16"/>
      <c r="DH1607" s="16"/>
      <c r="DI1607" s="16"/>
      <c r="DJ1607" s="16"/>
      <c r="DK1607" s="16"/>
      <c r="DL1607" s="16"/>
      <c r="DM1607" s="13"/>
      <c r="DN1607" s="16"/>
      <c r="DO1607" s="16"/>
      <c r="DP1607" s="16"/>
      <c r="DQ1607" s="16"/>
      <c r="DR1607" s="16"/>
      <c r="DS1607" s="16"/>
      <c r="DT1607" s="16"/>
      <c r="DU1607" s="16"/>
      <c r="DV1607" s="16"/>
      <c r="DW1607" s="138"/>
      <c r="DX1607" s="137"/>
      <c r="DY1607" s="137"/>
      <c r="DZ1607" s="17"/>
      <c r="EA1607" s="15"/>
      <c r="EB1607" s="15"/>
      <c r="EC1607" s="15"/>
      <c r="ED1607" s="15"/>
    </row>
    <row r="1608" spans="1:134" ht="15" hidden="1" customHeight="1" x14ac:dyDescent="0.3">
      <c r="A1608" s="153"/>
      <c r="B1608" s="139"/>
      <c r="C1608" s="553" t="s">
        <v>2474</v>
      </c>
      <c r="D1608" s="151"/>
      <c r="E1608" s="151"/>
      <c r="F1608" s="151"/>
      <c r="G1608" s="151"/>
      <c r="H1608" s="151"/>
      <c r="I1608" s="151"/>
      <c r="J1608" s="151"/>
      <c r="K1608" s="151"/>
      <c r="L1608" s="151"/>
      <c r="M1608" s="151"/>
      <c r="N1608" s="151"/>
      <c r="O1608" s="151"/>
      <c r="P1608" s="151"/>
      <c r="Q1608" s="151"/>
      <c r="R1608" s="151"/>
      <c r="S1608" s="151"/>
      <c r="T1608" s="151"/>
      <c r="U1608" s="151"/>
      <c r="V1608" s="151"/>
      <c r="W1608" s="151"/>
      <c r="X1608" s="151"/>
      <c r="Y1608" s="151"/>
      <c r="Z1608" s="151"/>
      <c r="AA1608" s="151"/>
      <c r="AB1608" s="151"/>
      <c r="AC1608" s="151"/>
      <c r="AD1608" s="151"/>
      <c r="AE1608" s="151"/>
      <c r="AF1608" s="151"/>
      <c r="AG1608" s="151"/>
      <c r="AH1608" s="151"/>
      <c r="AI1608" s="151"/>
      <c r="AJ1608" s="148">
        <f>IF($DM1608=0,0,(IF(_xlfn.BITAND($DM1608, 128),"8,", "") &amp; IF(_xlfn.BITAND($DM1608,64),"7,", "") &amp; IF(_xlfn.BITAND($DM1608,7), _xlfn.BITAND($DM1608,7) &amp; ",", "") &amp; IF(_xlfn.BITAND($DM1608, 56), _xlfn.BITAND($DM1608, 56)/8, "")))</f>
        <v>0</v>
      </c>
      <c r="AK1608" s="483">
        <v>520292</v>
      </c>
      <c r="AL1608" s="483">
        <v>31</v>
      </c>
      <c r="AM1608" s="484" t="s">
        <v>165</v>
      </c>
      <c r="AN1608" s="485" t="s">
        <v>2475</v>
      </c>
      <c r="AO1608" s="485" t="s">
        <v>167</v>
      </c>
      <c r="AP1608" s="485" t="s">
        <v>2475</v>
      </c>
      <c r="AQ1608" s="140"/>
      <c r="AR1608" s="197"/>
      <c r="AS1608" s="12"/>
      <c r="AT1608" s="198">
        <v>0.25</v>
      </c>
      <c r="AU1608" s="263">
        <v>0.25</v>
      </c>
      <c r="AV1608" s="12" t="s">
        <v>259</v>
      </c>
      <c r="AW1608" s="135">
        <v>0</v>
      </c>
      <c r="AX1608" s="135">
        <v>0</v>
      </c>
      <c r="AY1608" s="135">
        <v>0</v>
      </c>
      <c r="AZ1608" s="135">
        <v>0</v>
      </c>
      <c r="BA1608" s="135">
        <v>0</v>
      </c>
      <c r="BB1608" s="136"/>
      <c r="BC1608" s="136"/>
      <c r="BD1608" s="15"/>
      <c r="BE1608" s="137" t="str">
        <f>IF(C1608="","",C1608)</f>
        <v>MFA / AT general fault</v>
      </c>
      <c r="BF1608" s="146"/>
      <c r="BG1608" s="146"/>
      <c r="BH1608" s="146"/>
      <c r="BI1608" s="11"/>
      <c r="BJ1608" s="11"/>
      <c r="BK1608" s="11"/>
      <c r="BL1608" s="11"/>
      <c r="BM1608" s="11"/>
      <c r="BN1608" s="11"/>
      <c r="BO1608" s="11"/>
      <c r="BP1608" s="11"/>
      <c r="BQ1608" s="11"/>
      <c r="BR1608" s="11"/>
      <c r="BS1608" s="11"/>
      <c r="BT1608" s="11"/>
      <c r="BU1608" s="11"/>
      <c r="BV1608" s="15">
        <f>IF(UPPER(TRIM(D1608))="X",1,0)</f>
        <v>0</v>
      </c>
      <c r="BW1608" s="15">
        <f>IF(UPPER(TRIM(E1608))="X",1,0)</f>
        <v>0</v>
      </c>
      <c r="BX1608" s="15">
        <f>IF(UPPER(TRIM(F1608))="X",1,0)</f>
        <v>0</v>
      </c>
      <c r="BY1608" s="15">
        <f>IF(UPPER(TRIM(G1608))="X",1,0)</f>
        <v>0</v>
      </c>
      <c r="BZ1608" s="15">
        <f>IF(UPPER(TRIM(H1608))="X",1,0)</f>
        <v>0</v>
      </c>
      <c r="CA1608" s="15">
        <f>IF(UPPER(TRIM(J1608))="X",1,0)</f>
        <v>0</v>
      </c>
      <c r="CB1608" s="15">
        <f>IF(UPPER(TRIM(L1608))="X",1,0)</f>
        <v>0</v>
      </c>
      <c r="CC1608" s="15">
        <f>IF(UPPER(TRIM(M1608))="X",1,0)</f>
        <v>0</v>
      </c>
      <c r="CD1608" s="15">
        <f>IF(UPPER(TRIM(I1608))="X",1,0)</f>
        <v>0</v>
      </c>
      <c r="CE1608" s="15">
        <f>IF(UPPER(TRIM(K1608))="X",1,0)</f>
        <v>0</v>
      </c>
      <c r="CF1608" s="15">
        <f t="shared" ref="CF1608:CX1608" si="755">IF(UPPER(TRIM(N1608))="X",1,0)</f>
        <v>0</v>
      </c>
      <c r="CG1608" s="15">
        <f t="shared" si="755"/>
        <v>0</v>
      </c>
      <c r="CH1608" s="15">
        <f t="shared" si="755"/>
        <v>0</v>
      </c>
      <c r="CI1608" s="15">
        <f t="shared" si="755"/>
        <v>0</v>
      </c>
      <c r="CJ1608" s="15">
        <f t="shared" si="755"/>
        <v>0</v>
      </c>
      <c r="CK1608" s="15">
        <f t="shared" si="755"/>
        <v>0</v>
      </c>
      <c r="CL1608" s="15">
        <f t="shared" si="755"/>
        <v>0</v>
      </c>
      <c r="CM1608" s="15">
        <f t="shared" si="755"/>
        <v>0</v>
      </c>
      <c r="CN1608" s="15">
        <f t="shared" si="755"/>
        <v>0</v>
      </c>
      <c r="CO1608" s="15">
        <f t="shared" si="755"/>
        <v>0</v>
      </c>
      <c r="CP1608" s="15">
        <f t="shared" si="755"/>
        <v>0</v>
      </c>
      <c r="CQ1608" s="15">
        <f t="shared" si="755"/>
        <v>0</v>
      </c>
      <c r="CR1608" s="15">
        <f t="shared" si="755"/>
        <v>0</v>
      </c>
      <c r="CS1608" s="15">
        <f t="shared" si="755"/>
        <v>0</v>
      </c>
      <c r="CT1608" s="15">
        <f t="shared" si="755"/>
        <v>0</v>
      </c>
      <c r="CU1608" s="15">
        <f t="shared" si="755"/>
        <v>0</v>
      </c>
      <c r="CV1608" s="15">
        <f t="shared" si="755"/>
        <v>0</v>
      </c>
      <c r="CW1608" s="15">
        <f t="shared" si="755"/>
        <v>0</v>
      </c>
      <c r="CX1608" s="15">
        <f t="shared" si="755"/>
        <v>0</v>
      </c>
      <c r="CY1608" s="15">
        <v>0</v>
      </c>
      <c r="CZ1608" s="15">
        <f>IF(UPPER(TRIM(AH1608))="X",1,0)</f>
        <v>0</v>
      </c>
      <c r="DA1608" s="15">
        <v>0</v>
      </c>
      <c r="DB1608" s="16">
        <f>IF(UPPER(TRIM(AM1608))="P", 0, IF(UPPER(TRIM(AM1608))="C", 16384, IF(UPPER(TRIM(AM1608))="B", 32768, IF(UPPER(TRIM(AM1608))="U", 49152, -1))))</f>
        <v>0</v>
      </c>
      <c r="DC1608" s="16">
        <f>HEX2DEC(AN1608)</f>
        <v>4155</v>
      </c>
      <c r="DD1608" s="16">
        <f>IF(UPPER(TRIM(BB1608))="",0,IF(UPPER(TRIM(BB1608))="M",32,IF(UPPER(TRIM(BB1608))="H",64,IF(UPPER(TRIM(BB1608))="I",128,-1))))</f>
        <v>0</v>
      </c>
      <c r="DE1608" s="16">
        <f>IF(UPPER(TRIM(BC1608))="",0, IF(UPPER(TRIM(BC1608))="U",1,IF(UPPER(TRIM(BC1608))="A",2,IF(UPPER(TRIM(BC1608))="B1",4,IF(UPPER(TRIM(BC1608))="B2",8,IF(UPPER(TRIM(BC1608))="C",16,-1))))))</f>
        <v>0</v>
      </c>
      <c r="DF1608" s="17"/>
      <c r="DG1608" s="16">
        <v>790</v>
      </c>
      <c r="DH1608" s="16">
        <f>AK1608</f>
        <v>520292</v>
      </c>
      <c r="DI1608" s="16">
        <f>AL1608</f>
        <v>31</v>
      </c>
      <c r="DJ1608" s="16">
        <f>DB1608 + DC1608</f>
        <v>4155</v>
      </c>
      <c r="DK1608" s="16">
        <f>HEX2DEC(AO1608)</f>
        <v>0</v>
      </c>
      <c r="DL1608" s="16">
        <f>HEX2DEC(AP1608)</f>
        <v>4155</v>
      </c>
      <c r="DM1608" s="185">
        <v>0</v>
      </c>
      <c r="DN1608" s="16">
        <v>620</v>
      </c>
      <c r="DO1608" s="16">
        <f>BV1608*2^15+BW1608*2^14+BX1608*2^13+BY1608*2^12+BZ1608*2^11+CA1608*2^10+CB1608*2^9+CC1608*2^8+CD1608*2^7+CE1608*2^6+CF1608*2^5+CG1608*2^4+CH1608*2^3+CI1608*2^2+CJ1608*2^1+CK1608*2^0</f>
        <v>0</v>
      </c>
      <c r="DP1608" s="16">
        <f>CL1608*2^15+CM1608*2^14+CN1608*2^13+CO1608*2^12+CP1608*2^11+CQ1608*2^10+CR1608*2^9+CS1608*2^8+CT1608*2^7+CU1608*2^6+CV1608*2^5+CW1608*2^4+CX1608*2^3+CY1608*2^2+CZ1608*2^1+DA1608*2^0</f>
        <v>0</v>
      </c>
      <c r="DQ1608" s="16">
        <f>IF(DS1608=2,AT1608*1000,AT1608)</f>
        <v>250</v>
      </c>
      <c r="DR1608" s="16">
        <f>IF(DT1608=2,AU1608*1000,AU1608)</f>
        <v>250</v>
      </c>
      <c r="DS1608" s="16">
        <v>2</v>
      </c>
      <c r="DT1608" s="16">
        <v>2</v>
      </c>
      <c r="DU1608" s="16">
        <f>MAX(0,MIN(AX1608,3))*2^14+MAX(0,MIN(AY1608,3))*2^12+MAX(0,MIN(AZ1608,3))*2^10+MAX(0,MIN(BA1608,3))*2^8+IF(AW1608&lt;0,31,IF(AW1608&gt;30,30,AW1608))</f>
        <v>0</v>
      </c>
      <c r="DV1608" s="16">
        <f>DD1608 + DE1608</f>
        <v>0</v>
      </c>
      <c r="DW1608" s="138"/>
      <c r="DX1608" s="137"/>
      <c r="DY1608" s="137"/>
      <c r="DZ1608" s="17"/>
      <c r="EA1608" s="15"/>
      <c r="EB1608" s="15"/>
      <c r="EC1608" s="15"/>
      <c r="ED1608" s="15"/>
    </row>
    <row r="1609" spans="1:134" ht="15" hidden="1" customHeight="1" x14ac:dyDescent="0.3">
      <c r="A1609" s="340"/>
      <c r="B1609" s="139"/>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48"/>
      <c r="AK1609" s="12"/>
      <c r="AL1609" s="12"/>
      <c r="AM1609" s="149"/>
      <c r="AN1609" s="150"/>
      <c r="AO1609" s="150"/>
      <c r="AP1609" s="150"/>
      <c r="AQ1609" s="140"/>
      <c r="AR1609" s="197"/>
      <c r="AS1609" s="12"/>
      <c r="AT1609" s="224"/>
      <c r="AU1609" s="266"/>
      <c r="AV1609" s="12"/>
      <c r="AW1609" s="12"/>
      <c r="AX1609" s="12"/>
      <c r="AY1609" s="12"/>
      <c r="AZ1609" s="12"/>
      <c r="BA1609" s="12"/>
      <c r="BB1609" s="14"/>
      <c r="BC1609" s="14"/>
      <c r="BD1609" s="15"/>
      <c r="BE1609" s="137"/>
      <c r="BF1609" s="146"/>
      <c r="BG1609" s="146"/>
      <c r="BH1609" s="146"/>
      <c r="BI1609" s="11"/>
      <c r="BJ1609" s="11"/>
      <c r="BK1609" s="11"/>
      <c r="BL1609" s="11"/>
      <c r="BM1609" s="11"/>
      <c r="BN1609" s="11"/>
      <c r="BO1609" s="11"/>
      <c r="BP1609" s="11"/>
      <c r="BQ1609" s="11"/>
      <c r="BR1609" s="11"/>
      <c r="BS1609" s="11"/>
      <c r="BT1609" s="11"/>
      <c r="BU1609" s="11"/>
      <c r="BV1609" s="15"/>
      <c r="BW1609" s="15"/>
      <c r="BX1609" s="15"/>
      <c r="BY1609" s="15"/>
      <c r="BZ1609" s="15"/>
      <c r="CA1609" s="15"/>
      <c r="CB1609" s="15"/>
      <c r="CC1609" s="15"/>
      <c r="CD1609" s="15"/>
      <c r="CE1609" s="15"/>
      <c r="CF1609" s="15"/>
      <c r="CG1609" s="15"/>
      <c r="CH1609" s="15"/>
      <c r="CI1609" s="15"/>
      <c r="CJ1609" s="15"/>
      <c r="CK1609" s="15"/>
      <c r="CL1609" s="15"/>
      <c r="CM1609" s="15"/>
      <c r="CN1609" s="15"/>
      <c r="CO1609" s="15"/>
      <c r="CP1609" s="15"/>
      <c r="CQ1609" s="15"/>
      <c r="CR1609" s="15"/>
      <c r="CS1609" s="15"/>
      <c r="CT1609" s="15"/>
      <c r="CU1609" s="15"/>
      <c r="CV1609" s="15"/>
      <c r="CW1609" s="15"/>
      <c r="CX1609" s="15"/>
      <c r="CY1609" s="15"/>
      <c r="CZ1609" s="15"/>
      <c r="DA1609" s="15"/>
      <c r="DB1609" s="16"/>
      <c r="DC1609" s="16"/>
      <c r="DD1609" s="16"/>
      <c r="DE1609" s="16"/>
      <c r="DF1609" s="17"/>
      <c r="DG1609" s="16"/>
      <c r="DH1609" s="16"/>
      <c r="DI1609" s="16"/>
      <c r="DJ1609" s="16"/>
      <c r="DK1609" s="16"/>
      <c r="DL1609" s="16"/>
      <c r="DM1609" s="13"/>
      <c r="DN1609" s="16"/>
      <c r="DO1609" s="16"/>
      <c r="DP1609" s="16"/>
      <c r="DQ1609" s="16"/>
      <c r="DR1609" s="16"/>
      <c r="DS1609" s="16"/>
      <c r="DT1609" s="16"/>
      <c r="DU1609" s="16"/>
      <c r="DV1609" s="16"/>
      <c r="DW1609" s="138"/>
      <c r="DX1609" s="137"/>
      <c r="DY1609" s="137"/>
      <c r="DZ1609" s="17"/>
      <c r="EA1609" s="15"/>
      <c r="EB1609" s="15"/>
      <c r="EC1609" s="15"/>
      <c r="ED1609" s="15"/>
    </row>
    <row r="1610" spans="1:134" ht="15" hidden="1" customHeight="1" x14ac:dyDescent="0.3">
      <c r="A1610" s="220"/>
      <c r="B1610" s="191"/>
      <c r="C1610" s="588" t="s">
        <v>2476</v>
      </c>
      <c r="D1610" s="200"/>
      <c r="E1610" s="151"/>
      <c r="F1610" s="151"/>
      <c r="G1610" s="151"/>
      <c r="H1610" s="151"/>
      <c r="I1610" s="151"/>
      <c r="J1610" s="151"/>
      <c r="K1610" s="151"/>
      <c r="L1610" s="151"/>
      <c r="M1610" s="151"/>
      <c r="N1610" s="151"/>
      <c r="O1610" s="151"/>
      <c r="P1610" s="151"/>
      <c r="Q1610" s="151"/>
      <c r="R1610" s="151"/>
      <c r="S1610" s="151"/>
      <c r="T1610" s="151"/>
      <c r="U1610" s="151"/>
      <c r="V1610" s="151"/>
      <c r="W1610" s="151"/>
      <c r="X1610" s="151"/>
      <c r="Y1610" s="151"/>
      <c r="Z1610" s="151"/>
      <c r="AA1610" s="151"/>
      <c r="AB1610" s="151"/>
      <c r="AC1610" s="151"/>
      <c r="AD1610" s="151"/>
      <c r="AE1610" s="151"/>
      <c r="AF1610" s="151"/>
      <c r="AG1610" s="151"/>
      <c r="AH1610" s="151"/>
      <c r="AI1610" s="151"/>
      <c r="AJ1610" s="148">
        <f>IF($DM1610=0,0,(IF(_xlfn.BITAND($DM1610, 128),"8,", "") &amp; IF(_xlfn.BITAND($DM1610,64),"7,", "") &amp; IF(_xlfn.BITAND($DM1610,7), _xlfn.BITAND($DM1610,7) &amp; ",", "") &amp; IF(_xlfn.BITAND($DM1610, 56), _xlfn.BITAND($DM1610, 56)/8, "")))</f>
        <v>0</v>
      </c>
      <c r="AK1610" s="483">
        <v>520273</v>
      </c>
      <c r="AL1610" s="483">
        <v>12</v>
      </c>
      <c r="AM1610" s="484" t="s">
        <v>165</v>
      </c>
      <c r="AN1610" s="485" t="s">
        <v>2477</v>
      </c>
      <c r="AO1610" s="485" t="s">
        <v>2478</v>
      </c>
      <c r="AP1610" s="485" t="s">
        <v>2477</v>
      </c>
      <c r="AQ1610" s="140"/>
      <c r="AR1610" s="197"/>
      <c r="AS1610" s="12"/>
      <c r="AT1610" s="198">
        <v>0.25</v>
      </c>
      <c r="AU1610" s="263">
        <v>0.25</v>
      </c>
      <c r="AV1610" s="12" t="s">
        <v>259</v>
      </c>
      <c r="AW1610" s="135">
        <v>0</v>
      </c>
      <c r="AX1610" s="135">
        <v>0</v>
      </c>
      <c r="AY1610" s="135">
        <v>0</v>
      </c>
      <c r="AZ1610" s="135">
        <v>0</v>
      </c>
      <c r="BA1610" s="135">
        <v>0</v>
      </c>
      <c r="BB1610" s="136"/>
      <c r="BC1610" s="136"/>
      <c r="BD1610" s="15"/>
      <c r="BE1610" s="137" t="str">
        <f>IF(C1610="","",C1610)</f>
        <v>MFA / AT internal circuitry fault detection</v>
      </c>
      <c r="BF1610" s="146"/>
      <c r="BG1610" s="146"/>
      <c r="BH1610" s="146"/>
      <c r="BI1610" s="11"/>
      <c r="BJ1610" s="11"/>
      <c r="BK1610" s="11"/>
      <c r="BL1610" s="11"/>
      <c r="BM1610" s="11"/>
      <c r="BN1610" s="11"/>
      <c r="BO1610" s="11"/>
      <c r="BP1610" s="11"/>
      <c r="BQ1610" s="11"/>
      <c r="BR1610" s="11"/>
      <c r="BS1610" s="11"/>
      <c r="BT1610" s="11"/>
      <c r="BU1610" s="11"/>
      <c r="BV1610" s="15">
        <f>IF(UPPER(TRIM(D1610))="X",1,0)</f>
        <v>0</v>
      </c>
      <c r="BW1610" s="15">
        <f>IF(UPPER(TRIM(E1610))="X",1,0)</f>
        <v>0</v>
      </c>
      <c r="BX1610" s="15">
        <f>IF(UPPER(TRIM(F1610))="X",1,0)</f>
        <v>0</v>
      </c>
      <c r="BY1610" s="15">
        <f>IF(UPPER(TRIM(G1610))="X",1,0)</f>
        <v>0</v>
      </c>
      <c r="BZ1610" s="15">
        <f>IF(UPPER(TRIM(H1610))="X",1,0)</f>
        <v>0</v>
      </c>
      <c r="CA1610" s="15">
        <f>IF(UPPER(TRIM(J1610))="X",1,0)</f>
        <v>0</v>
      </c>
      <c r="CB1610" s="15">
        <f>IF(UPPER(TRIM(L1610))="X",1,0)</f>
        <v>0</v>
      </c>
      <c r="CC1610" s="15">
        <f>IF(UPPER(TRIM(M1610))="X",1,0)</f>
        <v>0</v>
      </c>
      <c r="CD1610" s="15">
        <f>IF(UPPER(TRIM(I1610))="X",1,0)</f>
        <v>0</v>
      </c>
      <c r="CE1610" s="15">
        <f>IF(UPPER(TRIM(K1610))="X",1,0)</f>
        <v>0</v>
      </c>
      <c r="CF1610" s="15">
        <f t="shared" ref="CF1610:CX1610" si="756">IF(UPPER(TRIM(N1610))="X",1,0)</f>
        <v>0</v>
      </c>
      <c r="CG1610" s="15">
        <f t="shared" si="756"/>
        <v>0</v>
      </c>
      <c r="CH1610" s="15">
        <f t="shared" si="756"/>
        <v>0</v>
      </c>
      <c r="CI1610" s="15">
        <f t="shared" si="756"/>
        <v>0</v>
      </c>
      <c r="CJ1610" s="15">
        <f t="shared" si="756"/>
        <v>0</v>
      </c>
      <c r="CK1610" s="15">
        <f t="shared" si="756"/>
        <v>0</v>
      </c>
      <c r="CL1610" s="15">
        <f t="shared" si="756"/>
        <v>0</v>
      </c>
      <c r="CM1610" s="15">
        <f t="shared" si="756"/>
        <v>0</v>
      </c>
      <c r="CN1610" s="15">
        <f t="shared" si="756"/>
        <v>0</v>
      </c>
      <c r="CO1610" s="15">
        <f t="shared" si="756"/>
        <v>0</v>
      </c>
      <c r="CP1610" s="15">
        <f t="shared" si="756"/>
        <v>0</v>
      </c>
      <c r="CQ1610" s="15">
        <f t="shared" si="756"/>
        <v>0</v>
      </c>
      <c r="CR1610" s="15">
        <f t="shared" si="756"/>
        <v>0</v>
      </c>
      <c r="CS1610" s="15">
        <f t="shared" si="756"/>
        <v>0</v>
      </c>
      <c r="CT1610" s="15">
        <f t="shared" si="756"/>
        <v>0</v>
      </c>
      <c r="CU1610" s="15">
        <f t="shared" si="756"/>
        <v>0</v>
      </c>
      <c r="CV1610" s="15">
        <f t="shared" si="756"/>
        <v>0</v>
      </c>
      <c r="CW1610" s="15">
        <f t="shared" si="756"/>
        <v>0</v>
      </c>
      <c r="CX1610" s="15">
        <f t="shared" si="756"/>
        <v>0</v>
      </c>
      <c r="CY1610" s="15">
        <v>0</v>
      </c>
      <c r="CZ1610" s="15">
        <f>IF(UPPER(TRIM(AH1610))="X",1,0)</f>
        <v>0</v>
      </c>
      <c r="DA1610" s="15">
        <v>0</v>
      </c>
      <c r="DB1610" s="16">
        <f>IF(UPPER(TRIM(AM1610))="P", 0, IF(UPPER(TRIM(AM1610))="C", 16384, IF(UPPER(TRIM(AM1610))="B", 32768, IF(UPPER(TRIM(AM1610))="U", 49152, -1))))</f>
        <v>0</v>
      </c>
      <c r="DC1610" s="16">
        <f>HEX2DEC(AN1610)</f>
        <v>4125</v>
      </c>
      <c r="DD1610" s="16">
        <f>IF(UPPER(TRIM(BB1610))="",0,IF(UPPER(TRIM(BB1610))="M",32,IF(UPPER(TRIM(BB1610))="H",64,IF(UPPER(TRIM(BB1610))="I",128,-1))))</f>
        <v>0</v>
      </c>
      <c r="DE1610" s="16">
        <f>IF(UPPER(TRIM(BC1610))="",0, IF(UPPER(TRIM(BC1610))="U",1,IF(UPPER(TRIM(BC1610))="A",2,IF(UPPER(TRIM(BC1610))="B1",4,IF(UPPER(TRIM(BC1610))="B2",8,IF(UPPER(TRIM(BC1610))="C",16,-1))))))</f>
        <v>0</v>
      </c>
      <c r="DF1610" s="17"/>
      <c r="DG1610" s="16">
        <v>760</v>
      </c>
      <c r="DH1610" s="16">
        <f>AK1610</f>
        <v>520273</v>
      </c>
      <c r="DI1610" s="16">
        <f>AL1610</f>
        <v>12</v>
      </c>
      <c r="DJ1610" s="16">
        <f>DB1610 + DC1610</f>
        <v>4125</v>
      </c>
      <c r="DK1610" s="16">
        <f>HEX2DEC(AO1610)</f>
        <v>73</v>
      </c>
      <c r="DL1610" s="16">
        <f>HEX2DEC(AP1610)</f>
        <v>4125</v>
      </c>
      <c r="DM1610" s="185">
        <v>0</v>
      </c>
      <c r="DN1610" s="16">
        <v>590</v>
      </c>
      <c r="DO1610" s="16">
        <f>BV1610*2^15+BW1610*2^14+BX1610*2^13+BY1610*2^12+BZ1610*2^11+CA1610*2^10+CB1610*2^9+CC1610*2^8+CD1610*2^7+CE1610*2^6+CF1610*2^5+CG1610*2^4+CH1610*2^3+CI1610*2^2+CJ1610*2^1+CK1610*2^0</f>
        <v>0</v>
      </c>
      <c r="DP1610" s="16">
        <f>CL1610*2^15+CM1610*2^14+CN1610*2^13+CO1610*2^12+CP1610*2^11+CQ1610*2^10+CR1610*2^9+CS1610*2^8+CT1610*2^7+CU1610*2^6+CV1610*2^5+CW1610*2^4+CX1610*2^3+CY1610*2^2+CZ1610*2^1+DA1610*2^0</f>
        <v>0</v>
      </c>
      <c r="DQ1610" s="16">
        <f>IF(DS1610=2,AT1610*1000,AT1610)</f>
        <v>250</v>
      </c>
      <c r="DR1610" s="16">
        <f>IF(DT1610=2,AU1610*1000,AU1610)</f>
        <v>250</v>
      </c>
      <c r="DS1610" s="16">
        <v>2</v>
      </c>
      <c r="DT1610" s="16">
        <v>2</v>
      </c>
      <c r="DU1610" s="16">
        <f>MAX(0,MIN(AX1610,3))*2^14+MAX(0,MIN(AY1610,3))*2^12+MAX(0,MIN(AZ1610,3))*2^10+MAX(0,MIN(BA1610,3))*2^8+IF(AW1610&lt;0,31,IF(AW1610&gt;30,30,AW1610))</f>
        <v>0</v>
      </c>
      <c r="DV1610" s="16">
        <f>DD1610 + DE1610</f>
        <v>0</v>
      </c>
      <c r="DW1610" s="138"/>
      <c r="DX1610" s="137"/>
      <c r="DY1610" s="137"/>
      <c r="DZ1610" s="17"/>
      <c r="EA1610" s="15"/>
      <c r="EB1610" s="15"/>
      <c r="EC1610" s="15"/>
      <c r="ED1610" s="15"/>
    </row>
    <row r="1611" spans="1:134" ht="15" hidden="1" customHeight="1" x14ac:dyDescent="0.3">
      <c r="A1611" s="154"/>
      <c r="B1611" s="139"/>
      <c r="C1611" s="553"/>
      <c r="D1611" s="204"/>
      <c r="E1611" s="204"/>
      <c r="F1611" s="204"/>
      <c r="G1611" s="204"/>
      <c r="H1611" s="204"/>
      <c r="I1611" s="204"/>
      <c r="J1611" s="204"/>
      <c r="K1611" s="204"/>
      <c r="L1611" s="204"/>
      <c r="M1611" s="204"/>
      <c r="N1611" s="204"/>
      <c r="O1611" s="204"/>
      <c r="P1611" s="204"/>
      <c r="Q1611" s="204"/>
      <c r="R1611" s="204"/>
      <c r="S1611" s="204"/>
      <c r="T1611" s="204"/>
      <c r="U1611" s="204"/>
      <c r="V1611" s="204"/>
      <c r="W1611" s="204"/>
      <c r="X1611" s="204"/>
      <c r="Y1611" s="204"/>
      <c r="Z1611" s="204"/>
      <c r="AA1611" s="204"/>
      <c r="AB1611" s="204"/>
      <c r="AC1611" s="204"/>
      <c r="AD1611" s="204"/>
      <c r="AE1611" s="204"/>
      <c r="AF1611" s="204"/>
      <c r="AG1611" s="204"/>
      <c r="AH1611" s="204"/>
      <c r="AI1611" s="204"/>
      <c r="AJ1611" s="148"/>
      <c r="AK1611" s="184"/>
      <c r="AL1611" s="184"/>
      <c r="AM1611" s="286"/>
      <c r="AN1611" s="287"/>
      <c r="AO1611" s="287"/>
      <c r="AP1611" s="287"/>
      <c r="AQ1611" s="140"/>
      <c r="AR1611" s="197"/>
      <c r="AS1611" s="12"/>
      <c r="AT1611" s="224"/>
      <c r="AU1611" s="266"/>
      <c r="AV1611" s="12"/>
      <c r="AW1611" s="12"/>
      <c r="AX1611" s="12"/>
      <c r="AY1611" s="12"/>
      <c r="AZ1611" s="12"/>
      <c r="BA1611" s="12"/>
      <c r="BB1611" s="14"/>
      <c r="BC1611" s="14"/>
      <c r="BD1611" s="15"/>
      <c r="BE1611" s="137"/>
      <c r="BF1611" s="146"/>
      <c r="BG1611" s="146"/>
      <c r="BH1611" s="146"/>
      <c r="BI1611" s="11"/>
      <c r="BJ1611" s="11"/>
      <c r="BK1611" s="11"/>
      <c r="BL1611" s="11"/>
      <c r="BM1611" s="11"/>
      <c r="BN1611" s="11"/>
      <c r="BO1611" s="11"/>
      <c r="BP1611" s="11"/>
      <c r="BQ1611" s="11"/>
      <c r="BR1611" s="11"/>
      <c r="BS1611" s="11"/>
      <c r="BT1611" s="11"/>
      <c r="BU1611" s="11"/>
      <c r="BV1611" s="15"/>
      <c r="BW1611" s="15"/>
      <c r="BX1611" s="15"/>
      <c r="BY1611" s="15"/>
      <c r="BZ1611" s="15"/>
      <c r="CA1611" s="15"/>
      <c r="CB1611" s="15"/>
      <c r="CC1611" s="15"/>
      <c r="CD1611" s="15"/>
      <c r="CE1611" s="15"/>
      <c r="CF1611" s="15"/>
      <c r="CG1611" s="15"/>
      <c r="CH1611" s="15"/>
      <c r="CI1611" s="15"/>
      <c r="CJ1611" s="15"/>
      <c r="CK1611" s="15"/>
      <c r="CL1611" s="15"/>
      <c r="CM1611" s="15"/>
      <c r="CN1611" s="15"/>
      <c r="CO1611" s="15"/>
      <c r="CP1611" s="15"/>
      <c r="CQ1611" s="15"/>
      <c r="CR1611" s="15"/>
      <c r="CS1611" s="15"/>
      <c r="CT1611" s="15"/>
      <c r="CU1611" s="15"/>
      <c r="CV1611" s="15"/>
      <c r="CW1611" s="15"/>
      <c r="CX1611" s="15"/>
      <c r="CY1611" s="15"/>
      <c r="CZ1611" s="15"/>
      <c r="DA1611" s="15"/>
      <c r="DB1611" s="16"/>
      <c r="DC1611" s="16"/>
      <c r="DD1611" s="16"/>
      <c r="DE1611" s="16"/>
      <c r="DF1611" s="17"/>
      <c r="DG1611" s="16"/>
      <c r="DH1611" s="16"/>
      <c r="DI1611" s="16"/>
      <c r="DJ1611" s="16"/>
      <c r="DK1611" s="16"/>
      <c r="DL1611" s="16"/>
      <c r="DM1611" s="185"/>
      <c r="DN1611" s="16"/>
      <c r="DO1611" s="16"/>
      <c r="DP1611" s="16"/>
      <c r="DQ1611" s="16"/>
      <c r="DR1611" s="16"/>
      <c r="DS1611" s="16"/>
      <c r="DT1611" s="16"/>
      <c r="DU1611" s="16"/>
      <c r="DV1611" s="16"/>
      <c r="DW1611" s="138"/>
      <c r="DX1611" s="137"/>
      <c r="DY1611" s="137"/>
      <c r="DZ1611" s="17"/>
      <c r="EA1611" s="15"/>
      <c r="EB1611" s="15"/>
      <c r="EC1611" s="15"/>
      <c r="ED1611" s="15"/>
    </row>
    <row r="1612" spans="1:134" ht="15" hidden="1" customHeight="1" x14ac:dyDescent="0.3">
      <c r="A1612" s="123"/>
      <c r="B1612" s="139"/>
      <c r="C1612" s="553" t="s">
        <v>2479</v>
      </c>
      <c r="D1612" s="151"/>
      <c r="E1612" s="151"/>
      <c r="F1612" s="151"/>
      <c r="G1612" s="151"/>
      <c r="H1612" s="151"/>
      <c r="I1612" s="151"/>
      <c r="J1612" s="151"/>
      <c r="K1612" s="151"/>
      <c r="L1612" s="151"/>
      <c r="M1612" s="151"/>
      <c r="N1612" s="151"/>
      <c r="O1612" s="151"/>
      <c r="P1612" s="151"/>
      <c r="Q1612" s="151"/>
      <c r="R1612" s="151"/>
      <c r="S1612" s="151"/>
      <c r="T1612" s="151"/>
      <c r="U1612" s="151"/>
      <c r="V1612" s="151"/>
      <c r="W1612" s="151"/>
      <c r="X1612" s="151"/>
      <c r="Y1612" s="151"/>
      <c r="Z1612" s="151"/>
      <c r="AA1612" s="151"/>
      <c r="AB1612" s="151"/>
      <c r="AC1612" s="151"/>
      <c r="AD1612" s="151"/>
      <c r="AE1612" s="151"/>
      <c r="AF1612" s="151"/>
      <c r="AG1612" s="151"/>
      <c r="AH1612" s="151"/>
      <c r="AI1612" s="151"/>
      <c r="AJ1612" s="148">
        <f>IF($DM1612=0,0,(IF(_xlfn.BITAND($DM1612, 128),"8,", "") &amp; IF(_xlfn.BITAND($DM1612,64),"7,", "") &amp; IF(_xlfn.BITAND($DM1612,7), _xlfn.BITAND($DM1612,7) &amp; ",", "") &amp; IF(_xlfn.BITAND($DM1612, 56), _xlfn.BITAND($DM1612, 56)/8, "")))</f>
        <v>0</v>
      </c>
      <c r="AK1612" s="483">
        <v>520295</v>
      </c>
      <c r="AL1612" s="483">
        <v>1</v>
      </c>
      <c r="AM1612" s="484" t="s">
        <v>165</v>
      </c>
      <c r="AN1612" s="485" t="s">
        <v>2480</v>
      </c>
      <c r="AO1612" s="485" t="s">
        <v>167</v>
      </c>
      <c r="AP1612" s="485" t="s">
        <v>2480</v>
      </c>
      <c r="AQ1612" s="132" t="s">
        <v>2481</v>
      </c>
      <c r="AR1612" s="225">
        <v>-25</v>
      </c>
      <c r="AS1612" s="142" t="s">
        <v>170</v>
      </c>
      <c r="AT1612" s="198">
        <v>5</v>
      </c>
      <c r="AU1612" s="263">
        <v>1</v>
      </c>
      <c r="AV1612" s="12" t="s">
        <v>259</v>
      </c>
      <c r="AW1612" s="135">
        <v>0</v>
      </c>
      <c r="AX1612" s="135">
        <v>0</v>
      </c>
      <c r="AY1612" s="135">
        <v>0</v>
      </c>
      <c r="AZ1612" s="135">
        <v>0</v>
      </c>
      <c r="BA1612" s="135">
        <v>0</v>
      </c>
      <c r="BB1612" s="136"/>
      <c r="BC1612" s="136"/>
      <c r="BD1612" s="15"/>
      <c r="BE1612" s="137" t="str">
        <f>IF(C1612="","",C1612)</f>
        <v>MFA flow lower than expected</v>
      </c>
      <c r="BF1612" s="146"/>
      <c r="BG1612" s="146"/>
      <c r="BH1612" s="146"/>
      <c r="BI1612" s="11"/>
      <c r="BJ1612" s="11"/>
      <c r="BK1612" s="11"/>
      <c r="BL1612" s="11"/>
      <c r="BM1612" s="11"/>
      <c r="BN1612" s="11"/>
      <c r="BO1612" s="11"/>
      <c r="BP1612" s="11"/>
      <c r="BQ1612" s="11"/>
      <c r="BR1612" s="11"/>
      <c r="BS1612" s="11"/>
      <c r="BT1612" s="11"/>
      <c r="BU1612" s="11"/>
      <c r="BV1612" s="15">
        <f>IF(UPPER(TRIM(D1612))="X",1,0)</f>
        <v>0</v>
      </c>
      <c r="BW1612" s="15">
        <f>IF(UPPER(TRIM(E1612))="X",1,0)</f>
        <v>0</v>
      </c>
      <c r="BX1612" s="15">
        <f>IF(UPPER(TRIM(F1612))="X",1,0)</f>
        <v>0</v>
      </c>
      <c r="BY1612" s="15">
        <f>IF(UPPER(TRIM(G1612))="X",1,0)</f>
        <v>0</v>
      </c>
      <c r="BZ1612" s="15">
        <f>IF(UPPER(TRIM(H1612))="X",1,0)</f>
        <v>0</v>
      </c>
      <c r="CA1612" s="15">
        <f>IF(UPPER(TRIM(J1612))="X",1,0)</f>
        <v>0</v>
      </c>
      <c r="CB1612" s="15">
        <f>IF(UPPER(TRIM(L1612))="X",1,0)</f>
        <v>0</v>
      </c>
      <c r="CC1612" s="15">
        <f>IF(UPPER(TRIM(M1612))="X",1,0)</f>
        <v>0</v>
      </c>
      <c r="CD1612" s="15">
        <f>IF(UPPER(TRIM(I1612))="X",1,0)</f>
        <v>0</v>
      </c>
      <c r="CE1612" s="15">
        <f>IF(UPPER(TRIM(K1612))="X",1,0)</f>
        <v>0</v>
      </c>
      <c r="CF1612" s="15">
        <f t="shared" ref="CF1612:CX1612" si="757">IF(UPPER(TRIM(N1612))="X",1,0)</f>
        <v>0</v>
      </c>
      <c r="CG1612" s="15">
        <f t="shared" si="757"/>
        <v>0</v>
      </c>
      <c r="CH1612" s="15">
        <f t="shared" si="757"/>
        <v>0</v>
      </c>
      <c r="CI1612" s="15">
        <f t="shared" si="757"/>
        <v>0</v>
      </c>
      <c r="CJ1612" s="15">
        <f t="shared" si="757"/>
        <v>0</v>
      </c>
      <c r="CK1612" s="15">
        <f t="shared" si="757"/>
        <v>0</v>
      </c>
      <c r="CL1612" s="15">
        <f t="shared" si="757"/>
        <v>0</v>
      </c>
      <c r="CM1612" s="15">
        <f t="shared" si="757"/>
        <v>0</v>
      </c>
      <c r="CN1612" s="15">
        <f t="shared" si="757"/>
        <v>0</v>
      </c>
      <c r="CO1612" s="15">
        <f t="shared" si="757"/>
        <v>0</v>
      </c>
      <c r="CP1612" s="15">
        <f t="shared" si="757"/>
        <v>0</v>
      </c>
      <c r="CQ1612" s="15">
        <f t="shared" si="757"/>
        <v>0</v>
      </c>
      <c r="CR1612" s="15">
        <f t="shared" si="757"/>
        <v>0</v>
      </c>
      <c r="CS1612" s="15">
        <f t="shared" si="757"/>
        <v>0</v>
      </c>
      <c r="CT1612" s="15">
        <f t="shared" si="757"/>
        <v>0</v>
      </c>
      <c r="CU1612" s="15">
        <f t="shared" si="757"/>
        <v>0</v>
      </c>
      <c r="CV1612" s="15">
        <f t="shared" si="757"/>
        <v>0</v>
      </c>
      <c r="CW1612" s="15">
        <f t="shared" si="757"/>
        <v>0</v>
      </c>
      <c r="CX1612" s="15">
        <f t="shared" si="757"/>
        <v>0</v>
      </c>
      <c r="CY1612" s="15">
        <v>0</v>
      </c>
      <c r="CZ1612" s="15">
        <f>IF(UPPER(TRIM(AH1612))="X",1,0)</f>
        <v>0</v>
      </c>
      <c r="DA1612" s="15">
        <v>0</v>
      </c>
      <c r="DB1612" s="16">
        <f>IF(UPPER(TRIM(AM1612))="P", 0, IF(UPPER(TRIM(AM1612))="C", 16384, IF(UPPER(TRIM(AM1612))="B", 32768, IF(UPPER(TRIM(AM1612))="U", 49152, -1))))</f>
        <v>0</v>
      </c>
      <c r="DC1612" s="16">
        <f>HEX2DEC(AN1612)</f>
        <v>4159</v>
      </c>
      <c r="DD1612" s="16">
        <f>IF(UPPER(TRIM(BB1612))="",0,IF(UPPER(TRIM(BB1612))="M",32,IF(UPPER(TRIM(BB1612))="H",64,IF(UPPER(TRIM(BB1612))="I",128,-1))))</f>
        <v>0</v>
      </c>
      <c r="DE1612" s="16">
        <f>IF(UPPER(TRIM(BC1612))="",0, IF(UPPER(TRIM(BC1612))="U",1,IF(UPPER(TRIM(BC1612))="A",2,IF(UPPER(TRIM(BC1612))="B1",4,IF(UPPER(TRIM(BC1612))="B2",8,IF(UPPER(TRIM(BC1612))="C",16,-1))))))</f>
        <v>0</v>
      </c>
      <c r="DF1612" s="17"/>
      <c r="DG1612" s="16">
        <v>856</v>
      </c>
      <c r="DH1612" s="16">
        <f>AK1612</f>
        <v>520295</v>
      </c>
      <c r="DI1612" s="16">
        <f>AL1612</f>
        <v>1</v>
      </c>
      <c r="DJ1612" s="16">
        <f>DB1612 + DC1612</f>
        <v>4159</v>
      </c>
      <c r="DK1612" s="16">
        <f>HEX2DEC(AO1612)</f>
        <v>0</v>
      </c>
      <c r="DL1612" s="16">
        <f>HEX2DEC(AP1612)</f>
        <v>4159</v>
      </c>
      <c r="DM1612" s="13">
        <v>0</v>
      </c>
      <c r="DN1612" s="16">
        <v>683</v>
      </c>
      <c r="DO1612" s="16">
        <f>BV1612*2^15+BW1612*2^14+BX1612*2^13+BY1612*2^12+BZ1612*2^11+CA1612*2^10+CB1612*2^9+CC1612*2^8+CD1612*2^7+CE1612*2^6+CF1612*2^5+CG1612*2^4+CH1612*2^3+CI1612*2^2+CJ1612*2^1+CK1612*2^0</f>
        <v>0</v>
      </c>
      <c r="DP1612" s="16">
        <f>CL1612*2^15+CM1612*2^14+CN1612*2^13+CO1612*2^12+CP1612*2^11+CQ1612*2^10+CR1612*2^9+CS1612*2^8+CT1612*2^7+CU1612*2^6+CV1612*2^5+CW1612*2^4+CX1612*2^3+CY1612*2^2+CZ1612*2^1+DA1612*2^0</f>
        <v>0</v>
      </c>
      <c r="DQ1612" s="16">
        <f>IF(DS1612=2,AT1612*1000,AT1612)</f>
        <v>5000</v>
      </c>
      <c r="DR1612" s="16">
        <f>IF(DT1612=2,AU1612*1000,AU1612)</f>
        <v>1000</v>
      </c>
      <c r="DS1612" s="16">
        <v>2</v>
      </c>
      <c r="DT1612" s="16">
        <v>2</v>
      </c>
      <c r="DU1612" s="16">
        <f>MAX(0,MIN(AX1612,3))*2^14+MAX(0,MIN(AY1612,3))*2^12+MAX(0,MIN(AZ1612,3))*2^10+MAX(0,MIN(BA1612,3))*2^8+IF(AW1612&lt;0,31,IF(AW1612&gt;30,30,AW1612))</f>
        <v>0</v>
      </c>
      <c r="DV1612" s="16">
        <f>DD1612 + DE1612</f>
        <v>0</v>
      </c>
      <c r="DW1612" s="138"/>
      <c r="DX1612" s="137"/>
      <c r="DY1612" s="137"/>
      <c r="DZ1612" s="17"/>
      <c r="EA1612" s="15"/>
      <c r="EB1612" s="15"/>
      <c r="EC1612" s="15"/>
      <c r="ED1612" s="15"/>
    </row>
    <row r="1613" spans="1:134" ht="15" hidden="1" customHeight="1" x14ac:dyDescent="0.3">
      <c r="A1613" s="123"/>
      <c r="B1613" s="139"/>
      <c r="C1613" s="553"/>
      <c r="D1613" s="204"/>
      <c r="E1613" s="204"/>
      <c r="F1613" s="204"/>
      <c r="G1613" s="204"/>
      <c r="H1613" s="204"/>
      <c r="I1613" s="204"/>
      <c r="J1613" s="204"/>
      <c r="K1613" s="204"/>
      <c r="L1613" s="204"/>
      <c r="M1613" s="204"/>
      <c r="N1613" s="204"/>
      <c r="O1613" s="204"/>
      <c r="P1613" s="204"/>
      <c r="Q1613" s="204"/>
      <c r="R1613" s="204"/>
      <c r="S1613" s="204"/>
      <c r="T1613" s="204"/>
      <c r="U1613" s="204"/>
      <c r="V1613" s="204"/>
      <c r="W1613" s="204"/>
      <c r="X1613" s="204"/>
      <c r="Y1613" s="204"/>
      <c r="Z1613" s="204"/>
      <c r="AA1613" s="204"/>
      <c r="AB1613" s="204"/>
      <c r="AC1613" s="204"/>
      <c r="AD1613" s="204"/>
      <c r="AE1613" s="204"/>
      <c r="AF1613" s="204"/>
      <c r="AG1613" s="204"/>
      <c r="AH1613" s="204"/>
      <c r="AI1613" s="204"/>
      <c r="AJ1613" s="148"/>
      <c r="AK1613" s="184"/>
      <c r="AL1613" s="184"/>
      <c r="AM1613" s="286"/>
      <c r="AN1613" s="287"/>
      <c r="AO1613" s="287"/>
      <c r="AP1613" s="287"/>
      <c r="AQ1613" s="132" t="s">
        <v>308</v>
      </c>
      <c r="AR1613" s="134">
        <v>800</v>
      </c>
      <c r="AS1613" s="12" t="s">
        <v>191</v>
      </c>
      <c r="AT1613" s="224"/>
      <c r="AU1613" s="266"/>
      <c r="AV1613" s="12"/>
      <c r="AW1613" s="12"/>
      <c r="AX1613" s="12"/>
      <c r="AY1613" s="12"/>
      <c r="AZ1613" s="12"/>
      <c r="BA1613" s="12"/>
      <c r="BB1613" s="14"/>
      <c r="BC1613" s="14"/>
      <c r="BD1613" s="15"/>
      <c r="BE1613" s="137"/>
      <c r="BF1613" s="146"/>
      <c r="BG1613" s="146"/>
      <c r="BH1613" s="146"/>
      <c r="BI1613" s="11"/>
      <c r="BJ1613" s="11"/>
      <c r="BK1613" s="11"/>
      <c r="BL1613" s="11"/>
      <c r="BM1613" s="11"/>
      <c r="BN1613" s="11"/>
      <c r="BO1613" s="11"/>
      <c r="BP1613" s="11"/>
      <c r="BQ1613" s="11"/>
      <c r="BR1613" s="11"/>
      <c r="BS1613" s="11"/>
      <c r="BT1613" s="11"/>
      <c r="BU1613" s="11"/>
      <c r="BV1613" s="15"/>
      <c r="BW1613" s="15"/>
      <c r="BX1613" s="15"/>
      <c r="BY1613" s="15"/>
      <c r="BZ1613" s="15"/>
      <c r="CA1613" s="15"/>
      <c r="CB1613" s="15"/>
      <c r="CC1613" s="15"/>
      <c r="CD1613" s="15"/>
      <c r="CE1613" s="15"/>
      <c r="CF1613" s="15"/>
      <c r="CG1613" s="15"/>
      <c r="CH1613" s="15"/>
      <c r="CI1613" s="15"/>
      <c r="CJ1613" s="15"/>
      <c r="CK1613" s="15"/>
      <c r="CL1613" s="15"/>
      <c r="CM1613" s="15"/>
      <c r="CN1613" s="15"/>
      <c r="CO1613" s="15"/>
      <c r="CP1613" s="15"/>
      <c r="CQ1613" s="15"/>
      <c r="CR1613" s="15"/>
      <c r="CS1613" s="15"/>
      <c r="CT1613" s="15"/>
      <c r="CU1613" s="15"/>
      <c r="CV1613" s="15"/>
      <c r="CW1613" s="15"/>
      <c r="CX1613" s="15"/>
      <c r="CY1613" s="15"/>
      <c r="CZ1613" s="15"/>
      <c r="DA1613" s="15"/>
      <c r="DB1613" s="16"/>
      <c r="DC1613" s="16"/>
      <c r="DD1613" s="16"/>
      <c r="DE1613" s="16"/>
      <c r="DF1613" s="17"/>
      <c r="DG1613" s="16"/>
      <c r="DH1613" s="16"/>
      <c r="DI1613" s="16"/>
      <c r="DJ1613" s="16"/>
      <c r="DK1613" s="16"/>
      <c r="DL1613" s="16"/>
      <c r="DM1613" s="185"/>
      <c r="DN1613" s="16"/>
      <c r="DO1613" s="16"/>
      <c r="DP1613" s="16"/>
      <c r="DQ1613" s="16"/>
      <c r="DR1613" s="16"/>
      <c r="DS1613" s="16"/>
      <c r="DT1613" s="16"/>
      <c r="DU1613" s="16"/>
      <c r="DV1613" s="16"/>
      <c r="DW1613" s="138"/>
      <c r="DX1613" s="137"/>
      <c r="DY1613" s="137"/>
      <c r="DZ1613" s="17"/>
      <c r="EA1613" s="15"/>
      <c r="EB1613" s="15"/>
      <c r="EC1613" s="15"/>
      <c r="ED1613" s="15"/>
    </row>
    <row r="1614" spans="1:134" ht="15" hidden="1" customHeight="1" x14ac:dyDescent="0.3">
      <c r="A1614" s="220"/>
      <c r="B1614" s="139"/>
      <c r="C1614" s="553"/>
      <c r="D1614" s="204"/>
      <c r="E1614" s="204"/>
      <c r="F1614" s="204"/>
      <c r="G1614" s="204"/>
      <c r="H1614" s="204"/>
      <c r="I1614" s="204"/>
      <c r="J1614" s="204"/>
      <c r="K1614" s="204"/>
      <c r="L1614" s="204"/>
      <c r="M1614" s="204"/>
      <c r="N1614" s="204"/>
      <c r="O1614" s="204"/>
      <c r="P1614" s="204"/>
      <c r="Q1614" s="204"/>
      <c r="R1614" s="204"/>
      <c r="S1614" s="204"/>
      <c r="T1614" s="204"/>
      <c r="U1614" s="204"/>
      <c r="V1614" s="204"/>
      <c r="W1614" s="204"/>
      <c r="X1614" s="204"/>
      <c r="Y1614" s="204"/>
      <c r="Z1614" s="204"/>
      <c r="AA1614" s="204"/>
      <c r="AB1614" s="204"/>
      <c r="AC1614" s="204"/>
      <c r="AD1614" s="204"/>
      <c r="AE1614" s="204"/>
      <c r="AF1614" s="204"/>
      <c r="AG1614" s="204"/>
      <c r="AH1614" s="204"/>
      <c r="AI1614" s="204"/>
      <c r="AJ1614" s="148"/>
      <c r="AK1614" s="184"/>
      <c r="AL1614" s="184"/>
      <c r="AM1614" s="286"/>
      <c r="AN1614" s="287"/>
      <c r="AO1614" s="287"/>
      <c r="AP1614" s="287"/>
      <c r="AQ1614" s="140" t="s">
        <v>359</v>
      </c>
      <c r="AR1614" s="147">
        <v>10</v>
      </c>
      <c r="AS1614" s="142" t="s">
        <v>194</v>
      </c>
      <c r="AT1614" s="224"/>
      <c r="AU1614" s="266"/>
      <c r="AV1614" s="12"/>
      <c r="AW1614" s="12"/>
      <c r="AX1614" s="12"/>
      <c r="AY1614" s="12"/>
      <c r="AZ1614" s="12"/>
      <c r="BA1614" s="12"/>
      <c r="BB1614" s="14"/>
      <c r="BC1614" s="14"/>
      <c r="BD1614" s="15"/>
      <c r="BE1614" s="137"/>
      <c r="BF1614" s="146"/>
      <c r="BG1614" s="146"/>
      <c r="BH1614" s="146"/>
      <c r="BI1614" s="11"/>
      <c r="BJ1614" s="11"/>
      <c r="BK1614" s="11"/>
      <c r="BL1614" s="11"/>
      <c r="BM1614" s="11"/>
      <c r="BN1614" s="11"/>
      <c r="BO1614" s="11"/>
      <c r="BP1614" s="11"/>
      <c r="BQ1614" s="11"/>
      <c r="BR1614" s="11"/>
      <c r="BS1614" s="11"/>
      <c r="BT1614" s="11"/>
      <c r="BU1614" s="11"/>
      <c r="BV1614" s="15"/>
      <c r="BW1614" s="15"/>
      <c r="BX1614" s="15"/>
      <c r="BY1614" s="15"/>
      <c r="BZ1614" s="15"/>
      <c r="CA1614" s="15"/>
      <c r="CB1614" s="15"/>
      <c r="CC1614" s="15"/>
      <c r="CD1614" s="15"/>
      <c r="CE1614" s="15"/>
      <c r="CF1614" s="15"/>
      <c r="CG1614" s="15"/>
      <c r="CH1614" s="15"/>
      <c r="CI1614" s="15"/>
      <c r="CJ1614" s="15"/>
      <c r="CK1614" s="15"/>
      <c r="CL1614" s="15"/>
      <c r="CM1614" s="15"/>
      <c r="CN1614" s="15"/>
      <c r="CO1614" s="15"/>
      <c r="CP1614" s="15"/>
      <c r="CQ1614" s="15"/>
      <c r="CR1614" s="15"/>
      <c r="CS1614" s="15"/>
      <c r="CT1614" s="15"/>
      <c r="CU1614" s="15"/>
      <c r="CV1614" s="15"/>
      <c r="CW1614" s="15"/>
      <c r="CX1614" s="15"/>
      <c r="CY1614" s="15"/>
      <c r="CZ1614" s="15"/>
      <c r="DA1614" s="15"/>
      <c r="DB1614" s="16"/>
      <c r="DC1614" s="16"/>
      <c r="DD1614" s="16"/>
      <c r="DE1614" s="16"/>
      <c r="DF1614" s="17"/>
      <c r="DG1614" s="16"/>
      <c r="DH1614" s="16"/>
      <c r="DI1614" s="16"/>
      <c r="DJ1614" s="16"/>
      <c r="DK1614" s="16"/>
      <c r="DL1614" s="16"/>
      <c r="DM1614" s="185"/>
      <c r="DN1614" s="16"/>
      <c r="DO1614" s="16"/>
      <c r="DP1614" s="16"/>
      <c r="DQ1614" s="16"/>
      <c r="DR1614" s="16"/>
      <c r="DS1614" s="16"/>
      <c r="DT1614" s="16"/>
      <c r="DU1614" s="16"/>
      <c r="DV1614" s="16"/>
      <c r="DW1614" s="138"/>
      <c r="DX1614" s="137"/>
      <c r="DY1614" s="137"/>
      <c r="DZ1614" s="17"/>
      <c r="EA1614" s="15"/>
      <c r="EB1614" s="15"/>
      <c r="EC1614" s="15"/>
      <c r="ED1614" s="15"/>
    </row>
    <row r="1615" spans="1:134" ht="15" hidden="1" customHeight="1" x14ac:dyDescent="0.3">
      <c r="A1615" s="154"/>
      <c r="B1615" s="139"/>
      <c r="C1615" s="553"/>
      <c r="D1615" s="204"/>
      <c r="E1615" s="204"/>
      <c r="F1615" s="204"/>
      <c r="G1615" s="204"/>
      <c r="H1615" s="204"/>
      <c r="I1615" s="204"/>
      <c r="J1615" s="204"/>
      <c r="K1615" s="204"/>
      <c r="L1615" s="204"/>
      <c r="M1615" s="204"/>
      <c r="N1615" s="204"/>
      <c r="O1615" s="204"/>
      <c r="P1615" s="204"/>
      <c r="Q1615" s="204"/>
      <c r="R1615" s="204"/>
      <c r="S1615" s="204"/>
      <c r="T1615" s="204"/>
      <c r="U1615" s="204"/>
      <c r="V1615" s="204"/>
      <c r="W1615" s="204"/>
      <c r="X1615" s="204"/>
      <c r="Y1615" s="204"/>
      <c r="Z1615" s="204"/>
      <c r="AA1615" s="204"/>
      <c r="AB1615" s="204"/>
      <c r="AC1615" s="204"/>
      <c r="AD1615" s="204"/>
      <c r="AE1615" s="204"/>
      <c r="AF1615" s="204"/>
      <c r="AG1615" s="204"/>
      <c r="AH1615" s="204"/>
      <c r="AI1615" s="204"/>
      <c r="AJ1615" s="148"/>
      <c r="AK1615" s="184"/>
      <c r="AL1615" s="184"/>
      <c r="AM1615" s="286"/>
      <c r="AN1615" s="287"/>
      <c r="AO1615" s="287"/>
      <c r="AP1615" s="287"/>
      <c r="AQ1615" s="140"/>
      <c r="AR1615" s="197"/>
      <c r="AS1615" s="12"/>
      <c r="AT1615" s="224"/>
      <c r="AU1615" s="266"/>
      <c r="AV1615" s="12"/>
      <c r="AW1615" s="12"/>
      <c r="AX1615" s="12"/>
      <c r="AY1615" s="12"/>
      <c r="AZ1615" s="12"/>
      <c r="BA1615" s="12"/>
      <c r="BB1615" s="14"/>
      <c r="BC1615" s="14"/>
      <c r="BD1615" s="15"/>
      <c r="BE1615" s="137"/>
      <c r="BF1615" s="146"/>
      <c r="BG1615" s="146"/>
      <c r="BH1615" s="146"/>
      <c r="BI1615" s="11"/>
      <c r="BJ1615" s="11"/>
      <c r="BK1615" s="11"/>
      <c r="BL1615" s="11"/>
      <c r="BM1615" s="11"/>
      <c r="BN1615" s="11"/>
      <c r="BO1615" s="11"/>
      <c r="BP1615" s="11"/>
      <c r="BQ1615" s="11"/>
      <c r="BR1615" s="11"/>
      <c r="BS1615" s="11"/>
      <c r="BT1615" s="11"/>
      <c r="BU1615" s="11"/>
      <c r="BV1615" s="15"/>
      <c r="BW1615" s="15"/>
      <c r="BX1615" s="15"/>
      <c r="BY1615" s="15"/>
      <c r="BZ1615" s="15"/>
      <c r="CA1615" s="15"/>
      <c r="CB1615" s="15"/>
      <c r="CC1615" s="15"/>
      <c r="CD1615" s="15"/>
      <c r="CE1615" s="15"/>
      <c r="CF1615" s="15"/>
      <c r="CG1615" s="15"/>
      <c r="CH1615" s="15"/>
      <c r="CI1615" s="15"/>
      <c r="CJ1615" s="15"/>
      <c r="CK1615" s="15"/>
      <c r="CL1615" s="15"/>
      <c r="CM1615" s="15"/>
      <c r="CN1615" s="15"/>
      <c r="CO1615" s="15"/>
      <c r="CP1615" s="15"/>
      <c r="CQ1615" s="15"/>
      <c r="CR1615" s="15"/>
      <c r="CS1615" s="15"/>
      <c r="CT1615" s="15"/>
      <c r="CU1615" s="15"/>
      <c r="CV1615" s="15"/>
      <c r="CW1615" s="15"/>
      <c r="CX1615" s="15"/>
      <c r="CY1615" s="15"/>
      <c r="CZ1615" s="15"/>
      <c r="DA1615" s="15"/>
      <c r="DB1615" s="16"/>
      <c r="DC1615" s="16"/>
      <c r="DD1615" s="16"/>
      <c r="DE1615" s="16"/>
      <c r="DF1615" s="17"/>
      <c r="DG1615" s="16"/>
      <c r="DH1615" s="16"/>
      <c r="DI1615" s="16"/>
      <c r="DJ1615" s="16"/>
      <c r="DK1615" s="16"/>
      <c r="DL1615" s="16"/>
      <c r="DM1615" s="185"/>
      <c r="DN1615" s="16"/>
      <c r="DO1615" s="16"/>
      <c r="DP1615" s="16"/>
      <c r="DQ1615" s="16"/>
      <c r="DR1615" s="16"/>
      <c r="DS1615" s="16"/>
      <c r="DT1615" s="16"/>
      <c r="DU1615" s="16"/>
      <c r="DV1615" s="16"/>
      <c r="DW1615" s="138"/>
      <c r="DX1615" s="137"/>
      <c r="DY1615" s="137"/>
      <c r="DZ1615" s="17"/>
      <c r="EA1615" s="15"/>
      <c r="EB1615" s="15"/>
      <c r="EC1615" s="15"/>
      <c r="ED1615" s="15"/>
    </row>
    <row r="1616" spans="1:134" ht="15" hidden="1" customHeight="1" x14ac:dyDescent="0.3">
      <c r="A1616" s="154"/>
      <c r="B1616" s="139"/>
      <c r="C1616" s="553" t="s">
        <v>2482</v>
      </c>
      <c r="D1616" s="151"/>
      <c r="E1616" s="151"/>
      <c r="F1616" s="151"/>
      <c r="G1616" s="151"/>
      <c r="H1616" s="151"/>
      <c r="I1616" s="151"/>
      <c r="J1616" s="151"/>
      <c r="K1616" s="151"/>
      <c r="L1616" s="151"/>
      <c r="M1616" s="151"/>
      <c r="N1616" s="151"/>
      <c r="O1616" s="151"/>
      <c r="P1616" s="151"/>
      <c r="Q1616" s="151"/>
      <c r="R1616" s="151"/>
      <c r="S1616" s="151"/>
      <c r="T1616" s="151"/>
      <c r="U1616" s="151"/>
      <c r="V1616" s="151"/>
      <c r="W1616" s="151"/>
      <c r="X1616" s="151"/>
      <c r="Y1616" s="151"/>
      <c r="Z1616" s="151"/>
      <c r="AA1616" s="151"/>
      <c r="AB1616" s="151"/>
      <c r="AC1616" s="151"/>
      <c r="AD1616" s="151"/>
      <c r="AE1616" s="151"/>
      <c r="AF1616" s="151"/>
      <c r="AG1616" s="151"/>
      <c r="AH1616" s="151"/>
      <c r="AI1616" s="151"/>
      <c r="AJ1616" s="148">
        <f>IF($DM1616=0,0,(IF(_xlfn.BITAND($DM1616, 128),"8,", "") &amp; IF(_xlfn.BITAND($DM1616,64),"7,", "") &amp; IF(_xlfn.BITAND($DM1616,7), _xlfn.BITAND($DM1616,7) &amp; ",", "") &amp; IF(_xlfn.BITAND($DM1616, 56), _xlfn.BITAND($DM1616, 56)/8, "")))</f>
        <v>0</v>
      </c>
      <c r="AK1616" s="483">
        <v>520296</v>
      </c>
      <c r="AL1616" s="483">
        <v>0</v>
      </c>
      <c r="AM1616" s="484" t="s">
        <v>165</v>
      </c>
      <c r="AN1616" s="485" t="s">
        <v>2483</v>
      </c>
      <c r="AO1616" s="485" t="s">
        <v>167</v>
      </c>
      <c r="AP1616" s="485" t="s">
        <v>2483</v>
      </c>
      <c r="AQ1616" s="132" t="s">
        <v>2484</v>
      </c>
      <c r="AR1616" s="225">
        <v>25</v>
      </c>
      <c r="AS1616" s="142" t="s">
        <v>170</v>
      </c>
      <c r="AT1616" s="198">
        <v>5</v>
      </c>
      <c r="AU1616" s="263">
        <v>1</v>
      </c>
      <c r="AV1616" s="12" t="s">
        <v>259</v>
      </c>
      <c r="AW1616" s="135">
        <v>0</v>
      </c>
      <c r="AX1616" s="135">
        <v>0</v>
      </c>
      <c r="AY1616" s="135">
        <v>0</v>
      </c>
      <c r="AZ1616" s="135">
        <v>0</v>
      </c>
      <c r="BA1616" s="135">
        <v>0</v>
      </c>
      <c r="BB1616" s="136"/>
      <c r="BC1616" s="136"/>
      <c r="BD1616" s="15"/>
      <c r="BE1616" s="137" t="str">
        <f>IF(C1616="","",C1616)</f>
        <v>MFA flow higher than expected</v>
      </c>
      <c r="BF1616" s="146"/>
      <c r="BG1616" s="146"/>
      <c r="BH1616" s="146"/>
      <c r="BI1616" s="11"/>
      <c r="BJ1616" s="11"/>
      <c r="BK1616" s="11"/>
      <c r="BL1616" s="11"/>
      <c r="BM1616" s="11"/>
      <c r="BN1616" s="11"/>
      <c r="BO1616" s="11"/>
      <c r="BP1616" s="11"/>
      <c r="BQ1616" s="11"/>
      <c r="BR1616" s="11"/>
      <c r="BS1616" s="11"/>
      <c r="BT1616" s="11"/>
      <c r="BU1616" s="11"/>
      <c r="BV1616" s="15">
        <f>IF(UPPER(TRIM(D1616))="X",1,0)</f>
        <v>0</v>
      </c>
      <c r="BW1616" s="15">
        <f>IF(UPPER(TRIM(E1616))="X",1,0)</f>
        <v>0</v>
      </c>
      <c r="BX1616" s="15">
        <f>IF(UPPER(TRIM(F1616))="X",1,0)</f>
        <v>0</v>
      </c>
      <c r="BY1616" s="15">
        <f>IF(UPPER(TRIM(G1616))="X",1,0)</f>
        <v>0</v>
      </c>
      <c r="BZ1616" s="15">
        <f>IF(UPPER(TRIM(H1616))="X",1,0)</f>
        <v>0</v>
      </c>
      <c r="CA1616" s="15">
        <f>IF(UPPER(TRIM(J1616))="X",1,0)</f>
        <v>0</v>
      </c>
      <c r="CB1616" s="15">
        <f>IF(UPPER(TRIM(L1616))="X",1,0)</f>
        <v>0</v>
      </c>
      <c r="CC1616" s="15">
        <f>IF(UPPER(TRIM(M1616))="X",1,0)</f>
        <v>0</v>
      </c>
      <c r="CD1616" s="15">
        <f>IF(UPPER(TRIM(I1616))="X",1,0)</f>
        <v>0</v>
      </c>
      <c r="CE1616" s="15">
        <f>IF(UPPER(TRIM(K1616))="X",1,0)</f>
        <v>0</v>
      </c>
      <c r="CF1616" s="15">
        <f t="shared" ref="CF1616:CX1616" si="758">IF(UPPER(TRIM(N1616))="X",1,0)</f>
        <v>0</v>
      </c>
      <c r="CG1616" s="15">
        <f t="shared" si="758"/>
        <v>0</v>
      </c>
      <c r="CH1616" s="15">
        <f t="shared" si="758"/>
        <v>0</v>
      </c>
      <c r="CI1616" s="15">
        <f t="shared" si="758"/>
        <v>0</v>
      </c>
      <c r="CJ1616" s="15">
        <f t="shared" si="758"/>
        <v>0</v>
      </c>
      <c r="CK1616" s="15">
        <f t="shared" si="758"/>
        <v>0</v>
      </c>
      <c r="CL1616" s="15">
        <f t="shared" si="758"/>
        <v>0</v>
      </c>
      <c r="CM1616" s="15">
        <f t="shared" si="758"/>
        <v>0</v>
      </c>
      <c r="CN1616" s="15">
        <f t="shared" si="758"/>
        <v>0</v>
      </c>
      <c r="CO1616" s="15">
        <f t="shared" si="758"/>
        <v>0</v>
      </c>
      <c r="CP1616" s="15">
        <f t="shared" si="758"/>
        <v>0</v>
      </c>
      <c r="CQ1616" s="15">
        <f t="shared" si="758"/>
        <v>0</v>
      </c>
      <c r="CR1616" s="15">
        <f t="shared" si="758"/>
        <v>0</v>
      </c>
      <c r="CS1616" s="15">
        <f t="shared" si="758"/>
        <v>0</v>
      </c>
      <c r="CT1616" s="15">
        <f t="shared" si="758"/>
        <v>0</v>
      </c>
      <c r="CU1616" s="15">
        <f t="shared" si="758"/>
        <v>0</v>
      </c>
      <c r="CV1616" s="15">
        <f t="shared" si="758"/>
        <v>0</v>
      </c>
      <c r="CW1616" s="15">
        <f t="shared" si="758"/>
        <v>0</v>
      </c>
      <c r="CX1616" s="15">
        <f t="shared" si="758"/>
        <v>0</v>
      </c>
      <c r="CY1616" s="15">
        <v>0</v>
      </c>
      <c r="CZ1616" s="15">
        <f>IF(UPPER(TRIM(AH1616))="X",1,0)</f>
        <v>0</v>
      </c>
      <c r="DA1616" s="15">
        <v>0</v>
      </c>
      <c r="DB1616" s="16">
        <f>IF(UPPER(TRIM(AM1616))="P", 0, IF(UPPER(TRIM(AM1616))="C", 16384, IF(UPPER(TRIM(AM1616))="B", 32768, IF(UPPER(TRIM(AM1616))="U", 49152, -1))))</f>
        <v>0</v>
      </c>
      <c r="DC1616" s="16">
        <f>HEX2DEC(AN1616)</f>
        <v>4160</v>
      </c>
      <c r="DD1616" s="16">
        <f>IF(UPPER(TRIM(BB1616))="",0,IF(UPPER(TRIM(BB1616))="M",32,IF(UPPER(TRIM(BB1616))="H",64,IF(UPPER(TRIM(BB1616))="I",128,-1))))</f>
        <v>0</v>
      </c>
      <c r="DE1616" s="16">
        <f>IF(UPPER(TRIM(BC1616))="",0, IF(UPPER(TRIM(BC1616))="U",1,IF(UPPER(TRIM(BC1616))="A",2,IF(UPPER(TRIM(BC1616))="B1",4,IF(UPPER(TRIM(BC1616))="B2",8,IF(UPPER(TRIM(BC1616))="C",16,-1))))))</f>
        <v>0</v>
      </c>
      <c r="DF1616" s="17"/>
      <c r="DG1616" s="16">
        <v>857</v>
      </c>
      <c r="DH1616" s="16">
        <f>AK1616</f>
        <v>520296</v>
      </c>
      <c r="DI1616" s="16">
        <f>AL1616</f>
        <v>0</v>
      </c>
      <c r="DJ1616" s="16">
        <f>DB1616 + DC1616</f>
        <v>4160</v>
      </c>
      <c r="DK1616" s="16">
        <f>HEX2DEC(AO1616)</f>
        <v>0</v>
      </c>
      <c r="DL1616" s="16">
        <f>HEX2DEC(AP1616)</f>
        <v>4160</v>
      </c>
      <c r="DM1616" s="13">
        <v>0</v>
      </c>
      <c r="DN1616" s="16">
        <v>684</v>
      </c>
      <c r="DO1616" s="16">
        <f>BV1616*2^15+BW1616*2^14+BX1616*2^13+BY1616*2^12+BZ1616*2^11+CA1616*2^10+CB1616*2^9+CC1616*2^8+CD1616*2^7+CE1616*2^6+CF1616*2^5+CG1616*2^4+CH1616*2^3+CI1616*2^2+CJ1616*2^1+CK1616*2^0</f>
        <v>0</v>
      </c>
      <c r="DP1616" s="16">
        <f>CL1616*2^15+CM1616*2^14+CN1616*2^13+CO1616*2^12+CP1616*2^11+CQ1616*2^10+CR1616*2^9+CS1616*2^8+CT1616*2^7+CU1616*2^6+CV1616*2^5+CW1616*2^4+CX1616*2^3+CY1616*2^2+CZ1616*2^1+DA1616*2^0</f>
        <v>0</v>
      </c>
      <c r="DQ1616" s="16">
        <f>IF(DS1616=2,AT1616*1000,AT1616)</f>
        <v>5000</v>
      </c>
      <c r="DR1616" s="16">
        <f>IF(DT1616=2,AU1616*1000,AU1616)</f>
        <v>1000</v>
      </c>
      <c r="DS1616" s="16">
        <v>2</v>
      </c>
      <c r="DT1616" s="16">
        <v>2</v>
      </c>
      <c r="DU1616" s="16">
        <f>MAX(0,MIN(AX1616,3))*2^14+MAX(0,MIN(AY1616,3))*2^12+MAX(0,MIN(AZ1616,3))*2^10+MAX(0,MIN(BA1616,3))*2^8+IF(AW1616&lt;0,31,IF(AW1616&gt;30,30,AW1616))</f>
        <v>0</v>
      </c>
      <c r="DV1616" s="16">
        <f>DD1616 + DE1616</f>
        <v>0</v>
      </c>
      <c r="DW1616" s="138"/>
      <c r="DX1616" s="137"/>
      <c r="DY1616" s="137"/>
      <c r="DZ1616" s="17"/>
      <c r="EA1616" s="15"/>
      <c r="EB1616" s="15"/>
      <c r="EC1616" s="15"/>
      <c r="ED1616" s="15"/>
    </row>
    <row r="1617" spans="1:134" ht="15" hidden="1" customHeight="1" x14ac:dyDescent="0.3">
      <c r="A1617" s="123"/>
      <c r="B1617" s="139"/>
      <c r="C1617" s="553"/>
      <c r="D1617" s="204"/>
      <c r="E1617" s="204"/>
      <c r="F1617" s="204"/>
      <c r="G1617" s="204"/>
      <c r="H1617" s="204"/>
      <c r="I1617" s="204"/>
      <c r="J1617" s="204"/>
      <c r="K1617" s="204"/>
      <c r="L1617" s="204"/>
      <c r="M1617" s="204"/>
      <c r="N1617" s="204"/>
      <c r="O1617" s="204"/>
      <c r="P1617" s="204"/>
      <c r="Q1617" s="204"/>
      <c r="R1617" s="204"/>
      <c r="S1617" s="204"/>
      <c r="T1617" s="204"/>
      <c r="U1617" s="204"/>
      <c r="V1617" s="204"/>
      <c r="W1617" s="204"/>
      <c r="X1617" s="204"/>
      <c r="Y1617" s="204"/>
      <c r="Z1617" s="204"/>
      <c r="AA1617" s="204"/>
      <c r="AB1617" s="204"/>
      <c r="AC1617" s="204"/>
      <c r="AD1617" s="204"/>
      <c r="AE1617" s="204"/>
      <c r="AF1617" s="204"/>
      <c r="AG1617" s="204"/>
      <c r="AH1617" s="204"/>
      <c r="AI1617" s="204"/>
      <c r="AJ1617" s="148"/>
      <c r="AK1617" s="184"/>
      <c r="AL1617" s="184"/>
      <c r="AM1617" s="286"/>
      <c r="AN1617" s="287"/>
      <c r="AO1617" s="287"/>
      <c r="AP1617" s="287"/>
      <c r="AQ1617" s="132" t="s">
        <v>2485</v>
      </c>
      <c r="AR1617" s="197"/>
      <c r="AS1617" s="12"/>
      <c r="AT1617" s="224"/>
      <c r="AU1617" s="266"/>
      <c r="AV1617" s="12"/>
      <c r="AW1617" s="12"/>
      <c r="AX1617" s="12"/>
      <c r="AY1617" s="12"/>
      <c r="AZ1617" s="12"/>
      <c r="BA1617" s="12"/>
      <c r="BB1617" s="14"/>
      <c r="BC1617" s="14"/>
      <c r="BD1617" s="15"/>
      <c r="BE1617" s="137"/>
      <c r="BF1617" s="146"/>
      <c r="BG1617" s="146"/>
      <c r="BH1617" s="146"/>
      <c r="BI1617" s="11"/>
      <c r="BJ1617" s="11"/>
      <c r="BK1617" s="11"/>
      <c r="BL1617" s="11"/>
      <c r="BM1617" s="11"/>
      <c r="BN1617" s="11"/>
      <c r="BO1617" s="11"/>
      <c r="BP1617" s="11"/>
      <c r="BQ1617" s="11"/>
      <c r="BR1617" s="11"/>
      <c r="BS1617" s="11"/>
      <c r="BT1617" s="11"/>
      <c r="BU1617" s="11"/>
      <c r="BV1617" s="15"/>
      <c r="BW1617" s="15"/>
      <c r="BX1617" s="15"/>
      <c r="BY1617" s="15"/>
      <c r="BZ1617" s="15"/>
      <c r="CA1617" s="15"/>
      <c r="CB1617" s="15"/>
      <c r="CC1617" s="15"/>
      <c r="CD1617" s="15"/>
      <c r="CE1617" s="15"/>
      <c r="CF1617" s="15"/>
      <c r="CG1617" s="15"/>
      <c r="CH1617" s="15"/>
      <c r="CI1617" s="15"/>
      <c r="CJ1617" s="15"/>
      <c r="CK1617" s="15"/>
      <c r="CL1617" s="15"/>
      <c r="CM1617" s="15"/>
      <c r="CN1617" s="15"/>
      <c r="CO1617" s="15"/>
      <c r="CP1617" s="15"/>
      <c r="CQ1617" s="15"/>
      <c r="CR1617" s="15"/>
      <c r="CS1617" s="15"/>
      <c r="CT1617" s="15"/>
      <c r="CU1617" s="15"/>
      <c r="CV1617" s="15"/>
      <c r="CW1617" s="15"/>
      <c r="CX1617" s="15"/>
      <c r="CY1617" s="15"/>
      <c r="CZ1617" s="15"/>
      <c r="DA1617" s="15"/>
      <c r="DB1617" s="16"/>
      <c r="DC1617" s="16"/>
      <c r="DD1617" s="16"/>
      <c r="DE1617" s="16"/>
      <c r="DF1617" s="17"/>
      <c r="DG1617" s="16"/>
      <c r="DH1617" s="16"/>
      <c r="DI1617" s="16"/>
      <c r="DJ1617" s="16"/>
      <c r="DK1617" s="16"/>
      <c r="DL1617" s="16"/>
      <c r="DM1617" s="185"/>
      <c r="DN1617" s="16"/>
      <c r="DO1617" s="16"/>
      <c r="DP1617" s="16"/>
      <c r="DQ1617" s="16"/>
      <c r="DR1617" s="16"/>
      <c r="DS1617" s="16"/>
      <c r="DT1617" s="16"/>
      <c r="DU1617" s="16"/>
      <c r="DV1617" s="16"/>
      <c r="DW1617" s="138"/>
      <c r="DX1617" s="137"/>
      <c r="DY1617" s="137"/>
      <c r="DZ1617" s="17"/>
      <c r="EA1617" s="15"/>
      <c r="EB1617" s="15"/>
      <c r="EC1617" s="15"/>
      <c r="ED1617" s="15"/>
    </row>
    <row r="1618" spans="1:134" ht="15" hidden="1" customHeight="1" x14ac:dyDescent="0.3">
      <c r="A1618" s="123"/>
      <c r="B1618" s="176"/>
      <c r="C1618" s="563"/>
      <c r="D1618" s="184"/>
      <c r="E1618" s="184"/>
      <c r="F1618" s="184"/>
      <c r="G1618" s="184"/>
      <c r="H1618" s="184"/>
      <c r="I1618" s="184"/>
      <c r="J1618" s="184"/>
      <c r="K1618" s="184"/>
      <c r="L1618" s="184"/>
      <c r="M1618" s="184"/>
      <c r="N1618" s="184"/>
      <c r="O1618" s="184"/>
      <c r="P1618" s="184"/>
      <c r="Q1618" s="184"/>
      <c r="R1618" s="184"/>
      <c r="S1618" s="184"/>
      <c r="T1618" s="184"/>
      <c r="U1618" s="184"/>
      <c r="V1618" s="184"/>
      <c r="W1618" s="184"/>
      <c r="X1618" s="184"/>
      <c r="Y1618" s="184"/>
      <c r="Z1618" s="184"/>
      <c r="AA1618" s="184"/>
      <c r="AB1618" s="184"/>
      <c r="AC1618" s="184"/>
      <c r="AD1618" s="184"/>
      <c r="AE1618" s="184"/>
      <c r="AF1618" s="184"/>
      <c r="AG1618" s="184"/>
      <c r="AH1618" s="184"/>
      <c r="AI1618" s="184"/>
      <c r="AJ1618" s="285"/>
      <c r="AK1618" s="184"/>
      <c r="AL1618" s="184"/>
      <c r="AM1618" s="286"/>
      <c r="AN1618" s="287"/>
      <c r="AO1618" s="287"/>
      <c r="AP1618" s="287"/>
      <c r="AQ1618" s="278"/>
      <c r="AR1618" s="278"/>
      <c r="AS1618" s="278"/>
      <c r="AT1618" s="278"/>
      <c r="AU1618" s="278"/>
      <c r="AV1618" s="278"/>
      <c r="AW1618" s="278"/>
      <c r="AX1618" s="278"/>
      <c r="AY1618" s="278"/>
      <c r="AZ1618" s="278"/>
      <c r="BA1618" s="278"/>
      <c r="BB1618" s="278"/>
      <c r="BC1618" s="278"/>
      <c r="BD1618" s="15"/>
      <c r="BE1618" s="137"/>
      <c r="BF1618" s="146"/>
      <c r="BG1618" s="146"/>
      <c r="BH1618" s="146"/>
      <c r="BI1618" s="11"/>
      <c r="BJ1618" s="11"/>
      <c r="BK1618" s="11"/>
      <c r="BL1618" s="11"/>
      <c r="BM1618" s="11"/>
      <c r="BN1618" s="11"/>
      <c r="BO1618" s="11"/>
      <c r="BP1618" s="11"/>
      <c r="BQ1618" s="11"/>
      <c r="BR1618" s="11"/>
      <c r="BS1618" s="11"/>
      <c r="BT1618" s="11"/>
      <c r="BU1618" s="11"/>
      <c r="BV1618" s="15"/>
      <c r="BW1618" s="15"/>
      <c r="BX1618" s="15"/>
      <c r="BY1618" s="15"/>
      <c r="BZ1618" s="15"/>
      <c r="CA1618" s="15"/>
      <c r="CB1618" s="15"/>
      <c r="CC1618" s="15"/>
      <c r="CD1618" s="15"/>
      <c r="CE1618" s="15"/>
      <c r="CF1618" s="15"/>
      <c r="CG1618" s="15"/>
      <c r="CH1618" s="15"/>
      <c r="CI1618" s="15"/>
      <c r="CJ1618" s="15"/>
      <c r="CK1618" s="15"/>
      <c r="CL1618" s="15"/>
      <c r="CM1618" s="15"/>
      <c r="CN1618" s="15"/>
      <c r="CO1618" s="15"/>
      <c r="CP1618" s="15"/>
      <c r="CQ1618" s="15"/>
      <c r="CR1618" s="15"/>
      <c r="CS1618" s="15"/>
      <c r="CT1618" s="15"/>
      <c r="CU1618" s="15"/>
      <c r="CV1618" s="15"/>
      <c r="CW1618" s="15"/>
      <c r="CX1618" s="15"/>
      <c r="CY1618" s="15"/>
      <c r="CZ1618" s="15"/>
      <c r="DA1618" s="15"/>
      <c r="DB1618" s="16"/>
      <c r="DC1618" s="16"/>
      <c r="DD1618" s="16"/>
      <c r="DE1618" s="16"/>
      <c r="DF1618" s="17"/>
      <c r="DG1618" s="16"/>
      <c r="DH1618" s="16"/>
      <c r="DI1618" s="16"/>
      <c r="DJ1618" s="16"/>
      <c r="DK1618" s="16"/>
      <c r="DL1618" s="16"/>
      <c r="DM1618" s="486"/>
      <c r="DN1618" s="16"/>
      <c r="DO1618" s="16"/>
      <c r="DP1618" s="16"/>
      <c r="DQ1618" s="16"/>
      <c r="DR1618" s="16"/>
      <c r="DS1618" s="16"/>
      <c r="DT1618" s="16"/>
      <c r="DU1618" s="16"/>
      <c r="DV1618" s="16"/>
      <c r="DW1618" s="138"/>
      <c r="DX1618" s="137"/>
      <c r="DY1618" s="137"/>
      <c r="DZ1618" s="17"/>
      <c r="EA1618" s="15"/>
      <c r="EB1618" s="15"/>
      <c r="EC1618" s="15"/>
      <c r="ED1618" s="15"/>
    </row>
    <row r="1619" spans="1:134" ht="15" hidden="1" customHeight="1" x14ac:dyDescent="0.3">
      <c r="A1619" s="342" t="s">
        <v>1454</v>
      </c>
      <c r="B1619" s="139"/>
      <c r="C1619" s="553" t="s">
        <v>2486</v>
      </c>
      <c r="D1619" s="151"/>
      <c r="E1619" s="151"/>
      <c r="F1619" s="151"/>
      <c r="G1619" s="151"/>
      <c r="H1619" s="151"/>
      <c r="I1619" s="151"/>
      <c r="J1619" s="151"/>
      <c r="K1619" s="151"/>
      <c r="L1619" s="151"/>
      <c r="M1619" s="151"/>
      <c r="N1619" s="151"/>
      <c r="O1619" s="151"/>
      <c r="P1619" s="151"/>
      <c r="Q1619" s="151"/>
      <c r="R1619" s="151"/>
      <c r="S1619" s="151"/>
      <c r="T1619" s="151"/>
      <c r="U1619" s="151"/>
      <c r="V1619" s="151"/>
      <c r="W1619" s="151"/>
      <c r="X1619" s="151"/>
      <c r="Y1619" s="151"/>
      <c r="Z1619" s="151"/>
      <c r="AA1619" s="151"/>
      <c r="AB1619" s="151"/>
      <c r="AC1619" s="151"/>
      <c r="AD1619" s="151"/>
      <c r="AE1619" s="151"/>
      <c r="AF1619" s="151"/>
      <c r="AG1619" s="151"/>
      <c r="AH1619" s="151"/>
      <c r="AI1619" s="151"/>
      <c r="AJ1619" s="148">
        <f>IF($DM1619=0,0,(IF(_xlfn.BITAND($DM1619, 128),"8,", "") &amp; IF(_xlfn.BITAND($DM1619,64),"7,", "") &amp; IF(_xlfn.BITAND($DM1619,7), _xlfn.BITAND($DM1619,7) &amp; ",", "") &amp; IF(_xlfn.BITAND($DM1619, 56), _xlfn.BITAND($DM1619, 56)/8, "")))</f>
        <v>0</v>
      </c>
      <c r="AK1619" s="483">
        <v>520270</v>
      </c>
      <c r="AL1619" s="483">
        <v>31</v>
      </c>
      <c r="AM1619" s="484" t="s">
        <v>523</v>
      </c>
      <c r="AN1619" s="485" t="s">
        <v>2487</v>
      </c>
      <c r="AO1619" s="485" t="s">
        <v>167</v>
      </c>
      <c r="AP1619" s="485" t="s">
        <v>2487</v>
      </c>
      <c r="AQ1619" s="132" t="s">
        <v>2445</v>
      </c>
      <c r="AR1619" s="141">
        <v>500</v>
      </c>
      <c r="AS1619" s="12" t="s">
        <v>1220</v>
      </c>
      <c r="AT1619" s="198">
        <v>0.5</v>
      </c>
      <c r="AU1619" s="263">
        <v>5</v>
      </c>
      <c r="AV1619" s="12" t="s">
        <v>259</v>
      </c>
      <c r="AW1619" s="135">
        <v>0</v>
      </c>
      <c r="AX1619" s="135">
        <v>0</v>
      </c>
      <c r="AY1619" s="135">
        <v>0</v>
      </c>
      <c r="AZ1619" s="135">
        <v>0</v>
      </c>
      <c r="BA1619" s="135">
        <v>0</v>
      </c>
      <c r="BB1619" s="136"/>
      <c r="BC1619" s="136"/>
      <c r="BD1619" s="15"/>
      <c r="BE1619" s="137" t="str">
        <f>IF(C1619="","",C1619)</f>
        <v>MFG main comm lost</v>
      </c>
      <c r="BF1619" s="146"/>
      <c r="BG1619" s="146"/>
      <c r="BH1619" s="146"/>
      <c r="BI1619" s="11"/>
      <c r="BJ1619" s="11"/>
      <c r="BK1619" s="11"/>
      <c r="BL1619" s="11"/>
      <c r="BM1619" s="11"/>
      <c r="BN1619" s="11"/>
      <c r="BO1619" s="11"/>
      <c r="BP1619" s="11"/>
      <c r="BQ1619" s="11"/>
      <c r="BR1619" s="11"/>
      <c r="BS1619" s="11"/>
      <c r="BT1619" s="11"/>
      <c r="BU1619" s="11"/>
      <c r="BV1619" s="15">
        <f>IF(UPPER(TRIM(D1619))="X",1,0)</f>
        <v>0</v>
      </c>
      <c r="BW1619" s="15">
        <f>IF(UPPER(TRIM(E1619))="X",1,0)</f>
        <v>0</v>
      </c>
      <c r="BX1619" s="15">
        <f>IF(UPPER(TRIM(F1619))="X",1,0)</f>
        <v>0</v>
      </c>
      <c r="BY1619" s="15">
        <f>IF(UPPER(TRIM(G1619))="X",1,0)</f>
        <v>0</v>
      </c>
      <c r="BZ1619" s="15">
        <f>IF(UPPER(TRIM(H1619))="X",1,0)</f>
        <v>0</v>
      </c>
      <c r="CA1619" s="15">
        <f>IF(UPPER(TRIM(J1619))="X",1,0)</f>
        <v>0</v>
      </c>
      <c r="CB1619" s="15">
        <f>IF(UPPER(TRIM(L1619))="X",1,0)</f>
        <v>0</v>
      </c>
      <c r="CC1619" s="15">
        <f>IF(UPPER(TRIM(M1619))="X",1,0)</f>
        <v>0</v>
      </c>
      <c r="CD1619" s="15">
        <f>IF(UPPER(TRIM(I1619))="X",1,0)</f>
        <v>0</v>
      </c>
      <c r="CE1619" s="15">
        <f>IF(UPPER(TRIM(K1619))="X",1,0)</f>
        <v>0</v>
      </c>
      <c r="CF1619" s="15">
        <f t="shared" ref="CF1619:CX1619" si="759">IF(UPPER(TRIM(N1619))="X",1,0)</f>
        <v>0</v>
      </c>
      <c r="CG1619" s="15">
        <f t="shared" si="759"/>
        <v>0</v>
      </c>
      <c r="CH1619" s="15">
        <f t="shared" si="759"/>
        <v>0</v>
      </c>
      <c r="CI1619" s="15">
        <f t="shared" si="759"/>
        <v>0</v>
      </c>
      <c r="CJ1619" s="15">
        <f t="shared" si="759"/>
        <v>0</v>
      </c>
      <c r="CK1619" s="15">
        <f t="shared" si="759"/>
        <v>0</v>
      </c>
      <c r="CL1619" s="15">
        <f t="shared" si="759"/>
        <v>0</v>
      </c>
      <c r="CM1619" s="15">
        <f t="shared" si="759"/>
        <v>0</v>
      </c>
      <c r="CN1619" s="15">
        <f t="shared" si="759"/>
        <v>0</v>
      </c>
      <c r="CO1619" s="15">
        <f t="shared" si="759"/>
        <v>0</v>
      </c>
      <c r="CP1619" s="15">
        <f t="shared" si="759"/>
        <v>0</v>
      </c>
      <c r="CQ1619" s="15">
        <f t="shared" si="759"/>
        <v>0</v>
      </c>
      <c r="CR1619" s="15">
        <f t="shared" si="759"/>
        <v>0</v>
      </c>
      <c r="CS1619" s="15">
        <f t="shared" si="759"/>
        <v>0</v>
      </c>
      <c r="CT1619" s="15">
        <f t="shared" si="759"/>
        <v>0</v>
      </c>
      <c r="CU1619" s="15">
        <f t="shared" si="759"/>
        <v>0</v>
      </c>
      <c r="CV1619" s="15">
        <f t="shared" si="759"/>
        <v>0</v>
      </c>
      <c r="CW1619" s="15">
        <f t="shared" si="759"/>
        <v>0</v>
      </c>
      <c r="CX1619" s="15">
        <f t="shared" si="759"/>
        <v>0</v>
      </c>
      <c r="CY1619" s="15">
        <v>0</v>
      </c>
      <c r="CZ1619" s="15">
        <f>IF(UPPER(TRIM(AH1619))="X",1,0)</f>
        <v>0</v>
      </c>
      <c r="DA1619" s="15">
        <v>0</v>
      </c>
      <c r="DB1619" s="16">
        <f>IF(UPPER(TRIM(AM1619))="P", 0, IF(UPPER(TRIM(AM1619))="C", 16384, IF(UPPER(TRIM(AM1619))="B", 32768, IF(UPPER(TRIM(AM1619))="U", 49152, -1))))</f>
        <v>49152</v>
      </c>
      <c r="DC1619" s="16">
        <f>HEX2DEC(AN1619)</f>
        <v>4122</v>
      </c>
      <c r="DD1619" s="16">
        <f>IF(UPPER(TRIM(BB1619))="",0,IF(UPPER(TRIM(BB1619))="M",32,IF(UPPER(TRIM(BB1619))="H",64,IF(UPPER(TRIM(BB1619))="I",128,-1))))</f>
        <v>0</v>
      </c>
      <c r="DE1619" s="16">
        <f>IF(UPPER(TRIM(BC1619))="",0, IF(UPPER(TRIM(BC1619))="U",1,IF(UPPER(TRIM(BC1619))="A",2,IF(UPPER(TRIM(BC1619))="B1",4,IF(UPPER(TRIM(BC1619))="B2",8,IF(UPPER(TRIM(BC1619))="C",16,-1))))))</f>
        <v>0</v>
      </c>
      <c r="DF1619" s="17"/>
      <c r="DG1619" s="16">
        <v>757</v>
      </c>
      <c r="DH1619" s="16">
        <f>AK1619</f>
        <v>520270</v>
      </c>
      <c r="DI1619" s="16">
        <f>AL1619</f>
        <v>31</v>
      </c>
      <c r="DJ1619" s="16">
        <f>DB1619 + DC1619</f>
        <v>53274</v>
      </c>
      <c r="DK1619" s="16">
        <f>HEX2DEC(AO1619)</f>
        <v>0</v>
      </c>
      <c r="DL1619" s="16">
        <f>HEX2DEC(AP1619)</f>
        <v>4122</v>
      </c>
      <c r="DM1619" s="185">
        <v>0</v>
      </c>
      <c r="DN1619" s="16">
        <v>587</v>
      </c>
      <c r="DO1619" s="16">
        <f>BV1619*2^15+BW1619*2^14+BX1619*2^13+BY1619*2^12+BZ1619*2^11+CA1619*2^10+CB1619*2^9+CC1619*2^8+CD1619*2^7+CE1619*2^6+CF1619*2^5+CG1619*2^4+CH1619*2^3+CI1619*2^2+CJ1619*2^1+CK1619*2^0</f>
        <v>0</v>
      </c>
      <c r="DP1619" s="16">
        <f>CL1619*2^15+CM1619*2^14+CN1619*2^13+CO1619*2^12+CP1619*2^11+CQ1619*2^10+CR1619*2^9+CS1619*2^8+CT1619*2^7+CU1619*2^6+CV1619*2^5+CW1619*2^4+CX1619*2^3+CY1619*2^2+CZ1619*2^1+DA1619*2^0</f>
        <v>0</v>
      </c>
      <c r="DQ1619" s="16">
        <f>IF(DS1619=2,AT1619*1000,AT1619)</f>
        <v>500</v>
      </c>
      <c r="DR1619" s="16">
        <f>IF(DT1619=2,AU1619*1000,AU1619)</f>
        <v>5000</v>
      </c>
      <c r="DS1619" s="16">
        <v>2</v>
      </c>
      <c r="DT1619" s="16">
        <v>2</v>
      </c>
      <c r="DU1619" s="16">
        <f>MAX(0,MIN(AX1619,3))*2^14+MAX(0,MIN(AY1619,3))*2^12+MAX(0,MIN(AZ1619,3))*2^10+MAX(0,MIN(BA1619,3))*2^8+IF(AW1619&lt;0,31,IF(AW1619&gt;30,30,AW1619))</f>
        <v>0</v>
      </c>
      <c r="DV1619" s="16">
        <f>DD1619 + DE1619</f>
        <v>0</v>
      </c>
      <c r="DW1619" s="138"/>
      <c r="DX1619" s="137"/>
      <c r="DY1619" s="137"/>
      <c r="DZ1619" s="17"/>
      <c r="EA1619" s="15"/>
      <c r="EB1619" s="15"/>
      <c r="EC1619" s="15"/>
      <c r="ED1619" s="15"/>
    </row>
    <row r="1620" spans="1:134" ht="15" hidden="1" customHeight="1" x14ac:dyDescent="0.3">
      <c r="A1620" s="342" t="s">
        <v>1456</v>
      </c>
      <c r="B1620" s="139"/>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48"/>
      <c r="AK1620" s="12"/>
      <c r="AL1620" s="12"/>
      <c r="AM1620" s="149"/>
      <c r="AN1620" s="150"/>
      <c r="AO1620" s="150"/>
      <c r="AP1620" s="150"/>
      <c r="AQ1620" s="132"/>
      <c r="AR1620" s="197"/>
      <c r="AS1620" s="12"/>
      <c r="AT1620" s="224"/>
      <c r="AU1620" s="266"/>
      <c r="AV1620" s="12"/>
      <c r="AW1620" s="12"/>
      <c r="AX1620" s="12"/>
      <c r="AY1620" s="12"/>
      <c r="AZ1620" s="12"/>
      <c r="BA1620" s="12"/>
      <c r="BB1620" s="14"/>
      <c r="BC1620" s="14"/>
      <c r="BD1620" s="15"/>
      <c r="BE1620" s="137"/>
      <c r="BF1620" s="146"/>
      <c r="BG1620" s="146"/>
      <c r="BH1620" s="146"/>
      <c r="BI1620" s="11"/>
      <c r="BJ1620" s="11"/>
      <c r="BK1620" s="11"/>
      <c r="BL1620" s="11"/>
      <c r="BM1620" s="11"/>
      <c r="BN1620" s="11"/>
      <c r="BO1620" s="11"/>
      <c r="BP1620" s="11"/>
      <c r="BQ1620" s="11"/>
      <c r="BR1620" s="11"/>
      <c r="BS1620" s="11"/>
      <c r="BT1620" s="11"/>
      <c r="BU1620" s="11"/>
      <c r="BV1620" s="15"/>
      <c r="BW1620" s="15"/>
      <c r="BX1620" s="15"/>
      <c r="BY1620" s="15"/>
      <c r="BZ1620" s="15"/>
      <c r="CA1620" s="15"/>
      <c r="CB1620" s="15"/>
      <c r="CC1620" s="15"/>
      <c r="CD1620" s="15"/>
      <c r="CE1620" s="15"/>
      <c r="CF1620" s="15"/>
      <c r="CG1620" s="15"/>
      <c r="CH1620" s="15"/>
      <c r="CI1620" s="15"/>
      <c r="CJ1620" s="15"/>
      <c r="CK1620" s="15"/>
      <c r="CL1620" s="15"/>
      <c r="CM1620" s="15"/>
      <c r="CN1620" s="15"/>
      <c r="CO1620" s="15"/>
      <c r="CP1620" s="15"/>
      <c r="CQ1620" s="15"/>
      <c r="CR1620" s="15"/>
      <c r="CS1620" s="15"/>
      <c r="CT1620" s="15"/>
      <c r="CU1620" s="15"/>
      <c r="CV1620" s="15"/>
      <c r="CW1620" s="15"/>
      <c r="CX1620" s="15"/>
      <c r="CY1620" s="15"/>
      <c r="CZ1620" s="15"/>
      <c r="DA1620" s="15"/>
      <c r="DB1620" s="16"/>
      <c r="DC1620" s="16"/>
      <c r="DD1620" s="16"/>
      <c r="DE1620" s="16"/>
      <c r="DF1620" s="17"/>
      <c r="DG1620" s="16"/>
      <c r="DH1620" s="16"/>
      <c r="DI1620" s="16"/>
      <c r="DJ1620" s="16"/>
      <c r="DK1620" s="16"/>
      <c r="DL1620" s="16"/>
      <c r="DM1620" s="13"/>
      <c r="DN1620" s="16"/>
      <c r="DO1620" s="16"/>
      <c r="DP1620" s="16"/>
      <c r="DQ1620" s="16"/>
      <c r="DR1620" s="16"/>
      <c r="DS1620" s="16"/>
      <c r="DT1620" s="16"/>
      <c r="DU1620" s="16"/>
      <c r="DV1620" s="16"/>
      <c r="DW1620" s="138"/>
      <c r="DX1620" s="137"/>
      <c r="DY1620" s="137"/>
      <c r="DZ1620" s="17"/>
      <c r="EA1620" s="15"/>
      <c r="EB1620" s="15"/>
      <c r="EC1620" s="15"/>
      <c r="ED1620" s="15"/>
    </row>
    <row r="1621" spans="1:134" ht="15" hidden="1" customHeight="1" x14ac:dyDescent="0.3">
      <c r="A1621" s="342" t="s">
        <v>229</v>
      </c>
      <c r="B1621" s="139"/>
      <c r="C1621" s="553" t="s">
        <v>2488</v>
      </c>
      <c r="D1621" s="151"/>
      <c r="E1621" s="151"/>
      <c r="F1621" s="151"/>
      <c r="G1621" s="151"/>
      <c r="H1621" s="151"/>
      <c r="I1621" s="151"/>
      <c r="J1621" s="151"/>
      <c r="K1621" s="151"/>
      <c r="L1621" s="151"/>
      <c r="M1621" s="151"/>
      <c r="N1621" s="151"/>
      <c r="O1621" s="151"/>
      <c r="P1621" s="151"/>
      <c r="Q1621" s="151"/>
      <c r="R1621" s="151"/>
      <c r="S1621" s="151"/>
      <c r="T1621" s="151"/>
      <c r="U1621" s="151"/>
      <c r="V1621" s="151"/>
      <c r="W1621" s="151"/>
      <c r="X1621" s="151"/>
      <c r="Y1621" s="151"/>
      <c r="Z1621" s="151"/>
      <c r="AA1621" s="151"/>
      <c r="AB1621" s="151"/>
      <c r="AC1621" s="151"/>
      <c r="AD1621" s="151"/>
      <c r="AE1621" s="151"/>
      <c r="AF1621" s="151"/>
      <c r="AG1621" s="151"/>
      <c r="AH1621" s="151"/>
      <c r="AI1621" s="151"/>
      <c r="AJ1621" s="148">
        <f>IF($DM1621=0,0,(IF(_xlfn.BITAND($DM1621, 128),"8,", "") &amp; IF(_xlfn.BITAND($DM1621,64),"7,", "") &amp; IF(_xlfn.BITAND($DM1621,7), _xlfn.BITAND($DM1621,7) &amp; ",", "") &amp; IF(_xlfn.BITAND($DM1621, 56), _xlfn.BITAND($DM1621, 56)/8, "")))</f>
        <v>0</v>
      </c>
      <c r="AK1621" s="483">
        <v>520274</v>
      </c>
      <c r="AL1621" s="483">
        <v>31</v>
      </c>
      <c r="AM1621" s="484" t="s">
        <v>523</v>
      </c>
      <c r="AN1621" s="485" t="s">
        <v>2489</v>
      </c>
      <c r="AO1621" s="485" t="s">
        <v>167</v>
      </c>
      <c r="AP1621" s="485" t="s">
        <v>2489</v>
      </c>
      <c r="AQ1621" s="132" t="s">
        <v>2448</v>
      </c>
      <c r="AR1621" s="141">
        <v>25</v>
      </c>
      <c r="AS1621" s="12" t="s">
        <v>1220</v>
      </c>
      <c r="AT1621" s="198">
        <v>2.5000000000000001E-2</v>
      </c>
      <c r="AU1621" s="263">
        <v>0.25</v>
      </c>
      <c r="AV1621" s="12" t="s">
        <v>259</v>
      </c>
      <c r="AW1621" s="135">
        <v>0</v>
      </c>
      <c r="AX1621" s="135">
        <v>0</v>
      </c>
      <c r="AY1621" s="135">
        <v>0</v>
      </c>
      <c r="AZ1621" s="135">
        <v>0</v>
      </c>
      <c r="BA1621" s="135">
        <v>0</v>
      </c>
      <c r="BB1621" s="136"/>
      <c r="BC1621" s="136"/>
      <c r="BD1621" s="15"/>
      <c r="BE1621" s="137" t="str">
        <f>IF(C1621="","",C1621)</f>
        <v>MFG high speed data comm lost</v>
      </c>
      <c r="BF1621" s="146"/>
      <c r="BG1621" s="146"/>
      <c r="BH1621" s="146"/>
      <c r="BI1621" s="11"/>
      <c r="BJ1621" s="11"/>
      <c r="BK1621" s="11"/>
      <c r="BL1621" s="11"/>
      <c r="BM1621" s="11"/>
      <c r="BN1621" s="11"/>
      <c r="BO1621" s="11"/>
      <c r="BP1621" s="11"/>
      <c r="BQ1621" s="11"/>
      <c r="BR1621" s="11"/>
      <c r="BS1621" s="11"/>
      <c r="BT1621" s="11"/>
      <c r="BU1621" s="11"/>
      <c r="BV1621" s="15">
        <f>IF(UPPER(TRIM(D1621))="X",1,0)</f>
        <v>0</v>
      </c>
      <c r="BW1621" s="15">
        <f>IF(UPPER(TRIM(E1621))="X",1,0)</f>
        <v>0</v>
      </c>
      <c r="BX1621" s="15">
        <f>IF(UPPER(TRIM(F1621))="X",1,0)</f>
        <v>0</v>
      </c>
      <c r="BY1621" s="15">
        <f>IF(UPPER(TRIM(G1621))="X",1,0)</f>
        <v>0</v>
      </c>
      <c r="BZ1621" s="15">
        <f>IF(UPPER(TRIM(H1621))="X",1,0)</f>
        <v>0</v>
      </c>
      <c r="CA1621" s="15">
        <f>IF(UPPER(TRIM(J1621))="X",1,0)</f>
        <v>0</v>
      </c>
      <c r="CB1621" s="15">
        <f>IF(UPPER(TRIM(L1621))="X",1,0)</f>
        <v>0</v>
      </c>
      <c r="CC1621" s="15">
        <f>IF(UPPER(TRIM(M1621))="X",1,0)</f>
        <v>0</v>
      </c>
      <c r="CD1621" s="15">
        <f>IF(UPPER(TRIM(I1621))="X",1,0)</f>
        <v>0</v>
      </c>
      <c r="CE1621" s="15">
        <f>IF(UPPER(TRIM(K1621))="X",1,0)</f>
        <v>0</v>
      </c>
      <c r="CF1621" s="15">
        <f t="shared" ref="CF1621:CX1621" si="760">IF(UPPER(TRIM(N1621))="X",1,0)</f>
        <v>0</v>
      </c>
      <c r="CG1621" s="15">
        <f t="shared" si="760"/>
        <v>0</v>
      </c>
      <c r="CH1621" s="15">
        <f t="shared" si="760"/>
        <v>0</v>
      </c>
      <c r="CI1621" s="15">
        <f t="shared" si="760"/>
        <v>0</v>
      </c>
      <c r="CJ1621" s="15">
        <f t="shared" si="760"/>
        <v>0</v>
      </c>
      <c r="CK1621" s="15">
        <f t="shared" si="760"/>
        <v>0</v>
      </c>
      <c r="CL1621" s="15">
        <f t="shared" si="760"/>
        <v>0</v>
      </c>
      <c r="CM1621" s="15">
        <f t="shared" si="760"/>
        <v>0</v>
      </c>
      <c r="CN1621" s="15">
        <f t="shared" si="760"/>
        <v>0</v>
      </c>
      <c r="CO1621" s="15">
        <f t="shared" si="760"/>
        <v>0</v>
      </c>
      <c r="CP1621" s="15">
        <f t="shared" si="760"/>
        <v>0</v>
      </c>
      <c r="CQ1621" s="15">
        <f t="shared" si="760"/>
        <v>0</v>
      </c>
      <c r="CR1621" s="15">
        <f t="shared" si="760"/>
        <v>0</v>
      </c>
      <c r="CS1621" s="15">
        <f t="shared" si="760"/>
        <v>0</v>
      </c>
      <c r="CT1621" s="15">
        <f t="shared" si="760"/>
        <v>0</v>
      </c>
      <c r="CU1621" s="15">
        <f t="shared" si="760"/>
        <v>0</v>
      </c>
      <c r="CV1621" s="15">
        <f t="shared" si="760"/>
        <v>0</v>
      </c>
      <c r="CW1621" s="15">
        <f t="shared" si="760"/>
        <v>0</v>
      </c>
      <c r="CX1621" s="15">
        <f t="shared" si="760"/>
        <v>0</v>
      </c>
      <c r="CY1621" s="15">
        <v>0</v>
      </c>
      <c r="CZ1621" s="15">
        <f>IF(UPPER(TRIM(AH1621))="X",1,0)</f>
        <v>0</v>
      </c>
      <c r="DA1621" s="15">
        <v>0</v>
      </c>
      <c r="DB1621" s="16">
        <f>IF(UPPER(TRIM(AM1621))="P", 0, IF(UPPER(TRIM(AM1621))="C", 16384, IF(UPPER(TRIM(AM1621))="B", 32768, IF(UPPER(TRIM(AM1621))="U", 49152, -1))))</f>
        <v>49152</v>
      </c>
      <c r="DC1621" s="16">
        <f>HEX2DEC(AN1621)</f>
        <v>4126</v>
      </c>
      <c r="DD1621" s="16">
        <f>IF(UPPER(TRIM(BB1621))="",0,IF(UPPER(TRIM(BB1621))="M",32,IF(UPPER(TRIM(BB1621))="H",64,IF(UPPER(TRIM(BB1621))="I",128,-1))))</f>
        <v>0</v>
      </c>
      <c r="DE1621" s="16">
        <f>IF(UPPER(TRIM(BC1621))="",0, IF(UPPER(TRIM(BC1621))="U",1,IF(UPPER(TRIM(BC1621))="A",2,IF(UPPER(TRIM(BC1621))="B1",4,IF(UPPER(TRIM(BC1621))="B2",8,IF(UPPER(TRIM(BC1621))="C",16,-1))))))</f>
        <v>0</v>
      </c>
      <c r="DF1621" s="17"/>
      <c r="DG1621" s="16">
        <v>761</v>
      </c>
      <c r="DH1621" s="16">
        <f>AK1621</f>
        <v>520274</v>
      </c>
      <c r="DI1621" s="16">
        <f>AL1621</f>
        <v>31</v>
      </c>
      <c r="DJ1621" s="16">
        <f>DB1621 + DC1621</f>
        <v>53278</v>
      </c>
      <c r="DK1621" s="16">
        <f>HEX2DEC(AO1621)</f>
        <v>0</v>
      </c>
      <c r="DL1621" s="16">
        <f>HEX2DEC(AP1621)</f>
        <v>4126</v>
      </c>
      <c r="DM1621" s="185">
        <v>0</v>
      </c>
      <c r="DN1621" s="16">
        <v>591</v>
      </c>
      <c r="DO1621" s="16">
        <f>BV1621*2^15+BW1621*2^14+BX1621*2^13+BY1621*2^12+BZ1621*2^11+CA1621*2^10+CB1621*2^9+CC1621*2^8+CD1621*2^7+CE1621*2^6+CF1621*2^5+CG1621*2^4+CH1621*2^3+CI1621*2^2+CJ1621*2^1+CK1621*2^0</f>
        <v>0</v>
      </c>
      <c r="DP1621" s="16">
        <f>CL1621*2^15+CM1621*2^14+CN1621*2^13+CO1621*2^12+CP1621*2^11+CQ1621*2^10+CR1621*2^9+CS1621*2^8+CT1621*2^7+CU1621*2^6+CV1621*2^5+CW1621*2^4+CX1621*2^3+CY1621*2^2+CZ1621*2^1+DA1621*2^0</f>
        <v>0</v>
      </c>
      <c r="DQ1621" s="16">
        <f>IF(DS1621=2,AT1621*1000,AT1621)</f>
        <v>25</v>
      </c>
      <c r="DR1621" s="16">
        <f>IF(DT1621=2,AU1621*1000,AU1621)</f>
        <v>250</v>
      </c>
      <c r="DS1621" s="16">
        <v>2</v>
      </c>
      <c r="DT1621" s="16">
        <v>2</v>
      </c>
      <c r="DU1621" s="16">
        <f>MAX(0,MIN(AX1621,3))*2^14+MAX(0,MIN(AY1621,3))*2^12+MAX(0,MIN(AZ1621,3))*2^10+MAX(0,MIN(BA1621,3))*2^8+IF(AW1621&lt;0,31,IF(AW1621&gt;30,30,AW1621))</f>
        <v>0</v>
      </c>
      <c r="DV1621" s="16">
        <f>DD1621 + DE1621</f>
        <v>0</v>
      </c>
      <c r="DW1621" s="138"/>
      <c r="DX1621" s="137"/>
      <c r="DY1621" s="137"/>
      <c r="DZ1621" s="17"/>
      <c r="EA1621" s="15"/>
      <c r="EB1621" s="15"/>
      <c r="EC1621" s="15"/>
      <c r="ED1621" s="15"/>
    </row>
    <row r="1622" spans="1:134" ht="15" hidden="1" customHeight="1" x14ac:dyDescent="0.3">
      <c r="A1622" s="220"/>
      <c r="B1622" s="139"/>
      <c r="C1622" s="553"/>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48"/>
      <c r="AK1622" s="12"/>
      <c r="AL1622" s="12"/>
      <c r="AM1622" s="149"/>
      <c r="AN1622" s="150"/>
      <c r="AO1622" s="150"/>
      <c r="AP1622" s="150"/>
      <c r="AQ1622" s="140"/>
      <c r="AR1622" s="197"/>
      <c r="AS1622" s="12"/>
      <c r="AT1622" s="224"/>
      <c r="AU1622" s="266"/>
      <c r="AV1622" s="12"/>
      <c r="AW1622" s="12"/>
      <c r="AX1622" s="12"/>
      <c r="AY1622" s="12"/>
      <c r="AZ1622" s="12"/>
      <c r="BA1622" s="12"/>
      <c r="BB1622" s="14"/>
      <c r="BC1622" s="14"/>
      <c r="BD1622" s="15"/>
      <c r="BE1622" s="137"/>
      <c r="BF1622" s="146"/>
      <c r="BG1622" s="146"/>
      <c r="BH1622" s="146"/>
      <c r="BI1622" s="11"/>
      <c r="BJ1622" s="11"/>
      <c r="BK1622" s="11"/>
      <c r="BL1622" s="11"/>
      <c r="BM1622" s="11"/>
      <c r="BN1622" s="11"/>
      <c r="BO1622" s="11"/>
      <c r="BP1622" s="11"/>
      <c r="BQ1622" s="11"/>
      <c r="BR1622" s="11"/>
      <c r="BS1622" s="11"/>
      <c r="BT1622" s="11"/>
      <c r="BU1622" s="11"/>
      <c r="BV1622" s="15"/>
      <c r="BW1622" s="15"/>
      <c r="BX1622" s="15"/>
      <c r="BY1622" s="15"/>
      <c r="BZ1622" s="15"/>
      <c r="CA1622" s="15"/>
      <c r="CB1622" s="15"/>
      <c r="CC1622" s="15"/>
      <c r="CD1622" s="15"/>
      <c r="CE1622" s="15"/>
      <c r="CF1622" s="15"/>
      <c r="CG1622" s="15"/>
      <c r="CH1622" s="15"/>
      <c r="CI1622" s="15"/>
      <c r="CJ1622" s="15"/>
      <c r="CK1622" s="15"/>
      <c r="CL1622" s="15"/>
      <c r="CM1622" s="15"/>
      <c r="CN1622" s="15"/>
      <c r="CO1622" s="15"/>
      <c r="CP1622" s="15"/>
      <c r="CQ1622" s="15"/>
      <c r="CR1622" s="15"/>
      <c r="CS1622" s="15"/>
      <c r="CT1622" s="15"/>
      <c r="CU1622" s="15"/>
      <c r="CV1622" s="15"/>
      <c r="CW1622" s="15"/>
      <c r="CX1622" s="15"/>
      <c r="CY1622" s="15"/>
      <c r="CZ1622" s="15"/>
      <c r="DA1622" s="15"/>
      <c r="DB1622" s="16"/>
      <c r="DC1622" s="16"/>
      <c r="DD1622" s="16"/>
      <c r="DE1622" s="16"/>
      <c r="DF1622" s="17"/>
      <c r="DG1622" s="16"/>
      <c r="DH1622" s="16"/>
      <c r="DI1622" s="16"/>
      <c r="DJ1622" s="16"/>
      <c r="DK1622" s="16"/>
      <c r="DL1622" s="16"/>
      <c r="DM1622" s="13"/>
      <c r="DN1622" s="16"/>
      <c r="DO1622" s="16"/>
      <c r="DP1622" s="16"/>
      <c r="DQ1622" s="16"/>
      <c r="DR1622" s="16"/>
      <c r="DS1622" s="16"/>
      <c r="DT1622" s="16"/>
      <c r="DU1622" s="16"/>
      <c r="DV1622" s="16"/>
      <c r="DW1622" s="138"/>
      <c r="DX1622" s="137"/>
      <c r="DY1622" s="137"/>
      <c r="DZ1622" s="17"/>
      <c r="EA1622" s="15"/>
      <c r="EB1622" s="15"/>
      <c r="EC1622" s="15"/>
      <c r="ED1622" s="15"/>
    </row>
    <row r="1623" spans="1:134" ht="15" hidden="1" customHeight="1" x14ac:dyDescent="0.3">
      <c r="A1623" s="220"/>
      <c r="B1623" s="139"/>
      <c r="C1623" s="553" t="s">
        <v>2490</v>
      </c>
      <c r="D1623" s="151"/>
      <c r="E1623" s="151"/>
      <c r="F1623" s="151"/>
      <c r="G1623" s="151"/>
      <c r="H1623" s="151"/>
      <c r="I1623" s="151"/>
      <c r="J1623" s="151"/>
      <c r="K1623" s="151"/>
      <c r="L1623" s="151"/>
      <c r="M1623" s="151"/>
      <c r="N1623" s="151"/>
      <c r="O1623" s="151"/>
      <c r="P1623" s="151"/>
      <c r="Q1623" s="151"/>
      <c r="R1623" s="151"/>
      <c r="S1623" s="151"/>
      <c r="T1623" s="151"/>
      <c r="U1623" s="151"/>
      <c r="V1623" s="151"/>
      <c r="W1623" s="151"/>
      <c r="X1623" s="151"/>
      <c r="Y1623" s="151"/>
      <c r="Z1623" s="151"/>
      <c r="AA1623" s="151"/>
      <c r="AB1623" s="151"/>
      <c r="AC1623" s="151"/>
      <c r="AD1623" s="151"/>
      <c r="AE1623" s="151"/>
      <c r="AF1623" s="151"/>
      <c r="AG1623" s="151"/>
      <c r="AH1623" s="151"/>
      <c r="AI1623" s="151"/>
      <c r="AJ1623" s="148">
        <f>IF($DM1623=0,0,(IF(_xlfn.BITAND($DM1623, 128),"8,", "") &amp; IF(_xlfn.BITAND($DM1623,64),"7,", "") &amp; IF(_xlfn.BITAND($DM1623,7), _xlfn.BITAND($DM1623,7) &amp; ",", "") &amp; IF(_xlfn.BITAND($DM1623, 56), _xlfn.BITAND($DM1623, 56)/8, "")))</f>
        <v>0</v>
      </c>
      <c r="AK1623" s="483">
        <v>520276</v>
      </c>
      <c r="AL1623" s="483">
        <v>31</v>
      </c>
      <c r="AM1623" s="484" t="s">
        <v>165</v>
      </c>
      <c r="AN1623" s="485" t="s">
        <v>2491</v>
      </c>
      <c r="AO1623" s="485" t="s">
        <v>459</v>
      </c>
      <c r="AP1623" s="485" t="s">
        <v>2491</v>
      </c>
      <c r="AQ1623" s="140"/>
      <c r="AR1623" s="197"/>
      <c r="AS1623" s="12"/>
      <c r="AT1623" s="198">
        <v>0.25</v>
      </c>
      <c r="AU1623" s="263">
        <v>0.25</v>
      </c>
      <c r="AV1623" s="12" t="s">
        <v>259</v>
      </c>
      <c r="AW1623" s="135">
        <v>0</v>
      </c>
      <c r="AX1623" s="135">
        <v>0</v>
      </c>
      <c r="AY1623" s="135">
        <v>0</v>
      </c>
      <c r="AZ1623" s="135">
        <v>0</v>
      </c>
      <c r="BA1623" s="135">
        <v>0</v>
      </c>
      <c r="BB1623" s="136"/>
      <c r="BC1623" s="136"/>
      <c r="BD1623" s="15"/>
      <c r="BE1623" s="137" t="str">
        <f>IF(C1623="","",C1623)</f>
        <v>MFG unable to reach higher TPS</v>
      </c>
      <c r="BF1623" s="146"/>
      <c r="BG1623" s="146"/>
      <c r="BH1623" s="146"/>
      <c r="BI1623" s="11"/>
      <c r="BJ1623" s="11"/>
      <c r="BK1623" s="11"/>
      <c r="BL1623" s="11"/>
      <c r="BM1623" s="11"/>
      <c r="BN1623" s="11"/>
      <c r="BO1623" s="11"/>
      <c r="BP1623" s="11"/>
      <c r="BQ1623" s="11"/>
      <c r="BR1623" s="11"/>
      <c r="BS1623" s="11"/>
      <c r="BT1623" s="11"/>
      <c r="BU1623" s="11"/>
      <c r="BV1623" s="15">
        <f>IF(UPPER(TRIM(D1623))="X",1,0)</f>
        <v>0</v>
      </c>
      <c r="BW1623" s="15">
        <f>IF(UPPER(TRIM(E1623))="X",1,0)</f>
        <v>0</v>
      </c>
      <c r="BX1623" s="15">
        <f>IF(UPPER(TRIM(F1623))="X",1,0)</f>
        <v>0</v>
      </c>
      <c r="BY1623" s="15">
        <f>IF(UPPER(TRIM(G1623))="X",1,0)</f>
        <v>0</v>
      </c>
      <c r="BZ1623" s="15">
        <f>IF(UPPER(TRIM(H1623))="X",1,0)</f>
        <v>0</v>
      </c>
      <c r="CA1623" s="15">
        <f>IF(UPPER(TRIM(J1623))="X",1,0)</f>
        <v>0</v>
      </c>
      <c r="CB1623" s="15">
        <f>IF(UPPER(TRIM(L1623))="X",1,0)</f>
        <v>0</v>
      </c>
      <c r="CC1623" s="15">
        <f>IF(UPPER(TRIM(M1623))="X",1,0)</f>
        <v>0</v>
      </c>
      <c r="CD1623" s="15">
        <f>IF(UPPER(TRIM(I1623))="X",1,0)</f>
        <v>0</v>
      </c>
      <c r="CE1623" s="15">
        <f>IF(UPPER(TRIM(K1623))="X",1,0)</f>
        <v>0</v>
      </c>
      <c r="CF1623" s="15">
        <f t="shared" ref="CF1623:CX1623" si="761">IF(UPPER(TRIM(N1623))="X",1,0)</f>
        <v>0</v>
      </c>
      <c r="CG1623" s="15">
        <f t="shared" si="761"/>
        <v>0</v>
      </c>
      <c r="CH1623" s="15">
        <f t="shared" si="761"/>
        <v>0</v>
      </c>
      <c r="CI1623" s="15">
        <f t="shared" si="761"/>
        <v>0</v>
      </c>
      <c r="CJ1623" s="15">
        <f t="shared" si="761"/>
        <v>0</v>
      </c>
      <c r="CK1623" s="15">
        <f t="shared" si="761"/>
        <v>0</v>
      </c>
      <c r="CL1623" s="15">
        <f t="shared" si="761"/>
        <v>0</v>
      </c>
      <c r="CM1623" s="15">
        <f t="shared" si="761"/>
        <v>0</v>
      </c>
      <c r="CN1623" s="15">
        <f t="shared" si="761"/>
        <v>0</v>
      </c>
      <c r="CO1623" s="15">
        <f t="shared" si="761"/>
        <v>0</v>
      </c>
      <c r="CP1623" s="15">
        <f t="shared" si="761"/>
        <v>0</v>
      </c>
      <c r="CQ1623" s="15">
        <f t="shared" si="761"/>
        <v>0</v>
      </c>
      <c r="CR1623" s="15">
        <f t="shared" si="761"/>
        <v>0</v>
      </c>
      <c r="CS1623" s="15">
        <f t="shared" si="761"/>
        <v>0</v>
      </c>
      <c r="CT1623" s="15">
        <f t="shared" si="761"/>
        <v>0</v>
      </c>
      <c r="CU1623" s="15">
        <f t="shared" si="761"/>
        <v>0</v>
      </c>
      <c r="CV1623" s="15">
        <f t="shared" si="761"/>
        <v>0</v>
      </c>
      <c r="CW1623" s="15">
        <f t="shared" si="761"/>
        <v>0</v>
      </c>
      <c r="CX1623" s="15">
        <f t="shared" si="761"/>
        <v>0</v>
      </c>
      <c r="CY1623" s="15">
        <v>0</v>
      </c>
      <c r="CZ1623" s="15">
        <f>IF(UPPER(TRIM(AH1623))="X",1,0)</f>
        <v>0</v>
      </c>
      <c r="DA1623" s="15">
        <v>0</v>
      </c>
      <c r="DB1623" s="16">
        <f>IF(UPPER(TRIM(AM1623))="P", 0, IF(UPPER(TRIM(AM1623))="C", 16384, IF(UPPER(TRIM(AM1623))="B", 32768, IF(UPPER(TRIM(AM1623))="U", 49152, -1))))</f>
        <v>0</v>
      </c>
      <c r="DC1623" s="16">
        <f>HEX2DEC(AN1623)</f>
        <v>4128</v>
      </c>
      <c r="DD1623" s="16">
        <f>IF(UPPER(TRIM(BB1623))="",0,IF(UPPER(TRIM(BB1623))="M",32,IF(UPPER(TRIM(BB1623))="H",64,IF(UPPER(TRIM(BB1623))="I",128,-1))))</f>
        <v>0</v>
      </c>
      <c r="DE1623" s="16">
        <f>IF(UPPER(TRIM(BC1623))="",0, IF(UPPER(TRIM(BC1623))="U",1,IF(UPPER(TRIM(BC1623))="A",2,IF(UPPER(TRIM(BC1623))="B1",4,IF(UPPER(TRIM(BC1623))="B2",8,IF(UPPER(TRIM(BC1623))="C",16,-1))))))</f>
        <v>0</v>
      </c>
      <c r="DF1623" s="17"/>
      <c r="DG1623" s="16">
        <v>763</v>
      </c>
      <c r="DH1623" s="16">
        <f>AK1623</f>
        <v>520276</v>
      </c>
      <c r="DI1623" s="16">
        <f>AL1623</f>
        <v>31</v>
      </c>
      <c r="DJ1623" s="16">
        <f>DB1623 + DC1623</f>
        <v>4128</v>
      </c>
      <c r="DK1623" s="16">
        <f>HEX2DEC(AO1623)</f>
        <v>115</v>
      </c>
      <c r="DL1623" s="16">
        <f>HEX2DEC(AP1623)</f>
        <v>4128</v>
      </c>
      <c r="DM1623" s="185">
        <v>0</v>
      </c>
      <c r="DN1623" s="16">
        <v>593</v>
      </c>
      <c r="DO1623" s="16">
        <f>BV1623*2^15+BW1623*2^14+BX1623*2^13+BY1623*2^12+BZ1623*2^11+CA1623*2^10+CB1623*2^9+CC1623*2^8+CD1623*2^7+CE1623*2^6+CF1623*2^5+CG1623*2^4+CH1623*2^3+CI1623*2^2+CJ1623*2^1+CK1623*2^0</f>
        <v>0</v>
      </c>
      <c r="DP1623" s="16">
        <f>CL1623*2^15+CM1623*2^14+CN1623*2^13+CO1623*2^12+CP1623*2^11+CQ1623*2^10+CR1623*2^9+CS1623*2^8+CT1623*2^7+CU1623*2^6+CV1623*2^5+CW1623*2^4+CX1623*2^3+CY1623*2^2+CZ1623*2^1+DA1623*2^0</f>
        <v>0</v>
      </c>
      <c r="DQ1623" s="16">
        <f>IF(DS1623=2,AT1623*1000,AT1623)</f>
        <v>250</v>
      </c>
      <c r="DR1623" s="16">
        <f>IF(DT1623=2,AU1623*1000,AU1623)</f>
        <v>250</v>
      </c>
      <c r="DS1623" s="16">
        <v>2</v>
      </c>
      <c r="DT1623" s="16">
        <v>2</v>
      </c>
      <c r="DU1623" s="16">
        <f>MAX(0,MIN(AX1623,3))*2^14+MAX(0,MIN(AY1623,3))*2^12+MAX(0,MIN(AZ1623,3))*2^10+MAX(0,MIN(BA1623,3))*2^8+IF(AW1623&lt;0,31,IF(AW1623&gt;30,30,AW1623))</f>
        <v>0</v>
      </c>
      <c r="DV1623" s="16">
        <f>DD1623 + DE1623</f>
        <v>0</v>
      </c>
      <c r="DW1623" s="138"/>
      <c r="DX1623" s="137"/>
      <c r="DY1623" s="137"/>
      <c r="DZ1623" s="17"/>
      <c r="EA1623" s="15"/>
      <c r="EB1623" s="15"/>
      <c r="EC1623" s="15"/>
      <c r="ED1623" s="15"/>
    </row>
    <row r="1624" spans="1:134" ht="15" hidden="1" customHeight="1" x14ac:dyDescent="0.3">
      <c r="A1624" s="220"/>
      <c r="B1624" s="139"/>
      <c r="C1624" s="553"/>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48"/>
      <c r="AK1624" s="12"/>
      <c r="AL1624" s="12"/>
      <c r="AM1624" s="149"/>
      <c r="AN1624" s="150"/>
      <c r="AO1624" s="150"/>
      <c r="AP1624" s="150"/>
      <c r="AQ1624" s="140"/>
      <c r="AR1624" s="197"/>
      <c r="AS1624" s="12"/>
      <c r="AT1624" s="224"/>
      <c r="AU1624" s="266"/>
      <c r="AV1624" s="12"/>
      <c r="AW1624" s="12"/>
      <c r="AX1624" s="12"/>
      <c r="AY1624" s="12"/>
      <c r="AZ1624" s="12"/>
      <c r="BA1624" s="12"/>
      <c r="BB1624" s="14"/>
      <c r="BC1624" s="14"/>
      <c r="BD1624" s="15"/>
      <c r="BE1624" s="137"/>
      <c r="BF1624" s="146"/>
      <c r="BG1624" s="146"/>
      <c r="BH1624" s="146"/>
      <c r="BI1624" s="11"/>
      <c r="BJ1624" s="11"/>
      <c r="BK1624" s="11"/>
      <c r="BL1624" s="11"/>
      <c r="BM1624" s="11"/>
      <c r="BN1624" s="11"/>
      <c r="BO1624" s="11"/>
      <c r="BP1624" s="11"/>
      <c r="BQ1624" s="11"/>
      <c r="BR1624" s="11"/>
      <c r="BS1624" s="11"/>
      <c r="BT1624" s="11"/>
      <c r="BU1624" s="11"/>
      <c r="BV1624" s="15"/>
      <c r="BW1624" s="15"/>
      <c r="BX1624" s="15"/>
      <c r="BY1624" s="15"/>
      <c r="BZ1624" s="15"/>
      <c r="CA1624" s="15"/>
      <c r="CB1624" s="15"/>
      <c r="CC1624" s="15"/>
      <c r="CD1624" s="15"/>
      <c r="CE1624" s="15"/>
      <c r="CF1624" s="15"/>
      <c r="CG1624" s="15"/>
      <c r="CH1624" s="15"/>
      <c r="CI1624" s="15"/>
      <c r="CJ1624" s="15"/>
      <c r="CK1624" s="15"/>
      <c r="CL1624" s="15"/>
      <c r="CM1624" s="15"/>
      <c r="CN1624" s="15"/>
      <c r="CO1624" s="15"/>
      <c r="CP1624" s="15"/>
      <c r="CQ1624" s="15"/>
      <c r="CR1624" s="15"/>
      <c r="CS1624" s="15"/>
      <c r="CT1624" s="15"/>
      <c r="CU1624" s="15"/>
      <c r="CV1624" s="15"/>
      <c r="CW1624" s="15"/>
      <c r="CX1624" s="15"/>
      <c r="CY1624" s="15"/>
      <c r="CZ1624" s="15"/>
      <c r="DA1624" s="15"/>
      <c r="DB1624" s="16"/>
      <c r="DC1624" s="16"/>
      <c r="DD1624" s="16"/>
      <c r="DE1624" s="16"/>
      <c r="DF1624" s="17"/>
      <c r="DG1624" s="16"/>
      <c r="DH1624" s="16"/>
      <c r="DI1624" s="16"/>
      <c r="DJ1624" s="16"/>
      <c r="DK1624" s="16"/>
      <c r="DL1624" s="16"/>
      <c r="DM1624" s="13"/>
      <c r="DN1624" s="16"/>
      <c r="DO1624" s="16"/>
      <c r="DP1624" s="16"/>
      <c r="DQ1624" s="16"/>
      <c r="DR1624" s="16"/>
      <c r="DS1624" s="16"/>
      <c r="DT1624" s="16"/>
      <c r="DU1624" s="16"/>
      <c r="DV1624" s="16"/>
      <c r="DW1624" s="138"/>
      <c r="DX1624" s="137"/>
      <c r="DY1624" s="137"/>
      <c r="DZ1624" s="17"/>
      <c r="EA1624" s="15"/>
      <c r="EB1624" s="15"/>
      <c r="EC1624" s="15"/>
      <c r="ED1624" s="15"/>
    </row>
    <row r="1625" spans="1:134" ht="15" hidden="1" customHeight="1" x14ac:dyDescent="0.3">
      <c r="A1625" s="220"/>
      <c r="B1625" s="139"/>
      <c r="C1625" s="553" t="s">
        <v>2492</v>
      </c>
      <c r="D1625" s="151"/>
      <c r="E1625" s="151"/>
      <c r="F1625" s="151"/>
      <c r="G1625" s="151"/>
      <c r="H1625" s="151"/>
      <c r="I1625" s="151"/>
      <c r="J1625" s="151"/>
      <c r="K1625" s="151"/>
      <c r="L1625" s="151"/>
      <c r="M1625" s="151"/>
      <c r="N1625" s="151"/>
      <c r="O1625" s="151"/>
      <c r="P1625" s="151"/>
      <c r="Q1625" s="151"/>
      <c r="R1625" s="151"/>
      <c r="S1625" s="151"/>
      <c r="T1625" s="151"/>
      <c r="U1625" s="151"/>
      <c r="V1625" s="151"/>
      <c r="W1625" s="151"/>
      <c r="X1625" s="151"/>
      <c r="Y1625" s="151"/>
      <c r="Z1625" s="151"/>
      <c r="AA1625" s="151"/>
      <c r="AB1625" s="151"/>
      <c r="AC1625" s="151"/>
      <c r="AD1625" s="151"/>
      <c r="AE1625" s="151"/>
      <c r="AF1625" s="151"/>
      <c r="AG1625" s="151"/>
      <c r="AH1625" s="151"/>
      <c r="AI1625" s="151"/>
      <c r="AJ1625" s="148">
        <f>IF($DM1625=0,0,(IF(_xlfn.BITAND($DM1625, 128),"8,", "") &amp; IF(_xlfn.BITAND($DM1625,64),"7,", "") &amp; IF(_xlfn.BITAND($DM1625,7), _xlfn.BITAND($DM1625,7) &amp; ",", "") &amp; IF(_xlfn.BITAND($DM1625, 56), _xlfn.BITAND($DM1625, 56)/8, "")))</f>
        <v>0</v>
      </c>
      <c r="AK1625" s="483">
        <v>520277</v>
      </c>
      <c r="AL1625" s="483">
        <v>31</v>
      </c>
      <c r="AM1625" s="484" t="s">
        <v>165</v>
      </c>
      <c r="AN1625" s="485" t="s">
        <v>2493</v>
      </c>
      <c r="AO1625" s="485" t="s">
        <v>468</v>
      </c>
      <c r="AP1625" s="485" t="s">
        <v>2493</v>
      </c>
      <c r="AQ1625" s="140"/>
      <c r="AR1625" s="197"/>
      <c r="AS1625" s="12"/>
      <c r="AT1625" s="198">
        <v>0.25</v>
      </c>
      <c r="AU1625" s="263">
        <v>0.25</v>
      </c>
      <c r="AV1625" s="12" t="s">
        <v>259</v>
      </c>
      <c r="AW1625" s="135">
        <v>0</v>
      </c>
      <c r="AX1625" s="135">
        <v>0</v>
      </c>
      <c r="AY1625" s="135">
        <v>0</v>
      </c>
      <c r="AZ1625" s="135">
        <v>0</v>
      </c>
      <c r="BA1625" s="135">
        <v>0</v>
      </c>
      <c r="BB1625" s="136"/>
      <c r="BC1625" s="136"/>
      <c r="BD1625" s="15"/>
      <c r="BE1625" s="137" t="str">
        <f>IF(C1625="","",C1625)</f>
        <v>MFG unable to reach lower TPS</v>
      </c>
      <c r="BF1625" s="146"/>
      <c r="BG1625" s="146"/>
      <c r="BH1625" s="146"/>
      <c r="BI1625" s="11"/>
      <c r="BJ1625" s="11"/>
      <c r="BK1625" s="11"/>
      <c r="BL1625" s="11"/>
      <c r="BM1625" s="11"/>
      <c r="BN1625" s="11"/>
      <c r="BO1625" s="11"/>
      <c r="BP1625" s="11"/>
      <c r="BQ1625" s="11"/>
      <c r="BR1625" s="11"/>
      <c r="BS1625" s="11"/>
      <c r="BT1625" s="11"/>
      <c r="BU1625" s="11"/>
      <c r="BV1625" s="15">
        <f>IF(UPPER(TRIM(D1625))="X",1,0)</f>
        <v>0</v>
      </c>
      <c r="BW1625" s="15">
        <f>IF(UPPER(TRIM(E1625))="X",1,0)</f>
        <v>0</v>
      </c>
      <c r="BX1625" s="15">
        <f>IF(UPPER(TRIM(F1625))="X",1,0)</f>
        <v>0</v>
      </c>
      <c r="BY1625" s="15">
        <f>IF(UPPER(TRIM(G1625))="X",1,0)</f>
        <v>0</v>
      </c>
      <c r="BZ1625" s="15">
        <f>IF(UPPER(TRIM(H1625))="X",1,0)</f>
        <v>0</v>
      </c>
      <c r="CA1625" s="15">
        <f>IF(UPPER(TRIM(J1625))="X",1,0)</f>
        <v>0</v>
      </c>
      <c r="CB1625" s="15">
        <f>IF(UPPER(TRIM(L1625))="X",1,0)</f>
        <v>0</v>
      </c>
      <c r="CC1625" s="15">
        <f>IF(UPPER(TRIM(M1625))="X",1,0)</f>
        <v>0</v>
      </c>
      <c r="CD1625" s="15">
        <f>IF(UPPER(TRIM(I1625))="X",1,0)</f>
        <v>0</v>
      </c>
      <c r="CE1625" s="15">
        <f>IF(UPPER(TRIM(K1625))="X",1,0)</f>
        <v>0</v>
      </c>
      <c r="CF1625" s="15">
        <f t="shared" ref="CF1625:CX1625" si="762">IF(UPPER(TRIM(N1625))="X",1,0)</f>
        <v>0</v>
      </c>
      <c r="CG1625" s="15">
        <f t="shared" si="762"/>
        <v>0</v>
      </c>
      <c r="CH1625" s="15">
        <f t="shared" si="762"/>
        <v>0</v>
      </c>
      <c r="CI1625" s="15">
        <f t="shared" si="762"/>
        <v>0</v>
      </c>
      <c r="CJ1625" s="15">
        <f t="shared" si="762"/>
        <v>0</v>
      </c>
      <c r="CK1625" s="15">
        <f t="shared" si="762"/>
        <v>0</v>
      </c>
      <c r="CL1625" s="15">
        <f t="shared" si="762"/>
        <v>0</v>
      </c>
      <c r="CM1625" s="15">
        <f t="shared" si="762"/>
        <v>0</v>
      </c>
      <c r="CN1625" s="15">
        <f t="shared" si="762"/>
        <v>0</v>
      </c>
      <c r="CO1625" s="15">
        <f t="shared" si="762"/>
        <v>0</v>
      </c>
      <c r="CP1625" s="15">
        <f t="shared" si="762"/>
        <v>0</v>
      </c>
      <c r="CQ1625" s="15">
        <f t="shared" si="762"/>
        <v>0</v>
      </c>
      <c r="CR1625" s="15">
        <f t="shared" si="762"/>
        <v>0</v>
      </c>
      <c r="CS1625" s="15">
        <f t="shared" si="762"/>
        <v>0</v>
      </c>
      <c r="CT1625" s="15">
        <f t="shared" si="762"/>
        <v>0</v>
      </c>
      <c r="CU1625" s="15">
        <f t="shared" si="762"/>
        <v>0</v>
      </c>
      <c r="CV1625" s="15">
        <f t="shared" si="762"/>
        <v>0</v>
      </c>
      <c r="CW1625" s="15">
        <f t="shared" si="762"/>
        <v>0</v>
      </c>
      <c r="CX1625" s="15">
        <f t="shared" si="762"/>
        <v>0</v>
      </c>
      <c r="CY1625" s="15">
        <v>0</v>
      </c>
      <c r="CZ1625" s="15">
        <f>IF(UPPER(TRIM(AH1625))="X",1,0)</f>
        <v>0</v>
      </c>
      <c r="DA1625" s="15">
        <v>0</v>
      </c>
      <c r="DB1625" s="16">
        <f>IF(UPPER(TRIM(AM1625))="P", 0, IF(UPPER(TRIM(AM1625))="C", 16384, IF(UPPER(TRIM(AM1625))="B", 32768, IF(UPPER(TRIM(AM1625))="U", 49152, -1))))</f>
        <v>0</v>
      </c>
      <c r="DC1625" s="16">
        <f>HEX2DEC(AN1625)</f>
        <v>4129</v>
      </c>
      <c r="DD1625" s="16">
        <f>IF(UPPER(TRIM(BB1625))="",0,IF(UPPER(TRIM(BB1625))="M",32,IF(UPPER(TRIM(BB1625))="H",64,IF(UPPER(TRIM(BB1625))="I",128,-1))))</f>
        <v>0</v>
      </c>
      <c r="DE1625" s="16">
        <f>IF(UPPER(TRIM(BC1625))="",0, IF(UPPER(TRIM(BC1625))="U",1,IF(UPPER(TRIM(BC1625))="A",2,IF(UPPER(TRIM(BC1625))="B1",4,IF(UPPER(TRIM(BC1625))="B2",8,IF(UPPER(TRIM(BC1625))="C",16,-1))))))</f>
        <v>0</v>
      </c>
      <c r="DF1625" s="17"/>
      <c r="DG1625" s="16">
        <v>764</v>
      </c>
      <c r="DH1625" s="16">
        <f>AK1625</f>
        <v>520277</v>
      </c>
      <c r="DI1625" s="16">
        <f>AL1625</f>
        <v>31</v>
      </c>
      <c r="DJ1625" s="16">
        <f>DB1625 + DC1625</f>
        <v>4129</v>
      </c>
      <c r="DK1625" s="16">
        <f>HEX2DEC(AO1625)</f>
        <v>114</v>
      </c>
      <c r="DL1625" s="16">
        <f>HEX2DEC(AP1625)</f>
        <v>4129</v>
      </c>
      <c r="DM1625" s="185">
        <v>0</v>
      </c>
      <c r="DN1625" s="16">
        <v>594</v>
      </c>
      <c r="DO1625" s="16">
        <f>BV1625*2^15+BW1625*2^14+BX1625*2^13+BY1625*2^12+BZ1625*2^11+CA1625*2^10+CB1625*2^9+CC1625*2^8+CD1625*2^7+CE1625*2^6+CF1625*2^5+CG1625*2^4+CH1625*2^3+CI1625*2^2+CJ1625*2^1+CK1625*2^0</f>
        <v>0</v>
      </c>
      <c r="DP1625" s="16">
        <f>CL1625*2^15+CM1625*2^14+CN1625*2^13+CO1625*2^12+CP1625*2^11+CQ1625*2^10+CR1625*2^9+CS1625*2^8+CT1625*2^7+CU1625*2^6+CV1625*2^5+CW1625*2^4+CX1625*2^3+CY1625*2^2+CZ1625*2^1+DA1625*2^0</f>
        <v>0</v>
      </c>
      <c r="DQ1625" s="16">
        <f>IF(DS1625=2,AT1625*1000,AT1625)</f>
        <v>250</v>
      </c>
      <c r="DR1625" s="16">
        <f>IF(DT1625=2,AU1625*1000,AU1625)</f>
        <v>250</v>
      </c>
      <c r="DS1625" s="16">
        <v>2</v>
      </c>
      <c r="DT1625" s="16">
        <v>2</v>
      </c>
      <c r="DU1625" s="16">
        <f>MAX(0,MIN(AX1625,3))*2^14+MAX(0,MIN(AY1625,3))*2^12+MAX(0,MIN(AZ1625,3))*2^10+MAX(0,MIN(BA1625,3))*2^8+IF(AW1625&lt;0,31,IF(AW1625&gt;30,30,AW1625))</f>
        <v>0</v>
      </c>
      <c r="DV1625" s="16">
        <f>DD1625 + DE1625</f>
        <v>0</v>
      </c>
      <c r="DW1625" s="138"/>
      <c r="DX1625" s="137"/>
      <c r="DY1625" s="137"/>
      <c r="DZ1625" s="17"/>
      <c r="EA1625" s="15"/>
      <c r="EB1625" s="15"/>
      <c r="EC1625" s="15"/>
      <c r="ED1625" s="15"/>
    </row>
    <row r="1626" spans="1:134" ht="15" hidden="1" customHeight="1" x14ac:dyDescent="0.3">
      <c r="A1626" s="220"/>
      <c r="B1626" s="139"/>
      <c r="C1626" s="553"/>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48"/>
      <c r="AK1626" s="12"/>
      <c r="AL1626" s="12"/>
      <c r="AM1626" s="149"/>
      <c r="AN1626" s="150"/>
      <c r="AO1626" s="150"/>
      <c r="AP1626" s="150"/>
      <c r="AQ1626" s="140"/>
      <c r="AR1626" s="197"/>
      <c r="AS1626" s="12"/>
      <c r="AT1626" s="224"/>
      <c r="AU1626" s="266"/>
      <c r="AV1626" s="12"/>
      <c r="AW1626" s="12"/>
      <c r="AX1626" s="12"/>
      <c r="AY1626" s="12"/>
      <c r="AZ1626" s="12"/>
      <c r="BA1626" s="12"/>
      <c r="BB1626" s="14"/>
      <c r="BC1626" s="14"/>
      <c r="BD1626" s="15"/>
      <c r="BE1626" s="137"/>
      <c r="BF1626" s="146"/>
      <c r="BG1626" s="146"/>
      <c r="BH1626" s="146"/>
      <c r="BI1626" s="11"/>
      <c r="BJ1626" s="11"/>
      <c r="BK1626" s="11"/>
      <c r="BL1626" s="11"/>
      <c r="BM1626" s="11"/>
      <c r="BN1626" s="11"/>
      <c r="BO1626" s="11"/>
      <c r="BP1626" s="11"/>
      <c r="BQ1626" s="11"/>
      <c r="BR1626" s="11"/>
      <c r="BS1626" s="11"/>
      <c r="BT1626" s="11"/>
      <c r="BU1626" s="11"/>
      <c r="BV1626" s="15"/>
      <c r="BW1626" s="15"/>
      <c r="BX1626" s="15"/>
      <c r="BY1626" s="15"/>
      <c r="BZ1626" s="15"/>
      <c r="CA1626" s="15"/>
      <c r="CB1626" s="15"/>
      <c r="CC1626" s="15"/>
      <c r="CD1626" s="15"/>
      <c r="CE1626" s="15"/>
      <c r="CF1626" s="15"/>
      <c r="CG1626" s="15"/>
      <c r="CH1626" s="15"/>
      <c r="CI1626" s="15"/>
      <c r="CJ1626" s="15"/>
      <c r="CK1626" s="15"/>
      <c r="CL1626" s="15"/>
      <c r="CM1626" s="15"/>
      <c r="CN1626" s="15"/>
      <c r="CO1626" s="15"/>
      <c r="CP1626" s="15"/>
      <c r="CQ1626" s="15"/>
      <c r="CR1626" s="15"/>
      <c r="CS1626" s="15"/>
      <c r="CT1626" s="15"/>
      <c r="CU1626" s="15"/>
      <c r="CV1626" s="15"/>
      <c r="CW1626" s="15"/>
      <c r="CX1626" s="15"/>
      <c r="CY1626" s="15"/>
      <c r="CZ1626" s="15"/>
      <c r="DA1626" s="15"/>
      <c r="DB1626" s="16"/>
      <c r="DC1626" s="16"/>
      <c r="DD1626" s="16"/>
      <c r="DE1626" s="16"/>
      <c r="DF1626" s="17"/>
      <c r="DG1626" s="16"/>
      <c r="DH1626" s="16"/>
      <c r="DI1626" s="16"/>
      <c r="DJ1626" s="16"/>
      <c r="DK1626" s="16"/>
      <c r="DL1626" s="16"/>
      <c r="DM1626" s="13"/>
      <c r="DN1626" s="16"/>
      <c r="DO1626" s="16"/>
      <c r="DP1626" s="16"/>
      <c r="DQ1626" s="16"/>
      <c r="DR1626" s="16"/>
      <c r="DS1626" s="16"/>
      <c r="DT1626" s="16"/>
      <c r="DU1626" s="16"/>
      <c r="DV1626" s="16"/>
      <c r="DW1626" s="138"/>
      <c r="DX1626" s="137"/>
      <c r="DY1626" s="137"/>
      <c r="DZ1626" s="17"/>
      <c r="EA1626" s="15"/>
      <c r="EB1626" s="15"/>
      <c r="EC1626" s="15"/>
      <c r="ED1626" s="15"/>
    </row>
    <row r="1627" spans="1:134" ht="15" hidden="1" customHeight="1" x14ac:dyDescent="0.3">
      <c r="A1627" s="220"/>
      <c r="B1627" s="139"/>
      <c r="C1627" s="553" t="s">
        <v>2494</v>
      </c>
      <c r="D1627" s="151"/>
      <c r="E1627" s="151"/>
      <c r="F1627" s="151"/>
      <c r="G1627" s="151"/>
      <c r="H1627" s="151"/>
      <c r="I1627" s="151"/>
      <c r="J1627" s="151"/>
      <c r="K1627" s="151"/>
      <c r="L1627" s="151"/>
      <c r="M1627" s="151"/>
      <c r="N1627" s="151"/>
      <c r="O1627" s="151"/>
      <c r="P1627" s="151"/>
      <c r="Q1627" s="151"/>
      <c r="R1627" s="151"/>
      <c r="S1627" s="151"/>
      <c r="T1627" s="151"/>
      <c r="U1627" s="151"/>
      <c r="V1627" s="151"/>
      <c r="W1627" s="151"/>
      <c r="X1627" s="151"/>
      <c r="Y1627" s="151"/>
      <c r="Z1627" s="151"/>
      <c r="AA1627" s="151"/>
      <c r="AB1627" s="151"/>
      <c r="AC1627" s="151"/>
      <c r="AD1627" s="151"/>
      <c r="AE1627" s="151"/>
      <c r="AF1627" s="151"/>
      <c r="AG1627" s="151"/>
      <c r="AH1627" s="151"/>
      <c r="AI1627" s="151"/>
      <c r="AJ1627" s="148">
        <f>IF($DM1627=0,0,(IF(_xlfn.BITAND($DM1627, 128),"8,", "") &amp; IF(_xlfn.BITAND($DM1627,64),"7,", "") &amp; IF(_xlfn.BITAND($DM1627,7), _xlfn.BITAND($DM1627,7) &amp; ",", "") &amp; IF(_xlfn.BITAND($DM1627, 56), _xlfn.BITAND($DM1627, 56)/8, "")))</f>
        <v>0</v>
      </c>
      <c r="AK1627" s="483">
        <v>520278</v>
      </c>
      <c r="AL1627" s="483">
        <v>3</v>
      </c>
      <c r="AM1627" s="484" t="s">
        <v>165</v>
      </c>
      <c r="AN1627" s="485" t="s">
        <v>2495</v>
      </c>
      <c r="AO1627" s="485" t="s">
        <v>343</v>
      </c>
      <c r="AP1627" s="485" t="s">
        <v>2495</v>
      </c>
      <c r="AQ1627" s="140"/>
      <c r="AR1627" s="197"/>
      <c r="AS1627" s="12"/>
      <c r="AT1627" s="198">
        <v>0.25</v>
      </c>
      <c r="AU1627" s="263">
        <v>0.25</v>
      </c>
      <c r="AV1627" s="12" t="s">
        <v>259</v>
      </c>
      <c r="AW1627" s="135">
        <v>0</v>
      </c>
      <c r="AX1627" s="135">
        <v>0</v>
      </c>
      <c r="AY1627" s="135">
        <v>0</v>
      </c>
      <c r="AZ1627" s="135">
        <v>0</v>
      </c>
      <c r="BA1627" s="135">
        <v>0</v>
      </c>
      <c r="BB1627" s="136"/>
      <c r="BC1627" s="136"/>
      <c r="BD1627" s="15"/>
      <c r="BE1627" s="137" t="str">
        <f>IF(C1627="","",C1627)</f>
        <v>MFG supply voltage high</v>
      </c>
      <c r="BF1627" s="146"/>
      <c r="BG1627" s="146"/>
      <c r="BH1627" s="146"/>
      <c r="BI1627" s="11"/>
      <c r="BJ1627" s="11"/>
      <c r="BK1627" s="11"/>
      <c r="BL1627" s="11"/>
      <c r="BM1627" s="11"/>
      <c r="BN1627" s="11"/>
      <c r="BO1627" s="11"/>
      <c r="BP1627" s="11"/>
      <c r="BQ1627" s="11"/>
      <c r="BR1627" s="11"/>
      <c r="BS1627" s="11"/>
      <c r="BT1627" s="11"/>
      <c r="BU1627" s="11"/>
      <c r="BV1627" s="15">
        <f>IF(UPPER(TRIM(D1627))="X",1,0)</f>
        <v>0</v>
      </c>
      <c r="BW1627" s="15">
        <f>IF(UPPER(TRIM(E1627))="X",1,0)</f>
        <v>0</v>
      </c>
      <c r="BX1627" s="15">
        <f>IF(UPPER(TRIM(F1627))="X",1,0)</f>
        <v>0</v>
      </c>
      <c r="BY1627" s="15">
        <f>IF(UPPER(TRIM(G1627))="X",1,0)</f>
        <v>0</v>
      </c>
      <c r="BZ1627" s="15">
        <f>IF(UPPER(TRIM(H1627))="X",1,0)</f>
        <v>0</v>
      </c>
      <c r="CA1627" s="15">
        <f>IF(UPPER(TRIM(J1627))="X",1,0)</f>
        <v>0</v>
      </c>
      <c r="CB1627" s="15">
        <f>IF(UPPER(TRIM(L1627))="X",1,0)</f>
        <v>0</v>
      </c>
      <c r="CC1627" s="15">
        <f>IF(UPPER(TRIM(M1627))="X",1,0)</f>
        <v>0</v>
      </c>
      <c r="CD1627" s="15">
        <f>IF(UPPER(TRIM(I1627))="X",1,0)</f>
        <v>0</v>
      </c>
      <c r="CE1627" s="15">
        <f>IF(UPPER(TRIM(K1627))="X",1,0)</f>
        <v>0</v>
      </c>
      <c r="CF1627" s="15">
        <f t="shared" ref="CF1627:CX1627" si="763">IF(UPPER(TRIM(N1627))="X",1,0)</f>
        <v>0</v>
      </c>
      <c r="CG1627" s="15">
        <f t="shared" si="763"/>
        <v>0</v>
      </c>
      <c r="CH1627" s="15">
        <f t="shared" si="763"/>
        <v>0</v>
      </c>
      <c r="CI1627" s="15">
        <f t="shared" si="763"/>
        <v>0</v>
      </c>
      <c r="CJ1627" s="15">
        <f t="shared" si="763"/>
        <v>0</v>
      </c>
      <c r="CK1627" s="15">
        <f t="shared" si="763"/>
        <v>0</v>
      </c>
      <c r="CL1627" s="15">
        <f t="shared" si="763"/>
        <v>0</v>
      </c>
      <c r="CM1627" s="15">
        <f t="shared" si="763"/>
        <v>0</v>
      </c>
      <c r="CN1627" s="15">
        <f t="shared" si="763"/>
        <v>0</v>
      </c>
      <c r="CO1627" s="15">
        <f t="shared" si="763"/>
        <v>0</v>
      </c>
      <c r="CP1627" s="15">
        <f t="shared" si="763"/>
        <v>0</v>
      </c>
      <c r="CQ1627" s="15">
        <f t="shared" si="763"/>
        <v>0</v>
      </c>
      <c r="CR1627" s="15">
        <f t="shared" si="763"/>
        <v>0</v>
      </c>
      <c r="CS1627" s="15">
        <f t="shared" si="763"/>
        <v>0</v>
      </c>
      <c r="CT1627" s="15">
        <f t="shared" si="763"/>
        <v>0</v>
      </c>
      <c r="CU1627" s="15">
        <f t="shared" si="763"/>
        <v>0</v>
      </c>
      <c r="CV1627" s="15">
        <f t="shared" si="763"/>
        <v>0</v>
      </c>
      <c r="CW1627" s="15">
        <f t="shared" si="763"/>
        <v>0</v>
      </c>
      <c r="CX1627" s="15">
        <f t="shared" si="763"/>
        <v>0</v>
      </c>
      <c r="CY1627" s="15">
        <v>0</v>
      </c>
      <c r="CZ1627" s="15">
        <f>IF(UPPER(TRIM(AH1627))="X",1,0)</f>
        <v>0</v>
      </c>
      <c r="DA1627" s="15">
        <v>0</v>
      </c>
      <c r="DB1627" s="16">
        <f>IF(UPPER(TRIM(AM1627))="P", 0, IF(UPPER(TRIM(AM1627))="C", 16384, IF(UPPER(TRIM(AM1627))="B", 32768, IF(UPPER(TRIM(AM1627))="U", 49152, -1))))</f>
        <v>0</v>
      </c>
      <c r="DC1627" s="16">
        <f>HEX2DEC(AN1627)</f>
        <v>4130</v>
      </c>
      <c r="DD1627" s="16">
        <f>IF(UPPER(TRIM(BB1627))="",0,IF(UPPER(TRIM(BB1627))="M",32,IF(UPPER(TRIM(BB1627))="H",64,IF(UPPER(TRIM(BB1627))="I",128,-1))))</f>
        <v>0</v>
      </c>
      <c r="DE1627" s="16">
        <f>IF(UPPER(TRIM(BC1627))="",0, IF(UPPER(TRIM(BC1627))="U",1,IF(UPPER(TRIM(BC1627))="A",2,IF(UPPER(TRIM(BC1627))="B1",4,IF(UPPER(TRIM(BC1627))="B2",8,IF(UPPER(TRIM(BC1627))="C",16,-1))))))</f>
        <v>0</v>
      </c>
      <c r="DF1627" s="17"/>
      <c r="DG1627" s="16">
        <v>765</v>
      </c>
      <c r="DH1627" s="16">
        <f>AK1627</f>
        <v>520278</v>
      </c>
      <c r="DI1627" s="16">
        <f>AL1627</f>
        <v>3</v>
      </c>
      <c r="DJ1627" s="16">
        <f>DB1627 + DC1627</f>
        <v>4130</v>
      </c>
      <c r="DK1627" s="16">
        <f>HEX2DEC(AO1627)</f>
        <v>18</v>
      </c>
      <c r="DL1627" s="16">
        <f>HEX2DEC(AP1627)</f>
        <v>4130</v>
      </c>
      <c r="DM1627" s="185">
        <v>0</v>
      </c>
      <c r="DN1627" s="16">
        <v>595</v>
      </c>
      <c r="DO1627" s="16">
        <f>BV1627*2^15+BW1627*2^14+BX1627*2^13+BY1627*2^12+BZ1627*2^11+CA1627*2^10+CB1627*2^9+CC1627*2^8+CD1627*2^7+CE1627*2^6+CF1627*2^5+CG1627*2^4+CH1627*2^3+CI1627*2^2+CJ1627*2^1+CK1627*2^0</f>
        <v>0</v>
      </c>
      <c r="DP1627" s="16">
        <f>CL1627*2^15+CM1627*2^14+CN1627*2^13+CO1627*2^12+CP1627*2^11+CQ1627*2^10+CR1627*2^9+CS1627*2^8+CT1627*2^7+CU1627*2^6+CV1627*2^5+CW1627*2^4+CX1627*2^3+CY1627*2^2+CZ1627*2^1+DA1627*2^0</f>
        <v>0</v>
      </c>
      <c r="DQ1627" s="16">
        <f>IF(DS1627=2,AT1627*1000,AT1627)</f>
        <v>250</v>
      </c>
      <c r="DR1627" s="16">
        <f>IF(DT1627=2,AU1627*1000,AU1627)</f>
        <v>250</v>
      </c>
      <c r="DS1627" s="16">
        <v>2</v>
      </c>
      <c r="DT1627" s="16">
        <v>2</v>
      </c>
      <c r="DU1627" s="16">
        <f>MAX(0,MIN(AX1627,3))*2^14+MAX(0,MIN(AY1627,3))*2^12+MAX(0,MIN(AZ1627,3))*2^10+MAX(0,MIN(BA1627,3))*2^8+IF(AW1627&lt;0,31,IF(AW1627&gt;30,30,AW1627))</f>
        <v>0</v>
      </c>
      <c r="DV1627" s="16">
        <f>DD1627 + DE1627</f>
        <v>0</v>
      </c>
      <c r="DW1627" s="138"/>
      <c r="DX1627" s="137"/>
      <c r="DY1627" s="137"/>
      <c r="DZ1627" s="17"/>
      <c r="EA1627" s="15"/>
      <c r="EB1627" s="15"/>
      <c r="EC1627" s="15"/>
      <c r="ED1627" s="15"/>
    </row>
    <row r="1628" spans="1:134" ht="15" hidden="1" customHeight="1" x14ac:dyDescent="0.3">
      <c r="A1628" s="220"/>
      <c r="B1628" s="139"/>
      <c r="C1628" s="553"/>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48"/>
      <c r="AK1628" s="12"/>
      <c r="AL1628" s="12"/>
      <c r="AM1628" s="149"/>
      <c r="AN1628" s="150"/>
      <c r="AO1628" s="150"/>
      <c r="AP1628" s="150"/>
      <c r="AQ1628" s="140"/>
      <c r="AR1628" s="197"/>
      <c r="AS1628" s="12"/>
      <c r="AT1628" s="224"/>
      <c r="AU1628" s="266"/>
      <c r="AV1628" s="12"/>
      <c r="AW1628" s="12"/>
      <c r="AX1628" s="12"/>
      <c r="AY1628" s="12"/>
      <c r="AZ1628" s="12"/>
      <c r="BA1628" s="12"/>
      <c r="BB1628" s="14"/>
      <c r="BC1628" s="14"/>
      <c r="BD1628" s="15"/>
      <c r="BE1628" s="137"/>
      <c r="BF1628" s="146"/>
      <c r="BG1628" s="146"/>
      <c r="BH1628" s="146"/>
      <c r="BI1628" s="11"/>
      <c r="BJ1628" s="11"/>
      <c r="BK1628" s="11"/>
      <c r="BL1628" s="11"/>
      <c r="BM1628" s="11"/>
      <c r="BN1628" s="11"/>
      <c r="BO1628" s="11"/>
      <c r="BP1628" s="11"/>
      <c r="BQ1628" s="11"/>
      <c r="BR1628" s="11"/>
      <c r="BS1628" s="11"/>
      <c r="BT1628" s="11"/>
      <c r="BU1628" s="11"/>
      <c r="BV1628" s="15"/>
      <c r="BW1628" s="15"/>
      <c r="BX1628" s="15"/>
      <c r="BY1628" s="15"/>
      <c r="BZ1628" s="15"/>
      <c r="CA1628" s="15"/>
      <c r="CB1628" s="15"/>
      <c r="CC1628" s="15"/>
      <c r="CD1628" s="15"/>
      <c r="CE1628" s="15"/>
      <c r="CF1628" s="15"/>
      <c r="CG1628" s="15"/>
      <c r="CH1628" s="15"/>
      <c r="CI1628" s="15"/>
      <c r="CJ1628" s="15"/>
      <c r="CK1628" s="15"/>
      <c r="CL1628" s="15"/>
      <c r="CM1628" s="15"/>
      <c r="CN1628" s="15"/>
      <c r="CO1628" s="15"/>
      <c r="CP1628" s="15"/>
      <c r="CQ1628" s="15"/>
      <c r="CR1628" s="15"/>
      <c r="CS1628" s="15"/>
      <c r="CT1628" s="15"/>
      <c r="CU1628" s="15"/>
      <c r="CV1628" s="15"/>
      <c r="CW1628" s="15"/>
      <c r="CX1628" s="15"/>
      <c r="CY1628" s="15"/>
      <c r="CZ1628" s="15"/>
      <c r="DA1628" s="15"/>
      <c r="DB1628" s="16"/>
      <c r="DC1628" s="16"/>
      <c r="DD1628" s="16"/>
      <c r="DE1628" s="16"/>
      <c r="DF1628" s="17"/>
      <c r="DG1628" s="16"/>
      <c r="DH1628" s="16"/>
      <c r="DI1628" s="16"/>
      <c r="DJ1628" s="16"/>
      <c r="DK1628" s="16"/>
      <c r="DL1628" s="16"/>
      <c r="DM1628" s="13"/>
      <c r="DN1628" s="16"/>
      <c r="DO1628" s="16"/>
      <c r="DP1628" s="16"/>
      <c r="DQ1628" s="16"/>
      <c r="DR1628" s="16"/>
      <c r="DS1628" s="16"/>
      <c r="DT1628" s="16"/>
      <c r="DU1628" s="16"/>
      <c r="DV1628" s="16"/>
      <c r="DW1628" s="138"/>
      <c r="DX1628" s="137"/>
      <c r="DY1628" s="137"/>
      <c r="DZ1628" s="17"/>
      <c r="EA1628" s="15"/>
      <c r="EB1628" s="15"/>
      <c r="EC1628" s="15"/>
      <c r="ED1628" s="15"/>
    </row>
    <row r="1629" spans="1:134" ht="15" hidden="1" customHeight="1" x14ac:dyDescent="0.3">
      <c r="A1629" s="154"/>
      <c r="B1629" s="139"/>
      <c r="C1629" s="553" t="s">
        <v>2496</v>
      </c>
      <c r="D1629" s="151"/>
      <c r="E1629" s="151"/>
      <c r="F1629" s="151"/>
      <c r="G1629" s="151"/>
      <c r="H1629" s="151"/>
      <c r="I1629" s="151"/>
      <c r="J1629" s="151"/>
      <c r="K1629" s="151"/>
      <c r="L1629" s="151"/>
      <c r="M1629" s="151"/>
      <c r="N1629" s="151"/>
      <c r="O1629" s="151"/>
      <c r="P1629" s="151"/>
      <c r="Q1629" s="151"/>
      <c r="R1629" s="151"/>
      <c r="S1629" s="151"/>
      <c r="T1629" s="151"/>
      <c r="U1629" s="151"/>
      <c r="V1629" s="151"/>
      <c r="W1629" s="151"/>
      <c r="X1629" s="151"/>
      <c r="Y1629" s="151"/>
      <c r="Z1629" s="151"/>
      <c r="AA1629" s="151"/>
      <c r="AB1629" s="151"/>
      <c r="AC1629" s="151"/>
      <c r="AD1629" s="151"/>
      <c r="AE1629" s="151"/>
      <c r="AF1629" s="151"/>
      <c r="AG1629" s="151"/>
      <c r="AH1629" s="151"/>
      <c r="AI1629" s="151"/>
      <c r="AJ1629" s="148">
        <f>IF($DM1629=0,0,(IF(_xlfn.BITAND($DM1629, 128),"8,", "") &amp; IF(_xlfn.BITAND($DM1629,64),"7,", "") &amp; IF(_xlfn.BITAND($DM1629,7), _xlfn.BITAND($DM1629,7) &amp; ",", "") &amp; IF(_xlfn.BITAND($DM1629, 56), _xlfn.BITAND($DM1629, 56)/8, "")))</f>
        <v>0</v>
      </c>
      <c r="AK1629" s="483">
        <v>520278</v>
      </c>
      <c r="AL1629" s="483">
        <v>4</v>
      </c>
      <c r="AM1629" s="484" t="s">
        <v>165</v>
      </c>
      <c r="AN1629" s="485" t="s">
        <v>2497</v>
      </c>
      <c r="AO1629" s="485" t="s">
        <v>352</v>
      </c>
      <c r="AP1629" s="485" t="s">
        <v>2497</v>
      </c>
      <c r="AQ1629" s="140"/>
      <c r="AR1629" s="197"/>
      <c r="AS1629" s="12"/>
      <c r="AT1629" s="198">
        <v>0.25</v>
      </c>
      <c r="AU1629" s="263">
        <v>0.25</v>
      </c>
      <c r="AV1629" s="12" t="s">
        <v>259</v>
      </c>
      <c r="AW1629" s="135">
        <v>0</v>
      </c>
      <c r="AX1629" s="135">
        <v>0</v>
      </c>
      <c r="AY1629" s="135">
        <v>0</v>
      </c>
      <c r="AZ1629" s="135">
        <v>0</v>
      </c>
      <c r="BA1629" s="135">
        <v>0</v>
      </c>
      <c r="BB1629" s="136"/>
      <c r="BC1629" s="136"/>
      <c r="BD1629" s="15"/>
      <c r="BE1629" s="137" t="str">
        <f>IF(C1629="","",C1629)</f>
        <v>MFG supply voltage low</v>
      </c>
      <c r="BF1629" s="146"/>
      <c r="BG1629" s="146"/>
      <c r="BH1629" s="146"/>
      <c r="BI1629" s="11"/>
      <c r="BJ1629" s="11"/>
      <c r="BK1629" s="11"/>
      <c r="BL1629" s="11"/>
      <c r="BM1629" s="11"/>
      <c r="BN1629" s="11"/>
      <c r="BO1629" s="11"/>
      <c r="BP1629" s="11"/>
      <c r="BQ1629" s="11"/>
      <c r="BR1629" s="11"/>
      <c r="BS1629" s="11"/>
      <c r="BT1629" s="11"/>
      <c r="BU1629" s="11"/>
      <c r="BV1629" s="15">
        <f>IF(UPPER(TRIM(D1629))="X",1,0)</f>
        <v>0</v>
      </c>
      <c r="BW1629" s="15">
        <f>IF(UPPER(TRIM(E1629))="X",1,0)</f>
        <v>0</v>
      </c>
      <c r="BX1629" s="15">
        <f>IF(UPPER(TRIM(F1629))="X",1,0)</f>
        <v>0</v>
      </c>
      <c r="BY1629" s="15">
        <f>IF(UPPER(TRIM(G1629))="X",1,0)</f>
        <v>0</v>
      </c>
      <c r="BZ1629" s="15">
        <f>IF(UPPER(TRIM(H1629))="X",1,0)</f>
        <v>0</v>
      </c>
      <c r="CA1629" s="15">
        <f>IF(UPPER(TRIM(J1629))="X",1,0)</f>
        <v>0</v>
      </c>
      <c r="CB1629" s="15">
        <f>IF(UPPER(TRIM(L1629))="X",1,0)</f>
        <v>0</v>
      </c>
      <c r="CC1629" s="15">
        <f>IF(UPPER(TRIM(M1629))="X",1,0)</f>
        <v>0</v>
      </c>
      <c r="CD1629" s="15">
        <f>IF(UPPER(TRIM(I1629))="X",1,0)</f>
        <v>0</v>
      </c>
      <c r="CE1629" s="15">
        <f>IF(UPPER(TRIM(K1629))="X",1,0)</f>
        <v>0</v>
      </c>
      <c r="CF1629" s="15">
        <f t="shared" ref="CF1629:CX1629" si="764">IF(UPPER(TRIM(N1629))="X",1,0)</f>
        <v>0</v>
      </c>
      <c r="CG1629" s="15">
        <f t="shared" si="764"/>
        <v>0</v>
      </c>
      <c r="CH1629" s="15">
        <f t="shared" si="764"/>
        <v>0</v>
      </c>
      <c r="CI1629" s="15">
        <f t="shared" si="764"/>
        <v>0</v>
      </c>
      <c r="CJ1629" s="15">
        <f t="shared" si="764"/>
        <v>0</v>
      </c>
      <c r="CK1629" s="15">
        <f t="shared" si="764"/>
        <v>0</v>
      </c>
      <c r="CL1629" s="15">
        <f t="shared" si="764"/>
        <v>0</v>
      </c>
      <c r="CM1629" s="15">
        <f t="shared" si="764"/>
        <v>0</v>
      </c>
      <c r="CN1629" s="15">
        <f t="shared" si="764"/>
        <v>0</v>
      </c>
      <c r="CO1629" s="15">
        <f t="shared" si="764"/>
        <v>0</v>
      </c>
      <c r="CP1629" s="15">
        <f t="shared" si="764"/>
        <v>0</v>
      </c>
      <c r="CQ1629" s="15">
        <f t="shared" si="764"/>
        <v>0</v>
      </c>
      <c r="CR1629" s="15">
        <f t="shared" si="764"/>
        <v>0</v>
      </c>
      <c r="CS1629" s="15">
        <f t="shared" si="764"/>
        <v>0</v>
      </c>
      <c r="CT1629" s="15">
        <f t="shared" si="764"/>
        <v>0</v>
      </c>
      <c r="CU1629" s="15">
        <f t="shared" si="764"/>
        <v>0</v>
      </c>
      <c r="CV1629" s="15">
        <f t="shared" si="764"/>
        <v>0</v>
      </c>
      <c r="CW1629" s="15">
        <f t="shared" si="764"/>
        <v>0</v>
      </c>
      <c r="CX1629" s="15">
        <f t="shared" si="764"/>
        <v>0</v>
      </c>
      <c r="CY1629" s="15">
        <v>0</v>
      </c>
      <c r="CZ1629" s="15">
        <f>IF(UPPER(TRIM(AH1629))="X",1,0)</f>
        <v>0</v>
      </c>
      <c r="DA1629" s="15">
        <v>0</v>
      </c>
      <c r="DB1629" s="16">
        <f>IF(UPPER(TRIM(AM1629))="P", 0, IF(UPPER(TRIM(AM1629))="C", 16384, IF(UPPER(TRIM(AM1629))="B", 32768, IF(UPPER(TRIM(AM1629))="U", 49152, -1))))</f>
        <v>0</v>
      </c>
      <c r="DC1629" s="16">
        <f>HEX2DEC(AN1629)</f>
        <v>4131</v>
      </c>
      <c r="DD1629" s="16">
        <f>IF(UPPER(TRIM(BB1629))="",0,IF(UPPER(TRIM(BB1629))="M",32,IF(UPPER(TRIM(BB1629))="H",64,IF(UPPER(TRIM(BB1629))="I",128,-1))))</f>
        <v>0</v>
      </c>
      <c r="DE1629" s="16">
        <f>IF(UPPER(TRIM(BC1629))="",0, IF(UPPER(TRIM(BC1629))="U",1,IF(UPPER(TRIM(BC1629))="A",2,IF(UPPER(TRIM(BC1629))="B1",4,IF(UPPER(TRIM(BC1629))="B2",8,IF(UPPER(TRIM(BC1629))="C",16,-1))))))</f>
        <v>0</v>
      </c>
      <c r="DF1629" s="17"/>
      <c r="DG1629" s="16">
        <v>766</v>
      </c>
      <c r="DH1629" s="16">
        <f>AK1629</f>
        <v>520278</v>
      </c>
      <c r="DI1629" s="16">
        <f>AL1629</f>
        <v>4</v>
      </c>
      <c r="DJ1629" s="16">
        <f>DB1629 + DC1629</f>
        <v>4131</v>
      </c>
      <c r="DK1629" s="16">
        <f>HEX2DEC(AO1629)</f>
        <v>17</v>
      </c>
      <c r="DL1629" s="16">
        <f>HEX2DEC(AP1629)</f>
        <v>4131</v>
      </c>
      <c r="DM1629" s="185">
        <v>0</v>
      </c>
      <c r="DN1629" s="16">
        <v>596</v>
      </c>
      <c r="DO1629" s="16">
        <f>BV1629*2^15+BW1629*2^14+BX1629*2^13+BY1629*2^12+BZ1629*2^11+CA1629*2^10+CB1629*2^9+CC1629*2^8+CD1629*2^7+CE1629*2^6+CF1629*2^5+CG1629*2^4+CH1629*2^3+CI1629*2^2+CJ1629*2^1+CK1629*2^0</f>
        <v>0</v>
      </c>
      <c r="DP1629" s="16">
        <f>CL1629*2^15+CM1629*2^14+CN1629*2^13+CO1629*2^12+CP1629*2^11+CQ1629*2^10+CR1629*2^9+CS1629*2^8+CT1629*2^7+CU1629*2^6+CV1629*2^5+CW1629*2^4+CX1629*2^3+CY1629*2^2+CZ1629*2^1+DA1629*2^0</f>
        <v>0</v>
      </c>
      <c r="DQ1629" s="16">
        <f>IF(DS1629=2,AT1629*1000,AT1629)</f>
        <v>250</v>
      </c>
      <c r="DR1629" s="16">
        <f>IF(DT1629=2,AU1629*1000,AU1629)</f>
        <v>250</v>
      </c>
      <c r="DS1629" s="16">
        <v>2</v>
      </c>
      <c r="DT1629" s="16">
        <v>2</v>
      </c>
      <c r="DU1629" s="16">
        <f>MAX(0,MIN(AX1629,3))*2^14+MAX(0,MIN(AY1629,3))*2^12+MAX(0,MIN(AZ1629,3))*2^10+MAX(0,MIN(BA1629,3))*2^8+IF(AW1629&lt;0,31,IF(AW1629&gt;30,30,AW1629))</f>
        <v>0</v>
      </c>
      <c r="DV1629" s="16">
        <f>DD1629 + DE1629</f>
        <v>0</v>
      </c>
      <c r="DW1629" s="138"/>
      <c r="DX1629" s="137"/>
      <c r="DY1629" s="137"/>
      <c r="DZ1629" s="17"/>
      <c r="EA1629" s="15"/>
      <c r="EB1629" s="15"/>
      <c r="EC1629" s="15"/>
      <c r="ED1629" s="15"/>
    </row>
    <row r="1630" spans="1:134" ht="15" hidden="1" customHeight="1" x14ac:dyDescent="0.3">
      <c r="A1630" s="153"/>
      <c r="B1630" s="139"/>
      <c r="C1630" s="553"/>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48"/>
      <c r="AK1630" s="12"/>
      <c r="AL1630" s="12"/>
      <c r="AM1630" s="149"/>
      <c r="AN1630" s="150"/>
      <c r="AO1630" s="150"/>
      <c r="AP1630" s="150"/>
      <c r="AQ1630" s="140"/>
      <c r="AR1630" s="197"/>
      <c r="AS1630" s="12"/>
      <c r="AT1630" s="224"/>
      <c r="AU1630" s="266"/>
      <c r="AV1630" s="12"/>
      <c r="AW1630" s="12"/>
      <c r="AX1630" s="12"/>
      <c r="AY1630" s="12"/>
      <c r="AZ1630" s="12"/>
      <c r="BA1630" s="12"/>
      <c r="BB1630" s="14"/>
      <c r="BC1630" s="14"/>
      <c r="BD1630" s="15"/>
      <c r="BE1630" s="137"/>
      <c r="BF1630" s="146"/>
      <c r="BG1630" s="146"/>
      <c r="BH1630" s="146"/>
      <c r="BI1630" s="11"/>
      <c r="BJ1630" s="11"/>
      <c r="BK1630" s="11"/>
      <c r="BL1630" s="11"/>
      <c r="BM1630" s="11"/>
      <c r="BN1630" s="11"/>
      <c r="BO1630" s="11"/>
      <c r="BP1630" s="11"/>
      <c r="BQ1630" s="11"/>
      <c r="BR1630" s="11"/>
      <c r="BS1630" s="11"/>
      <c r="BT1630" s="11"/>
      <c r="BU1630" s="11"/>
      <c r="BV1630" s="15"/>
      <c r="BW1630" s="15"/>
      <c r="BX1630" s="15"/>
      <c r="BY1630" s="15"/>
      <c r="BZ1630" s="15"/>
      <c r="CA1630" s="15"/>
      <c r="CB1630" s="15"/>
      <c r="CC1630" s="15"/>
      <c r="CD1630" s="15"/>
      <c r="CE1630" s="15"/>
      <c r="CF1630" s="15"/>
      <c r="CG1630" s="15"/>
      <c r="CH1630" s="15"/>
      <c r="CI1630" s="15"/>
      <c r="CJ1630" s="15"/>
      <c r="CK1630" s="15"/>
      <c r="CL1630" s="15"/>
      <c r="CM1630" s="15"/>
      <c r="CN1630" s="15"/>
      <c r="CO1630" s="15"/>
      <c r="CP1630" s="15"/>
      <c r="CQ1630" s="15"/>
      <c r="CR1630" s="15"/>
      <c r="CS1630" s="15"/>
      <c r="CT1630" s="15"/>
      <c r="CU1630" s="15"/>
      <c r="CV1630" s="15"/>
      <c r="CW1630" s="15"/>
      <c r="CX1630" s="15"/>
      <c r="CY1630" s="15"/>
      <c r="CZ1630" s="15"/>
      <c r="DA1630" s="15"/>
      <c r="DB1630" s="16"/>
      <c r="DC1630" s="16"/>
      <c r="DD1630" s="16"/>
      <c r="DE1630" s="16"/>
      <c r="DF1630" s="17"/>
      <c r="DG1630" s="16"/>
      <c r="DH1630" s="16"/>
      <c r="DI1630" s="16"/>
      <c r="DJ1630" s="16"/>
      <c r="DK1630" s="16"/>
      <c r="DL1630" s="16"/>
      <c r="DM1630" s="13"/>
      <c r="DN1630" s="16"/>
      <c r="DO1630" s="16"/>
      <c r="DP1630" s="16"/>
      <c r="DQ1630" s="16"/>
      <c r="DR1630" s="16"/>
      <c r="DS1630" s="16"/>
      <c r="DT1630" s="16"/>
      <c r="DU1630" s="16"/>
      <c r="DV1630" s="16"/>
      <c r="DW1630" s="138"/>
      <c r="DX1630" s="137"/>
      <c r="DY1630" s="137"/>
      <c r="DZ1630" s="17"/>
      <c r="EA1630" s="15"/>
      <c r="EB1630" s="15"/>
      <c r="EC1630" s="15"/>
      <c r="ED1630" s="15"/>
    </row>
    <row r="1631" spans="1:134" ht="15" hidden="1" customHeight="1" x14ac:dyDescent="0.3">
      <c r="A1631" s="153"/>
      <c r="B1631" s="139"/>
      <c r="C1631" s="553" t="s">
        <v>2498</v>
      </c>
      <c r="D1631" s="151"/>
      <c r="E1631" s="151"/>
      <c r="F1631" s="151"/>
      <c r="G1631" s="151"/>
      <c r="H1631" s="151"/>
      <c r="I1631" s="151"/>
      <c r="J1631" s="151"/>
      <c r="K1631" s="151"/>
      <c r="L1631" s="151"/>
      <c r="M1631" s="151"/>
      <c r="N1631" s="151"/>
      <c r="O1631" s="151"/>
      <c r="P1631" s="151"/>
      <c r="Q1631" s="151"/>
      <c r="R1631" s="151"/>
      <c r="S1631" s="151"/>
      <c r="T1631" s="151"/>
      <c r="U1631" s="151"/>
      <c r="V1631" s="151"/>
      <c r="W1631" s="151"/>
      <c r="X1631" s="151"/>
      <c r="Y1631" s="151"/>
      <c r="Z1631" s="151"/>
      <c r="AA1631" s="151"/>
      <c r="AB1631" s="151"/>
      <c r="AC1631" s="151"/>
      <c r="AD1631" s="151"/>
      <c r="AE1631" s="151"/>
      <c r="AF1631" s="151"/>
      <c r="AG1631" s="151"/>
      <c r="AH1631" s="151"/>
      <c r="AI1631" s="151"/>
      <c r="AJ1631" s="148">
        <f>IF($DM1631=0,0,(IF(_xlfn.BITAND($DM1631, 128),"8,", "") &amp; IF(_xlfn.BITAND($DM1631,64),"7,", "") &amp; IF(_xlfn.BITAND($DM1631,7), _xlfn.BITAND($DM1631,7) &amp; ",", "") &amp; IF(_xlfn.BITAND($DM1631, 56), _xlfn.BITAND($DM1631, 56)/8, "")))</f>
        <v>0</v>
      </c>
      <c r="AK1631" s="483">
        <v>520279</v>
      </c>
      <c r="AL1631" s="483">
        <v>3</v>
      </c>
      <c r="AM1631" s="484" t="s">
        <v>165</v>
      </c>
      <c r="AN1631" s="485" t="s">
        <v>2499</v>
      </c>
      <c r="AO1631" s="485" t="s">
        <v>343</v>
      </c>
      <c r="AP1631" s="485" t="s">
        <v>2499</v>
      </c>
      <c r="AQ1631" s="140"/>
      <c r="AR1631" s="197"/>
      <c r="AS1631" s="12"/>
      <c r="AT1631" s="198">
        <v>0.25</v>
      </c>
      <c r="AU1631" s="263">
        <v>0.25</v>
      </c>
      <c r="AV1631" s="12" t="s">
        <v>259</v>
      </c>
      <c r="AW1631" s="135">
        <v>0</v>
      </c>
      <c r="AX1631" s="135">
        <v>0</v>
      </c>
      <c r="AY1631" s="135">
        <v>0</v>
      </c>
      <c r="AZ1631" s="135">
        <v>0</v>
      </c>
      <c r="BA1631" s="135">
        <v>0</v>
      </c>
      <c r="BB1631" s="136"/>
      <c r="BC1631" s="136"/>
      <c r="BD1631" s="15"/>
      <c r="BE1631" s="137" t="str">
        <f>IF(C1631="","",C1631)</f>
        <v>MFG fluid temperature voltage high</v>
      </c>
      <c r="BF1631" s="146"/>
      <c r="BG1631" s="146"/>
      <c r="BH1631" s="146"/>
      <c r="BI1631" s="11"/>
      <c r="BJ1631" s="11"/>
      <c r="BK1631" s="11"/>
      <c r="BL1631" s="11"/>
      <c r="BM1631" s="11"/>
      <c r="BN1631" s="11"/>
      <c r="BO1631" s="11"/>
      <c r="BP1631" s="11"/>
      <c r="BQ1631" s="11"/>
      <c r="BR1631" s="11"/>
      <c r="BS1631" s="11"/>
      <c r="BT1631" s="11"/>
      <c r="BU1631" s="11"/>
      <c r="BV1631" s="15">
        <f>IF(UPPER(TRIM(D1631))="X",1,0)</f>
        <v>0</v>
      </c>
      <c r="BW1631" s="15">
        <f>IF(UPPER(TRIM(E1631))="X",1,0)</f>
        <v>0</v>
      </c>
      <c r="BX1631" s="15">
        <f>IF(UPPER(TRIM(F1631))="X",1,0)</f>
        <v>0</v>
      </c>
      <c r="BY1631" s="15">
        <f>IF(UPPER(TRIM(G1631))="X",1,0)</f>
        <v>0</v>
      </c>
      <c r="BZ1631" s="15">
        <f>IF(UPPER(TRIM(H1631))="X",1,0)</f>
        <v>0</v>
      </c>
      <c r="CA1631" s="15">
        <f>IF(UPPER(TRIM(J1631))="X",1,0)</f>
        <v>0</v>
      </c>
      <c r="CB1631" s="15">
        <f>IF(UPPER(TRIM(L1631))="X",1,0)</f>
        <v>0</v>
      </c>
      <c r="CC1631" s="15">
        <f>IF(UPPER(TRIM(M1631))="X",1,0)</f>
        <v>0</v>
      </c>
      <c r="CD1631" s="15">
        <f>IF(UPPER(TRIM(I1631))="X",1,0)</f>
        <v>0</v>
      </c>
      <c r="CE1631" s="15">
        <f>IF(UPPER(TRIM(K1631))="X",1,0)</f>
        <v>0</v>
      </c>
      <c r="CF1631" s="15">
        <f t="shared" ref="CF1631:CX1631" si="765">IF(UPPER(TRIM(N1631))="X",1,0)</f>
        <v>0</v>
      </c>
      <c r="CG1631" s="15">
        <f t="shared" si="765"/>
        <v>0</v>
      </c>
      <c r="CH1631" s="15">
        <f t="shared" si="765"/>
        <v>0</v>
      </c>
      <c r="CI1631" s="15">
        <f t="shared" si="765"/>
        <v>0</v>
      </c>
      <c r="CJ1631" s="15">
        <f t="shared" si="765"/>
        <v>0</v>
      </c>
      <c r="CK1631" s="15">
        <f t="shared" si="765"/>
        <v>0</v>
      </c>
      <c r="CL1631" s="15">
        <f t="shared" si="765"/>
        <v>0</v>
      </c>
      <c r="CM1631" s="15">
        <f t="shared" si="765"/>
        <v>0</v>
      </c>
      <c r="CN1631" s="15">
        <f t="shared" si="765"/>
        <v>0</v>
      </c>
      <c r="CO1631" s="15">
        <f t="shared" si="765"/>
        <v>0</v>
      </c>
      <c r="CP1631" s="15">
        <f t="shared" si="765"/>
        <v>0</v>
      </c>
      <c r="CQ1631" s="15">
        <f t="shared" si="765"/>
        <v>0</v>
      </c>
      <c r="CR1631" s="15">
        <f t="shared" si="765"/>
        <v>0</v>
      </c>
      <c r="CS1631" s="15">
        <f t="shared" si="765"/>
        <v>0</v>
      </c>
      <c r="CT1631" s="15">
        <f t="shared" si="765"/>
        <v>0</v>
      </c>
      <c r="CU1631" s="15">
        <f t="shared" si="765"/>
        <v>0</v>
      </c>
      <c r="CV1631" s="15">
        <f t="shared" si="765"/>
        <v>0</v>
      </c>
      <c r="CW1631" s="15">
        <f t="shared" si="765"/>
        <v>0</v>
      </c>
      <c r="CX1631" s="15">
        <f t="shared" si="765"/>
        <v>0</v>
      </c>
      <c r="CY1631" s="15">
        <v>0</v>
      </c>
      <c r="CZ1631" s="15">
        <f>IF(UPPER(TRIM(AH1631))="X",1,0)</f>
        <v>0</v>
      </c>
      <c r="DA1631" s="15">
        <v>0</v>
      </c>
      <c r="DB1631" s="16">
        <f>IF(UPPER(TRIM(AM1631))="P", 0, IF(UPPER(TRIM(AM1631))="C", 16384, IF(UPPER(TRIM(AM1631))="B", 32768, IF(UPPER(TRIM(AM1631))="U", 49152, -1))))</f>
        <v>0</v>
      </c>
      <c r="DC1631" s="16">
        <f>HEX2DEC(AN1631)</f>
        <v>4132</v>
      </c>
      <c r="DD1631" s="16">
        <f>IF(UPPER(TRIM(BB1631))="",0,IF(UPPER(TRIM(BB1631))="M",32,IF(UPPER(TRIM(BB1631))="H",64,IF(UPPER(TRIM(BB1631))="I",128,-1))))</f>
        <v>0</v>
      </c>
      <c r="DE1631" s="16">
        <f>IF(UPPER(TRIM(BC1631))="",0, IF(UPPER(TRIM(BC1631))="U",1,IF(UPPER(TRIM(BC1631))="A",2,IF(UPPER(TRIM(BC1631))="B1",4,IF(UPPER(TRIM(BC1631))="B2",8,IF(UPPER(TRIM(BC1631))="C",16,-1))))))</f>
        <v>0</v>
      </c>
      <c r="DF1631" s="17"/>
      <c r="DG1631" s="16">
        <v>767</v>
      </c>
      <c r="DH1631" s="16">
        <f>AK1631</f>
        <v>520279</v>
      </c>
      <c r="DI1631" s="16">
        <f>AL1631</f>
        <v>3</v>
      </c>
      <c r="DJ1631" s="16">
        <f>DB1631 + DC1631</f>
        <v>4132</v>
      </c>
      <c r="DK1631" s="16">
        <f>HEX2DEC(AO1631)</f>
        <v>18</v>
      </c>
      <c r="DL1631" s="16">
        <f>HEX2DEC(AP1631)</f>
        <v>4132</v>
      </c>
      <c r="DM1631" s="185">
        <v>0</v>
      </c>
      <c r="DN1631" s="16">
        <v>597</v>
      </c>
      <c r="DO1631" s="16">
        <f>BV1631*2^15+BW1631*2^14+BX1631*2^13+BY1631*2^12+BZ1631*2^11+CA1631*2^10+CB1631*2^9+CC1631*2^8+CD1631*2^7+CE1631*2^6+CF1631*2^5+CG1631*2^4+CH1631*2^3+CI1631*2^2+CJ1631*2^1+CK1631*2^0</f>
        <v>0</v>
      </c>
      <c r="DP1631" s="16">
        <f>CL1631*2^15+CM1631*2^14+CN1631*2^13+CO1631*2^12+CP1631*2^11+CQ1631*2^10+CR1631*2^9+CS1631*2^8+CT1631*2^7+CU1631*2^6+CV1631*2^5+CW1631*2^4+CX1631*2^3+CY1631*2^2+CZ1631*2^1+DA1631*2^0</f>
        <v>0</v>
      </c>
      <c r="DQ1631" s="16">
        <f>IF(DS1631=2,AT1631*1000,AT1631)</f>
        <v>250</v>
      </c>
      <c r="DR1631" s="16">
        <f>IF(DT1631=2,AU1631*1000,AU1631)</f>
        <v>250</v>
      </c>
      <c r="DS1631" s="16">
        <v>2</v>
      </c>
      <c r="DT1631" s="16">
        <v>2</v>
      </c>
      <c r="DU1631" s="16">
        <f>MAX(0,MIN(AX1631,3))*2^14+MAX(0,MIN(AY1631,3))*2^12+MAX(0,MIN(AZ1631,3))*2^10+MAX(0,MIN(BA1631,3))*2^8+IF(AW1631&lt;0,31,IF(AW1631&gt;30,30,AW1631))</f>
        <v>0</v>
      </c>
      <c r="DV1631" s="16">
        <f>DD1631 + DE1631</f>
        <v>0</v>
      </c>
      <c r="DW1631" s="138"/>
      <c r="DX1631" s="137"/>
      <c r="DY1631" s="137"/>
      <c r="DZ1631" s="17"/>
      <c r="EA1631" s="15"/>
      <c r="EB1631" s="15"/>
      <c r="EC1631" s="15"/>
      <c r="ED1631" s="15"/>
    </row>
    <row r="1632" spans="1:134" ht="15" hidden="1" customHeight="1" x14ac:dyDescent="0.3">
      <c r="A1632" s="340"/>
      <c r="B1632" s="139"/>
      <c r="C1632" s="553"/>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48"/>
      <c r="AK1632" s="12"/>
      <c r="AL1632" s="12"/>
      <c r="AM1632" s="149"/>
      <c r="AN1632" s="150"/>
      <c r="AO1632" s="150"/>
      <c r="AP1632" s="150"/>
      <c r="AQ1632" s="140"/>
      <c r="AR1632" s="197"/>
      <c r="AS1632" s="12"/>
      <c r="AT1632" s="224"/>
      <c r="AU1632" s="266"/>
      <c r="AV1632" s="12"/>
      <c r="AW1632" s="12"/>
      <c r="AX1632" s="12"/>
      <c r="AY1632" s="12"/>
      <c r="AZ1632" s="12"/>
      <c r="BA1632" s="12"/>
      <c r="BB1632" s="14"/>
      <c r="BC1632" s="14"/>
      <c r="BD1632" s="15"/>
      <c r="BE1632" s="137"/>
      <c r="BF1632" s="146"/>
      <c r="BG1632" s="146"/>
      <c r="BH1632" s="146"/>
      <c r="BI1632" s="11"/>
      <c r="BJ1632" s="11"/>
      <c r="BK1632" s="11"/>
      <c r="BL1632" s="11"/>
      <c r="BM1632" s="11"/>
      <c r="BN1632" s="11"/>
      <c r="BO1632" s="11"/>
      <c r="BP1632" s="11"/>
      <c r="BQ1632" s="11"/>
      <c r="BR1632" s="11"/>
      <c r="BS1632" s="11"/>
      <c r="BT1632" s="11"/>
      <c r="BU1632" s="11"/>
      <c r="BV1632" s="15"/>
      <c r="BW1632" s="15"/>
      <c r="BX1632" s="15"/>
      <c r="BY1632" s="15"/>
      <c r="BZ1632" s="15"/>
      <c r="CA1632" s="15"/>
      <c r="CB1632" s="15"/>
      <c r="CC1632" s="15"/>
      <c r="CD1632" s="15"/>
      <c r="CE1632" s="15"/>
      <c r="CF1632" s="15"/>
      <c r="CG1632" s="15"/>
      <c r="CH1632" s="15"/>
      <c r="CI1632" s="15"/>
      <c r="CJ1632" s="15"/>
      <c r="CK1632" s="15"/>
      <c r="CL1632" s="15"/>
      <c r="CM1632" s="15"/>
      <c r="CN1632" s="15"/>
      <c r="CO1632" s="15"/>
      <c r="CP1632" s="15"/>
      <c r="CQ1632" s="15"/>
      <c r="CR1632" s="15"/>
      <c r="CS1632" s="15"/>
      <c r="CT1632" s="15"/>
      <c r="CU1632" s="15"/>
      <c r="CV1632" s="15"/>
      <c r="CW1632" s="15"/>
      <c r="CX1632" s="15"/>
      <c r="CY1632" s="15"/>
      <c r="CZ1632" s="15"/>
      <c r="DA1632" s="15"/>
      <c r="DB1632" s="16"/>
      <c r="DC1632" s="16"/>
      <c r="DD1632" s="16"/>
      <c r="DE1632" s="16"/>
      <c r="DF1632" s="17"/>
      <c r="DG1632" s="16"/>
      <c r="DH1632" s="16"/>
      <c r="DI1632" s="16"/>
      <c r="DJ1632" s="16"/>
      <c r="DK1632" s="16"/>
      <c r="DL1632" s="16"/>
      <c r="DM1632" s="13"/>
      <c r="DN1632" s="16"/>
      <c r="DO1632" s="16"/>
      <c r="DP1632" s="16"/>
      <c r="DQ1632" s="16"/>
      <c r="DR1632" s="16"/>
      <c r="DS1632" s="16"/>
      <c r="DT1632" s="16"/>
      <c r="DU1632" s="16"/>
      <c r="DV1632" s="16"/>
      <c r="DW1632" s="138"/>
      <c r="DX1632" s="137"/>
      <c r="DY1632" s="137"/>
      <c r="DZ1632" s="17"/>
      <c r="EA1632" s="15"/>
      <c r="EB1632" s="15"/>
      <c r="EC1632" s="15"/>
      <c r="ED1632" s="15"/>
    </row>
    <row r="1633" spans="1:134" ht="15" hidden="1" customHeight="1" x14ac:dyDescent="0.3">
      <c r="A1633" s="220"/>
      <c r="B1633" s="139"/>
      <c r="C1633" s="553" t="s">
        <v>2500</v>
      </c>
      <c r="D1633" s="151"/>
      <c r="E1633" s="151"/>
      <c r="F1633" s="151"/>
      <c r="G1633" s="151"/>
      <c r="H1633" s="151"/>
      <c r="I1633" s="151"/>
      <c r="J1633" s="151"/>
      <c r="K1633" s="151"/>
      <c r="L1633" s="151"/>
      <c r="M1633" s="151"/>
      <c r="N1633" s="151"/>
      <c r="O1633" s="151"/>
      <c r="P1633" s="151"/>
      <c r="Q1633" s="151"/>
      <c r="R1633" s="151"/>
      <c r="S1633" s="151"/>
      <c r="T1633" s="151"/>
      <c r="U1633" s="151"/>
      <c r="V1633" s="151"/>
      <c r="W1633" s="151"/>
      <c r="X1633" s="151"/>
      <c r="Y1633" s="151"/>
      <c r="Z1633" s="151"/>
      <c r="AA1633" s="151"/>
      <c r="AB1633" s="151"/>
      <c r="AC1633" s="151"/>
      <c r="AD1633" s="151"/>
      <c r="AE1633" s="151"/>
      <c r="AF1633" s="151"/>
      <c r="AG1633" s="151"/>
      <c r="AH1633" s="151"/>
      <c r="AI1633" s="151"/>
      <c r="AJ1633" s="148">
        <f>IF($DM1633=0,0,(IF(_xlfn.BITAND($DM1633, 128),"8,", "") &amp; IF(_xlfn.BITAND($DM1633,64),"7,", "") &amp; IF(_xlfn.BITAND($DM1633,7), _xlfn.BITAND($DM1633,7) &amp; ",", "") &amp; IF(_xlfn.BITAND($DM1633, 56), _xlfn.BITAND($DM1633, 56)/8, "")))</f>
        <v>0</v>
      </c>
      <c r="AK1633" s="483">
        <v>520279</v>
      </c>
      <c r="AL1633" s="483">
        <v>4</v>
      </c>
      <c r="AM1633" s="484" t="s">
        <v>165</v>
      </c>
      <c r="AN1633" s="485" t="s">
        <v>2501</v>
      </c>
      <c r="AO1633" s="485" t="s">
        <v>352</v>
      </c>
      <c r="AP1633" s="485" t="s">
        <v>2501</v>
      </c>
      <c r="AQ1633" s="140"/>
      <c r="AR1633" s="197"/>
      <c r="AS1633" s="12"/>
      <c r="AT1633" s="198">
        <v>0.25</v>
      </c>
      <c r="AU1633" s="263">
        <v>0.25</v>
      </c>
      <c r="AV1633" s="12" t="s">
        <v>259</v>
      </c>
      <c r="AW1633" s="135">
        <v>0</v>
      </c>
      <c r="AX1633" s="135">
        <v>0</v>
      </c>
      <c r="AY1633" s="135">
        <v>0</v>
      </c>
      <c r="AZ1633" s="135">
        <v>0</v>
      </c>
      <c r="BA1633" s="135">
        <v>0</v>
      </c>
      <c r="BB1633" s="136"/>
      <c r="BC1633" s="136"/>
      <c r="BD1633" s="15"/>
      <c r="BE1633" s="137" t="str">
        <f>IF(C1633="","",C1633)</f>
        <v>MFG fluid temperature voltage low</v>
      </c>
      <c r="BF1633" s="146"/>
      <c r="BG1633" s="146"/>
      <c r="BH1633" s="146"/>
      <c r="BI1633" s="11"/>
      <c r="BJ1633" s="11"/>
      <c r="BK1633" s="11"/>
      <c r="BL1633" s="11"/>
      <c r="BM1633" s="11"/>
      <c r="BN1633" s="11"/>
      <c r="BO1633" s="11"/>
      <c r="BP1633" s="11"/>
      <c r="BQ1633" s="11"/>
      <c r="BR1633" s="11"/>
      <c r="BS1633" s="11"/>
      <c r="BT1633" s="11"/>
      <c r="BU1633" s="11"/>
      <c r="BV1633" s="15">
        <f>IF(UPPER(TRIM(D1633))="X",1,0)</f>
        <v>0</v>
      </c>
      <c r="BW1633" s="15">
        <f>IF(UPPER(TRIM(E1633))="X",1,0)</f>
        <v>0</v>
      </c>
      <c r="BX1633" s="15">
        <f>IF(UPPER(TRIM(F1633))="X",1,0)</f>
        <v>0</v>
      </c>
      <c r="BY1633" s="15">
        <f>IF(UPPER(TRIM(G1633))="X",1,0)</f>
        <v>0</v>
      </c>
      <c r="BZ1633" s="15">
        <f>IF(UPPER(TRIM(H1633))="X",1,0)</f>
        <v>0</v>
      </c>
      <c r="CA1633" s="15">
        <f>IF(UPPER(TRIM(J1633))="X",1,0)</f>
        <v>0</v>
      </c>
      <c r="CB1633" s="15">
        <f>IF(UPPER(TRIM(L1633))="X",1,0)</f>
        <v>0</v>
      </c>
      <c r="CC1633" s="15">
        <f>IF(UPPER(TRIM(M1633))="X",1,0)</f>
        <v>0</v>
      </c>
      <c r="CD1633" s="15">
        <f>IF(UPPER(TRIM(I1633))="X",1,0)</f>
        <v>0</v>
      </c>
      <c r="CE1633" s="15">
        <f>IF(UPPER(TRIM(K1633))="X",1,0)</f>
        <v>0</v>
      </c>
      <c r="CF1633" s="15">
        <f t="shared" ref="CF1633:CX1633" si="766">IF(UPPER(TRIM(N1633))="X",1,0)</f>
        <v>0</v>
      </c>
      <c r="CG1633" s="15">
        <f t="shared" si="766"/>
        <v>0</v>
      </c>
      <c r="CH1633" s="15">
        <f t="shared" si="766"/>
        <v>0</v>
      </c>
      <c r="CI1633" s="15">
        <f t="shared" si="766"/>
        <v>0</v>
      </c>
      <c r="CJ1633" s="15">
        <f t="shared" si="766"/>
        <v>0</v>
      </c>
      <c r="CK1633" s="15">
        <f t="shared" si="766"/>
        <v>0</v>
      </c>
      <c r="CL1633" s="15">
        <f t="shared" si="766"/>
        <v>0</v>
      </c>
      <c r="CM1633" s="15">
        <f t="shared" si="766"/>
        <v>0</v>
      </c>
      <c r="CN1633" s="15">
        <f t="shared" si="766"/>
        <v>0</v>
      </c>
      <c r="CO1633" s="15">
        <f t="shared" si="766"/>
        <v>0</v>
      </c>
      <c r="CP1633" s="15">
        <f t="shared" si="766"/>
        <v>0</v>
      </c>
      <c r="CQ1633" s="15">
        <f t="shared" si="766"/>
        <v>0</v>
      </c>
      <c r="CR1633" s="15">
        <f t="shared" si="766"/>
        <v>0</v>
      </c>
      <c r="CS1633" s="15">
        <f t="shared" si="766"/>
        <v>0</v>
      </c>
      <c r="CT1633" s="15">
        <f t="shared" si="766"/>
        <v>0</v>
      </c>
      <c r="CU1633" s="15">
        <f t="shared" si="766"/>
        <v>0</v>
      </c>
      <c r="CV1633" s="15">
        <f t="shared" si="766"/>
        <v>0</v>
      </c>
      <c r="CW1633" s="15">
        <f t="shared" si="766"/>
        <v>0</v>
      </c>
      <c r="CX1633" s="15">
        <f t="shared" si="766"/>
        <v>0</v>
      </c>
      <c r="CY1633" s="15">
        <v>0</v>
      </c>
      <c r="CZ1633" s="15">
        <f>IF(UPPER(TRIM(AH1633))="X",1,0)</f>
        <v>0</v>
      </c>
      <c r="DA1633" s="15">
        <v>0</v>
      </c>
      <c r="DB1633" s="16">
        <f>IF(UPPER(TRIM(AM1633))="P", 0, IF(UPPER(TRIM(AM1633))="C", 16384, IF(UPPER(TRIM(AM1633))="B", 32768, IF(UPPER(TRIM(AM1633))="U", 49152, -1))))</f>
        <v>0</v>
      </c>
      <c r="DC1633" s="16">
        <f>HEX2DEC(AN1633)</f>
        <v>4133</v>
      </c>
      <c r="DD1633" s="16">
        <f>IF(UPPER(TRIM(BB1633))="",0,IF(UPPER(TRIM(BB1633))="M",32,IF(UPPER(TRIM(BB1633))="H",64,IF(UPPER(TRIM(BB1633))="I",128,-1))))</f>
        <v>0</v>
      </c>
      <c r="DE1633" s="16">
        <f>IF(UPPER(TRIM(BC1633))="",0, IF(UPPER(TRIM(BC1633))="U",1,IF(UPPER(TRIM(BC1633))="A",2,IF(UPPER(TRIM(BC1633))="B1",4,IF(UPPER(TRIM(BC1633))="B2",8,IF(UPPER(TRIM(BC1633))="C",16,-1))))))</f>
        <v>0</v>
      </c>
      <c r="DF1633" s="17"/>
      <c r="DG1633" s="16">
        <v>768</v>
      </c>
      <c r="DH1633" s="16">
        <f>AK1633</f>
        <v>520279</v>
      </c>
      <c r="DI1633" s="16">
        <f>AL1633</f>
        <v>4</v>
      </c>
      <c r="DJ1633" s="16">
        <f>DB1633 + DC1633</f>
        <v>4133</v>
      </c>
      <c r="DK1633" s="16">
        <f>HEX2DEC(AO1633)</f>
        <v>17</v>
      </c>
      <c r="DL1633" s="16">
        <f>HEX2DEC(AP1633)</f>
        <v>4133</v>
      </c>
      <c r="DM1633" s="185">
        <v>0</v>
      </c>
      <c r="DN1633" s="16">
        <v>598</v>
      </c>
      <c r="DO1633" s="16">
        <f>BV1633*2^15+BW1633*2^14+BX1633*2^13+BY1633*2^12+BZ1633*2^11+CA1633*2^10+CB1633*2^9+CC1633*2^8+CD1633*2^7+CE1633*2^6+CF1633*2^5+CG1633*2^4+CH1633*2^3+CI1633*2^2+CJ1633*2^1+CK1633*2^0</f>
        <v>0</v>
      </c>
      <c r="DP1633" s="16">
        <f>CL1633*2^15+CM1633*2^14+CN1633*2^13+CO1633*2^12+CP1633*2^11+CQ1633*2^10+CR1633*2^9+CS1633*2^8+CT1633*2^7+CU1633*2^6+CV1633*2^5+CW1633*2^4+CX1633*2^3+CY1633*2^2+CZ1633*2^1+DA1633*2^0</f>
        <v>0</v>
      </c>
      <c r="DQ1633" s="16">
        <f>IF(DS1633=2,AT1633*1000,AT1633)</f>
        <v>250</v>
      </c>
      <c r="DR1633" s="16">
        <f>IF(DT1633=2,AU1633*1000,AU1633)</f>
        <v>250</v>
      </c>
      <c r="DS1633" s="16">
        <v>2</v>
      </c>
      <c r="DT1633" s="16">
        <v>2</v>
      </c>
      <c r="DU1633" s="16">
        <f>MAX(0,MIN(AX1633,3))*2^14+MAX(0,MIN(AY1633,3))*2^12+MAX(0,MIN(AZ1633,3))*2^10+MAX(0,MIN(BA1633,3))*2^8+IF(AW1633&lt;0,31,IF(AW1633&gt;30,30,AW1633))</f>
        <v>0</v>
      </c>
      <c r="DV1633" s="16">
        <f>DD1633 + DE1633</f>
        <v>0</v>
      </c>
      <c r="DW1633" s="138"/>
      <c r="DX1633" s="137"/>
      <c r="DY1633" s="137"/>
      <c r="DZ1633" s="17"/>
      <c r="EA1633" s="15"/>
      <c r="EB1633" s="15"/>
      <c r="EC1633" s="15"/>
      <c r="ED1633" s="15"/>
    </row>
    <row r="1634" spans="1:134" ht="15" hidden="1" customHeight="1" x14ac:dyDescent="0.3">
      <c r="A1634" s="154"/>
      <c r="B1634" s="139"/>
      <c r="C1634" s="553"/>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48"/>
      <c r="AK1634" s="12"/>
      <c r="AL1634" s="12"/>
      <c r="AM1634" s="149"/>
      <c r="AN1634" s="150"/>
      <c r="AO1634" s="150"/>
      <c r="AP1634" s="150"/>
      <c r="AQ1634" s="140"/>
      <c r="AR1634" s="197"/>
      <c r="AS1634" s="12"/>
      <c r="AT1634" s="224"/>
      <c r="AU1634" s="266"/>
      <c r="AV1634" s="12"/>
      <c r="AW1634" s="12"/>
      <c r="AX1634" s="12"/>
      <c r="AY1634" s="12"/>
      <c r="AZ1634" s="12"/>
      <c r="BA1634" s="12"/>
      <c r="BB1634" s="14"/>
      <c r="BC1634" s="14"/>
      <c r="BD1634" s="15"/>
      <c r="BE1634" s="137"/>
      <c r="BF1634" s="146"/>
      <c r="BG1634" s="146"/>
      <c r="BH1634" s="146"/>
      <c r="BI1634" s="11"/>
      <c r="BJ1634" s="11"/>
      <c r="BK1634" s="11"/>
      <c r="BL1634" s="11"/>
      <c r="BM1634" s="11"/>
      <c r="BN1634" s="11"/>
      <c r="BO1634" s="11"/>
      <c r="BP1634" s="11"/>
      <c r="BQ1634" s="11"/>
      <c r="BR1634" s="11"/>
      <c r="BS1634" s="11"/>
      <c r="BT1634" s="11"/>
      <c r="BU1634" s="11"/>
      <c r="BV1634" s="15"/>
      <c r="BW1634" s="15"/>
      <c r="BX1634" s="15"/>
      <c r="BY1634" s="15"/>
      <c r="BZ1634" s="15"/>
      <c r="CA1634" s="15"/>
      <c r="CB1634" s="15"/>
      <c r="CC1634" s="15"/>
      <c r="CD1634" s="15"/>
      <c r="CE1634" s="15"/>
      <c r="CF1634" s="15"/>
      <c r="CG1634" s="15"/>
      <c r="CH1634" s="15"/>
      <c r="CI1634" s="15"/>
      <c r="CJ1634" s="15"/>
      <c r="CK1634" s="15"/>
      <c r="CL1634" s="15"/>
      <c r="CM1634" s="15"/>
      <c r="CN1634" s="15"/>
      <c r="CO1634" s="15"/>
      <c r="CP1634" s="15"/>
      <c r="CQ1634" s="15"/>
      <c r="CR1634" s="15"/>
      <c r="CS1634" s="15"/>
      <c r="CT1634" s="15"/>
      <c r="CU1634" s="15"/>
      <c r="CV1634" s="15"/>
      <c r="CW1634" s="15"/>
      <c r="CX1634" s="15"/>
      <c r="CY1634" s="15"/>
      <c r="CZ1634" s="15"/>
      <c r="DA1634" s="15"/>
      <c r="DB1634" s="16"/>
      <c r="DC1634" s="16"/>
      <c r="DD1634" s="16"/>
      <c r="DE1634" s="16"/>
      <c r="DF1634" s="17"/>
      <c r="DG1634" s="16"/>
      <c r="DH1634" s="16"/>
      <c r="DI1634" s="16"/>
      <c r="DJ1634" s="16"/>
      <c r="DK1634" s="16"/>
      <c r="DL1634" s="16"/>
      <c r="DM1634" s="13"/>
      <c r="DN1634" s="16"/>
      <c r="DO1634" s="16"/>
      <c r="DP1634" s="16"/>
      <c r="DQ1634" s="16"/>
      <c r="DR1634" s="16"/>
      <c r="DS1634" s="16"/>
      <c r="DT1634" s="16"/>
      <c r="DU1634" s="16"/>
      <c r="DV1634" s="16"/>
      <c r="DW1634" s="138"/>
      <c r="DX1634" s="137"/>
      <c r="DY1634" s="137"/>
      <c r="DZ1634" s="17"/>
      <c r="EA1634" s="15"/>
      <c r="EB1634" s="15"/>
      <c r="EC1634" s="15"/>
      <c r="ED1634" s="15"/>
    </row>
    <row r="1635" spans="1:134" ht="15" hidden="1" customHeight="1" x14ac:dyDescent="0.3">
      <c r="A1635" s="123"/>
      <c r="B1635" s="421"/>
      <c r="C1635" s="553" t="s">
        <v>2502</v>
      </c>
      <c r="D1635" s="151"/>
      <c r="E1635" s="151"/>
      <c r="F1635" s="151"/>
      <c r="G1635" s="151"/>
      <c r="H1635" s="151"/>
      <c r="I1635" s="151"/>
      <c r="J1635" s="151"/>
      <c r="K1635" s="151"/>
      <c r="L1635" s="151"/>
      <c r="M1635" s="151"/>
      <c r="N1635" s="151"/>
      <c r="O1635" s="151"/>
      <c r="P1635" s="151"/>
      <c r="Q1635" s="151"/>
      <c r="R1635" s="151"/>
      <c r="S1635" s="151"/>
      <c r="T1635" s="151"/>
      <c r="U1635" s="151"/>
      <c r="V1635" s="151"/>
      <c r="W1635" s="151"/>
      <c r="X1635" s="151"/>
      <c r="Y1635" s="151"/>
      <c r="Z1635" s="151"/>
      <c r="AA1635" s="151"/>
      <c r="AB1635" s="151"/>
      <c r="AC1635" s="151"/>
      <c r="AD1635" s="151"/>
      <c r="AE1635" s="151"/>
      <c r="AF1635" s="151"/>
      <c r="AG1635" s="151"/>
      <c r="AH1635" s="151"/>
      <c r="AI1635" s="151"/>
      <c r="AJ1635" s="148">
        <f>IF($DM1635=0,0,(IF(_xlfn.BITAND($DM1635, 128),"8,", "") &amp; IF(_xlfn.BITAND($DM1635,64),"7,", "") &amp; IF(_xlfn.BITAND($DM1635,7), _xlfn.BITAND($DM1635,7) &amp; ",", "") &amp; IF(_xlfn.BITAND($DM1635, 56), _xlfn.BITAND($DM1635, 56)/8, "")))</f>
        <v>0</v>
      </c>
      <c r="AK1635" s="483">
        <v>520280</v>
      </c>
      <c r="AL1635" s="483">
        <v>3</v>
      </c>
      <c r="AM1635" s="484" t="s">
        <v>165</v>
      </c>
      <c r="AN1635" s="485" t="s">
        <v>2503</v>
      </c>
      <c r="AO1635" s="485" t="s">
        <v>343</v>
      </c>
      <c r="AP1635" s="485" t="s">
        <v>2503</v>
      </c>
      <c r="AQ1635" s="140"/>
      <c r="AR1635" s="197"/>
      <c r="AS1635" s="12"/>
      <c r="AT1635" s="198">
        <v>0.25</v>
      </c>
      <c r="AU1635" s="263">
        <v>0.25</v>
      </c>
      <c r="AV1635" s="12" t="s">
        <v>259</v>
      </c>
      <c r="AW1635" s="135">
        <v>0</v>
      </c>
      <c r="AX1635" s="135">
        <v>0</v>
      </c>
      <c r="AY1635" s="135">
        <v>0</v>
      </c>
      <c r="AZ1635" s="135">
        <v>0</v>
      </c>
      <c r="BA1635" s="135">
        <v>0</v>
      </c>
      <c r="BB1635" s="136"/>
      <c r="BC1635" s="136"/>
      <c r="BD1635" s="15"/>
      <c r="BE1635" s="137" t="str">
        <f>IF(C1635="","",C1635)</f>
        <v>MFG upstream pressure voltage high</v>
      </c>
      <c r="BF1635" s="146"/>
      <c r="BG1635" s="146"/>
      <c r="BH1635" s="146"/>
      <c r="BI1635" s="11"/>
      <c r="BJ1635" s="11"/>
      <c r="BK1635" s="11"/>
      <c r="BL1635" s="11"/>
      <c r="BM1635" s="11"/>
      <c r="BN1635" s="11"/>
      <c r="BO1635" s="11"/>
      <c r="BP1635" s="11"/>
      <c r="BQ1635" s="11"/>
      <c r="BR1635" s="11"/>
      <c r="BS1635" s="11"/>
      <c r="BT1635" s="11"/>
      <c r="BU1635" s="11"/>
      <c r="BV1635" s="15">
        <f>IF(UPPER(TRIM(D1635))="X",1,0)</f>
        <v>0</v>
      </c>
      <c r="BW1635" s="15">
        <f>IF(UPPER(TRIM(E1635))="X",1,0)</f>
        <v>0</v>
      </c>
      <c r="BX1635" s="15">
        <f>IF(UPPER(TRIM(F1635))="X",1,0)</f>
        <v>0</v>
      </c>
      <c r="BY1635" s="15">
        <f>IF(UPPER(TRIM(G1635))="X",1,0)</f>
        <v>0</v>
      </c>
      <c r="BZ1635" s="15">
        <f>IF(UPPER(TRIM(H1635))="X",1,0)</f>
        <v>0</v>
      </c>
      <c r="CA1635" s="15">
        <f>IF(UPPER(TRIM(J1635))="X",1,0)</f>
        <v>0</v>
      </c>
      <c r="CB1635" s="15">
        <f>IF(UPPER(TRIM(L1635))="X",1,0)</f>
        <v>0</v>
      </c>
      <c r="CC1635" s="15">
        <f>IF(UPPER(TRIM(M1635))="X",1,0)</f>
        <v>0</v>
      </c>
      <c r="CD1635" s="15">
        <f>IF(UPPER(TRIM(I1635))="X",1,0)</f>
        <v>0</v>
      </c>
      <c r="CE1635" s="15">
        <f>IF(UPPER(TRIM(K1635))="X",1,0)</f>
        <v>0</v>
      </c>
      <c r="CF1635" s="15">
        <f t="shared" ref="CF1635:CX1635" si="767">IF(UPPER(TRIM(N1635))="X",1,0)</f>
        <v>0</v>
      </c>
      <c r="CG1635" s="15">
        <f t="shared" si="767"/>
        <v>0</v>
      </c>
      <c r="CH1635" s="15">
        <f t="shared" si="767"/>
        <v>0</v>
      </c>
      <c r="CI1635" s="15">
        <f t="shared" si="767"/>
        <v>0</v>
      </c>
      <c r="CJ1635" s="15">
        <f t="shared" si="767"/>
        <v>0</v>
      </c>
      <c r="CK1635" s="15">
        <f t="shared" si="767"/>
        <v>0</v>
      </c>
      <c r="CL1635" s="15">
        <f t="shared" si="767"/>
        <v>0</v>
      </c>
      <c r="CM1635" s="15">
        <f t="shared" si="767"/>
        <v>0</v>
      </c>
      <c r="CN1635" s="15">
        <f t="shared" si="767"/>
        <v>0</v>
      </c>
      <c r="CO1635" s="15">
        <f t="shared" si="767"/>
        <v>0</v>
      </c>
      <c r="CP1635" s="15">
        <f t="shared" si="767"/>
        <v>0</v>
      </c>
      <c r="CQ1635" s="15">
        <f t="shared" si="767"/>
        <v>0</v>
      </c>
      <c r="CR1635" s="15">
        <f t="shared" si="767"/>
        <v>0</v>
      </c>
      <c r="CS1635" s="15">
        <f t="shared" si="767"/>
        <v>0</v>
      </c>
      <c r="CT1635" s="15">
        <f t="shared" si="767"/>
        <v>0</v>
      </c>
      <c r="CU1635" s="15">
        <f t="shared" si="767"/>
        <v>0</v>
      </c>
      <c r="CV1635" s="15">
        <f t="shared" si="767"/>
        <v>0</v>
      </c>
      <c r="CW1635" s="15">
        <f t="shared" si="767"/>
        <v>0</v>
      </c>
      <c r="CX1635" s="15">
        <f t="shared" si="767"/>
        <v>0</v>
      </c>
      <c r="CY1635" s="15">
        <v>0</v>
      </c>
      <c r="CZ1635" s="15">
        <f>IF(UPPER(TRIM(AH1635))="X",1,0)</f>
        <v>0</v>
      </c>
      <c r="DA1635" s="15">
        <v>0</v>
      </c>
      <c r="DB1635" s="16">
        <f>IF(UPPER(TRIM(AM1635))="P", 0, IF(UPPER(TRIM(AM1635))="C", 16384, IF(UPPER(TRIM(AM1635))="B", 32768, IF(UPPER(TRIM(AM1635))="U", 49152, -1))))</f>
        <v>0</v>
      </c>
      <c r="DC1635" s="16">
        <f>HEX2DEC(AN1635)</f>
        <v>4134</v>
      </c>
      <c r="DD1635" s="16">
        <f>IF(UPPER(TRIM(BB1635))="",0,IF(UPPER(TRIM(BB1635))="M",32,IF(UPPER(TRIM(BB1635))="H",64,IF(UPPER(TRIM(BB1635))="I",128,-1))))</f>
        <v>0</v>
      </c>
      <c r="DE1635" s="16">
        <f>IF(UPPER(TRIM(BC1635))="",0, IF(UPPER(TRIM(BC1635))="U",1,IF(UPPER(TRIM(BC1635))="A",2,IF(UPPER(TRIM(BC1635))="B1",4,IF(UPPER(TRIM(BC1635))="B2",8,IF(UPPER(TRIM(BC1635))="C",16,-1))))))</f>
        <v>0</v>
      </c>
      <c r="DF1635" s="17"/>
      <c r="DG1635" s="16">
        <v>769</v>
      </c>
      <c r="DH1635" s="16">
        <f>AK1635</f>
        <v>520280</v>
      </c>
      <c r="DI1635" s="16">
        <f>AL1635</f>
        <v>3</v>
      </c>
      <c r="DJ1635" s="16">
        <f>DB1635 + DC1635</f>
        <v>4134</v>
      </c>
      <c r="DK1635" s="16">
        <f>HEX2DEC(AO1635)</f>
        <v>18</v>
      </c>
      <c r="DL1635" s="16">
        <f>HEX2DEC(AP1635)</f>
        <v>4134</v>
      </c>
      <c r="DM1635" s="185">
        <v>0</v>
      </c>
      <c r="DN1635" s="16">
        <v>599</v>
      </c>
      <c r="DO1635" s="16">
        <f>BV1635*2^15+BW1635*2^14+BX1635*2^13+BY1635*2^12+BZ1635*2^11+CA1635*2^10+CB1635*2^9+CC1635*2^8+CD1635*2^7+CE1635*2^6+CF1635*2^5+CG1635*2^4+CH1635*2^3+CI1635*2^2+CJ1635*2^1+CK1635*2^0</f>
        <v>0</v>
      </c>
      <c r="DP1635" s="16">
        <f>CL1635*2^15+CM1635*2^14+CN1635*2^13+CO1635*2^12+CP1635*2^11+CQ1635*2^10+CR1635*2^9+CS1635*2^8+CT1635*2^7+CU1635*2^6+CV1635*2^5+CW1635*2^4+CX1635*2^3+CY1635*2^2+CZ1635*2^1+DA1635*2^0</f>
        <v>0</v>
      </c>
      <c r="DQ1635" s="16">
        <f>IF(DS1635=2,AT1635*1000,AT1635)</f>
        <v>250</v>
      </c>
      <c r="DR1635" s="16">
        <f>IF(DT1635=2,AU1635*1000,AU1635)</f>
        <v>250</v>
      </c>
      <c r="DS1635" s="16">
        <v>2</v>
      </c>
      <c r="DT1635" s="16">
        <v>2</v>
      </c>
      <c r="DU1635" s="16">
        <f>MAX(0,MIN(AX1635,3))*2^14+MAX(0,MIN(AY1635,3))*2^12+MAX(0,MIN(AZ1635,3))*2^10+MAX(0,MIN(BA1635,3))*2^8+IF(AW1635&lt;0,31,IF(AW1635&gt;30,30,AW1635))</f>
        <v>0</v>
      </c>
      <c r="DV1635" s="16">
        <f>DD1635 + DE1635</f>
        <v>0</v>
      </c>
      <c r="DW1635" s="138"/>
      <c r="DX1635" s="137"/>
      <c r="DY1635" s="137"/>
      <c r="DZ1635" s="17"/>
      <c r="EA1635" s="15"/>
      <c r="EB1635" s="15"/>
      <c r="EC1635" s="15"/>
      <c r="ED1635" s="15"/>
    </row>
    <row r="1636" spans="1:134" ht="15" hidden="1" customHeight="1" x14ac:dyDescent="0.3">
      <c r="A1636" s="123"/>
      <c r="B1636" s="421"/>
      <c r="C1636" s="553"/>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48"/>
      <c r="AK1636" s="12"/>
      <c r="AL1636" s="12"/>
      <c r="AM1636" s="149"/>
      <c r="AN1636" s="150"/>
      <c r="AO1636" s="150"/>
      <c r="AP1636" s="150"/>
      <c r="AQ1636" s="140"/>
      <c r="AR1636" s="197"/>
      <c r="AS1636" s="12"/>
      <c r="AT1636" s="224"/>
      <c r="AU1636" s="266"/>
      <c r="AV1636" s="12"/>
      <c r="AW1636" s="12"/>
      <c r="AX1636" s="12"/>
      <c r="AY1636" s="12"/>
      <c r="AZ1636" s="12"/>
      <c r="BA1636" s="12"/>
      <c r="BB1636" s="14"/>
      <c r="BC1636" s="14"/>
      <c r="BD1636" s="15"/>
      <c r="BE1636" s="137"/>
      <c r="BF1636" s="146"/>
      <c r="BG1636" s="146"/>
      <c r="BH1636" s="146"/>
      <c r="BI1636" s="11"/>
      <c r="BJ1636" s="11"/>
      <c r="BK1636" s="11"/>
      <c r="BL1636" s="11"/>
      <c r="BM1636" s="11"/>
      <c r="BN1636" s="11"/>
      <c r="BO1636" s="11"/>
      <c r="BP1636" s="11"/>
      <c r="BQ1636" s="11"/>
      <c r="BR1636" s="11"/>
      <c r="BS1636" s="11"/>
      <c r="BT1636" s="11"/>
      <c r="BU1636" s="11"/>
      <c r="BV1636" s="15"/>
      <c r="BW1636" s="15"/>
      <c r="BX1636" s="15"/>
      <c r="BY1636" s="15"/>
      <c r="BZ1636" s="15"/>
      <c r="CA1636" s="15"/>
      <c r="CB1636" s="15"/>
      <c r="CC1636" s="15"/>
      <c r="CD1636" s="15"/>
      <c r="CE1636" s="15"/>
      <c r="CF1636" s="15"/>
      <c r="CG1636" s="15"/>
      <c r="CH1636" s="15"/>
      <c r="CI1636" s="15"/>
      <c r="CJ1636" s="15"/>
      <c r="CK1636" s="15"/>
      <c r="CL1636" s="15"/>
      <c r="CM1636" s="15"/>
      <c r="CN1636" s="15"/>
      <c r="CO1636" s="15"/>
      <c r="CP1636" s="15"/>
      <c r="CQ1636" s="15"/>
      <c r="CR1636" s="15"/>
      <c r="CS1636" s="15"/>
      <c r="CT1636" s="15"/>
      <c r="CU1636" s="15"/>
      <c r="CV1636" s="15"/>
      <c r="CW1636" s="15"/>
      <c r="CX1636" s="15"/>
      <c r="CY1636" s="15"/>
      <c r="CZ1636" s="15"/>
      <c r="DA1636" s="15"/>
      <c r="DB1636" s="16"/>
      <c r="DC1636" s="16"/>
      <c r="DD1636" s="16"/>
      <c r="DE1636" s="16"/>
      <c r="DF1636" s="17"/>
      <c r="DG1636" s="16"/>
      <c r="DH1636" s="16"/>
      <c r="DI1636" s="16"/>
      <c r="DJ1636" s="16"/>
      <c r="DK1636" s="16"/>
      <c r="DL1636" s="16"/>
      <c r="DM1636" s="13"/>
      <c r="DN1636" s="16"/>
      <c r="DO1636" s="16"/>
      <c r="DP1636" s="16"/>
      <c r="DQ1636" s="16"/>
      <c r="DR1636" s="16"/>
      <c r="DS1636" s="16"/>
      <c r="DT1636" s="16"/>
      <c r="DU1636" s="16"/>
      <c r="DV1636" s="16"/>
      <c r="DW1636" s="138"/>
      <c r="DX1636" s="137"/>
      <c r="DY1636" s="137"/>
      <c r="DZ1636" s="17"/>
      <c r="EA1636" s="15"/>
      <c r="EB1636" s="15"/>
      <c r="EC1636" s="15"/>
      <c r="ED1636" s="15"/>
    </row>
    <row r="1637" spans="1:134" ht="15" hidden="1" customHeight="1" x14ac:dyDescent="0.3">
      <c r="A1637" s="220"/>
      <c r="B1637" s="139"/>
      <c r="C1637" s="553" t="s">
        <v>2504</v>
      </c>
      <c r="D1637" s="151"/>
      <c r="E1637" s="151"/>
      <c r="F1637" s="151"/>
      <c r="G1637" s="151"/>
      <c r="H1637" s="151"/>
      <c r="I1637" s="151"/>
      <c r="J1637" s="151"/>
      <c r="K1637" s="151"/>
      <c r="L1637" s="151"/>
      <c r="M1637" s="151"/>
      <c r="N1637" s="151"/>
      <c r="O1637" s="151"/>
      <c r="P1637" s="151"/>
      <c r="Q1637" s="151"/>
      <c r="R1637" s="151"/>
      <c r="S1637" s="151"/>
      <c r="T1637" s="151"/>
      <c r="U1637" s="151"/>
      <c r="V1637" s="151"/>
      <c r="W1637" s="151"/>
      <c r="X1637" s="151"/>
      <c r="Y1637" s="151"/>
      <c r="Z1637" s="151"/>
      <c r="AA1637" s="151"/>
      <c r="AB1637" s="151"/>
      <c r="AC1637" s="151"/>
      <c r="AD1637" s="151"/>
      <c r="AE1637" s="151"/>
      <c r="AF1637" s="151"/>
      <c r="AG1637" s="151"/>
      <c r="AH1637" s="151"/>
      <c r="AI1637" s="151"/>
      <c r="AJ1637" s="148">
        <f>IF($DM1637=0,0,(IF(_xlfn.BITAND($DM1637, 128),"8,", "") &amp; IF(_xlfn.BITAND($DM1637,64),"7,", "") &amp; IF(_xlfn.BITAND($DM1637,7), _xlfn.BITAND($DM1637,7) &amp; ",", "") &amp; IF(_xlfn.BITAND($DM1637, 56), _xlfn.BITAND($DM1637, 56)/8, "")))</f>
        <v>0</v>
      </c>
      <c r="AK1637" s="483">
        <v>520280</v>
      </c>
      <c r="AL1637" s="483">
        <v>4</v>
      </c>
      <c r="AM1637" s="484" t="s">
        <v>165</v>
      </c>
      <c r="AN1637" s="485" t="s">
        <v>2505</v>
      </c>
      <c r="AO1637" s="485" t="s">
        <v>352</v>
      </c>
      <c r="AP1637" s="485" t="s">
        <v>2505</v>
      </c>
      <c r="AQ1637" s="140"/>
      <c r="AR1637" s="197"/>
      <c r="AS1637" s="12"/>
      <c r="AT1637" s="198">
        <v>0.25</v>
      </c>
      <c r="AU1637" s="263">
        <v>0.25</v>
      </c>
      <c r="AV1637" s="12" t="s">
        <v>259</v>
      </c>
      <c r="AW1637" s="135">
        <v>0</v>
      </c>
      <c r="AX1637" s="135">
        <v>0</v>
      </c>
      <c r="AY1637" s="135">
        <v>0</v>
      </c>
      <c r="AZ1637" s="135">
        <v>0</v>
      </c>
      <c r="BA1637" s="135">
        <v>0</v>
      </c>
      <c r="BB1637" s="136"/>
      <c r="BC1637" s="136"/>
      <c r="BD1637" s="15"/>
      <c r="BE1637" s="137" t="str">
        <f>IF(C1637="","",C1637)</f>
        <v>MFG upstream pressure voltage low</v>
      </c>
      <c r="BF1637" s="146"/>
      <c r="BG1637" s="146"/>
      <c r="BH1637" s="146"/>
      <c r="BI1637" s="11"/>
      <c r="BJ1637" s="11"/>
      <c r="BK1637" s="11"/>
      <c r="BL1637" s="11"/>
      <c r="BM1637" s="11"/>
      <c r="BN1637" s="11"/>
      <c r="BO1637" s="11"/>
      <c r="BP1637" s="11"/>
      <c r="BQ1637" s="11"/>
      <c r="BR1637" s="11"/>
      <c r="BS1637" s="11"/>
      <c r="BT1637" s="11"/>
      <c r="BU1637" s="11"/>
      <c r="BV1637" s="15">
        <f>IF(UPPER(TRIM(D1637))="X",1,0)</f>
        <v>0</v>
      </c>
      <c r="BW1637" s="15">
        <f>IF(UPPER(TRIM(E1637))="X",1,0)</f>
        <v>0</v>
      </c>
      <c r="BX1637" s="15">
        <f>IF(UPPER(TRIM(F1637))="X",1,0)</f>
        <v>0</v>
      </c>
      <c r="BY1637" s="15">
        <f>IF(UPPER(TRIM(G1637))="X",1,0)</f>
        <v>0</v>
      </c>
      <c r="BZ1637" s="15">
        <f>IF(UPPER(TRIM(H1637))="X",1,0)</f>
        <v>0</v>
      </c>
      <c r="CA1637" s="15">
        <f>IF(UPPER(TRIM(J1637))="X",1,0)</f>
        <v>0</v>
      </c>
      <c r="CB1637" s="15">
        <f>IF(UPPER(TRIM(L1637))="X",1,0)</f>
        <v>0</v>
      </c>
      <c r="CC1637" s="15">
        <f>IF(UPPER(TRIM(M1637))="X",1,0)</f>
        <v>0</v>
      </c>
      <c r="CD1637" s="15">
        <f>IF(UPPER(TRIM(I1637))="X",1,0)</f>
        <v>0</v>
      </c>
      <c r="CE1637" s="15">
        <f>IF(UPPER(TRIM(K1637))="X",1,0)</f>
        <v>0</v>
      </c>
      <c r="CF1637" s="15">
        <f t="shared" ref="CF1637:CX1637" si="768">IF(UPPER(TRIM(N1637))="X",1,0)</f>
        <v>0</v>
      </c>
      <c r="CG1637" s="15">
        <f t="shared" si="768"/>
        <v>0</v>
      </c>
      <c r="CH1637" s="15">
        <f t="shared" si="768"/>
        <v>0</v>
      </c>
      <c r="CI1637" s="15">
        <f t="shared" si="768"/>
        <v>0</v>
      </c>
      <c r="CJ1637" s="15">
        <f t="shared" si="768"/>
        <v>0</v>
      </c>
      <c r="CK1637" s="15">
        <f t="shared" si="768"/>
        <v>0</v>
      </c>
      <c r="CL1637" s="15">
        <f t="shared" si="768"/>
        <v>0</v>
      </c>
      <c r="CM1637" s="15">
        <f t="shared" si="768"/>
        <v>0</v>
      </c>
      <c r="CN1637" s="15">
        <f t="shared" si="768"/>
        <v>0</v>
      </c>
      <c r="CO1637" s="15">
        <f t="shared" si="768"/>
        <v>0</v>
      </c>
      <c r="CP1637" s="15">
        <f t="shared" si="768"/>
        <v>0</v>
      </c>
      <c r="CQ1637" s="15">
        <f t="shared" si="768"/>
        <v>0</v>
      </c>
      <c r="CR1637" s="15">
        <f t="shared" si="768"/>
        <v>0</v>
      </c>
      <c r="CS1637" s="15">
        <f t="shared" si="768"/>
        <v>0</v>
      </c>
      <c r="CT1637" s="15">
        <f t="shared" si="768"/>
        <v>0</v>
      </c>
      <c r="CU1637" s="15">
        <f t="shared" si="768"/>
        <v>0</v>
      </c>
      <c r="CV1637" s="15">
        <f t="shared" si="768"/>
        <v>0</v>
      </c>
      <c r="CW1637" s="15">
        <f t="shared" si="768"/>
        <v>0</v>
      </c>
      <c r="CX1637" s="15">
        <f t="shared" si="768"/>
        <v>0</v>
      </c>
      <c r="CY1637" s="15">
        <v>0</v>
      </c>
      <c r="CZ1637" s="15">
        <f>IF(UPPER(TRIM(AH1637))="X",1,0)</f>
        <v>0</v>
      </c>
      <c r="DA1637" s="15">
        <v>0</v>
      </c>
      <c r="DB1637" s="16">
        <f>IF(UPPER(TRIM(AM1637))="P", 0, IF(UPPER(TRIM(AM1637))="C", 16384, IF(UPPER(TRIM(AM1637))="B", 32768, IF(UPPER(TRIM(AM1637))="U", 49152, -1))))</f>
        <v>0</v>
      </c>
      <c r="DC1637" s="16">
        <f>HEX2DEC(AN1637)</f>
        <v>4135</v>
      </c>
      <c r="DD1637" s="16">
        <f>IF(UPPER(TRIM(BB1637))="",0,IF(UPPER(TRIM(BB1637))="M",32,IF(UPPER(TRIM(BB1637))="H",64,IF(UPPER(TRIM(BB1637))="I",128,-1))))</f>
        <v>0</v>
      </c>
      <c r="DE1637" s="16">
        <f>IF(UPPER(TRIM(BC1637))="",0, IF(UPPER(TRIM(BC1637))="U",1,IF(UPPER(TRIM(BC1637))="A",2,IF(UPPER(TRIM(BC1637))="B1",4,IF(UPPER(TRIM(BC1637))="B2",8,IF(UPPER(TRIM(BC1637))="C",16,-1))))))</f>
        <v>0</v>
      </c>
      <c r="DF1637" s="17"/>
      <c r="DG1637" s="16">
        <v>770</v>
      </c>
      <c r="DH1637" s="16">
        <f>AK1637</f>
        <v>520280</v>
      </c>
      <c r="DI1637" s="16">
        <f>AL1637</f>
        <v>4</v>
      </c>
      <c r="DJ1637" s="16">
        <f>DB1637 + DC1637</f>
        <v>4135</v>
      </c>
      <c r="DK1637" s="16">
        <f>HEX2DEC(AO1637)</f>
        <v>17</v>
      </c>
      <c r="DL1637" s="16">
        <f>HEX2DEC(AP1637)</f>
        <v>4135</v>
      </c>
      <c r="DM1637" s="185">
        <v>0</v>
      </c>
      <c r="DN1637" s="16">
        <v>600</v>
      </c>
      <c r="DO1637" s="16">
        <f>BV1637*2^15+BW1637*2^14+BX1637*2^13+BY1637*2^12+BZ1637*2^11+CA1637*2^10+CB1637*2^9+CC1637*2^8+CD1637*2^7+CE1637*2^6+CF1637*2^5+CG1637*2^4+CH1637*2^3+CI1637*2^2+CJ1637*2^1+CK1637*2^0</f>
        <v>0</v>
      </c>
      <c r="DP1637" s="16">
        <f>CL1637*2^15+CM1637*2^14+CN1637*2^13+CO1637*2^12+CP1637*2^11+CQ1637*2^10+CR1637*2^9+CS1637*2^8+CT1637*2^7+CU1637*2^6+CV1637*2^5+CW1637*2^4+CX1637*2^3+CY1637*2^2+CZ1637*2^1+DA1637*2^0</f>
        <v>0</v>
      </c>
      <c r="DQ1637" s="16">
        <f>IF(DS1637=2,AT1637*1000,AT1637)</f>
        <v>250</v>
      </c>
      <c r="DR1637" s="16">
        <f>IF(DT1637=2,AU1637*1000,AU1637)</f>
        <v>250</v>
      </c>
      <c r="DS1637" s="16">
        <v>2</v>
      </c>
      <c r="DT1637" s="16">
        <v>2</v>
      </c>
      <c r="DU1637" s="16">
        <f>MAX(0,MIN(AX1637,3))*2^14+MAX(0,MIN(AY1637,3))*2^12+MAX(0,MIN(AZ1637,3))*2^10+MAX(0,MIN(BA1637,3))*2^8+IF(AW1637&lt;0,31,IF(AW1637&gt;30,30,AW1637))</f>
        <v>0</v>
      </c>
      <c r="DV1637" s="16">
        <f>DD1637 + DE1637</f>
        <v>0</v>
      </c>
      <c r="DW1637" s="138"/>
      <c r="DX1637" s="137"/>
      <c r="DY1637" s="137"/>
      <c r="DZ1637" s="17"/>
      <c r="EA1637" s="15"/>
      <c r="EB1637" s="15"/>
      <c r="EC1637" s="15"/>
      <c r="ED1637" s="15"/>
    </row>
    <row r="1638" spans="1:134" ht="15" hidden="1" customHeight="1" x14ac:dyDescent="0.3">
      <c r="A1638" s="154"/>
      <c r="B1638" s="139"/>
      <c r="C1638" s="553"/>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48"/>
      <c r="AK1638" s="12"/>
      <c r="AL1638" s="12"/>
      <c r="AM1638" s="149"/>
      <c r="AN1638" s="150"/>
      <c r="AO1638" s="150"/>
      <c r="AP1638" s="150"/>
      <c r="AQ1638" s="140"/>
      <c r="AR1638" s="197"/>
      <c r="AS1638" s="12"/>
      <c r="AT1638" s="224"/>
      <c r="AU1638" s="266"/>
      <c r="AV1638" s="12"/>
      <c r="AW1638" s="12"/>
      <c r="AX1638" s="12"/>
      <c r="AY1638" s="12"/>
      <c r="AZ1638" s="12"/>
      <c r="BA1638" s="12"/>
      <c r="BB1638" s="14"/>
      <c r="BC1638" s="14"/>
      <c r="BD1638" s="15"/>
      <c r="BE1638" s="137"/>
      <c r="BF1638" s="146"/>
      <c r="BG1638" s="146"/>
      <c r="BH1638" s="146"/>
      <c r="BI1638" s="11"/>
      <c r="BJ1638" s="11"/>
      <c r="BK1638" s="11"/>
      <c r="BL1638" s="11"/>
      <c r="BM1638" s="11"/>
      <c r="BN1638" s="11"/>
      <c r="BO1638" s="11"/>
      <c r="BP1638" s="11"/>
      <c r="BQ1638" s="11"/>
      <c r="BR1638" s="11"/>
      <c r="BS1638" s="11"/>
      <c r="BT1638" s="11"/>
      <c r="BU1638" s="11"/>
      <c r="BV1638" s="15"/>
      <c r="BW1638" s="15"/>
      <c r="BX1638" s="15"/>
      <c r="BY1638" s="15"/>
      <c r="BZ1638" s="15"/>
      <c r="CA1638" s="15"/>
      <c r="CB1638" s="15"/>
      <c r="CC1638" s="15"/>
      <c r="CD1638" s="15"/>
      <c r="CE1638" s="15"/>
      <c r="CF1638" s="15"/>
      <c r="CG1638" s="15"/>
      <c r="CH1638" s="15"/>
      <c r="CI1638" s="15"/>
      <c r="CJ1638" s="15"/>
      <c r="CK1638" s="15"/>
      <c r="CL1638" s="15"/>
      <c r="CM1638" s="15"/>
      <c r="CN1638" s="15"/>
      <c r="CO1638" s="15"/>
      <c r="CP1638" s="15"/>
      <c r="CQ1638" s="15"/>
      <c r="CR1638" s="15"/>
      <c r="CS1638" s="15"/>
      <c r="CT1638" s="15"/>
      <c r="CU1638" s="15"/>
      <c r="CV1638" s="15"/>
      <c r="CW1638" s="15"/>
      <c r="CX1638" s="15"/>
      <c r="CY1638" s="15"/>
      <c r="CZ1638" s="15"/>
      <c r="DA1638" s="15"/>
      <c r="DB1638" s="16"/>
      <c r="DC1638" s="16"/>
      <c r="DD1638" s="16"/>
      <c r="DE1638" s="16"/>
      <c r="DF1638" s="17"/>
      <c r="DG1638" s="16"/>
      <c r="DH1638" s="16"/>
      <c r="DI1638" s="16"/>
      <c r="DJ1638" s="16"/>
      <c r="DK1638" s="16"/>
      <c r="DL1638" s="16"/>
      <c r="DM1638" s="13"/>
      <c r="DN1638" s="16"/>
      <c r="DO1638" s="16"/>
      <c r="DP1638" s="16"/>
      <c r="DQ1638" s="16"/>
      <c r="DR1638" s="16"/>
      <c r="DS1638" s="16"/>
      <c r="DT1638" s="16"/>
      <c r="DU1638" s="16"/>
      <c r="DV1638" s="16"/>
      <c r="DW1638" s="138"/>
      <c r="DX1638" s="137"/>
      <c r="DY1638" s="137"/>
      <c r="DZ1638" s="17"/>
      <c r="EA1638" s="15"/>
      <c r="EB1638" s="15"/>
      <c r="EC1638" s="15"/>
      <c r="ED1638" s="15"/>
    </row>
    <row r="1639" spans="1:134" ht="15" hidden="1" customHeight="1" x14ac:dyDescent="0.3">
      <c r="A1639" s="154"/>
      <c r="B1639" s="421" t="s">
        <v>2506</v>
      </c>
      <c r="C1639" s="553" t="s">
        <v>2507</v>
      </c>
      <c r="D1639" s="151"/>
      <c r="E1639" s="151"/>
      <c r="F1639" s="151"/>
      <c r="G1639" s="151"/>
      <c r="H1639" s="151"/>
      <c r="I1639" s="151"/>
      <c r="J1639" s="151"/>
      <c r="K1639" s="151"/>
      <c r="L1639" s="151"/>
      <c r="M1639" s="151"/>
      <c r="N1639" s="151"/>
      <c r="O1639" s="151"/>
      <c r="P1639" s="151"/>
      <c r="Q1639" s="151"/>
      <c r="R1639" s="151"/>
      <c r="S1639" s="151"/>
      <c r="T1639" s="151"/>
      <c r="U1639" s="151"/>
      <c r="V1639" s="151"/>
      <c r="W1639" s="151"/>
      <c r="X1639" s="151"/>
      <c r="Y1639" s="151"/>
      <c r="Z1639" s="151"/>
      <c r="AA1639" s="151"/>
      <c r="AB1639" s="151"/>
      <c r="AC1639" s="151"/>
      <c r="AD1639" s="151"/>
      <c r="AE1639" s="151"/>
      <c r="AF1639" s="151"/>
      <c r="AG1639" s="151"/>
      <c r="AH1639" s="151"/>
      <c r="AI1639" s="151"/>
      <c r="AJ1639" s="148">
        <f>IF($DM1639=0,0,(IF(_xlfn.BITAND($DM1639, 128),"8,", "") &amp; IF(_xlfn.BITAND($DM1639,64),"7,", "") &amp; IF(_xlfn.BITAND($DM1639,7), _xlfn.BITAND($DM1639,7) &amp; ",", "") &amp; IF(_xlfn.BITAND($DM1639, 56), _xlfn.BITAND($DM1639, 56)/8, "")))</f>
        <v>0</v>
      </c>
      <c r="AK1639" s="483">
        <v>520281</v>
      </c>
      <c r="AL1639" s="483">
        <v>3</v>
      </c>
      <c r="AM1639" s="484" t="s">
        <v>165</v>
      </c>
      <c r="AN1639" s="485" t="s">
        <v>2508</v>
      </c>
      <c r="AO1639" s="485" t="s">
        <v>343</v>
      </c>
      <c r="AP1639" s="485" t="s">
        <v>2508</v>
      </c>
      <c r="AQ1639" s="140"/>
      <c r="AR1639" s="197"/>
      <c r="AS1639" s="12"/>
      <c r="AT1639" s="198">
        <v>0.25</v>
      </c>
      <c r="AU1639" s="263">
        <v>0.25</v>
      </c>
      <c r="AV1639" s="12" t="s">
        <v>259</v>
      </c>
      <c r="AW1639" s="135">
        <v>0</v>
      </c>
      <c r="AX1639" s="135">
        <v>0</v>
      </c>
      <c r="AY1639" s="135">
        <v>0</v>
      </c>
      <c r="AZ1639" s="135">
        <v>0</v>
      </c>
      <c r="BA1639" s="135">
        <v>0</v>
      </c>
      <c r="BB1639" s="136"/>
      <c r="BC1639" s="136"/>
      <c r="BD1639" s="15"/>
      <c r="BE1639" s="137" t="str">
        <f>IF(C1639="","",C1639)</f>
        <v>MFG downstream pressure voltage high</v>
      </c>
      <c r="BF1639" s="146"/>
      <c r="BG1639" s="146"/>
      <c r="BH1639" s="146"/>
      <c r="BI1639" s="11"/>
      <c r="BJ1639" s="11"/>
      <c r="BK1639" s="11"/>
      <c r="BL1639" s="11"/>
      <c r="BM1639" s="11"/>
      <c r="BN1639" s="11"/>
      <c r="BO1639" s="11"/>
      <c r="BP1639" s="11"/>
      <c r="BQ1639" s="11"/>
      <c r="BR1639" s="11"/>
      <c r="BS1639" s="11"/>
      <c r="BT1639" s="11"/>
      <c r="BU1639" s="11"/>
      <c r="BV1639" s="15">
        <f>IF(UPPER(TRIM(D1639))="X",1,0)</f>
        <v>0</v>
      </c>
      <c r="BW1639" s="15">
        <f>IF(UPPER(TRIM(E1639))="X",1,0)</f>
        <v>0</v>
      </c>
      <c r="BX1639" s="15">
        <f>IF(UPPER(TRIM(F1639))="X",1,0)</f>
        <v>0</v>
      </c>
      <c r="BY1639" s="15">
        <f>IF(UPPER(TRIM(G1639))="X",1,0)</f>
        <v>0</v>
      </c>
      <c r="BZ1639" s="15">
        <f>IF(UPPER(TRIM(H1639))="X",1,0)</f>
        <v>0</v>
      </c>
      <c r="CA1639" s="15">
        <f>IF(UPPER(TRIM(J1639))="X",1,0)</f>
        <v>0</v>
      </c>
      <c r="CB1639" s="15">
        <f>IF(UPPER(TRIM(L1639))="X",1,0)</f>
        <v>0</v>
      </c>
      <c r="CC1639" s="15">
        <f>IF(UPPER(TRIM(M1639))="X",1,0)</f>
        <v>0</v>
      </c>
      <c r="CD1639" s="15">
        <f>IF(UPPER(TRIM(I1639))="X",1,0)</f>
        <v>0</v>
      </c>
      <c r="CE1639" s="15">
        <f>IF(UPPER(TRIM(K1639))="X",1,0)</f>
        <v>0</v>
      </c>
      <c r="CF1639" s="15">
        <f t="shared" ref="CF1639:CX1639" si="769">IF(UPPER(TRIM(N1639))="X",1,0)</f>
        <v>0</v>
      </c>
      <c r="CG1639" s="15">
        <f t="shared" si="769"/>
        <v>0</v>
      </c>
      <c r="CH1639" s="15">
        <f t="shared" si="769"/>
        <v>0</v>
      </c>
      <c r="CI1639" s="15">
        <f t="shared" si="769"/>
        <v>0</v>
      </c>
      <c r="CJ1639" s="15">
        <f t="shared" si="769"/>
        <v>0</v>
      </c>
      <c r="CK1639" s="15">
        <f t="shared" si="769"/>
        <v>0</v>
      </c>
      <c r="CL1639" s="15">
        <f t="shared" si="769"/>
        <v>0</v>
      </c>
      <c r="CM1639" s="15">
        <f t="shared" si="769"/>
        <v>0</v>
      </c>
      <c r="CN1639" s="15">
        <f t="shared" si="769"/>
        <v>0</v>
      </c>
      <c r="CO1639" s="15">
        <f t="shared" si="769"/>
        <v>0</v>
      </c>
      <c r="CP1639" s="15">
        <f t="shared" si="769"/>
        <v>0</v>
      </c>
      <c r="CQ1639" s="15">
        <f t="shared" si="769"/>
        <v>0</v>
      </c>
      <c r="CR1639" s="15">
        <f t="shared" si="769"/>
        <v>0</v>
      </c>
      <c r="CS1639" s="15">
        <f t="shared" si="769"/>
        <v>0</v>
      </c>
      <c r="CT1639" s="15">
        <f t="shared" si="769"/>
        <v>0</v>
      </c>
      <c r="CU1639" s="15">
        <f t="shared" si="769"/>
        <v>0</v>
      </c>
      <c r="CV1639" s="15">
        <f t="shared" si="769"/>
        <v>0</v>
      </c>
      <c r="CW1639" s="15">
        <f t="shared" si="769"/>
        <v>0</v>
      </c>
      <c r="CX1639" s="15">
        <f t="shared" si="769"/>
        <v>0</v>
      </c>
      <c r="CY1639" s="15">
        <v>0</v>
      </c>
      <c r="CZ1639" s="15">
        <f>IF(UPPER(TRIM(AH1639))="X",1,0)</f>
        <v>0</v>
      </c>
      <c r="DA1639" s="15">
        <v>0</v>
      </c>
      <c r="DB1639" s="16">
        <f>IF(UPPER(TRIM(AM1639))="P", 0, IF(UPPER(TRIM(AM1639))="C", 16384, IF(UPPER(TRIM(AM1639))="B", 32768, IF(UPPER(TRIM(AM1639))="U", 49152, -1))))</f>
        <v>0</v>
      </c>
      <c r="DC1639" s="16">
        <f>HEX2DEC(AN1639)</f>
        <v>4136</v>
      </c>
      <c r="DD1639" s="16">
        <f>IF(UPPER(TRIM(BB1639))="",0,IF(UPPER(TRIM(BB1639))="M",32,IF(UPPER(TRIM(BB1639))="H",64,IF(UPPER(TRIM(BB1639))="I",128,-1))))</f>
        <v>0</v>
      </c>
      <c r="DE1639" s="16">
        <f>IF(UPPER(TRIM(BC1639))="",0, IF(UPPER(TRIM(BC1639))="U",1,IF(UPPER(TRIM(BC1639))="A",2,IF(UPPER(TRIM(BC1639))="B1",4,IF(UPPER(TRIM(BC1639))="B2",8,IF(UPPER(TRIM(BC1639))="C",16,-1))))))</f>
        <v>0</v>
      </c>
      <c r="DF1639" s="17"/>
      <c r="DG1639" s="16">
        <v>771</v>
      </c>
      <c r="DH1639" s="16">
        <f>AK1639</f>
        <v>520281</v>
      </c>
      <c r="DI1639" s="16">
        <f>AL1639</f>
        <v>3</v>
      </c>
      <c r="DJ1639" s="16">
        <f>DB1639 + DC1639</f>
        <v>4136</v>
      </c>
      <c r="DK1639" s="16">
        <f>HEX2DEC(AO1639)</f>
        <v>18</v>
      </c>
      <c r="DL1639" s="16">
        <f>HEX2DEC(AP1639)</f>
        <v>4136</v>
      </c>
      <c r="DM1639" s="185">
        <v>0</v>
      </c>
      <c r="DN1639" s="16">
        <v>601</v>
      </c>
      <c r="DO1639" s="16">
        <f>BV1639*2^15+BW1639*2^14+BX1639*2^13+BY1639*2^12+BZ1639*2^11+CA1639*2^10+CB1639*2^9+CC1639*2^8+CD1639*2^7+CE1639*2^6+CF1639*2^5+CG1639*2^4+CH1639*2^3+CI1639*2^2+CJ1639*2^1+CK1639*2^0</f>
        <v>0</v>
      </c>
      <c r="DP1639" s="16">
        <f>CL1639*2^15+CM1639*2^14+CN1639*2^13+CO1639*2^12+CP1639*2^11+CQ1639*2^10+CR1639*2^9+CS1639*2^8+CT1639*2^7+CU1639*2^6+CV1639*2^5+CW1639*2^4+CX1639*2^3+CY1639*2^2+CZ1639*2^1+DA1639*2^0</f>
        <v>0</v>
      </c>
      <c r="DQ1639" s="16">
        <f>IF(DS1639=2,AT1639*1000,AT1639)</f>
        <v>250</v>
      </c>
      <c r="DR1639" s="16">
        <f>IF(DT1639=2,AU1639*1000,AU1639)</f>
        <v>250</v>
      </c>
      <c r="DS1639" s="16">
        <v>2</v>
      </c>
      <c r="DT1639" s="16">
        <v>2</v>
      </c>
      <c r="DU1639" s="16">
        <f>MAX(0,MIN(AX1639,3))*2^14+MAX(0,MIN(AY1639,3))*2^12+MAX(0,MIN(AZ1639,3))*2^10+MAX(0,MIN(BA1639,3))*2^8+IF(AW1639&lt;0,31,IF(AW1639&gt;30,30,AW1639))</f>
        <v>0</v>
      </c>
      <c r="DV1639" s="16">
        <f>DD1639 + DE1639</f>
        <v>0</v>
      </c>
      <c r="DW1639" s="138"/>
      <c r="DX1639" s="137"/>
      <c r="DY1639" s="137"/>
      <c r="DZ1639" s="17"/>
      <c r="EA1639" s="15"/>
      <c r="EB1639" s="15"/>
      <c r="EC1639" s="15"/>
      <c r="ED1639" s="15"/>
    </row>
    <row r="1640" spans="1:134" ht="15" hidden="1" customHeight="1" x14ac:dyDescent="0.3">
      <c r="A1640" s="123"/>
      <c r="B1640" s="421" t="s">
        <v>274</v>
      </c>
      <c r="C1640" s="553"/>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48"/>
      <c r="AK1640" s="12"/>
      <c r="AL1640" s="12"/>
      <c r="AM1640" s="149"/>
      <c r="AN1640" s="150"/>
      <c r="AO1640" s="150"/>
      <c r="AP1640" s="150"/>
      <c r="AQ1640" s="140"/>
      <c r="AR1640" s="197"/>
      <c r="AS1640" s="12"/>
      <c r="AT1640" s="224"/>
      <c r="AU1640" s="266"/>
      <c r="AV1640" s="12"/>
      <c r="AW1640" s="12"/>
      <c r="AX1640" s="12"/>
      <c r="AY1640" s="12"/>
      <c r="AZ1640" s="12"/>
      <c r="BA1640" s="12"/>
      <c r="BB1640" s="14"/>
      <c r="BC1640" s="14"/>
      <c r="BD1640" s="15"/>
      <c r="BE1640" s="137"/>
      <c r="BF1640" s="146"/>
      <c r="BG1640" s="146"/>
      <c r="BH1640" s="146"/>
      <c r="BI1640" s="11"/>
      <c r="BJ1640" s="11"/>
      <c r="BK1640" s="11"/>
      <c r="BL1640" s="11"/>
      <c r="BM1640" s="11"/>
      <c r="BN1640" s="11"/>
      <c r="BO1640" s="11"/>
      <c r="BP1640" s="11"/>
      <c r="BQ1640" s="11"/>
      <c r="BR1640" s="11"/>
      <c r="BS1640" s="11"/>
      <c r="BT1640" s="11"/>
      <c r="BU1640" s="11"/>
      <c r="BV1640" s="15"/>
      <c r="BW1640" s="15"/>
      <c r="BX1640" s="15"/>
      <c r="BY1640" s="15"/>
      <c r="BZ1640" s="15"/>
      <c r="CA1640" s="15"/>
      <c r="CB1640" s="15"/>
      <c r="CC1640" s="15"/>
      <c r="CD1640" s="15"/>
      <c r="CE1640" s="15"/>
      <c r="CF1640" s="15"/>
      <c r="CG1640" s="15"/>
      <c r="CH1640" s="15"/>
      <c r="CI1640" s="15"/>
      <c r="CJ1640" s="15"/>
      <c r="CK1640" s="15"/>
      <c r="CL1640" s="15"/>
      <c r="CM1640" s="15"/>
      <c r="CN1640" s="15"/>
      <c r="CO1640" s="15"/>
      <c r="CP1640" s="15"/>
      <c r="CQ1640" s="15"/>
      <c r="CR1640" s="15"/>
      <c r="CS1640" s="15"/>
      <c r="CT1640" s="15"/>
      <c r="CU1640" s="15"/>
      <c r="CV1640" s="15"/>
      <c r="CW1640" s="15"/>
      <c r="CX1640" s="15"/>
      <c r="CY1640" s="15"/>
      <c r="CZ1640" s="15"/>
      <c r="DA1640" s="15"/>
      <c r="DB1640" s="16"/>
      <c r="DC1640" s="16"/>
      <c r="DD1640" s="16"/>
      <c r="DE1640" s="16"/>
      <c r="DF1640" s="17"/>
      <c r="DG1640" s="16"/>
      <c r="DH1640" s="16"/>
      <c r="DI1640" s="16"/>
      <c r="DJ1640" s="16"/>
      <c r="DK1640" s="16"/>
      <c r="DL1640" s="16"/>
      <c r="DM1640" s="13"/>
      <c r="DN1640" s="16"/>
      <c r="DO1640" s="16"/>
      <c r="DP1640" s="16"/>
      <c r="DQ1640" s="16"/>
      <c r="DR1640" s="16"/>
      <c r="DS1640" s="16"/>
      <c r="DT1640" s="16"/>
      <c r="DU1640" s="16"/>
      <c r="DV1640" s="16"/>
      <c r="DW1640" s="138"/>
      <c r="DX1640" s="137"/>
      <c r="DY1640" s="137"/>
      <c r="DZ1640" s="17"/>
      <c r="EA1640" s="15"/>
      <c r="EB1640" s="15"/>
      <c r="EC1640" s="15"/>
      <c r="ED1640" s="15"/>
    </row>
    <row r="1641" spans="1:134" ht="15" hidden="1" customHeight="1" x14ac:dyDescent="0.3">
      <c r="A1641" s="123"/>
      <c r="B1641" s="139"/>
      <c r="C1641" s="553" t="s">
        <v>2509</v>
      </c>
      <c r="D1641" s="151"/>
      <c r="E1641" s="151"/>
      <c r="F1641" s="151"/>
      <c r="G1641" s="151"/>
      <c r="H1641" s="151"/>
      <c r="I1641" s="151"/>
      <c r="J1641" s="151"/>
      <c r="K1641" s="151"/>
      <c r="L1641" s="151"/>
      <c r="M1641" s="151"/>
      <c r="N1641" s="151"/>
      <c r="O1641" s="151"/>
      <c r="P1641" s="151"/>
      <c r="Q1641" s="151"/>
      <c r="R1641" s="151"/>
      <c r="S1641" s="151"/>
      <c r="T1641" s="151"/>
      <c r="U1641" s="151"/>
      <c r="V1641" s="151"/>
      <c r="W1641" s="151"/>
      <c r="X1641" s="151"/>
      <c r="Y1641" s="151"/>
      <c r="Z1641" s="151"/>
      <c r="AA1641" s="151"/>
      <c r="AB1641" s="151"/>
      <c r="AC1641" s="151"/>
      <c r="AD1641" s="151"/>
      <c r="AE1641" s="151"/>
      <c r="AF1641" s="151"/>
      <c r="AG1641" s="151"/>
      <c r="AH1641" s="151"/>
      <c r="AI1641" s="151"/>
      <c r="AJ1641" s="148">
        <f>IF($DM1641=0,0,(IF(_xlfn.BITAND($DM1641, 128),"8,", "") &amp; IF(_xlfn.BITAND($DM1641,64),"7,", "") &amp; IF(_xlfn.BITAND($DM1641,7), _xlfn.BITAND($DM1641,7) &amp; ",", "") &amp; IF(_xlfn.BITAND($DM1641, 56), _xlfn.BITAND($DM1641, 56)/8, "")))</f>
        <v>0</v>
      </c>
      <c r="AK1641" s="483">
        <v>520281</v>
      </c>
      <c r="AL1641" s="483">
        <v>4</v>
      </c>
      <c r="AM1641" s="484" t="s">
        <v>165</v>
      </c>
      <c r="AN1641" s="485" t="s">
        <v>2510</v>
      </c>
      <c r="AO1641" s="485" t="s">
        <v>352</v>
      </c>
      <c r="AP1641" s="485" t="s">
        <v>2510</v>
      </c>
      <c r="AQ1641" s="140"/>
      <c r="AR1641" s="197"/>
      <c r="AS1641" s="12"/>
      <c r="AT1641" s="198">
        <v>0.25</v>
      </c>
      <c r="AU1641" s="263">
        <v>0.25</v>
      </c>
      <c r="AV1641" s="12" t="s">
        <v>259</v>
      </c>
      <c r="AW1641" s="135">
        <v>0</v>
      </c>
      <c r="AX1641" s="135">
        <v>0</v>
      </c>
      <c r="AY1641" s="135">
        <v>0</v>
      </c>
      <c r="AZ1641" s="135">
        <v>0</v>
      </c>
      <c r="BA1641" s="135">
        <v>0</v>
      </c>
      <c r="BB1641" s="136"/>
      <c r="BC1641" s="136"/>
      <c r="BD1641" s="15"/>
      <c r="BE1641" s="137" t="str">
        <f>IF(C1641="","",C1641)</f>
        <v>MFG downstream pressure voltage low</v>
      </c>
      <c r="BF1641" s="146"/>
      <c r="BG1641" s="146"/>
      <c r="BH1641" s="146"/>
      <c r="BI1641" s="11"/>
      <c r="BJ1641" s="11"/>
      <c r="BK1641" s="11"/>
      <c r="BL1641" s="11"/>
      <c r="BM1641" s="11"/>
      <c r="BN1641" s="11"/>
      <c r="BO1641" s="11"/>
      <c r="BP1641" s="11"/>
      <c r="BQ1641" s="11"/>
      <c r="BR1641" s="11"/>
      <c r="BS1641" s="11"/>
      <c r="BT1641" s="11"/>
      <c r="BU1641" s="11"/>
      <c r="BV1641" s="15">
        <f>IF(UPPER(TRIM(D1641))="X",1,0)</f>
        <v>0</v>
      </c>
      <c r="BW1641" s="15">
        <f>IF(UPPER(TRIM(E1641))="X",1,0)</f>
        <v>0</v>
      </c>
      <c r="BX1641" s="15">
        <f>IF(UPPER(TRIM(F1641))="X",1,0)</f>
        <v>0</v>
      </c>
      <c r="BY1641" s="15">
        <f>IF(UPPER(TRIM(G1641))="X",1,0)</f>
        <v>0</v>
      </c>
      <c r="BZ1641" s="15">
        <f>IF(UPPER(TRIM(H1641))="X",1,0)</f>
        <v>0</v>
      </c>
      <c r="CA1641" s="15">
        <f>IF(UPPER(TRIM(J1641))="X",1,0)</f>
        <v>0</v>
      </c>
      <c r="CB1641" s="15">
        <f>IF(UPPER(TRIM(L1641))="X",1,0)</f>
        <v>0</v>
      </c>
      <c r="CC1641" s="15">
        <f>IF(UPPER(TRIM(M1641))="X",1,0)</f>
        <v>0</v>
      </c>
      <c r="CD1641" s="15">
        <f>IF(UPPER(TRIM(I1641))="X",1,0)</f>
        <v>0</v>
      </c>
      <c r="CE1641" s="15">
        <f>IF(UPPER(TRIM(K1641))="X",1,0)</f>
        <v>0</v>
      </c>
      <c r="CF1641" s="15">
        <f t="shared" ref="CF1641:CX1641" si="770">IF(UPPER(TRIM(N1641))="X",1,0)</f>
        <v>0</v>
      </c>
      <c r="CG1641" s="15">
        <f t="shared" si="770"/>
        <v>0</v>
      </c>
      <c r="CH1641" s="15">
        <f t="shared" si="770"/>
        <v>0</v>
      </c>
      <c r="CI1641" s="15">
        <f t="shared" si="770"/>
        <v>0</v>
      </c>
      <c r="CJ1641" s="15">
        <f t="shared" si="770"/>
        <v>0</v>
      </c>
      <c r="CK1641" s="15">
        <f t="shared" si="770"/>
        <v>0</v>
      </c>
      <c r="CL1641" s="15">
        <f t="shared" si="770"/>
        <v>0</v>
      </c>
      <c r="CM1641" s="15">
        <f t="shared" si="770"/>
        <v>0</v>
      </c>
      <c r="CN1641" s="15">
        <f t="shared" si="770"/>
        <v>0</v>
      </c>
      <c r="CO1641" s="15">
        <f t="shared" si="770"/>
        <v>0</v>
      </c>
      <c r="CP1641" s="15">
        <f t="shared" si="770"/>
        <v>0</v>
      </c>
      <c r="CQ1641" s="15">
        <f t="shared" si="770"/>
        <v>0</v>
      </c>
      <c r="CR1641" s="15">
        <f t="shared" si="770"/>
        <v>0</v>
      </c>
      <c r="CS1641" s="15">
        <f t="shared" si="770"/>
        <v>0</v>
      </c>
      <c r="CT1641" s="15">
        <f t="shared" si="770"/>
        <v>0</v>
      </c>
      <c r="CU1641" s="15">
        <f t="shared" si="770"/>
        <v>0</v>
      </c>
      <c r="CV1641" s="15">
        <f t="shared" si="770"/>
        <v>0</v>
      </c>
      <c r="CW1641" s="15">
        <f t="shared" si="770"/>
        <v>0</v>
      </c>
      <c r="CX1641" s="15">
        <f t="shared" si="770"/>
        <v>0</v>
      </c>
      <c r="CY1641" s="15">
        <v>0</v>
      </c>
      <c r="CZ1641" s="15">
        <f>IF(UPPER(TRIM(AH1641))="X",1,0)</f>
        <v>0</v>
      </c>
      <c r="DA1641" s="15">
        <v>0</v>
      </c>
      <c r="DB1641" s="16">
        <f>IF(UPPER(TRIM(AM1641))="P", 0, IF(UPPER(TRIM(AM1641))="C", 16384, IF(UPPER(TRIM(AM1641))="B", 32768, IF(UPPER(TRIM(AM1641))="U", 49152, -1))))</f>
        <v>0</v>
      </c>
      <c r="DC1641" s="16">
        <f>HEX2DEC(AN1641)</f>
        <v>4137</v>
      </c>
      <c r="DD1641" s="16">
        <f>IF(UPPER(TRIM(BB1641))="",0,IF(UPPER(TRIM(BB1641))="M",32,IF(UPPER(TRIM(BB1641))="H",64,IF(UPPER(TRIM(BB1641))="I",128,-1))))</f>
        <v>0</v>
      </c>
      <c r="DE1641" s="16">
        <f>IF(UPPER(TRIM(BC1641))="",0, IF(UPPER(TRIM(BC1641))="U",1,IF(UPPER(TRIM(BC1641))="A",2,IF(UPPER(TRIM(BC1641))="B1",4,IF(UPPER(TRIM(BC1641))="B2",8,IF(UPPER(TRIM(BC1641))="C",16,-1))))))</f>
        <v>0</v>
      </c>
      <c r="DF1641" s="17"/>
      <c r="DG1641" s="16">
        <v>772</v>
      </c>
      <c r="DH1641" s="16">
        <f>AK1641</f>
        <v>520281</v>
      </c>
      <c r="DI1641" s="16">
        <f>AL1641</f>
        <v>4</v>
      </c>
      <c r="DJ1641" s="16">
        <f>DB1641 + DC1641</f>
        <v>4137</v>
      </c>
      <c r="DK1641" s="16">
        <f>HEX2DEC(AO1641)</f>
        <v>17</v>
      </c>
      <c r="DL1641" s="16">
        <f>HEX2DEC(AP1641)</f>
        <v>4137</v>
      </c>
      <c r="DM1641" s="185">
        <v>0</v>
      </c>
      <c r="DN1641" s="16">
        <v>602</v>
      </c>
      <c r="DO1641" s="16">
        <f>BV1641*2^15+BW1641*2^14+BX1641*2^13+BY1641*2^12+BZ1641*2^11+CA1641*2^10+CB1641*2^9+CC1641*2^8+CD1641*2^7+CE1641*2^6+CF1641*2^5+CG1641*2^4+CH1641*2^3+CI1641*2^2+CJ1641*2^1+CK1641*2^0</f>
        <v>0</v>
      </c>
      <c r="DP1641" s="16">
        <f>CL1641*2^15+CM1641*2^14+CN1641*2^13+CO1641*2^12+CP1641*2^11+CQ1641*2^10+CR1641*2^9+CS1641*2^8+CT1641*2^7+CU1641*2^6+CV1641*2^5+CW1641*2^4+CX1641*2^3+CY1641*2^2+CZ1641*2^1+DA1641*2^0</f>
        <v>0</v>
      </c>
      <c r="DQ1641" s="16">
        <f>IF(DS1641=2,AT1641*1000,AT1641)</f>
        <v>250</v>
      </c>
      <c r="DR1641" s="16">
        <f>IF(DT1641=2,AU1641*1000,AU1641)</f>
        <v>250</v>
      </c>
      <c r="DS1641" s="16">
        <v>2</v>
      </c>
      <c r="DT1641" s="16">
        <v>2</v>
      </c>
      <c r="DU1641" s="16">
        <f>MAX(0,MIN(AX1641,3))*2^14+MAX(0,MIN(AY1641,3))*2^12+MAX(0,MIN(AZ1641,3))*2^10+MAX(0,MIN(BA1641,3))*2^8+IF(AW1641&lt;0,31,IF(AW1641&gt;30,30,AW1641))</f>
        <v>0</v>
      </c>
      <c r="DV1641" s="16">
        <f>DD1641 + DE1641</f>
        <v>0</v>
      </c>
      <c r="DW1641" s="138"/>
      <c r="DX1641" s="137"/>
      <c r="DY1641" s="137"/>
      <c r="DZ1641" s="17"/>
      <c r="EA1641" s="15"/>
      <c r="EB1641" s="15"/>
      <c r="EC1641" s="15"/>
      <c r="ED1641" s="15"/>
    </row>
    <row r="1642" spans="1:134" ht="15" hidden="1" customHeight="1" x14ac:dyDescent="0.3">
      <c r="A1642" s="342" t="s">
        <v>1454</v>
      </c>
      <c r="B1642" s="139"/>
      <c r="C1642" s="553"/>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48"/>
      <c r="AK1642" s="12"/>
      <c r="AL1642" s="12"/>
      <c r="AM1642" s="149"/>
      <c r="AN1642" s="150"/>
      <c r="AO1642" s="150"/>
      <c r="AP1642" s="150"/>
      <c r="AQ1642" s="140"/>
      <c r="AR1642" s="197"/>
      <c r="AS1642" s="12"/>
      <c r="AT1642" s="224"/>
      <c r="AU1642" s="266"/>
      <c r="AV1642" s="12"/>
      <c r="AW1642" s="12"/>
      <c r="AX1642" s="12"/>
      <c r="AY1642" s="12"/>
      <c r="AZ1642" s="12"/>
      <c r="BA1642" s="12"/>
      <c r="BB1642" s="14"/>
      <c r="BC1642" s="14"/>
      <c r="BD1642" s="15"/>
      <c r="BE1642" s="137"/>
      <c r="BF1642" s="146"/>
      <c r="BG1642" s="146"/>
      <c r="BH1642" s="146"/>
      <c r="BI1642" s="11"/>
      <c r="BJ1642" s="11"/>
      <c r="BK1642" s="11"/>
      <c r="BL1642" s="11"/>
      <c r="BM1642" s="11"/>
      <c r="BN1642" s="11"/>
      <c r="BO1642" s="11"/>
      <c r="BP1642" s="11"/>
      <c r="BQ1642" s="11"/>
      <c r="BR1642" s="11"/>
      <c r="BS1642" s="11"/>
      <c r="BT1642" s="11"/>
      <c r="BU1642" s="11"/>
      <c r="BV1642" s="15"/>
      <c r="BW1642" s="15"/>
      <c r="BX1642" s="15"/>
      <c r="BY1642" s="15"/>
      <c r="BZ1642" s="15"/>
      <c r="CA1642" s="15"/>
      <c r="CB1642" s="15"/>
      <c r="CC1642" s="15"/>
      <c r="CD1642" s="15"/>
      <c r="CE1642" s="15"/>
      <c r="CF1642" s="15"/>
      <c r="CG1642" s="15"/>
      <c r="CH1642" s="15"/>
      <c r="CI1642" s="15"/>
      <c r="CJ1642" s="15"/>
      <c r="CK1642" s="15"/>
      <c r="CL1642" s="15"/>
      <c r="CM1642" s="15"/>
      <c r="CN1642" s="15"/>
      <c r="CO1642" s="15"/>
      <c r="CP1642" s="15"/>
      <c r="CQ1642" s="15"/>
      <c r="CR1642" s="15"/>
      <c r="CS1642" s="15"/>
      <c r="CT1642" s="15"/>
      <c r="CU1642" s="15"/>
      <c r="CV1642" s="15"/>
      <c r="CW1642" s="15"/>
      <c r="CX1642" s="15"/>
      <c r="CY1642" s="15"/>
      <c r="CZ1642" s="15"/>
      <c r="DA1642" s="15"/>
      <c r="DB1642" s="16"/>
      <c r="DC1642" s="16"/>
      <c r="DD1642" s="16"/>
      <c r="DE1642" s="16"/>
      <c r="DF1642" s="17"/>
      <c r="DG1642" s="16"/>
      <c r="DH1642" s="16"/>
      <c r="DI1642" s="16"/>
      <c r="DJ1642" s="16"/>
      <c r="DK1642" s="16"/>
      <c r="DL1642" s="16"/>
      <c r="DM1642" s="13"/>
      <c r="DN1642" s="16"/>
      <c r="DO1642" s="16"/>
      <c r="DP1642" s="16"/>
      <c r="DQ1642" s="16"/>
      <c r="DR1642" s="16"/>
      <c r="DS1642" s="16"/>
      <c r="DT1642" s="16"/>
      <c r="DU1642" s="16"/>
      <c r="DV1642" s="16"/>
      <c r="DW1642" s="138"/>
      <c r="DX1642" s="137"/>
      <c r="DY1642" s="137"/>
      <c r="DZ1642" s="17"/>
      <c r="EA1642" s="15"/>
      <c r="EB1642" s="15"/>
      <c r="EC1642" s="15"/>
      <c r="ED1642" s="15"/>
    </row>
    <row r="1643" spans="1:134" ht="15" hidden="1" customHeight="1" x14ac:dyDescent="0.3">
      <c r="A1643" s="342" t="s">
        <v>1456</v>
      </c>
      <c r="B1643" s="139"/>
      <c r="C1643" s="553" t="s">
        <v>2511</v>
      </c>
      <c r="D1643" s="151"/>
      <c r="E1643" s="151"/>
      <c r="F1643" s="151"/>
      <c r="G1643" s="151"/>
      <c r="H1643" s="151"/>
      <c r="I1643" s="151"/>
      <c r="J1643" s="151"/>
      <c r="K1643" s="151"/>
      <c r="L1643" s="151"/>
      <c r="M1643" s="151"/>
      <c r="N1643" s="151"/>
      <c r="O1643" s="151"/>
      <c r="P1643" s="151"/>
      <c r="Q1643" s="151"/>
      <c r="R1643" s="151"/>
      <c r="S1643" s="151"/>
      <c r="T1643" s="151"/>
      <c r="U1643" s="151"/>
      <c r="V1643" s="151"/>
      <c r="W1643" s="151"/>
      <c r="X1643" s="151"/>
      <c r="Y1643" s="151"/>
      <c r="Z1643" s="151"/>
      <c r="AA1643" s="151"/>
      <c r="AB1643" s="151"/>
      <c r="AC1643" s="151"/>
      <c r="AD1643" s="151"/>
      <c r="AE1643" s="151"/>
      <c r="AF1643" s="151"/>
      <c r="AG1643" s="151"/>
      <c r="AH1643" s="151"/>
      <c r="AI1643" s="151"/>
      <c r="AJ1643" s="148">
        <f>IF($DM1643=0,0,(IF(_xlfn.BITAND($DM1643, 128),"8,", "") &amp; IF(_xlfn.BITAND($DM1643,64),"7,", "") &amp; IF(_xlfn.BITAND($DM1643,7), _xlfn.BITAND($DM1643,7) &amp; ",", "") &amp; IF(_xlfn.BITAND($DM1643, 56), _xlfn.BITAND($DM1643, 56)/8, "")))</f>
        <v>0</v>
      </c>
      <c r="AK1643" s="483">
        <v>520282</v>
      </c>
      <c r="AL1643" s="483">
        <v>3</v>
      </c>
      <c r="AM1643" s="484" t="s">
        <v>165</v>
      </c>
      <c r="AN1643" s="485" t="s">
        <v>2512</v>
      </c>
      <c r="AO1643" s="485" t="s">
        <v>343</v>
      </c>
      <c r="AP1643" s="485" t="s">
        <v>2512</v>
      </c>
      <c r="AQ1643" s="140"/>
      <c r="AR1643" s="197"/>
      <c r="AS1643" s="12"/>
      <c r="AT1643" s="198">
        <v>0.25</v>
      </c>
      <c r="AU1643" s="263">
        <v>0.25</v>
      </c>
      <c r="AV1643" s="12" t="s">
        <v>259</v>
      </c>
      <c r="AW1643" s="135">
        <v>0</v>
      </c>
      <c r="AX1643" s="135">
        <v>0</v>
      </c>
      <c r="AY1643" s="135">
        <v>0</v>
      </c>
      <c r="AZ1643" s="135">
        <v>0</v>
      </c>
      <c r="BA1643" s="135">
        <v>0</v>
      </c>
      <c r="BB1643" s="136"/>
      <c r="BC1643" s="136"/>
      <c r="BD1643" s="15"/>
      <c r="BE1643" s="137" t="str">
        <f>IF(C1643="","",C1643)</f>
        <v>MFG delta pressure zVolt voltage high</v>
      </c>
      <c r="BF1643" s="146"/>
      <c r="BG1643" s="146"/>
      <c r="BH1643" s="146"/>
      <c r="BI1643" s="11"/>
      <c r="BJ1643" s="11"/>
      <c r="BK1643" s="11"/>
      <c r="BL1643" s="11"/>
      <c r="BM1643" s="11"/>
      <c r="BN1643" s="11"/>
      <c r="BO1643" s="11"/>
      <c r="BP1643" s="11"/>
      <c r="BQ1643" s="11"/>
      <c r="BR1643" s="11"/>
      <c r="BS1643" s="11"/>
      <c r="BT1643" s="11"/>
      <c r="BU1643" s="11"/>
      <c r="BV1643" s="15">
        <f>IF(UPPER(TRIM(D1643))="X",1,0)</f>
        <v>0</v>
      </c>
      <c r="BW1643" s="15">
        <f>IF(UPPER(TRIM(E1643))="X",1,0)</f>
        <v>0</v>
      </c>
      <c r="BX1643" s="15">
        <f>IF(UPPER(TRIM(F1643))="X",1,0)</f>
        <v>0</v>
      </c>
      <c r="BY1643" s="15">
        <f>IF(UPPER(TRIM(G1643))="X",1,0)</f>
        <v>0</v>
      </c>
      <c r="BZ1643" s="15">
        <f>IF(UPPER(TRIM(H1643))="X",1,0)</f>
        <v>0</v>
      </c>
      <c r="CA1643" s="15">
        <f>IF(UPPER(TRIM(J1643))="X",1,0)</f>
        <v>0</v>
      </c>
      <c r="CB1643" s="15">
        <f>IF(UPPER(TRIM(L1643))="X",1,0)</f>
        <v>0</v>
      </c>
      <c r="CC1643" s="15">
        <f>IF(UPPER(TRIM(M1643))="X",1,0)</f>
        <v>0</v>
      </c>
      <c r="CD1643" s="15">
        <f>IF(UPPER(TRIM(I1643))="X",1,0)</f>
        <v>0</v>
      </c>
      <c r="CE1643" s="15">
        <f>IF(UPPER(TRIM(K1643))="X",1,0)</f>
        <v>0</v>
      </c>
      <c r="CF1643" s="15">
        <f t="shared" ref="CF1643:CX1643" si="771">IF(UPPER(TRIM(N1643))="X",1,0)</f>
        <v>0</v>
      </c>
      <c r="CG1643" s="15">
        <f t="shared" si="771"/>
        <v>0</v>
      </c>
      <c r="CH1643" s="15">
        <f t="shared" si="771"/>
        <v>0</v>
      </c>
      <c r="CI1643" s="15">
        <f t="shared" si="771"/>
        <v>0</v>
      </c>
      <c r="CJ1643" s="15">
        <f t="shared" si="771"/>
        <v>0</v>
      </c>
      <c r="CK1643" s="15">
        <f t="shared" si="771"/>
        <v>0</v>
      </c>
      <c r="CL1643" s="15">
        <f t="shared" si="771"/>
        <v>0</v>
      </c>
      <c r="CM1643" s="15">
        <f t="shared" si="771"/>
        <v>0</v>
      </c>
      <c r="CN1643" s="15">
        <f t="shared" si="771"/>
        <v>0</v>
      </c>
      <c r="CO1643" s="15">
        <f t="shared" si="771"/>
        <v>0</v>
      </c>
      <c r="CP1643" s="15">
        <f t="shared" si="771"/>
        <v>0</v>
      </c>
      <c r="CQ1643" s="15">
        <f t="shared" si="771"/>
        <v>0</v>
      </c>
      <c r="CR1643" s="15">
        <f t="shared" si="771"/>
        <v>0</v>
      </c>
      <c r="CS1643" s="15">
        <f t="shared" si="771"/>
        <v>0</v>
      </c>
      <c r="CT1643" s="15">
        <f t="shared" si="771"/>
        <v>0</v>
      </c>
      <c r="CU1643" s="15">
        <f t="shared" si="771"/>
        <v>0</v>
      </c>
      <c r="CV1643" s="15">
        <f t="shared" si="771"/>
        <v>0</v>
      </c>
      <c r="CW1643" s="15">
        <f t="shared" si="771"/>
        <v>0</v>
      </c>
      <c r="CX1643" s="15">
        <f t="shared" si="771"/>
        <v>0</v>
      </c>
      <c r="CY1643" s="15">
        <v>0</v>
      </c>
      <c r="CZ1643" s="15">
        <f>IF(UPPER(TRIM(AH1643))="X",1,0)</f>
        <v>0</v>
      </c>
      <c r="DA1643" s="15">
        <v>0</v>
      </c>
      <c r="DB1643" s="16">
        <f>IF(UPPER(TRIM(AM1643))="P", 0, IF(UPPER(TRIM(AM1643))="C", 16384, IF(UPPER(TRIM(AM1643))="B", 32768, IF(UPPER(TRIM(AM1643))="U", 49152, -1))))</f>
        <v>0</v>
      </c>
      <c r="DC1643" s="16">
        <f>HEX2DEC(AN1643)</f>
        <v>4138</v>
      </c>
      <c r="DD1643" s="16">
        <f>IF(UPPER(TRIM(BB1643))="",0,IF(UPPER(TRIM(BB1643))="M",32,IF(UPPER(TRIM(BB1643))="H",64,IF(UPPER(TRIM(BB1643))="I",128,-1))))</f>
        <v>0</v>
      </c>
      <c r="DE1643" s="16">
        <f>IF(UPPER(TRIM(BC1643))="",0, IF(UPPER(TRIM(BC1643))="U",1,IF(UPPER(TRIM(BC1643))="A",2,IF(UPPER(TRIM(BC1643))="B1",4,IF(UPPER(TRIM(BC1643))="B2",8,IF(UPPER(TRIM(BC1643))="C",16,-1))))))</f>
        <v>0</v>
      </c>
      <c r="DF1643" s="17"/>
      <c r="DG1643" s="16">
        <v>773</v>
      </c>
      <c r="DH1643" s="16">
        <f>AK1643</f>
        <v>520282</v>
      </c>
      <c r="DI1643" s="16">
        <f>AL1643</f>
        <v>3</v>
      </c>
      <c r="DJ1643" s="16">
        <f>DB1643 + DC1643</f>
        <v>4138</v>
      </c>
      <c r="DK1643" s="16">
        <f>HEX2DEC(AO1643)</f>
        <v>18</v>
      </c>
      <c r="DL1643" s="16">
        <f>HEX2DEC(AP1643)</f>
        <v>4138</v>
      </c>
      <c r="DM1643" s="185">
        <v>0</v>
      </c>
      <c r="DN1643" s="16">
        <v>603</v>
      </c>
      <c r="DO1643" s="16">
        <f>BV1643*2^15+BW1643*2^14+BX1643*2^13+BY1643*2^12+BZ1643*2^11+CA1643*2^10+CB1643*2^9+CC1643*2^8+CD1643*2^7+CE1643*2^6+CF1643*2^5+CG1643*2^4+CH1643*2^3+CI1643*2^2+CJ1643*2^1+CK1643*2^0</f>
        <v>0</v>
      </c>
      <c r="DP1643" s="16">
        <f>CL1643*2^15+CM1643*2^14+CN1643*2^13+CO1643*2^12+CP1643*2^11+CQ1643*2^10+CR1643*2^9+CS1643*2^8+CT1643*2^7+CU1643*2^6+CV1643*2^5+CW1643*2^4+CX1643*2^3+CY1643*2^2+CZ1643*2^1+DA1643*2^0</f>
        <v>0</v>
      </c>
      <c r="DQ1643" s="16">
        <f>IF(DS1643=2,AT1643*1000,AT1643)</f>
        <v>250</v>
      </c>
      <c r="DR1643" s="16">
        <f>IF(DT1643=2,AU1643*1000,AU1643)</f>
        <v>250</v>
      </c>
      <c r="DS1643" s="16">
        <v>2</v>
      </c>
      <c r="DT1643" s="16">
        <v>2</v>
      </c>
      <c r="DU1643" s="16">
        <f>MAX(0,MIN(AX1643,3))*2^14+MAX(0,MIN(AY1643,3))*2^12+MAX(0,MIN(AZ1643,3))*2^10+MAX(0,MIN(BA1643,3))*2^8+IF(AW1643&lt;0,31,IF(AW1643&gt;30,30,AW1643))</f>
        <v>0</v>
      </c>
      <c r="DV1643" s="16">
        <f>DD1643 + DE1643</f>
        <v>0</v>
      </c>
      <c r="DW1643" s="138"/>
      <c r="DX1643" s="137"/>
      <c r="DY1643" s="137"/>
      <c r="DZ1643" s="17"/>
      <c r="EA1643" s="15"/>
      <c r="EB1643" s="15"/>
      <c r="EC1643" s="15"/>
      <c r="ED1643" s="15"/>
    </row>
    <row r="1644" spans="1:134" ht="15" hidden="1" customHeight="1" x14ac:dyDescent="0.3">
      <c r="A1644" s="342" t="s">
        <v>229</v>
      </c>
      <c r="B1644" s="139"/>
      <c r="C1644" s="553"/>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48"/>
      <c r="AK1644" s="12"/>
      <c r="AL1644" s="12"/>
      <c r="AM1644" s="149"/>
      <c r="AN1644" s="150"/>
      <c r="AO1644" s="150"/>
      <c r="AP1644" s="150"/>
      <c r="AQ1644" s="140"/>
      <c r="AR1644" s="197"/>
      <c r="AS1644" s="12"/>
      <c r="AT1644" s="224"/>
      <c r="AU1644" s="266"/>
      <c r="AV1644" s="12"/>
      <c r="AW1644" s="12"/>
      <c r="AX1644" s="12"/>
      <c r="AY1644" s="12"/>
      <c r="AZ1644" s="12"/>
      <c r="BA1644" s="12"/>
      <c r="BB1644" s="14"/>
      <c r="BC1644" s="14"/>
      <c r="BD1644" s="15"/>
      <c r="BE1644" s="137"/>
      <c r="BF1644" s="146"/>
      <c r="BG1644" s="146"/>
      <c r="BH1644" s="146"/>
      <c r="BI1644" s="11"/>
      <c r="BJ1644" s="11"/>
      <c r="BK1644" s="11"/>
      <c r="BL1644" s="11"/>
      <c r="BM1644" s="11"/>
      <c r="BN1644" s="11"/>
      <c r="BO1644" s="11"/>
      <c r="BP1644" s="11"/>
      <c r="BQ1644" s="11"/>
      <c r="BR1644" s="11"/>
      <c r="BS1644" s="11"/>
      <c r="BT1644" s="11"/>
      <c r="BU1644" s="11"/>
      <c r="BV1644" s="15"/>
      <c r="BW1644" s="15"/>
      <c r="BX1644" s="15"/>
      <c r="BY1644" s="15"/>
      <c r="BZ1644" s="15"/>
      <c r="CA1644" s="15"/>
      <c r="CB1644" s="15"/>
      <c r="CC1644" s="15"/>
      <c r="CD1644" s="15"/>
      <c r="CE1644" s="15"/>
      <c r="CF1644" s="15"/>
      <c r="CG1644" s="15"/>
      <c r="CH1644" s="15"/>
      <c r="CI1644" s="15"/>
      <c r="CJ1644" s="15"/>
      <c r="CK1644" s="15"/>
      <c r="CL1644" s="15"/>
      <c r="CM1644" s="15"/>
      <c r="CN1644" s="15"/>
      <c r="CO1644" s="15"/>
      <c r="CP1644" s="15"/>
      <c r="CQ1644" s="15"/>
      <c r="CR1644" s="15"/>
      <c r="CS1644" s="15"/>
      <c r="CT1644" s="15"/>
      <c r="CU1644" s="15"/>
      <c r="CV1644" s="15"/>
      <c r="CW1644" s="15"/>
      <c r="CX1644" s="15"/>
      <c r="CY1644" s="15"/>
      <c r="CZ1644" s="15"/>
      <c r="DA1644" s="15"/>
      <c r="DB1644" s="16"/>
      <c r="DC1644" s="16"/>
      <c r="DD1644" s="16"/>
      <c r="DE1644" s="16"/>
      <c r="DF1644" s="17"/>
      <c r="DG1644" s="16"/>
      <c r="DH1644" s="16"/>
      <c r="DI1644" s="16"/>
      <c r="DJ1644" s="16"/>
      <c r="DK1644" s="16"/>
      <c r="DL1644" s="16"/>
      <c r="DM1644" s="13"/>
      <c r="DN1644" s="16"/>
      <c r="DO1644" s="16"/>
      <c r="DP1644" s="16"/>
      <c r="DQ1644" s="16"/>
      <c r="DR1644" s="16"/>
      <c r="DS1644" s="16"/>
      <c r="DT1644" s="16"/>
      <c r="DU1644" s="16"/>
      <c r="DV1644" s="16"/>
      <c r="DW1644" s="138"/>
      <c r="DX1644" s="137"/>
      <c r="DY1644" s="137"/>
      <c r="DZ1644" s="17"/>
      <c r="EA1644" s="15"/>
      <c r="EB1644" s="15"/>
      <c r="EC1644" s="15"/>
      <c r="ED1644" s="15"/>
    </row>
    <row r="1645" spans="1:134" ht="15" hidden="1" customHeight="1" x14ac:dyDescent="0.3">
      <c r="A1645" s="220"/>
      <c r="B1645" s="139"/>
      <c r="C1645" s="553" t="s">
        <v>2513</v>
      </c>
      <c r="D1645" s="151"/>
      <c r="E1645" s="151"/>
      <c r="F1645" s="151"/>
      <c r="G1645" s="151"/>
      <c r="H1645" s="151"/>
      <c r="I1645" s="151"/>
      <c r="J1645" s="151"/>
      <c r="K1645" s="151"/>
      <c r="L1645" s="151"/>
      <c r="M1645" s="151"/>
      <c r="N1645" s="151"/>
      <c r="O1645" s="151"/>
      <c r="P1645" s="151"/>
      <c r="Q1645" s="151"/>
      <c r="R1645" s="151"/>
      <c r="S1645" s="151"/>
      <c r="T1645" s="151"/>
      <c r="U1645" s="151"/>
      <c r="V1645" s="151"/>
      <c r="W1645" s="151"/>
      <c r="X1645" s="151"/>
      <c r="Y1645" s="151"/>
      <c r="Z1645" s="151"/>
      <c r="AA1645" s="151"/>
      <c r="AB1645" s="151"/>
      <c r="AC1645" s="151"/>
      <c r="AD1645" s="151"/>
      <c r="AE1645" s="151"/>
      <c r="AF1645" s="151"/>
      <c r="AG1645" s="151"/>
      <c r="AH1645" s="151"/>
      <c r="AI1645" s="151"/>
      <c r="AJ1645" s="148">
        <f>IF($DM1645=0,0,(IF(_xlfn.BITAND($DM1645, 128),"8,", "") &amp; IF(_xlfn.BITAND($DM1645,64),"7,", "") &amp; IF(_xlfn.BITAND($DM1645,7), _xlfn.BITAND($DM1645,7) &amp; ",", "") &amp; IF(_xlfn.BITAND($DM1645, 56), _xlfn.BITAND($DM1645, 56)/8, "")))</f>
        <v>0</v>
      </c>
      <c r="AK1645" s="483">
        <v>520282</v>
      </c>
      <c r="AL1645" s="483">
        <v>4</v>
      </c>
      <c r="AM1645" s="484" t="s">
        <v>165</v>
      </c>
      <c r="AN1645" s="485" t="s">
        <v>2514</v>
      </c>
      <c r="AO1645" s="485" t="s">
        <v>352</v>
      </c>
      <c r="AP1645" s="485" t="s">
        <v>2514</v>
      </c>
      <c r="AQ1645" s="140"/>
      <c r="AR1645" s="197"/>
      <c r="AS1645" s="12"/>
      <c r="AT1645" s="198">
        <v>0.25</v>
      </c>
      <c r="AU1645" s="263">
        <v>0.25</v>
      </c>
      <c r="AV1645" s="12" t="s">
        <v>259</v>
      </c>
      <c r="AW1645" s="135">
        <v>0</v>
      </c>
      <c r="AX1645" s="135">
        <v>0</v>
      </c>
      <c r="AY1645" s="135">
        <v>0</v>
      </c>
      <c r="AZ1645" s="135">
        <v>0</v>
      </c>
      <c r="BA1645" s="135">
        <v>0</v>
      </c>
      <c r="BB1645" s="136"/>
      <c r="BC1645" s="136"/>
      <c r="BD1645" s="15"/>
      <c r="BE1645" s="137" t="str">
        <f>IF(C1645="","",C1645)</f>
        <v>MFG delta pressure zVolt voltage low</v>
      </c>
      <c r="BF1645" s="146"/>
      <c r="BG1645" s="146"/>
      <c r="BH1645" s="146"/>
      <c r="BI1645" s="11"/>
      <c r="BJ1645" s="11"/>
      <c r="BK1645" s="11"/>
      <c r="BL1645" s="11"/>
      <c r="BM1645" s="11"/>
      <c r="BN1645" s="11"/>
      <c r="BO1645" s="11"/>
      <c r="BP1645" s="11"/>
      <c r="BQ1645" s="11"/>
      <c r="BR1645" s="11"/>
      <c r="BS1645" s="11"/>
      <c r="BT1645" s="11"/>
      <c r="BU1645" s="11"/>
      <c r="BV1645" s="15">
        <f>IF(UPPER(TRIM(D1645))="X",1,0)</f>
        <v>0</v>
      </c>
      <c r="BW1645" s="15">
        <f>IF(UPPER(TRIM(E1645))="X",1,0)</f>
        <v>0</v>
      </c>
      <c r="BX1645" s="15">
        <f>IF(UPPER(TRIM(F1645))="X",1,0)</f>
        <v>0</v>
      </c>
      <c r="BY1645" s="15">
        <f>IF(UPPER(TRIM(G1645))="X",1,0)</f>
        <v>0</v>
      </c>
      <c r="BZ1645" s="15">
        <f>IF(UPPER(TRIM(H1645))="X",1,0)</f>
        <v>0</v>
      </c>
      <c r="CA1645" s="15">
        <f>IF(UPPER(TRIM(J1645))="X",1,0)</f>
        <v>0</v>
      </c>
      <c r="CB1645" s="15">
        <f>IF(UPPER(TRIM(L1645))="X",1,0)</f>
        <v>0</v>
      </c>
      <c r="CC1645" s="15">
        <f>IF(UPPER(TRIM(M1645))="X",1,0)</f>
        <v>0</v>
      </c>
      <c r="CD1645" s="15">
        <f>IF(UPPER(TRIM(I1645))="X",1,0)</f>
        <v>0</v>
      </c>
      <c r="CE1645" s="15">
        <f>IF(UPPER(TRIM(K1645))="X",1,0)</f>
        <v>0</v>
      </c>
      <c r="CF1645" s="15">
        <f t="shared" ref="CF1645:CX1645" si="772">IF(UPPER(TRIM(N1645))="X",1,0)</f>
        <v>0</v>
      </c>
      <c r="CG1645" s="15">
        <f t="shared" si="772"/>
        <v>0</v>
      </c>
      <c r="CH1645" s="15">
        <f t="shared" si="772"/>
        <v>0</v>
      </c>
      <c r="CI1645" s="15">
        <f t="shared" si="772"/>
        <v>0</v>
      </c>
      <c r="CJ1645" s="15">
        <f t="shared" si="772"/>
        <v>0</v>
      </c>
      <c r="CK1645" s="15">
        <f t="shared" si="772"/>
        <v>0</v>
      </c>
      <c r="CL1645" s="15">
        <f t="shared" si="772"/>
        <v>0</v>
      </c>
      <c r="CM1645" s="15">
        <f t="shared" si="772"/>
        <v>0</v>
      </c>
      <c r="CN1645" s="15">
        <f t="shared" si="772"/>
        <v>0</v>
      </c>
      <c r="CO1645" s="15">
        <f t="shared" si="772"/>
        <v>0</v>
      </c>
      <c r="CP1645" s="15">
        <f t="shared" si="772"/>
        <v>0</v>
      </c>
      <c r="CQ1645" s="15">
        <f t="shared" si="772"/>
        <v>0</v>
      </c>
      <c r="CR1645" s="15">
        <f t="shared" si="772"/>
        <v>0</v>
      </c>
      <c r="CS1645" s="15">
        <f t="shared" si="772"/>
        <v>0</v>
      </c>
      <c r="CT1645" s="15">
        <f t="shared" si="772"/>
        <v>0</v>
      </c>
      <c r="CU1645" s="15">
        <f t="shared" si="772"/>
        <v>0</v>
      </c>
      <c r="CV1645" s="15">
        <f t="shared" si="772"/>
        <v>0</v>
      </c>
      <c r="CW1645" s="15">
        <f t="shared" si="772"/>
        <v>0</v>
      </c>
      <c r="CX1645" s="15">
        <f t="shared" si="772"/>
        <v>0</v>
      </c>
      <c r="CY1645" s="15">
        <v>0</v>
      </c>
      <c r="CZ1645" s="15">
        <f>IF(UPPER(TRIM(AH1645))="X",1,0)</f>
        <v>0</v>
      </c>
      <c r="DA1645" s="15">
        <v>0</v>
      </c>
      <c r="DB1645" s="16">
        <f>IF(UPPER(TRIM(AM1645))="P", 0, IF(UPPER(TRIM(AM1645))="C", 16384, IF(UPPER(TRIM(AM1645))="B", 32768, IF(UPPER(TRIM(AM1645))="U", 49152, -1))))</f>
        <v>0</v>
      </c>
      <c r="DC1645" s="16">
        <f>HEX2DEC(AN1645)</f>
        <v>4139</v>
      </c>
      <c r="DD1645" s="16">
        <f>IF(UPPER(TRIM(BB1645))="",0,IF(UPPER(TRIM(BB1645))="M",32,IF(UPPER(TRIM(BB1645))="H",64,IF(UPPER(TRIM(BB1645))="I",128,-1))))</f>
        <v>0</v>
      </c>
      <c r="DE1645" s="16">
        <f>IF(UPPER(TRIM(BC1645))="",0, IF(UPPER(TRIM(BC1645))="U",1,IF(UPPER(TRIM(BC1645))="A",2,IF(UPPER(TRIM(BC1645))="B1",4,IF(UPPER(TRIM(BC1645))="B2",8,IF(UPPER(TRIM(BC1645))="C",16,-1))))))</f>
        <v>0</v>
      </c>
      <c r="DF1645" s="17"/>
      <c r="DG1645" s="16">
        <v>774</v>
      </c>
      <c r="DH1645" s="16">
        <f>AK1645</f>
        <v>520282</v>
      </c>
      <c r="DI1645" s="16">
        <f>AL1645</f>
        <v>4</v>
      </c>
      <c r="DJ1645" s="16">
        <f>DB1645 + DC1645</f>
        <v>4139</v>
      </c>
      <c r="DK1645" s="16">
        <f>HEX2DEC(AO1645)</f>
        <v>17</v>
      </c>
      <c r="DL1645" s="16">
        <f>HEX2DEC(AP1645)</f>
        <v>4139</v>
      </c>
      <c r="DM1645" s="185">
        <v>0</v>
      </c>
      <c r="DN1645" s="16">
        <v>604</v>
      </c>
      <c r="DO1645" s="16">
        <f>BV1645*2^15+BW1645*2^14+BX1645*2^13+BY1645*2^12+BZ1645*2^11+CA1645*2^10+CB1645*2^9+CC1645*2^8+CD1645*2^7+CE1645*2^6+CF1645*2^5+CG1645*2^4+CH1645*2^3+CI1645*2^2+CJ1645*2^1+CK1645*2^0</f>
        <v>0</v>
      </c>
      <c r="DP1645" s="16">
        <f>CL1645*2^15+CM1645*2^14+CN1645*2^13+CO1645*2^12+CP1645*2^11+CQ1645*2^10+CR1645*2^9+CS1645*2^8+CT1645*2^7+CU1645*2^6+CV1645*2^5+CW1645*2^4+CX1645*2^3+CY1645*2^2+CZ1645*2^1+DA1645*2^0</f>
        <v>0</v>
      </c>
      <c r="DQ1645" s="16">
        <f>IF(DS1645=2,AT1645*1000,AT1645)</f>
        <v>250</v>
      </c>
      <c r="DR1645" s="16">
        <f>IF(DT1645=2,AU1645*1000,AU1645)</f>
        <v>250</v>
      </c>
      <c r="DS1645" s="16">
        <v>2</v>
      </c>
      <c r="DT1645" s="16">
        <v>2</v>
      </c>
      <c r="DU1645" s="16">
        <f>MAX(0,MIN(AX1645,3))*2^14+MAX(0,MIN(AY1645,3))*2^12+MAX(0,MIN(AZ1645,3))*2^10+MAX(0,MIN(BA1645,3))*2^8+IF(AW1645&lt;0,31,IF(AW1645&gt;30,30,AW1645))</f>
        <v>0</v>
      </c>
      <c r="DV1645" s="16">
        <f>DD1645 + DE1645</f>
        <v>0</v>
      </c>
      <c r="DW1645" s="138"/>
      <c r="DX1645" s="137"/>
      <c r="DY1645" s="137"/>
      <c r="DZ1645" s="17"/>
      <c r="EA1645" s="15"/>
      <c r="EB1645" s="15"/>
      <c r="EC1645" s="15"/>
      <c r="ED1645" s="15"/>
    </row>
    <row r="1646" spans="1:134" ht="15" hidden="1" customHeight="1" x14ac:dyDescent="0.3">
      <c r="A1646" s="220"/>
      <c r="B1646" s="139"/>
      <c r="C1646" s="553"/>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48"/>
      <c r="AK1646" s="12"/>
      <c r="AL1646" s="12"/>
      <c r="AM1646" s="149"/>
      <c r="AN1646" s="150"/>
      <c r="AO1646" s="150"/>
      <c r="AP1646" s="150"/>
      <c r="AQ1646" s="140"/>
      <c r="AR1646" s="197"/>
      <c r="AS1646" s="12"/>
      <c r="AT1646" s="224"/>
      <c r="AU1646" s="266"/>
      <c r="AV1646" s="12"/>
      <c r="AW1646" s="12"/>
      <c r="AX1646" s="12"/>
      <c r="AY1646" s="12"/>
      <c r="AZ1646" s="12"/>
      <c r="BA1646" s="12"/>
      <c r="BB1646" s="14"/>
      <c r="BC1646" s="14"/>
      <c r="BD1646" s="15"/>
      <c r="BE1646" s="137"/>
      <c r="BF1646" s="146"/>
      <c r="BG1646" s="146"/>
      <c r="BH1646" s="146"/>
      <c r="BI1646" s="11"/>
      <c r="BJ1646" s="11"/>
      <c r="BK1646" s="11"/>
      <c r="BL1646" s="11"/>
      <c r="BM1646" s="11"/>
      <c r="BN1646" s="11"/>
      <c r="BO1646" s="11"/>
      <c r="BP1646" s="11"/>
      <c r="BQ1646" s="11"/>
      <c r="BR1646" s="11"/>
      <c r="BS1646" s="11"/>
      <c r="BT1646" s="11"/>
      <c r="BU1646" s="11"/>
      <c r="BV1646" s="15"/>
      <c r="BW1646" s="15"/>
      <c r="BX1646" s="15"/>
      <c r="BY1646" s="15"/>
      <c r="BZ1646" s="15"/>
      <c r="CA1646" s="15"/>
      <c r="CB1646" s="15"/>
      <c r="CC1646" s="15"/>
      <c r="CD1646" s="15"/>
      <c r="CE1646" s="15"/>
      <c r="CF1646" s="15"/>
      <c r="CG1646" s="15"/>
      <c r="CH1646" s="15"/>
      <c r="CI1646" s="15"/>
      <c r="CJ1646" s="15"/>
      <c r="CK1646" s="15"/>
      <c r="CL1646" s="15"/>
      <c r="CM1646" s="15"/>
      <c r="CN1646" s="15"/>
      <c r="CO1646" s="15"/>
      <c r="CP1646" s="15"/>
      <c r="CQ1646" s="15"/>
      <c r="CR1646" s="15"/>
      <c r="CS1646" s="15"/>
      <c r="CT1646" s="15"/>
      <c r="CU1646" s="15"/>
      <c r="CV1646" s="15"/>
      <c r="CW1646" s="15"/>
      <c r="CX1646" s="15"/>
      <c r="CY1646" s="15"/>
      <c r="CZ1646" s="15"/>
      <c r="DA1646" s="15"/>
      <c r="DB1646" s="16"/>
      <c r="DC1646" s="16"/>
      <c r="DD1646" s="16"/>
      <c r="DE1646" s="16"/>
      <c r="DF1646" s="17"/>
      <c r="DG1646" s="16"/>
      <c r="DH1646" s="16"/>
      <c r="DI1646" s="16"/>
      <c r="DJ1646" s="16"/>
      <c r="DK1646" s="16"/>
      <c r="DL1646" s="16"/>
      <c r="DM1646" s="13"/>
      <c r="DN1646" s="16"/>
      <c r="DO1646" s="16"/>
      <c r="DP1646" s="16"/>
      <c r="DQ1646" s="16"/>
      <c r="DR1646" s="16"/>
      <c r="DS1646" s="16"/>
      <c r="DT1646" s="16"/>
      <c r="DU1646" s="16"/>
      <c r="DV1646" s="16"/>
      <c r="DW1646" s="138"/>
      <c r="DX1646" s="137"/>
      <c r="DY1646" s="137"/>
      <c r="DZ1646" s="17"/>
      <c r="EA1646" s="15"/>
      <c r="EB1646" s="15"/>
      <c r="EC1646" s="15"/>
      <c r="ED1646" s="15"/>
    </row>
    <row r="1647" spans="1:134" ht="15" hidden="1" customHeight="1" x14ac:dyDescent="0.3">
      <c r="A1647" s="220"/>
      <c r="B1647" s="139"/>
      <c r="C1647" s="553" t="s">
        <v>2515</v>
      </c>
      <c r="D1647" s="151"/>
      <c r="E1647" s="151"/>
      <c r="F1647" s="151"/>
      <c r="G1647" s="151"/>
      <c r="H1647" s="151"/>
      <c r="I1647" s="151"/>
      <c r="J1647" s="151"/>
      <c r="K1647" s="151"/>
      <c r="L1647" s="151"/>
      <c r="M1647" s="151"/>
      <c r="N1647" s="151"/>
      <c r="O1647" s="151"/>
      <c r="P1647" s="151"/>
      <c r="Q1647" s="151"/>
      <c r="R1647" s="151"/>
      <c r="S1647" s="151"/>
      <c r="T1647" s="151"/>
      <c r="U1647" s="151"/>
      <c r="V1647" s="151"/>
      <c r="W1647" s="151"/>
      <c r="X1647" s="151"/>
      <c r="Y1647" s="151"/>
      <c r="Z1647" s="151"/>
      <c r="AA1647" s="151"/>
      <c r="AB1647" s="151"/>
      <c r="AC1647" s="151"/>
      <c r="AD1647" s="151"/>
      <c r="AE1647" s="151"/>
      <c r="AF1647" s="151"/>
      <c r="AG1647" s="151"/>
      <c r="AH1647" s="151"/>
      <c r="AI1647" s="151"/>
      <c r="AJ1647" s="148">
        <f>IF($DM1647=0,0,(IF(_xlfn.BITAND($DM1647, 128),"8,", "") &amp; IF(_xlfn.BITAND($DM1647,64),"7,", "") &amp; IF(_xlfn.BITAND($DM1647,7), _xlfn.BITAND($DM1647,7) &amp; ",", "") &amp; IF(_xlfn.BITAND($DM1647, 56), _xlfn.BITAND($DM1647, 56)/8, "")))</f>
        <v>0</v>
      </c>
      <c r="AK1647" s="483">
        <v>520283</v>
      </c>
      <c r="AL1647" s="483">
        <v>3</v>
      </c>
      <c r="AM1647" s="484" t="s">
        <v>165</v>
      </c>
      <c r="AN1647" s="485" t="s">
        <v>2516</v>
      </c>
      <c r="AO1647" s="485" t="s">
        <v>343</v>
      </c>
      <c r="AP1647" s="485" t="s">
        <v>2516</v>
      </c>
      <c r="AQ1647" s="140"/>
      <c r="AR1647" s="197"/>
      <c r="AS1647" s="12"/>
      <c r="AT1647" s="198">
        <v>0.25</v>
      </c>
      <c r="AU1647" s="263">
        <v>0.25</v>
      </c>
      <c r="AV1647" s="12" t="s">
        <v>259</v>
      </c>
      <c r="AW1647" s="135">
        <v>0</v>
      </c>
      <c r="AX1647" s="135">
        <v>0</v>
      </c>
      <c r="AY1647" s="135">
        <v>0</v>
      </c>
      <c r="AZ1647" s="135">
        <v>0</v>
      </c>
      <c r="BA1647" s="135">
        <v>0</v>
      </c>
      <c r="BB1647" s="136"/>
      <c r="BC1647" s="136"/>
      <c r="BD1647" s="15"/>
      <c r="BE1647" s="137" t="str">
        <f>IF(C1647="","",C1647)</f>
        <v>MFG delta pressure voltage high</v>
      </c>
      <c r="BF1647" s="146"/>
      <c r="BG1647" s="146"/>
      <c r="BH1647" s="146"/>
      <c r="BI1647" s="11"/>
      <c r="BJ1647" s="11"/>
      <c r="BK1647" s="11"/>
      <c r="BL1647" s="11"/>
      <c r="BM1647" s="11"/>
      <c r="BN1647" s="11"/>
      <c r="BO1647" s="11"/>
      <c r="BP1647" s="11"/>
      <c r="BQ1647" s="11"/>
      <c r="BR1647" s="11"/>
      <c r="BS1647" s="11"/>
      <c r="BT1647" s="11"/>
      <c r="BU1647" s="11"/>
      <c r="BV1647" s="15">
        <f>IF(UPPER(TRIM(D1647))="X",1,0)</f>
        <v>0</v>
      </c>
      <c r="BW1647" s="15">
        <f>IF(UPPER(TRIM(E1647))="X",1,0)</f>
        <v>0</v>
      </c>
      <c r="BX1647" s="15">
        <f>IF(UPPER(TRIM(F1647))="X",1,0)</f>
        <v>0</v>
      </c>
      <c r="BY1647" s="15">
        <f>IF(UPPER(TRIM(G1647))="X",1,0)</f>
        <v>0</v>
      </c>
      <c r="BZ1647" s="15">
        <f>IF(UPPER(TRIM(H1647))="X",1,0)</f>
        <v>0</v>
      </c>
      <c r="CA1647" s="15">
        <f>IF(UPPER(TRIM(J1647))="X",1,0)</f>
        <v>0</v>
      </c>
      <c r="CB1647" s="15">
        <f>IF(UPPER(TRIM(L1647))="X",1,0)</f>
        <v>0</v>
      </c>
      <c r="CC1647" s="15">
        <f>IF(UPPER(TRIM(M1647))="X",1,0)</f>
        <v>0</v>
      </c>
      <c r="CD1647" s="15">
        <f>IF(UPPER(TRIM(I1647))="X",1,0)</f>
        <v>0</v>
      </c>
      <c r="CE1647" s="15">
        <f>IF(UPPER(TRIM(K1647))="X",1,0)</f>
        <v>0</v>
      </c>
      <c r="CF1647" s="15">
        <f t="shared" ref="CF1647:CX1647" si="773">IF(UPPER(TRIM(N1647))="X",1,0)</f>
        <v>0</v>
      </c>
      <c r="CG1647" s="15">
        <f t="shared" si="773"/>
        <v>0</v>
      </c>
      <c r="CH1647" s="15">
        <f t="shared" si="773"/>
        <v>0</v>
      </c>
      <c r="CI1647" s="15">
        <f t="shared" si="773"/>
        <v>0</v>
      </c>
      <c r="CJ1647" s="15">
        <f t="shared" si="773"/>
        <v>0</v>
      </c>
      <c r="CK1647" s="15">
        <f t="shared" si="773"/>
        <v>0</v>
      </c>
      <c r="CL1647" s="15">
        <f t="shared" si="773"/>
        <v>0</v>
      </c>
      <c r="CM1647" s="15">
        <f t="shared" si="773"/>
        <v>0</v>
      </c>
      <c r="CN1647" s="15">
        <f t="shared" si="773"/>
        <v>0</v>
      </c>
      <c r="CO1647" s="15">
        <f t="shared" si="773"/>
        <v>0</v>
      </c>
      <c r="CP1647" s="15">
        <f t="shared" si="773"/>
        <v>0</v>
      </c>
      <c r="CQ1647" s="15">
        <f t="shared" si="773"/>
        <v>0</v>
      </c>
      <c r="CR1647" s="15">
        <f t="shared" si="773"/>
        <v>0</v>
      </c>
      <c r="CS1647" s="15">
        <f t="shared" si="773"/>
        <v>0</v>
      </c>
      <c r="CT1647" s="15">
        <f t="shared" si="773"/>
        <v>0</v>
      </c>
      <c r="CU1647" s="15">
        <f t="shared" si="773"/>
        <v>0</v>
      </c>
      <c r="CV1647" s="15">
        <f t="shared" si="773"/>
        <v>0</v>
      </c>
      <c r="CW1647" s="15">
        <f t="shared" si="773"/>
        <v>0</v>
      </c>
      <c r="CX1647" s="15">
        <f t="shared" si="773"/>
        <v>0</v>
      </c>
      <c r="CY1647" s="15">
        <v>0</v>
      </c>
      <c r="CZ1647" s="15">
        <f>IF(UPPER(TRIM(AH1647))="X",1,0)</f>
        <v>0</v>
      </c>
      <c r="DA1647" s="15">
        <v>0</v>
      </c>
      <c r="DB1647" s="16">
        <f>IF(UPPER(TRIM(AM1647))="P", 0, IF(UPPER(TRIM(AM1647))="C", 16384, IF(UPPER(TRIM(AM1647))="B", 32768, IF(UPPER(TRIM(AM1647))="U", 49152, -1))))</f>
        <v>0</v>
      </c>
      <c r="DC1647" s="16">
        <f>HEX2DEC(AN1647)</f>
        <v>4140</v>
      </c>
      <c r="DD1647" s="16">
        <f>IF(UPPER(TRIM(BB1647))="",0,IF(UPPER(TRIM(BB1647))="M",32,IF(UPPER(TRIM(BB1647))="H",64,IF(UPPER(TRIM(BB1647))="I",128,-1))))</f>
        <v>0</v>
      </c>
      <c r="DE1647" s="16">
        <f>IF(UPPER(TRIM(BC1647))="",0, IF(UPPER(TRIM(BC1647))="U",1,IF(UPPER(TRIM(BC1647))="A",2,IF(UPPER(TRIM(BC1647))="B1",4,IF(UPPER(TRIM(BC1647))="B2",8,IF(UPPER(TRIM(BC1647))="C",16,-1))))))</f>
        <v>0</v>
      </c>
      <c r="DF1647" s="17"/>
      <c r="DG1647" s="16">
        <v>775</v>
      </c>
      <c r="DH1647" s="16">
        <f>AK1647</f>
        <v>520283</v>
      </c>
      <c r="DI1647" s="16">
        <f>AL1647</f>
        <v>3</v>
      </c>
      <c r="DJ1647" s="16">
        <f>DB1647 + DC1647</f>
        <v>4140</v>
      </c>
      <c r="DK1647" s="16">
        <f>HEX2DEC(AO1647)</f>
        <v>18</v>
      </c>
      <c r="DL1647" s="16">
        <f>HEX2DEC(AP1647)</f>
        <v>4140</v>
      </c>
      <c r="DM1647" s="185">
        <v>0</v>
      </c>
      <c r="DN1647" s="16">
        <v>605</v>
      </c>
      <c r="DO1647" s="16">
        <f>BV1647*2^15+BW1647*2^14+BX1647*2^13+BY1647*2^12+BZ1647*2^11+CA1647*2^10+CB1647*2^9+CC1647*2^8+CD1647*2^7+CE1647*2^6+CF1647*2^5+CG1647*2^4+CH1647*2^3+CI1647*2^2+CJ1647*2^1+CK1647*2^0</f>
        <v>0</v>
      </c>
      <c r="DP1647" s="16">
        <f>CL1647*2^15+CM1647*2^14+CN1647*2^13+CO1647*2^12+CP1647*2^11+CQ1647*2^10+CR1647*2^9+CS1647*2^8+CT1647*2^7+CU1647*2^6+CV1647*2^5+CW1647*2^4+CX1647*2^3+CY1647*2^2+CZ1647*2^1+DA1647*2^0</f>
        <v>0</v>
      </c>
      <c r="DQ1647" s="16">
        <f>IF(DS1647=2,AT1647*1000,AT1647)</f>
        <v>250</v>
      </c>
      <c r="DR1647" s="16">
        <f>IF(DT1647=2,AU1647*1000,AU1647)</f>
        <v>250</v>
      </c>
      <c r="DS1647" s="16">
        <v>2</v>
      </c>
      <c r="DT1647" s="16">
        <v>2</v>
      </c>
      <c r="DU1647" s="16">
        <f>MAX(0,MIN(AX1647,3))*2^14+MAX(0,MIN(AY1647,3))*2^12+MAX(0,MIN(AZ1647,3))*2^10+MAX(0,MIN(BA1647,3))*2^8+IF(AW1647&lt;0,31,IF(AW1647&gt;30,30,AW1647))</f>
        <v>0</v>
      </c>
      <c r="DV1647" s="16">
        <f>DD1647 + DE1647</f>
        <v>0</v>
      </c>
      <c r="DW1647" s="138"/>
      <c r="DX1647" s="137"/>
      <c r="DY1647" s="137"/>
      <c r="DZ1647" s="17"/>
      <c r="EA1647" s="15"/>
      <c r="EB1647" s="15"/>
      <c r="EC1647" s="15"/>
      <c r="ED1647" s="15"/>
    </row>
    <row r="1648" spans="1:134" ht="15" hidden="1" customHeight="1" x14ac:dyDescent="0.3">
      <c r="A1648" s="220"/>
      <c r="B1648" s="139"/>
      <c r="C1648" s="553"/>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48"/>
      <c r="AK1648" s="12"/>
      <c r="AL1648" s="12"/>
      <c r="AM1648" s="149"/>
      <c r="AN1648" s="150"/>
      <c r="AO1648" s="150"/>
      <c r="AP1648" s="150"/>
      <c r="AQ1648" s="140"/>
      <c r="AR1648" s="197"/>
      <c r="AS1648" s="12"/>
      <c r="AT1648" s="224"/>
      <c r="AU1648" s="266"/>
      <c r="AV1648" s="12"/>
      <c r="AW1648" s="12"/>
      <c r="AX1648" s="12"/>
      <c r="AY1648" s="12"/>
      <c r="AZ1648" s="12"/>
      <c r="BA1648" s="12"/>
      <c r="BB1648" s="14"/>
      <c r="BC1648" s="14"/>
      <c r="BD1648" s="15"/>
      <c r="BE1648" s="137"/>
      <c r="BF1648" s="146"/>
      <c r="BG1648" s="146"/>
      <c r="BH1648" s="146"/>
      <c r="BI1648" s="11"/>
      <c r="BJ1648" s="11"/>
      <c r="BK1648" s="11"/>
      <c r="BL1648" s="11"/>
      <c r="BM1648" s="11"/>
      <c r="BN1648" s="11"/>
      <c r="BO1648" s="11"/>
      <c r="BP1648" s="11"/>
      <c r="BQ1648" s="11"/>
      <c r="BR1648" s="11"/>
      <c r="BS1648" s="11"/>
      <c r="BT1648" s="11"/>
      <c r="BU1648" s="11"/>
      <c r="BV1648" s="15"/>
      <c r="BW1648" s="15"/>
      <c r="BX1648" s="15"/>
      <c r="BY1648" s="15"/>
      <c r="BZ1648" s="15"/>
      <c r="CA1648" s="15"/>
      <c r="CB1648" s="15"/>
      <c r="CC1648" s="15"/>
      <c r="CD1648" s="15"/>
      <c r="CE1648" s="15"/>
      <c r="CF1648" s="15"/>
      <c r="CG1648" s="15"/>
      <c r="CH1648" s="15"/>
      <c r="CI1648" s="15"/>
      <c r="CJ1648" s="15"/>
      <c r="CK1648" s="15"/>
      <c r="CL1648" s="15"/>
      <c r="CM1648" s="15"/>
      <c r="CN1648" s="15"/>
      <c r="CO1648" s="15"/>
      <c r="CP1648" s="15"/>
      <c r="CQ1648" s="15"/>
      <c r="CR1648" s="15"/>
      <c r="CS1648" s="15"/>
      <c r="CT1648" s="15"/>
      <c r="CU1648" s="15"/>
      <c r="CV1648" s="15"/>
      <c r="CW1648" s="15"/>
      <c r="CX1648" s="15"/>
      <c r="CY1648" s="15"/>
      <c r="CZ1648" s="15"/>
      <c r="DA1648" s="15"/>
      <c r="DB1648" s="16"/>
      <c r="DC1648" s="16"/>
      <c r="DD1648" s="16"/>
      <c r="DE1648" s="16"/>
      <c r="DF1648" s="17"/>
      <c r="DG1648" s="16"/>
      <c r="DH1648" s="16"/>
      <c r="DI1648" s="16"/>
      <c r="DJ1648" s="16"/>
      <c r="DK1648" s="16"/>
      <c r="DL1648" s="16"/>
      <c r="DM1648" s="13"/>
      <c r="DN1648" s="16"/>
      <c r="DO1648" s="16"/>
      <c r="DP1648" s="16"/>
      <c r="DQ1648" s="16"/>
      <c r="DR1648" s="16"/>
      <c r="DS1648" s="16"/>
      <c r="DT1648" s="16"/>
      <c r="DU1648" s="16"/>
      <c r="DV1648" s="16"/>
      <c r="DW1648" s="138"/>
      <c r="DX1648" s="137"/>
      <c r="DY1648" s="137"/>
      <c r="DZ1648" s="17"/>
      <c r="EA1648" s="15"/>
      <c r="EB1648" s="15"/>
      <c r="EC1648" s="15"/>
      <c r="ED1648" s="15"/>
    </row>
    <row r="1649" spans="1:134" ht="15" hidden="1" customHeight="1" x14ac:dyDescent="0.3">
      <c r="A1649" s="220"/>
      <c r="B1649" s="139"/>
      <c r="C1649" s="553" t="s">
        <v>2517</v>
      </c>
      <c r="D1649" s="151"/>
      <c r="E1649" s="151"/>
      <c r="F1649" s="151"/>
      <c r="G1649" s="151"/>
      <c r="H1649" s="151"/>
      <c r="I1649" s="151"/>
      <c r="J1649" s="151"/>
      <c r="K1649" s="151"/>
      <c r="L1649" s="151"/>
      <c r="M1649" s="151"/>
      <c r="N1649" s="151"/>
      <c r="O1649" s="151"/>
      <c r="P1649" s="151"/>
      <c r="Q1649" s="151"/>
      <c r="R1649" s="151"/>
      <c r="S1649" s="151"/>
      <c r="T1649" s="151"/>
      <c r="U1649" s="151"/>
      <c r="V1649" s="151"/>
      <c r="W1649" s="151"/>
      <c r="X1649" s="151"/>
      <c r="Y1649" s="151"/>
      <c r="Z1649" s="151"/>
      <c r="AA1649" s="151"/>
      <c r="AB1649" s="151"/>
      <c r="AC1649" s="151"/>
      <c r="AD1649" s="151"/>
      <c r="AE1649" s="151"/>
      <c r="AF1649" s="151"/>
      <c r="AG1649" s="151"/>
      <c r="AH1649" s="151"/>
      <c r="AI1649" s="151"/>
      <c r="AJ1649" s="148">
        <f>IF($DM1649=0,0,(IF(_xlfn.BITAND($DM1649, 128),"8,", "") &amp; IF(_xlfn.BITAND($DM1649,64),"7,", "") &amp; IF(_xlfn.BITAND($DM1649,7), _xlfn.BITAND($DM1649,7) &amp; ",", "") &amp; IF(_xlfn.BITAND($DM1649, 56), _xlfn.BITAND($DM1649, 56)/8, "")))</f>
        <v>0</v>
      </c>
      <c r="AK1649" s="483">
        <v>520283</v>
      </c>
      <c r="AL1649" s="483">
        <v>4</v>
      </c>
      <c r="AM1649" s="484" t="s">
        <v>165</v>
      </c>
      <c r="AN1649" s="485" t="s">
        <v>2518</v>
      </c>
      <c r="AO1649" s="485" t="s">
        <v>352</v>
      </c>
      <c r="AP1649" s="485" t="s">
        <v>2518</v>
      </c>
      <c r="AQ1649" s="140"/>
      <c r="AR1649" s="197"/>
      <c r="AS1649" s="12"/>
      <c r="AT1649" s="198">
        <v>0.25</v>
      </c>
      <c r="AU1649" s="263">
        <v>0.25</v>
      </c>
      <c r="AV1649" s="12" t="s">
        <v>259</v>
      </c>
      <c r="AW1649" s="135">
        <v>0</v>
      </c>
      <c r="AX1649" s="135">
        <v>0</v>
      </c>
      <c r="AY1649" s="135">
        <v>0</v>
      </c>
      <c r="AZ1649" s="135">
        <v>0</v>
      </c>
      <c r="BA1649" s="135">
        <v>0</v>
      </c>
      <c r="BB1649" s="136"/>
      <c r="BC1649" s="136"/>
      <c r="BD1649" s="15"/>
      <c r="BE1649" s="137" t="str">
        <f>IF(C1649="","",C1649)</f>
        <v>MFG delta pressure voltage low</v>
      </c>
      <c r="BF1649" s="146"/>
      <c r="BG1649" s="146"/>
      <c r="BH1649" s="146"/>
      <c r="BI1649" s="11"/>
      <c r="BJ1649" s="11"/>
      <c r="BK1649" s="11"/>
      <c r="BL1649" s="11"/>
      <c r="BM1649" s="11"/>
      <c r="BN1649" s="11"/>
      <c r="BO1649" s="11"/>
      <c r="BP1649" s="11"/>
      <c r="BQ1649" s="11"/>
      <c r="BR1649" s="11"/>
      <c r="BS1649" s="11"/>
      <c r="BT1649" s="11"/>
      <c r="BU1649" s="11"/>
      <c r="BV1649" s="15">
        <f>IF(UPPER(TRIM(D1649))="X",1,0)</f>
        <v>0</v>
      </c>
      <c r="BW1649" s="15">
        <f>IF(UPPER(TRIM(E1649))="X",1,0)</f>
        <v>0</v>
      </c>
      <c r="BX1649" s="15">
        <f>IF(UPPER(TRIM(F1649))="X",1,0)</f>
        <v>0</v>
      </c>
      <c r="BY1649" s="15">
        <f>IF(UPPER(TRIM(G1649))="X",1,0)</f>
        <v>0</v>
      </c>
      <c r="BZ1649" s="15">
        <f>IF(UPPER(TRIM(H1649))="X",1,0)</f>
        <v>0</v>
      </c>
      <c r="CA1649" s="15">
        <f>IF(UPPER(TRIM(J1649))="X",1,0)</f>
        <v>0</v>
      </c>
      <c r="CB1649" s="15">
        <f>IF(UPPER(TRIM(L1649))="X",1,0)</f>
        <v>0</v>
      </c>
      <c r="CC1649" s="15">
        <f>IF(UPPER(TRIM(M1649))="X",1,0)</f>
        <v>0</v>
      </c>
      <c r="CD1649" s="15">
        <f>IF(UPPER(TRIM(I1649))="X",1,0)</f>
        <v>0</v>
      </c>
      <c r="CE1649" s="15">
        <f>IF(UPPER(TRIM(K1649))="X",1,0)</f>
        <v>0</v>
      </c>
      <c r="CF1649" s="15">
        <f t="shared" ref="CF1649:CX1649" si="774">IF(UPPER(TRIM(N1649))="X",1,0)</f>
        <v>0</v>
      </c>
      <c r="CG1649" s="15">
        <f t="shared" si="774"/>
        <v>0</v>
      </c>
      <c r="CH1649" s="15">
        <f t="shared" si="774"/>
        <v>0</v>
      </c>
      <c r="CI1649" s="15">
        <f t="shared" si="774"/>
        <v>0</v>
      </c>
      <c r="CJ1649" s="15">
        <f t="shared" si="774"/>
        <v>0</v>
      </c>
      <c r="CK1649" s="15">
        <f t="shared" si="774"/>
        <v>0</v>
      </c>
      <c r="CL1649" s="15">
        <f t="shared" si="774"/>
        <v>0</v>
      </c>
      <c r="CM1649" s="15">
        <f t="shared" si="774"/>
        <v>0</v>
      </c>
      <c r="CN1649" s="15">
        <f t="shared" si="774"/>
        <v>0</v>
      </c>
      <c r="CO1649" s="15">
        <f t="shared" si="774"/>
        <v>0</v>
      </c>
      <c r="CP1649" s="15">
        <f t="shared" si="774"/>
        <v>0</v>
      </c>
      <c r="CQ1649" s="15">
        <f t="shared" si="774"/>
        <v>0</v>
      </c>
      <c r="CR1649" s="15">
        <f t="shared" si="774"/>
        <v>0</v>
      </c>
      <c r="CS1649" s="15">
        <f t="shared" si="774"/>
        <v>0</v>
      </c>
      <c r="CT1649" s="15">
        <f t="shared" si="774"/>
        <v>0</v>
      </c>
      <c r="CU1649" s="15">
        <f t="shared" si="774"/>
        <v>0</v>
      </c>
      <c r="CV1649" s="15">
        <f t="shared" si="774"/>
        <v>0</v>
      </c>
      <c r="CW1649" s="15">
        <f t="shared" si="774"/>
        <v>0</v>
      </c>
      <c r="CX1649" s="15">
        <f t="shared" si="774"/>
        <v>0</v>
      </c>
      <c r="CY1649" s="15">
        <v>0</v>
      </c>
      <c r="CZ1649" s="15">
        <f>IF(UPPER(TRIM(AH1649))="X",1,0)</f>
        <v>0</v>
      </c>
      <c r="DA1649" s="15">
        <v>0</v>
      </c>
      <c r="DB1649" s="16">
        <f>IF(UPPER(TRIM(AM1649))="P", 0, IF(UPPER(TRIM(AM1649))="C", 16384, IF(UPPER(TRIM(AM1649))="B", 32768, IF(UPPER(TRIM(AM1649))="U", 49152, -1))))</f>
        <v>0</v>
      </c>
      <c r="DC1649" s="16">
        <f>HEX2DEC(AN1649)</f>
        <v>4141</v>
      </c>
      <c r="DD1649" s="16">
        <f>IF(UPPER(TRIM(BB1649))="",0,IF(UPPER(TRIM(BB1649))="M",32,IF(UPPER(TRIM(BB1649))="H",64,IF(UPPER(TRIM(BB1649))="I",128,-1))))</f>
        <v>0</v>
      </c>
      <c r="DE1649" s="16">
        <f>IF(UPPER(TRIM(BC1649))="",0, IF(UPPER(TRIM(BC1649))="U",1,IF(UPPER(TRIM(BC1649))="A",2,IF(UPPER(TRIM(BC1649))="B1",4,IF(UPPER(TRIM(BC1649))="B2",8,IF(UPPER(TRIM(BC1649))="C",16,-1))))))</f>
        <v>0</v>
      </c>
      <c r="DF1649" s="17"/>
      <c r="DG1649" s="16">
        <v>776</v>
      </c>
      <c r="DH1649" s="16">
        <f>AK1649</f>
        <v>520283</v>
      </c>
      <c r="DI1649" s="16">
        <f>AL1649</f>
        <v>4</v>
      </c>
      <c r="DJ1649" s="16">
        <f>DB1649 + DC1649</f>
        <v>4141</v>
      </c>
      <c r="DK1649" s="16">
        <f>HEX2DEC(AO1649)</f>
        <v>17</v>
      </c>
      <c r="DL1649" s="16">
        <f>HEX2DEC(AP1649)</f>
        <v>4141</v>
      </c>
      <c r="DM1649" s="185">
        <v>0</v>
      </c>
      <c r="DN1649" s="16">
        <v>606</v>
      </c>
      <c r="DO1649" s="16">
        <f>BV1649*2^15+BW1649*2^14+BX1649*2^13+BY1649*2^12+BZ1649*2^11+CA1649*2^10+CB1649*2^9+CC1649*2^8+CD1649*2^7+CE1649*2^6+CF1649*2^5+CG1649*2^4+CH1649*2^3+CI1649*2^2+CJ1649*2^1+CK1649*2^0</f>
        <v>0</v>
      </c>
      <c r="DP1649" s="16">
        <f>CL1649*2^15+CM1649*2^14+CN1649*2^13+CO1649*2^12+CP1649*2^11+CQ1649*2^10+CR1649*2^9+CS1649*2^8+CT1649*2^7+CU1649*2^6+CV1649*2^5+CW1649*2^4+CX1649*2^3+CY1649*2^2+CZ1649*2^1+DA1649*2^0</f>
        <v>0</v>
      </c>
      <c r="DQ1649" s="16">
        <f>IF(DS1649=2,AT1649*1000,AT1649)</f>
        <v>250</v>
      </c>
      <c r="DR1649" s="16">
        <f>IF(DT1649=2,AU1649*1000,AU1649)</f>
        <v>250</v>
      </c>
      <c r="DS1649" s="16">
        <v>2</v>
      </c>
      <c r="DT1649" s="16">
        <v>2</v>
      </c>
      <c r="DU1649" s="16">
        <f>MAX(0,MIN(AX1649,3))*2^14+MAX(0,MIN(AY1649,3))*2^12+MAX(0,MIN(AZ1649,3))*2^10+MAX(0,MIN(BA1649,3))*2^8+IF(AW1649&lt;0,31,IF(AW1649&gt;30,30,AW1649))</f>
        <v>0</v>
      </c>
      <c r="DV1649" s="16">
        <f>DD1649 + DE1649</f>
        <v>0</v>
      </c>
      <c r="DW1649" s="138"/>
      <c r="DX1649" s="137"/>
      <c r="DY1649" s="137"/>
      <c r="DZ1649" s="17"/>
      <c r="EA1649" s="15"/>
      <c r="EB1649" s="15"/>
      <c r="EC1649" s="15"/>
      <c r="ED1649" s="15"/>
    </row>
    <row r="1650" spans="1:134" ht="15" hidden="1" customHeight="1" x14ac:dyDescent="0.3">
      <c r="A1650" s="220"/>
      <c r="B1650" s="139"/>
      <c r="C1650" s="553"/>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48"/>
      <c r="AK1650" s="12"/>
      <c r="AL1650" s="12"/>
      <c r="AM1650" s="149"/>
      <c r="AN1650" s="150"/>
      <c r="AO1650" s="150"/>
      <c r="AP1650" s="150"/>
      <c r="AQ1650" s="140"/>
      <c r="AR1650" s="197"/>
      <c r="AS1650" s="12"/>
      <c r="AT1650" s="224"/>
      <c r="AU1650" s="266"/>
      <c r="AV1650" s="12"/>
      <c r="AW1650" s="12"/>
      <c r="AX1650" s="12"/>
      <c r="AY1650" s="12"/>
      <c r="AZ1650" s="12"/>
      <c r="BA1650" s="12"/>
      <c r="BB1650" s="14"/>
      <c r="BC1650" s="14"/>
      <c r="BD1650" s="15"/>
      <c r="BE1650" s="137"/>
      <c r="BF1650" s="146"/>
      <c r="BG1650" s="146"/>
      <c r="BH1650" s="146"/>
      <c r="BI1650" s="11"/>
      <c r="BJ1650" s="11"/>
      <c r="BK1650" s="11"/>
      <c r="BL1650" s="11"/>
      <c r="BM1650" s="11"/>
      <c r="BN1650" s="11"/>
      <c r="BO1650" s="11"/>
      <c r="BP1650" s="11"/>
      <c r="BQ1650" s="11"/>
      <c r="BR1650" s="11"/>
      <c r="BS1650" s="11"/>
      <c r="BT1650" s="11"/>
      <c r="BU1650" s="11"/>
      <c r="BV1650" s="15"/>
      <c r="BW1650" s="15"/>
      <c r="BX1650" s="15"/>
      <c r="BY1650" s="15"/>
      <c r="BZ1650" s="15"/>
      <c r="CA1650" s="15"/>
      <c r="CB1650" s="15"/>
      <c r="CC1650" s="15"/>
      <c r="CD1650" s="15"/>
      <c r="CE1650" s="15"/>
      <c r="CF1650" s="15"/>
      <c r="CG1650" s="15"/>
      <c r="CH1650" s="15"/>
      <c r="CI1650" s="15"/>
      <c r="CJ1650" s="15"/>
      <c r="CK1650" s="15"/>
      <c r="CL1650" s="15"/>
      <c r="CM1650" s="15"/>
      <c r="CN1650" s="15"/>
      <c r="CO1650" s="15"/>
      <c r="CP1650" s="15"/>
      <c r="CQ1650" s="15"/>
      <c r="CR1650" s="15"/>
      <c r="CS1650" s="15"/>
      <c r="CT1650" s="15"/>
      <c r="CU1650" s="15"/>
      <c r="CV1650" s="15"/>
      <c r="CW1650" s="15"/>
      <c r="CX1650" s="15"/>
      <c r="CY1650" s="15"/>
      <c r="CZ1650" s="15"/>
      <c r="DA1650" s="15"/>
      <c r="DB1650" s="16"/>
      <c r="DC1650" s="16"/>
      <c r="DD1650" s="16"/>
      <c r="DE1650" s="16"/>
      <c r="DF1650" s="17"/>
      <c r="DG1650" s="16"/>
      <c r="DH1650" s="16"/>
      <c r="DI1650" s="16"/>
      <c r="DJ1650" s="16"/>
      <c r="DK1650" s="16"/>
      <c r="DL1650" s="16"/>
      <c r="DM1650" s="13"/>
      <c r="DN1650" s="16"/>
      <c r="DO1650" s="16"/>
      <c r="DP1650" s="16"/>
      <c r="DQ1650" s="16"/>
      <c r="DR1650" s="16"/>
      <c r="DS1650" s="16"/>
      <c r="DT1650" s="16"/>
      <c r="DU1650" s="16"/>
      <c r="DV1650" s="16"/>
      <c r="DW1650" s="138"/>
      <c r="DX1650" s="137"/>
      <c r="DY1650" s="137"/>
      <c r="DZ1650" s="17"/>
      <c r="EA1650" s="15"/>
      <c r="EB1650" s="15"/>
      <c r="EC1650" s="15"/>
      <c r="ED1650" s="15"/>
    </row>
    <row r="1651" spans="1:134" ht="15" hidden="1" customHeight="1" x14ac:dyDescent="0.3">
      <c r="A1651" s="220"/>
      <c r="B1651" s="139"/>
      <c r="C1651" s="553" t="s">
        <v>2519</v>
      </c>
      <c r="D1651" s="151"/>
      <c r="E1651" s="151"/>
      <c r="F1651" s="151"/>
      <c r="G1651" s="151"/>
      <c r="H1651" s="151"/>
      <c r="I1651" s="151"/>
      <c r="J1651" s="151"/>
      <c r="K1651" s="151"/>
      <c r="L1651" s="151"/>
      <c r="M1651" s="151"/>
      <c r="N1651" s="151"/>
      <c r="O1651" s="151"/>
      <c r="P1651" s="151"/>
      <c r="Q1651" s="151"/>
      <c r="R1651" s="151"/>
      <c r="S1651" s="151"/>
      <c r="T1651" s="151"/>
      <c r="U1651" s="151"/>
      <c r="V1651" s="151"/>
      <c r="W1651" s="151"/>
      <c r="X1651" s="151"/>
      <c r="Y1651" s="151"/>
      <c r="Z1651" s="151"/>
      <c r="AA1651" s="151"/>
      <c r="AB1651" s="151"/>
      <c r="AC1651" s="151"/>
      <c r="AD1651" s="151"/>
      <c r="AE1651" s="151"/>
      <c r="AF1651" s="151"/>
      <c r="AG1651" s="151"/>
      <c r="AH1651" s="151"/>
      <c r="AI1651" s="151"/>
      <c r="AJ1651" s="148">
        <f>IF($DM1651=0,0,(IF(_xlfn.BITAND($DM1651, 128),"8,", "") &amp; IF(_xlfn.BITAND($DM1651,64),"7,", "") &amp; IF(_xlfn.BITAND($DM1651,7), _xlfn.BITAND($DM1651,7) &amp; ",", "") &amp; IF(_xlfn.BITAND($DM1651, 56), _xlfn.BITAND($DM1651, 56)/8, "")))</f>
        <v>0</v>
      </c>
      <c r="AK1651" s="483">
        <v>520284</v>
      </c>
      <c r="AL1651" s="483">
        <v>31</v>
      </c>
      <c r="AM1651" s="484" t="s">
        <v>165</v>
      </c>
      <c r="AN1651" s="485" t="s">
        <v>2520</v>
      </c>
      <c r="AO1651" s="485" t="s">
        <v>167</v>
      </c>
      <c r="AP1651" s="485" t="s">
        <v>2520</v>
      </c>
      <c r="AQ1651" s="140"/>
      <c r="AR1651" s="197"/>
      <c r="AS1651" s="12"/>
      <c r="AT1651" s="198">
        <v>0.25</v>
      </c>
      <c r="AU1651" s="263">
        <v>0.25</v>
      </c>
      <c r="AV1651" s="12" t="s">
        <v>259</v>
      </c>
      <c r="AW1651" s="135">
        <v>0</v>
      </c>
      <c r="AX1651" s="135">
        <v>0</v>
      </c>
      <c r="AY1651" s="135">
        <v>0</v>
      </c>
      <c r="AZ1651" s="135">
        <v>0</v>
      </c>
      <c r="BA1651" s="135">
        <v>0</v>
      </c>
      <c r="BB1651" s="136"/>
      <c r="BC1651" s="136"/>
      <c r="BD1651" s="15"/>
      <c r="BE1651" s="137" t="str">
        <f>IF(C1651="","",C1651)</f>
        <v>MFG general fault</v>
      </c>
      <c r="BF1651" s="146"/>
      <c r="BG1651" s="146"/>
      <c r="BH1651" s="146"/>
      <c r="BI1651" s="11"/>
      <c r="BJ1651" s="11"/>
      <c r="BK1651" s="11"/>
      <c r="BL1651" s="11"/>
      <c r="BM1651" s="11"/>
      <c r="BN1651" s="11"/>
      <c r="BO1651" s="11"/>
      <c r="BP1651" s="11"/>
      <c r="BQ1651" s="11"/>
      <c r="BR1651" s="11"/>
      <c r="BS1651" s="11"/>
      <c r="BT1651" s="11"/>
      <c r="BU1651" s="11"/>
      <c r="BV1651" s="15">
        <f>IF(UPPER(TRIM(D1651))="X",1,0)</f>
        <v>0</v>
      </c>
      <c r="BW1651" s="15">
        <f>IF(UPPER(TRIM(E1651))="X",1,0)</f>
        <v>0</v>
      </c>
      <c r="BX1651" s="15">
        <f>IF(UPPER(TRIM(F1651))="X",1,0)</f>
        <v>0</v>
      </c>
      <c r="BY1651" s="15">
        <f>IF(UPPER(TRIM(G1651))="X",1,0)</f>
        <v>0</v>
      </c>
      <c r="BZ1651" s="15">
        <f>IF(UPPER(TRIM(H1651))="X",1,0)</f>
        <v>0</v>
      </c>
      <c r="CA1651" s="15">
        <f>IF(UPPER(TRIM(J1651))="X",1,0)</f>
        <v>0</v>
      </c>
      <c r="CB1651" s="15">
        <f>IF(UPPER(TRIM(L1651))="X",1,0)</f>
        <v>0</v>
      </c>
      <c r="CC1651" s="15">
        <f>IF(UPPER(TRIM(M1651))="X",1,0)</f>
        <v>0</v>
      </c>
      <c r="CD1651" s="15">
        <f>IF(UPPER(TRIM(I1651))="X",1,0)</f>
        <v>0</v>
      </c>
      <c r="CE1651" s="15">
        <f>IF(UPPER(TRIM(K1651))="X",1,0)</f>
        <v>0</v>
      </c>
      <c r="CF1651" s="15">
        <f t="shared" ref="CF1651:CX1651" si="775">IF(UPPER(TRIM(N1651))="X",1,0)</f>
        <v>0</v>
      </c>
      <c r="CG1651" s="15">
        <f t="shared" si="775"/>
        <v>0</v>
      </c>
      <c r="CH1651" s="15">
        <f t="shared" si="775"/>
        <v>0</v>
      </c>
      <c r="CI1651" s="15">
        <f t="shared" si="775"/>
        <v>0</v>
      </c>
      <c r="CJ1651" s="15">
        <f t="shared" si="775"/>
        <v>0</v>
      </c>
      <c r="CK1651" s="15">
        <f t="shared" si="775"/>
        <v>0</v>
      </c>
      <c r="CL1651" s="15">
        <f t="shared" si="775"/>
        <v>0</v>
      </c>
      <c r="CM1651" s="15">
        <f t="shared" si="775"/>
        <v>0</v>
      </c>
      <c r="CN1651" s="15">
        <f t="shared" si="775"/>
        <v>0</v>
      </c>
      <c r="CO1651" s="15">
        <f t="shared" si="775"/>
        <v>0</v>
      </c>
      <c r="CP1651" s="15">
        <f t="shared" si="775"/>
        <v>0</v>
      </c>
      <c r="CQ1651" s="15">
        <f t="shared" si="775"/>
        <v>0</v>
      </c>
      <c r="CR1651" s="15">
        <f t="shared" si="775"/>
        <v>0</v>
      </c>
      <c r="CS1651" s="15">
        <f t="shared" si="775"/>
        <v>0</v>
      </c>
      <c r="CT1651" s="15">
        <f t="shared" si="775"/>
        <v>0</v>
      </c>
      <c r="CU1651" s="15">
        <f t="shared" si="775"/>
        <v>0</v>
      </c>
      <c r="CV1651" s="15">
        <f t="shared" si="775"/>
        <v>0</v>
      </c>
      <c r="CW1651" s="15">
        <f t="shared" si="775"/>
        <v>0</v>
      </c>
      <c r="CX1651" s="15">
        <f t="shared" si="775"/>
        <v>0</v>
      </c>
      <c r="CY1651" s="15">
        <v>0</v>
      </c>
      <c r="CZ1651" s="15">
        <f>IF(UPPER(TRIM(AH1651))="X",1,0)</f>
        <v>0</v>
      </c>
      <c r="DA1651" s="15">
        <v>0</v>
      </c>
      <c r="DB1651" s="16">
        <f>IF(UPPER(TRIM(AM1651))="P", 0, IF(UPPER(TRIM(AM1651))="C", 16384, IF(UPPER(TRIM(AM1651))="B", 32768, IF(UPPER(TRIM(AM1651))="U", 49152, -1))))</f>
        <v>0</v>
      </c>
      <c r="DC1651" s="16">
        <f>HEX2DEC(AN1651)</f>
        <v>4142</v>
      </c>
      <c r="DD1651" s="16">
        <f>IF(UPPER(TRIM(BB1651))="",0,IF(UPPER(TRIM(BB1651))="M",32,IF(UPPER(TRIM(BB1651))="H",64,IF(UPPER(TRIM(BB1651))="I",128,-1))))</f>
        <v>0</v>
      </c>
      <c r="DE1651" s="16">
        <f>IF(UPPER(TRIM(BC1651))="",0, IF(UPPER(TRIM(BC1651))="U",1,IF(UPPER(TRIM(BC1651))="A",2,IF(UPPER(TRIM(BC1651))="B1",4,IF(UPPER(TRIM(BC1651))="B2",8,IF(UPPER(TRIM(BC1651))="C",16,-1))))))</f>
        <v>0</v>
      </c>
      <c r="DF1651" s="17"/>
      <c r="DG1651" s="16">
        <v>777</v>
      </c>
      <c r="DH1651" s="16">
        <f>AK1651</f>
        <v>520284</v>
      </c>
      <c r="DI1651" s="16">
        <f>AL1651</f>
        <v>31</v>
      </c>
      <c r="DJ1651" s="16">
        <f>DB1651 + DC1651</f>
        <v>4142</v>
      </c>
      <c r="DK1651" s="16">
        <f>HEX2DEC(AO1651)</f>
        <v>0</v>
      </c>
      <c r="DL1651" s="16">
        <f>HEX2DEC(AP1651)</f>
        <v>4142</v>
      </c>
      <c r="DM1651" s="185">
        <v>0</v>
      </c>
      <c r="DN1651" s="16">
        <v>607</v>
      </c>
      <c r="DO1651" s="16">
        <f>BV1651*2^15+BW1651*2^14+BX1651*2^13+BY1651*2^12+BZ1651*2^11+CA1651*2^10+CB1651*2^9+CC1651*2^8+CD1651*2^7+CE1651*2^6+CF1651*2^5+CG1651*2^4+CH1651*2^3+CI1651*2^2+CJ1651*2^1+CK1651*2^0</f>
        <v>0</v>
      </c>
      <c r="DP1651" s="16">
        <f>CL1651*2^15+CM1651*2^14+CN1651*2^13+CO1651*2^12+CP1651*2^11+CQ1651*2^10+CR1651*2^9+CS1651*2^8+CT1651*2^7+CU1651*2^6+CV1651*2^5+CW1651*2^4+CX1651*2^3+CY1651*2^2+CZ1651*2^1+DA1651*2^0</f>
        <v>0</v>
      </c>
      <c r="DQ1651" s="16">
        <f>IF(DS1651=2,AT1651*1000,AT1651)</f>
        <v>250</v>
      </c>
      <c r="DR1651" s="16">
        <f>IF(DT1651=2,AU1651*1000,AU1651)</f>
        <v>250</v>
      </c>
      <c r="DS1651" s="16">
        <v>2</v>
      </c>
      <c r="DT1651" s="16">
        <v>2</v>
      </c>
      <c r="DU1651" s="16">
        <f>MAX(0,MIN(AX1651,3))*2^14+MAX(0,MIN(AY1651,3))*2^12+MAX(0,MIN(AZ1651,3))*2^10+MAX(0,MIN(BA1651,3))*2^8+IF(AW1651&lt;0,31,IF(AW1651&gt;30,30,AW1651))</f>
        <v>0</v>
      </c>
      <c r="DV1651" s="16">
        <f>DD1651 + DE1651</f>
        <v>0</v>
      </c>
      <c r="DW1651" s="138"/>
      <c r="DX1651" s="137"/>
      <c r="DY1651" s="137"/>
      <c r="DZ1651" s="17"/>
      <c r="EA1651" s="15"/>
      <c r="EB1651" s="15"/>
      <c r="EC1651" s="15"/>
      <c r="ED1651" s="15"/>
    </row>
    <row r="1652" spans="1:134" ht="15" hidden="1" customHeight="1" x14ac:dyDescent="0.3">
      <c r="A1652" s="154"/>
      <c r="B1652" s="139"/>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48"/>
      <c r="AK1652" s="12"/>
      <c r="AL1652" s="12"/>
      <c r="AM1652" s="149"/>
      <c r="AN1652" s="150"/>
      <c r="AO1652" s="150"/>
      <c r="AP1652" s="150"/>
      <c r="AQ1652" s="140"/>
      <c r="AR1652" s="197"/>
      <c r="AS1652" s="12"/>
      <c r="AT1652" s="224"/>
      <c r="AU1652" s="266"/>
      <c r="AV1652" s="12"/>
      <c r="AW1652" s="12"/>
      <c r="AX1652" s="12"/>
      <c r="AY1652" s="12"/>
      <c r="AZ1652" s="12"/>
      <c r="BA1652" s="12"/>
      <c r="BB1652" s="14"/>
      <c r="BC1652" s="14"/>
      <c r="BD1652" s="15"/>
      <c r="BE1652" s="137"/>
      <c r="BF1652" s="146"/>
      <c r="BG1652" s="146"/>
      <c r="BH1652" s="146"/>
      <c r="BI1652" s="11"/>
      <c r="BJ1652" s="11"/>
      <c r="BK1652" s="11"/>
      <c r="BL1652" s="11"/>
      <c r="BM1652" s="11"/>
      <c r="BN1652" s="11"/>
      <c r="BO1652" s="11"/>
      <c r="BP1652" s="11"/>
      <c r="BQ1652" s="11"/>
      <c r="BR1652" s="11"/>
      <c r="BS1652" s="11"/>
      <c r="BT1652" s="11"/>
      <c r="BU1652" s="11"/>
      <c r="BV1652" s="15"/>
      <c r="BW1652" s="15"/>
      <c r="BX1652" s="15"/>
      <c r="BY1652" s="15"/>
      <c r="BZ1652" s="15"/>
      <c r="CA1652" s="15"/>
      <c r="CB1652" s="15"/>
      <c r="CC1652" s="15"/>
      <c r="CD1652" s="15"/>
      <c r="CE1652" s="15"/>
      <c r="CF1652" s="15"/>
      <c r="CG1652" s="15"/>
      <c r="CH1652" s="15"/>
      <c r="CI1652" s="15"/>
      <c r="CJ1652" s="15"/>
      <c r="CK1652" s="15"/>
      <c r="CL1652" s="15"/>
      <c r="CM1652" s="15"/>
      <c r="CN1652" s="15"/>
      <c r="CO1652" s="15"/>
      <c r="CP1652" s="15"/>
      <c r="CQ1652" s="15"/>
      <c r="CR1652" s="15"/>
      <c r="CS1652" s="15"/>
      <c r="CT1652" s="15"/>
      <c r="CU1652" s="15"/>
      <c r="CV1652" s="15"/>
      <c r="CW1652" s="15"/>
      <c r="CX1652" s="15"/>
      <c r="CY1652" s="15"/>
      <c r="CZ1652" s="15"/>
      <c r="DA1652" s="15"/>
      <c r="DB1652" s="16"/>
      <c r="DC1652" s="16"/>
      <c r="DD1652" s="16"/>
      <c r="DE1652" s="16"/>
      <c r="DF1652" s="17"/>
      <c r="DG1652" s="16"/>
      <c r="DH1652" s="16"/>
      <c r="DI1652" s="16"/>
      <c r="DJ1652" s="16"/>
      <c r="DK1652" s="16"/>
      <c r="DL1652" s="16"/>
      <c r="DM1652" s="13"/>
      <c r="DN1652" s="16"/>
      <c r="DO1652" s="16"/>
      <c r="DP1652" s="16"/>
      <c r="DQ1652" s="16"/>
      <c r="DR1652" s="16"/>
      <c r="DS1652" s="16"/>
      <c r="DT1652" s="16"/>
      <c r="DU1652" s="16"/>
      <c r="DV1652" s="16"/>
      <c r="DW1652" s="138"/>
      <c r="DX1652" s="137"/>
      <c r="DY1652" s="137"/>
      <c r="DZ1652" s="17"/>
      <c r="EA1652" s="15"/>
      <c r="EB1652" s="15"/>
      <c r="EC1652" s="15"/>
      <c r="ED1652" s="15"/>
    </row>
    <row r="1653" spans="1:134" ht="15" hidden="1" customHeight="1" x14ac:dyDescent="0.3">
      <c r="A1653" s="153"/>
      <c r="B1653" s="139"/>
      <c r="C1653" s="553" t="s">
        <v>2521</v>
      </c>
      <c r="D1653" s="151"/>
      <c r="E1653" s="151"/>
      <c r="F1653" s="151"/>
      <c r="G1653" s="151"/>
      <c r="H1653" s="151"/>
      <c r="I1653" s="151"/>
      <c r="J1653" s="151"/>
      <c r="K1653" s="151"/>
      <c r="L1653" s="151"/>
      <c r="M1653" s="151"/>
      <c r="N1653" s="151"/>
      <c r="O1653" s="151"/>
      <c r="P1653" s="151"/>
      <c r="Q1653" s="151"/>
      <c r="R1653" s="151"/>
      <c r="S1653" s="151"/>
      <c r="T1653" s="151"/>
      <c r="U1653" s="151"/>
      <c r="V1653" s="151"/>
      <c r="W1653" s="151"/>
      <c r="X1653" s="151"/>
      <c r="Y1653" s="151"/>
      <c r="Z1653" s="151"/>
      <c r="AA1653" s="151"/>
      <c r="AB1653" s="151"/>
      <c r="AC1653" s="151"/>
      <c r="AD1653" s="151"/>
      <c r="AE1653" s="151"/>
      <c r="AF1653" s="151"/>
      <c r="AG1653" s="151"/>
      <c r="AH1653" s="151"/>
      <c r="AI1653" s="151"/>
      <c r="AJ1653" s="148">
        <f>IF($DM1653=0,0,(IF(_xlfn.BITAND($DM1653, 128),"8,", "") &amp; IF(_xlfn.BITAND($DM1653,64),"7,", "") &amp; IF(_xlfn.BITAND($DM1653,7), _xlfn.BITAND($DM1653,7) &amp; ",", "") &amp; IF(_xlfn.BITAND($DM1653, 56), _xlfn.BITAND($DM1653, 56)/8, "")))</f>
        <v>0</v>
      </c>
      <c r="AK1653" s="483">
        <v>520271</v>
      </c>
      <c r="AL1653" s="483">
        <v>12</v>
      </c>
      <c r="AM1653" s="484" t="s">
        <v>165</v>
      </c>
      <c r="AN1653" s="485" t="s">
        <v>2522</v>
      </c>
      <c r="AO1653" s="485" t="s">
        <v>2478</v>
      </c>
      <c r="AP1653" s="485" t="s">
        <v>2522</v>
      </c>
      <c r="AQ1653" s="140"/>
      <c r="AR1653" s="197"/>
      <c r="AS1653" s="12"/>
      <c r="AT1653" s="198">
        <v>0.25</v>
      </c>
      <c r="AU1653" s="263">
        <v>0.25</v>
      </c>
      <c r="AV1653" s="12" t="s">
        <v>259</v>
      </c>
      <c r="AW1653" s="135">
        <v>0</v>
      </c>
      <c r="AX1653" s="135">
        <v>0</v>
      </c>
      <c r="AY1653" s="135">
        <v>0</v>
      </c>
      <c r="AZ1653" s="135">
        <v>0</v>
      </c>
      <c r="BA1653" s="135">
        <v>0</v>
      </c>
      <c r="BB1653" s="136"/>
      <c r="BC1653" s="136"/>
      <c r="BD1653" s="15"/>
      <c r="BE1653" s="137" t="str">
        <f>IF(C1653="","",C1653)</f>
        <v>MFG internal circuitry fault detection</v>
      </c>
      <c r="BF1653" s="146"/>
      <c r="BG1653" s="146"/>
      <c r="BH1653" s="146"/>
      <c r="BI1653" s="11"/>
      <c r="BJ1653" s="11"/>
      <c r="BK1653" s="11"/>
      <c r="BL1653" s="11"/>
      <c r="BM1653" s="11"/>
      <c r="BN1653" s="11"/>
      <c r="BO1653" s="11"/>
      <c r="BP1653" s="11"/>
      <c r="BQ1653" s="11"/>
      <c r="BR1653" s="11"/>
      <c r="BS1653" s="11"/>
      <c r="BT1653" s="11"/>
      <c r="BU1653" s="11"/>
      <c r="BV1653" s="15">
        <f>IF(UPPER(TRIM(D1653))="X",1,0)</f>
        <v>0</v>
      </c>
      <c r="BW1653" s="15">
        <f>IF(UPPER(TRIM(E1653))="X",1,0)</f>
        <v>0</v>
      </c>
      <c r="BX1653" s="15">
        <f>IF(UPPER(TRIM(F1653))="X",1,0)</f>
        <v>0</v>
      </c>
      <c r="BY1653" s="15">
        <f>IF(UPPER(TRIM(G1653))="X",1,0)</f>
        <v>0</v>
      </c>
      <c r="BZ1653" s="15">
        <f>IF(UPPER(TRIM(H1653))="X",1,0)</f>
        <v>0</v>
      </c>
      <c r="CA1653" s="15">
        <f>IF(UPPER(TRIM(J1653))="X",1,0)</f>
        <v>0</v>
      </c>
      <c r="CB1653" s="15">
        <f>IF(UPPER(TRIM(L1653))="X",1,0)</f>
        <v>0</v>
      </c>
      <c r="CC1653" s="15">
        <f>IF(UPPER(TRIM(M1653))="X",1,0)</f>
        <v>0</v>
      </c>
      <c r="CD1653" s="15">
        <f>IF(UPPER(TRIM(I1653))="X",1,0)</f>
        <v>0</v>
      </c>
      <c r="CE1653" s="15">
        <f>IF(UPPER(TRIM(K1653))="X",1,0)</f>
        <v>0</v>
      </c>
      <c r="CF1653" s="15">
        <f t="shared" ref="CF1653:CX1653" si="776">IF(UPPER(TRIM(N1653))="X",1,0)</f>
        <v>0</v>
      </c>
      <c r="CG1653" s="15">
        <f t="shared" si="776"/>
        <v>0</v>
      </c>
      <c r="CH1653" s="15">
        <f t="shared" si="776"/>
        <v>0</v>
      </c>
      <c r="CI1653" s="15">
        <f t="shared" si="776"/>
        <v>0</v>
      </c>
      <c r="CJ1653" s="15">
        <f t="shared" si="776"/>
        <v>0</v>
      </c>
      <c r="CK1653" s="15">
        <f t="shared" si="776"/>
        <v>0</v>
      </c>
      <c r="CL1653" s="15">
        <f t="shared" si="776"/>
        <v>0</v>
      </c>
      <c r="CM1653" s="15">
        <f t="shared" si="776"/>
        <v>0</v>
      </c>
      <c r="CN1653" s="15">
        <f t="shared" si="776"/>
        <v>0</v>
      </c>
      <c r="CO1653" s="15">
        <f t="shared" si="776"/>
        <v>0</v>
      </c>
      <c r="CP1653" s="15">
        <f t="shared" si="776"/>
        <v>0</v>
      </c>
      <c r="CQ1653" s="15">
        <f t="shared" si="776"/>
        <v>0</v>
      </c>
      <c r="CR1653" s="15">
        <f t="shared" si="776"/>
        <v>0</v>
      </c>
      <c r="CS1653" s="15">
        <f t="shared" si="776"/>
        <v>0</v>
      </c>
      <c r="CT1653" s="15">
        <f t="shared" si="776"/>
        <v>0</v>
      </c>
      <c r="CU1653" s="15">
        <f t="shared" si="776"/>
        <v>0</v>
      </c>
      <c r="CV1653" s="15">
        <f t="shared" si="776"/>
        <v>0</v>
      </c>
      <c r="CW1653" s="15">
        <f t="shared" si="776"/>
        <v>0</v>
      </c>
      <c r="CX1653" s="15">
        <f t="shared" si="776"/>
        <v>0</v>
      </c>
      <c r="CY1653" s="15">
        <v>0</v>
      </c>
      <c r="CZ1653" s="15">
        <f>IF(UPPER(TRIM(AH1653))="X",1,0)</f>
        <v>0</v>
      </c>
      <c r="DA1653" s="15">
        <v>0</v>
      </c>
      <c r="DB1653" s="16">
        <f>IF(UPPER(TRIM(AM1653))="P", 0, IF(UPPER(TRIM(AM1653))="C", 16384, IF(UPPER(TRIM(AM1653))="B", 32768, IF(UPPER(TRIM(AM1653))="U", 49152, -1))))</f>
        <v>0</v>
      </c>
      <c r="DC1653" s="16">
        <f>HEX2DEC(AN1653)</f>
        <v>4123</v>
      </c>
      <c r="DD1653" s="16">
        <f>IF(UPPER(TRIM(BB1653))="",0,IF(UPPER(TRIM(BB1653))="M",32,IF(UPPER(TRIM(BB1653))="H",64,IF(UPPER(TRIM(BB1653))="I",128,-1))))</f>
        <v>0</v>
      </c>
      <c r="DE1653" s="16">
        <f>IF(UPPER(TRIM(BC1653))="",0, IF(UPPER(TRIM(BC1653))="U",1,IF(UPPER(TRIM(BC1653))="A",2,IF(UPPER(TRIM(BC1653))="B1",4,IF(UPPER(TRIM(BC1653))="B2",8,IF(UPPER(TRIM(BC1653))="C",16,-1))))))</f>
        <v>0</v>
      </c>
      <c r="DF1653" s="17"/>
      <c r="DG1653" s="16">
        <v>758</v>
      </c>
      <c r="DH1653" s="16">
        <f>AK1653</f>
        <v>520271</v>
      </c>
      <c r="DI1653" s="16">
        <f>AL1653</f>
        <v>12</v>
      </c>
      <c r="DJ1653" s="16">
        <f>DB1653 + DC1653</f>
        <v>4123</v>
      </c>
      <c r="DK1653" s="16">
        <f>HEX2DEC(AO1653)</f>
        <v>73</v>
      </c>
      <c r="DL1653" s="16">
        <f>HEX2DEC(AP1653)</f>
        <v>4123</v>
      </c>
      <c r="DM1653" s="185">
        <v>0</v>
      </c>
      <c r="DN1653" s="16">
        <v>588</v>
      </c>
      <c r="DO1653" s="16">
        <f>BV1653*2^15+BW1653*2^14+BX1653*2^13+BY1653*2^12+BZ1653*2^11+CA1653*2^10+CB1653*2^9+CC1653*2^8+CD1653*2^7+CE1653*2^6+CF1653*2^5+CG1653*2^4+CH1653*2^3+CI1653*2^2+CJ1653*2^1+CK1653*2^0</f>
        <v>0</v>
      </c>
      <c r="DP1653" s="16">
        <f>CL1653*2^15+CM1653*2^14+CN1653*2^13+CO1653*2^12+CP1653*2^11+CQ1653*2^10+CR1653*2^9+CS1653*2^8+CT1653*2^7+CU1653*2^6+CV1653*2^5+CW1653*2^4+CX1653*2^3+CY1653*2^2+CZ1653*2^1+DA1653*2^0</f>
        <v>0</v>
      </c>
      <c r="DQ1653" s="16">
        <f>IF(DS1653=2,AT1653*1000,AT1653)</f>
        <v>250</v>
      </c>
      <c r="DR1653" s="16">
        <f>IF(DT1653=2,AU1653*1000,AU1653)</f>
        <v>250</v>
      </c>
      <c r="DS1653" s="16">
        <v>2</v>
      </c>
      <c r="DT1653" s="16">
        <v>2</v>
      </c>
      <c r="DU1653" s="16">
        <f>MAX(0,MIN(AX1653,3))*2^14+MAX(0,MIN(AY1653,3))*2^12+MAX(0,MIN(AZ1653,3))*2^10+MAX(0,MIN(BA1653,3))*2^8+IF(AW1653&lt;0,31,IF(AW1653&gt;30,30,AW1653))</f>
        <v>0</v>
      </c>
      <c r="DV1653" s="16">
        <f>DD1653 + DE1653</f>
        <v>0</v>
      </c>
      <c r="DW1653" s="138"/>
      <c r="DX1653" s="137"/>
      <c r="DY1653" s="137"/>
      <c r="DZ1653" s="17"/>
      <c r="EA1653" s="15"/>
      <c r="EB1653" s="15"/>
      <c r="EC1653" s="15"/>
      <c r="ED1653" s="15"/>
    </row>
    <row r="1654" spans="1:134" ht="15" hidden="1" customHeight="1" x14ac:dyDescent="0.3">
      <c r="A1654" s="153"/>
      <c r="B1654" s="139"/>
      <c r="C1654" s="553"/>
      <c r="D1654" s="204"/>
      <c r="E1654" s="204"/>
      <c r="F1654" s="204"/>
      <c r="G1654" s="204"/>
      <c r="H1654" s="204"/>
      <c r="I1654" s="204"/>
      <c r="J1654" s="204"/>
      <c r="K1654" s="204"/>
      <c r="L1654" s="204"/>
      <c r="M1654" s="204"/>
      <c r="N1654" s="204"/>
      <c r="O1654" s="204"/>
      <c r="P1654" s="204"/>
      <c r="Q1654" s="204"/>
      <c r="R1654" s="204"/>
      <c r="S1654" s="204"/>
      <c r="T1654" s="204"/>
      <c r="U1654" s="204"/>
      <c r="V1654" s="204"/>
      <c r="W1654" s="204"/>
      <c r="X1654" s="204"/>
      <c r="Y1654" s="204"/>
      <c r="Z1654" s="204"/>
      <c r="AA1654" s="204"/>
      <c r="AB1654" s="204"/>
      <c r="AC1654" s="204"/>
      <c r="AD1654" s="204"/>
      <c r="AE1654" s="204"/>
      <c r="AF1654" s="204"/>
      <c r="AG1654" s="204"/>
      <c r="AH1654" s="204"/>
      <c r="AI1654" s="204"/>
      <c r="AJ1654" s="148"/>
      <c r="AK1654" s="184"/>
      <c r="AL1654" s="184"/>
      <c r="AM1654" s="286"/>
      <c r="AN1654" s="287"/>
      <c r="AO1654" s="287"/>
      <c r="AP1654" s="287"/>
      <c r="AQ1654" s="140"/>
      <c r="AR1654" s="197"/>
      <c r="AS1654" s="12"/>
      <c r="AT1654" s="224"/>
      <c r="AU1654" s="266"/>
      <c r="AV1654" s="12"/>
      <c r="AW1654" s="12"/>
      <c r="AX1654" s="12"/>
      <c r="AY1654" s="12"/>
      <c r="AZ1654" s="12"/>
      <c r="BA1654" s="12"/>
      <c r="BB1654" s="14"/>
      <c r="BC1654" s="14"/>
      <c r="BD1654" s="15"/>
      <c r="BE1654" s="137"/>
      <c r="BF1654" s="146"/>
      <c r="BG1654" s="146"/>
      <c r="BH1654" s="146"/>
      <c r="BI1654" s="11"/>
      <c r="BJ1654" s="11"/>
      <c r="BK1654" s="11"/>
      <c r="BL1654" s="11"/>
      <c r="BM1654" s="11"/>
      <c r="BN1654" s="11"/>
      <c r="BO1654" s="11"/>
      <c r="BP1654" s="11"/>
      <c r="BQ1654" s="11"/>
      <c r="BR1654" s="11"/>
      <c r="BS1654" s="11"/>
      <c r="BT1654" s="11"/>
      <c r="BU1654" s="11"/>
      <c r="BV1654" s="15"/>
      <c r="BW1654" s="15"/>
      <c r="BX1654" s="15"/>
      <c r="BY1654" s="15"/>
      <c r="BZ1654" s="15"/>
      <c r="CA1654" s="15"/>
      <c r="CB1654" s="15"/>
      <c r="CC1654" s="15"/>
      <c r="CD1654" s="15"/>
      <c r="CE1654" s="15"/>
      <c r="CF1654" s="15"/>
      <c r="CG1654" s="15"/>
      <c r="CH1654" s="15"/>
      <c r="CI1654" s="15"/>
      <c r="CJ1654" s="15"/>
      <c r="CK1654" s="15"/>
      <c r="CL1654" s="15"/>
      <c r="CM1654" s="15"/>
      <c r="CN1654" s="15"/>
      <c r="CO1654" s="15"/>
      <c r="CP1654" s="15"/>
      <c r="CQ1654" s="15"/>
      <c r="CR1654" s="15"/>
      <c r="CS1654" s="15"/>
      <c r="CT1654" s="15"/>
      <c r="CU1654" s="15"/>
      <c r="CV1654" s="15"/>
      <c r="CW1654" s="15"/>
      <c r="CX1654" s="15"/>
      <c r="CY1654" s="15"/>
      <c r="CZ1654" s="15"/>
      <c r="DA1654" s="15"/>
      <c r="DB1654" s="16"/>
      <c r="DC1654" s="16"/>
      <c r="DD1654" s="16"/>
      <c r="DE1654" s="16"/>
      <c r="DF1654" s="17"/>
      <c r="DG1654" s="16"/>
      <c r="DH1654" s="16"/>
      <c r="DI1654" s="16"/>
      <c r="DJ1654" s="16"/>
      <c r="DK1654" s="16"/>
      <c r="DL1654" s="16"/>
      <c r="DM1654" s="185"/>
      <c r="DN1654" s="16"/>
      <c r="DO1654" s="16"/>
      <c r="DP1654" s="16"/>
      <c r="DQ1654" s="16"/>
      <c r="DR1654" s="16"/>
      <c r="DS1654" s="16"/>
      <c r="DT1654" s="16"/>
      <c r="DU1654" s="16"/>
      <c r="DV1654" s="16"/>
      <c r="DW1654" s="138"/>
      <c r="DX1654" s="137"/>
      <c r="DY1654" s="137"/>
      <c r="DZ1654" s="17"/>
      <c r="EA1654" s="15"/>
      <c r="EB1654" s="15"/>
      <c r="EC1654" s="15"/>
      <c r="ED1654" s="15"/>
    </row>
    <row r="1655" spans="1:134" ht="15" hidden="1" customHeight="1" x14ac:dyDescent="0.3">
      <c r="A1655" s="340"/>
      <c r="B1655" s="139"/>
      <c r="C1655" s="553" t="s">
        <v>2523</v>
      </c>
      <c r="D1655" s="151"/>
      <c r="E1655" s="151"/>
      <c r="F1655" s="151"/>
      <c r="G1655" s="151"/>
      <c r="H1655" s="151"/>
      <c r="I1655" s="151"/>
      <c r="J1655" s="151"/>
      <c r="K1655" s="151"/>
      <c r="L1655" s="151"/>
      <c r="M1655" s="151"/>
      <c r="N1655" s="151"/>
      <c r="O1655" s="151"/>
      <c r="P1655" s="151"/>
      <c r="Q1655" s="151"/>
      <c r="R1655" s="151"/>
      <c r="S1655" s="151"/>
      <c r="T1655" s="151"/>
      <c r="U1655" s="151"/>
      <c r="V1655" s="151"/>
      <c r="W1655" s="151"/>
      <c r="X1655" s="151"/>
      <c r="Y1655" s="151"/>
      <c r="Z1655" s="151"/>
      <c r="AA1655" s="151"/>
      <c r="AB1655" s="151"/>
      <c r="AC1655" s="151"/>
      <c r="AD1655" s="151"/>
      <c r="AE1655" s="151"/>
      <c r="AF1655" s="151"/>
      <c r="AG1655" s="151"/>
      <c r="AH1655" s="151"/>
      <c r="AI1655" s="151"/>
      <c r="AJ1655" s="148">
        <f>IF($DM1655=0,0,(IF(_xlfn.BITAND($DM1655, 128),"8,", "") &amp; IF(_xlfn.BITAND($DM1655,64),"7,", "") &amp; IF(_xlfn.BITAND($DM1655,7), _xlfn.BITAND($DM1655,7) &amp; ",", "") &amp; IF(_xlfn.BITAND($DM1655, 56), _xlfn.BITAND($DM1655, 56)/8, "")))</f>
        <v>0</v>
      </c>
      <c r="AK1655" s="483">
        <v>520297</v>
      </c>
      <c r="AL1655" s="483">
        <v>1</v>
      </c>
      <c r="AM1655" s="484" t="s">
        <v>165</v>
      </c>
      <c r="AN1655" s="485" t="s">
        <v>2524</v>
      </c>
      <c r="AO1655" s="485" t="s">
        <v>167</v>
      </c>
      <c r="AP1655" s="485" t="s">
        <v>2524</v>
      </c>
      <c r="AQ1655" s="132" t="s">
        <v>2525</v>
      </c>
      <c r="AR1655" s="225">
        <v>-25</v>
      </c>
      <c r="AS1655" s="142" t="s">
        <v>170</v>
      </c>
      <c r="AT1655" s="198">
        <v>5</v>
      </c>
      <c r="AU1655" s="263">
        <v>1</v>
      </c>
      <c r="AV1655" s="12" t="s">
        <v>259</v>
      </c>
      <c r="AW1655" s="135">
        <v>0</v>
      </c>
      <c r="AX1655" s="135">
        <v>0</v>
      </c>
      <c r="AY1655" s="135">
        <v>0</v>
      </c>
      <c r="AZ1655" s="135">
        <v>0</v>
      </c>
      <c r="BA1655" s="135">
        <v>0</v>
      </c>
      <c r="BB1655" s="136"/>
      <c r="BC1655" s="136"/>
      <c r="BD1655" s="15"/>
      <c r="BE1655" s="137" t="str">
        <f>IF(C1655="","",C1655)</f>
        <v>MFG flow lower than expected</v>
      </c>
      <c r="BF1655" s="146"/>
      <c r="BG1655" s="146"/>
      <c r="BH1655" s="146"/>
      <c r="BI1655" s="11"/>
      <c r="BJ1655" s="11"/>
      <c r="BK1655" s="11"/>
      <c r="BL1655" s="11"/>
      <c r="BM1655" s="11"/>
      <c r="BN1655" s="11"/>
      <c r="BO1655" s="11"/>
      <c r="BP1655" s="11"/>
      <c r="BQ1655" s="11"/>
      <c r="BR1655" s="11"/>
      <c r="BS1655" s="11"/>
      <c r="BT1655" s="11"/>
      <c r="BU1655" s="11"/>
      <c r="BV1655" s="15">
        <f>IF(UPPER(TRIM(D1655))="X",1,0)</f>
        <v>0</v>
      </c>
      <c r="BW1655" s="15">
        <f>IF(UPPER(TRIM(E1655))="X",1,0)</f>
        <v>0</v>
      </c>
      <c r="BX1655" s="15">
        <f>IF(UPPER(TRIM(F1655))="X",1,0)</f>
        <v>0</v>
      </c>
      <c r="BY1655" s="15">
        <f>IF(UPPER(TRIM(G1655))="X",1,0)</f>
        <v>0</v>
      </c>
      <c r="BZ1655" s="15">
        <f>IF(UPPER(TRIM(H1655))="X",1,0)</f>
        <v>0</v>
      </c>
      <c r="CA1655" s="15">
        <f>IF(UPPER(TRIM(J1655))="X",1,0)</f>
        <v>0</v>
      </c>
      <c r="CB1655" s="15">
        <f>IF(UPPER(TRIM(L1655))="X",1,0)</f>
        <v>0</v>
      </c>
      <c r="CC1655" s="15">
        <f>IF(UPPER(TRIM(M1655))="X",1,0)</f>
        <v>0</v>
      </c>
      <c r="CD1655" s="15">
        <f>IF(UPPER(TRIM(I1655))="X",1,0)</f>
        <v>0</v>
      </c>
      <c r="CE1655" s="15">
        <f>IF(UPPER(TRIM(K1655))="X",1,0)</f>
        <v>0</v>
      </c>
      <c r="CF1655" s="15">
        <f t="shared" ref="CF1655:CX1655" si="777">IF(UPPER(TRIM(N1655))="X",1,0)</f>
        <v>0</v>
      </c>
      <c r="CG1655" s="15">
        <f t="shared" si="777"/>
        <v>0</v>
      </c>
      <c r="CH1655" s="15">
        <f t="shared" si="777"/>
        <v>0</v>
      </c>
      <c r="CI1655" s="15">
        <f t="shared" si="777"/>
        <v>0</v>
      </c>
      <c r="CJ1655" s="15">
        <f t="shared" si="777"/>
        <v>0</v>
      </c>
      <c r="CK1655" s="15">
        <f t="shared" si="777"/>
        <v>0</v>
      </c>
      <c r="CL1655" s="15">
        <f t="shared" si="777"/>
        <v>0</v>
      </c>
      <c r="CM1655" s="15">
        <f t="shared" si="777"/>
        <v>0</v>
      </c>
      <c r="CN1655" s="15">
        <f t="shared" si="777"/>
        <v>0</v>
      </c>
      <c r="CO1655" s="15">
        <f t="shared" si="777"/>
        <v>0</v>
      </c>
      <c r="CP1655" s="15">
        <f t="shared" si="777"/>
        <v>0</v>
      </c>
      <c r="CQ1655" s="15">
        <f t="shared" si="777"/>
        <v>0</v>
      </c>
      <c r="CR1655" s="15">
        <f t="shared" si="777"/>
        <v>0</v>
      </c>
      <c r="CS1655" s="15">
        <f t="shared" si="777"/>
        <v>0</v>
      </c>
      <c r="CT1655" s="15">
        <f t="shared" si="777"/>
        <v>0</v>
      </c>
      <c r="CU1655" s="15">
        <f t="shared" si="777"/>
        <v>0</v>
      </c>
      <c r="CV1655" s="15">
        <f t="shared" si="777"/>
        <v>0</v>
      </c>
      <c r="CW1655" s="15">
        <f t="shared" si="777"/>
        <v>0</v>
      </c>
      <c r="CX1655" s="15">
        <f t="shared" si="777"/>
        <v>0</v>
      </c>
      <c r="CY1655" s="15">
        <v>0</v>
      </c>
      <c r="CZ1655" s="15">
        <f>IF(UPPER(TRIM(AH1655))="X",1,0)</f>
        <v>0</v>
      </c>
      <c r="DA1655" s="15">
        <v>0</v>
      </c>
      <c r="DB1655" s="16">
        <f>IF(UPPER(TRIM(AM1655))="P", 0, IF(UPPER(TRIM(AM1655))="C", 16384, IF(UPPER(TRIM(AM1655))="B", 32768, IF(UPPER(TRIM(AM1655))="U", 49152, -1))))</f>
        <v>0</v>
      </c>
      <c r="DC1655" s="16">
        <f>HEX2DEC(AN1655)</f>
        <v>4161</v>
      </c>
      <c r="DD1655" s="16">
        <f>IF(UPPER(TRIM(BB1655))="",0,IF(UPPER(TRIM(BB1655))="M",32,IF(UPPER(TRIM(BB1655))="H",64,IF(UPPER(TRIM(BB1655))="I",128,-1))))</f>
        <v>0</v>
      </c>
      <c r="DE1655" s="16">
        <f>IF(UPPER(TRIM(BC1655))="",0, IF(UPPER(TRIM(BC1655))="U",1,IF(UPPER(TRIM(BC1655))="A",2,IF(UPPER(TRIM(BC1655))="B1",4,IF(UPPER(TRIM(BC1655))="B2",8,IF(UPPER(TRIM(BC1655))="C",16,-1))))))</f>
        <v>0</v>
      </c>
      <c r="DF1655" s="17"/>
      <c r="DG1655" s="16">
        <v>858</v>
      </c>
      <c r="DH1655" s="16">
        <f>AK1655</f>
        <v>520297</v>
      </c>
      <c r="DI1655" s="16">
        <f>AL1655</f>
        <v>1</v>
      </c>
      <c r="DJ1655" s="16">
        <f>DB1655 + DC1655</f>
        <v>4161</v>
      </c>
      <c r="DK1655" s="16">
        <f>HEX2DEC(AO1655)</f>
        <v>0</v>
      </c>
      <c r="DL1655" s="16">
        <f>HEX2DEC(AP1655)</f>
        <v>4161</v>
      </c>
      <c r="DM1655" s="13">
        <v>0</v>
      </c>
      <c r="DN1655" s="16">
        <v>685</v>
      </c>
      <c r="DO1655" s="16">
        <f>BV1655*2^15+BW1655*2^14+BX1655*2^13+BY1655*2^12+BZ1655*2^11+CA1655*2^10+CB1655*2^9+CC1655*2^8+CD1655*2^7+CE1655*2^6+CF1655*2^5+CG1655*2^4+CH1655*2^3+CI1655*2^2+CJ1655*2^1+CK1655*2^0</f>
        <v>0</v>
      </c>
      <c r="DP1655" s="16">
        <f>CL1655*2^15+CM1655*2^14+CN1655*2^13+CO1655*2^12+CP1655*2^11+CQ1655*2^10+CR1655*2^9+CS1655*2^8+CT1655*2^7+CU1655*2^6+CV1655*2^5+CW1655*2^4+CX1655*2^3+CY1655*2^2+CZ1655*2^1+DA1655*2^0</f>
        <v>0</v>
      </c>
      <c r="DQ1655" s="16">
        <f>IF(DS1655=2,AT1655*1000,AT1655)</f>
        <v>5000</v>
      </c>
      <c r="DR1655" s="16">
        <f>IF(DT1655=2,AU1655*1000,AU1655)</f>
        <v>1000</v>
      </c>
      <c r="DS1655" s="16">
        <v>2</v>
      </c>
      <c r="DT1655" s="16">
        <v>2</v>
      </c>
      <c r="DU1655" s="16">
        <f>MAX(0,MIN(AX1655,3))*2^14+MAX(0,MIN(AY1655,3))*2^12+MAX(0,MIN(AZ1655,3))*2^10+MAX(0,MIN(BA1655,3))*2^8+IF(AW1655&lt;0,31,IF(AW1655&gt;30,30,AW1655))</f>
        <v>0</v>
      </c>
      <c r="DV1655" s="16">
        <f>DD1655 + DE1655</f>
        <v>0</v>
      </c>
      <c r="DW1655" s="138"/>
      <c r="DX1655" s="137"/>
      <c r="DY1655" s="137"/>
      <c r="DZ1655" s="17"/>
      <c r="EA1655" s="15"/>
      <c r="EB1655" s="15"/>
      <c r="EC1655" s="15"/>
      <c r="ED1655" s="15"/>
    </row>
    <row r="1656" spans="1:134" ht="15" hidden="1" customHeight="1" x14ac:dyDescent="0.3">
      <c r="A1656" s="220"/>
      <c r="B1656" s="139"/>
      <c r="C1656" s="553"/>
      <c r="D1656" s="256"/>
      <c r="E1656" s="256"/>
      <c r="F1656" s="256"/>
      <c r="G1656" s="256"/>
      <c r="H1656" s="256"/>
      <c r="I1656" s="256"/>
      <c r="J1656" s="256"/>
      <c r="K1656" s="256"/>
      <c r="L1656" s="256"/>
      <c r="M1656" s="256"/>
      <c r="N1656" s="256"/>
      <c r="O1656" s="256"/>
      <c r="P1656" s="256"/>
      <c r="Q1656" s="256"/>
      <c r="R1656" s="256"/>
      <c r="S1656" s="256"/>
      <c r="T1656" s="256"/>
      <c r="U1656" s="256"/>
      <c r="V1656" s="256"/>
      <c r="W1656" s="256"/>
      <c r="X1656" s="256"/>
      <c r="Y1656" s="256"/>
      <c r="Z1656" s="256"/>
      <c r="AA1656" s="256"/>
      <c r="AB1656" s="256"/>
      <c r="AC1656" s="256"/>
      <c r="AD1656" s="256"/>
      <c r="AE1656" s="256"/>
      <c r="AF1656" s="256"/>
      <c r="AG1656" s="256"/>
      <c r="AH1656" s="256"/>
      <c r="AI1656" s="256"/>
      <c r="AJ1656" s="148"/>
      <c r="AK1656" s="184"/>
      <c r="AL1656" s="184"/>
      <c r="AM1656" s="286"/>
      <c r="AN1656" s="287"/>
      <c r="AO1656" s="287"/>
      <c r="AP1656" s="287"/>
      <c r="AQ1656" s="132" t="s">
        <v>308</v>
      </c>
      <c r="AR1656" s="134">
        <v>800</v>
      </c>
      <c r="AS1656" s="12" t="s">
        <v>191</v>
      </c>
      <c r="AT1656" s="224"/>
      <c r="AU1656" s="266"/>
      <c r="AV1656" s="12"/>
      <c r="AW1656" s="12"/>
      <c r="AX1656" s="12"/>
      <c r="AY1656" s="12"/>
      <c r="AZ1656" s="12"/>
      <c r="BA1656" s="12"/>
      <c r="BB1656" s="14"/>
      <c r="BC1656" s="14"/>
      <c r="BD1656" s="15"/>
      <c r="BE1656" s="137"/>
      <c r="BF1656" s="146"/>
      <c r="BG1656" s="146"/>
      <c r="BH1656" s="146"/>
      <c r="BI1656" s="11"/>
      <c r="BJ1656" s="11"/>
      <c r="BK1656" s="11"/>
      <c r="BL1656" s="11"/>
      <c r="BM1656" s="11"/>
      <c r="BN1656" s="11"/>
      <c r="BO1656" s="11"/>
      <c r="BP1656" s="11"/>
      <c r="BQ1656" s="11"/>
      <c r="BR1656" s="11"/>
      <c r="BS1656" s="11"/>
      <c r="BT1656" s="11"/>
      <c r="BU1656" s="11"/>
      <c r="BV1656" s="15"/>
      <c r="BW1656" s="15"/>
      <c r="BX1656" s="15"/>
      <c r="BY1656" s="15"/>
      <c r="BZ1656" s="15"/>
      <c r="CA1656" s="15"/>
      <c r="CB1656" s="15"/>
      <c r="CC1656" s="15"/>
      <c r="CD1656" s="15"/>
      <c r="CE1656" s="15"/>
      <c r="CF1656" s="15"/>
      <c r="CG1656" s="15"/>
      <c r="CH1656" s="15"/>
      <c r="CI1656" s="15"/>
      <c r="CJ1656" s="15"/>
      <c r="CK1656" s="15"/>
      <c r="CL1656" s="15"/>
      <c r="CM1656" s="15"/>
      <c r="CN1656" s="15"/>
      <c r="CO1656" s="15"/>
      <c r="CP1656" s="15"/>
      <c r="CQ1656" s="15"/>
      <c r="CR1656" s="15"/>
      <c r="CS1656" s="15"/>
      <c r="CT1656" s="15"/>
      <c r="CU1656" s="15"/>
      <c r="CV1656" s="15"/>
      <c r="CW1656" s="15"/>
      <c r="CX1656" s="15"/>
      <c r="CY1656" s="15"/>
      <c r="CZ1656" s="15"/>
      <c r="DA1656" s="15"/>
      <c r="DB1656" s="16"/>
      <c r="DC1656" s="16"/>
      <c r="DD1656" s="16"/>
      <c r="DE1656" s="16"/>
      <c r="DF1656" s="17"/>
      <c r="DG1656" s="16"/>
      <c r="DH1656" s="16"/>
      <c r="DI1656" s="16"/>
      <c r="DJ1656" s="16"/>
      <c r="DK1656" s="16"/>
      <c r="DL1656" s="16"/>
      <c r="DM1656" s="185"/>
      <c r="DN1656" s="16"/>
      <c r="DO1656" s="16"/>
      <c r="DP1656" s="16"/>
      <c r="DQ1656" s="16"/>
      <c r="DR1656" s="16"/>
      <c r="DS1656" s="16"/>
      <c r="DT1656" s="16"/>
      <c r="DU1656" s="16"/>
      <c r="DV1656" s="16"/>
      <c r="DW1656" s="138"/>
      <c r="DX1656" s="137"/>
      <c r="DY1656" s="137"/>
      <c r="DZ1656" s="17"/>
      <c r="EA1656" s="15"/>
      <c r="EB1656" s="15"/>
      <c r="EC1656" s="15"/>
      <c r="ED1656" s="15"/>
    </row>
    <row r="1657" spans="1:134" ht="15" hidden="1" customHeight="1" x14ac:dyDescent="0.3">
      <c r="A1657" s="154"/>
      <c r="B1657" s="139"/>
      <c r="C1657" s="553"/>
      <c r="D1657" s="256"/>
      <c r="E1657" s="256"/>
      <c r="F1657" s="256"/>
      <c r="G1657" s="256"/>
      <c r="H1657" s="256"/>
      <c r="I1657" s="256"/>
      <c r="J1657" s="256"/>
      <c r="K1657" s="256"/>
      <c r="L1657" s="256"/>
      <c r="M1657" s="256"/>
      <c r="N1657" s="256"/>
      <c r="O1657" s="256"/>
      <c r="P1657" s="256"/>
      <c r="Q1657" s="256"/>
      <c r="R1657" s="256"/>
      <c r="S1657" s="256"/>
      <c r="T1657" s="256"/>
      <c r="U1657" s="256"/>
      <c r="V1657" s="256"/>
      <c r="W1657" s="256"/>
      <c r="X1657" s="256"/>
      <c r="Y1657" s="256"/>
      <c r="Z1657" s="256"/>
      <c r="AA1657" s="256"/>
      <c r="AB1657" s="256"/>
      <c r="AC1657" s="256"/>
      <c r="AD1657" s="256"/>
      <c r="AE1657" s="256"/>
      <c r="AF1657" s="256"/>
      <c r="AG1657" s="256"/>
      <c r="AH1657" s="256"/>
      <c r="AI1657" s="256"/>
      <c r="AJ1657" s="148"/>
      <c r="AK1657" s="184"/>
      <c r="AL1657" s="184"/>
      <c r="AM1657" s="286"/>
      <c r="AN1657" s="287"/>
      <c r="AO1657" s="287"/>
      <c r="AP1657" s="287"/>
      <c r="AQ1657" s="140" t="s">
        <v>359</v>
      </c>
      <c r="AR1657" s="147">
        <v>10</v>
      </c>
      <c r="AS1657" s="142" t="s">
        <v>194</v>
      </c>
      <c r="AT1657" s="224"/>
      <c r="AU1657" s="266"/>
      <c r="AV1657" s="12"/>
      <c r="AW1657" s="12"/>
      <c r="AX1657" s="12"/>
      <c r="AY1657" s="12"/>
      <c r="AZ1657" s="12"/>
      <c r="BA1657" s="12"/>
      <c r="BB1657" s="14"/>
      <c r="BC1657" s="14"/>
      <c r="BD1657" s="15"/>
      <c r="BE1657" s="137"/>
      <c r="BF1657" s="146"/>
      <c r="BG1657" s="146"/>
      <c r="BH1657" s="146"/>
      <c r="BI1657" s="11"/>
      <c r="BJ1657" s="11"/>
      <c r="BK1657" s="11"/>
      <c r="BL1657" s="11"/>
      <c r="BM1657" s="11"/>
      <c r="BN1657" s="11"/>
      <c r="BO1657" s="11"/>
      <c r="BP1657" s="11"/>
      <c r="BQ1657" s="11"/>
      <c r="BR1657" s="11"/>
      <c r="BS1657" s="11"/>
      <c r="BT1657" s="11"/>
      <c r="BU1657" s="11"/>
      <c r="BV1657" s="15"/>
      <c r="BW1657" s="15"/>
      <c r="BX1657" s="15"/>
      <c r="BY1657" s="15"/>
      <c r="BZ1657" s="15"/>
      <c r="CA1657" s="15"/>
      <c r="CB1657" s="15"/>
      <c r="CC1657" s="15"/>
      <c r="CD1657" s="15"/>
      <c r="CE1657" s="15"/>
      <c r="CF1657" s="15"/>
      <c r="CG1657" s="15"/>
      <c r="CH1657" s="15"/>
      <c r="CI1657" s="15"/>
      <c r="CJ1657" s="15"/>
      <c r="CK1657" s="15"/>
      <c r="CL1657" s="15"/>
      <c r="CM1657" s="15"/>
      <c r="CN1657" s="15"/>
      <c r="CO1657" s="15"/>
      <c r="CP1657" s="15"/>
      <c r="CQ1657" s="15"/>
      <c r="CR1657" s="15"/>
      <c r="CS1657" s="15"/>
      <c r="CT1657" s="15"/>
      <c r="CU1657" s="15"/>
      <c r="CV1657" s="15"/>
      <c r="CW1657" s="15"/>
      <c r="CX1657" s="15"/>
      <c r="CY1657" s="15"/>
      <c r="CZ1657" s="15"/>
      <c r="DA1657" s="15"/>
      <c r="DB1657" s="16"/>
      <c r="DC1657" s="16"/>
      <c r="DD1657" s="16"/>
      <c r="DE1657" s="16"/>
      <c r="DF1657" s="17"/>
      <c r="DG1657" s="16"/>
      <c r="DH1657" s="16"/>
      <c r="DI1657" s="16"/>
      <c r="DJ1657" s="16"/>
      <c r="DK1657" s="16"/>
      <c r="DL1657" s="16"/>
      <c r="DM1657" s="185"/>
      <c r="DN1657" s="16"/>
      <c r="DO1657" s="16"/>
      <c r="DP1657" s="16"/>
      <c r="DQ1657" s="16"/>
      <c r="DR1657" s="16"/>
      <c r="DS1657" s="16"/>
      <c r="DT1657" s="16"/>
      <c r="DU1657" s="16"/>
      <c r="DV1657" s="16"/>
      <c r="DW1657" s="138"/>
      <c r="DX1657" s="137"/>
      <c r="DY1657" s="137"/>
      <c r="DZ1657" s="17"/>
      <c r="EA1657" s="15"/>
      <c r="EB1657" s="15"/>
      <c r="EC1657" s="15"/>
      <c r="ED1657" s="15"/>
    </row>
    <row r="1658" spans="1:134" ht="15" hidden="1" customHeight="1" x14ac:dyDescent="0.3">
      <c r="A1658" s="123"/>
      <c r="B1658" s="139"/>
      <c r="C1658" s="553"/>
      <c r="D1658" s="204"/>
      <c r="E1658" s="204"/>
      <c r="F1658" s="204"/>
      <c r="G1658" s="204"/>
      <c r="H1658" s="204"/>
      <c r="I1658" s="204"/>
      <c r="J1658" s="204"/>
      <c r="K1658" s="204"/>
      <c r="L1658" s="204"/>
      <c r="M1658" s="204"/>
      <c r="N1658" s="204"/>
      <c r="O1658" s="204"/>
      <c r="P1658" s="204"/>
      <c r="Q1658" s="204"/>
      <c r="R1658" s="204"/>
      <c r="S1658" s="204"/>
      <c r="T1658" s="204"/>
      <c r="U1658" s="204"/>
      <c r="V1658" s="204"/>
      <c r="W1658" s="204"/>
      <c r="X1658" s="204"/>
      <c r="Y1658" s="204"/>
      <c r="Z1658" s="204"/>
      <c r="AA1658" s="204"/>
      <c r="AB1658" s="204"/>
      <c r="AC1658" s="204"/>
      <c r="AD1658" s="204"/>
      <c r="AE1658" s="204"/>
      <c r="AF1658" s="204"/>
      <c r="AG1658" s="204"/>
      <c r="AH1658" s="204"/>
      <c r="AI1658" s="204"/>
      <c r="AJ1658" s="148"/>
      <c r="AK1658" s="184"/>
      <c r="AL1658" s="184"/>
      <c r="AM1658" s="286"/>
      <c r="AN1658" s="287"/>
      <c r="AO1658" s="287"/>
      <c r="AP1658" s="287"/>
      <c r="AQ1658" s="140"/>
      <c r="AR1658" s="197"/>
      <c r="AS1658" s="12"/>
      <c r="AT1658" s="224"/>
      <c r="AU1658" s="266"/>
      <c r="AV1658" s="12"/>
      <c r="AW1658" s="12"/>
      <c r="AX1658" s="12"/>
      <c r="AY1658" s="12"/>
      <c r="AZ1658" s="12"/>
      <c r="BA1658" s="12"/>
      <c r="BB1658" s="14"/>
      <c r="BC1658" s="14"/>
      <c r="BD1658" s="15"/>
      <c r="BE1658" s="137"/>
      <c r="BF1658" s="146"/>
      <c r="BG1658" s="146"/>
      <c r="BH1658" s="146"/>
      <c r="BI1658" s="11"/>
      <c r="BJ1658" s="11"/>
      <c r="BK1658" s="11"/>
      <c r="BL1658" s="11"/>
      <c r="BM1658" s="11"/>
      <c r="BN1658" s="11"/>
      <c r="BO1658" s="11"/>
      <c r="BP1658" s="11"/>
      <c r="BQ1658" s="11"/>
      <c r="BR1658" s="11"/>
      <c r="BS1658" s="11"/>
      <c r="BT1658" s="11"/>
      <c r="BU1658" s="11"/>
      <c r="BV1658" s="15"/>
      <c r="BW1658" s="15"/>
      <c r="BX1658" s="15"/>
      <c r="BY1658" s="15"/>
      <c r="BZ1658" s="15"/>
      <c r="CA1658" s="15"/>
      <c r="CB1658" s="15"/>
      <c r="CC1658" s="15"/>
      <c r="CD1658" s="15"/>
      <c r="CE1658" s="15"/>
      <c r="CF1658" s="15"/>
      <c r="CG1658" s="15"/>
      <c r="CH1658" s="15"/>
      <c r="CI1658" s="15"/>
      <c r="CJ1658" s="15"/>
      <c r="CK1658" s="15"/>
      <c r="CL1658" s="15"/>
      <c r="CM1658" s="15"/>
      <c r="CN1658" s="15"/>
      <c r="CO1658" s="15"/>
      <c r="CP1658" s="15"/>
      <c r="CQ1658" s="15"/>
      <c r="CR1658" s="15"/>
      <c r="CS1658" s="15"/>
      <c r="CT1658" s="15"/>
      <c r="CU1658" s="15"/>
      <c r="CV1658" s="15"/>
      <c r="CW1658" s="15"/>
      <c r="CX1658" s="15"/>
      <c r="CY1658" s="15"/>
      <c r="CZ1658" s="15"/>
      <c r="DA1658" s="15"/>
      <c r="DB1658" s="16"/>
      <c r="DC1658" s="16"/>
      <c r="DD1658" s="16"/>
      <c r="DE1658" s="16"/>
      <c r="DF1658" s="17"/>
      <c r="DG1658" s="16"/>
      <c r="DH1658" s="16"/>
      <c r="DI1658" s="16"/>
      <c r="DJ1658" s="16"/>
      <c r="DK1658" s="16"/>
      <c r="DL1658" s="16"/>
      <c r="DM1658" s="185"/>
      <c r="DN1658" s="16"/>
      <c r="DO1658" s="16"/>
      <c r="DP1658" s="16"/>
      <c r="DQ1658" s="16"/>
      <c r="DR1658" s="16"/>
      <c r="DS1658" s="16"/>
      <c r="DT1658" s="16"/>
      <c r="DU1658" s="16"/>
      <c r="DV1658" s="16"/>
      <c r="DW1658" s="138"/>
      <c r="DX1658" s="137"/>
      <c r="DY1658" s="137"/>
      <c r="DZ1658" s="17"/>
      <c r="EA1658" s="15"/>
      <c r="EB1658" s="15"/>
      <c r="EC1658" s="15"/>
      <c r="ED1658" s="15"/>
    </row>
    <row r="1659" spans="1:134" ht="15" hidden="1" customHeight="1" x14ac:dyDescent="0.3">
      <c r="A1659" s="123"/>
      <c r="B1659" s="139"/>
      <c r="C1659" s="553" t="s">
        <v>2526</v>
      </c>
      <c r="D1659" s="151"/>
      <c r="E1659" s="151"/>
      <c r="F1659" s="151"/>
      <c r="G1659" s="151"/>
      <c r="H1659" s="151"/>
      <c r="I1659" s="151"/>
      <c r="J1659" s="151"/>
      <c r="K1659" s="151"/>
      <c r="L1659" s="151"/>
      <c r="M1659" s="151"/>
      <c r="N1659" s="151"/>
      <c r="O1659" s="151"/>
      <c r="P1659" s="151"/>
      <c r="Q1659" s="151"/>
      <c r="R1659" s="151"/>
      <c r="S1659" s="151"/>
      <c r="T1659" s="151"/>
      <c r="U1659" s="151"/>
      <c r="V1659" s="151"/>
      <c r="W1659" s="151"/>
      <c r="X1659" s="151"/>
      <c r="Y1659" s="151"/>
      <c r="Z1659" s="151"/>
      <c r="AA1659" s="151"/>
      <c r="AB1659" s="151"/>
      <c r="AC1659" s="151"/>
      <c r="AD1659" s="151"/>
      <c r="AE1659" s="151"/>
      <c r="AF1659" s="151"/>
      <c r="AG1659" s="151"/>
      <c r="AH1659" s="151"/>
      <c r="AI1659" s="151"/>
      <c r="AJ1659" s="148">
        <f>IF($DM1659=0,0,(IF(_xlfn.BITAND($DM1659, 128),"8,", "") &amp; IF(_xlfn.BITAND($DM1659,64),"7,", "") &amp; IF(_xlfn.BITAND($DM1659,7), _xlfn.BITAND($DM1659,7) &amp; ",", "") &amp; IF(_xlfn.BITAND($DM1659, 56), _xlfn.BITAND($DM1659, 56)/8, "")))</f>
        <v>0</v>
      </c>
      <c r="AK1659" s="483">
        <v>520298</v>
      </c>
      <c r="AL1659" s="483">
        <v>0</v>
      </c>
      <c r="AM1659" s="484" t="s">
        <v>165</v>
      </c>
      <c r="AN1659" s="485" t="s">
        <v>2527</v>
      </c>
      <c r="AO1659" s="485" t="s">
        <v>167</v>
      </c>
      <c r="AP1659" s="485" t="s">
        <v>2527</v>
      </c>
      <c r="AQ1659" s="132" t="s">
        <v>2528</v>
      </c>
      <c r="AR1659" s="225">
        <v>25</v>
      </c>
      <c r="AS1659" s="142" t="s">
        <v>170</v>
      </c>
      <c r="AT1659" s="198">
        <v>5</v>
      </c>
      <c r="AU1659" s="263">
        <v>1</v>
      </c>
      <c r="AV1659" s="12" t="s">
        <v>259</v>
      </c>
      <c r="AW1659" s="135">
        <v>0</v>
      </c>
      <c r="AX1659" s="135">
        <v>0</v>
      </c>
      <c r="AY1659" s="135">
        <v>0</v>
      </c>
      <c r="AZ1659" s="135">
        <v>0</v>
      </c>
      <c r="BA1659" s="135">
        <v>0</v>
      </c>
      <c r="BB1659" s="136"/>
      <c r="BC1659" s="136"/>
      <c r="BD1659" s="15"/>
      <c r="BE1659" s="137" t="str">
        <f>IF(C1659="","",C1659)</f>
        <v>MFG flow higher than expected</v>
      </c>
      <c r="BF1659" s="146"/>
      <c r="BG1659" s="146"/>
      <c r="BH1659" s="146"/>
      <c r="BI1659" s="11"/>
      <c r="BJ1659" s="11"/>
      <c r="BK1659" s="11"/>
      <c r="BL1659" s="11"/>
      <c r="BM1659" s="11"/>
      <c r="BN1659" s="11"/>
      <c r="BO1659" s="11"/>
      <c r="BP1659" s="11"/>
      <c r="BQ1659" s="11"/>
      <c r="BR1659" s="11"/>
      <c r="BS1659" s="11"/>
      <c r="BT1659" s="11"/>
      <c r="BU1659" s="11"/>
      <c r="BV1659" s="15">
        <f>IF(UPPER(TRIM(D1659))="X",1,0)</f>
        <v>0</v>
      </c>
      <c r="BW1659" s="15">
        <f>IF(UPPER(TRIM(E1659))="X",1,0)</f>
        <v>0</v>
      </c>
      <c r="BX1659" s="15">
        <f>IF(UPPER(TRIM(F1659))="X",1,0)</f>
        <v>0</v>
      </c>
      <c r="BY1659" s="15">
        <f>IF(UPPER(TRIM(G1659))="X",1,0)</f>
        <v>0</v>
      </c>
      <c r="BZ1659" s="15">
        <f>IF(UPPER(TRIM(H1659))="X",1,0)</f>
        <v>0</v>
      </c>
      <c r="CA1659" s="15">
        <f>IF(UPPER(TRIM(J1659))="X",1,0)</f>
        <v>0</v>
      </c>
      <c r="CB1659" s="15">
        <f>IF(UPPER(TRIM(L1659))="X",1,0)</f>
        <v>0</v>
      </c>
      <c r="CC1659" s="15">
        <f>IF(UPPER(TRIM(M1659))="X",1,0)</f>
        <v>0</v>
      </c>
      <c r="CD1659" s="15">
        <f>IF(UPPER(TRIM(I1659))="X",1,0)</f>
        <v>0</v>
      </c>
      <c r="CE1659" s="15">
        <f>IF(UPPER(TRIM(K1659))="X",1,0)</f>
        <v>0</v>
      </c>
      <c r="CF1659" s="15">
        <f t="shared" ref="CF1659:CX1659" si="778">IF(UPPER(TRIM(N1659))="X",1,0)</f>
        <v>0</v>
      </c>
      <c r="CG1659" s="15">
        <f t="shared" si="778"/>
        <v>0</v>
      </c>
      <c r="CH1659" s="15">
        <f t="shared" si="778"/>
        <v>0</v>
      </c>
      <c r="CI1659" s="15">
        <f t="shared" si="778"/>
        <v>0</v>
      </c>
      <c r="CJ1659" s="15">
        <f t="shared" si="778"/>
        <v>0</v>
      </c>
      <c r="CK1659" s="15">
        <f t="shared" si="778"/>
        <v>0</v>
      </c>
      <c r="CL1659" s="15">
        <f t="shared" si="778"/>
        <v>0</v>
      </c>
      <c r="CM1659" s="15">
        <f t="shared" si="778"/>
        <v>0</v>
      </c>
      <c r="CN1659" s="15">
        <f t="shared" si="778"/>
        <v>0</v>
      </c>
      <c r="CO1659" s="15">
        <f t="shared" si="778"/>
        <v>0</v>
      </c>
      <c r="CP1659" s="15">
        <f t="shared" si="778"/>
        <v>0</v>
      </c>
      <c r="CQ1659" s="15">
        <f t="shared" si="778"/>
        <v>0</v>
      </c>
      <c r="CR1659" s="15">
        <f t="shared" si="778"/>
        <v>0</v>
      </c>
      <c r="CS1659" s="15">
        <f t="shared" si="778"/>
        <v>0</v>
      </c>
      <c r="CT1659" s="15">
        <f t="shared" si="778"/>
        <v>0</v>
      </c>
      <c r="CU1659" s="15">
        <f t="shared" si="778"/>
        <v>0</v>
      </c>
      <c r="CV1659" s="15">
        <f t="shared" si="778"/>
        <v>0</v>
      </c>
      <c r="CW1659" s="15">
        <f t="shared" si="778"/>
        <v>0</v>
      </c>
      <c r="CX1659" s="15">
        <f t="shared" si="778"/>
        <v>0</v>
      </c>
      <c r="CY1659" s="15">
        <v>0</v>
      </c>
      <c r="CZ1659" s="15">
        <f>IF(UPPER(TRIM(AH1659))="X",1,0)</f>
        <v>0</v>
      </c>
      <c r="DA1659" s="15">
        <v>0</v>
      </c>
      <c r="DB1659" s="16">
        <f>IF(UPPER(TRIM(AM1659))="P", 0, IF(UPPER(TRIM(AM1659))="C", 16384, IF(UPPER(TRIM(AM1659))="B", 32768, IF(UPPER(TRIM(AM1659))="U", 49152, -1))))</f>
        <v>0</v>
      </c>
      <c r="DC1659" s="16">
        <f>HEX2DEC(AN1659)</f>
        <v>4162</v>
      </c>
      <c r="DD1659" s="16">
        <f>IF(UPPER(TRIM(BB1659))="",0,IF(UPPER(TRIM(BB1659))="M",32,IF(UPPER(TRIM(BB1659))="H",64,IF(UPPER(TRIM(BB1659))="I",128,-1))))</f>
        <v>0</v>
      </c>
      <c r="DE1659" s="16">
        <f>IF(UPPER(TRIM(BC1659))="",0, IF(UPPER(TRIM(BC1659))="U",1,IF(UPPER(TRIM(BC1659))="A",2,IF(UPPER(TRIM(BC1659))="B1",4,IF(UPPER(TRIM(BC1659))="B2",8,IF(UPPER(TRIM(BC1659))="C",16,-1))))))</f>
        <v>0</v>
      </c>
      <c r="DF1659" s="17"/>
      <c r="DG1659" s="16">
        <v>859</v>
      </c>
      <c r="DH1659" s="16">
        <f>AK1659</f>
        <v>520298</v>
      </c>
      <c r="DI1659" s="16">
        <f>AL1659</f>
        <v>0</v>
      </c>
      <c r="DJ1659" s="16">
        <f>DB1659 + DC1659</f>
        <v>4162</v>
      </c>
      <c r="DK1659" s="16">
        <f>HEX2DEC(AO1659)</f>
        <v>0</v>
      </c>
      <c r="DL1659" s="16">
        <f>HEX2DEC(AP1659)</f>
        <v>4162</v>
      </c>
      <c r="DM1659" s="13">
        <v>0</v>
      </c>
      <c r="DN1659" s="16">
        <v>686</v>
      </c>
      <c r="DO1659" s="16">
        <f>BV1659*2^15+BW1659*2^14+BX1659*2^13+BY1659*2^12+BZ1659*2^11+CA1659*2^10+CB1659*2^9+CC1659*2^8+CD1659*2^7+CE1659*2^6+CF1659*2^5+CG1659*2^4+CH1659*2^3+CI1659*2^2+CJ1659*2^1+CK1659*2^0</f>
        <v>0</v>
      </c>
      <c r="DP1659" s="16">
        <f>CL1659*2^15+CM1659*2^14+CN1659*2^13+CO1659*2^12+CP1659*2^11+CQ1659*2^10+CR1659*2^9+CS1659*2^8+CT1659*2^7+CU1659*2^6+CV1659*2^5+CW1659*2^4+CX1659*2^3+CY1659*2^2+CZ1659*2^1+DA1659*2^0</f>
        <v>0</v>
      </c>
      <c r="DQ1659" s="16">
        <f>IF(DS1659=2,AT1659*1000,AT1659)</f>
        <v>5000</v>
      </c>
      <c r="DR1659" s="16">
        <f>IF(DT1659=2,AU1659*1000,AU1659)</f>
        <v>1000</v>
      </c>
      <c r="DS1659" s="16">
        <v>2</v>
      </c>
      <c r="DT1659" s="16">
        <v>2</v>
      </c>
      <c r="DU1659" s="16">
        <f>MAX(0,MIN(AX1659,3))*2^14+MAX(0,MIN(AY1659,3))*2^12+MAX(0,MIN(AZ1659,3))*2^10+MAX(0,MIN(BA1659,3))*2^8+IF(AW1659&lt;0,31,IF(AW1659&gt;30,30,AW1659))</f>
        <v>0</v>
      </c>
      <c r="DV1659" s="16">
        <f>DD1659 + DE1659</f>
        <v>0</v>
      </c>
      <c r="DW1659" s="138"/>
      <c r="DX1659" s="137"/>
      <c r="DY1659" s="137"/>
      <c r="DZ1659" s="17"/>
      <c r="EA1659" s="15"/>
      <c r="EB1659" s="15"/>
      <c r="EC1659" s="15"/>
      <c r="ED1659" s="15"/>
    </row>
    <row r="1660" spans="1:134" ht="15" hidden="1" customHeight="1" x14ac:dyDescent="0.3">
      <c r="A1660" s="220"/>
      <c r="B1660" s="139"/>
      <c r="C1660" s="12"/>
      <c r="D1660" s="256"/>
      <c r="E1660" s="256"/>
      <c r="F1660" s="256"/>
      <c r="G1660" s="256"/>
      <c r="H1660" s="256"/>
      <c r="I1660" s="256"/>
      <c r="J1660" s="256"/>
      <c r="K1660" s="256"/>
      <c r="L1660" s="256"/>
      <c r="M1660" s="256"/>
      <c r="N1660" s="256"/>
      <c r="O1660" s="256"/>
      <c r="P1660" s="256"/>
      <c r="Q1660" s="256"/>
      <c r="R1660" s="256"/>
      <c r="S1660" s="256"/>
      <c r="T1660" s="256"/>
      <c r="U1660" s="256"/>
      <c r="V1660" s="256"/>
      <c r="W1660" s="256"/>
      <c r="X1660" s="256"/>
      <c r="Y1660" s="256"/>
      <c r="Z1660" s="256"/>
      <c r="AA1660" s="256"/>
      <c r="AB1660" s="256"/>
      <c r="AC1660" s="256"/>
      <c r="AD1660" s="256"/>
      <c r="AE1660" s="256"/>
      <c r="AF1660" s="256"/>
      <c r="AG1660" s="256"/>
      <c r="AH1660" s="256"/>
      <c r="AI1660" s="256"/>
      <c r="AJ1660" s="148"/>
      <c r="AK1660" s="184"/>
      <c r="AL1660" s="184"/>
      <c r="AM1660" s="286"/>
      <c r="AN1660" s="287"/>
      <c r="AO1660" s="287"/>
      <c r="AP1660" s="287"/>
      <c r="AQ1660" s="132" t="s">
        <v>2485</v>
      </c>
      <c r="AR1660" s="197"/>
      <c r="AS1660" s="12"/>
      <c r="AT1660" s="224"/>
      <c r="AU1660" s="266"/>
      <c r="AV1660" s="12"/>
      <c r="AW1660" s="12"/>
      <c r="AX1660" s="12"/>
      <c r="AY1660" s="12"/>
      <c r="AZ1660" s="12"/>
      <c r="BA1660" s="12"/>
      <c r="BB1660" s="14"/>
      <c r="BC1660" s="14"/>
      <c r="BD1660" s="15"/>
      <c r="BE1660" s="137"/>
      <c r="BF1660" s="146"/>
      <c r="BG1660" s="146"/>
      <c r="BH1660" s="146"/>
      <c r="BI1660" s="11"/>
      <c r="BJ1660" s="11"/>
      <c r="BK1660" s="11"/>
      <c r="BL1660" s="11"/>
      <c r="BM1660" s="11"/>
      <c r="BN1660" s="11"/>
      <c r="BO1660" s="11"/>
      <c r="BP1660" s="11"/>
      <c r="BQ1660" s="11"/>
      <c r="BR1660" s="11"/>
      <c r="BS1660" s="11"/>
      <c r="BT1660" s="11"/>
      <c r="BU1660" s="11"/>
      <c r="BV1660" s="15"/>
      <c r="BW1660" s="15"/>
      <c r="BX1660" s="15"/>
      <c r="BY1660" s="15"/>
      <c r="BZ1660" s="15"/>
      <c r="CA1660" s="15"/>
      <c r="CB1660" s="15"/>
      <c r="CC1660" s="15"/>
      <c r="CD1660" s="15"/>
      <c r="CE1660" s="15"/>
      <c r="CF1660" s="15"/>
      <c r="CG1660" s="15"/>
      <c r="CH1660" s="15"/>
      <c r="CI1660" s="15"/>
      <c r="CJ1660" s="15"/>
      <c r="CK1660" s="15"/>
      <c r="CL1660" s="15"/>
      <c r="CM1660" s="15"/>
      <c r="CN1660" s="15"/>
      <c r="CO1660" s="15"/>
      <c r="CP1660" s="15"/>
      <c r="CQ1660" s="15"/>
      <c r="CR1660" s="15"/>
      <c r="CS1660" s="15"/>
      <c r="CT1660" s="15"/>
      <c r="CU1660" s="15"/>
      <c r="CV1660" s="15"/>
      <c r="CW1660" s="15"/>
      <c r="CX1660" s="15"/>
      <c r="CY1660" s="15"/>
      <c r="CZ1660" s="15"/>
      <c r="DA1660" s="15"/>
      <c r="DB1660" s="16"/>
      <c r="DC1660" s="16"/>
      <c r="DD1660" s="16"/>
      <c r="DE1660" s="16"/>
      <c r="DF1660" s="17"/>
      <c r="DG1660" s="16"/>
      <c r="DH1660" s="16"/>
      <c r="DI1660" s="16"/>
      <c r="DJ1660" s="16"/>
      <c r="DK1660" s="16"/>
      <c r="DL1660" s="16"/>
      <c r="DM1660" s="185"/>
      <c r="DN1660" s="16"/>
      <c r="DO1660" s="16"/>
      <c r="DP1660" s="16"/>
      <c r="DQ1660" s="16"/>
      <c r="DR1660" s="16"/>
      <c r="DS1660" s="16"/>
      <c r="DT1660" s="16"/>
      <c r="DU1660" s="16"/>
      <c r="DV1660" s="16"/>
      <c r="DW1660" s="138"/>
      <c r="DX1660" s="137"/>
      <c r="DY1660" s="137"/>
      <c r="DZ1660" s="17"/>
      <c r="EA1660" s="15"/>
      <c r="EB1660" s="15"/>
      <c r="EC1660" s="15"/>
      <c r="ED1660" s="15"/>
    </row>
    <row r="1661" spans="1:134" ht="15" hidden="1" customHeight="1" x14ac:dyDescent="0.3">
      <c r="A1661" s="154"/>
      <c r="B1661" s="176"/>
      <c r="C1661" s="563"/>
      <c r="D1661" s="487"/>
      <c r="E1661" s="487"/>
      <c r="F1661" s="487"/>
      <c r="G1661" s="487"/>
      <c r="H1661" s="487"/>
      <c r="I1661" s="487"/>
      <c r="J1661" s="487"/>
      <c r="K1661" s="487"/>
      <c r="L1661" s="487"/>
      <c r="M1661" s="487"/>
      <c r="N1661" s="487"/>
      <c r="O1661" s="487"/>
      <c r="P1661" s="487"/>
      <c r="Q1661" s="487"/>
      <c r="R1661" s="487"/>
      <c r="S1661" s="487"/>
      <c r="T1661" s="487"/>
      <c r="U1661" s="487"/>
      <c r="V1661" s="487"/>
      <c r="W1661" s="487"/>
      <c r="X1661" s="487"/>
      <c r="Y1661" s="487"/>
      <c r="Z1661" s="487"/>
      <c r="AA1661" s="487"/>
      <c r="AB1661" s="487"/>
      <c r="AC1661" s="487"/>
      <c r="AD1661" s="487"/>
      <c r="AE1661" s="487"/>
      <c r="AF1661" s="487"/>
      <c r="AG1661" s="487"/>
      <c r="AH1661" s="487"/>
      <c r="AI1661" s="487"/>
      <c r="AJ1661" s="486"/>
      <c r="AK1661" s="278"/>
      <c r="AL1661" s="278"/>
      <c r="AM1661" s="488"/>
      <c r="AN1661" s="278"/>
      <c r="AO1661" s="278"/>
      <c r="AP1661" s="278"/>
      <c r="AQ1661" s="278"/>
      <c r="AR1661" s="278"/>
      <c r="AS1661" s="278"/>
      <c r="AT1661" s="278"/>
      <c r="AU1661" s="278"/>
      <c r="AV1661" s="278"/>
      <c r="AW1661" s="278"/>
      <c r="AX1661" s="278"/>
      <c r="AY1661" s="278"/>
      <c r="AZ1661" s="278"/>
      <c r="BA1661" s="278"/>
      <c r="BB1661" s="278"/>
      <c r="BC1661" s="278"/>
      <c r="BD1661" s="15"/>
      <c r="BE1661" s="137"/>
      <c r="BF1661" s="146"/>
      <c r="BG1661" s="146"/>
      <c r="BH1661" s="146"/>
      <c r="BI1661" s="11"/>
      <c r="BJ1661" s="11"/>
      <c r="BK1661" s="11"/>
      <c r="BL1661" s="11"/>
      <c r="BM1661" s="11"/>
      <c r="BN1661" s="11"/>
      <c r="BO1661" s="11"/>
      <c r="BP1661" s="11"/>
      <c r="BQ1661" s="11"/>
      <c r="BR1661" s="11"/>
      <c r="BS1661" s="11"/>
      <c r="BT1661" s="11"/>
      <c r="BU1661" s="11"/>
      <c r="BV1661" s="15"/>
      <c r="BW1661" s="15"/>
      <c r="BX1661" s="15"/>
      <c r="BY1661" s="15"/>
      <c r="BZ1661" s="15"/>
      <c r="CA1661" s="15"/>
      <c r="CB1661" s="15"/>
      <c r="CC1661" s="15"/>
      <c r="CD1661" s="15"/>
      <c r="CE1661" s="15"/>
      <c r="CF1661" s="15"/>
      <c r="CG1661" s="15"/>
      <c r="CH1661" s="15"/>
      <c r="CI1661" s="15"/>
      <c r="CJ1661" s="15"/>
      <c r="CK1661" s="15"/>
      <c r="CL1661" s="15"/>
      <c r="CM1661" s="15"/>
      <c r="CN1661" s="15"/>
      <c r="CO1661" s="15"/>
      <c r="CP1661" s="15"/>
      <c r="CQ1661" s="15"/>
      <c r="CR1661" s="15"/>
      <c r="CS1661" s="15"/>
      <c r="CT1661" s="15"/>
      <c r="CU1661" s="15"/>
      <c r="CV1661" s="15"/>
      <c r="CW1661" s="15"/>
      <c r="CX1661" s="15"/>
      <c r="CY1661" s="15"/>
      <c r="CZ1661" s="15"/>
      <c r="DA1661" s="15"/>
      <c r="DB1661" s="16"/>
      <c r="DC1661" s="16"/>
      <c r="DD1661" s="16"/>
      <c r="DE1661" s="16"/>
      <c r="DF1661" s="17"/>
      <c r="DG1661" s="16"/>
      <c r="DH1661" s="16"/>
      <c r="DI1661" s="16"/>
      <c r="DJ1661" s="16"/>
      <c r="DK1661" s="16"/>
      <c r="DL1661" s="16"/>
      <c r="DM1661" s="486"/>
      <c r="DN1661" s="16"/>
      <c r="DO1661" s="16"/>
      <c r="DP1661" s="16"/>
      <c r="DQ1661" s="16"/>
      <c r="DR1661" s="16"/>
      <c r="DS1661" s="16"/>
      <c r="DT1661" s="16"/>
      <c r="DU1661" s="16"/>
      <c r="DV1661" s="16"/>
      <c r="DW1661" s="138"/>
      <c r="DX1661" s="137"/>
      <c r="DY1661" s="137"/>
      <c r="DZ1661" s="17"/>
      <c r="EA1661" s="15"/>
      <c r="EB1661" s="15"/>
      <c r="EC1661" s="15"/>
      <c r="ED1661" s="15"/>
    </row>
    <row r="1662" spans="1:134" ht="15" hidden="1" customHeight="1" x14ac:dyDescent="0.3">
      <c r="A1662" s="154"/>
      <c r="B1662" s="139"/>
      <c r="C1662" s="569" t="s">
        <v>2529</v>
      </c>
      <c r="D1662" s="193"/>
      <c r="E1662" s="193"/>
      <c r="F1662" s="193"/>
      <c r="G1662" s="193"/>
      <c r="H1662" s="193"/>
      <c r="I1662" s="193"/>
      <c r="J1662" s="193"/>
      <c r="K1662" s="193"/>
      <c r="L1662" s="193"/>
      <c r="M1662" s="193"/>
      <c r="N1662" s="193"/>
      <c r="O1662" s="193"/>
      <c r="P1662" s="193"/>
      <c r="Q1662" s="193"/>
      <c r="R1662" s="193"/>
      <c r="S1662" s="193"/>
      <c r="T1662" s="193"/>
      <c r="U1662" s="193"/>
      <c r="V1662" s="193"/>
      <c r="W1662" s="193"/>
      <c r="X1662" s="193"/>
      <c r="Y1662" s="193"/>
      <c r="Z1662" s="193"/>
      <c r="AA1662" s="193"/>
      <c r="AB1662" s="193"/>
      <c r="AC1662" s="193"/>
      <c r="AD1662" s="193"/>
      <c r="AE1662" s="193"/>
      <c r="AF1662" s="193"/>
      <c r="AG1662" s="193"/>
      <c r="AH1662" s="193"/>
      <c r="AI1662" s="193"/>
      <c r="AJ1662" s="148">
        <f>IF($DM1662=0,0,(IF(_xlfn.BITAND($DM1662, 128),"8,", "") &amp; IF(_xlfn.BITAND($DM1662,64),"7,", "") &amp; IF(_xlfn.BITAND($DM1662,7), _xlfn.BITAND($DM1662,7) &amp; ",", "") &amp; IF(_xlfn.BITAND($DM1662, 56), _xlfn.BITAND($DM1662, 56)/8, "")))</f>
        <v>0</v>
      </c>
      <c r="AK1662" s="135">
        <v>1213</v>
      </c>
      <c r="AL1662" s="135">
        <v>4</v>
      </c>
      <c r="AM1662" s="194" t="s">
        <v>165</v>
      </c>
      <c r="AN1662" s="195" t="s">
        <v>2530</v>
      </c>
      <c r="AO1662" s="195" t="s">
        <v>352</v>
      </c>
      <c r="AP1662" s="195" t="s">
        <v>2531</v>
      </c>
      <c r="AQ1662" s="132"/>
      <c r="AR1662" s="197"/>
      <c r="AS1662" s="12"/>
      <c r="AT1662" s="134">
        <v>10</v>
      </c>
      <c r="AU1662" s="134">
        <v>5</v>
      </c>
      <c r="AV1662" s="12" t="s">
        <v>954</v>
      </c>
      <c r="AW1662" s="135">
        <v>0</v>
      </c>
      <c r="AX1662" s="135">
        <v>0</v>
      </c>
      <c r="AY1662" s="135">
        <v>0</v>
      </c>
      <c r="AZ1662" s="135">
        <v>0</v>
      </c>
      <c r="BA1662" s="135">
        <v>0</v>
      </c>
      <c r="BB1662" s="136"/>
      <c r="BC1662" s="136"/>
      <c r="BD1662" s="15"/>
      <c r="BE1662" s="137" t="str">
        <f>IF(C1662="","",C1662)</f>
        <v>MIL control ground short</v>
      </c>
      <c r="BF1662" s="11" t="s">
        <v>264</v>
      </c>
      <c r="BG1662" s="11" t="s">
        <v>265</v>
      </c>
      <c r="BH1662" s="11" t="s">
        <v>266</v>
      </c>
      <c r="BI1662" s="11" t="s">
        <v>1225</v>
      </c>
      <c r="BJ1662" s="11" t="s">
        <v>268</v>
      </c>
      <c r="BK1662" s="11" t="s">
        <v>269</v>
      </c>
      <c r="BL1662" s="11" t="s">
        <v>1026</v>
      </c>
      <c r="BM1662" s="11" t="s">
        <v>179</v>
      </c>
      <c r="BN1662" s="11" t="s">
        <v>182</v>
      </c>
      <c r="BO1662" s="11" t="s">
        <v>181</v>
      </c>
      <c r="BP1662" s="11" t="s">
        <v>272</v>
      </c>
      <c r="BQ1662" s="11" t="s">
        <v>182</v>
      </c>
      <c r="BR1662" s="11" t="s">
        <v>182</v>
      </c>
      <c r="BS1662" s="11" t="s">
        <v>183</v>
      </c>
      <c r="BT1662" s="11" t="s">
        <v>182</v>
      </c>
      <c r="BU1662" s="11"/>
      <c r="BV1662" s="15">
        <f>IF(UPPER(TRIM(D1662))="X",1,0)</f>
        <v>0</v>
      </c>
      <c r="BW1662" s="15">
        <f>IF(UPPER(TRIM(E1662))="X",1,0)</f>
        <v>0</v>
      </c>
      <c r="BX1662" s="15">
        <f>IF(UPPER(TRIM(F1662))="X",1,0)</f>
        <v>0</v>
      </c>
      <c r="BY1662" s="15">
        <f>IF(UPPER(TRIM(G1662))="X",1,0)</f>
        <v>0</v>
      </c>
      <c r="BZ1662" s="15">
        <f>IF(UPPER(TRIM(H1662))="X",1,0)</f>
        <v>0</v>
      </c>
      <c r="CA1662" s="15">
        <f>IF(UPPER(TRIM(J1662))="X",1,0)</f>
        <v>0</v>
      </c>
      <c r="CB1662" s="15">
        <f>IF(UPPER(TRIM(L1662))="X",1,0)</f>
        <v>0</v>
      </c>
      <c r="CC1662" s="15">
        <f>IF(UPPER(TRIM(M1662))="X",1,0)</f>
        <v>0</v>
      </c>
      <c r="CD1662" s="15">
        <f>IF(UPPER(TRIM(I1662))="X",1,0)</f>
        <v>0</v>
      </c>
      <c r="CE1662" s="15">
        <f>IF(UPPER(TRIM(K1662))="X",1,0)</f>
        <v>0</v>
      </c>
      <c r="CF1662" s="15">
        <f t="shared" ref="CF1662:DA1662" si="779">IF(UPPER(TRIM(N1662))="X",1,0)</f>
        <v>0</v>
      </c>
      <c r="CG1662" s="15">
        <f t="shared" si="779"/>
        <v>0</v>
      </c>
      <c r="CH1662" s="15">
        <f t="shared" si="779"/>
        <v>0</v>
      </c>
      <c r="CI1662" s="15">
        <f t="shared" si="779"/>
        <v>0</v>
      </c>
      <c r="CJ1662" s="15">
        <f t="shared" si="779"/>
        <v>0</v>
      </c>
      <c r="CK1662" s="15">
        <f t="shared" si="779"/>
        <v>0</v>
      </c>
      <c r="CL1662" s="15">
        <f t="shared" si="779"/>
        <v>0</v>
      </c>
      <c r="CM1662" s="15">
        <f t="shared" si="779"/>
        <v>0</v>
      </c>
      <c r="CN1662" s="15">
        <f t="shared" si="779"/>
        <v>0</v>
      </c>
      <c r="CO1662" s="15">
        <f t="shared" si="779"/>
        <v>0</v>
      </c>
      <c r="CP1662" s="15">
        <f t="shared" si="779"/>
        <v>0</v>
      </c>
      <c r="CQ1662" s="15">
        <f t="shared" si="779"/>
        <v>0</v>
      </c>
      <c r="CR1662" s="15">
        <f t="shared" si="779"/>
        <v>0</v>
      </c>
      <c r="CS1662" s="15">
        <f t="shared" si="779"/>
        <v>0</v>
      </c>
      <c r="CT1662" s="15">
        <f t="shared" si="779"/>
        <v>0</v>
      </c>
      <c r="CU1662" s="15">
        <f t="shared" si="779"/>
        <v>0</v>
      </c>
      <c r="CV1662" s="15">
        <f t="shared" si="779"/>
        <v>0</v>
      </c>
      <c r="CW1662" s="15">
        <f t="shared" si="779"/>
        <v>0</v>
      </c>
      <c r="CX1662" s="15">
        <f t="shared" si="779"/>
        <v>0</v>
      </c>
      <c r="CY1662" s="15">
        <f t="shared" si="779"/>
        <v>0</v>
      </c>
      <c r="CZ1662" s="15">
        <f t="shared" si="779"/>
        <v>0</v>
      </c>
      <c r="DA1662" s="15">
        <f t="shared" si="779"/>
        <v>0</v>
      </c>
      <c r="DB1662" s="16">
        <f>IF(UPPER(TRIM(AM1662))="P", 0, IF(UPPER(TRIM(AM1662))="C", 16384, IF(UPPER(TRIM(AM1662))="B", 32768, IF(UPPER(TRIM(AM1662))="U", 49152, -1))))</f>
        <v>0</v>
      </c>
      <c r="DC1662" s="16">
        <f>HEX2DEC(AN1662)</f>
        <v>1616</v>
      </c>
      <c r="DD1662" s="16">
        <f>IF(UPPER(TRIM(BB1662))="",0,IF(UPPER(TRIM(BB1662))="M",32,IF(UPPER(TRIM(BB1662))="H",64,IF(UPPER(TRIM(BB1662))="I",128,-1))))</f>
        <v>0</v>
      </c>
      <c r="DE1662" s="16">
        <f>IF(UPPER(TRIM(BC1662))="",0, IF(UPPER(TRIM(BC1662))="U",1,IF(UPPER(TRIM(BC1662))="A",2,IF(UPPER(TRIM(BC1662))="B1",4,IF(UPPER(TRIM(BC1662))="B2",8,IF(UPPER(TRIM(BC1662))="C",16,-1))))))</f>
        <v>0</v>
      </c>
      <c r="DF1662" s="17"/>
      <c r="DG1662" s="16">
        <v>170</v>
      </c>
      <c r="DH1662" s="16">
        <f>AK1662</f>
        <v>1213</v>
      </c>
      <c r="DI1662" s="16">
        <f>AL1662</f>
        <v>4</v>
      </c>
      <c r="DJ1662" s="16">
        <f>DB1662 + DC1662</f>
        <v>1616</v>
      </c>
      <c r="DK1662" s="16">
        <f>HEX2DEC(AO1662)</f>
        <v>17</v>
      </c>
      <c r="DL1662" s="16">
        <f>HEX2DEC(AP1662)</f>
        <v>5700</v>
      </c>
      <c r="DM1662" s="13">
        <v>0</v>
      </c>
      <c r="DN1662" s="16">
        <v>130</v>
      </c>
      <c r="DO1662" s="16">
        <f>BV1662*2^15+BW1662*2^14+BX1662*2^13+BY1662*2^12+BZ1662*2^11+CA1662*2^10+CB1662*2^9+CC1662*2^8+CD1662*2^7+CE1662*2^6+CF1662*2^5+CG1662*2^4+CH1662*2^3+CI1662*2^2+CJ1662*2^1+CK1662*2^0</f>
        <v>0</v>
      </c>
      <c r="DP1662" s="16">
        <f>CL1662*2^15+CM1662*2^14+CN1662*2^13+CO1662*2^12+CP1662*2^11+CQ1662*2^10+CR1662*2^9+CS1662*2^8+CT1662*2^7+CU1662*2^6+CV1662*2^5+CW1662*2^4+CX1662*2^3+CY1662*2^2+CZ1662*2^1+DA1662*2^0</f>
        <v>0</v>
      </c>
      <c r="DQ1662" s="16">
        <f>IF(DS1662=2,AT1662*1000,IF(DS1662&gt;2,AT1662,HEX2DEC("40000000")))</f>
        <v>10</v>
      </c>
      <c r="DR1662" s="16">
        <f>IF(DT1662=2,AU1662*1000,IF(DT1662&gt;2,AU1662,HEX2DEC("40000000")))</f>
        <v>5</v>
      </c>
      <c r="DS1662" s="16">
        <v>5</v>
      </c>
      <c r="DT1662" s="16">
        <v>5</v>
      </c>
      <c r="DU1662" s="16">
        <f>MAX(0,MIN(AX1662,3))*2^14+MAX(0,MIN(AY1662,3))*2^12+MAX(0,MIN(AZ1662,3))*2^10+MAX(0,MIN(BA1662,3))*2^8+IF(AW1662&lt;0,31,IF(AW1662&gt;30,30,AW1662))</f>
        <v>0</v>
      </c>
      <c r="DV1662" s="16">
        <f>DD1662 + DE1662</f>
        <v>0</v>
      </c>
      <c r="DW1662" s="138" t="s">
        <v>184</v>
      </c>
      <c r="DX1662" s="137" t="s">
        <v>273</v>
      </c>
      <c r="DY1662" s="137" t="s">
        <v>186</v>
      </c>
      <c r="DZ1662" s="17"/>
      <c r="EA1662" s="15"/>
      <c r="EB1662" s="15"/>
      <c r="EC1662" s="15"/>
      <c r="ED1662" s="15"/>
    </row>
    <row r="1663" spans="1:134" ht="15" hidden="1" customHeight="1" x14ac:dyDescent="0.3">
      <c r="A1663" s="123"/>
      <c r="B1663" s="337" t="s">
        <v>2532</v>
      </c>
      <c r="C1663" s="569"/>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48"/>
      <c r="AK1663" s="12"/>
      <c r="AL1663" s="12"/>
      <c r="AM1663" s="149"/>
      <c r="AN1663" s="150"/>
      <c r="AO1663" s="150"/>
      <c r="AP1663" s="150"/>
      <c r="AQ1663" s="132"/>
      <c r="AR1663" s="12"/>
      <c r="AS1663" s="12"/>
      <c r="AT1663" s="12"/>
      <c r="AU1663" s="12"/>
      <c r="AV1663" s="12"/>
      <c r="AW1663" s="12"/>
      <c r="AX1663" s="12"/>
      <c r="AY1663" s="12"/>
      <c r="AZ1663" s="12"/>
      <c r="BA1663" s="12"/>
      <c r="BB1663" s="14"/>
      <c r="BC1663" s="14"/>
      <c r="BD1663" s="15"/>
      <c r="BE1663" s="137" t="s">
        <v>183</v>
      </c>
      <c r="BF1663" s="146"/>
      <c r="BG1663" s="146"/>
      <c r="BH1663" s="146"/>
      <c r="BI1663" s="11" t="s">
        <v>183</v>
      </c>
      <c r="BJ1663" s="11" t="s">
        <v>183</v>
      </c>
      <c r="BK1663" s="11" t="s">
        <v>183</v>
      </c>
      <c r="BL1663" s="11" t="s">
        <v>183</v>
      </c>
      <c r="BM1663" s="11" t="s">
        <v>183</v>
      </c>
      <c r="BN1663" s="11" t="s">
        <v>183</v>
      </c>
      <c r="BO1663" s="11" t="s">
        <v>183</v>
      </c>
      <c r="BP1663" s="11" t="s">
        <v>183</v>
      </c>
      <c r="BQ1663" s="11" t="s">
        <v>183</v>
      </c>
      <c r="BR1663" s="11" t="s">
        <v>183</v>
      </c>
      <c r="BS1663" s="11" t="s">
        <v>183</v>
      </c>
      <c r="BT1663" s="11" t="s">
        <v>183</v>
      </c>
      <c r="BU1663" s="11"/>
      <c r="BV1663" s="15"/>
      <c r="BW1663" s="15"/>
      <c r="BX1663" s="15"/>
      <c r="BY1663" s="15"/>
      <c r="BZ1663" s="15"/>
      <c r="CA1663" s="15"/>
      <c r="CB1663" s="15"/>
      <c r="CC1663" s="15"/>
      <c r="CD1663" s="15"/>
      <c r="CE1663" s="15"/>
      <c r="CF1663" s="15"/>
      <c r="CG1663" s="15"/>
      <c r="CH1663" s="15"/>
      <c r="CI1663" s="15"/>
      <c r="CJ1663" s="15"/>
      <c r="CK1663" s="15"/>
      <c r="CL1663" s="15"/>
      <c r="CM1663" s="15"/>
      <c r="CN1663" s="15"/>
      <c r="CO1663" s="15"/>
      <c r="CP1663" s="15"/>
      <c r="CQ1663" s="15"/>
      <c r="CR1663" s="15"/>
      <c r="CS1663" s="15"/>
      <c r="CT1663" s="15"/>
      <c r="CU1663" s="15"/>
      <c r="CV1663" s="15"/>
      <c r="CW1663" s="15"/>
      <c r="CX1663" s="15"/>
      <c r="CY1663" s="15"/>
      <c r="CZ1663" s="15"/>
      <c r="DA1663" s="15"/>
      <c r="DB1663" s="16"/>
      <c r="DC1663" s="16"/>
      <c r="DD1663" s="16"/>
      <c r="DE1663" s="16"/>
      <c r="DF1663" s="17"/>
      <c r="DG1663" s="16"/>
      <c r="DH1663" s="16"/>
      <c r="DI1663" s="16"/>
      <c r="DJ1663" s="16"/>
      <c r="DK1663" s="16"/>
      <c r="DL1663" s="16"/>
      <c r="DM1663" s="13"/>
      <c r="DN1663" s="16"/>
      <c r="DO1663" s="16"/>
      <c r="DP1663" s="16"/>
      <c r="DQ1663" s="16"/>
      <c r="DR1663" s="16"/>
      <c r="DS1663" s="16"/>
      <c r="DT1663" s="16"/>
      <c r="DU1663" s="16"/>
      <c r="DV1663" s="16"/>
      <c r="DW1663" s="138"/>
      <c r="DX1663" s="137"/>
      <c r="DY1663" s="137"/>
      <c r="DZ1663" s="17"/>
      <c r="EA1663" s="15"/>
      <c r="EB1663" s="15"/>
      <c r="EC1663" s="15"/>
      <c r="ED1663" s="15"/>
    </row>
    <row r="1664" spans="1:134" ht="15" hidden="1" customHeight="1" x14ac:dyDescent="0.3">
      <c r="A1664" s="123"/>
      <c r="B1664" s="444" t="s">
        <v>316</v>
      </c>
      <c r="C1664" s="579" t="s">
        <v>2533</v>
      </c>
      <c r="D1664" s="200"/>
      <c r="E1664" s="151"/>
      <c r="F1664" s="151"/>
      <c r="G1664" s="151"/>
      <c r="H1664" s="151"/>
      <c r="I1664" s="151"/>
      <c r="J1664" s="151"/>
      <c r="K1664" s="151"/>
      <c r="L1664" s="151"/>
      <c r="M1664" s="151"/>
      <c r="N1664" s="151"/>
      <c r="O1664" s="151"/>
      <c r="P1664" s="151"/>
      <c r="Q1664" s="151"/>
      <c r="R1664" s="151"/>
      <c r="S1664" s="151"/>
      <c r="T1664" s="151"/>
      <c r="U1664" s="151"/>
      <c r="V1664" s="151"/>
      <c r="W1664" s="151"/>
      <c r="X1664" s="151"/>
      <c r="Y1664" s="151"/>
      <c r="Z1664" s="151"/>
      <c r="AA1664" s="151"/>
      <c r="AB1664" s="151"/>
      <c r="AC1664" s="151"/>
      <c r="AD1664" s="151"/>
      <c r="AE1664" s="151"/>
      <c r="AF1664" s="151"/>
      <c r="AG1664" s="151"/>
      <c r="AH1664" s="151"/>
      <c r="AI1664" s="151"/>
      <c r="AJ1664" s="148">
        <f>IF($DM1664=0,0,(IF(_xlfn.BITAND($DM1664, 128),"8,", "") &amp; IF(_xlfn.BITAND($DM1664,64),"7,", "") &amp; IF(_xlfn.BITAND($DM1664,7), _xlfn.BITAND($DM1664,7) &amp; ",", "") &amp; IF(_xlfn.BITAND($DM1664, 56), _xlfn.BITAND($DM1664, 56)/8, "")))</f>
        <v>0</v>
      </c>
      <c r="AK1664" s="135">
        <v>1213</v>
      </c>
      <c r="AL1664" s="135">
        <v>5</v>
      </c>
      <c r="AM1664" s="194" t="s">
        <v>165</v>
      </c>
      <c r="AN1664" s="195" t="s">
        <v>2530</v>
      </c>
      <c r="AO1664" s="195" t="s">
        <v>1458</v>
      </c>
      <c r="AP1664" s="195" t="s">
        <v>2530</v>
      </c>
      <c r="AQ1664" s="140" t="s">
        <v>1460</v>
      </c>
      <c r="AR1664" s="133">
        <v>10</v>
      </c>
      <c r="AS1664" s="12" t="s">
        <v>1033</v>
      </c>
      <c r="AT1664" s="134">
        <v>10</v>
      </c>
      <c r="AU1664" s="134">
        <v>5</v>
      </c>
      <c r="AV1664" s="12" t="s">
        <v>954</v>
      </c>
      <c r="AW1664" s="135">
        <v>0</v>
      </c>
      <c r="AX1664" s="135">
        <v>0</v>
      </c>
      <c r="AY1664" s="135">
        <v>0</v>
      </c>
      <c r="AZ1664" s="135">
        <v>0</v>
      </c>
      <c r="BA1664" s="135">
        <v>0</v>
      </c>
      <c r="BB1664" s="136"/>
      <c r="BC1664" s="136"/>
      <c r="BD1664" s="15"/>
      <c r="BE1664" s="137" t="str">
        <f>IF(C1664="","",C1664)</f>
        <v>MIL open</v>
      </c>
      <c r="BF1664" s="11" t="s">
        <v>264</v>
      </c>
      <c r="BG1664" s="11" t="s">
        <v>265</v>
      </c>
      <c r="BH1664" s="11" t="s">
        <v>266</v>
      </c>
      <c r="BI1664" s="11" t="s">
        <v>1225</v>
      </c>
      <c r="BJ1664" s="11" t="s">
        <v>268</v>
      </c>
      <c r="BK1664" s="11" t="s">
        <v>269</v>
      </c>
      <c r="BL1664" s="11" t="s">
        <v>1026</v>
      </c>
      <c r="BM1664" s="11" t="s">
        <v>179</v>
      </c>
      <c r="BN1664" s="11" t="s">
        <v>182</v>
      </c>
      <c r="BO1664" s="11" t="s">
        <v>181</v>
      </c>
      <c r="BP1664" s="11" t="s">
        <v>272</v>
      </c>
      <c r="BQ1664" s="11" t="s">
        <v>182</v>
      </c>
      <c r="BR1664" s="11" t="s">
        <v>182</v>
      </c>
      <c r="BS1664" s="11" t="s">
        <v>183</v>
      </c>
      <c r="BT1664" s="11" t="s">
        <v>182</v>
      </c>
      <c r="BU1664" s="11"/>
      <c r="BV1664" s="15">
        <f>IF(UPPER(TRIM(D1664))="X",1,0)</f>
        <v>0</v>
      </c>
      <c r="BW1664" s="15">
        <f>IF(UPPER(TRIM(E1664))="X",1,0)</f>
        <v>0</v>
      </c>
      <c r="BX1664" s="15">
        <f>IF(UPPER(TRIM(F1664))="X",1,0)</f>
        <v>0</v>
      </c>
      <c r="BY1664" s="15">
        <f>IF(UPPER(TRIM(G1664))="X",1,0)</f>
        <v>0</v>
      </c>
      <c r="BZ1664" s="15">
        <f>IF(UPPER(TRIM(H1664))="X",1,0)</f>
        <v>0</v>
      </c>
      <c r="CA1664" s="15">
        <f>IF(UPPER(TRIM(J1664))="X",1,0)</f>
        <v>0</v>
      </c>
      <c r="CB1664" s="15">
        <f>IF(UPPER(TRIM(L1664))="X",1,0)</f>
        <v>0</v>
      </c>
      <c r="CC1664" s="15">
        <f>IF(UPPER(TRIM(M1664))="X",1,0)</f>
        <v>0</v>
      </c>
      <c r="CD1664" s="15">
        <f>IF(UPPER(TRIM(I1664))="X",1,0)</f>
        <v>0</v>
      </c>
      <c r="CE1664" s="15">
        <f>IF(UPPER(TRIM(K1664))="X",1,0)</f>
        <v>0</v>
      </c>
      <c r="CF1664" s="15">
        <f t="shared" ref="CF1664:DA1664" si="780">IF(UPPER(TRIM(N1664))="X",1,0)</f>
        <v>0</v>
      </c>
      <c r="CG1664" s="15">
        <f t="shared" si="780"/>
        <v>0</v>
      </c>
      <c r="CH1664" s="15">
        <f t="shared" si="780"/>
        <v>0</v>
      </c>
      <c r="CI1664" s="15">
        <f t="shared" si="780"/>
        <v>0</v>
      </c>
      <c r="CJ1664" s="15">
        <f t="shared" si="780"/>
        <v>0</v>
      </c>
      <c r="CK1664" s="15">
        <f t="shared" si="780"/>
        <v>0</v>
      </c>
      <c r="CL1664" s="15">
        <f t="shared" si="780"/>
        <v>0</v>
      </c>
      <c r="CM1664" s="15">
        <f t="shared" si="780"/>
        <v>0</v>
      </c>
      <c r="CN1664" s="15">
        <f t="shared" si="780"/>
        <v>0</v>
      </c>
      <c r="CO1664" s="15">
        <f t="shared" si="780"/>
        <v>0</v>
      </c>
      <c r="CP1664" s="15">
        <f t="shared" si="780"/>
        <v>0</v>
      </c>
      <c r="CQ1664" s="15">
        <f t="shared" si="780"/>
        <v>0</v>
      </c>
      <c r="CR1664" s="15">
        <f t="shared" si="780"/>
        <v>0</v>
      </c>
      <c r="CS1664" s="15">
        <f t="shared" si="780"/>
        <v>0</v>
      </c>
      <c r="CT1664" s="15">
        <f t="shared" si="780"/>
        <v>0</v>
      </c>
      <c r="CU1664" s="15">
        <f t="shared" si="780"/>
        <v>0</v>
      </c>
      <c r="CV1664" s="15">
        <f t="shared" si="780"/>
        <v>0</v>
      </c>
      <c r="CW1664" s="15">
        <f t="shared" si="780"/>
        <v>0</v>
      </c>
      <c r="CX1664" s="15">
        <f t="shared" si="780"/>
        <v>0</v>
      </c>
      <c r="CY1664" s="15">
        <f t="shared" si="780"/>
        <v>0</v>
      </c>
      <c r="CZ1664" s="15">
        <f t="shared" si="780"/>
        <v>0</v>
      </c>
      <c r="DA1664" s="15">
        <f t="shared" si="780"/>
        <v>0</v>
      </c>
      <c r="DB1664" s="16">
        <f>IF(UPPER(TRIM(AM1664))="P", 0, IF(UPPER(TRIM(AM1664))="C", 16384, IF(UPPER(TRIM(AM1664))="B", 32768, IF(UPPER(TRIM(AM1664))="U", 49152, -1))))</f>
        <v>0</v>
      </c>
      <c r="DC1664" s="16">
        <f>HEX2DEC(AN1664)</f>
        <v>1616</v>
      </c>
      <c r="DD1664" s="16">
        <f>IF(UPPER(TRIM(BB1664))="",0,IF(UPPER(TRIM(BB1664))="M",32,IF(UPPER(TRIM(BB1664))="H",64,IF(UPPER(TRIM(BB1664))="I",128,-1))))</f>
        <v>0</v>
      </c>
      <c r="DE1664" s="16">
        <f>IF(UPPER(TRIM(BC1664))="",0, IF(UPPER(TRIM(BC1664))="U",1,IF(UPPER(TRIM(BC1664))="A",2,IF(UPPER(TRIM(BC1664))="B1",4,IF(UPPER(TRIM(BC1664))="B2",8,IF(UPPER(TRIM(BC1664))="C",16,-1))))))</f>
        <v>0</v>
      </c>
      <c r="DF1664" s="17"/>
      <c r="DG1664" s="16">
        <v>171</v>
      </c>
      <c r="DH1664" s="16">
        <f>AK1664</f>
        <v>1213</v>
      </c>
      <c r="DI1664" s="16">
        <f>AL1664</f>
        <v>5</v>
      </c>
      <c r="DJ1664" s="16">
        <f>DB1664 + DC1664</f>
        <v>1616</v>
      </c>
      <c r="DK1664" s="16">
        <f>HEX2DEC(AO1664)</f>
        <v>19</v>
      </c>
      <c r="DL1664" s="16">
        <f>HEX2DEC(AP1664)</f>
        <v>1616</v>
      </c>
      <c r="DM1664" s="13">
        <v>0</v>
      </c>
      <c r="DN1664" s="16">
        <v>131</v>
      </c>
      <c r="DO1664" s="16">
        <f>BV1664*2^15+BW1664*2^14+BX1664*2^13+BY1664*2^12+BZ1664*2^11+CA1664*2^10+CB1664*2^9+CC1664*2^8+CD1664*2^7+CE1664*2^6+CF1664*2^5+CG1664*2^4+CH1664*2^3+CI1664*2^2+CJ1664*2^1+CK1664*2^0</f>
        <v>0</v>
      </c>
      <c r="DP1664" s="16">
        <f>CL1664*2^15+CM1664*2^14+CN1664*2^13+CO1664*2^12+CP1664*2^11+CQ1664*2^10+CR1664*2^9+CS1664*2^8+CT1664*2^7+CU1664*2^6+CV1664*2^5+CW1664*2^4+CX1664*2^3+CY1664*2^2+CZ1664*2^1+DA1664*2^0</f>
        <v>0</v>
      </c>
      <c r="DQ1664" s="16">
        <f>IF(DS1664=2,AT1664*1000,IF(DS1664&gt;2,AT1664,HEX2DEC("40000000")))</f>
        <v>10</v>
      </c>
      <c r="DR1664" s="16">
        <f>IF(DT1664=2,AU1664*1000,IF(DT1664&gt;2,AU1664,HEX2DEC("40000000")))</f>
        <v>5</v>
      </c>
      <c r="DS1664" s="16">
        <v>5</v>
      </c>
      <c r="DT1664" s="16">
        <v>5</v>
      </c>
      <c r="DU1664" s="16">
        <f>MAX(0,MIN(AX1664,3))*2^14+MAX(0,MIN(AY1664,3))*2^12+MAX(0,MIN(AZ1664,3))*2^10+MAX(0,MIN(BA1664,3))*2^8+IF(AW1664&lt;0,31,IF(AW1664&gt;30,30,AW1664))</f>
        <v>0</v>
      </c>
      <c r="DV1664" s="16">
        <f>DD1664 + DE1664</f>
        <v>0</v>
      </c>
      <c r="DW1664" s="138" t="s">
        <v>184</v>
      </c>
      <c r="DX1664" s="137" t="s">
        <v>273</v>
      </c>
      <c r="DY1664" s="137" t="s">
        <v>186</v>
      </c>
      <c r="DZ1664" s="17"/>
      <c r="EA1664" s="15"/>
      <c r="EB1664" s="15"/>
      <c r="EC1664" s="15"/>
      <c r="ED1664" s="15"/>
    </row>
    <row r="1665" spans="1:134" ht="15" hidden="1" customHeight="1" x14ac:dyDescent="0.3">
      <c r="A1665" s="342" t="s">
        <v>1454</v>
      </c>
      <c r="B1665" s="139"/>
      <c r="C1665" s="561"/>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48"/>
      <c r="AK1665" s="12"/>
      <c r="AL1665" s="12"/>
      <c r="AM1665" s="149"/>
      <c r="AN1665" s="150"/>
      <c r="AO1665" s="150"/>
      <c r="AP1665" s="150"/>
      <c r="AQ1665" s="132"/>
      <c r="AR1665" s="197"/>
      <c r="AS1665" s="12"/>
      <c r="AT1665" s="12"/>
      <c r="AU1665" s="12"/>
      <c r="AV1665" s="12"/>
      <c r="AW1665" s="12"/>
      <c r="AX1665" s="12"/>
      <c r="AY1665" s="12"/>
      <c r="AZ1665" s="12"/>
      <c r="BA1665" s="12"/>
      <c r="BB1665" s="14"/>
      <c r="BC1665" s="14"/>
      <c r="BD1665" s="15"/>
      <c r="BE1665" s="137"/>
      <c r="BF1665" s="146"/>
      <c r="BG1665" s="146"/>
      <c r="BH1665" s="146"/>
      <c r="BI1665" s="11" t="s">
        <v>183</v>
      </c>
      <c r="BJ1665" s="11" t="s">
        <v>183</v>
      </c>
      <c r="BK1665" s="11" t="s">
        <v>183</v>
      </c>
      <c r="BL1665" s="11" t="s">
        <v>183</v>
      </c>
      <c r="BM1665" s="11" t="s">
        <v>183</v>
      </c>
      <c r="BN1665" s="11" t="s">
        <v>183</v>
      </c>
      <c r="BO1665" s="11" t="s">
        <v>183</v>
      </c>
      <c r="BP1665" s="11" t="s">
        <v>183</v>
      </c>
      <c r="BQ1665" s="11" t="s">
        <v>183</v>
      </c>
      <c r="BR1665" s="11" t="s">
        <v>183</v>
      </c>
      <c r="BS1665" s="11" t="s">
        <v>183</v>
      </c>
      <c r="BT1665" s="11" t="s">
        <v>183</v>
      </c>
      <c r="BU1665" s="11"/>
      <c r="BV1665" s="15"/>
      <c r="BW1665" s="15"/>
      <c r="BX1665" s="15"/>
      <c r="BY1665" s="15"/>
      <c r="BZ1665" s="15"/>
      <c r="CA1665" s="15"/>
      <c r="CB1665" s="15"/>
      <c r="CC1665" s="15"/>
      <c r="CD1665" s="15"/>
      <c r="CE1665" s="15"/>
      <c r="CF1665" s="15"/>
      <c r="CG1665" s="15"/>
      <c r="CH1665" s="15"/>
      <c r="CI1665" s="15"/>
      <c r="CJ1665" s="15"/>
      <c r="CK1665" s="15"/>
      <c r="CL1665" s="15"/>
      <c r="CM1665" s="15"/>
      <c r="CN1665" s="15"/>
      <c r="CO1665" s="15"/>
      <c r="CP1665" s="15"/>
      <c r="CQ1665" s="15"/>
      <c r="CR1665" s="15"/>
      <c r="CS1665" s="15"/>
      <c r="CT1665" s="15"/>
      <c r="CU1665" s="15"/>
      <c r="CV1665" s="15"/>
      <c r="CW1665" s="15"/>
      <c r="CX1665" s="15"/>
      <c r="CY1665" s="15"/>
      <c r="CZ1665" s="15"/>
      <c r="DA1665" s="15"/>
      <c r="DB1665" s="16"/>
      <c r="DC1665" s="16"/>
      <c r="DD1665" s="16"/>
      <c r="DE1665" s="16"/>
      <c r="DF1665" s="17"/>
      <c r="DG1665" s="16"/>
      <c r="DH1665" s="16"/>
      <c r="DI1665" s="16"/>
      <c r="DJ1665" s="16"/>
      <c r="DK1665" s="16"/>
      <c r="DL1665" s="16"/>
      <c r="DM1665" s="13"/>
      <c r="DN1665" s="16"/>
      <c r="DO1665" s="16"/>
      <c r="DP1665" s="16"/>
      <c r="DQ1665" s="16"/>
      <c r="DR1665" s="16"/>
      <c r="DS1665" s="16"/>
      <c r="DT1665" s="16"/>
      <c r="DU1665" s="16"/>
      <c r="DV1665" s="16"/>
      <c r="DW1665" s="138"/>
      <c r="DX1665" s="137"/>
      <c r="DY1665" s="137"/>
      <c r="DZ1665" s="17"/>
      <c r="EA1665" s="15"/>
      <c r="EB1665" s="15"/>
      <c r="EC1665" s="15"/>
      <c r="ED1665" s="15"/>
    </row>
    <row r="1666" spans="1:134" ht="15" hidden="1" customHeight="1" x14ac:dyDescent="0.3">
      <c r="A1666" s="342" t="s">
        <v>1456</v>
      </c>
      <c r="B1666" s="139"/>
      <c r="C1666" s="569" t="s">
        <v>2534</v>
      </c>
      <c r="D1666" s="202"/>
      <c r="E1666" s="202"/>
      <c r="F1666" s="202"/>
      <c r="G1666" s="202"/>
      <c r="H1666" s="202"/>
      <c r="I1666" s="202"/>
      <c r="J1666" s="202"/>
      <c r="K1666" s="202"/>
      <c r="L1666" s="202"/>
      <c r="M1666" s="202"/>
      <c r="N1666" s="202"/>
      <c r="O1666" s="202"/>
      <c r="P1666" s="202"/>
      <c r="Q1666" s="202"/>
      <c r="R1666" s="294"/>
      <c r="S1666" s="202"/>
      <c r="T1666" s="201"/>
      <c r="U1666" s="202"/>
      <c r="V1666" s="202"/>
      <c r="W1666" s="202"/>
      <c r="X1666" s="202"/>
      <c r="Y1666" s="202"/>
      <c r="Z1666" s="202"/>
      <c r="AA1666" s="202"/>
      <c r="AB1666" s="202"/>
      <c r="AC1666" s="202"/>
      <c r="AD1666" s="202"/>
      <c r="AE1666" s="202"/>
      <c r="AF1666" s="202"/>
      <c r="AG1666" s="202"/>
      <c r="AH1666" s="202"/>
      <c r="AI1666" s="202"/>
      <c r="AJ1666" s="148">
        <f>IF($DM1666=0,0,(IF(_xlfn.BITAND($DM1666, 128),"8,", "") &amp; IF(_xlfn.BITAND($DM1666,64),"7,", "") &amp; IF(_xlfn.BITAND($DM1666,7), _xlfn.BITAND($DM1666,7) &amp; ",", "") &amp; IF(_xlfn.BITAND($DM1666, 56), _xlfn.BITAND($DM1666, 56)/8, "")))</f>
        <v>0</v>
      </c>
      <c r="AK1666" s="135">
        <v>1213</v>
      </c>
      <c r="AL1666" s="135">
        <v>3</v>
      </c>
      <c r="AM1666" s="194" t="s">
        <v>165</v>
      </c>
      <c r="AN1666" s="195" t="s">
        <v>2530</v>
      </c>
      <c r="AO1666" s="195" t="s">
        <v>343</v>
      </c>
      <c r="AP1666" s="195" t="s">
        <v>2535</v>
      </c>
      <c r="AQ1666" s="140" t="s">
        <v>1463</v>
      </c>
      <c r="AR1666" s="133">
        <v>90</v>
      </c>
      <c r="AS1666" s="12" t="s">
        <v>1033</v>
      </c>
      <c r="AT1666" s="134">
        <v>10</v>
      </c>
      <c r="AU1666" s="134">
        <v>5</v>
      </c>
      <c r="AV1666" s="12" t="s">
        <v>954</v>
      </c>
      <c r="AW1666" s="135">
        <v>0</v>
      </c>
      <c r="AX1666" s="135">
        <v>0</v>
      </c>
      <c r="AY1666" s="135">
        <v>0</v>
      </c>
      <c r="AZ1666" s="135">
        <v>0</v>
      </c>
      <c r="BA1666" s="135">
        <v>0</v>
      </c>
      <c r="BB1666" s="136"/>
      <c r="BC1666" s="136"/>
      <c r="BD1666" s="15"/>
      <c r="BE1666" s="137" t="str">
        <f>IF(C1666="","",C1666)</f>
        <v>MIL control short to power</v>
      </c>
      <c r="BF1666" s="11" t="s">
        <v>264</v>
      </c>
      <c r="BG1666" s="11" t="s">
        <v>265</v>
      </c>
      <c r="BH1666" s="11" t="s">
        <v>266</v>
      </c>
      <c r="BI1666" s="11" t="s">
        <v>1225</v>
      </c>
      <c r="BJ1666" s="11" t="s">
        <v>268</v>
      </c>
      <c r="BK1666" s="11" t="s">
        <v>269</v>
      </c>
      <c r="BL1666" s="11" t="s">
        <v>1026</v>
      </c>
      <c r="BM1666" s="11" t="s">
        <v>179</v>
      </c>
      <c r="BN1666" s="11" t="s">
        <v>182</v>
      </c>
      <c r="BO1666" s="11" t="s">
        <v>181</v>
      </c>
      <c r="BP1666" s="11" t="s">
        <v>272</v>
      </c>
      <c r="BQ1666" s="11" t="s">
        <v>182</v>
      </c>
      <c r="BR1666" s="11" t="s">
        <v>182</v>
      </c>
      <c r="BS1666" s="11" t="s">
        <v>183</v>
      </c>
      <c r="BT1666" s="11" t="s">
        <v>182</v>
      </c>
      <c r="BU1666" s="11"/>
      <c r="BV1666" s="15">
        <f>IF(UPPER(TRIM(D1666))="X",1,0)</f>
        <v>0</v>
      </c>
      <c r="BW1666" s="15">
        <f>IF(UPPER(TRIM(E1666))="X",1,0)</f>
        <v>0</v>
      </c>
      <c r="BX1666" s="15">
        <f>IF(UPPER(TRIM(F1666))="X",1,0)</f>
        <v>0</v>
      </c>
      <c r="BY1666" s="15">
        <f>IF(UPPER(TRIM(G1666))="X",1,0)</f>
        <v>0</v>
      </c>
      <c r="BZ1666" s="15">
        <f>IF(UPPER(TRIM(H1666))="X",1,0)</f>
        <v>0</v>
      </c>
      <c r="CA1666" s="15">
        <f>IF(UPPER(TRIM(J1666))="X",1,0)</f>
        <v>0</v>
      </c>
      <c r="CB1666" s="15">
        <f>IF(UPPER(TRIM(L1666))="X",1,0)</f>
        <v>0</v>
      </c>
      <c r="CC1666" s="15">
        <f>IF(UPPER(TRIM(M1666))="X",1,0)</f>
        <v>0</v>
      </c>
      <c r="CD1666" s="15">
        <f>IF(UPPER(TRIM(I1666))="X",1,0)</f>
        <v>0</v>
      </c>
      <c r="CE1666" s="15">
        <f>IF(UPPER(TRIM(K1666))="X",1,0)</f>
        <v>0</v>
      </c>
      <c r="CF1666" s="15">
        <f t="shared" ref="CF1666:DA1666" si="781">IF(UPPER(TRIM(N1666))="X",1,0)</f>
        <v>0</v>
      </c>
      <c r="CG1666" s="15">
        <f t="shared" si="781"/>
        <v>0</v>
      </c>
      <c r="CH1666" s="15">
        <f t="shared" si="781"/>
        <v>0</v>
      </c>
      <c r="CI1666" s="15">
        <f t="shared" si="781"/>
        <v>0</v>
      </c>
      <c r="CJ1666" s="15">
        <f t="shared" si="781"/>
        <v>0</v>
      </c>
      <c r="CK1666" s="15">
        <f t="shared" si="781"/>
        <v>0</v>
      </c>
      <c r="CL1666" s="15">
        <f t="shared" si="781"/>
        <v>0</v>
      </c>
      <c r="CM1666" s="15">
        <f t="shared" si="781"/>
        <v>0</v>
      </c>
      <c r="CN1666" s="15">
        <f t="shared" si="781"/>
        <v>0</v>
      </c>
      <c r="CO1666" s="15">
        <f t="shared" si="781"/>
        <v>0</v>
      </c>
      <c r="CP1666" s="15">
        <f t="shared" si="781"/>
        <v>0</v>
      </c>
      <c r="CQ1666" s="15">
        <f t="shared" si="781"/>
        <v>0</v>
      </c>
      <c r="CR1666" s="15">
        <f t="shared" si="781"/>
        <v>0</v>
      </c>
      <c r="CS1666" s="15">
        <f t="shared" si="781"/>
        <v>0</v>
      </c>
      <c r="CT1666" s="15">
        <f t="shared" si="781"/>
        <v>0</v>
      </c>
      <c r="CU1666" s="15">
        <f t="shared" si="781"/>
        <v>0</v>
      </c>
      <c r="CV1666" s="15">
        <f t="shared" si="781"/>
        <v>0</v>
      </c>
      <c r="CW1666" s="15">
        <f t="shared" si="781"/>
        <v>0</v>
      </c>
      <c r="CX1666" s="15">
        <f t="shared" si="781"/>
        <v>0</v>
      </c>
      <c r="CY1666" s="15">
        <f t="shared" si="781"/>
        <v>0</v>
      </c>
      <c r="CZ1666" s="15">
        <f t="shared" si="781"/>
        <v>0</v>
      </c>
      <c r="DA1666" s="15">
        <f t="shared" si="781"/>
        <v>0</v>
      </c>
      <c r="DB1666" s="16">
        <f>IF(UPPER(TRIM(AM1666))="P", 0, IF(UPPER(TRIM(AM1666))="C", 16384, IF(UPPER(TRIM(AM1666))="B", 32768, IF(UPPER(TRIM(AM1666))="U", 49152, -1))))</f>
        <v>0</v>
      </c>
      <c r="DC1666" s="16">
        <f>HEX2DEC(AN1666)</f>
        <v>1616</v>
      </c>
      <c r="DD1666" s="16">
        <f>IF(UPPER(TRIM(BB1666))="",0,IF(UPPER(TRIM(BB1666))="M",32,IF(UPPER(TRIM(BB1666))="H",64,IF(UPPER(TRIM(BB1666))="I",128,-1))))</f>
        <v>0</v>
      </c>
      <c r="DE1666" s="16">
        <f>IF(UPPER(TRIM(BC1666))="",0, IF(UPPER(TRIM(BC1666))="U",1,IF(UPPER(TRIM(BC1666))="A",2,IF(UPPER(TRIM(BC1666))="B1",4,IF(UPPER(TRIM(BC1666))="B2",8,IF(UPPER(TRIM(BC1666))="C",16,-1))))))</f>
        <v>0</v>
      </c>
      <c r="DF1666" s="17"/>
      <c r="DG1666" s="16">
        <v>172</v>
      </c>
      <c r="DH1666" s="16">
        <f>AK1666</f>
        <v>1213</v>
      </c>
      <c r="DI1666" s="16">
        <f>AL1666</f>
        <v>3</v>
      </c>
      <c r="DJ1666" s="16">
        <f>DB1666 + DC1666</f>
        <v>1616</v>
      </c>
      <c r="DK1666" s="16">
        <f>HEX2DEC(AO1666)</f>
        <v>18</v>
      </c>
      <c r="DL1666" s="16">
        <f>HEX2DEC(AP1666)</f>
        <v>5701</v>
      </c>
      <c r="DM1666" s="13">
        <v>0</v>
      </c>
      <c r="DN1666" s="16">
        <v>132</v>
      </c>
      <c r="DO1666" s="16">
        <f>BV1666*2^15+BW1666*2^14+BX1666*2^13+BY1666*2^12+BZ1666*2^11+CA1666*2^10+CB1666*2^9+CC1666*2^8+CD1666*2^7+CE1666*2^6+CF1666*2^5+CG1666*2^4+CH1666*2^3+CI1666*2^2+CJ1666*2^1+CK1666*2^0</f>
        <v>0</v>
      </c>
      <c r="DP1666" s="16">
        <f>CL1666*2^15+CM1666*2^14+CN1666*2^13+CO1666*2^12+CP1666*2^11+CQ1666*2^10+CR1666*2^9+CS1666*2^8+CT1666*2^7+CU1666*2^6+CV1666*2^5+CW1666*2^4+CX1666*2^3+CY1666*2^2+CZ1666*2^1+DA1666*2^0</f>
        <v>0</v>
      </c>
      <c r="DQ1666" s="16">
        <f>IF(DS1666=2,AT1666*1000,IF(DS1666&gt;2,AT1666,HEX2DEC("40000000")))</f>
        <v>10</v>
      </c>
      <c r="DR1666" s="16">
        <f>IF(DT1666=2,AU1666*1000,IF(DT1666&gt;2,AU1666,HEX2DEC("40000000")))</f>
        <v>5</v>
      </c>
      <c r="DS1666" s="16">
        <v>5</v>
      </c>
      <c r="DT1666" s="16">
        <v>5</v>
      </c>
      <c r="DU1666" s="16">
        <f>MAX(0,MIN(AX1666,3))*2^14+MAX(0,MIN(AY1666,3))*2^12+MAX(0,MIN(AZ1666,3))*2^10+MAX(0,MIN(BA1666,3))*2^8+IF(AW1666&lt;0,31,IF(AW1666&gt;30,30,AW1666))</f>
        <v>0</v>
      </c>
      <c r="DV1666" s="16">
        <f>DD1666 + DE1666</f>
        <v>0</v>
      </c>
      <c r="DW1666" s="138" t="s">
        <v>184</v>
      </c>
      <c r="DX1666" s="137" t="s">
        <v>273</v>
      </c>
      <c r="DY1666" s="137" t="s">
        <v>186</v>
      </c>
      <c r="DZ1666" s="17"/>
      <c r="EA1666" s="15"/>
      <c r="EB1666" s="15"/>
      <c r="EC1666" s="15"/>
      <c r="ED1666" s="15"/>
    </row>
    <row r="1667" spans="1:134" ht="15" hidden="1" customHeight="1" x14ac:dyDescent="0.3">
      <c r="A1667" s="342" t="s">
        <v>229</v>
      </c>
      <c r="B1667" s="176"/>
      <c r="C1667" s="563"/>
      <c r="D1667" s="203"/>
      <c r="E1667" s="203"/>
      <c r="F1667" s="203"/>
      <c r="G1667" s="203"/>
      <c r="H1667" s="203"/>
      <c r="I1667" s="203"/>
      <c r="J1667" s="203"/>
      <c r="K1667" s="203"/>
      <c r="L1667" s="203"/>
      <c r="M1667" s="203"/>
      <c r="N1667" s="203"/>
      <c r="O1667" s="203"/>
      <c r="P1667" s="203"/>
      <c r="Q1667" s="203"/>
      <c r="R1667" s="203"/>
      <c r="S1667" s="203"/>
      <c r="T1667" s="203"/>
      <c r="U1667" s="203"/>
      <c r="V1667" s="203"/>
      <c r="W1667" s="203"/>
      <c r="X1667" s="203"/>
      <c r="Y1667" s="203"/>
      <c r="Z1667" s="203"/>
      <c r="AA1667" s="203"/>
      <c r="AB1667" s="203"/>
      <c r="AC1667" s="203"/>
      <c r="AD1667" s="203"/>
      <c r="AE1667" s="203"/>
      <c r="AF1667" s="203"/>
      <c r="AG1667" s="203"/>
      <c r="AH1667" s="203"/>
      <c r="AI1667" s="203"/>
      <c r="AJ1667" s="285"/>
      <c r="AK1667" s="184"/>
      <c r="AL1667" s="184"/>
      <c r="AM1667" s="286"/>
      <c r="AN1667" s="287"/>
      <c r="AO1667" s="287"/>
      <c r="AP1667" s="287"/>
      <c r="AQ1667" s="295"/>
      <c r="AR1667" s="189"/>
      <c r="AS1667" s="184"/>
      <c r="AT1667" s="190"/>
      <c r="AU1667" s="341"/>
      <c r="AV1667" s="184"/>
      <c r="AW1667" s="184"/>
      <c r="AX1667" s="184"/>
      <c r="AY1667" s="184"/>
      <c r="AZ1667" s="184"/>
      <c r="BA1667" s="184"/>
      <c r="BB1667" s="186"/>
      <c r="BC1667" s="186"/>
      <c r="BD1667" s="15"/>
      <c r="BE1667" s="137"/>
      <c r="BF1667" s="11"/>
      <c r="BG1667" s="11"/>
      <c r="BH1667" s="11"/>
      <c r="BI1667" s="11"/>
      <c r="BJ1667" s="11"/>
      <c r="BK1667" s="11"/>
      <c r="BL1667" s="11"/>
      <c r="BM1667" s="11"/>
      <c r="BN1667" s="11"/>
      <c r="BO1667" s="11"/>
      <c r="BP1667" s="11"/>
      <c r="BQ1667" s="11"/>
      <c r="BR1667" s="11"/>
      <c r="BS1667" s="11"/>
      <c r="BT1667" s="11"/>
      <c r="BU1667" s="11"/>
      <c r="BV1667" s="15"/>
      <c r="BW1667" s="15"/>
      <c r="BX1667" s="15"/>
      <c r="BY1667" s="15"/>
      <c r="BZ1667" s="15"/>
      <c r="CA1667" s="15"/>
      <c r="CB1667" s="15"/>
      <c r="CC1667" s="15"/>
      <c r="CD1667" s="15"/>
      <c r="CE1667" s="15"/>
      <c r="CF1667" s="15"/>
      <c r="CG1667" s="15"/>
      <c r="CH1667" s="15"/>
      <c r="CI1667" s="15"/>
      <c r="CJ1667" s="15"/>
      <c r="CK1667" s="15"/>
      <c r="CL1667" s="15"/>
      <c r="CM1667" s="15"/>
      <c r="CN1667" s="15"/>
      <c r="CO1667" s="15"/>
      <c r="CP1667" s="15"/>
      <c r="CQ1667" s="15"/>
      <c r="CR1667" s="15"/>
      <c r="CS1667" s="15"/>
      <c r="CT1667" s="15"/>
      <c r="CU1667" s="15"/>
      <c r="CV1667" s="15"/>
      <c r="CW1667" s="15"/>
      <c r="CX1667" s="15"/>
      <c r="CY1667" s="15"/>
      <c r="CZ1667" s="15"/>
      <c r="DA1667" s="15"/>
      <c r="DB1667" s="16"/>
      <c r="DC1667" s="16"/>
      <c r="DD1667" s="16"/>
      <c r="DE1667" s="16"/>
      <c r="DF1667" s="17"/>
      <c r="DG1667" s="16"/>
      <c r="DH1667" s="16"/>
      <c r="DI1667" s="16"/>
      <c r="DJ1667" s="16"/>
      <c r="DK1667" s="16"/>
      <c r="DL1667" s="16"/>
      <c r="DM1667" s="185"/>
      <c r="DN1667" s="16"/>
      <c r="DO1667" s="16"/>
      <c r="DP1667" s="16"/>
      <c r="DQ1667" s="16"/>
      <c r="DR1667" s="16"/>
      <c r="DS1667" s="16"/>
      <c r="DT1667" s="16"/>
      <c r="DU1667" s="16"/>
      <c r="DV1667" s="16"/>
      <c r="DW1667" s="138"/>
      <c r="DX1667" s="137"/>
      <c r="DY1667" s="137"/>
      <c r="DZ1667" s="17"/>
      <c r="EA1667" s="15"/>
      <c r="EB1667" s="15"/>
      <c r="EC1667" s="15"/>
      <c r="ED1667" s="15"/>
    </row>
    <row r="1668" spans="1:134" ht="15" hidden="1" customHeight="1" x14ac:dyDescent="0.3">
      <c r="A1668" s="220"/>
      <c r="B1668" s="337" t="s">
        <v>2536</v>
      </c>
      <c r="C1668" s="569" t="s">
        <v>2537</v>
      </c>
      <c r="D1668" s="151"/>
      <c r="E1668" s="151"/>
      <c r="F1668" s="151"/>
      <c r="G1668" s="151"/>
      <c r="H1668" s="151"/>
      <c r="I1668" s="151"/>
      <c r="J1668" s="151"/>
      <c r="K1668" s="151"/>
      <c r="L1668" s="151"/>
      <c r="M1668" s="151"/>
      <c r="N1668" s="151"/>
      <c r="O1668" s="151"/>
      <c r="P1668" s="151"/>
      <c r="Q1668" s="151"/>
      <c r="R1668" s="151"/>
      <c r="S1668" s="151"/>
      <c r="T1668" s="151"/>
      <c r="U1668" s="151"/>
      <c r="V1668" s="151"/>
      <c r="W1668" s="151"/>
      <c r="X1668" s="151"/>
      <c r="Y1668" s="151"/>
      <c r="Z1668" s="151"/>
      <c r="AA1668" s="151"/>
      <c r="AB1668" s="151"/>
      <c r="AC1668" s="151"/>
      <c r="AD1668" s="151"/>
      <c r="AE1668" s="151"/>
      <c r="AF1668" s="151"/>
      <c r="AG1668" s="151"/>
      <c r="AH1668" s="151"/>
      <c r="AI1668" s="151"/>
      <c r="AJ1668" s="148">
        <f>IF($DM1668=0,0,(IF(_xlfn.BITAND($DM1668, 128),"8,", "") &amp; IF(_xlfn.BITAND($DM1668,64),"7,", "") &amp; IF(_xlfn.BITAND($DM1668,7), _xlfn.BITAND($DM1668,7) &amp; ",", "") &amp; IF(_xlfn.BITAND($DM1668, 56), _xlfn.BITAND($DM1668, 56)/8, "")))</f>
        <v>0</v>
      </c>
      <c r="AK1668" s="135">
        <v>3226</v>
      </c>
      <c r="AL1668" s="135">
        <v>0</v>
      </c>
      <c r="AM1668" s="194" t="s">
        <v>165</v>
      </c>
      <c r="AN1668" s="195" t="s">
        <v>2538</v>
      </c>
      <c r="AO1668" s="195" t="s">
        <v>167</v>
      </c>
      <c r="AP1668" s="195" t="s">
        <v>2538</v>
      </c>
      <c r="AQ1668" s="132" t="s">
        <v>358</v>
      </c>
      <c r="AR1668" s="141">
        <v>160</v>
      </c>
      <c r="AS1668" s="142" t="s">
        <v>311</v>
      </c>
      <c r="AT1668" s="134">
        <v>30</v>
      </c>
      <c r="AU1668" s="134">
        <v>30</v>
      </c>
      <c r="AV1668" s="12" t="s">
        <v>259</v>
      </c>
      <c r="AW1668" s="135">
        <v>0</v>
      </c>
      <c r="AX1668" s="135">
        <v>0</v>
      </c>
      <c r="AY1668" s="135">
        <v>0</v>
      </c>
      <c r="AZ1668" s="135">
        <v>0</v>
      </c>
      <c r="BA1668" s="135">
        <v>0</v>
      </c>
      <c r="BB1668" s="136"/>
      <c r="BC1668" s="136"/>
      <c r="BD1668" s="15"/>
      <c r="BE1668" s="137" t="str">
        <f>IF(C1668="","",C1668)</f>
        <v>NOx Exceedance - NOx control monitoring system</v>
      </c>
      <c r="BF1668" s="11"/>
      <c r="BG1668" s="11"/>
      <c r="BH1668" s="11"/>
      <c r="BI1668" s="11"/>
      <c r="BJ1668" s="11"/>
      <c r="BK1668" s="11"/>
      <c r="BL1668" s="11"/>
      <c r="BM1668" s="11"/>
      <c r="BN1668" s="11"/>
      <c r="BO1668" s="11"/>
      <c r="BP1668" s="11"/>
      <c r="BQ1668" s="11"/>
      <c r="BR1668" s="11"/>
      <c r="BS1668" s="11"/>
      <c r="BT1668" s="11"/>
      <c r="BU1668" s="11"/>
      <c r="BV1668" s="15">
        <f>IF(UPPER(TRIM(D1668))="X",1,0)</f>
        <v>0</v>
      </c>
      <c r="BW1668" s="15">
        <f>IF(UPPER(TRIM(E1668))="X",1,0)</f>
        <v>0</v>
      </c>
      <c r="BX1668" s="15">
        <f>IF(UPPER(TRIM(F1668))="X",1,0)</f>
        <v>0</v>
      </c>
      <c r="BY1668" s="15">
        <f>IF(UPPER(TRIM(G1668))="X",1,0)</f>
        <v>0</v>
      </c>
      <c r="BZ1668" s="15">
        <f>IF(UPPER(TRIM(H1668))="X",1,0)</f>
        <v>0</v>
      </c>
      <c r="CA1668" s="15">
        <f>IF(UPPER(TRIM(J1668))="X",1,0)</f>
        <v>0</v>
      </c>
      <c r="CB1668" s="15">
        <f>IF(UPPER(TRIM(L1668))="X",1,0)</f>
        <v>0</v>
      </c>
      <c r="CC1668" s="15">
        <f>IF(UPPER(TRIM(M1668))="X",1,0)</f>
        <v>0</v>
      </c>
      <c r="CD1668" s="15">
        <f>IF(UPPER(TRIM(I1668))="X",1,0)</f>
        <v>0</v>
      </c>
      <c r="CE1668" s="15">
        <f>IF(UPPER(TRIM(K1668))="X",1,0)</f>
        <v>0</v>
      </c>
      <c r="CF1668" s="15">
        <f t="shared" ref="CF1668:CX1668" si="782">IF(UPPER(TRIM(N1668))="X",1,0)</f>
        <v>0</v>
      </c>
      <c r="CG1668" s="15">
        <f t="shared" si="782"/>
        <v>0</v>
      </c>
      <c r="CH1668" s="15">
        <f t="shared" si="782"/>
        <v>0</v>
      </c>
      <c r="CI1668" s="15">
        <f t="shared" si="782"/>
        <v>0</v>
      </c>
      <c r="CJ1668" s="15">
        <f t="shared" si="782"/>
        <v>0</v>
      </c>
      <c r="CK1668" s="15">
        <f t="shared" si="782"/>
        <v>0</v>
      </c>
      <c r="CL1668" s="15">
        <f t="shared" si="782"/>
        <v>0</v>
      </c>
      <c r="CM1668" s="15">
        <f t="shared" si="782"/>
        <v>0</v>
      </c>
      <c r="CN1668" s="15">
        <f t="shared" si="782"/>
        <v>0</v>
      </c>
      <c r="CO1668" s="15">
        <f t="shared" si="782"/>
        <v>0</v>
      </c>
      <c r="CP1668" s="15">
        <f t="shared" si="782"/>
        <v>0</v>
      </c>
      <c r="CQ1668" s="15">
        <f t="shared" si="782"/>
        <v>0</v>
      </c>
      <c r="CR1668" s="15">
        <f t="shared" si="782"/>
        <v>0</v>
      </c>
      <c r="CS1668" s="15">
        <f t="shared" si="782"/>
        <v>0</v>
      </c>
      <c r="CT1668" s="15">
        <f t="shared" si="782"/>
        <v>0</v>
      </c>
      <c r="CU1668" s="15">
        <f t="shared" si="782"/>
        <v>0</v>
      </c>
      <c r="CV1668" s="15">
        <f t="shared" si="782"/>
        <v>0</v>
      </c>
      <c r="CW1668" s="15">
        <f t="shared" si="782"/>
        <v>0</v>
      </c>
      <c r="CX1668" s="15">
        <f t="shared" si="782"/>
        <v>0</v>
      </c>
      <c r="CY1668" s="15">
        <v>0</v>
      </c>
      <c r="CZ1668" s="15">
        <f>IF(UPPER(TRIM(AH1668))="X",1,0)</f>
        <v>0</v>
      </c>
      <c r="DA1668" s="15">
        <v>0</v>
      </c>
      <c r="DB1668" s="16">
        <f>IF(UPPER(TRIM(AM1668))="P", 0, IF(UPPER(TRIM(AM1668))="C", 16384, IF(UPPER(TRIM(AM1668))="B", 32768, IF(UPPER(TRIM(AM1668))="U", 49152, -1))))</f>
        <v>0</v>
      </c>
      <c r="DC1668" s="16">
        <f>HEX2DEC(AN1668)</f>
        <v>11182</v>
      </c>
      <c r="DD1668" s="16">
        <f>IF(UPPER(TRIM(BB1668))="",0,IF(UPPER(TRIM(BB1668))="M",32,IF(UPPER(TRIM(BB1668))="H",64,IF(UPPER(TRIM(BB1668))="I",128,-1))))</f>
        <v>0</v>
      </c>
      <c r="DE1668" s="16">
        <f>IF(UPPER(TRIM(BC1668))="",0, IF(UPPER(TRIM(BC1668))="U",1,IF(UPPER(TRIM(BC1668))="A",2,IF(UPPER(TRIM(BC1668))="B1",4,IF(UPPER(TRIM(BC1668))="B2",8,IF(UPPER(TRIM(BC1668))="C",16,-1))))))</f>
        <v>0</v>
      </c>
      <c r="DF1668" s="17"/>
      <c r="DG1668" s="16">
        <v>793</v>
      </c>
      <c r="DH1668" s="16">
        <f>AK1668</f>
        <v>3226</v>
      </c>
      <c r="DI1668" s="16">
        <f>AL1668</f>
        <v>0</v>
      </c>
      <c r="DJ1668" s="16">
        <f>DB1668 + DC1668</f>
        <v>11182</v>
      </c>
      <c r="DK1668" s="16">
        <f>HEX2DEC(AO1668)</f>
        <v>0</v>
      </c>
      <c r="DL1668" s="16">
        <f>HEX2DEC(AP1668)</f>
        <v>11182</v>
      </c>
      <c r="DM1668" s="13">
        <v>0</v>
      </c>
      <c r="DN1668" s="16">
        <v>623</v>
      </c>
      <c r="DO1668" s="16">
        <f>BV1668*2^15+BW1668*2^14+BX1668*2^13+BY1668*2^12+BZ1668*2^11+CA1668*2^10+CB1668*2^9+CC1668*2^8+CD1668*2^7+CE1668*2^6+CF1668*2^5+CG1668*2^4+CH1668*2^3+CI1668*2^2+CJ1668*2^1+CK1668*2^0</f>
        <v>0</v>
      </c>
      <c r="DP1668" s="16">
        <f>CL1668*2^15+CM1668*2^14+CN1668*2^13+CO1668*2^12+CP1668*2^11+CQ1668*2^10+CR1668*2^9+CS1668*2^8+CT1668*2^7+CU1668*2^6+CV1668*2^5+CW1668*2^4+CX1668*2^3+CY1668*2^2+CZ1668*2^1+DA1668*2^0</f>
        <v>0</v>
      </c>
      <c r="DQ1668" s="16">
        <f>IF(DS1668=2,AT1668*1000,AT1668)</f>
        <v>30000</v>
      </c>
      <c r="DR1668" s="16">
        <f>IF(DT1668=2,AU1668*1000,AU1668)</f>
        <v>30000</v>
      </c>
      <c r="DS1668" s="16">
        <v>2</v>
      </c>
      <c r="DT1668" s="16">
        <v>2</v>
      </c>
      <c r="DU1668" s="16">
        <f>MAX(0,MIN(AX1668,3))*2^14+MAX(0,MIN(AY1668,3))*2^12+MAX(0,MIN(AZ1668,3))*2^10+MAX(0,MIN(BA1668,3))*2^8+IF(AW1668&lt;0,31,IF(AW1668&gt;30,30,AW1668))</f>
        <v>0</v>
      </c>
      <c r="DV1668" s="16">
        <f>DD1668 + DE1668</f>
        <v>0</v>
      </c>
      <c r="DW1668" s="138" t="s">
        <v>184</v>
      </c>
      <c r="DX1668" s="137" t="s">
        <v>273</v>
      </c>
      <c r="DY1668" s="137" t="s">
        <v>186</v>
      </c>
      <c r="DZ1668" s="17"/>
      <c r="EA1668" s="15"/>
      <c r="EB1668" s="15"/>
      <c r="EC1668" s="15"/>
      <c r="ED1668" s="15"/>
    </row>
    <row r="1669" spans="1:134" ht="15" hidden="1" customHeight="1" x14ac:dyDescent="0.3">
      <c r="A1669" s="220"/>
      <c r="B1669" s="337" t="s">
        <v>1092</v>
      </c>
      <c r="C1669" s="563"/>
      <c r="D1669" s="349"/>
      <c r="E1669" s="349"/>
      <c r="F1669" s="349"/>
      <c r="G1669" s="349"/>
      <c r="H1669" s="349"/>
      <c r="I1669" s="349"/>
      <c r="J1669" s="349"/>
      <c r="K1669" s="349"/>
      <c r="L1669" s="349"/>
      <c r="M1669" s="349"/>
      <c r="N1669" s="349"/>
      <c r="O1669" s="349"/>
      <c r="P1669" s="349"/>
      <c r="Q1669" s="349"/>
      <c r="R1669" s="349"/>
      <c r="S1669" s="349"/>
      <c r="T1669" s="349"/>
      <c r="U1669" s="349"/>
      <c r="V1669" s="349"/>
      <c r="W1669" s="349"/>
      <c r="X1669" s="349"/>
      <c r="Y1669" s="349"/>
      <c r="Z1669" s="349"/>
      <c r="AA1669" s="349"/>
      <c r="AB1669" s="349"/>
      <c r="AC1669" s="349"/>
      <c r="AD1669" s="349"/>
      <c r="AE1669" s="349"/>
      <c r="AF1669" s="349"/>
      <c r="AG1669" s="349"/>
      <c r="AH1669" s="349"/>
      <c r="AI1669" s="349"/>
      <c r="AJ1669" s="148"/>
      <c r="AK1669" s="184"/>
      <c r="AL1669" s="184"/>
      <c r="AM1669" s="286"/>
      <c r="AN1669" s="287"/>
      <c r="AO1669" s="287"/>
      <c r="AP1669" s="287"/>
      <c r="AQ1669" s="132" t="s">
        <v>2539</v>
      </c>
      <c r="AR1669" s="141">
        <v>500</v>
      </c>
      <c r="AS1669" s="142" t="s">
        <v>2540</v>
      </c>
      <c r="AT1669" s="190"/>
      <c r="AU1669" s="341"/>
      <c r="AV1669" s="184"/>
      <c r="AW1669" s="184"/>
      <c r="AX1669" s="184"/>
      <c r="AY1669" s="184"/>
      <c r="AZ1669" s="184"/>
      <c r="BA1669" s="184"/>
      <c r="BB1669" s="186"/>
      <c r="BC1669" s="186"/>
      <c r="BD1669" s="15"/>
      <c r="BE1669" s="137"/>
      <c r="BF1669" s="11"/>
      <c r="BG1669" s="11"/>
      <c r="BH1669" s="11"/>
      <c r="BI1669" s="11"/>
      <c r="BJ1669" s="11"/>
      <c r="BK1669" s="11"/>
      <c r="BL1669" s="11"/>
      <c r="BM1669" s="11"/>
      <c r="BN1669" s="11"/>
      <c r="BO1669" s="11"/>
      <c r="BP1669" s="11"/>
      <c r="BQ1669" s="11"/>
      <c r="BR1669" s="11"/>
      <c r="BS1669" s="11"/>
      <c r="BT1669" s="11"/>
      <c r="BU1669" s="11"/>
      <c r="BV1669" s="15"/>
      <c r="BW1669" s="15"/>
      <c r="BX1669" s="15"/>
      <c r="BY1669" s="15"/>
      <c r="BZ1669" s="15"/>
      <c r="CA1669" s="15"/>
      <c r="CB1669" s="15"/>
      <c r="CC1669" s="15"/>
      <c r="CD1669" s="15"/>
      <c r="CE1669" s="15"/>
      <c r="CF1669" s="15"/>
      <c r="CG1669" s="15"/>
      <c r="CH1669" s="15"/>
      <c r="CI1669" s="15"/>
      <c r="CJ1669" s="15"/>
      <c r="CK1669" s="15"/>
      <c r="CL1669" s="15"/>
      <c r="CM1669" s="15"/>
      <c r="CN1669" s="15"/>
      <c r="CO1669" s="15"/>
      <c r="CP1669" s="15"/>
      <c r="CQ1669" s="15"/>
      <c r="CR1669" s="15"/>
      <c r="CS1669" s="15"/>
      <c r="CT1669" s="15"/>
      <c r="CU1669" s="15"/>
      <c r="CV1669" s="15"/>
      <c r="CW1669" s="15"/>
      <c r="CX1669" s="15"/>
      <c r="CY1669" s="15"/>
      <c r="CZ1669" s="15"/>
      <c r="DA1669" s="15"/>
      <c r="DB1669" s="16"/>
      <c r="DC1669" s="16"/>
      <c r="DD1669" s="16"/>
      <c r="DE1669" s="16"/>
      <c r="DF1669" s="17"/>
      <c r="DG1669" s="16"/>
      <c r="DH1669" s="16"/>
      <c r="DI1669" s="16"/>
      <c r="DJ1669" s="16"/>
      <c r="DK1669" s="16"/>
      <c r="DL1669" s="16"/>
      <c r="DM1669" s="185"/>
      <c r="DN1669" s="16"/>
      <c r="DO1669" s="16"/>
      <c r="DP1669" s="16"/>
      <c r="DQ1669" s="16"/>
      <c r="DR1669" s="16"/>
      <c r="DS1669" s="16"/>
      <c r="DT1669" s="16"/>
      <c r="DU1669" s="16"/>
      <c r="DV1669" s="16"/>
      <c r="DW1669" s="138"/>
      <c r="DX1669" s="137"/>
      <c r="DY1669" s="137"/>
      <c r="DZ1669" s="17"/>
      <c r="EA1669" s="15"/>
      <c r="EB1669" s="15"/>
      <c r="EC1669" s="15"/>
      <c r="ED1669" s="15"/>
    </row>
    <row r="1670" spans="1:134" ht="15" hidden="1" customHeight="1" x14ac:dyDescent="0.3">
      <c r="A1670" s="220"/>
      <c r="B1670" s="489"/>
      <c r="C1670" s="563"/>
      <c r="D1670" s="184"/>
      <c r="E1670" s="184"/>
      <c r="F1670" s="184"/>
      <c r="G1670" s="184"/>
      <c r="H1670" s="184"/>
      <c r="I1670" s="184"/>
      <c r="J1670" s="184"/>
      <c r="K1670" s="184"/>
      <c r="L1670" s="184"/>
      <c r="M1670" s="184"/>
      <c r="N1670" s="184"/>
      <c r="O1670" s="184"/>
      <c r="P1670" s="184"/>
      <c r="Q1670" s="184"/>
      <c r="R1670" s="184"/>
      <c r="S1670" s="184"/>
      <c r="T1670" s="184"/>
      <c r="U1670" s="184"/>
      <c r="V1670" s="184"/>
      <c r="W1670" s="184"/>
      <c r="X1670" s="184"/>
      <c r="Y1670" s="184"/>
      <c r="Z1670" s="184"/>
      <c r="AA1670" s="184"/>
      <c r="AB1670" s="184"/>
      <c r="AC1670" s="184"/>
      <c r="AD1670" s="184"/>
      <c r="AE1670" s="184"/>
      <c r="AF1670" s="184"/>
      <c r="AG1670" s="184"/>
      <c r="AH1670" s="184"/>
      <c r="AI1670" s="184"/>
      <c r="AJ1670" s="148"/>
      <c r="AK1670" s="184"/>
      <c r="AL1670" s="184"/>
      <c r="AM1670" s="286"/>
      <c r="AN1670" s="287"/>
      <c r="AO1670" s="287"/>
      <c r="AP1670" s="287"/>
      <c r="AQ1670" s="132" t="s">
        <v>2541</v>
      </c>
      <c r="AR1670" s="225">
        <v>5</v>
      </c>
      <c r="AS1670" s="142" t="s">
        <v>940</v>
      </c>
      <c r="AT1670" s="190"/>
      <c r="AU1670" s="341"/>
      <c r="AV1670" s="184"/>
      <c r="AW1670" s="184"/>
      <c r="AX1670" s="184"/>
      <c r="AY1670" s="184"/>
      <c r="AZ1670" s="184"/>
      <c r="BA1670" s="184"/>
      <c r="BB1670" s="186"/>
      <c r="BC1670" s="186"/>
      <c r="BD1670" s="15"/>
      <c r="BE1670" s="137"/>
      <c r="BF1670" s="11"/>
      <c r="BG1670" s="11"/>
      <c r="BH1670" s="11"/>
      <c r="BI1670" s="11"/>
      <c r="BJ1670" s="11"/>
      <c r="BK1670" s="11"/>
      <c r="BL1670" s="11"/>
      <c r="BM1670" s="11"/>
      <c r="BN1670" s="11"/>
      <c r="BO1670" s="11"/>
      <c r="BP1670" s="11"/>
      <c r="BQ1670" s="11"/>
      <c r="BR1670" s="11"/>
      <c r="BS1670" s="11"/>
      <c r="BT1670" s="11"/>
      <c r="BU1670" s="11"/>
      <c r="BV1670" s="15"/>
      <c r="BW1670" s="15"/>
      <c r="BX1670" s="15"/>
      <c r="BY1670" s="15"/>
      <c r="BZ1670" s="15"/>
      <c r="CA1670" s="15"/>
      <c r="CB1670" s="15"/>
      <c r="CC1670" s="15"/>
      <c r="CD1670" s="15"/>
      <c r="CE1670" s="15"/>
      <c r="CF1670" s="15"/>
      <c r="CG1670" s="15"/>
      <c r="CH1670" s="15"/>
      <c r="CI1670" s="15"/>
      <c r="CJ1670" s="15"/>
      <c r="CK1670" s="15"/>
      <c r="CL1670" s="15"/>
      <c r="CM1670" s="15"/>
      <c r="CN1670" s="15"/>
      <c r="CO1670" s="15"/>
      <c r="CP1670" s="15"/>
      <c r="CQ1670" s="15"/>
      <c r="CR1670" s="15"/>
      <c r="CS1670" s="15"/>
      <c r="CT1670" s="15"/>
      <c r="CU1670" s="15"/>
      <c r="CV1670" s="15"/>
      <c r="CW1670" s="15"/>
      <c r="CX1670" s="15"/>
      <c r="CY1670" s="15"/>
      <c r="CZ1670" s="15"/>
      <c r="DA1670" s="15"/>
      <c r="DB1670" s="16"/>
      <c r="DC1670" s="16"/>
      <c r="DD1670" s="16"/>
      <c r="DE1670" s="16"/>
      <c r="DF1670" s="17"/>
      <c r="DG1670" s="16"/>
      <c r="DH1670" s="16"/>
      <c r="DI1670" s="16"/>
      <c r="DJ1670" s="16"/>
      <c r="DK1670" s="16"/>
      <c r="DL1670" s="16"/>
      <c r="DM1670" s="185"/>
      <c r="DN1670" s="16"/>
      <c r="DO1670" s="16"/>
      <c r="DP1670" s="16"/>
      <c r="DQ1670" s="16"/>
      <c r="DR1670" s="16"/>
      <c r="DS1670" s="16"/>
      <c r="DT1670" s="16"/>
      <c r="DU1670" s="16"/>
      <c r="DV1670" s="16"/>
      <c r="DW1670" s="138"/>
      <c r="DX1670" s="137"/>
      <c r="DY1670" s="137"/>
      <c r="DZ1670" s="17"/>
      <c r="EA1670" s="15"/>
      <c r="EB1670" s="15"/>
      <c r="EC1670" s="15"/>
      <c r="ED1670" s="15"/>
    </row>
    <row r="1671" spans="1:134" ht="15" hidden="1" customHeight="1" x14ac:dyDescent="0.3">
      <c r="A1671" s="220"/>
      <c r="B1671" s="176"/>
      <c r="C1671" s="563"/>
      <c r="D1671" s="184"/>
      <c r="E1671" s="184"/>
      <c r="F1671" s="184"/>
      <c r="G1671" s="184"/>
      <c r="H1671" s="184"/>
      <c r="I1671" s="184"/>
      <c r="J1671" s="184"/>
      <c r="K1671" s="184"/>
      <c r="L1671" s="184"/>
      <c r="M1671" s="184"/>
      <c r="N1671" s="184"/>
      <c r="O1671" s="184"/>
      <c r="P1671" s="184"/>
      <c r="Q1671" s="184"/>
      <c r="R1671" s="184"/>
      <c r="S1671" s="184"/>
      <c r="T1671" s="184"/>
      <c r="U1671" s="184"/>
      <c r="V1671" s="184"/>
      <c r="W1671" s="184"/>
      <c r="X1671" s="184"/>
      <c r="Y1671" s="184"/>
      <c r="Z1671" s="184"/>
      <c r="AA1671" s="184"/>
      <c r="AB1671" s="184"/>
      <c r="AC1671" s="184"/>
      <c r="AD1671" s="184"/>
      <c r="AE1671" s="184"/>
      <c r="AF1671" s="184"/>
      <c r="AG1671" s="184"/>
      <c r="AH1671" s="184"/>
      <c r="AI1671" s="184"/>
      <c r="AJ1671" s="285"/>
      <c r="AK1671" s="184"/>
      <c r="AL1671" s="184"/>
      <c r="AM1671" s="286"/>
      <c r="AN1671" s="287"/>
      <c r="AO1671" s="287"/>
      <c r="AP1671" s="287"/>
      <c r="AQ1671" s="295"/>
      <c r="AR1671" s="189"/>
      <c r="AS1671" s="184"/>
      <c r="AT1671" s="190"/>
      <c r="AU1671" s="341"/>
      <c r="AV1671" s="184"/>
      <c r="AW1671" s="184"/>
      <c r="AX1671" s="184"/>
      <c r="AY1671" s="184"/>
      <c r="AZ1671" s="184"/>
      <c r="BA1671" s="184"/>
      <c r="BB1671" s="186"/>
      <c r="BC1671" s="186"/>
      <c r="BD1671" s="15"/>
      <c r="BE1671" s="137" t="s">
        <v>183</v>
      </c>
      <c r="BF1671" s="146"/>
      <c r="BG1671" s="146"/>
      <c r="BH1671" s="146"/>
      <c r="BI1671" s="11" t="s">
        <v>183</v>
      </c>
      <c r="BJ1671" s="11" t="s">
        <v>183</v>
      </c>
      <c r="BK1671" s="11" t="s">
        <v>183</v>
      </c>
      <c r="BL1671" s="11" t="s">
        <v>183</v>
      </c>
      <c r="BM1671" s="11" t="s">
        <v>183</v>
      </c>
      <c r="BN1671" s="11" t="s">
        <v>183</v>
      </c>
      <c r="BO1671" s="11" t="s">
        <v>183</v>
      </c>
      <c r="BP1671" s="11" t="s">
        <v>183</v>
      </c>
      <c r="BQ1671" s="11" t="s">
        <v>183</v>
      </c>
      <c r="BR1671" s="11" t="s">
        <v>183</v>
      </c>
      <c r="BS1671" s="11" t="s">
        <v>183</v>
      </c>
      <c r="BT1671" s="11" t="s">
        <v>183</v>
      </c>
      <c r="BU1671" s="11"/>
      <c r="BV1671" s="15"/>
      <c r="BW1671" s="15"/>
      <c r="BX1671" s="15"/>
      <c r="BY1671" s="15"/>
      <c r="BZ1671" s="15"/>
      <c r="CA1671" s="15"/>
      <c r="CB1671" s="15"/>
      <c r="CC1671" s="15"/>
      <c r="CD1671" s="15"/>
      <c r="CE1671" s="15"/>
      <c r="CF1671" s="15"/>
      <c r="CG1671" s="15"/>
      <c r="CH1671" s="15"/>
      <c r="CI1671" s="15"/>
      <c r="CJ1671" s="15"/>
      <c r="CK1671" s="15"/>
      <c r="CL1671" s="15"/>
      <c r="CM1671" s="15"/>
      <c r="CN1671" s="15"/>
      <c r="CO1671" s="15"/>
      <c r="CP1671" s="15"/>
      <c r="CQ1671" s="15"/>
      <c r="CR1671" s="15"/>
      <c r="CS1671" s="15"/>
      <c r="CT1671" s="15"/>
      <c r="CU1671" s="15"/>
      <c r="CV1671" s="15"/>
      <c r="CW1671" s="15"/>
      <c r="CX1671" s="15"/>
      <c r="CY1671" s="15"/>
      <c r="CZ1671" s="15"/>
      <c r="DA1671" s="15"/>
      <c r="DB1671" s="16"/>
      <c r="DC1671" s="16"/>
      <c r="DD1671" s="16"/>
      <c r="DE1671" s="16"/>
      <c r="DF1671" s="17"/>
      <c r="DG1671" s="16"/>
      <c r="DH1671" s="16"/>
      <c r="DI1671" s="16"/>
      <c r="DJ1671" s="16"/>
      <c r="DK1671" s="16"/>
      <c r="DL1671" s="16"/>
      <c r="DM1671" s="185"/>
      <c r="DN1671" s="16"/>
      <c r="DO1671" s="16"/>
      <c r="DP1671" s="16"/>
      <c r="DQ1671" s="16"/>
      <c r="DR1671" s="16"/>
      <c r="DS1671" s="16"/>
      <c r="DT1671" s="16"/>
      <c r="DU1671" s="16"/>
      <c r="DV1671" s="16"/>
      <c r="DW1671" s="138"/>
      <c r="DX1671" s="137"/>
      <c r="DY1671" s="137"/>
      <c r="DZ1671" s="17"/>
      <c r="EA1671" s="15"/>
      <c r="EB1671" s="15"/>
      <c r="EC1671" s="15"/>
      <c r="ED1671" s="15"/>
    </row>
    <row r="1672" spans="1:134" ht="15" hidden="1" customHeight="1" x14ac:dyDescent="0.3">
      <c r="A1672" s="220"/>
      <c r="B1672" s="139"/>
      <c r="C1672" s="561"/>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48"/>
      <c r="AK1672" s="12"/>
      <c r="AL1672" s="12"/>
      <c r="AM1672" s="149"/>
      <c r="AN1672" s="150"/>
      <c r="AO1672" s="150"/>
      <c r="AP1672" s="150"/>
      <c r="AQ1672" s="140" t="s">
        <v>2542</v>
      </c>
      <c r="AR1672" s="197">
        <v>1</v>
      </c>
      <c r="AS1672" s="12"/>
      <c r="AT1672" s="224"/>
      <c r="AU1672" s="266"/>
      <c r="AV1672" s="12"/>
      <c r="AW1672" s="12"/>
      <c r="AX1672" s="12"/>
      <c r="AY1672" s="12"/>
      <c r="AZ1672" s="12"/>
      <c r="BA1672" s="12"/>
      <c r="BB1672" s="14"/>
      <c r="BC1672" s="14"/>
      <c r="BD1672" s="15"/>
      <c r="BE1672" s="137"/>
      <c r="BF1672" s="146"/>
      <c r="BG1672" s="146"/>
      <c r="BH1672" s="146"/>
      <c r="BI1672" s="11"/>
      <c r="BJ1672" s="11"/>
      <c r="BK1672" s="11"/>
      <c r="BL1672" s="11"/>
      <c r="BM1672" s="11"/>
      <c r="BN1672" s="11"/>
      <c r="BO1672" s="11"/>
      <c r="BP1672" s="11"/>
      <c r="BQ1672" s="11"/>
      <c r="BR1672" s="11"/>
      <c r="BS1672" s="11"/>
      <c r="BT1672" s="11"/>
      <c r="BU1672" s="11"/>
      <c r="BV1672" s="15"/>
      <c r="BW1672" s="15"/>
      <c r="BX1672" s="15"/>
      <c r="BY1672" s="15"/>
      <c r="BZ1672" s="15"/>
      <c r="CA1672" s="15"/>
      <c r="CB1672" s="15"/>
      <c r="CC1672" s="15"/>
      <c r="CD1672" s="15"/>
      <c r="CE1672" s="15"/>
      <c r="CF1672" s="15"/>
      <c r="CG1672" s="15"/>
      <c r="CH1672" s="15"/>
      <c r="CI1672" s="15"/>
      <c r="CJ1672" s="15"/>
      <c r="CK1672" s="15"/>
      <c r="CL1672" s="15"/>
      <c r="CM1672" s="15"/>
      <c r="CN1672" s="15"/>
      <c r="CO1672" s="15"/>
      <c r="CP1672" s="15"/>
      <c r="CQ1672" s="15"/>
      <c r="CR1672" s="15"/>
      <c r="CS1672" s="15"/>
      <c r="CT1672" s="15"/>
      <c r="CU1672" s="15"/>
      <c r="CV1672" s="15"/>
      <c r="CW1672" s="15"/>
      <c r="CX1672" s="15"/>
      <c r="CY1672" s="15"/>
      <c r="CZ1672" s="15"/>
      <c r="DA1672" s="15"/>
      <c r="DB1672" s="16"/>
      <c r="DC1672" s="16"/>
      <c r="DD1672" s="16"/>
      <c r="DE1672" s="16"/>
      <c r="DF1672" s="17"/>
      <c r="DG1672" s="16"/>
      <c r="DH1672" s="16"/>
      <c r="DI1672" s="16"/>
      <c r="DJ1672" s="16"/>
      <c r="DK1672" s="16"/>
      <c r="DL1672" s="16"/>
      <c r="DM1672" s="13"/>
      <c r="DN1672" s="16"/>
      <c r="DO1672" s="16"/>
      <c r="DP1672" s="16"/>
      <c r="DQ1672" s="16"/>
      <c r="DR1672" s="16"/>
      <c r="DS1672" s="16"/>
      <c r="DT1672" s="16"/>
      <c r="DU1672" s="16"/>
      <c r="DV1672" s="16"/>
      <c r="DW1672" s="138"/>
      <c r="DX1672" s="137"/>
      <c r="DY1672" s="137"/>
      <c r="DZ1672" s="17"/>
      <c r="EA1672" s="15"/>
      <c r="EB1672" s="15"/>
      <c r="EC1672" s="15"/>
      <c r="ED1672" s="15"/>
    </row>
    <row r="1673" spans="1:134" ht="15" hidden="1" customHeight="1" x14ac:dyDescent="0.3">
      <c r="A1673" s="220"/>
      <c r="B1673" s="139"/>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48"/>
      <c r="AK1673" s="12"/>
      <c r="AL1673" s="12"/>
      <c r="AM1673" s="149"/>
      <c r="AN1673" s="150"/>
      <c r="AO1673" s="150"/>
      <c r="AP1673" s="150"/>
      <c r="AQ1673" s="140" t="s">
        <v>2543</v>
      </c>
      <c r="AR1673" s="133">
        <v>30</v>
      </c>
      <c r="AS1673" s="12" t="s">
        <v>259</v>
      </c>
      <c r="AT1673" s="12"/>
      <c r="AU1673" s="12"/>
      <c r="AV1673" s="12"/>
      <c r="AW1673" s="12"/>
      <c r="AX1673" s="12"/>
      <c r="AY1673" s="12"/>
      <c r="AZ1673" s="12"/>
      <c r="BA1673" s="12"/>
      <c r="BB1673" s="14"/>
      <c r="BC1673" s="14"/>
      <c r="BD1673" s="15"/>
      <c r="BE1673" s="137" t="s">
        <v>183</v>
      </c>
      <c r="BF1673" s="11"/>
      <c r="BG1673" s="11"/>
      <c r="BH1673" s="11"/>
      <c r="BI1673" s="11" t="s">
        <v>183</v>
      </c>
      <c r="BJ1673" s="11" t="s">
        <v>183</v>
      </c>
      <c r="BK1673" s="11" t="s">
        <v>183</v>
      </c>
      <c r="BL1673" s="11" t="s">
        <v>183</v>
      </c>
      <c r="BM1673" s="11" t="s">
        <v>183</v>
      </c>
      <c r="BN1673" s="11" t="s">
        <v>183</v>
      </c>
      <c r="BO1673" s="11" t="s">
        <v>183</v>
      </c>
      <c r="BP1673" s="11" t="s">
        <v>183</v>
      </c>
      <c r="BQ1673" s="11" t="s">
        <v>183</v>
      </c>
      <c r="BR1673" s="11" t="s">
        <v>183</v>
      </c>
      <c r="BS1673" s="11" t="s">
        <v>183</v>
      </c>
      <c r="BT1673" s="11" t="s">
        <v>183</v>
      </c>
      <c r="BU1673" s="11"/>
      <c r="BV1673" s="15"/>
      <c r="BW1673" s="15"/>
      <c r="BX1673" s="15"/>
      <c r="BY1673" s="15"/>
      <c r="BZ1673" s="15"/>
      <c r="CA1673" s="15"/>
      <c r="CB1673" s="15"/>
      <c r="CC1673" s="15"/>
      <c r="CD1673" s="15"/>
      <c r="CE1673" s="15"/>
      <c r="CF1673" s="15"/>
      <c r="CG1673" s="15"/>
      <c r="CH1673" s="15"/>
      <c r="CI1673" s="15"/>
      <c r="CJ1673" s="15"/>
      <c r="CK1673" s="15"/>
      <c r="CL1673" s="15"/>
      <c r="CM1673" s="15"/>
      <c r="CN1673" s="15"/>
      <c r="CO1673" s="15"/>
      <c r="CP1673" s="15"/>
      <c r="CQ1673" s="15"/>
      <c r="CR1673" s="15"/>
      <c r="CS1673" s="15"/>
      <c r="CT1673" s="15"/>
      <c r="CU1673" s="15"/>
      <c r="CV1673" s="15"/>
      <c r="CW1673" s="15"/>
      <c r="CX1673" s="15"/>
      <c r="CY1673" s="15"/>
      <c r="CZ1673" s="15"/>
      <c r="DA1673" s="15"/>
      <c r="DB1673" s="16"/>
      <c r="DC1673" s="16"/>
      <c r="DD1673" s="16"/>
      <c r="DE1673" s="16"/>
      <c r="DF1673" s="17"/>
      <c r="DG1673" s="16"/>
      <c r="DH1673" s="16"/>
      <c r="DI1673" s="16"/>
      <c r="DJ1673" s="16"/>
      <c r="DK1673" s="16"/>
      <c r="DL1673" s="16"/>
      <c r="DM1673" s="13"/>
      <c r="DN1673" s="16"/>
      <c r="DO1673" s="16"/>
      <c r="DP1673" s="16"/>
      <c r="DQ1673" s="16"/>
      <c r="DR1673" s="16"/>
      <c r="DS1673" s="16"/>
      <c r="DT1673" s="16"/>
      <c r="DU1673" s="16"/>
      <c r="DV1673" s="16"/>
      <c r="DW1673" s="138"/>
      <c r="DX1673" s="137"/>
      <c r="DY1673" s="137"/>
      <c r="DZ1673" s="17"/>
      <c r="EA1673" s="15"/>
      <c r="EB1673" s="15"/>
      <c r="EC1673" s="15"/>
      <c r="ED1673" s="15"/>
    </row>
    <row r="1674" spans="1:134" ht="15" hidden="1" customHeight="1" x14ac:dyDescent="0.3">
      <c r="A1674" s="220"/>
      <c r="B1674" s="139"/>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48"/>
      <c r="AK1674" s="12"/>
      <c r="AL1674" s="12"/>
      <c r="AM1674" s="149"/>
      <c r="AN1674" s="150"/>
      <c r="AO1674" s="150"/>
      <c r="AP1674" s="150"/>
      <c r="AQ1674" s="140" t="s">
        <v>2544</v>
      </c>
      <c r="AR1674" s="134">
        <v>650</v>
      </c>
      <c r="AS1674" s="12" t="s">
        <v>191</v>
      </c>
      <c r="AT1674" s="12"/>
      <c r="AU1674" s="12"/>
      <c r="AV1674" s="12"/>
      <c r="AW1674" s="12"/>
      <c r="AX1674" s="12"/>
      <c r="AY1674" s="12"/>
      <c r="AZ1674" s="12"/>
      <c r="BA1674" s="12"/>
      <c r="BB1674" s="14"/>
      <c r="BC1674" s="14"/>
      <c r="BD1674" s="15"/>
      <c r="BE1674" s="137" t="s">
        <v>183</v>
      </c>
      <c r="BF1674" s="11"/>
      <c r="BG1674" s="11"/>
      <c r="BH1674" s="11"/>
      <c r="BI1674" s="11" t="s">
        <v>183</v>
      </c>
      <c r="BJ1674" s="11" t="s">
        <v>183</v>
      </c>
      <c r="BK1674" s="11" t="s">
        <v>183</v>
      </c>
      <c r="BL1674" s="11" t="s">
        <v>183</v>
      </c>
      <c r="BM1674" s="11" t="s">
        <v>183</v>
      </c>
      <c r="BN1674" s="11" t="s">
        <v>183</v>
      </c>
      <c r="BO1674" s="11" t="s">
        <v>183</v>
      </c>
      <c r="BP1674" s="11" t="s">
        <v>183</v>
      </c>
      <c r="BQ1674" s="11" t="s">
        <v>183</v>
      </c>
      <c r="BR1674" s="11" t="s">
        <v>183</v>
      </c>
      <c r="BS1674" s="11" t="s">
        <v>183</v>
      </c>
      <c r="BT1674" s="11" t="s">
        <v>183</v>
      </c>
      <c r="BU1674" s="11"/>
      <c r="BV1674" s="15"/>
      <c r="BW1674" s="15"/>
      <c r="BX1674" s="15"/>
      <c r="BY1674" s="15"/>
      <c r="BZ1674" s="15"/>
      <c r="CA1674" s="15"/>
      <c r="CB1674" s="15"/>
      <c r="CC1674" s="15"/>
      <c r="CD1674" s="15"/>
      <c r="CE1674" s="15"/>
      <c r="CF1674" s="15"/>
      <c r="CG1674" s="15"/>
      <c r="CH1674" s="15"/>
      <c r="CI1674" s="15"/>
      <c r="CJ1674" s="15"/>
      <c r="CK1674" s="15"/>
      <c r="CL1674" s="15"/>
      <c r="CM1674" s="15"/>
      <c r="CN1674" s="15"/>
      <c r="CO1674" s="15"/>
      <c r="CP1674" s="15"/>
      <c r="CQ1674" s="15"/>
      <c r="CR1674" s="15"/>
      <c r="CS1674" s="15"/>
      <c r="CT1674" s="15"/>
      <c r="CU1674" s="15"/>
      <c r="CV1674" s="15"/>
      <c r="CW1674" s="15"/>
      <c r="CX1674" s="15"/>
      <c r="CY1674" s="15"/>
      <c r="CZ1674" s="15"/>
      <c r="DA1674" s="15"/>
      <c r="DB1674" s="16"/>
      <c r="DC1674" s="16"/>
      <c r="DD1674" s="16"/>
      <c r="DE1674" s="16"/>
      <c r="DF1674" s="17"/>
      <c r="DG1674" s="16"/>
      <c r="DH1674" s="16"/>
      <c r="DI1674" s="16"/>
      <c r="DJ1674" s="16"/>
      <c r="DK1674" s="16"/>
      <c r="DL1674" s="16"/>
      <c r="DM1674" s="13"/>
      <c r="DN1674" s="16"/>
      <c r="DO1674" s="16"/>
      <c r="DP1674" s="16"/>
      <c r="DQ1674" s="16"/>
      <c r="DR1674" s="16"/>
      <c r="DS1674" s="16"/>
      <c r="DT1674" s="16"/>
      <c r="DU1674" s="16"/>
      <c r="DV1674" s="16"/>
      <c r="DW1674" s="138"/>
      <c r="DX1674" s="137"/>
      <c r="DY1674" s="137"/>
      <c r="DZ1674" s="17"/>
      <c r="EA1674" s="15"/>
      <c r="EB1674" s="15"/>
      <c r="EC1674" s="15"/>
      <c r="ED1674" s="15"/>
    </row>
    <row r="1675" spans="1:134" ht="15" hidden="1" customHeight="1" x14ac:dyDescent="0.3">
      <c r="A1675" s="154"/>
      <c r="B1675" s="139"/>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48"/>
      <c r="AK1675" s="12"/>
      <c r="AL1675" s="12"/>
      <c r="AM1675" s="149"/>
      <c r="AN1675" s="150"/>
      <c r="AO1675" s="150"/>
      <c r="AP1675" s="150"/>
      <c r="AQ1675" s="12"/>
      <c r="AR1675" s="12"/>
      <c r="AS1675" s="12"/>
      <c r="AT1675" s="12"/>
      <c r="AU1675" s="12"/>
      <c r="AV1675" s="12"/>
      <c r="AW1675" s="12"/>
      <c r="AX1675" s="12"/>
      <c r="AY1675" s="12"/>
      <c r="AZ1675" s="12"/>
      <c r="BA1675" s="12"/>
      <c r="BB1675" s="14"/>
      <c r="BC1675" s="14"/>
      <c r="BD1675" s="15"/>
      <c r="BE1675" s="137" t="s">
        <v>183</v>
      </c>
      <c r="BF1675" s="11"/>
      <c r="BG1675" s="11"/>
      <c r="BH1675" s="11"/>
      <c r="BI1675" s="11" t="s">
        <v>183</v>
      </c>
      <c r="BJ1675" s="11" t="s">
        <v>183</v>
      </c>
      <c r="BK1675" s="11" t="s">
        <v>183</v>
      </c>
      <c r="BL1675" s="11" t="s">
        <v>183</v>
      </c>
      <c r="BM1675" s="11" t="s">
        <v>183</v>
      </c>
      <c r="BN1675" s="11" t="s">
        <v>183</v>
      </c>
      <c r="BO1675" s="11" t="s">
        <v>183</v>
      </c>
      <c r="BP1675" s="11" t="s">
        <v>183</v>
      </c>
      <c r="BQ1675" s="11" t="s">
        <v>183</v>
      </c>
      <c r="BR1675" s="11" t="s">
        <v>183</v>
      </c>
      <c r="BS1675" s="11" t="s">
        <v>183</v>
      </c>
      <c r="BT1675" s="11" t="s">
        <v>183</v>
      </c>
      <c r="BU1675" s="11"/>
      <c r="BV1675" s="15"/>
      <c r="BW1675" s="15"/>
      <c r="BX1675" s="15"/>
      <c r="BY1675" s="15"/>
      <c r="BZ1675" s="15"/>
      <c r="CA1675" s="15"/>
      <c r="CB1675" s="15"/>
      <c r="CC1675" s="15"/>
      <c r="CD1675" s="15"/>
      <c r="CE1675" s="15"/>
      <c r="CF1675" s="15"/>
      <c r="CG1675" s="15"/>
      <c r="CH1675" s="15"/>
      <c r="CI1675" s="15"/>
      <c r="CJ1675" s="15"/>
      <c r="CK1675" s="15"/>
      <c r="CL1675" s="15"/>
      <c r="CM1675" s="15"/>
      <c r="CN1675" s="15"/>
      <c r="CO1675" s="15"/>
      <c r="CP1675" s="15"/>
      <c r="CQ1675" s="15"/>
      <c r="CR1675" s="15"/>
      <c r="CS1675" s="15"/>
      <c r="CT1675" s="15"/>
      <c r="CU1675" s="15"/>
      <c r="CV1675" s="15"/>
      <c r="CW1675" s="15"/>
      <c r="CX1675" s="15"/>
      <c r="CY1675" s="15"/>
      <c r="CZ1675" s="15"/>
      <c r="DA1675" s="15"/>
      <c r="DB1675" s="16"/>
      <c r="DC1675" s="16"/>
      <c r="DD1675" s="16"/>
      <c r="DE1675" s="16"/>
      <c r="DF1675" s="17"/>
      <c r="DG1675" s="16"/>
      <c r="DH1675" s="16"/>
      <c r="DI1675" s="16"/>
      <c r="DJ1675" s="16"/>
      <c r="DK1675" s="16"/>
      <c r="DL1675" s="16"/>
      <c r="DM1675" s="13"/>
      <c r="DN1675" s="16"/>
      <c r="DO1675" s="16"/>
      <c r="DP1675" s="16"/>
      <c r="DQ1675" s="16"/>
      <c r="DR1675" s="16"/>
      <c r="DS1675" s="16"/>
      <c r="DT1675" s="16"/>
      <c r="DU1675" s="16"/>
      <c r="DV1675" s="16"/>
      <c r="DW1675" s="138"/>
      <c r="DX1675" s="137"/>
      <c r="DY1675" s="137"/>
      <c r="DZ1675" s="17"/>
      <c r="EA1675" s="15"/>
      <c r="EB1675" s="15"/>
      <c r="EC1675" s="15"/>
      <c r="ED1675" s="15"/>
    </row>
    <row r="1676" spans="1:134" ht="15" hidden="1" customHeight="1" x14ac:dyDescent="0.3">
      <c r="A1676" s="153"/>
      <c r="B1676" s="139"/>
      <c r="C1676" s="561" t="s">
        <v>2545</v>
      </c>
      <c r="D1676" s="151"/>
      <c r="E1676" s="200"/>
      <c r="F1676" s="152"/>
      <c r="G1676" s="151"/>
      <c r="H1676" s="152"/>
      <c r="I1676" s="152"/>
      <c r="J1676" s="152"/>
      <c r="K1676" s="152"/>
      <c r="L1676" s="241"/>
      <c r="M1676" s="152"/>
      <c r="N1676" s="152"/>
      <c r="O1676" s="228"/>
      <c r="P1676" s="152"/>
      <c r="Q1676" s="152"/>
      <c r="R1676" s="152"/>
      <c r="S1676" s="152"/>
      <c r="T1676" s="152"/>
      <c r="U1676" s="152"/>
      <c r="V1676" s="152"/>
      <c r="W1676" s="152"/>
      <c r="X1676" s="152"/>
      <c r="Y1676" s="152"/>
      <c r="Z1676" s="152"/>
      <c r="AA1676" s="152"/>
      <c r="AB1676" s="152"/>
      <c r="AC1676" s="152"/>
      <c r="AD1676" s="152"/>
      <c r="AE1676" s="152"/>
      <c r="AF1676" s="152"/>
      <c r="AG1676" s="152"/>
      <c r="AH1676" s="152"/>
      <c r="AI1676" s="152"/>
      <c r="AJ1676" s="128">
        <f>IF($DM1676=0,0,(IF(_xlfn.BITAND($DM1676, 128),"8,", "") &amp; IF(_xlfn.BITAND($DM1676,64),"7,", "") &amp; IF(_xlfn.BITAND($DM1676,7), _xlfn.BITAND($DM1676,7) &amp; ",", "") &amp; IF(_xlfn.BITAND($DM1676, 56), _xlfn.BITAND($DM1676, 56)/8, "")))</f>
        <v>0</v>
      </c>
      <c r="AK1676" s="129">
        <v>100</v>
      </c>
      <c r="AL1676" s="129">
        <v>1</v>
      </c>
      <c r="AM1676" s="130" t="s">
        <v>165</v>
      </c>
      <c r="AN1676" s="131" t="s">
        <v>2546</v>
      </c>
      <c r="AO1676" s="131" t="s">
        <v>167</v>
      </c>
      <c r="AP1676" s="131" t="s">
        <v>342</v>
      </c>
      <c r="AQ1676" s="132" t="s">
        <v>2547</v>
      </c>
      <c r="AR1676" s="135">
        <v>2</v>
      </c>
      <c r="AS1676" s="12"/>
      <c r="AT1676" s="198">
        <v>5</v>
      </c>
      <c r="AU1676" s="198">
        <v>3</v>
      </c>
      <c r="AV1676" s="12" t="s">
        <v>259</v>
      </c>
      <c r="AW1676" s="135">
        <v>0</v>
      </c>
      <c r="AX1676" s="135">
        <v>0</v>
      </c>
      <c r="AY1676" s="135">
        <v>0</v>
      </c>
      <c r="AZ1676" s="135">
        <v>0</v>
      </c>
      <c r="BA1676" s="135">
        <v>0</v>
      </c>
      <c r="BB1676" s="136"/>
      <c r="BC1676" s="136"/>
      <c r="BD1676" s="15"/>
      <c r="BE1676" s="137" t="str">
        <f>IF(C1676="","",C1676)</f>
        <v>Oil pressure low (switch)</v>
      </c>
      <c r="BF1676" s="146"/>
      <c r="BG1676" s="146"/>
      <c r="BH1676" s="146"/>
      <c r="BI1676" s="11" t="s">
        <v>183</v>
      </c>
      <c r="BJ1676" s="11" t="s">
        <v>183</v>
      </c>
      <c r="BK1676" s="11" t="s">
        <v>183</v>
      </c>
      <c r="BL1676" s="11" t="s">
        <v>183</v>
      </c>
      <c r="BM1676" s="11" t="s">
        <v>183</v>
      </c>
      <c r="BN1676" s="11" t="s">
        <v>183</v>
      </c>
      <c r="BO1676" s="11" t="s">
        <v>183</v>
      </c>
      <c r="BP1676" s="11" t="s">
        <v>183</v>
      </c>
      <c r="BQ1676" s="11" t="s">
        <v>183</v>
      </c>
      <c r="BR1676" s="11" t="s">
        <v>183</v>
      </c>
      <c r="BS1676" s="11" t="s">
        <v>183</v>
      </c>
      <c r="BT1676" s="11" t="s">
        <v>183</v>
      </c>
      <c r="BU1676" s="11"/>
      <c r="BV1676" s="15">
        <f>IF(UPPER(TRIM(D1676))="X",1,0)</f>
        <v>0</v>
      </c>
      <c r="BW1676" s="15">
        <f>IF(UPPER(TRIM(E1676))="X",1,0)</f>
        <v>0</v>
      </c>
      <c r="BX1676" s="15">
        <f>IF(UPPER(TRIM(F1676))="X",1,0)</f>
        <v>0</v>
      </c>
      <c r="BY1676" s="15">
        <f>IF(UPPER(TRIM(G1676))="X",1,0)</f>
        <v>0</v>
      </c>
      <c r="BZ1676" s="15">
        <f>IF(UPPER(TRIM(H1676))="X",1,0)</f>
        <v>0</v>
      </c>
      <c r="CA1676" s="15">
        <f>IF(UPPER(TRIM(J1676))="X",1,0)</f>
        <v>0</v>
      </c>
      <c r="CB1676" s="15">
        <f>IF(UPPER(TRIM(L1676))="X",1,0)</f>
        <v>0</v>
      </c>
      <c r="CC1676" s="15">
        <f>IF(UPPER(TRIM(M1676))="X",1,0)</f>
        <v>0</v>
      </c>
      <c r="CD1676" s="15">
        <f>IF(UPPER(TRIM(I1676))="X",1,0)</f>
        <v>0</v>
      </c>
      <c r="CE1676" s="15">
        <f>IF(UPPER(TRIM(K1676))="X",1,0)</f>
        <v>0</v>
      </c>
      <c r="CF1676" s="15">
        <f t="shared" ref="CF1676:DA1676" si="783">IF(UPPER(TRIM(N1676))="X",1,0)</f>
        <v>0</v>
      </c>
      <c r="CG1676" s="15">
        <f t="shared" si="783"/>
        <v>0</v>
      </c>
      <c r="CH1676" s="15">
        <f t="shared" si="783"/>
        <v>0</v>
      </c>
      <c r="CI1676" s="15">
        <f t="shared" si="783"/>
        <v>0</v>
      </c>
      <c r="CJ1676" s="15">
        <f t="shared" si="783"/>
        <v>0</v>
      </c>
      <c r="CK1676" s="15">
        <f t="shared" si="783"/>
        <v>0</v>
      </c>
      <c r="CL1676" s="15">
        <f t="shared" si="783"/>
        <v>0</v>
      </c>
      <c r="CM1676" s="15">
        <f t="shared" si="783"/>
        <v>0</v>
      </c>
      <c r="CN1676" s="15">
        <f t="shared" si="783"/>
        <v>0</v>
      </c>
      <c r="CO1676" s="15">
        <f t="shared" si="783"/>
        <v>0</v>
      </c>
      <c r="CP1676" s="15">
        <f t="shared" si="783"/>
        <v>0</v>
      </c>
      <c r="CQ1676" s="15">
        <f t="shared" si="783"/>
        <v>0</v>
      </c>
      <c r="CR1676" s="15">
        <f t="shared" si="783"/>
        <v>0</v>
      </c>
      <c r="CS1676" s="15">
        <f t="shared" si="783"/>
        <v>0</v>
      </c>
      <c r="CT1676" s="15">
        <f t="shared" si="783"/>
        <v>0</v>
      </c>
      <c r="CU1676" s="15">
        <f t="shared" si="783"/>
        <v>0</v>
      </c>
      <c r="CV1676" s="15">
        <f t="shared" si="783"/>
        <v>0</v>
      </c>
      <c r="CW1676" s="15">
        <f t="shared" si="783"/>
        <v>0</v>
      </c>
      <c r="CX1676" s="15">
        <f t="shared" si="783"/>
        <v>0</v>
      </c>
      <c r="CY1676" s="15">
        <f t="shared" si="783"/>
        <v>0</v>
      </c>
      <c r="CZ1676" s="15">
        <f t="shared" si="783"/>
        <v>0</v>
      </c>
      <c r="DA1676" s="15">
        <f t="shared" si="783"/>
        <v>0</v>
      </c>
      <c r="DB1676" s="16">
        <f>IF(UPPER(TRIM(AM1676))="P", 0, IF(UPPER(TRIM(AM1676))="C", 16384, IF(UPPER(TRIM(AM1676))="B", 32768, IF(UPPER(TRIM(AM1676))="U", 49152, -1))))</f>
        <v>0</v>
      </c>
      <c r="DC1676" s="16">
        <f>HEX2DEC(AN1676)</f>
        <v>1316</v>
      </c>
      <c r="DD1676" s="16">
        <f>IF(UPPER(TRIM(BB1676))="",0,IF(UPPER(TRIM(BB1676))="M",32,IF(UPPER(TRIM(BB1676))="H",64,IF(UPPER(TRIM(BB1676))="I",128,-1))))</f>
        <v>0</v>
      </c>
      <c r="DE1676" s="16">
        <f>IF(UPPER(TRIM(BC1676))="",0, IF(UPPER(TRIM(BC1676))="U",1,IF(UPPER(TRIM(BC1676))="A",2,IF(UPPER(TRIM(BC1676))="B1",4,IF(UPPER(TRIM(BC1676))="B2",8,IF(UPPER(TRIM(BC1676))="C",16,-1))))))</f>
        <v>0</v>
      </c>
      <c r="DF1676" s="17"/>
      <c r="DG1676" s="16">
        <v>29</v>
      </c>
      <c r="DH1676" s="16">
        <f>AK1676</f>
        <v>100</v>
      </c>
      <c r="DI1676" s="16">
        <f>AL1676</f>
        <v>1</v>
      </c>
      <c r="DJ1676" s="16">
        <f>DB1676 + DC1676</f>
        <v>1316</v>
      </c>
      <c r="DK1676" s="16">
        <f>HEX2DEC(AO1676)</f>
        <v>0</v>
      </c>
      <c r="DL1676" s="16">
        <f>HEX2DEC(AP1676)</f>
        <v>277</v>
      </c>
      <c r="DM1676" s="128">
        <v>0</v>
      </c>
      <c r="DN1676" s="16">
        <v>40</v>
      </c>
      <c r="DO1676" s="16">
        <f>BV1676*2^15+BW1676*2^14+BX1676*2^13+BY1676*2^12+BZ1676*2^11+CA1676*2^10+CB1676*2^9+CC1676*2^8+CD1676*2^7+CE1676*2^6+CF1676*2^5+CG1676*2^4+CH1676*2^3+CI1676*2^2+CJ1676*2^1+CK1676*2^0</f>
        <v>0</v>
      </c>
      <c r="DP1676" s="16">
        <f>CL1676*2^15+CM1676*2^14+CN1676*2^13+CO1676*2^12+CP1676*2^11+CQ1676*2^10+CR1676*2^9+CS1676*2^8+CT1676*2^7+CU1676*2^6+CV1676*2^5+CW1676*2^4+CX1676*2^3+CY1676*2^2+CZ1676*2^1+DA1676*2^0</f>
        <v>0</v>
      </c>
      <c r="DQ1676" s="16">
        <f>IF(DS1676=2,AT1676*1000,AT1676)</f>
        <v>5000</v>
      </c>
      <c r="DR1676" s="16">
        <f>IF(DT1676=2,AU1676*1000,AU1676)</f>
        <v>3000</v>
      </c>
      <c r="DS1676" s="16">
        <v>2</v>
      </c>
      <c r="DT1676" s="16">
        <v>2</v>
      </c>
      <c r="DU1676" s="16">
        <f>MAX(0,MIN(AX1676,3))*2^14+MAX(0,MIN(AY1676,3))*2^12+MAX(0,MIN(AZ1676,3))*2^10+MAX(0,MIN(BA1676,3))*2^8+IF(AW1676&lt;0,31,IF(AW1676&gt;30,30,AW1676))</f>
        <v>0</v>
      </c>
      <c r="DV1676" s="16">
        <f>DD1676 + DE1676</f>
        <v>0</v>
      </c>
      <c r="DW1676" s="138"/>
      <c r="DX1676" s="137"/>
      <c r="DY1676" s="137"/>
      <c r="DZ1676" s="17"/>
      <c r="EA1676" s="15"/>
      <c r="EB1676" s="15"/>
      <c r="EC1676" s="15"/>
      <c r="ED1676" s="15"/>
    </row>
    <row r="1677" spans="1:134" ht="15" hidden="1" customHeight="1" x14ac:dyDescent="0.3">
      <c r="A1677" s="153"/>
      <c r="B1677" s="139"/>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48"/>
      <c r="AK1677" s="12"/>
      <c r="AL1677" s="12"/>
      <c r="AM1677" s="149"/>
      <c r="AN1677" s="150"/>
      <c r="AO1677" s="150"/>
      <c r="AP1677" s="150"/>
      <c r="AQ1677" s="132" t="s">
        <v>1698</v>
      </c>
      <c r="AR1677" s="198">
        <v>2.4999999999999898</v>
      </c>
      <c r="AS1677" s="12" t="s">
        <v>346</v>
      </c>
      <c r="AT1677" s="12"/>
      <c r="AU1677" s="12"/>
      <c r="AV1677" s="12"/>
      <c r="AW1677" s="12"/>
      <c r="AX1677" s="12"/>
      <c r="AY1677" s="12"/>
      <c r="AZ1677" s="12"/>
      <c r="BA1677" s="12"/>
      <c r="BB1677" s="14"/>
      <c r="BC1677" s="14"/>
      <c r="BD1677" s="15"/>
      <c r="BE1677" s="137" t="s">
        <v>183</v>
      </c>
      <c r="BF1677" s="146"/>
      <c r="BG1677" s="146"/>
      <c r="BH1677" s="146"/>
      <c r="BI1677" s="11" t="s">
        <v>183</v>
      </c>
      <c r="BJ1677" s="11" t="s">
        <v>183</v>
      </c>
      <c r="BK1677" s="11" t="s">
        <v>183</v>
      </c>
      <c r="BL1677" s="11" t="s">
        <v>183</v>
      </c>
      <c r="BM1677" s="11" t="s">
        <v>183</v>
      </c>
      <c r="BN1677" s="11" t="s">
        <v>183</v>
      </c>
      <c r="BO1677" s="11" t="s">
        <v>183</v>
      </c>
      <c r="BP1677" s="11" t="s">
        <v>183</v>
      </c>
      <c r="BQ1677" s="11" t="s">
        <v>183</v>
      </c>
      <c r="BR1677" s="11" t="s">
        <v>183</v>
      </c>
      <c r="BS1677" s="11" t="s">
        <v>183</v>
      </c>
      <c r="BT1677" s="11" t="s">
        <v>183</v>
      </c>
      <c r="BU1677" s="11"/>
      <c r="BV1677" s="15"/>
      <c r="BW1677" s="15"/>
      <c r="BX1677" s="15"/>
      <c r="BY1677" s="15"/>
      <c r="BZ1677" s="15"/>
      <c r="CA1677" s="15"/>
      <c r="CB1677" s="15"/>
      <c r="CC1677" s="15"/>
      <c r="CD1677" s="15"/>
      <c r="CE1677" s="15"/>
      <c r="CF1677" s="15"/>
      <c r="CG1677" s="15"/>
      <c r="CH1677" s="15"/>
      <c r="CI1677" s="15"/>
      <c r="CJ1677" s="15"/>
      <c r="CK1677" s="15"/>
      <c r="CL1677" s="15"/>
      <c r="CM1677" s="15"/>
      <c r="CN1677" s="15"/>
      <c r="CO1677" s="15"/>
      <c r="CP1677" s="15"/>
      <c r="CQ1677" s="15"/>
      <c r="CR1677" s="15"/>
      <c r="CS1677" s="15"/>
      <c r="CT1677" s="15"/>
      <c r="CU1677" s="15"/>
      <c r="CV1677" s="15"/>
      <c r="CW1677" s="15"/>
      <c r="CX1677" s="15"/>
      <c r="CY1677" s="15"/>
      <c r="CZ1677" s="15"/>
      <c r="DA1677" s="15"/>
      <c r="DB1677" s="16"/>
      <c r="DC1677" s="16"/>
      <c r="DD1677" s="16"/>
      <c r="DE1677" s="16"/>
      <c r="DF1677" s="17"/>
      <c r="DG1677" s="16"/>
      <c r="DH1677" s="16"/>
      <c r="DI1677" s="16"/>
      <c r="DJ1677" s="16"/>
      <c r="DK1677" s="16"/>
      <c r="DL1677" s="16"/>
      <c r="DM1677" s="13"/>
      <c r="DN1677" s="16"/>
      <c r="DO1677" s="16"/>
      <c r="DP1677" s="16"/>
      <c r="DQ1677" s="16"/>
      <c r="DR1677" s="16"/>
      <c r="DS1677" s="16"/>
      <c r="DT1677" s="16"/>
      <c r="DU1677" s="16"/>
      <c r="DV1677" s="16"/>
      <c r="DW1677" s="138"/>
      <c r="DX1677" s="137"/>
      <c r="DY1677" s="137"/>
      <c r="DZ1677" s="17"/>
      <c r="EA1677" s="15"/>
      <c r="EB1677" s="15"/>
      <c r="EC1677" s="15"/>
      <c r="ED1677" s="15"/>
    </row>
    <row r="1678" spans="1:134" ht="15" hidden="1" customHeight="1" x14ac:dyDescent="0.3">
      <c r="A1678" s="340"/>
      <c r="B1678" s="139"/>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48"/>
      <c r="AK1678" s="12"/>
      <c r="AL1678" s="12"/>
      <c r="AM1678" s="149"/>
      <c r="AN1678" s="150"/>
      <c r="AO1678" s="150"/>
      <c r="AP1678" s="150"/>
      <c r="AQ1678" s="12"/>
      <c r="AR1678" s="12"/>
      <c r="AS1678" s="12"/>
      <c r="AT1678" s="12"/>
      <c r="AU1678" s="12"/>
      <c r="AV1678" s="12"/>
      <c r="AW1678" s="12"/>
      <c r="AX1678" s="12"/>
      <c r="AY1678" s="12"/>
      <c r="AZ1678" s="12"/>
      <c r="BA1678" s="12"/>
      <c r="BB1678" s="14"/>
      <c r="BC1678" s="14"/>
      <c r="BD1678" s="15"/>
      <c r="BE1678" s="137" t="s">
        <v>183</v>
      </c>
      <c r="BF1678" s="146"/>
      <c r="BG1678" s="146"/>
      <c r="BH1678" s="146"/>
      <c r="BI1678" s="11" t="s">
        <v>183</v>
      </c>
      <c r="BJ1678" s="11" t="s">
        <v>183</v>
      </c>
      <c r="BK1678" s="11" t="s">
        <v>183</v>
      </c>
      <c r="BL1678" s="11" t="s">
        <v>183</v>
      </c>
      <c r="BM1678" s="11" t="s">
        <v>183</v>
      </c>
      <c r="BN1678" s="11" t="s">
        <v>183</v>
      </c>
      <c r="BO1678" s="11" t="s">
        <v>183</v>
      </c>
      <c r="BP1678" s="11" t="s">
        <v>183</v>
      </c>
      <c r="BQ1678" s="11" t="s">
        <v>183</v>
      </c>
      <c r="BR1678" s="11" t="s">
        <v>183</v>
      </c>
      <c r="BS1678" s="11" t="s">
        <v>183</v>
      </c>
      <c r="BT1678" s="11" t="s">
        <v>183</v>
      </c>
      <c r="BU1678" s="11"/>
      <c r="BV1678" s="15"/>
      <c r="BW1678" s="15"/>
      <c r="BX1678" s="15"/>
      <c r="BY1678" s="15"/>
      <c r="BZ1678" s="15"/>
      <c r="CA1678" s="15"/>
      <c r="CB1678" s="15"/>
      <c r="CC1678" s="15"/>
      <c r="CD1678" s="15"/>
      <c r="CE1678" s="15"/>
      <c r="CF1678" s="15"/>
      <c r="CG1678" s="15"/>
      <c r="CH1678" s="15"/>
      <c r="CI1678" s="15"/>
      <c r="CJ1678" s="15"/>
      <c r="CK1678" s="15"/>
      <c r="CL1678" s="15"/>
      <c r="CM1678" s="15"/>
      <c r="CN1678" s="15"/>
      <c r="CO1678" s="15"/>
      <c r="CP1678" s="15"/>
      <c r="CQ1678" s="15"/>
      <c r="CR1678" s="15"/>
      <c r="CS1678" s="15"/>
      <c r="CT1678" s="15"/>
      <c r="CU1678" s="15"/>
      <c r="CV1678" s="15"/>
      <c r="CW1678" s="15"/>
      <c r="CX1678" s="15"/>
      <c r="CY1678" s="15"/>
      <c r="CZ1678" s="15"/>
      <c r="DA1678" s="15"/>
      <c r="DB1678" s="16"/>
      <c r="DC1678" s="16"/>
      <c r="DD1678" s="16"/>
      <c r="DE1678" s="16"/>
      <c r="DF1678" s="17"/>
      <c r="DG1678" s="16"/>
      <c r="DH1678" s="16"/>
      <c r="DI1678" s="16"/>
      <c r="DJ1678" s="16"/>
      <c r="DK1678" s="16"/>
      <c r="DL1678" s="16"/>
      <c r="DM1678" s="13"/>
      <c r="DN1678" s="16"/>
      <c r="DO1678" s="16"/>
      <c r="DP1678" s="16"/>
      <c r="DQ1678" s="16"/>
      <c r="DR1678" s="16"/>
      <c r="DS1678" s="16"/>
      <c r="DT1678" s="16"/>
      <c r="DU1678" s="16"/>
      <c r="DV1678" s="16"/>
      <c r="DW1678" s="138"/>
      <c r="DX1678" s="137"/>
      <c r="DY1678" s="137"/>
      <c r="DZ1678" s="17"/>
      <c r="EA1678" s="15"/>
      <c r="EB1678" s="15"/>
      <c r="EC1678" s="15"/>
      <c r="ED1678" s="15"/>
    </row>
    <row r="1679" spans="1:134" ht="15" hidden="1" customHeight="1" x14ac:dyDescent="0.3">
      <c r="A1679" s="220"/>
      <c r="B1679" s="139"/>
      <c r="C1679" s="561"/>
      <c r="D1679" s="125"/>
      <c r="E1679" s="125"/>
      <c r="F1679" s="125"/>
      <c r="G1679" s="125"/>
      <c r="H1679" s="125"/>
      <c r="I1679" s="125"/>
      <c r="J1679" s="125"/>
      <c r="K1679" s="125"/>
      <c r="L1679" s="125"/>
      <c r="M1679" s="125"/>
      <c r="N1679" s="125"/>
      <c r="O1679" s="125"/>
      <c r="P1679" s="125"/>
      <c r="Q1679" s="125"/>
      <c r="R1679" s="125"/>
      <c r="S1679" s="125"/>
      <c r="T1679" s="125"/>
      <c r="U1679" s="125"/>
      <c r="V1679" s="125"/>
      <c r="W1679" s="125"/>
      <c r="X1679" s="125"/>
      <c r="Y1679" s="125"/>
      <c r="Z1679" s="125"/>
      <c r="AA1679" s="125"/>
      <c r="AB1679" s="125"/>
      <c r="AC1679" s="125"/>
      <c r="AD1679" s="125"/>
      <c r="AE1679" s="125"/>
      <c r="AF1679" s="125"/>
      <c r="AG1679" s="125"/>
      <c r="AH1679" s="125"/>
      <c r="AI1679" s="125"/>
      <c r="AJ1679" s="148"/>
      <c r="AK1679" s="12"/>
      <c r="AL1679" s="12"/>
      <c r="AM1679" s="149"/>
      <c r="AN1679" s="150"/>
      <c r="AO1679" s="150"/>
      <c r="AP1679" s="150"/>
      <c r="AQ1679" s="140" t="s">
        <v>2548</v>
      </c>
      <c r="AR1679" s="134">
        <v>1000</v>
      </c>
      <c r="AS1679" s="12" t="s">
        <v>191</v>
      </c>
      <c r="AT1679" s="12"/>
      <c r="AU1679" s="12"/>
      <c r="AV1679" s="12"/>
      <c r="AW1679" s="12"/>
      <c r="AX1679" s="12"/>
      <c r="AY1679" s="12"/>
      <c r="AZ1679" s="12"/>
      <c r="BA1679" s="12"/>
      <c r="BB1679" s="14"/>
      <c r="BC1679" s="14"/>
      <c r="BD1679" s="15"/>
      <c r="BE1679" s="137" t="s">
        <v>183</v>
      </c>
      <c r="BF1679" s="146"/>
      <c r="BG1679" s="146"/>
      <c r="BH1679" s="146"/>
      <c r="BI1679" s="11" t="s">
        <v>183</v>
      </c>
      <c r="BJ1679" s="11" t="s">
        <v>183</v>
      </c>
      <c r="BK1679" s="11" t="s">
        <v>183</v>
      </c>
      <c r="BL1679" s="11" t="s">
        <v>183</v>
      </c>
      <c r="BM1679" s="11" t="s">
        <v>183</v>
      </c>
      <c r="BN1679" s="11" t="s">
        <v>183</v>
      </c>
      <c r="BO1679" s="11" t="s">
        <v>183</v>
      </c>
      <c r="BP1679" s="11" t="s">
        <v>183</v>
      </c>
      <c r="BQ1679" s="11" t="s">
        <v>183</v>
      </c>
      <c r="BR1679" s="11" t="s">
        <v>183</v>
      </c>
      <c r="BS1679" s="11" t="s">
        <v>183</v>
      </c>
      <c r="BT1679" s="11" t="s">
        <v>183</v>
      </c>
      <c r="BU1679" s="11"/>
      <c r="BV1679" s="15"/>
      <c r="BW1679" s="15"/>
      <c r="BX1679" s="15"/>
      <c r="BY1679" s="15"/>
      <c r="BZ1679" s="15"/>
      <c r="CA1679" s="15"/>
      <c r="CB1679" s="15"/>
      <c r="CC1679" s="15"/>
      <c r="CD1679" s="15"/>
      <c r="CE1679" s="15"/>
      <c r="CF1679" s="15"/>
      <c r="CG1679" s="15"/>
      <c r="CH1679" s="15"/>
      <c r="CI1679" s="15"/>
      <c r="CJ1679" s="15"/>
      <c r="CK1679" s="15"/>
      <c r="CL1679" s="15"/>
      <c r="CM1679" s="15"/>
      <c r="CN1679" s="15"/>
      <c r="CO1679" s="15"/>
      <c r="CP1679" s="15"/>
      <c r="CQ1679" s="15"/>
      <c r="CR1679" s="15"/>
      <c r="CS1679" s="15"/>
      <c r="CT1679" s="15"/>
      <c r="CU1679" s="15"/>
      <c r="CV1679" s="15"/>
      <c r="CW1679" s="15"/>
      <c r="CX1679" s="15"/>
      <c r="CY1679" s="15"/>
      <c r="CZ1679" s="15"/>
      <c r="DA1679" s="15"/>
      <c r="DB1679" s="16"/>
      <c r="DC1679" s="16"/>
      <c r="DD1679" s="16"/>
      <c r="DE1679" s="16"/>
      <c r="DF1679" s="17"/>
      <c r="DG1679" s="16"/>
      <c r="DH1679" s="16"/>
      <c r="DI1679" s="16"/>
      <c r="DJ1679" s="16"/>
      <c r="DK1679" s="16"/>
      <c r="DL1679" s="16"/>
      <c r="DM1679" s="13"/>
      <c r="DN1679" s="16"/>
      <c r="DO1679" s="16"/>
      <c r="DP1679" s="16"/>
      <c r="DQ1679" s="16"/>
      <c r="DR1679" s="16"/>
      <c r="DS1679" s="16"/>
      <c r="DT1679" s="16"/>
      <c r="DU1679" s="16"/>
      <c r="DV1679" s="16"/>
      <c r="DW1679" s="138"/>
      <c r="DX1679" s="137"/>
      <c r="DY1679" s="137"/>
      <c r="DZ1679" s="17"/>
      <c r="EA1679" s="15"/>
      <c r="EB1679" s="15"/>
      <c r="EC1679" s="15"/>
      <c r="ED1679" s="15"/>
    </row>
    <row r="1680" spans="1:134" ht="15" customHeight="1" x14ac:dyDescent="0.3">
      <c r="A1680" s="154"/>
      <c r="B1680" s="139"/>
      <c r="C1680" s="553" t="s">
        <v>2549</v>
      </c>
      <c r="D1680" s="241" t="s">
        <v>184</v>
      </c>
      <c r="E1680" s="151"/>
      <c r="F1680" s="228"/>
      <c r="G1680" s="151" t="s">
        <v>184</v>
      </c>
      <c r="H1680" s="152"/>
      <c r="I1680" s="152"/>
      <c r="J1680" s="152"/>
      <c r="K1680" s="241"/>
      <c r="L1680" s="152"/>
      <c r="M1680" s="228"/>
      <c r="N1680" s="152"/>
      <c r="O1680" s="152"/>
      <c r="P1680" s="152"/>
      <c r="Q1680" s="152"/>
      <c r="R1680" s="152"/>
      <c r="S1680" s="152"/>
      <c r="T1680" s="152"/>
      <c r="U1680" s="152"/>
      <c r="V1680" s="152"/>
      <c r="W1680" s="152"/>
      <c r="X1680" s="152"/>
      <c r="Y1680" s="152"/>
      <c r="Z1680" s="152"/>
      <c r="AA1680" s="152"/>
      <c r="AB1680" s="152"/>
      <c r="AC1680" s="152"/>
      <c r="AD1680" s="152"/>
      <c r="AE1680" s="152"/>
      <c r="AF1680" s="152"/>
      <c r="AG1680" s="152"/>
      <c r="AH1680" s="152"/>
      <c r="AI1680" s="152"/>
      <c r="AJ1680" s="148">
        <f>IF($DM1680=0,0,(IF(_xlfn.BITAND($DM1680, 128),"8,", "") &amp; IF(_xlfn.BITAND($DM1680,64),"7,", "") &amp; IF(_xlfn.BITAND($DM1680,7), _xlfn.BITAND($DM1680,7) &amp; ",", "") &amp; IF(_xlfn.BITAND($DM1680, 56), _xlfn.BITAND($DM1680, 56)/8, "")))</f>
        <v>0</v>
      </c>
      <c r="AK1680" s="135">
        <v>100</v>
      </c>
      <c r="AL1680" s="135">
        <v>18</v>
      </c>
      <c r="AM1680" s="194" t="s">
        <v>165</v>
      </c>
      <c r="AN1680" s="195" t="s">
        <v>2550</v>
      </c>
      <c r="AO1680" s="195" t="s">
        <v>167</v>
      </c>
      <c r="AP1680" s="195" t="s">
        <v>2550</v>
      </c>
      <c r="AQ1680" s="140" t="s">
        <v>2551</v>
      </c>
      <c r="AR1680" s="133">
        <v>15</v>
      </c>
      <c r="AS1680" s="12" t="s">
        <v>417</v>
      </c>
      <c r="AT1680" s="198">
        <v>5</v>
      </c>
      <c r="AU1680" s="198">
        <v>3</v>
      </c>
      <c r="AV1680" s="12" t="s">
        <v>259</v>
      </c>
      <c r="AW1680" s="135">
        <v>0</v>
      </c>
      <c r="AX1680" s="135">
        <v>0</v>
      </c>
      <c r="AY1680" s="135">
        <v>0</v>
      </c>
      <c r="AZ1680" s="135">
        <v>0</v>
      </c>
      <c r="BA1680" s="135">
        <v>0</v>
      </c>
      <c r="BB1680" s="136"/>
      <c r="BC1680" s="136"/>
      <c r="BD1680" s="15"/>
      <c r="BE1680" s="137" t="str">
        <f>IF(C1680="","",C1680)</f>
        <v>Oil pressure low stage 1 (sender or SENT)</v>
      </c>
      <c r="BF1680" s="11" t="s">
        <v>264</v>
      </c>
      <c r="BG1680" s="11" t="s">
        <v>265</v>
      </c>
      <c r="BH1680" s="11" t="s">
        <v>266</v>
      </c>
      <c r="BI1680" s="146" t="s">
        <v>484</v>
      </c>
      <c r="BJ1680" s="11" t="s">
        <v>268</v>
      </c>
      <c r="BK1680" s="11" t="s">
        <v>485</v>
      </c>
      <c r="BL1680" s="11" t="s">
        <v>486</v>
      </c>
      <c r="BM1680" s="11" t="s">
        <v>323</v>
      </c>
      <c r="BN1680" s="11" t="s">
        <v>182</v>
      </c>
      <c r="BO1680" s="11" t="s">
        <v>181</v>
      </c>
      <c r="BP1680" s="11" t="s">
        <v>272</v>
      </c>
      <c r="BQ1680" s="11" t="s">
        <v>180</v>
      </c>
      <c r="BR1680" s="11" t="s">
        <v>182</v>
      </c>
      <c r="BS1680" s="11" t="s">
        <v>183</v>
      </c>
      <c r="BT1680" s="11" t="s">
        <v>182</v>
      </c>
      <c r="BU1680" s="11"/>
      <c r="BV1680" s="15">
        <f t="shared" ref="BV1680:BZ1681" si="784">IF(UPPER(TRIM(D1680))="X",1,0)</f>
        <v>1</v>
      </c>
      <c r="BW1680" s="15">
        <f t="shared" si="784"/>
        <v>0</v>
      </c>
      <c r="BX1680" s="15">
        <f t="shared" si="784"/>
        <v>0</v>
      </c>
      <c r="BY1680" s="15">
        <f t="shared" si="784"/>
        <v>1</v>
      </c>
      <c r="BZ1680" s="15">
        <f t="shared" si="784"/>
        <v>0</v>
      </c>
      <c r="CA1680" s="15">
        <f>IF(UPPER(TRIM(J1680))="X",1,0)</f>
        <v>0</v>
      </c>
      <c r="CB1680" s="15">
        <f>IF(UPPER(TRIM(L1680))="X",1,0)</f>
        <v>0</v>
      </c>
      <c r="CC1680" s="15">
        <f>IF(UPPER(TRIM(M1680))="X",1,0)</f>
        <v>0</v>
      </c>
      <c r="CD1680" s="15">
        <f>IF(UPPER(TRIM(I1680))="X",1,0)</f>
        <v>0</v>
      </c>
      <c r="CE1680" s="15">
        <f>IF(UPPER(TRIM(K1680))="X",1,0)</f>
        <v>0</v>
      </c>
      <c r="CF1680" s="15">
        <f t="shared" ref="CF1680:CU1681" si="785">IF(UPPER(TRIM(N1680))="X",1,0)</f>
        <v>0</v>
      </c>
      <c r="CG1680" s="15">
        <f t="shared" si="785"/>
        <v>0</v>
      </c>
      <c r="CH1680" s="15">
        <f t="shared" si="785"/>
        <v>0</v>
      </c>
      <c r="CI1680" s="15">
        <f t="shared" si="785"/>
        <v>0</v>
      </c>
      <c r="CJ1680" s="15">
        <f t="shared" si="785"/>
        <v>0</v>
      </c>
      <c r="CK1680" s="15">
        <f t="shared" si="785"/>
        <v>0</v>
      </c>
      <c r="CL1680" s="15">
        <f t="shared" si="785"/>
        <v>0</v>
      </c>
      <c r="CM1680" s="15">
        <f t="shared" si="785"/>
        <v>0</v>
      </c>
      <c r="CN1680" s="15">
        <f t="shared" si="785"/>
        <v>0</v>
      </c>
      <c r="CO1680" s="15">
        <f t="shared" si="785"/>
        <v>0</v>
      </c>
      <c r="CP1680" s="15">
        <f t="shared" si="785"/>
        <v>0</v>
      </c>
      <c r="CQ1680" s="15">
        <f t="shared" si="785"/>
        <v>0</v>
      </c>
      <c r="CR1680" s="15">
        <f t="shared" si="785"/>
        <v>0</v>
      </c>
      <c r="CS1680" s="15">
        <f t="shared" si="785"/>
        <v>0</v>
      </c>
      <c r="CT1680" s="15">
        <f t="shared" si="785"/>
        <v>0</v>
      </c>
      <c r="CU1680" s="15">
        <f t="shared" si="785"/>
        <v>0</v>
      </c>
      <c r="CV1680" s="15">
        <f t="shared" ref="CP1680:DA1681" si="786">IF(UPPER(TRIM(AD1680))="X",1,0)</f>
        <v>0</v>
      </c>
      <c r="CW1680" s="15">
        <f t="shared" si="786"/>
        <v>0</v>
      </c>
      <c r="CX1680" s="15">
        <f t="shared" si="786"/>
        <v>0</v>
      </c>
      <c r="CY1680" s="15">
        <f t="shared" si="786"/>
        <v>0</v>
      </c>
      <c r="CZ1680" s="15">
        <f t="shared" si="786"/>
        <v>0</v>
      </c>
      <c r="DA1680" s="15">
        <f t="shared" si="786"/>
        <v>0</v>
      </c>
      <c r="DB1680" s="16">
        <f>IF(UPPER(TRIM(AM1680))="P", 0, IF(UPPER(TRIM(AM1680))="C", 16384, IF(UPPER(TRIM(AM1680))="B", 32768, IF(UPPER(TRIM(AM1680))="U", 49152, -1))))</f>
        <v>0</v>
      </c>
      <c r="DC1680" s="16">
        <f>HEX2DEC(AN1680)</f>
        <v>1312</v>
      </c>
      <c r="DD1680" s="16">
        <f>IF(UPPER(TRIM(BB1680))="",0,IF(UPPER(TRIM(BB1680))="M",32,IF(UPPER(TRIM(BB1680))="H",64,IF(UPPER(TRIM(BB1680))="I",128,-1))))</f>
        <v>0</v>
      </c>
      <c r="DE1680" s="16">
        <f>IF(UPPER(TRIM(BC1680))="",0, IF(UPPER(TRIM(BC1680))="U",1,IF(UPPER(TRIM(BC1680))="A",2,IF(UPPER(TRIM(BC1680))="B1",4,IF(UPPER(TRIM(BC1680))="B2",8,IF(UPPER(TRIM(BC1680))="C",16,-1))))))</f>
        <v>0</v>
      </c>
      <c r="DF1680" s="17"/>
      <c r="DG1680" s="16">
        <v>293</v>
      </c>
      <c r="DH1680" s="16">
        <f>AK1680</f>
        <v>100</v>
      </c>
      <c r="DI1680" s="16">
        <f>AL1680</f>
        <v>18</v>
      </c>
      <c r="DJ1680" s="16">
        <f>DB1680 + DC1680</f>
        <v>1312</v>
      </c>
      <c r="DK1680" s="16">
        <f>HEX2DEC(AO1680)</f>
        <v>0</v>
      </c>
      <c r="DL1680" s="16">
        <f>HEX2DEC(AP1680)</f>
        <v>1312</v>
      </c>
      <c r="DM1680" s="13">
        <v>0</v>
      </c>
      <c r="DN1680" s="16">
        <v>215</v>
      </c>
      <c r="DO1680" s="16">
        <f>BV1680*2^15+BW1680*2^14+BX1680*2^13+BY1680*2^12+BZ1680*2^11+CA1680*2^10+CB1680*2^9+CC1680*2^8+CD1680*2^7+CE1680*2^6+CF1680*2^5+CG1680*2^4+CH1680*2^3+CI1680*2^2+CJ1680*2^1+CK1680*2^0</f>
        <v>36864</v>
      </c>
      <c r="DP1680" s="16">
        <f>CL1680*2^15+CM1680*2^14+CN1680*2^13+CO1680*2^12+CP1680*2^11+CQ1680*2^10+CR1680*2^9+CS1680*2^8+CT1680*2^7+CU1680*2^6+CV1680*2^5+CW1680*2^4+CX1680*2^3+CY1680*2^2+CZ1680*2^1+DA1680*2^0</f>
        <v>0</v>
      </c>
      <c r="DQ1680" s="16">
        <f>IF(DS1680=2,AT1680*1000,IF(DS1680&gt;2,AT1680,HEX2DEC("40000000")))</f>
        <v>5000</v>
      </c>
      <c r="DR1680" s="16">
        <f>IF(DT1680=2,AU1680*1000,IF(DT1680&gt;2,AU1680,HEX2DEC("40000000")))</f>
        <v>3000</v>
      </c>
      <c r="DS1680" s="16">
        <v>2</v>
      </c>
      <c r="DT1680" s="16">
        <v>2</v>
      </c>
      <c r="DU1680" s="16">
        <f>MAX(0,MIN(AX1680,3))*2^14+MAX(0,MIN(AY1680,3))*2^12+MAX(0,MIN(AZ1680,3))*2^10+MAX(0,MIN(BA1680,3))*2^8+IF(AW1680&lt;0,31,IF(AW1680&gt;30,30,AW1680))</f>
        <v>0</v>
      </c>
      <c r="DV1680" s="16">
        <f>DD1680 + DE1680</f>
        <v>0</v>
      </c>
      <c r="DW1680" s="138" t="s">
        <v>184</v>
      </c>
      <c r="DX1680" s="137" t="s">
        <v>273</v>
      </c>
      <c r="DY1680" s="137" t="s">
        <v>186</v>
      </c>
      <c r="DZ1680" s="17"/>
      <c r="EA1680" s="15"/>
      <c r="EB1680" s="15"/>
      <c r="EC1680" s="15"/>
      <c r="ED1680" s="15"/>
    </row>
    <row r="1681" spans="1:134" ht="15" customHeight="1" x14ac:dyDescent="0.3">
      <c r="A1681" s="123"/>
      <c r="B1681" s="444" t="s">
        <v>2552</v>
      </c>
      <c r="C1681" s="564" t="s">
        <v>2553</v>
      </c>
      <c r="D1681" s="228" t="s">
        <v>184</v>
      </c>
      <c r="E1681" s="193" t="s">
        <v>184</v>
      </c>
      <c r="F1681" s="152"/>
      <c r="G1681" s="151" t="s">
        <v>184</v>
      </c>
      <c r="H1681" s="152"/>
      <c r="I1681" s="152"/>
      <c r="J1681" s="152"/>
      <c r="K1681" s="152"/>
      <c r="L1681" s="238"/>
      <c r="M1681" s="152"/>
      <c r="N1681" s="152"/>
      <c r="O1681" s="152"/>
      <c r="P1681" s="152"/>
      <c r="Q1681" s="152"/>
      <c r="R1681" s="152"/>
      <c r="S1681" s="152"/>
      <c r="T1681" s="152"/>
      <c r="U1681" s="152"/>
      <c r="V1681" s="152"/>
      <c r="W1681" s="152"/>
      <c r="X1681" s="152"/>
      <c r="Y1681" s="152"/>
      <c r="Z1681" s="152"/>
      <c r="AA1681" s="152"/>
      <c r="AB1681" s="152"/>
      <c r="AC1681" s="152"/>
      <c r="AD1681" s="152"/>
      <c r="AE1681" s="152"/>
      <c r="AF1681" s="152"/>
      <c r="AG1681" s="152"/>
      <c r="AH1681" s="152"/>
      <c r="AI1681" s="152"/>
      <c r="AJ1681" s="128">
        <f>IF($DM1681=0,0,(IF(_xlfn.BITAND($DM1681, 128),"8,", "") &amp; IF(_xlfn.BITAND($DM1681,64),"7,", "") &amp; IF(_xlfn.BITAND($DM1681,7), _xlfn.BITAND($DM1681,7) &amp; ",", "") &amp; IF(_xlfn.BITAND($DM1681, 56), _xlfn.BITAND($DM1681, 56)/8, "")))</f>
        <v>0</v>
      </c>
      <c r="AK1681" s="129">
        <v>100</v>
      </c>
      <c r="AL1681" s="129">
        <v>1</v>
      </c>
      <c r="AM1681" s="130" t="s">
        <v>165</v>
      </c>
      <c r="AN1681" s="131" t="s">
        <v>2546</v>
      </c>
      <c r="AO1681" s="131" t="s">
        <v>167</v>
      </c>
      <c r="AP1681" s="131" t="s">
        <v>342</v>
      </c>
      <c r="AQ1681" s="140" t="s">
        <v>2554</v>
      </c>
      <c r="AR1681" s="133">
        <v>8</v>
      </c>
      <c r="AS1681" s="12" t="s">
        <v>417</v>
      </c>
      <c r="AT1681" s="198">
        <v>5</v>
      </c>
      <c r="AU1681" s="198">
        <v>3</v>
      </c>
      <c r="AV1681" s="12" t="s">
        <v>259</v>
      </c>
      <c r="AW1681" s="135">
        <v>0</v>
      </c>
      <c r="AX1681" s="135">
        <v>0</v>
      </c>
      <c r="AY1681" s="135">
        <v>0</v>
      </c>
      <c r="AZ1681" s="135">
        <v>0</v>
      </c>
      <c r="BA1681" s="135">
        <v>0</v>
      </c>
      <c r="BB1681" s="136"/>
      <c r="BC1681" s="136"/>
      <c r="BD1681" s="15"/>
      <c r="BE1681" s="137" t="str">
        <f>IF(C1681="","",C1681)</f>
        <v>Oil pressure low stage 2 (sender or SENT)</v>
      </c>
      <c r="BF1681" s="11" t="s">
        <v>264</v>
      </c>
      <c r="BG1681" s="11" t="s">
        <v>265</v>
      </c>
      <c r="BH1681" s="11" t="s">
        <v>266</v>
      </c>
      <c r="BI1681" s="146" t="s">
        <v>484</v>
      </c>
      <c r="BJ1681" s="11" t="s">
        <v>268</v>
      </c>
      <c r="BK1681" s="11" t="s">
        <v>485</v>
      </c>
      <c r="BL1681" s="11" t="s">
        <v>486</v>
      </c>
      <c r="BM1681" s="11" t="s">
        <v>323</v>
      </c>
      <c r="BN1681" s="11" t="s">
        <v>182</v>
      </c>
      <c r="BO1681" s="11" t="s">
        <v>181</v>
      </c>
      <c r="BP1681" s="11" t="s">
        <v>272</v>
      </c>
      <c r="BQ1681" s="11" t="s">
        <v>180</v>
      </c>
      <c r="BR1681" s="11" t="s">
        <v>182</v>
      </c>
      <c r="BS1681" s="11" t="s">
        <v>183</v>
      </c>
      <c r="BT1681" s="11" t="s">
        <v>182</v>
      </c>
      <c r="BU1681" s="11"/>
      <c r="BV1681" s="15">
        <f t="shared" si="784"/>
        <v>1</v>
      </c>
      <c r="BW1681" s="15">
        <f t="shared" si="784"/>
        <v>1</v>
      </c>
      <c r="BX1681" s="15">
        <f t="shared" si="784"/>
        <v>0</v>
      </c>
      <c r="BY1681" s="15">
        <f t="shared" si="784"/>
        <v>1</v>
      </c>
      <c r="BZ1681" s="15">
        <f t="shared" si="784"/>
        <v>0</v>
      </c>
      <c r="CA1681" s="15">
        <f>IF(UPPER(TRIM(J1681))="X",1,0)</f>
        <v>0</v>
      </c>
      <c r="CB1681" s="15">
        <f>IF(UPPER(TRIM(L1681))="X",1,0)</f>
        <v>0</v>
      </c>
      <c r="CC1681" s="15">
        <f>IF(UPPER(TRIM(M1681))="X",1,0)</f>
        <v>0</v>
      </c>
      <c r="CD1681" s="15">
        <f>IF(UPPER(TRIM(I1681))="X",1,0)</f>
        <v>0</v>
      </c>
      <c r="CE1681" s="15">
        <f>IF(UPPER(TRIM(K1681))="X",1,0)</f>
        <v>0</v>
      </c>
      <c r="CF1681" s="15">
        <f t="shared" si="785"/>
        <v>0</v>
      </c>
      <c r="CG1681" s="15">
        <f t="shared" si="785"/>
        <v>0</v>
      </c>
      <c r="CH1681" s="15">
        <f t="shared" si="785"/>
        <v>0</v>
      </c>
      <c r="CI1681" s="15">
        <f t="shared" si="785"/>
        <v>0</v>
      </c>
      <c r="CJ1681" s="15">
        <f t="shared" si="785"/>
        <v>0</v>
      </c>
      <c r="CK1681" s="15">
        <f t="shared" si="785"/>
        <v>0</v>
      </c>
      <c r="CL1681" s="15">
        <f t="shared" si="785"/>
        <v>0</v>
      </c>
      <c r="CM1681" s="15">
        <f t="shared" si="785"/>
        <v>0</v>
      </c>
      <c r="CN1681" s="15">
        <f t="shared" si="785"/>
        <v>0</v>
      </c>
      <c r="CO1681" s="15">
        <f t="shared" si="785"/>
        <v>0</v>
      </c>
      <c r="CP1681" s="15">
        <f t="shared" si="786"/>
        <v>0</v>
      </c>
      <c r="CQ1681" s="15">
        <f t="shared" si="786"/>
        <v>0</v>
      </c>
      <c r="CR1681" s="15">
        <f t="shared" si="786"/>
        <v>0</v>
      </c>
      <c r="CS1681" s="15">
        <f t="shared" si="786"/>
        <v>0</v>
      </c>
      <c r="CT1681" s="15">
        <f t="shared" si="786"/>
        <v>0</v>
      </c>
      <c r="CU1681" s="15">
        <f t="shared" si="786"/>
        <v>0</v>
      </c>
      <c r="CV1681" s="15">
        <f t="shared" si="786"/>
        <v>0</v>
      </c>
      <c r="CW1681" s="15">
        <f t="shared" si="786"/>
        <v>0</v>
      </c>
      <c r="CX1681" s="15">
        <f t="shared" si="786"/>
        <v>0</v>
      </c>
      <c r="CY1681" s="15">
        <f t="shared" si="786"/>
        <v>0</v>
      </c>
      <c r="CZ1681" s="15">
        <f t="shared" si="786"/>
        <v>0</v>
      </c>
      <c r="DA1681" s="15">
        <f t="shared" si="786"/>
        <v>0</v>
      </c>
      <c r="DB1681" s="16">
        <f>IF(UPPER(TRIM(AM1681))="P", 0, IF(UPPER(TRIM(AM1681))="C", 16384, IF(UPPER(TRIM(AM1681))="B", 32768, IF(UPPER(TRIM(AM1681))="U", 49152, -1))))</f>
        <v>0</v>
      </c>
      <c r="DC1681" s="16">
        <f>HEX2DEC(AN1681)</f>
        <v>1316</v>
      </c>
      <c r="DD1681" s="16">
        <f>IF(UPPER(TRIM(BB1681))="",0,IF(UPPER(TRIM(BB1681))="M",32,IF(UPPER(TRIM(BB1681))="H",64,IF(UPPER(TRIM(BB1681))="I",128,-1))))</f>
        <v>0</v>
      </c>
      <c r="DE1681" s="16">
        <f>IF(UPPER(TRIM(BC1681))="",0, IF(UPPER(TRIM(BC1681))="U",1,IF(UPPER(TRIM(BC1681))="A",2,IF(UPPER(TRIM(BC1681))="B1",4,IF(UPPER(TRIM(BC1681))="B2",8,IF(UPPER(TRIM(BC1681))="C",16,-1))))))</f>
        <v>0</v>
      </c>
      <c r="DF1681" s="17"/>
      <c r="DG1681" s="16">
        <v>148</v>
      </c>
      <c r="DH1681" s="16">
        <f>AK1681</f>
        <v>100</v>
      </c>
      <c r="DI1681" s="16">
        <f>AL1681</f>
        <v>1</v>
      </c>
      <c r="DJ1681" s="16">
        <f>DB1681 + DC1681</f>
        <v>1316</v>
      </c>
      <c r="DK1681" s="16">
        <f>HEX2DEC(AO1681)</f>
        <v>0</v>
      </c>
      <c r="DL1681" s="16">
        <f>HEX2DEC(AP1681)</f>
        <v>277</v>
      </c>
      <c r="DM1681" s="128">
        <v>0</v>
      </c>
      <c r="DN1681" s="16">
        <v>108</v>
      </c>
      <c r="DO1681" s="16">
        <f>BV1681*2^15+BW1681*2^14+BX1681*2^13+BY1681*2^12+BZ1681*2^11+CA1681*2^10+CB1681*2^9+CC1681*2^8+CD1681*2^7+CE1681*2^6+CF1681*2^5+CG1681*2^4+CH1681*2^3+CI1681*2^2+CJ1681*2^1+CK1681*2^0</f>
        <v>53248</v>
      </c>
      <c r="DP1681" s="16">
        <f>CL1681*2^15+CM1681*2^14+CN1681*2^13+CO1681*2^12+CP1681*2^11+CQ1681*2^10+CR1681*2^9+CS1681*2^8+CT1681*2^7+CU1681*2^6+CV1681*2^5+CW1681*2^4+CX1681*2^3+CY1681*2^2+CZ1681*2^1+DA1681*2^0</f>
        <v>0</v>
      </c>
      <c r="DQ1681" s="16">
        <f>IF(DS1681=2,AT1681*1000,IF(DS1681&gt;2,AT1681,HEX2DEC("40000000")))</f>
        <v>5000</v>
      </c>
      <c r="DR1681" s="16">
        <f>IF(DT1681=2,AU1681*1000,IF(DT1681&gt;2,AU1681,HEX2DEC("40000000")))</f>
        <v>3000</v>
      </c>
      <c r="DS1681" s="16">
        <v>2</v>
      </c>
      <c r="DT1681" s="16">
        <v>2</v>
      </c>
      <c r="DU1681" s="16">
        <f>MAX(0,MIN(AX1681,3))*2^14+MAX(0,MIN(AY1681,3))*2^12+MAX(0,MIN(AZ1681,3))*2^10+MAX(0,MIN(BA1681,3))*2^8+IF(AW1681&lt;0,31,IF(AW1681&gt;30,30,AW1681))</f>
        <v>0</v>
      </c>
      <c r="DV1681" s="16">
        <f>DD1681 + DE1681</f>
        <v>0</v>
      </c>
      <c r="DW1681" s="138" t="s">
        <v>184</v>
      </c>
      <c r="DX1681" s="137" t="s">
        <v>273</v>
      </c>
      <c r="DY1681" s="137" t="s">
        <v>186</v>
      </c>
      <c r="DZ1681" s="17"/>
      <c r="EA1681" s="15"/>
      <c r="EB1681" s="15"/>
      <c r="EC1681" s="15"/>
      <c r="ED1681" s="15"/>
    </row>
    <row r="1682" spans="1:134" ht="15" hidden="1" customHeight="1" x14ac:dyDescent="0.3">
      <c r="A1682" s="123"/>
      <c r="B1682" s="337" t="s">
        <v>902</v>
      </c>
      <c r="C1682" s="12"/>
      <c r="D1682" s="125"/>
      <c r="E1682" s="125"/>
      <c r="F1682" s="125"/>
      <c r="G1682" s="125"/>
      <c r="H1682" s="125"/>
      <c r="I1682" s="125"/>
      <c r="J1682" s="125"/>
      <c r="K1682" s="125"/>
      <c r="L1682" s="125"/>
      <c r="M1682" s="125"/>
      <c r="N1682" s="125"/>
      <c r="O1682" s="125"/>
      <c r="P1682" s="125"/>
      <c r="Q1682" s="125"/>
      <c r="R1682" s="125"/>
      <c r="S1682" s="125"/>
      <c r="T1682" s="125"/>
      <c r="U1682" s="125"/>
      <c r="V1682" s="125"/>
      <c r="W1682" s="125"/>
      <c r="X1682" s="125"/>
      <c r="Y1682" s="125"/>
      <c r="Z1682" s="125"/>
      <c r="AA1682" s="125"/>
      <c r="AB1682" s="125"/>
      <c r="AC1682" s="125"/>
      <c r="AD1682" s="125"/>
      <c r="AE1682" s="125"/>
      <c r="AF1682" s="125"/>
      <c r="AG1682" s="125"/>
      <c r="AH1682" s="125"/>
      <c r="AI1682" s="125"/>
      <c r="AJ1682" s="148"/>
      <c r="AK1682" s="12"/>
      <c r="AL1682" s="12"/>
      <c r="AM1682" s="149"/>
      <c r="AN1682" s="150"/>
      <c r="AO1682" s="150"/>
      <c r="AP1682" s="150"/>
      <c r="AQ1682" s="140" t="s">
        <v>2555</v>
      </c>
      <c r="AR1682" s="134">
        <v>1500</v>
      </c>
      <c r="AS1682" s="12" t="s">
        <v>191</v>
      </c>
      <c r="AT1682" s="12"/>
      <c r="AU1682" s="12"/>
      <c r="AV1682" s="12"/>
      <c r="AW1682" s="12"/>
      <c r="AX1682" s="12"/>
      <c r="AY1682" s="12"/>
      <c r="AZ1682" s="12"/>
      <c r="BA1682" s="12"/>
      <c r="BB1682" s="14"/>
      <c r="BC1682" s="14"/>
      <c r="BD1682" s="15"/>
      <c r="BE1682" s="137" t="s">
        <v>183</v>
      </c>
      <c r="BF1682" s="146"/>
      <c r="BG1682" s="146"/>
      <c r="BH1682" s="146"/>
      <c r="BI1682" s="11" t="s">
        <v>183</v>
      </c>
      <c r="BJ1682" s="11" t="s">
        <v>183</v>
      </c>
      <c r="BK1682" s="11" t="s">
        <v>183</v>
      </c>
      <c r="BL1682" s="11" t="s">
        <v>183</v>
      </c>
      <c r="BM1682" s="11" t="s">
        <v>183</v>
      </c>
      <c r="BN1682" s="11" t="s">
        <v>183</v>
      </c>
      <c r="BO1682" s="11" t="s">
        <v>183</v>
      </c>
      <c r="BP1682" s="11" t="s">
        <v>183</v>
      </c>
      <c r="BQ1682" s="11" t="s">
        <v>183</v>
      </c>
      <c r="BR1682" s="11" t="s">
        <v>183</v>
      </c>
      <c r="BS1682" s="11" t="s">
        <v>183</v>
      </c>
      <c r="BT1682" s="11" t="s">
        <v>183</v>
      </c>
      <c r="BU1682" s="11"/>
      <c r="BV1682" s="15"/>
      <c r="BW1682" s="15"/>
      <c r="BX1682" s="15"/>
      <c r="BY1682" s="15"/>
      <c r="BZ1682" s="15"/>
      <c r="CA1682" s="15"/>
      <c r="CB1682" s="15"/>
      <c r="CC1682" s="15"/>
      <c r="CD1682" s="15"/>
      <c r="CE1682" s="15"/>
      <c r="CF1682" s="15"/>
      <c r="CG1682" s="15"/>
      <c r="CH1682" s="15"/>
      <c r="CI1682" s="15"/>
      <c r="CJ1682" s="15"/>
      <c r="CK1682" s="15"/>
      <c r="CL1682" s="15"/>
      <c r="CM1682" s="15"/>
      <c r="CN1682" s="15"/>
      <c r="CO1682" s="15"/>
      <c r="CP1682" s="15"/>
      <c r="CQ1682" s="15"/>
      <c r="CR1682" s="15"/>
      <c r="CS1682" s="15"/>
      <c r="CT1682" s="15"/>
      <c r="CU1682" s="15"/>
      <c r="CV1682" s="15"/>
      <c r="CW1682" s="15"/>
      <c r="CX1682" s="15"/>
      <c r="CY1682" s="15"/>
      <c r="CZ1682" s="15"/>
      <c r="DA1682" s="15"/>
      <c r="DB1682" s="16"/>
      <c r="DC1682" s="16"/>
      <c r="DD1682" s="16"/>
      <c r="DE1682" s="16"/>
      <c r="DF1682" s="17"/>
      <c r="DG1682" s="16"/>
      <c r="DH1682" s="16"/>
      <c r="DI1682" s="16"/>
      <c r="DJ1682" s="16"/>
      <c r="DK1682" s="16"/>
      <c r="DL1682" s="16"/>
      <c r="DM1682" s="13"/>
      <c r="DN1682" s="16"/>
      <c r="DO1682" s="16"/>
      <c r="DP1682" s="16"/>
      <c r="DQ1682" s="16"/>
      <c r="DR1682" s="16"/>
      <c r="DS1682" s="16"/>
      <c r="DT1682" s="16"/>
      <c r="DU1682" s="16"/>
      <c r="DV1682" s="16"/>
      <c r="DW1682" s="138"/>
      <c r="DX1682" s="137"/>
      <c r="DY1682" s="137"/>
      <c r="DZ1682" s="17"/>
      <c r="EA1682" s="15"/>
      <c r="EB1682" s="15"/>
      <c r="EC1682" s="15"/>
      <c r="ED1682" s="15"/>
    </row>
    <row r="1683" spans="1:134" ht="15" hidden="1" customHeight="1" x14ac:dyDescent="0.3">
      <c r="A1683" s="220"/>
      <c r="B1683" s="139"/>
      <c r="C1683" s="12"/>
      <c r="D1683" s="125"/>
      <c r="E1683" s="125"/>
      <c r="F1683" s="125"/>
      <c r="G1683" s="125"/>
      <c r="H1683" s="125"/>
      <c r="I1683" s="125"/>
      <c r="J1683" s="125"/>
      <c r="K1683" s="125"/>
      <c r="L1683" s="125"/>
      <c r="M1683" s="125"/>
      <c r="N1683" s="125"/>
      <c r="O1683" s="125"/>
      <c r="P1683" s="125"/>
      <c r="Q1683" s="125"/>
      <c r="R1683" s="125"/>
      <c r="S1683" s="125"/>
      <c r="T1683" s="125"/>
      <c r="U1683" s="125"/>
      <c r="V1683" s="125"/>
      <c r="W1683" s="125"/>
      <c r="X1683" s="125"/>
      <c r="Y1683" s="125"/>
      <c r="Z1683" s="125"/>
      <c r="AA1683" s="125"/>
      <c r="AB1683" s="125"/>
      <c r="AC1683" s="125"/>
      <c r="AD1683" s="125"/>
      <c r="AE1683" s="125"/>
      <c r="AF1683" s="125"/>
      <c r="AG1683" s="125"/>
      <c r="AH1683" s="125"/>
      <c r="AI1683" s="125"/>
      <c r="AJ1683" s="148"/>
      <c r="AK1683" s="12"/>
      <c r="AL1683" s="12"/>
      <c r="AM1683" s="149"/>
      <c r="AN1683" s="150"/>
      <c r="AO1683" s="150"/>
      <c r="AP1683" s="150"/>
      <c r="AQ1683" s="140" t="s">
        <v>2551</v>
      </c>
      <c r="AR1683" s="133">
        <v>15</v>
      </c>
      <c r="AS1683" s="12" t="s">
        <v>417</v>
      </c>
      <c r="AT1683" s="12"/>
      <c r="AU1683" s="12"/>
      <c r="AV1683" s="12"/>
      <c r="AW1683" s="12"/>
      <c r="AX1683" s="12"/>
      <c r="AY1683" s="12"/>
      <c r="AZ1683" s="12"/>
      <c r="BA1683" s="12"/>
      <c r="BB1683" s="14"/>
      <c r="BC1683" s="14"/>
      <c r="BD1683" s="15"/>
      <c r="BE1683" s="137" t="s">
        <v>183</v>
      </c>
      <c r="BF1683" s="146"/>
      <c r="BG1683" s="146"/>
      <c r="BH1683" s="146"/>
      <c r="BI1683" s="11" t="s">
        <v>183</v>
      </c>
      <c r="BJ1683" s="11" t="s">
        <v>183</v>
      </c>
      <c r="BK1683" s="11" t="s">
        <v>183</v>
      </c>
      <c r="BL1683" s="11" t="s">
        <v>183</v>
      </c>
      <c r="BM1683" s="11" t="s">
        <v>183</v>
      </c>
      <c r="BN1683" s="11" t="s">
        <v>183</v>
      </c>
      <c r="BO1683" s="11" t="s">
        <v>183</v>
      </c>
      <c r="BP1683" s="11" t="s">
        <v>183</v>
      </c>
      <c r="BQ1683" s="11" t="s">
        <v>183</v>
      </c>
      <c r="BR1683" s="11" t="s">
        <v>183</v>
      </c>
      <c r="BS1683" s="11" t="s">
        <v>183</v>
      </c>
      <c r="BT1683" s="11" t="s">
        <v>183</v>
      </c>
      <c r="BU1683" s="11"/>
      <c r="BV1683" s="15"/>
      <c r="BW1683" s="15"/>
      <c r="BX1683" s="15"/>
      <c r="BY1683" s="15"/>
      <c r="BZ1683" s="15"/>
      <c r="CA1683" s="15"/>
      <c r="CB1683" s="15"/>
      <c r="CC1683" s="15"/>
      <c r="CD1683" s="15"/>
      <c r="CE1683" s="15"/>
      <c r="CF1683" s="15"/>
      <c r="CG1683" s="15"/>
      <c r="CH1683" s="15"/>
      <c r="CI1683" s="15"/>
      <c r="CJ1683" s="15"/>
      <c r="CK1683" s="15"/>
      <c r="CL1683" s="15"/>
      <c r="CM1683" s="15"/>
      <c r="CN1683" s="15"/>
      <c r="CO1683" s="15"/>
      <c r="CP1683" s="15"/>
      <c r="CQ1683" s="15"/>
      <c r="CR1683" s="15"/>
      <c r="CS1683" s="15"/>
      <c r="CT1683" s="15"/>
      <c r="CU1683" s="15"/>
      <c r="CV1683" s="15"/>
      <c r="CW1683" s="15"/>
      <c r="CX1683" s="15"/>
      <c r="CY1683" s="15"/>
      <c r="CZ1683" s="15"/>
      <c r="DA1683" s="15"/>
      <c r="DB1683" s="16"/>
      <c r="DC1683" s="16"/>
      <c r="DD1683" s="16"/>
      <c r="DE1683" s="16"/>
      <c r="DF1683" s="17"/>
      <c r="DG1683" s="16"/>
      <c r="DH1683" s="16"/>
      <c r="DI1683" s="16"/>
      <c r="DJ1683" s="16"/>
      <c r="DK1683" s="16"/>
      <c r="DL1683" s="16"/>
      <c r="DM1683" s="13"/>
      <c r="DN1683" s="16"/>
      <c r="DO1683" s="16"/>
      <c r="DP1683" s="16"/>
      <c r="DQ1683" s="16"/>
      <c r="DR1683" s="16"/>
      <c r="DS1683" s="16"/>
      <c r="DT1683" s="16"/>
      <c r="DU1683" s="16"/>
      <c r="DV1683" s="16"/>
      <c r="DW1683" s="138"/>
      <c r="DX1683" s="137"/>
      <c r="DY1683" s="137"/>
      <c r="DZ1683" s="17"/>
      <c r="EA1683" s="15"/>
      <c r="EB1683" s="15"/>
      <c r="EC1683" s="15"/>
      <c r="ED1683" s="15"/>
    </row>
    <row r="1684" spans="1:134" ht="15" hidden="1" customHeight="1" x14ac:dyDescent="0.3">
      <c r="A1684" s="154"/>
      <c r="B1684" s="139"/>
      <c r="C1684" s="12"/>
      <c r="D1684" s="125"/>
      <c r="E1684" s="125"/>
      <c r="F1684" s="125"/>
      <c r="G1684" s="125"/>
      <c r="H1684" s="125"/>
      <c r="I1684" s="125"/>
      <c r="J1684" s="125"/>
      <c r="K1684" s="125"/>
      <c r="L1684" s="125"/>
      <c r="M1684" s="125"/>
      <c r="N1684" s="125"/>
      <c r="O1684" s="125"/>
      <c r="P1684" s="125"/>
      <c r="Q1684" s="125"/>
      <c r="R1684" s="125"/>
      <c r="S1684" s="125"/>
      <c r="T1684" s="125"/>
      <c r="U1684" s="125"/>
      <c r="V1684" s="125"/>
      <c r="W1684" s="125"/>
      <c r="X1684" s="125"/>
      <c r="Y1684" s="125"/>
      <c r="Z1684" s="125"/>
      <c r="AA1684" s="125"/>
      <c r="AB1684" s="125"/>
      <c r="AC1684" s="125"/>
      <c r="AD1684" s="125"/>
      <c r="AE1684" s="125"/>
      <c r="AF1684" s="125"/>
      <c r="AG1684" s="125"/>
      <c r="AH1684" s="125"/>
      <c r="AI1684" s="125"/>
      <c r="AJ1684" s="148"/>
      <c r="AK1684" s="12"/>
      <c r="AL1684" s="12"/>
      <c r="AM1684" s="149"/>
      <c r="AN1684" s="150"/>
      <c r="AO1684" s="150"/>
      <c r="AP1684" s="150"/>
      <c r="AQ1684" s="140" t="s">
        <v>2554</v>
      </c>
      <c r="AR1684" s="133">
        <v>8</v>
      </c>
      <c r="AS1684" s="12" t="s">
        <v>417</v>
      </c>
      <c r="AT1684" s="12"/>
      <c r="AU1684" s="12"/>
      <c r="AV1684" s="12"/>
      <c r="AW1684" s="12"/>
      <c r="AX1684" s="12"/>
      <c r="AY1684" s="12"/>
      <c r="AZ1684" s="12"/>
      <c r="BA1684" s="12"/>
      <c r="BB1684" s="14"/>
      <c r="BC1684" s="14"/>
      <c r="BD1684" s="15"/>
      <c r="BE1684" s="137" t="s">
        <v>183</v>
      </c>
      <c r="BF1684" s="146"/>
      <c r="BG1684" s="146"/>
      <c r="BH1684" s="146"/>
      <c r="BI1684" s="11" t="s">
        <v>183</v>
      </c>
      <c r="BJ1684" s="11" t="s">
        <v>183</v>
      </c>
      <c r="BK1684" s="11" t="s">
        <v>183</v>
      </c>
      <c r="BL1684" s="11" t="s">
        <v>183</v>
      </c>
      <c r="BM1684" s="11" t="s">
        <v>183</v>
      </c>
      <c r="BN1684" s="11" t="s">
        <v>183</v>
      </c>
      <c r="BO1684" s="11" t="s">
        <v>183</v>
      </c>
      <c r="BP1684" s="11" t="s">
        <v>183</v>
      </c>
      <c r="BQ1684" s="11" t="s">
        <v>183</v>
      </c>
      <c r="BR1684" s="11" t="s">
        <v>183</v>
      </c>
      <c r="BS1684" s="11" t="s">
        <v>183</v>
      </c>
      <c r="BT1684" s="11" t="s">
        <v>183</v>
      </c>
      <c r="BU1684" s="11"/>
      <c r="BV1684" s="15"/>
      <c r="BW1684" s="15"/>
      <c r="BX1684" s="15"/>
      <c r="BY1684" s="15"/>
      <c r="BZ1684" s="15"/>
      <c r="CA1684" s="15"/>
      <c r="CB1684" s="15"/>
      <c r="CC1684" s="15"/>
      <c r="CD1684" s="15"/>
      <c r="CE1684" s="15"/>
      <c r="CF1684" s="15"/>
      <c r="CG1684" s="15"/>
      <c r="CH1684" s="15"/>
      <c r="CI1684" s="15"/>
      <c r="CJ1684" s="15"/>
      <c r="CK1684" s="15"/>
      <c r="CL1684" s="15"/>
      <c r="CM1684" s="15"/>
      <c r="CN1684" s="15"/>
      <c r="CO1684" s="15"/>
      <c r="CP1684" s="15"/>
      <c r="CQ1684" s="15"/>
      <c r="CR1684" s="15"/>
      <c r="CS1684" s="15"/>
      <c r="CT1684" s="15"/>
      <c r="CU1684" s="15"/>
      <c r="CV1684" s="15"/>
      <c r="CW1684" s="15"/>
      <c r="CX1684" s="15"/>
      <c r="CY1684" s="15"/>
      <c r="CZ1684" s="15"/>
      <c r="DA1684" s="15"/>
      <c r="DB1684" s="16"/>
      <c r="DC1684" s="16"/>
      <c r="DD1684" s="16"/>
      <c r="DE1684" s="16"/>
      <c r="DF1684" s="17"/>
      <c r="DG1684" s="16"/>
      <c r="DH1684" s="16"/>
      <c r="DI1684" s="16"/>
      <c r="DJ1684" s="16"/>
      <c r="DK1684" s="16"/>
      <c r="DL1684" s="16"/>
      <c r="DM1684" s="13"/>
      <c r="DN1684" s="16"/>
      <c r="DO1684" s="16"/>
      <c r="DP1684" s="16"/>
      <c r="DQ1684" s="16"/>
      <c r="DR1684" s="16"/>
      <c r="DS1684" s="16"/>
      <c r="DT1684" s="16"/>
      <c r="DU1684" s="16"/>
      <c r="DV1684" s="16"/>
      <c r="DW1684" s="138"/>
      <c r="DX1684" s="137"/>
      <c r="DY1684" s="137"/>
      <c r="DZ1684" s="17"/>
      <c r="EA1684" s="15"/>
      <c r="EB1684" s="15"/>
      <c r="EC1684" s="15"/>
      <c r="ED1684" s="15"/>
    </row>
    <row r="1685" spans="1:134" ht="15" hidden="1" customHeight="1" x14ac:dyDescent="0.3">
      <c r="A1685" s="154"/>
      <c r="B1685" s="139"/>
      <c r="C1685" s="12"/>
      <c r="D1685" s="125"/>
      <c r="E1685" s="125"/>
      <c r="F1685" s="125"/>
      <c r="G1685" s="125"/>
      <c r="H1685" s="125"/>
      <c r="I1685" s="125"/>
      <c r="J1685" s="125"/>
      <c r="K1685" s="125"/>
      <c r="L1685" s="125"/>
      <c r="M1685" s="125"/>
      <c r="N1685" s="125"/>
      <c r="O1685" s="125"/>
      <c r="P1685" s="125"/>
      <c r="Q1685" s="125"/>
      <c r="R1685" s="125"/>
      <c r="S1685" s="125"/>
      <c r="T1685" s="125"/>
      <c r="U1685" s="125"/>
      <c r="V1685" s="125"/>
      <c r="W1685" s="125"/>
      <c r="X1685" s="125"/>
      <c r="Y1685" s="125"/>
      <c r="Z1685" s="125"/>
      <c r="AA1685" s="125"/>
      <c r="AB1685" s="125"/>
      <c r="AC1685" s="125"/>
      <c r="AD1685" s="125"/>
      <c r="AE1685" s="125"/>
      <c r="AF1685" s="125"/>
      <c r="AG1685" s="125"/>
      <c r="AH1685" s="125"/>
      <c r="AI1685" s="125"/>
      <c r="AJ1685" s="148"/>
      <c r="AK1685" s="12"/>
      <c r="AL1685" s="12"/>
      <c r="AM1685" s="149"/>
      <c r="AN1685" s="150"/>
      <c r="AO1685" s="150"/>
      <c r="AP1685" s="150"/>
      <c r="AQ1685" s="490"/>
      <c r="AR1685" s="12"/>
      <c r="AS1685" s="12"/>
      <c r="AT1685" s="12"/>
      <c r="AU1685" s="12"/>
      <c r="AV1685" s="12"/>
      <c r="AW1685" s="12"/>
      <c r="AX1685" s="12"/>
      <c r="AY1685" s="12"/>
      <c r="AZ1685" s="12"/>
      <c r="BA1685" s="12"/>
      <c r="BB1685" s="14"/>
      <c r="BC1685" s="14"/>
      <c r="BD1685" s="15"/>
      <c r="BE1685" s="137" t="s">
        <v>183</v>
      </c>
      <c r="BF1685" s="146"/>
      <c r="BG1685" s="146"/>
      <c r="BH1685" s="146"/>
      <c r="BI1685" s="11" t="s">
        <v>183</v>
      </c>
      <c r="BJ1685" s="11" t="s">
        <v>183</v>
      </c>
      <c r="BK1685" s="11" t="s">
        <v>183</v>
      </c>
      <c r="BL1685" s="11" t="s">
        <v>183</v>
      </c>
      <c r="BM1685" s="11" t="s">
        <v>183</v>
      </c>
      <c r="BN1685" s="11" t="s">
        <v>183</v>
      </c>
      <c r="BO1685" s="11" t="s">
        <v>183</v>
      </c>
      <c r="BP1685" s="11" t="s">
        <v>183</v>
      </c>
      <c r="BQ1685" s="11" t="s">
        <v>183</v>
      </c>
      <c r="BR1685" s="11" t="s">
        <v>183</v>
      </c>
      <c r="BS1685" s="11" t="s">
        <v>183</v>
      </c>
      <c r="BT1685" s="11" t="s">
        <v>183</v>
      </c>
      <c r="BU1685" s="11"/>
      <c r="BV1685" s="15"/>
      <c r="BW1685" s="15"/>
      <c r="BX1685" s="15"/>
      <c r="BY1685" s="15"/>
      <c r="BZ1685" s="15"/>
      <c r="CA1685" s="15"/>
      <c r="CB1685" s="15"/>
      <c r="CC1685" s="15"/>
      <c r="CD1685" s="15"/>
      <c r="CE1685" s="15"/>
      <c r="CF1685" s="15"/>
      <c r="CG1685" s="15"/>
      <c r="CH1685" s="15"/>
      <c r="CI1685" s="15"/>
      <c r="CJ1685" s="15"/>
      <c r="CK1685" s="15"/>
      <c r="CL1685" s="15"/>
      <c r="CM1685" s="15"/>
      <c r="CN1685" s="15"/>
      <c r="CO1685" s="15"/>
      <c r="CP1685" s="15"/>
      <c r="CQ1685" s="15"/>
      <c r="CR1685" s="15"/>
      <c r="CS1685" s="15"/>
      <c r="CT1685" s="15"/>
      <c r="CU1685" s="15"/>
      <c r="CV1685" s="15"/>
      <c r="CW1685" s="15"/>
      <c r="CX1685" s="15"/>
      <c r="CY1685" s="15"/>
      <c r="CZ1685" s="15"/>
      <c r="DA1685" s="15"/>
      <c r="DB1685" s="16"/>
      <c r="DC1685" s="16"/>
      <c r="DD1685" s="16"/>
      <c r="DE1685" s="16"/>
      <c r="DF1685" s="17"/>
      <c r="DG1685" s="16"/>
      <c r="DH1685" s="16"/>
      <c r="DI1685" s="16"/>
      <c r="DJ1685" s="16"/>
      <c r="DK1685" s="16"/>
      <c r="DL1685" s="16"/>
      <c r="DM1685" s="13"/>
      <c r="DN1685" s="16"/>
      <c r="DO1685" s="16"/>
      <c r="DP1685" s="16"/>
      <c r="DQ1685" s="16"/>
      <c r="DR1685" s="16"/>
      <c r="DS1685" s="16"/>
      <c r="DT1685" s="16"/>
      <c r="DU1685" s="16"/>
      <c r="DV1685" s="16"/>
      <c r="DW1685" s="138"/>
      <c r="DX1685" s="137"/>
      <c r="DY1685" s="137"/>
      <c r="DZ1685" s="17"/>
      <c r="EA1685" s="15"/>
      <c r="EB1685" s="15"/>
      <c r="EC1685" s="15"/>
      <c r="ED1685" s="15"/>
    </row>
    <row r="1686" spans="1:134" ht="15" customHeight="1" x14ac:dyDescent="0.3">
      <c r="A1686" s="123"/>
      <c r="B1686" s="139"/>
      <c r="C1686" s="553" t="s">
        <v>2556</v>
      </c>
      <c r="D1686" s="152" t="s">
        <v>184</v>
      </c>
      <c r="E1686" s="151"/>
      <c r="F1686" s="152"/>
      <c r="G1686" s="151" t="s">
        <v>184</v>
      </c>
      <c r="H1686" s="152"/>
      <c r="I1686" s="152"/>
      <c r="J1686" s="152"/>
      <c r="K1686" s="152"/>
      <c r="L1686" s="152"/>
      <c r="M1686" s="152"/>
      <c r="N1686" s="152"/>
      <c r="O1686" s="152"/>
      <c r="P1686" s="152"/>
      <c r="Q1686" s="152"/>
      <c r="R1686" s="152"/>
      <c r="S1686" s="152"/>
      <c r="T1686" s="152"/>
      <c r="U1686" s="152"/>
      <c r="V1686" s="152"/>
      <c r="W1686" s="152"/>
      <c r="X1686" s="152"/>
      <c r="Y1686" s="152"/>
      <c r="Z1686" s="152"/>
      <c r="AA1686" s="152"/>
      <c r="AB1686" s="152"/>
      <c r="AC1686" s="152"/>
      <c r="AD1686" s="152"/>
      <c r="AE1686" s="152"/>
      <c r="AF1686" s="152"/>
      <c r="AG1686" s="152"/>
      <c r="AH1686" s="152"/>
      <c r="AI1686" s="152"/>
      <c r="AJ1686" s="128">
        <f>IF($DM1686=0,0,(IF(_xlfn.BITAND($DM1686, 128),"8,", "") &amp; IF(_xlfn.BITAND($DM1686,64),"7,", "") &amp; IF(_xlfn.BITAND($DM1686,7), _xlfn.BITAND($DM1686,7) &amp; ",", "") &amp; IF(_xlfn.BITAND($DM1686, 56), _xlfn.BITAND($DM1686, 56)/8, "")))</f>
        <v>0</v>
      </c>
      <c r="AK1686" s="129">
        <v>100</v>
      </c>
      <c r="AL1686" s="129">
        <v>0</v>
      </c>
      <c r="AM1686" s="130" t="s">
        <v>165</v>
      </c>
      <c r="AN1686" s="131" t="s">
        <v>2557</v>
      </c>
      <c r="AO1686" s="131" t="s">
        <v>167</v>
      </c>
      <c r="AP1686" s="131" t="s">
        <v>2558</v>
      </c>
      <c r="AQ1686" s="140" t="s">
        <v>2559</v>
      </c>
      <c r="AR1686" s="133">
        <v>95</v>
      </c>
      <c r="AS1686" s="12" t="s">
        <v>417</v>
      </c>
      <c r="AT1686" s="198">
        <v>5</v>
      </c>
      <c r="AU1686" s="198">
        <v>3</v>
      </c>
      <c r="AV1686" s="12" t="s">
        <v>259</v>
      </c>
      <c r="AW1686" s="135">
        <v>0</v>
      </c>
      <c r="AX1686" s="135">
        <v>0</v>
      </c>
      <c r="AY1686" s="135">
        <v>0</v>
      </c>
      <c r="AZ1686" s="135">
        <v>0</v>
      </c>
      <c r="BA1686" s="135">
        <v>0</v>
      </c>
      <c r="BB1686" s="136"/>
      <c r="BC1686" s="136"/>
      <c r="BD1686" s="15"/>
      <c r="BE1686" s="137" t="str">
        <f>IF(C1686="","",C1686)</f>
        <v>Oil pressure high (sender or SENT)</v>
      </c>
      <c r="BF1686" s="11" t="s">
        <v>264</v>
      </c>
      <c r="BG1686" s="11" t="s">
        <v>265</v>
      </c>
      <c r="BH1686" s="11" t="s">
        <v>266</v>
      </c>
      <c r="BI1686" s="146" t="s">
        <v>484</v>
      </c>
      <c r="BJ1686" s="11" t="s">
        <v>268</v>
      </c>
      <c r="BK1686" s="11" t="s">
        <v>485</v>
      </c>
      <c r="BL1686" s="11" t="s">
        <v>486</v>
      </c>
      <c r="BM1686" s="11" t="s">
        <v>323</v>
      </c>
      <c r="BN1686" s="11" t="s">
        <v>182</v>
      </c>
      <c r="BO1686" s="11" t="s">
        <v>181</v>
      </c>
      <c r="BP1686" s="11" t="s">
        <v>272</v>
      </c>
      <c r="BQ1686" s="11" t="s">
        <v>180</v>
      </c>
      <c r="BR1686" s="11" t="s">
        <v>182</v>
      </c>
      <c r="BS1686" s="11" t="s">
        <v>183</v>
      </c>
      <c r="BT1686" s="11" t="s">
        <v>182</v>
      </c>
      <c r="BU1686" s="11"/>
      <c r="BV1686" s="15">
        <f>IF(UPPER(TRIM(D1686))="X",1,0)</f>
        <v>1</v>
      </c>
      <c r="BW1686" s="15">
        <f>IF(UPPER(TRIM(E1686))="X",1,0)</f>
        <v>0</v>
      </c>
      <c r="BX1686" s="15">
        <f>IF(UPPER(TRIM(F1686))="X",1,0)</f>
        <v>0</v>
      </c>
      <c r="BY1686" s="15">
        <f>IF(UPPER(TRIM(G1686))="X",1,0)</f>
        <v>1</v>
      </c>
      <c r="BZ1686" s="15">
        <f>IF(UPPER(TRIM(H1686))="X",1,0)</f>
        <v>0</v>
      </c>
      <c r="CA1686" s="15">
        <f>IF(UPPER(TRIM(J1686))="X",1,0)</f>
        <v>0</v>
      </c>
      <c r="CB1686" s="15">
        <f>IF(UPPER(TRIM(L1686))="X",1,0)</f>
        <v>0</v>
      </c>
      <c r="CC1686" s="15">
        <f>IF(UPPER(TRIM(M1686))="X",1,0)</f>
        <v>0</v>
      </c>
      <c r="CD1686" s="15">
        <f>IF(UPPER(TRIM(I1686))="X",1,0)</f>
        <v>0</v>
      </c>
      <c r="CE1686" s="15">
        <f>IF(UPPER(TRIM(K1686))="X",1,0)</f>
        <v>0</v>
      </c>
      <c r="CF1686" s="15">
        <f t="shared" ref="CF1686:DA1686" si="787">IF(UPPER(TRIM(N1686))="X",1,0)</f>
        <v>0</v>
      </c>
      <c r="CG1686" s="15">
        <f t="shared" si="787"/>
        <v>0</v>
      </c>
      <c r="CH1686" s="15">
        <f t="shared" si="787"/>
        <v>0</v>
      </c>
      <c r="CI1686" s="15">
        <f t="shared" si="787"/>
        <v>0</v>
      </c>
      <c r="CJ1686" s="15">
        <f t="shared" si="787"/>
        <v>0</v>
      </c>
      <c r="CK1686" s="15">
        <f t="shared" si="787"/>
        <v>0</v>
      </c>
      <c r="CL1686" s="15">
        <f t="shared" si="787"/>
        <v>0</v>
      </c>
      <c r="CM1686" s="15">
        <f t="shared" si="787"/>
        <v>0</v>
      </c>
      <c r="CN1686" s="15">
        <f t="shared" si="787"/>
        <v>0</v>
      </c>
      <c r="CO1686" s="15">
        <f t="shared" si="787"/>
        <v>0</v>
      </c>
      <c r="CP1686" s="15">
        <f t="shared" si="787"/>
        <v>0</v>
      </c>
      <c r="CQ1686" s="15">
        <f t="shared" si="787"/>
        <v>0</v>
      </c>
      <c r="CR1686" s="15">
        <f t="shared" si="787"/>
        <v>0</v>
      </c>
      <c r="CS1686" s="15">
        <f t="shared" si="787"/>
        <v>0</v>
      </c>
      <c r="CT1686" s="15">
        <f t="shared" si="787"/>
        <v>0</v>
      </c>
      <c r="CU1686" s="15">
        <f t="shared" si="787"/>
        <v>0</v>
      </c>
      <c r="CV1686" s="15">
        <f t="shared" si="787"/>
        <v>0</v>
      </c>
      <c r="CW1686" s="15">
        <f t="shared" si="787"/>
        <v>0</v>
      </c>
      <c r="CX1686" s="15">
        <f t="shared" si="787"/>
        <v>0</v>
      </c>
      <c r="CY1686" s="15">
        <f t="shared" si="787"/>
        <v>0</v>
      </c>
      <c r="CZ1686" s="15">
        <f t="shared" si="787"/>
        <v>0</v>
      </c>
      <c r="DA1686" s="15">
        <f t="shared" si="787"/>
        <v>0</v>
      </c>
      <c r="DB1686" s="16">
        <f>IF(UPPER(TRIM(AM1686))="P", 0, IF(UPPER(TRIM(AM1686))="C", 16384, IF(UPPER(TRIM(AM1686))="B", 32768, IF(UPPER(TRIM(AM1686))="U", 49152, -1))))</f>
        <v>0</v>
      </c>
      <c r="DC1686" s="16">
        <f>HEX2DEC(AN1686)</f>
        <v>1313</v>
      </c>
      <c r="DD1686" s="16">
        <f>IF(UPPER(TRIM(BB1686))="",0,IF(UPPER(TRIM(BB1686))="M",32,IF(UPPER(TRIM(BB1686))="H",64,IF(UPPER(TRIM(BB1686))="I",128,-1))))</f>
        <v>0</v>
      </c>
      <c r="DE1686" s="16">
        <f>IF(UPPER(TRIM(BC1686))="",0, IF(UPPER(TRIM(BC1686))="U",1,IF(UPPER(TRIM(BC1686))="A",2,IF(UPPER(TRIM(BC1686))="B1",4,IF(UPPER(TRIM(BC1686))="B2",8,IF(UPPER(TRIM(BC1686))="C",16,-1))))))</f>
        <v>0</v>
      </c>
      <c r="DF1686" s="17"/>
      <c r="DG1686" s="16">
        <v>149</v>
      </c>
      <c r="DH1686" s="16">
        <f>AK1686</f>
        <v>100</v>
      </c>
      <c r="DI1686" s="16">
        <f>AL1686</f>
        <v>0</v>
      </c>
      <c r="DJ1686" s="16">
        <f>DB1686 + DC1686</f>
        <v>1313</v>
      </c>
      <c r="DK1686" s="16">
        <f>HEX2DEC(AO1686)</f>
        <v>0</v>
      </c>
      <c r="DL1686" s="16">
        <f>HEX2DEC(AP1686)</f>
        <v>278</v>
      </c>
      <c r="DM1686" s="128">
        <v>0</v>
      </c>
      <c r="DN1686" s="16">
        <v>109</v>
      </c>
      <c r="DO1686" s="16">
        <f>BV1686*2^15+BW1686*2^14+BX1686*2^13+BY1686*2^12+BZ1686*2^11+CA1686*2^10+CB1686*2^9+CC1686*2^8+CD1686*2^7+CE1686*2^6+CF1686*2^5+CG1686*2^4+CH1686*2^3+CI1686*2^2+CJ1686*2^1+CK1686*2^0</f>
        <v>36864</v>
      </c>
      <c r="DP1686" s="16">
        <f>CL1686*2^15+CM1686*2^14+CN1686*2^13+CO1686*2^12+CP1686*2^11+CQ1686*2^10+CR1686*2^9+CS1686*2^8+CT1686*2^7+CU1686*2^6+CV1686*2^5+CW1686*2^4+CX1686*2^3+CY1686*2^2+CZ1686*2^1+DA1686*2^0</f>
        <v>0</v>
      </c>
      <c r="DQ1686" s="16">
        <f>IF(DS1686=2,AT1686*1000,IF(DS1686&gt;2,AT1686,HEX2DEC("40000000")))</f>
        <v>5000</v>
      </c>
      <c r="DR1686" s="16">
        <f>IF(DT1686=2,AU1686*1000,IF(DT1686&gt;2,AU1686,HEX2DEC("40000000")))</f>
        <v>3000</v>
      </c>
      <c r="DS1686" s="16">
        <v>2</v>
      </c>
      <c r="DT1686" s="16">
        <v>2</v>
      </c>
      <c r="DU1686" s="16">
        <f>MAX(0,MIN(AX1686,3))*2^14+MAX(0,MIN(AY1686,3))*2^12+MAX(0,MIN(AZ1686,3))*2^10+MAX(0,MIN(BA1686,3))*2^8+IF(AW1686&lt;0,31,IF(AW1686&gt;30,30,AW1686))</f>
        <v>0</v>
      </c>
      <c r="DV1686" s="16">
        <f>DD1686 + DE1686</f>
        <v>0</v>
      </c>
      <c r="DW1686" s="138" t="s">
        <v>184</v>
      </c>
      <c r="DX1686" s="137" t="s">
        <v>273</v>
      </c>
      <c r="DY1686" s="137" t="s">
        <v>186</v>
      </c>
      <c r="DZ1686" s="17"/>
      <c r="EA1686" s="15"/>
      <c r="EB1686" s="15"/>
      <c r="EC1686" s="15"/>
      <c r="ED1686" s="15"/>
    </row>
    <row r="1687" spans="1:134" ht="15" hidden="1" customHeight="1" x14ac:dyDescent="0.3">
      <c r="A1687" s="123"/>
      <c r="B1687" s="139"/>
      <c r="C1687" s="12"/>
      <c r="D1687" s="125"/>
      <c r="E1687" s="125"/>
      <c r="F1687" s="125"/>
      <c r="G1687" s="125"/>
      <c r="H1687" s="125"/>
      <c r="I1687" s="125"/>
      <c r="J1687" s="125"/>
      <c r="K1687" s="125"/>
      <c r="L1687" s="125"/>
      <c r="M1687" s="125"/>
      <c r="N1687" s="125"/>
      <c r="O1687" s="125"/>
      <c r="P1687" s="125"/>
      <c r="Q1687" s="125"/>
      <c r="R1687" s="125"/>
      <c r="S1687" s="125"/>
      <c r="T1687" s="125"/>
      <c r="U1687" s="125"/>
      <c r="V1687" s="125"/>
      <c r="W1687" s="125"/>
      <c r="X1687" s="125"/>
      <c r="Y1687" s="125"/>
      <c r="Z1687" s="125"/>
      <c r="AA1687" s="125"/>
      <c r="AB1687" s="125"/>
      <c r="AC1687" s="125"/>
      <c r="AD1687" s="125"/>
      <c r="AE1687" s="125"/>
      <c r="AF1687" s="125"/>
      <c r="AG1687" s="125"/>
      <c r="AH1687" s="125"/>
      <c r="AI1687" s="125"/>
      <c r="AJ1687" s="148"/>
      <c r="AK1687" s="12"/>
      <c r="AL1687" s="12"/>
      <c r="AM1687" s="149"/>
      <c r="AN1687" s="150"/>
      <c r="AO1687" s="150"/>
      <c r="AP1687" s="150"/>
      <c r="AQ1687" s="132" t="s">
        <v>308</v>
      </c>
      <c r="AR1687" s="134">
        <v>9999</v>
      </c>
      <c r="AS1687" s="12" t="s">
        <v>191</v>
      </c>
      <c r="AT1687" s="12"/>
      <c r="AU1687" s="12"/>
      <c r="AV1687" s="12"/>
      <c r="AW1687" s="12"/>
      <c r="AX1687" s="12"/>
      <c r="AY1687" s="12"/>
      <c r="AZ1687" s="12"/>
      <c r="BA1687" s="12"/>
      <c r="BB1687" s="14"/>
      <c r="BC1687" s="14"/>
      <c r="BD1687" s="15"/>
      <c r="BE1687" s="137" t="s">
        <v>183</v>
      </c>
      <c r="BF1687" s="146"/>
      <c r="BG1687" s="146"/>
      <c r="BH1687" s="146"/>
      <c r="BI1687" s="11" t="s">
        <v>183</v>
      </c>
      <c r="BJ1687" s="11" t="s">
        <v>183</v>
      </c>
      <c r="BK1687" s="11" t="s">
        <v>183</v>
      </c>
      <c r="BL1687" s="11" t="s">
        <v>183</v>
      </c>
      <c r="BM1687" s="11" t="s">
        <v>183</v>
      </c>
      <c r="BN1687" s="11" t="s">
        <v>183</v>
      </c>
      <c r="BO1687" s="11" t="s">
        <v>183</v>
      </c>
      <c r="BP1687" s="11" t="s">
        <v>183</v>
      </c>
      <c r="BQ1687" s="11" t="s">
        <v>183</v>
      </c>
      <c r="BR1687" s="11" t="s">
        <v>183</v>
      </c>
      <c r="BS1687" s="11" t="s">
        <v>183</v>
      </c>
      <c r="BT1687" s="11" t="s">
        <v>183</v>
      </c>
      <c r="BU1687" s="11"/>
      <c r="BV1687" s="15"/>
      <c r="BW1687" s="15"/>
      <c r="BX1687" s="15"/>
      <c r="BY1687" s="15"/>
      <c r="BZ1687" s="15"/>
      <c r="CA1687" s="15"/>
      <c r="CB1687" s="15"/>
      <c r="CC1687" s="15"/>
      <c r="CD1687" s="15"/>
      <c r="CE1687" s="15"/>
      <c r="CF1687" s="15"/>
      <c r="CG1687" s="15"/>
      <c r="CH1687" s="15"/>
      <c r="CI1687" s="15"/>
      <c r="CJ1687" s="15"/>
      <c r="CK1687" s="15"/>
      <c r="CL1687" s="15"/>
      <c r="CM1687" s="15"/>
      <c r="CN1687" s="15"/>
      <c r="CO1687" s="15"/>
      <c r="CP1687" s="15"/>
      <c r="CQ1687" s="15"/>
      <c r="CR1687" s="15"/>
      <c r="CS1687" s="15"/>
      <c r="CT1687" s="15"/>
      <c r="CU1687" s="15"/>
      <c r="CV1687" s="15"/>
      <c r="CW1687" s="15"/>
      <c r="CX1687" s="15"/>
      <c r="CY1687" s="15"/>
      <c r="CZ1687" s="15"/>
      <c r="DA1687" s="15"/>
      <c r="DB1687" s="16"/>
      <c r="DC1687" s="16"/>
      <c r="DD1687" s="16"/>
      <c r="DE1687" s="16"/>
      <c r="DF1687" s="17"/>
      <c r="DG1687" s="16"/>
      <c r="DH1687" s="16"/>
      <c r="DI1687" s="16"/>
      <c r="DJ1687" s="16"/>
      <c r="DK1687" s="16"/>
      <c r="DL1687" s="16"/>
      <c r="DM1687" s="13"/>
      <c r="DN1687" s="16"/>
      <c r="DO1687" s="16"/>
      <c r="DP1687" s="16"/>
      <c r="DQ1687" s="16"/>
      <c r="DR1687" s="16"/>
      <c r="DS1687" s="16"/>
      <c r="DT1687" s="16"/>
      <c r="DU1687" s="16"/>
      <c r="DV1687" s="16"/>
      <c r="DW1687" s="138"/>
      <c r="DX1687" s="137"/>
      <c r="DY1687" s="137"/>
      <c r="DZ1687" s="17"/>
      <c r="EA1687" s="15"/>
      <c r="EB1687" s="15"/>
      <c r="EC1687" s="15"/>
      <c r="ED1687" s="15"/>
    </row>
    <row r="1688" spans="1:134" ht="15" hidden="1" customHeight="1" x14ac:dyDescent="0.3">
      <c r="A1688" s="342" t="s">
        <v>1454</v>
      </c>
      <c r="B1688" s="139"/>
      <c r="C1688" s="12"/>
      <c r="D1688" s="125"/>
      <c r="E1688" s="125"/>
      <c r="F1688" s="125"/>
      <c r="G1688" s="125"/>
      <c r="H1688" s="125"/>
      <c r="I1688" s="125"/>
      <c r="J1688" s="125"/>
      <c r="K1688" s="125"/>
      <c r="L1688" s="125"/>
      <c r="M1688" s="125"/>
      <c r="N1688" s="125"/>
      <c r="O1688" s="125"/>
      <c r="P1688" s="125"/>
      <c r="Q1688" s="125"/>
      <c r="R1688" s="125"/>
      <c r="S1688" s="125"/>
      <c r="T1688" s="125"/>
      <c r="U1688" s="125"/>
      <c r="V1688" s="125"/>
      <c r="W1688" s="125"/>
      <c r="X1688" s="125"/>
      <c r="Y1688" s="125"/>
      <c r="Z1688" s="125"/>
      <c r="AA1688" s="125"/>
      <c r="AB1688" s="125"/>
      <c r="AC1688" s="125"/>
      <c r="AD1688" s="125"/>
      <c r="AE1688" s="125"/>
      <c r="AF1688" s="125"/>
      <c r="AG1688" s="125"/>
      <c r="AH1688" s="125"/>
      <c r="AI1688" s="125"/>
      <c r="AJ1688" s="148"/>
      <c r="AK1688" s="12"/>
      <c r="AL1688" s="12"/>
      <c r="AM1688" s="149"/>
      <c r="AN1688" s="150"/>
      <c r="AO1688" s="150"/>
      <c r="AP1688" s="150"/>
      <c r="AQ1688" s="132" t="s">
        <v>360</v>
      </c>
      <c r="AR1688" s="248" t="s">
        <v>385</v>
      </c>
      <c r="AS1688" s="12"/>
      <c r="AT1688" s="12"/>
      <c r="AU1688" s="12"/>
      <c r="AV1688" s="12"/>
      <c r="AW1688" s="12"/>
      <c r="AX1688" s="12"/>
      <c r="AY1688" s="12"/>
      <c r="AZ1688" s="12"/>
      <c r="BA1688" s="12"/>
      <c r="BB1688" s="14"/>
      <c r="BC1688" s="14"/>
      <c r="BD1688" s="15"/>
      <c r="BE1688" s="137"/>
      <c r="BF1688" s="146"/>
      <c r="BG1688" s="146"/>
      <c r="BH1688" s="146"/>
      <c r="BI1688" s="11"/>
      <c r="BJ1688" s="11"/>
      <c r="BK1688" s="11"/>
      <c r="BL1688" s="11"/>
      <c r="BM1688" s="11"/>
      <c r="BN1688" s="11"/>
      <c r="BO1688" s="11"/>
      <c r="BP1688" s="11"/>
      <c r="BQ1688" s="11"/>
      <c r="BR1688" s="11"/>
      <c r="BS1688" s="11"/>
      <c r="BT1688" s="11"/>
      <c r="BU1688" s="11"/>
      <c r="BV1688" s="15"/>
      <c r="BW1688" s="15"/>
      <c r="BX1688" s="15"/>
      <c r="BY1688" s="15"/>
      <c r="BZ1688" s="15"/>
      <c r="CA1688" s="15"/>
      <c r="CB1688" s="15"/>
      <c r="CC1688" s="15"/>
      <c r="CD1688" s="15"/>
      <c r="CE1688" s="15"/>
      <c r="CF1688" s="15"/>
      <c r="CG1688" s="15"/>
      <c r="CH1688" s="15"/>
      <c r="CI1688" s="15"/>
      <c r="CJ1688" s="15"/>
      <c r="CK1688" s="15"/>
      <c r="CL1688" s="15"/>
      <c r="CM1688" s="15"/>
      <c r="CN1688" s="15"/>
      <c r="CO1688" s="15"/>
      <c r="CP1688" s="15"/>
      <c r="CQ1688" s="15"/>
      <c r="CR1688" s="15"/>
      <c r="CS1688" s="15"/>
      <c r="CT1688" s="15"/>
      <c r="CU1688" s="15"/>
      <c r="CV1688" s="15"/>
      <c r="CW1688" s="15"/>
      <c r="CX1688" s="15"/>
      <c r="CY1688" s="15"/>
      <c r="CZ1688" s="15"/>
      <c r="DA1688" s="15"/>
      <c r="DB1688" s="16"/>
      <c r="DC1688" s="16"/>
      <c r="DD1688" s="16"/>
      <c r="DE1688" s="16"/>
      <c r="DF1688" s="17"/>
      <c r="DG1688" s="16"/>
      <c r="DH1688" s="16"/>
      <c r="DI1688" s="16"/>
      <c r="DJ1688" s="16"/>
      <c r="DK1688" s="16"/>
      <c r="DL1688" s="16"/>
      <c r="DM1688" s="13"/>
      <c r="DN1688" s="16"/>
      <c r="DO1688" s="16"/>
      <c r="DP1688" s="16"/>
      <c r="DQ1688" s="16"/>
      <c r="DR1688" s="16"/>
      <c r="DS1688" s="16"/>
      <c r="DT1688" s="16"/>
      <c r="DU1688" s="16"/>
      <c r="DV1688" s="16"/>
      <c r="DW1688" s="138"/>
      <c r="DX1688" s="137"/>
      <c r="DY1688" s="137"/>
      <c r="DZ1688" s="17"/>
      <c r="EA1688" s="15"/>
      <c r="EB1688" s="15"/>
      <c r="EC1688" s="15"/>
      <c r="ED1688" s="15"/>
    </row>
    <row r="1689" spans="1:134" ht="15" hidden="1" customHeight="1" x14ac:dyDescent="0.3">
      <c r="A1689" s="342" t="s">
        <v>1456</v>
      </c>
      <c r="B1689" s="139"/>
      <c r="C1689" s="12"/>
      <c r="D1689" s="125"/>
      <c r="E1689" s="125"/>
      <c r="F1689" s="125"/>
      <c r="G1689" s="125"/>
      <c r="H1689" s="125"/>
      <c r="I1689" s="125"/>
      <c r="J1689" s="125"/>
      <c r="K1689" s="125"/>
      <c r="L1689" s="125"/>
      <c r="M1689" s="125"/>
      <c r="N1689" s="125"/>
      <c r="O1689" s="125"/>
      <c r="P1689" s="125"/>
      <c r="Q1689" s="125"/>
      <c r="R1689" s="125"/>
      <c r="S1689" s="125"/>
      <c r="T1689" s="125"/>
      <c r="U1689" s="125"/>
      <c r="V1689" s="125"/>
      <c r="W1689" s="125"/>
      <c r="X1689" s="125"/>
      <c r="Y1689" s="125"/>
      <c r="Z1689" s="125"/>
      <c r="AA1689" s="125"/>
      <c r="AB1689" s="125"/>
      <c r="AC1689" s="125"/>
      <c r="AD1689" s="125"/>
      <c r="AE1689" s="125"/>
      <c r="AF1689" s="125"/>
      <c r="AG1689" s="125"/>
      <c r="AH1689" s="125"/>
      <c r="AI1689" s="125"/>
      <c r="AJ1689" s="148"/>
      <c r="AK1689" s="12"/>
      <c r="AL1689" s="12"/>
      <c r="AM1689" s="149"/>
      <c r="AN1689" s="150"/>
      <c r="AO1689" s="150"/>
      <c r="AP1689" s="150"/>
      <c r="AQ1689" s="140"/>
      <c r="AR1689" s="12"/>
      <c r="AS1689" s="12"/>
      <c r="AT1689" s="12"/>
      <c r="AU1689" s="12"/>
      <c r="AV1689" s="12"/>
      <c r="AW1689" s="12"/>
      <c r="AX1689" s="12"/>
      <c r="AY1689" s="12"/>
      <c r="AZ1689" s="12"/>
      <c r="BA1689" s="12"/>
      <c r="BB1689" s="14"/>
      <c r="BC1689" s="14"/>
      <c r="BD1689" s="15"/>
      <c r="BE1689" s="137" t="s">
        <v>183</v>
      </c>
      <c r="BF1689" s="146"/>
      <c r="BG1689" s="146"/>
      <c r="BH1689" s="146"/>
      <c r="BI1689" s="11" t="s">
        <v>183</v>
      </c>
      <c r="BJ1689" s="11" t="s">
        <v>183</v>
      </c>
      <c r="BK1689" s="11" t="s">
        <v>183</v>
      </c>
      <c r="BL1689" s="11" t="s">
        <v>183</v>
      </c>
      <c r="BM1689" s="11" t="s">
        <v>183</v>
      </c>
      <c r="BN1689" s="11" t="s">
        <v>183</v>
      </c>
      <c r="BO1689" s="11" t="s">
        <v>183</v>
      </c>
      <c r="BP1689" s="11" t="s">
        <v>183</v>
      </c>
      <c r="BQ1689" s="11" t="s">
        <v>183</v>
      </c>
      <c r="BR1689" s="11" t="s">
        <v>183</v>
      </c>
      <c r="BS1689" s="11" t="s">
        <v>183</v>
      </c>
      <c r="BT1689" s="11" t="s">
        <v>183</v>
      </c>
      <c r="BU1689" s="11"/>
      <c r="BV1689" s="15"/>
      <c r="BW1689" s="15"/>
      <c r="BX1689" s="15"/>
      <c r="BY1689" s="15"/>
      <c r="BZ1689" s="15"/>
      <c r="CA1689" s="15"/>
      <c r="CB1689" s="15"/>
      <c r="CC1689" s="15"/>
      <c r="CD1689" s="15"/>
      <c r="CE1689" s="15"/>
      <c r="CF1689" s="15"/>
      <c r="CG1689" s="15"/>
      <c r="CH1689" s="15"/>
      <c r="CI1689" s="15"/>
      <c r="CJ1689" s="15"/>
      <c r="CK1689" s="15"/>
      <c r="CL1689" s="15"/>
      <c r="CM1689" s="15"/>
      <c r="CN1689" s="15"/>
      <c r="CO1689" s="15"/>
      <c r="CP1689" s="15"/>
      <c r="CQ1689" s="15"/>
      <c r="CR1689" s="15"/>
      <c r="CS1689" s="15"/>
      <c r="CT1689" s="15"/>
      <c r="CU1689" s="15"/>
      <c r="CV1689" s="15"/>
      <c r="CW1689" s="15"/>
      <c r="CX1689" s="15"/>
      <c r="CY1689" s="15"/>
      <c r="CZ1689" s="15"/>
      <c r="DA1689" s="15"/>
      <c r="DB1689" s="16"/>
      <c r="DC1689" s="16"/>
      <c r="DD1689" s="16"/>
      <c r="DE1689" s="16"/>
      <c r="DF1689" s="17"/>
      <c r="DG1689" s="16"/>
      <c r="DH1689" s="16"/>
      <c r="DI1689" s="16"/>
      <c r="DJ1689" s="16"/>
      <c r="DK1689" s="16"/>
      <c r="DL1689" s="16"/>
      <c r="DM1689" s="13"/>
      <c r="DN1689" s="16"/>
      <c r="DO1689" s="16"/>
      <c r="DP1689" s="16"/>
      <c r="DQ1689" s="16"/>
      <c r="DR1689" s="16"/>
      <c r="DS1689" s="16"/>
      <c r="DT1689" s="16"/>
      <c r="DU1689" s="16"/>
      <c r="DV1689" s="16"/>
      <c r="DW1689" s="138"/>
      <c r="DX1689" s="137"/>
      <c r="DY1689" s="137"/>
      <c r="DZ1689" s="17"/>
      <c r="EA1689" s="15"/>
      <c r="EB1689" s="15"/>
      <c r="EC1689" s="15"/>
      <c r="ED1689" s="15"/>
    </row>
    <row r="1690" spans="1:134" ht="15" hidden="1" customHeight="1" x14ac:dyDescent="0.3">
      <c r="A1690" s="342" t="s">
        <v>229</v>
      </c>
      <c r="B1690" s="139"/>
      <c r="C1690" s="12"/>
      <c r="D1690" s="125"/>
      <c r="E1690" s="125"/>
      <c r="F1690" s="125"/>
      <c r="G1690" s="125"/>
      <c r="H1690" s="125"/>
      <c r="I1690" s="125"/>
      <c r="J1690" s="125"/>
      <c r="K1690" s="125"/>
      <c r="L1690" s="125"/>
      <c r="M1690" s="125"/>
      <c r="N1690" s="125"/>
      <c r="O1690" s="125"/>
      <c r="P1690" s="125"/>
      <c r="Q1690" s="125"/>
      <c r="R1690" s="125"/>
      <c r="S1690" s="125"/>
      <c r="T1690" s="125"/>
      <c r="U1690" s="125"/>
      <c r="V1690" s="125"/>
      <c r="W1690" s="125"/>
      <c r="X1690" s="125"/>
      <c r="Y1690" s="125"/>
      <c r="Z1690" s="125"/>
      <c r="AA1690" s="125"/>
      <c r="AB1690" s="125"/>
      <c r="AC1690" s="125"/>
      <c r="AD1690" s="125"/>
      <c r="AE1690" s="125"/>
      <c r="AF1690" s="125"/>
      <c r="AG1690" s="125"/>
      <c r="AH1690" s="125"/>
      <c r="AI1690" s="125"/>
      <c r="AJ1690" s="148"/>
      <c r="AK1690" s="12"/>
      <c r="AL1690" s="12"/>
      <c r="AM1690" s="149"/>
      <c r="AN1690" s="150"/>
      <c r="AO1690" s="150"/>
      <c r="AP1690" s="150"/>
      <c r="AQ1690" s="140" t="s">
        <v>2560</v>
      </c>
      <c r="AR1690" s="133">
        <v>2</v>
      </c>
      <c r="AS1690" s="12" t="s">
        <v>259</v>
      </c>
      <c r="AT1690" s="12"/>
      <c r="AU1690" s="12"/>
      <c r="AV1690" s="12"/>
      <c r="AW1690" s="12"/>
      <c r="AX1690" s="12"/>
      <c r="AY1690" s="12"/>
      <c r="AZ1690" s="12"/>
      <c r="BA1690" s="12"/>
      <c r="BB1690" s="14"/>
      <c r="BC1690" s="14"/>
      <c r="BD1690" s="15"/>
      <c r="BE1690" s="137"/>
      <c r="BF1690" s="146"/>
      <c r="BG1690" s="146"/>
      <c r="BH1690" s="146"/>
      <c r="BI1690" s="11"/>
      <c r="BJ1690" s="11"/>
      <c r="BK1690" s="11"/>
      <c r="BL1690" s="11"/>
      <c r="BM1690" s="11"/>
      <c r="BN1690" s="11"/>
      <c r="BO1690" s="11"/>
      <c r="BP1690" s="11"/>
      <c r="BQ1690" s="11"/>
      <c r="BR1690" s="11"/>
      <c r="BS1690" s="11"/>
      <c r="BT1690" s="11"/>
      <c r="BU1690" s="11"/>
      <c r="BV1690" s="15"/>
      <c r="BW1690" s="15"/>
      <c r="BX1690" s="15"/>
      <c r="BY1690" s="15"/>
      <c r="BZ1690" s="15"/>
      <c r="CA1690" s="15"/>
      <c r="CB1690" s="15"/>
      <c r="CC1690" s="15"/>
      <c r="CD1690" s="15"/>
      <c r="CE1690" s="15"/>
      <c r="CF1690" s="15"/>
      <c r="CG1690" s="15"/>
      <c r="CH1690" s="15"/>
      <c r="CI1690" s="15"/>
      <c r="CJ1690" s="15"/>
      <c r="CK1690" s="15"/>
      <c r="CL1690" s="15"/>
      <c r="CM1690" s="15"/>
      <c r="CN1690" s="15"/>
      <c r="CO1690" s="15"/>
      <c r="CP1690" s="15"/>
      <c r="CQ1690" s="15"/>
      <c r="CR1690" s="15"/>
      <c r="CS1690" s="15"/>
      <c r="CT1690" s="15"/>
      <c r="CU1690" s="15"/>
      <c r="CV1690" s="15"/>
      <c r="CW1690" s="15"/>
      <c r="CX1690" s="15"/>
      <c r="CY1690" s="15"/>
      <c r="CZ1690" s="15"/>
      <c r="DA1690" s="15"/>
      <c r="DB1690" s="16"/>
      <c r="DC1690" s="16"/>
      <c r="DD1690" s="16"/>
      <c r="DE1690" s="16"/>
      <c r="DF1690" s="17"/>
      <c r="DG1690" s="16"/>
      <c r="DH1690" s="16"/>
      <c r="DI1690" s="16"/>
      <c r="DJ1690" s="16"/>
      <c r="DK1690" s="16"/>
      <c r="DL1690" s="16"/>
      <c r="DM1690" s="13"/>
      <c r="DN1690" s="16"/>
      <c r="DO1690" s="16"/>
      <c r="DP1690" s="16"/>
      <c r="DQ1690" s="16"/>
      <c r="DR1690" s="16"/>
      <c r="DS1690" s="16"/>
      <c r="DT1690" s="16"/>
      <c r="DU1690" s="16"/>
      <c r="DV1690" s="16"/>
      <c r="DW1690" s="138"/>
      <c r="DX1690" s="137"/>
      <c r="DY1690" s="137"/>
      <c r="DZ1690" s="17"/>
      <c r="EA1690" s="15"/>
      <c r="EB1690" s="15"/>
      <c r="EC1690" s="15"/>
      <c r="ED1690" s="15"/>
    </row>
    <row r="1691" spans="1:134" ht="15" hidden="1" customHeight="1" x14ac:dyDescent="0.3">
      <c r="A1691" s="220"/>
      <c r="B1691" s="139"/>
      <c r="C1691" s="12"/>
      <c r="D1691" s="125"/>
      <c r="E1691" s="125"/>
      <c r="F1691" s="125"/>
      <c r="G1691" s="125"/>
      <c r="H1691" s="125"/>
      <c r="I1691" s="125"/>
      <c r="J1691" s="125"/>
      <c r="K1691" s="125"/>
      <c r="L1691" s="125"/>
      <c r="M1691" s="125"/>
      <c r="N1691" s="125"/>
      <c r="O1691" s="125"/>
      <c r="P1691" s="125"/>
      <c r="Q1691" s="125"/>
      <c r="R1691" s="125"/>
      <c r="S1691" s="125"/>
      <c r="T1691" s="125"/>
      <c r="U1691" s="125"/>
      <c r="V1691" s="125"/>
      <c r="W1691" s="125"/>
      <c r="X1691" s="125"/>
      <c r="Y1691" s="125"/>
      <c r="Z1691" s="125"/>
      <c r="AA1691" s="125"/>
      <c r="AB1691" s="125"/>
      <c r="AC1691" s="125"/>
      <c r="AD1691" s="125"/>
      <c r="AE1691" s="125"/>
      <c r="AF1691" s="125"/>
      <c r="AG1691" s="125"/>
      <c r="AH1691" s="125"/>
      <c r="AI1691" s="125"/>
      <c r="AJ1691" s="148"/>
      <c r="AK1691" s="12"/>
      <c r="AL1691" s="12"/>
      <c r="AM1691" s="149"/>
      <c r="AN1691" s="150"/>
      <c r="AO1691" s="150"/>
      <c r="AP1691" s="150"/>
      <c r="AQ1691" s="140"/>
      <c r="AR1691" s="12"/>
      <c r="AS1691" s="12"/>
      <c r="AT1691" s="12"/>
      <c r="AU1691" s="12"/>
      <c r="AV1691" s="12"/>
      <c r="AW1691" s="12"/>
      <c r="AX1691" s="12"/>
      <c r="AY1691" s="12"/>
      <c r="AZ1691" s="12"/>
      <c r="BA1691" s="12"/>
      <c r="BB1691" s="14"/>
      <c r="BC1691" s="14"/>
      <c r="BD1691" s="15"/>
      <c r="BE1691" s="137" t="s">
        <v>183</v>
      </c>
      <c r="BF1691" s="146"/>
      <c r="BG1691" s="146"/>
      <c r="BH1691" s="146"/>
      <c r="BI1691" s="11" t="s">
        <v>183</v>
      </c>
      <c r="BJ1691" s="11" t="s">
        <v>183</v>
      </c>
      <c r="BK1691" s="11" t="s">
        <v>183</v>
      </c>
      <c r="BL1691" s="11" t="s">
        <v>183</v>
      </c>
      <c r="BM1691" s="11" t="s">
        <v>183</v>
      </c>
      <c r="BN1691" s="11" t="s">
        <v>183</v>
      </c>
      <c r="BO1691" s="11" t="s">
        <v>183</v>
      </c>
      <c r="BP1691" s="11" t="s">
        <v>183</v>
      </c>
      <c r="BQ1691" s="11" t="s">
        <v>183</v>
      </c>
      <c r="BR1691" s="11" t="s">
        <v>183</v>
      </c>
      <c r="BS1691" s="11" t="s">
        <v>183</v>
      </c>
      <c r="BT1691" s="11" t="s">
        <v>183</v>
      </c>
      <c r="BU1691" s="11"/>
      <c r="BV1691" s="15"/>
      <c r="BW1691" s="15"/>
      <c r="BX1691" s="15"/>
      <c r="BY1691" s="15"/>
      <c r="BZ1691" s="15"/>
      <c r="CA1691" s="15"/>
      <c r="CB1691" s="15"/>
      <c r="CC1691" s="15"/>
      <c r="CD1691" s="15"/>
      <c r="CE1691" s="15"/>
      <c r="CF1691" s="15"/>
      <c r="CG1691" s="15"/>
      <c r="CH1691" s="15"/>
      <c r="CI1691" s="15"/>
      <c r="CJ1691" s="15"/>
      <c r="CK1691" s="15"/>
      <c r="CL1691" s="15"/>
      <c r="CM1691" s="15"/>
      <c r="CN1691" s="15"/>
      <c r="CO1691" s="15"/>
      <c r="CP1691" s="15"/>
      <c r="CQ1691" s="15"/>
      <c r="CR1691" s="15"/>
      <c r="CS1691" s="15"/>
      <c r="CT1691" s="15"/>
      <c r="CU1691" s="15"/>
      <c r="CV1691" s="15"/>
      <c r="CW1691" s="15"/>
      <c r="CX1691" s="15"/>
      <c r="CY1691" s="15"/>
      <c r="CZ1691" s="15"/>
      <c r="DA1691" s="15"/>
      <c r="DB1691" s="16"/>
      <c r="DC1691" s="16"/>
      <c r="DD1691" s="16"/>
      <c r="DE1691" s="16"/>
      <c r="DF1691" s="17"/>
      <c r="DG1691" s="16"/>
      <c r="DH1691" s="16"/>
      <c r="DI1691" s="16"/>
      <c r="DJ1691" s="16"/>
      <c r="DK1691" s="16"/>
      <c r="DL1691" s="16"/>
      <c r="DM1691" s="13"/>
      <c r="DN1691" s="16"/>
      <c r="DO1691" s="16"/>
      <c r="DP1691" s="16"/>
      <c r="DQ1691" s="16"/>
      <c r="DR1691" s="16"/>
      <c r="DS1691" s="16"/>
      <c r="DT1691" s="16"/>
      <c r="DU1691" s="16"/>
      <c r="DV1691" s="16"/>
      <c r="DW1691" s="138"/>
      <c r="DX1691" s="137"/>
      <c r="DY1691" s="137"/>
      <c r="DZ1691" s="17"/>
      <c r="EA1691" s="15"/>
      <c r="EB1691" s="15"/>
      <c r="EC1691" s="15"/>
      <c r="ED1691" s="15"/>
    </row>
    <row r="1692" spans="1:134" ht="15" customHeight="1" x14ac:dyDescent="0.3">
      <c r="A1692" s="220"/>
      <c r="B1692" s="139"/>
      <c r="C1692" s="553" t="s">
        <v>2561</v>
      </c>
      <c r="D1692" s="241" t="s">
        <v>184</v>
      </c>
      <c r="E1692" s="151"/>
      <c r="F1692" s="228"/>
      <c r="G1692" s="151" t="s">
        <v>184</v>
      </c>
      <c r="H1692" s="152"/>
      <c r="I1692" s="152"/>
      <c r="J1692" s="152"/>
      <c r="K1692" s="241"/>
      <c r="L1692" s="152"/>
      <c r="M1692" s="228"/>
      <c r="N1692" s="241"/>
      <c r="O1692" s="152"/>
      <c r="P1692" s="228"/>
      <c r="Q1692" s="152"/>
      <c r="R1692" s="152"/>
      <c r="S1692" s="152"/>
      <c r="T1692" s="152"/>
      <c r="U1692" s="152"/>
      <c r="V1692" s="152"/>
      <c r="W1692" s="152"/>
      <c r="X1692" s="152"/>
      <c r="Y1692" s="152"/>
      <c r="Z1692" s="152"/>
      <c r="AA1692" s="152"/>
      <c r="AB1692" s="152"/>
      <c r="AC1692" s="152"/>
      <c r="AD1692" s="152"/>
      <c r="AE1692" s="152"/>
      <c r="AF1692" s="152"/>
      <c r="AG1692" s="152"/>
      <c r="AH1692" s="152"/>
      <c r="AI1692" s="152"/>
      <c r="AJ1692" s="128">
        <f>IF($DM1692=0,0,(IF(_xlfn.BITAND($DM1692, 128),"8,", "") &amp; IF(_xlfn.BITAND($DM1692,64),"7,", "") &amp; IF(_xlfn.BITAND($DM1692,7), _xlfn.BITAND($DM1692,7) &amp; ",", "") &amp; IF(_xlfn.BITAND($DM1692, 56), _xlfn.BITAND($DM1692, 56)/8, "")))</f>
        <v>0</v>
      </c>
      <c r="AK1692" s="129">
        <v>100</v>
      </c>
      <c r="AL1692" s="129">
        <v>3</v>
      </c>
      <c r="AM1692" s="130" t="s">
        <v>165</v>
      </c>
      <c r="AN1692" s="131" t="s">
        <v>2550</v>
      </c>
      <c r="AO1692" s="131" t="s">
        <v>343</v>
      </c>
      <c r="AP1692" s="131" t="s">
        <v>2562</v>
      </c>
      <c r="AQ1692" s="132" t="s">
        <v>2563</v>
      </c>
      <c r="AR1692" s="198">
        <v>4.8</v>
      </c>
      <c r="AS1692" s="12" t="s">
        <v>346</v>
      </c>
      <c r="AT1692" s="198">
        <v>1</v>
      </c>
      <c r="AU1692" s="198">
        <v>2</v>
      </c>
      <c r="AV1692" s="12" t="s">
        <v>259</v>
      </c>
      <c r="AW1692" s="135">
        <v>0</v>
      </c>
      <c r="AX1692" s="135">
        <v>0</v>
      </c>
      <c r="AY1692" s="135">
        <v>0</v>
      </c>
      <c r="AZ1692" s="135">
        <v>0</v>
      </c>
      <c r="BA1692" s="135">
        <v>0</v>
      </c>
      <c r="BB1692" s="136"/>
      <c r="BC1692" s="136"/>
      <c r="BD1692" s="15"/>
      <c r="BE1692" s="137" t="str">
        <f>IF(C1692="","",C1692)</f>
        <v>Oil pressure high voltage (switch or sender)</v>
      </c>
      <c r="BF1692" s="11" t="s">
        <v>264</v>
      </c>
      <c r="BG1692" s="11" t="s">
        <v>265</v>
      </c>
      <c r="BH1692" s="11" t="s">
        <v>266</v>
      </c>
      <c r="BI1692" s="11" t="s">
        <v>525</v>
      </c>
      <c r="BJ1692" s="11" t="s">
        <v>268</v>
      </c>
      <c r="BK1692" s="11" t="s">
        <v>485</v>
      </c>
      <c r="BL1692" s="11" t="s">
        <v>350</v>
      </c>
      <c r="BM1692" s="11" t="s">
        <v>179</v>
      </c>
      <c r="BN1692" s="11" t="s">
        <v>182</v>
      </c>
      <c r="BO1692" s="11" t="s">
        <v>181</v>
      </c>
      <c r="BP1692" s="11" t="s">
        <v>272</v>
      </c>
      <c r="BQ1692" s="11" t="s">
        <v>182</v>
      </c>
      <c r="BR1692" s="11" t="s">
        <v>182</v>
      </c>
      <c r="BS1692" s="11" t="s">
        <v>183</v>
      </c>
      <c r="BT1692" s="11" t="s">
        <v>182</v>
      </c>
      <c r="BU1692" s="11"/>
      <c r="BV1692" s="15">
        <f>IF(UPPER(TRIM(D1692))="X",1,0)</f>
        <v>1</v>
      </c>
      <c r="BW1692" s="15">
        <f>IF(UPPER(TRIM(E1692))="X",1,0)</f>
        <v>0</v>
      </c>
      <c r="BX1692" s="15">
        <f>IF(UPPER(TRIM(F1692))="X",1,0)</f>
        <v>0</v>
      </c>
      <c r="BY1692" s="15">
        <f>IF(UPPER(TRIM(G1692))="X",1,0)</f>
        <v>1</v>
      </c>
      <c r="BZ1692" s="15">
        <f>IF(UPPER(TRIM(H1692))="X",1,0)</f>
        <v>0</v>
      </c>
      <c r="CA1692" s="15">
        <f>IF(UPPER(TRIM(J1692))="X",1,0)</f>
        <v>0</v>
      </c>
      <c r="CB1692" s="15">
        <f>IF(UPPER(TRIM(L1692))="X",1,0)</f>
        <v>0</v>
      </c>
      <c r="CC1692" s="15">
        <f>IF(UPPER(TRIM(M1692))="X",1,0)</f>
        <v>0</v>
      </c>
      <c r="CD1692" s="15">
        <f>IF(UPPER(TRIM(I1692))="X",1,0)</f>
        <v>0</v>
      </c>
      <c r="CE1692" s="15">
        <f>IF(UPPER(TRIM(K1692))="X",1,0)</f>
        <v>0</v>
      </c>
      <c r="CF1692" s="15">
        <f t="shared" ref="CF1692:DA1692" si="788">IF(UPPER(TRIM(N1692))="X",1,0)</f>
        <v>0</v>
      </c>
      <c r="CG1692" s="15">
        <f t="shared" si="788"/>
        <v>0</v>
      </c>
      <c r="CH1692" s="15">
        <f t="shared" si="788"/>
        <v>0</v>
      </c>
      <c r="CI1692" s="15">
        <f t="shared" si="788"/>
        <v>0</v>
      </c>
      <c r="CJ1692" s="15">
        <f t="shared" si="788"/>
        <v>0</v>
      </c>
      <c r="CK1692" s="15">
        <f t="shared" si="788"/>
        <v>0</v>
      </c>
      <c r="CL1692" s="15">
        <f t="shared" si="788"/>
        <v>0</v>
      </c>
      <c r="CM1692" s="15">
        <f t="shared" si="788"/>
        <v>0</v>
      </c>
      <c r="CN1692" s="15">
        <f t="shared" si="788"/>
        <v>0</v>
      </c>
      <c r="CO1692" s="15">
        <f t="shared" si="788"/>
        <v>0</v>
      </c>
      <c r="CP1692" s="15">
        <f t="shared" si="788"/>
        <v>0</v>
      </c>
      <c r="CQ1692" s="15">
        <f t="shared" si="788"/>
        <v>0</v>
      </c>
      <c r="CR1692" s="15">
        <f t="shared" si="788"/>
        <v>0</v>
      </c>
      <c r="CS1692" s="15">
        <f t="shared" si="788"/>
        <v>0</v>
      </c>
      <c r="CT1692" s="15">
        <f t="shared" si="788"/>
        <v>0</v>
      </c>
      <c r="CU1692" s="15">
        <f t="shared" si="788"/>
        <v>0</v>
      </c>
      <c r="CV1692" s="15">
        <f t="shared" si="788"/>
        <v>0</v>
      </c>
      <c r="CW1692" s="15">
        <f t="shared" si="788"/>
        <v>0</v>
      </c>
      <c r="CX1692" s="15">
        <f t="shared" si="788"/>
        <v>0</v>
      </c>
      <c r="CY1692" s="15">
        <f t="shared" si="788"/>
        <v>0</v>
      </c>
      <c r="CZ1692" s="15">
        <f t="shared" si="788"/>
        <v>0</v>
      </c>
      <c r="DA1692" s="15">
        <f t="shared" si="788"/>
        <v>0</v>
      </c>
      <c r="DB1692" s="16">
        <f>IF(UPPER(TRIM(AM1692))="P", 0, IF(UPPER(TRIM(AM1692))="C", 16384, IF(UPPER(TRIM(AM1692))="B", 32768, IF(UPPER(TRIM(AM1692))="U", 49152, -1))))</f>
        <v>0</v>
      </c>
      <c r="DC1692" s="16">
        <f>HEX2DEC(AN1692)</f>
        <v>1312</v>
      </c>
      <c r="DD1692" s="16">
        <f>IF(UPPER(TRIM(BB1692))="",0,IF(UPPER(TRIM(BB1692))="M",32,IF(UPPER(TRIM(BB1692))="H",64,IF(UPPER(TRIM(BB1692))="I",128,-1))))</f>
        <v>0</v>
      </c>
      <c r="DE1692" s="16">
        <f>IF(UPPER(TRIM(BC1692))="",0, IF(UPPER(TRIM(BC1692))="U",1,IF(UPPER(TRIM(BC1692))="A",2,IF(UPPER(TRIM(BC1692))="B1",4,IF(UPPER(TRIM(BC1692))="B2",8,IF(UPPER(TRIM(BC1692))="C",16,-1))))))</f>
        <v>0</v>
      </c>
      <c r="DF1692" s="17"/>
      <c r="DG1692" s="16">
        <v>150</v>
      </c>
      <c r="DH1692" s="16">
        <f>AK1692</f>
        <v>100</v>
      </c>
      <c r="DI1692" s="16">
        <f>AL1692</f>
        <v>3</v>
      </c>
      <c r="DJ1692" s="16">
        <f>DB1692 + DC1692</f>
        <v>1312</v>
      </c>
      <c r="DK1692" s="16">
        <f>HEX2DEC(AO1692)</f>
        <v>18</v>
      </c>
      <c r="DL1692" s="16">
        <f>HEX2DEC(AP1692)</f>
        <v>279</v>
      </c>
      <c r="DM1692" s="128">
        <v>0</v>
      </c>
      <c r="DN1692" s="16">
        <v>110</v>
      </c>
      <c r="DO1692" s="16">
        <f>BV1692*2^15+BW1692*2^14+BX1692*2^13+BY1692*2^12+BZ1692*2^11+CA1692*2^10+CB1692*2^9+CC1692*2^8+CD1692*2^7+CE1692*2^6+CF1692*2^5+CG1692*2^4+CH1692*2^3+CI1692*2^2+CJ1692*2^1+CK1692*2^0</f>
        <v>36864</v>
      </c>
      <c r="DP1692" s="16">
        <f>CL1692*2^15+CM1692*2^14+CN1692*2^13+CO1692*2^12+CP1692*2^11+CQ1692*2^10+CR1692*2^9+CS1692*2^8+CT1692*2^7+CU1692*2^6+CV1692*2^5+CW1692*2^4+CX1692*2^3+CY1692*2^2+CZ1692*2^1+DA1692*2^0</f>
        <v>0</v>
      </c>
      <c r="DQ1692" s="16">
        <f>IF(DS1692=2,AT1692*1000,IF(DS1692&gt;2,AT1692,HEX2DEC("40000000")))</f>
        <v>1000</v>
      </c>
      <c r="DR1692" s="16">
        <f>IF(DT1692=2,AU1692*1000,IF(DT1692&gt;2,AU1692,HEX2DEC("40000000")))</f>
        <v>2000</v>
      </c>
      <c r="DS1692" s="16">
        <v>2</v>
      </c>
      <c r="DT1692" s="16">
        <v>2</v>
      </c>
      <c r="DU1692" s="16">
        <f>MAX(0,MIN(AX1692,3))*2^14+MAX(0,MIN(AY1692,3))*2^12+MAX(0,MIN(AZ1692,3))*2^10+MAX(0,MIN(BA1692,3))*2^8+IF(AW1692&lt;0,31,IF(AW1692&gt;30,30,AW1692))</f>
        <v>0</v>
      </c>
      <c r="DV1692" s="16">
        <f>DD1692 + DE1692</f>
        <v>0</v>
      </c>
      <c r="DW1692" s="138" t="s">
        <v>184</v>
      </c>
      <c r="DX1692" s="137" t="s">
        <v>273</v>
      </c>
      <c r="DY1692" s="137" t="s">
        <v>186</v>
      </c>
      <c r="DZ1692" s="17"/>
      <c r="EA1692" s="15"/>
      <c r="EB1692" s="15"/>
      <c r="EC1692" s="15"/>
      <c r="ED1692" s="15"/>
    </row>
    <row r="1693" spans="1:134" ht="15" hidden="1" customHeight="1" x14ac:dyDescent="0.3">
      <c r="A1693" s="220"/>
      <c r="B1693" s="139"/>
      <c r="C1693" s="12"/>
      <c r="D1693" s="125"/>
      <c r="E1693" s="125"/>
      <c r="F1693" s="125"/>
      <c r="G1693" s="125"/>
      <c r="H1693" s="125"/>
      <c r="I1693" s="125"/>
      <c r="J1693" s="125"/>
      <c r="K1693" s="125"/>
      <c r="L1693" s="125"/>
      <c r="M1693" s="125"/>
      <c r="N1693" s="125"/>
      <c r="O1693" s="125"/>
      <c r="P1693" s="125"/>
      <c r="Q1693" s="125"/>
      <c r="R1693" s="125"/>
      <c r="S1693" s="125"/>
      <c r="T1693" s="125"/>
      <c r="U1693" s="125"/>
      <c r="V1693" s="125"/>
      <c r="W1693" s="125"/>
      <c r="X1693" s="125"/>
      <c r="Y1693" s="125"/>
      <c r="Z1693" s="125"/>
      <c r="AA1693" s="125"/>
      <c r="AB1693" s="125"/>
      <c r="AC1693" s="125"/>
      <c r="AD1693" s="125"/>
      <c r="AE1693" s="125"/>
      <c r="AF1693" s="125"/>
      <c r="AG1693" s="125"/>
      <c r="AH1693" s="125"/>
      <c r="AI1693" s="125"/>
      <c r="AJ1693" s="148"/>
      <c r="AK1693" s="12"/>
      <c r="AL1693" s="12"/>
      <c r="AM1693" s="149"/>
      <c r="AN1693" s="150"/>
      <c r="AO1693" s="150"/>
      <c r="AP1693" s="150"/>
      <c r="AQ1693" s="140"/>
      <c r="AR1693" s="12"/>
      <c r="AS1693" s="12"/>
      <c r="AT1693" s="12"/>
      <c r="AU1693" s="12"/>
      <c r="AV1693" s="12"/>
      <c r="AW1693" s="12"/>
      <c r="AX1693" s="12"/>
      <c r="AY1693" s="12"/>
      <c r="AZ1693" s="12"/>
      <c r="BA1693" s="12"/>
      <c r="BB1693" s="14"/>
      <c r="BC1693" s="14"/>
      <c r="BD1693" s="15"/>
      <c r="BE1693" s="137" t="s">
        <v>183</v>
      </c>
      <c r="BF1693" s="146"/>
      <c r="BG1693" s="146"/>
      <c r="BH1693" s="146"/>
      <c r="BI1693" s="11" t="s">
        <v>183</v>
      </c>
      <c r="BJ1693" s="11" t="s">
        <v>183</v>
      </c>
      <c r="BK1693" s="11" t="s">
        <v>183</v>
      </c>
      <c r="BL1693" s="11" t="s">
        <v>183</v>
      </c>
      <c r="BM1693" s="11" t="s">
        <v>183</v>
      </c>
      <c r="BN1693" s="11" t="s">
        <v>183</v>
      </c>
      <c r="BO1693" s="11" t="s">
        <v>183</v>
      </c>
      <c r="BP1693" s="11" t="s">
        <v>183</v>
      </c>
      <c r="BQ1693" s="11" t="s">
        <v>183</v>
      </c>
      <c r="BR1693" s="11" t="s">
        <v>183</v>
      </c>
      <c r="BS1693" s="11" t="s">
        <v>183</v>
      </c>
      <c r="BT1693" s="11" t="s">
        <v>183</v>
      </c>
      <c r="BU1693" s="11"/>
      <c r="BV1693" s="15"/>
      <c r="BW1693" s="15"/>
      <c r="BX1693" s="15"/>
      <c r="BY1693" s="15"/>
      <c r="BZ1693" s="15"/>
      <c r="CA1693" s="15"/>
      <c r="CB1693" s="15"/>
      <c r="CC1693" s="15"/>
      <c r="CD1693" s="15"/>
      <c r="CE1693" s="15"/>
      <c r="CF1693" s="15"/>
      <c r="CG1693" s="15"/>
      <c r="CH1693" s="15"/>
      <c r="CI1693" s="15"/>
      <c r="CJ1693" s="15"/>
      <c r="CK1693" s="15"/>
      <c r="CL1693" s="15"/>
      <c r="CM1693" s="15"/>
      <c r="CN1693" s="15"/>
      <c r="CO1693" s="15"/>
      <c r="CP1693" s="15"/>
      <c r="CQ1693" s="15"/>
      <c r="CR1693" s="15"/>
      <c r="CS1693" s="15"/>
      <c r="CT1693" s="15"/>
      <c r="CU1693" s="15"/>
      <c r="CV1693" s="15"/>
      <c r="CW1693" s="15"/>
      <c r="CX1693" s="15"/>
      <c r="CY1693" s="15"/>
      <c r="CZ1693" s="15"/>
      <c r="DA1693" s="15"/>
      <c r="DB1693" s="16"/>
      <c r="DC1693" s="16"/>
      <c r="DD1693" s="16"/>
      <c r="DE1693" s="16"/>
      <c r="DF1693" s="17"/>
      <c r="DG1693" s="16"/>
      <c r="DH1693" s="16"/>
      <c r="DI1693" s="16"/>
      <c r="DJ1693" s="16"/>
      <c r="DK1693" s="16"/>
      <c r="DL1693" s="16"/>
      <c r="DM1693" s="13"/>
      <c r="DN1693" s="16"/>
      <c r="DO1693" s="16"/>
      <c r="DP1693" s="16"/>
      <c r="DQ1693" s="16"/>
      <c r="DR1693" s="16"/>
      <c r="DS1693" s="16"/>
      <c r="DT1693" s="16"/>
      <c r="DU1693" s="16"/>
      <c r="DV1693" s="16"/>
      <c r="DW1693" s="138"/>
      <c r="DX1693" s="137"/>
      <c r="DY1693" s="137"/>
      <c r="DZ1693" s="17"/>
      <c r="EA1693" s="15"/>
      <c r="EB1693" s="15"/>
      <c r="EC1693" s="15"/>
      <c r="ED1693" s="15"/>
    </row>
    <row r="1694" spans="1:134" ht="15" customHeight="1" x14ac:dyDescent="0.3">
      <c r="A1694" s="220"/>
      <c r="B1694" s="139"/>
      <c r="C1694" s="553" t="s">
        <v>2564</v>
      </c>
      <c r="D1694" s="282" t="s">
        <v>184</v>
      </c>
      <c r="E1694" s="202"/>
      <c r="F1694" s="281"/>
      <c r="G1694" s="202" t="s">
        <v>184</v>
      </c>
      <c r="H1694" s="268"/>
      <c r="I1694" s="268"/>
      <c r="J1694" s="268"/>
      <c r="K1694" s="282"/>
      <c r="L1694" s="268"/>
      <c r="M1694" s="281"/>
      <c r="N1694" s="282"/>
      <c r="O1694" s="268"/>
      <c r="P1694" s="281"/>
      <c r="Q1694" s="268"/>
      <c r="R1694" s="268"/>
      <c r="S1694" s="268"/>
      <c r="T1694" s="268"/>
      <c r="U1694" s="268"/>
      <c r="V1694" s="268"/>
      <c r="W1694" s="268"/>
      <c r="X1694" s="268"/>
      <c r="Y1694" s="268"/>
      <c r="Z1694" s="268"/>
      <c r="AA1694" s="268"/>
      <c r="AB1694" s="268"/>
      <c r="AC1694" s="268"/>
      <c r="AD1694" s="268"/>
      <c r="AE1694" s="268"/>
      <c r="AF1694" s="268"/>
      <c r="AG1694" s="268"/>
      <c r="AH1694" s="268"/>
      <c r="AI1694" s="268"/>
      <c r="AJ1694" s="128">
        <f>IF($DM1694=0,0,(IF(_xlfn.BITAND($DM1694, 128),"8,", "") &amp; IF(_xlfn.BITAND($DM1694,64),"7,", "") &amp; IF(_xlfn.BITAND($DM1694,7), _xlfn.BITAND($DM1694,7) &amp; ",", "") &amp; IF(_xlfn.BITAND($DM1694, 56), _xlfn.BITAND($DM1694, 56)/8, "")))</f>
        <v>0</v>
      </c>
      <c r="AK1694" s="129">
        <v>100</v>
      </c>
      <c r="AL1694" s="129">
        <v>4</v>
      </c>
      <c r="AM1694" s="130" t="s">
        <v>165</v>
      </c>
      <c r="AN1694" s="131" t="s">
        <v>2550</v>
      </c>
      <c r="AO1694" s="131" t="s">
        <v>352</v>
      </c>
      <c r="AP1694" s="131" t="s">
        <v>2565</v>
      </c>
      <c r="AQ1694" s="132" t="s">
        <v>2566</v>
      </c>
      <c r="AR1694" s="198">
        <v>0.3</v>
      </c>
      <c r="AS1694" s="12" t="s">
        <v>346</v>
      </c>
      <c r="AT1694" s="198">
        <v>1</v>
      </c>
      <c r="AU1694" s="198">
        <v>2</v>
      </c>
      <c r="AV1694" s="12" t="s">
        <v>259</v>
      </c>
      <c r="AW1694" s="135">
        <v>0</v>
      </c>
      <c r="AX1694" s="135">
        <v>0</v>
      </c>
      <c r="AY1694" s="135">
        <v>0</v>
      </c>
      <c r="AZ1694" s="135">
        <v>0</v>
      </c>
      <c r="BA1694" s="135">
        <v>0</v>
      </c>
      <c r="BB1694" s="136"/>
      <c r="BC1694" s="136"/>
      <c r="BD1694" s="15"/>
      <c r="BE1694" s="137" t="str">
        <f>IF(C1694="","",C1694)</f>
        <v>Oil pressure low voltage (switch or sender)</v>
      </c>
      <c r="BF1694" s="11" t="s">
        <v>264</v>
      </c>
      <c r="BG1694" s="11" t="s">
        <v>265</v>
      </c>
      <c r="BH1694" s="11" t="s">
        <v>266</v>
      </c>
      <c r="BI1694" s="11" t="s">
        <v>525</v>
      </c>
      <c r="BJ1694" s="11" t="s">
        <v>268</v>
      </c>
      <c r="BK1694" s="11" t="s">
        <v>485</v>
      </c>
      <c r="BL1694" s="11" t="s">
        <v>350</v>
      </c>
      <c r="BM1694" s="11" t="s">
        <v>179</v>
      </c>
      <c r="BN1694" s="11" t="s">
        <v>182</v>
      </c>
      <c r="BO1694" s="11" t="s">
        <v>181</v>
      </c>
      <c r="BP1694" s="11" t="s">
        <v>272</v>
      </c>
      <c r="BQ1694" s="11" t="s">
        <v>182</v>
      </c>
      <c r="BR1694" s="11" t="s">
        <v>182</v>
      </c>
      <c r="BS1694" s="11" t="s">
        <v>183</v>
      </c>
      <c r="BT1694" s="11" t="s">
        <v>182</v>
      </c>
      <c r="BU1694" s="11"/>
      <c r="BV1694" s="15">
        <f>IF(UPPER(TRIM(D1694))="X",1,0)</f>
        <v>1</v>
      </c>
      <c r="BW1694" s="15">
        <f>IF(UPPER(TRIM(E1694))="X",1,0)</f>
        <v>0</v>
      </c>
      <c r="BX1694" s="15">
        <f>IF(UPPER(TRIM(F1694))="X",1,0)</f>
        <v>0</v>
      </c>
      <c r="BY1694" s="15">
        <f>IF(UPPER(TRIM(G1694))="X",1,0)</f>
        <v>1</v>
      </c>
      <c r="BZ1694" s="15">
        <f>IF(UPPER(TRIM(H1694))="X",1,0)</f>
        <v>0</v>
      </c>
      <c r="CA1694" s="15">
        <f>IF(UPPER(TRIM(J1694))="X",1,0)</f>
        <v>0</v>
      </c>
      <c r="CB1694" s="15">
        <f>IF(UPPER(TRIM(L1694))="X",1,0)</f>
        <v>0</v>
      </c>
      <c r="CC1694" s="15">
        <f>IF(UPPER(TRIM(M1694))="X",1,0)</f>
        <v>0</v>
      </c>
      <c r="CD1694" s="15">
        <f>IF(UPPER(TRIM(I1694))="X",1,0)</f>
        <v>0</v>
      </c>
      <c r="CE1694" s="15">
        <f>IF(UPPER(TRIM(K1694))="X",1,0)</f>
        <v>0</v>
      </c>
      <c r="CF1694" s="15">
        <f t="shared" ref="CF1694:DA1694" si="789">IF(UPPER(TRIM(N1694))="X",1,0)</f>
        <v>0</v>
      </c>
      <c r="CG1694" s="15">
        <f t="shared" si="789"/>
        <v>0</v>
      </c>
      <c r="CH1694" s="15">
        <f t="shared" si="789"/>
        <v>0</v>
      </c>
      <c r="CI1694" s="15">
        <f t="shared" si="789"/>
        <v>0</v>
      </c>
      <c r="CJ1694" s="15">
        <f t="shared" si="789"/>
        <v>0</v>
      </c>
      <c r="CK1694" s="15">
        <f t="shared" si="789"/>
        <v>0</v>
      </c>
      <c r="CL1694" s="15">
        <f t="shared" si="789"/>
        <v>0</v>
      </c>
      <c r="CM1694" s="15">
        <f t="shared" si="789"/>
        <v>0</v>
      </c>
      <c r="CN1694" s="15">
        <f t="shared" si="789"/>
        <v>0</v>
      </c>
      <c r="CO1694" s="15">
        <f t="shared" si="789"/>
        <v>0</v>
      </c>
      <c r="CP1694" s="15">
        <f t="shared" si="789"/>
        <v>0</v>
      </c>
      <c r="CQ1694" s="15">
        <f t="shared" si="789"/>
        <v>0</v>
      </c>
      <c r="CR1694" s="15">
        <f t="shared" si="789"/>
        <v>0</v>
      </c>
      <c r="CS1694" s="15">
        <f t="shared" si="789"/>
        <v>0</v>
      </c>
      <c r="CT1694" s="15">
        <f t="shared" si="789"/>
        <v>0</v>
      </c>
      <c r="CU1694" s="15">
        <f t="shared" si="789"/>
        <v>0</v>
      </c>
      <c r="CV1694" s="15">
        <f t="shared" si="789"/>
        <v>0</v>
      </c>
      <c r="CW1694" s="15">
        <f t="shared" si="789"/>
        <v>0</v>
      </c>
      <c r="CX1694" s="15">
        <f t="shared" si="789"/>
        <v>0</v>
      </c>
      <c r="CY1694" s="15">
        <f t="shared" si="789"/>
        <v>0</v>
      </c>
      <c r="CZ1694" s="15">
        <f t="shared" si="789"/>
        <v>0</v>
      </c>
      <c r="DA1694" s="15">
        <f t="shared" si="789"/>
        <v>0</v>
      </c>
      <c r="DB1694" s="16">
        <f>IF(UPPER(TRIM(AM1694))="P", 0, IF(UPPER(TRIM(AM1694))="C", 16384, IF(UPPER(TRIM(AM1694))="B", 32768, IF(UPPER(TRIM(AM1694))="U", 49152, -1))))</f>
        <v>0</v>
      </c>
      <c r="DC1694" s="16">
        <f>HEX2DEC(AN1694)</f>
        <v>1312</v>
      </c>
      <c r="DD1694" s="16">
        <f>IF(UPPER(TRIM(BB1694))="",0,IF(UPPER(TRIM(BB1694))="M",32,IF(UPPER(TRIM(BB1694))="H",64,IF(UPPER(TRIM(BB1694))="I",128,-1))))</f>
        <v>0</v>
      </c>
      <c r="DE1694" s="16">
        <f>IF(UPPER(TRIM(BC1694))="",0, IF(UPPER(TRIM(BC1694))="U",1,IF(UPPER(TRIM(BC1694))="A",2,IF(UPPER(TRIM(BC1694))="B1",4,IF(UPPER(TRIM(BC1694))="B2",8,IF(UPPER(TRIM(BC1694))="C",16,-1))))))</f>
        <v>0</v>
      </c>
      <c r="DF1694" s="17"/>
      <c r="DG1694" s="16">
        <v>151</v>
      </c>
      <c r="DH1694" s="16">
        <f>AK1694</f>
        <v>100</v>
      </c>
      <c r="DI1694" s="16">
        <f>AL1694</f>
        <v>4</v>
      </c>
      <c r="DJ1694" s="16">
        <f>DB1694 + DC1694</f>
        <v>1312</v>
      </c>
      <c r="DK1694" s="16">
        <f>HEX2DEC(AO1694)</f>
        <v>17</v>
      </c>
      <c r="DL1694" s="16">
        <f>HEX2DEC(AP1694)</f>
        <v>280</v>
      </c>
      <c r="DM1694" s="128">
        <v>0</v>
      </c>
      <c r="DN1694" s="16">
        <v>111</v>
      </c>
      <c r="DO1694" s="16">
        <f>BV1694*2^15+BW1694*2^14+BX1694*2^13+BY1694*2^12+BZ1694*2^11+CA1694*2^10+CB1694*2^9+CC1694*2^8+CD1694*2^7+CE1694*2^6+CF1694*2^5+CG1694*2^4+CH1694*2^3+CI1694*2^2+CJ1694*2^1+CK1694*2^0</f>
        <v>36864</v>
      </c>
      <c r="DP1694" s="16">
        <f>CL1694*2^15+CM1694*2^14+CN1694*2^13+CO1694*2^12+CP1694*2^11+CQ1694*2^10+CR1694*2^9+CS1694*2^8+CT1694*2^7+CU1694*2^6+CV1694*2^5+CW1694*2^4+CX1694*2^3+CY1694*2^2+CZ1694*2^1+DA1694*2^0</f>
        <v>0</v>
      </c>
      <c r="DQ1694" s="16">
        <f>IF(DS1694=2,AT1694*1000,IF(DS1694&gt;2,AT1694,HEX2DEC("40000000")))</f>
        <v>1000</v>
      </c>
      <c r="DR1694" s="16">
        <f>IF(DT1694=2,AU1694*1000,IF(DT1694&gt;2,AU1694,HEX2DEC("40000000")))</f>
        <v>2000</v>
      </c>
      <c r="DS1694" s="16">
        <v>2</v>
      </c>
      <c r="DT1694" s="16">
        <v>2</v>
      </c>
      <c r="DU1694" s="16">
        <f>MAX(0,MIN(AX1694,3))*2^14+MAX(0,MIN(AY1694,3))*2^12+MAX(0,MIN(AZ1694,3))*2^10+MAX(0,MIN(BA1694,3))*2^8+IF(AW1694&lt;0,31,IF(AW1694&gt;30,30,AW1694))</f>
        <v>0</v>
      </c>
      <c r="DV1694" s="16">
        <f>DD1694 + DE1694</f>
        <v>0</v>
      </c>
      <c r="DW1694" s="138" t="s">
        <v>184</v>
      </c>
      <c r="DX1694" s="137" t="s">
        <v>273</v>
      </c>
      <c r="DY1694" s="137" t="s">
        <v>186</v>
      </c>
      <c r="DZ1694" s="17"/>
      <c r="EA1694" s="15"/>
      <c r="EB1694" s="15"/>
      <c r="EC1694" s="15"/>
      <c r="ED1694" s="15"/>
    </row>
    <row r="1695" spans="1:134" ht="15" hidden="1" customHeight="1" x14ac:dyDescent="0.3">
      <c r="A1695" s="220"/>
      <c r="B1695" s="139"/>
      <c r="C1695" s="553"/>
      <c r="D1695" s="435"/>
      <c r="E1695" s="434"/>
      <c r="F1695" s="435"/>
      <c r="G1695" s="434"/>
      <c r="H1695" s="435"/>
      <c r="I1695" s="435"/>
      <c r="J1695" s="435"/>
      <c r="K1695" s="435"/>
      <c r="L1695" s="435"/>
      <c r="M1695" s="435"/>
      <c r="N1695" s="435"/>
      <c r="O1695" s="435"/>
      <c r="P1695" s="435"/>
      <c r="Q1695" s="435"/>
      <c r="R1695" s="435"/>
      <c r="S1695" s="435"/>
      <c r="T1695" s="435"/>
      <c r="U1695" s="435"/>
      <c r="V1695" s="435"/>
      <c r="W1695" s="435"/>
      <c r="X1695" s="435"/>
      <c r="Y1695" s="435"/>
      <c r="Z1695" s="435"/>
      <c r="AA1695" s="435"/>
      <c r="AB1695" s="435"/>
      <c r="AC1695" s="435"/>
      <c r="AD1695" s="435"/>
      <c r="AE1695" s="435"/>
      <c r="AF1695" s="435"/>
      <c r="AG1695" s="435"/>
      <c r="AH1695" s="435"/>
      <c r="AI1695" s="435"/>
      <c r="AJ1695" s="179"/>
      <c r="AK1695" s="180"/>
      <c r="AL1695" s="180"/>
      <c r="AM1695" s="181"/>
      <c r="AN1695" s="182"/>
      <c r="AO1695" s="182"/>
      <c r="AP1695" s="182"/>
      <c r="AQ1695" s="183"/>
      <c r="AR1695" s="190"/>
      <c r="AS1695" s="184"/>
      <c r="AT1695" s="190"/>
      <c r="AU1695" s="190"/>
      <c r="AV1695" s="184"/>
      <c r="AW1695" s="184"/>
      <c r="AX1695" s="184"/>
      <c r="AY1695" s="184"/>
      <c r="AZ1695" s="184"/>
      <c r="BA1695" s="184"/>
      <c r="BB1695" s="186"/>
      <c r="BC1695" s="186"/>
      <c r="BD1695" s="15"/>
      <c r="BE1695" s="137"/>
      <c r="BF1695" s="11"/>
      <c r="BG1695" s="11"/>
      <c r="BH1695" s="11"/>
      <c r="BI1695" s="11"/>
      <c r="BJ1695" s="11"/>
      <c r="BK1695" s="11"/>
      <c r="BL1695" s="11"/>
      <c r="BM1695" s="11"/>
      <c r="BN1695" s="11"/>
      <c r="BO1695" s="11"/>
      <c r="BP1695" s="11"/>
      <c r="BQ1695" s="11"/>
      <c r="BR1695" s="11"/>
      <c r="BS1695" s="11"/>
      <c r="BT1695" s="11"/>
      <c r="BU1695" s="11"/>
      <c r="BV1695" s="15"/>
      <c r="BW1695" s="15"/>
      <c r="BX1695" s="15"/>
      <c r="BY1695" s="15"/>
      <c r="BZ1695" s="15"/>
      <c r="CA1695" s="15"/>
      <c r="CB1695" s="15"/>
      <c r="CC1695" s="15"/>
      <c r="CD1695" s="15"/>
      <c r="CE1695" s="15"/>
      <c r="CF1695" s="15"/>
      <c r="CG1695" s="15"/>
      <c r="CH1695" s="15"/>
      <c r="CI1695" s="15"/>
      <c r="CJ1695" s="15"/>
      <c r="CK1695" s="15"/>
      <c r="CL1695" s="15"/>
      <c r="CM1695" s="15"/>
      <c r="CN1695" s="15"/>
      <c r="CO1695" s="15"/>
      <c r="CP1695" s="15"/>
      <c r="CQ1695" s="15"/>
      <c r="CR1695" s="15"/>
      <c r="CS1695" s="15"/>
      <c r="CT1695" s="15"/>
      <c r="CU1695" s="15"/>
      <c r="CV1695" s="15"/>
      <c r="CW1695" s="15"/>
      <c r="CX1695" s="15"/>
      <c r="CY1695" s="15"/>
      <c r="CZ1695" s="15"/>
      <c r="DA1695" s="15"/>
      <c r="DB1695" s="16"/>
      <c r="DC1695" s="16"/>
      <c r="DD1695" s="16"/>
      <c r="DE1695" s="16"/>
      <c r="DF1695" s="17"/>
      <c r="DG1695" s="16"/>
      <c r="DH1695" s="16"/>
      <c r="DI1695" s="16"/>
      <c r="DJ1695" s="16"/>
      <c r="DK1695" s="16"/>
      <c r="DL1695" s="16"/>
      <c r="DM1695" s="179"/>
      <c r="DN1695" s="16"/>
      <c r="DO1695" s="16"/>
      <c r="DP1695" s="16"/>
      <c r="DQ1695" s="16"/>
      <c r="DR1695" s="16"/>
      <c r="DS1695" s="16"/>
      <c r="DT1695" s="16"/>
      <c r="DU1695" s="16"/>
      <c r="DV1695" s="16"/>
      <c r="DW1695" s="138"/>
      <c r="DX1695" s="137"/>
      <c r="DY1695" s="137"/>
      <c r="DZ1695" s="17"/>
      <c r="EA1695" s="15"/>
      <c r="EB1695" s="15"/>
      <c r="EC1695" s="15"/>
      <c r="ED1695" s="15"/>
    </row>
    <row r="1696" spans="1:134" ht="15" hidden="1" customHeight="1" x14ac:dyDescent="0.3">
      <c r="A1696" s="220"/>
      <c r="B1696" s="139"/>
      <c r="C1696" s="553" t="s">
        <v>2567</v>
      </c>
      <c r="D1696" s="152"/>
      <c r="E1696" s="151"/>
      <c r="F1696" s="152"/>
      <c r="G1696" s="151" t="s">
        <v>184</v>
      </c>
      <c r="H1696" s="152"/>
      <c r="I1696" s="152"/>
      <c r="J1696" s="152"/>
      <c r="K1696" s="152"/>
      <c r="L1696" s="152"/>
      <c r="M1696" s="152"/>
      <c r="N1696" s="152"/>
      <c r="O1696" s="152"/>
      <c r="P1696" s="152"/>
      <c r="Q1696" s="152"/>
      <c r="R1696" s="152"/>
      <c r="S1696" s="152"/>
      <c r="T1696" s="152"/>
      <c r="U1696" s="152"/>
      <c r="V1696" s="152"/>
      <c r="W1696" s="152"/>
      <c r="X1696" s="152"/>
      <c r="Y1696" s="152"/>
      <c r="Z1696" s="152"/>
      <c r="AA1696" s="152"/>
      <c r="AB1696" s="152"/>
      <c r="AC1696" s="152"/>
      <c r="AD1696" s="152"/>
      <c r="AE1696" s="152"/>
      <c r="AF1696" s="152"/>
      <c r="AG1696" s="152"/>
      <c r="AH1696" s="152"/>
      <c r="AI1696" s="152"/>
      <c r="AJ1696" s="128">
        <f>IF($DM1696=0,0,(IF(_xlfn.BITAND($DM1696, 128),"8,", "") &amp; IF(_xlfn.BITAND($DM1696,64),"7,", "") &amp; IF(_xlfn.BITAND($DM1696,7), _xlfn.BITAND($DM1696,7) &amp; ",", "") &amp; IF(_xlfn.BITAND($DM1696, 56), _xlfn.BITAND($DM1696, 56)/8, "")))</f>
        <v>0</v>
      </c>
      <c r="AK1696" s="491">
        <v>524078</v>
      </c>
      <c r="AL1696" s="491">
        <v>7</v>
      </c>
      <c r="AM1696" s="492" t="s">
        <v>165</v>
      </c>
      <c r="AN1696" s="493" t="s">
        <v>2568</v>
      </c>
      <c r="AO1696" s="493" t="s">
        <v>167</v>
      </c>
      <c r="AP1696" s="493" t="s">
        <v>2568</v>
      </c>
      <c r="AQ1696" s="183" t="s">
        <v>2569</v>
      </c>
      <c r="AR1696" s="133">
        <v>5</v>
      </c>
      <c r="AS1696" s="184" t="s">
        <v>284</v>
      </c>
      <c r="AT1696" s="494">
        <v>1</v>
      </c>
      <c r="AU1696" s="494">
        <v>2</v>
      </c>
      <c r="AV1696" s="184" t="s">
        <v>259</v>
      </c>
      <c r="AW1696" s="135">
        <v>0</v>
      </c>
      <c r="AX1696" s="135">
        <v>0</v>
      </c>
      <c r="AY1696" s="135">
        <v>0</v>
      </c>
      <c r="AZ1696" s="135">
        <v>0</v>
      </c>
      <c r="BA1696" s="135">
        <v>0</v>
      </c>
      <c r="BB1696" s="136"/>
      <c r="BC1696" s="136"/>
      <c r="BD1696" s="15"/>
      <c r="BE1696" s="137" t="str">
        <f>IF(C1696="","",C1696)</f>
        <v xml:space="preserve">Oil pressure valve error </v>
      </c>
      <c r="BF1696" s="11"/>
      <c r="BG1696" s="11"/>
      <c r="BH1696" s="11"/>
      <c r="BI1696" s="11"/>
      <c r="BJ1696" s="11"/>
      <c r="BK1696" s="11"/>
      <c r="BL1696" s="11"/>
      <c r="BM1696" s="11"/>
      <c r="BN1696" s="11"/>
      <c r="BO1696" s="11"/>
      <c r="BP1696" s="11"/>
      <c r="BQ1696" s="11"/>
      <c r="BR1696" s="11"/>
      <c r="BS1696" s="11"/>
      <c r="BT1696" s="11"/>
      <c r="BU1696" s="11"/>
      <c r="BV1696" s="15">
        <f>IF(UPPER(TRIM(D1696))="X",1,0)</f>
        <v>0</v>
      </c>
      <c r="BW1696" s="15">
        <f>IF(UPPER(TRIM(E1696))="X",1,0)</f>
        <v>0</v>
      </c>
      <c r="BX1696" s="15">
        <f>IF(UPPER(TRIM(F1696))="X",1,0)</f>
        <v>0</v>
      </c>
      <c r="BY1696" s="15">
        <f>IF(UPPER(TRIM(G1696))="X",1,0)</f>
        <v>1</v>
      </c>
      <c r="BZ1696" s="15">
        <f>IF(UPPER(TRIM(H1696))="X",1,0)</f>
        <v>0</v>
      </c>
      <c r="CA1696" s="15">
        <f>IF(UPPER(TRIM(J1696))="X",1,0)</f>
        <v>0</v>
      </c>
      <c r="CB1696" s="15">
        <f>IF(UPPER(TRIM(L1696))="X",1,0)</f>
        <v>0</v>
      </c>
      <c r="CC1696" s="15">
        <f>IF(UPPER(TRIM(M1696))="X",1,0)</f>
        <v>0</v>
      </c>
      <c r="CD1696" s="15">
        <f>IF(UPPER(TRIM(I1696))="X",1,0)</f>
        <v>0</v>
      </c>
      <c r="CE1696" s="15">
        <f>IF(UPPER(TRIM(K1696))="X",1,0)</f>
        <v>0</v>
      </c>
      <c r="CF1696" s="15">
        <f t="shared" ref="CF1696:CX1696" si="790">IF(UPPER(TRIM(N1696))="X",1,0)</f>
        <v>0</v>
      </c>
      <c r="CG1696" s="15">
        <f t="shared" si="790"/>
        <v>0</v>
      </c>
      <c r="CH1696" s="15">
        <f t="shared" si="790"/>
        <v>0</v>
      </c>
      <c r="CI1696" s="15">
        <f t="shared" si="790"/>
        <v>0</v>
      </c>
      <c r="CJ1696" s="15">
        <f t="shared" si="790"/>
        <v>0</v>
      </c>
      <c r="CK1696" s="15">
        <f t="shared" si="790"/>
        <v>0</v>
      </c>
      <c r="CL1696" s="15">
        <f t="shared" si="790"/>
        <v>0</v>
      </c>
      <c r="CM1696" s="15">
        <f t="shared" si="790"/>
        <v>0</v>
      </c>
      <c r="CN1696" s="15">
        <f t="shared" si="790"/>
        <v>0</v>
      </c>
      <c r="CO1696" s="15">
        <f t="shared" si="790"/>
        <v>0</v>
      </c>
      <c r="CP1696" s="15">
        <f t="shared" si="790"/>
        <v>0</v>
      </c>
      <c r="CQ1696" s="15">
        <f t="shared" si="790"/>
        <v>0</v>
      </c>
      <c r="CR1696" s="15">
        <f t="shared" si="790"/>
        <v>0</v>
      </c>
      <c r="CS1696" s="15">
        <f t="shared" si="790"/>
        <v>0</v>
      </c>
      <c r="CT1696" s="15">
        <f t="shared" si="790"/>
        <v>0</v>
      </c>
      <c r="CU1696" s="15">
        <f t="shared" si="790"/>
        <v>0</v>
      </c>
      <c r="CV1696" s="15">
        <f t="shared" si="790"/>
        <v>0</v>
      </c>
      <c r="CW1696" s="15">
        <f t="shared" si="790"/>
        <v>0</v>
      </c>
      <c r="CX1696" s="15">
        <f t="shared" si="790"/>
        <v>0</v>
      </c>
      <c r="CY1696" s="15">
        <v>0</v>
      </c>
      <c r="CZ1696" s="15">
        <f>IF(UPPER(TRIM(AH1696))="X",1,0)</f>
        <v>0</v>
      </c>
      <c r="DA1696" s="15">
        <v>0</v>
      </c>
      <c r="DB1696" s="16">
        <f>IF(UPPER(TRIM(AM1696))="P", 0, IF(UPPER(TRIM(AM1696))="C", 16384, IF(UPPER(TRIM(AM1696))="B", 32768, IF(UPPER(TRIM(AM1696))="U", 49152, -1))))</f>
        <v>0</v>
      </c>
      <c r="DC1696" s="16">
        <f>HEX2DEC(AN1696)</f>
        <v>4497</v>
      </c>
      <c r="DD1696" s="16">
        <f>IF(UPPER(TRIM(BB1696))="",0,IF(UPPER(TRIM(BB1696))="M",32,IF(UPPER(TRIM(BB1696))="H",64,IF(UPPER(TRIM(BB1696))="I",128,-1))))</f>
        <v>0</v>
      </c>
      <c r="DE1696" s="16">
        <f>IF(UPPER(TRIM(BC1696))="",0, IF(UPPER(TRIM(BC1696))="U",1,IF(UPPER(TRIM(BC1696))="A",2,IF(UPPER(TRIM(BC1696))="B1",4,IF(UPPER(TRIM(BC1696))="B2",8,IF(UPPER(TRIM(BC1696))="C",16,-1))))))</f>
        <v>0</v>
      </c>
      <c r="DF1696" s="17"/>
      <c r="DG1696" s="16">
        <v>1042</v>
      </c>
      <c r="DH1696" s="16">
        <f>AK1696</f>
        <v>524078</v>
      </c>
      <c r="DI1696" s="16">
        <f>AL1696</f>
        <v>7</v>
      </c>
      <c r="DJ1696" s="16">
        <f>DB1696 + DC1696</f>
        <v>4497</v>
      </c>
      <c r="DK1696" s="16">
        <f>HEX2DEC(AO1696)</f>
        <v>0</v>
      </c>
      <c r="DL1696" s="16">
        <f>HEX2DEC(AP1696)</f>
        <v>4497</v>
      </c>
      <c r="DM1696" s="13"/>
      <c r="DN1696" s="16">
        <v>718</v>
      </c>
      <c r="DO1696" s="16">
        <f>BV1696*2^15+BW1696*2^14+BX1696*2^13+BY1696*2^12+BZ1696*2^11+CA1696*2^10+CB1696*2^9+CC1696*2^8+CD1696*2^7+CE1696*2^6+CF1696*2^5+CG1696*2^4+CH1696*2^3+CI1696*2^2+CJ1696*2^1+CK1696*2^0</f>
        <v>4096</v>
      </c>
      <c r="DP1696" s="16">
        <f>CL1696*2^15+CM1696*2^14+CN1696*2^13+CO1696*2^12+CP1696*2^11+CQ1696*2^10+CR1696*2^9+CS1696*2^8+CT1696*2^7+CU1696*2^6+CV1696*2^5+CW1696*2^4+CX1696*2^3+CY1696*2^2+CZ1696*2^1+DA1696*2^0</f>
        <v>0</v>
      </c>
      <c r="DQ1696" s="16">
        <f>IF(DS1696=2,AT1696*1000,AT1696)</f>
        <v>1000</v>
      </c>
      <c r="DR1696" s="16">
        <f>IF(DT1696=2,AU1696*1000,AU1696)</f>
        <v>2000</v>
      </c>
      <c r="DS1696" s="16">
        <v>2</v>
      </c>
      <c r="DT1696" s="16">
        <v>2</v>
      </c>
      <c r="DU1696" s="16">
        <f>MAX(0,MIN(AX1696,3))*2^14+MAX(0,MIN(AY1696,3))*2^12+MAX(0,MIN(AZ1696,3))*2^10+MAX(0,MIN(BA1696,3))*2^8+IF(AW1696&lt;0,31,IF(AW1696&gt;30,30,AW1696))</f>
        <v>0</v>
      </c>
      <c r="DV1696" s="16">
        <f>DD1696 + DE1696</f>
        <v>0</v>
      </c>
      <c r="DW1696" s="138"/>
      <c r="DX1696" s="137"/>
      <c r="DY1696" s="137"/>
      <c r="DZ1696" s="17"/>
      <c r="EA1696" s="15"/>
      <c r="EB1696" s="15"/>
      <c r="EC1696" s="15"/>
      <c r="ED1696" s="15"/>
    </row>
    <row r="1697" spans="1:134" ht="15" hidden="1" customHeight="1" x14ac:dyDescent="0.3">
      <c r="A1697" s="220"/>
      <c r="B1697" s="139"/>
      <c r="C1697" s="553"/>
      <c r="D1697" s="257"/>
      <c r="E1697" s="204"/>
      <c r="F1697" s="257"/>
      <c r="G1697" s="204"/>
      <c r="H1697" s="257"/>
      <c r="I1697" s="257"/>
      <c r="J1697" s="257"/>
      <c r="K1697" s="257"/>
      <c r="L1697" s="257"/>
      <c r="M1697" s="257"/>
      <c r="N1697" s="257"/>
      <c r="O1697" s="257"/>
      <c r="P1697" s="257"/>
      <c r="Q1697" s="257"/>
      <c r="R1697" s="257"/>
      <c r="S1697" s="257"/>
      <c r="T1697" s="257"/>
      <c r="U1697" s="257"/>
      <c r="V1697" s="257"/>
      <c r="W1697" s="257"/>
      <c r="X1697" s="257"/>
      <c r="Y1697" s="257"/>
      <c r="Z1697" s="257"/>
      <c r="AA1697" s="257"/>
      <c r="AB1697" s="257"/>
      <c r="AC1697" s="257"/>
      <c r="AD1697" s="257"/>
      <c r="AE1697" s="257"/>
      <c r="AF1697" s="257"/>
      <c r="AG1697" s="257"/>
      <c r="AH1697" s="257"/>
      <c r="AI1697" s="257"/>
      <c r="AJ1697" s="179"/>
      <c r="AK1697" s="180"/>
      <c r="AL1697" s="180"/>
      <c r="AM1697" s="181"/>
      <c r="AN1697" s="182"/>
      <c r="AO1697" s="182"/>
      <c r="AP1697" s="182"/>
      <c r="AQ1697" s="183"/>
      <c r="AR1697" s="190"/>
      <c r="AS1697" s="184"/>
      <c r="AT1697" s="190"/>
      <c r="AU1697" s="190"/>
      <c r="AV1697" s="184"/>
      <c r="AW1697" s="184"/>
      <c r="AX1697" s="184"/>
      <c r="AY1697" s="184"/>
      <c r="AZ1697" s="184"/>
      <c r="BA1697" s="184"/>
      <c r="BB1697" s="186"/>
      <c r="BC1697" s="186"/>
      <c r="BD1697" s="15"/>
      <c r="BE1697" s="137"/>
      <c r="BF1697" s="11"/>
      <c r="BG1697" s="11"/>
      <c r="BH1697" s="11"/>
      <c r="BI1697" s="11"/>
      <c r="BJ1697" s="11"/>
      <c r="BK1697" s="11"/>
      <c r="BL1697" s="11"/>
      <c r="BM1697" s="11"/>
      <c r="BN1697" s="11"/>
      <c r="BO1697" s="11"/>
      <c r="BP1697" s="11"/>
      <c r="BQ1697" s="11"/>
      <c r="BR1697" s="11"/>
      <c r="BS1697" s="11"/>
      <c r="BT1697" s="11"/>
      <c r="BU1697" s="11"/>
      <c r="BV1697" s="15"/>
      <c r="BW1697" s="15"/>
      <c r="BX1697" s="15"/>
      <c r="BY1697" s="15"/>
      <c r="BZ1697" s="15"/>
      <c r="CA1697" s="15"/>
      <c r="CB1697" s="15"/>
      <c r="CC1697" s="15"/>
      <c r="CD1697" s="15"/>
      <c r="CE1697" s="15"/>
      <c r="CF1697" s="15"/>
      <c r="CG1697" s="15"/>
      <c r="CH1697" s="15"/>
      <c r="CI1697" s="15"/>
      <c r="CJ1697" s="15"/>
      <c r="CK1697" s="15"/>
      <c r="CL1697" s="15"/>
      <c r="CM1697" s="15"/>
      <c r="CN1697" s="15"/>
      <c r="CO1697" s="15"/>
      <c r="CP1697" s="15"/>
      <c r="CQ1697" s="15"/>
      <c r="CR1697" s="15"/>
      <c r="CS1697" s="15"/>
      <c r="CT1697" s="15"/>
      <c r="CU1697" s="15"/>
      <c r="CV1697" s="15"/>
      <c r="CW1697" s="15"/>
      <c r="CX1697" s="15"/>
      <c r="CY1697" s="15"/>
      <c r="CZ1697" s="15"/>
      <c r="DA1697" s="15"/>
      <c r="DB1697" s="16"/>
      <c r="DC1697" s="16"/>
      <c r="DD1697" s="16"/>
      <c r="DE1697" s="16"/>
      <c r="DF1697" s="17"/>
      <c r="DG1697" s="16"/>
      <c r="DH1697" s="16"/>
      <c r="DI1697" s="16"/>
      <c r="DJ1697" s="16"/>
      <c r="DK1697" s="16"/>
      <c r="DL1697" s="16"/>
      <c r="DM1697" s="179"/>
      <c r="DN1697" s="16"/>
      <c r="DO1697" s="16"/>
      <c r="DP1697" s="16"/>
      <c r="DQ1697" s="16"/>
      <c r="DR1697" s="16"/>
      <c r="DS1697" s="16"/>
      <c r="DT1697" s="16"/>
      <c r="DU1697" s="16"/>
      <c r="DV1697" s="16"/>
      <c r="DW1697" s="138"/>
      <c r="DX1697" s="137"/>
      <c r="DY1697" s="137"/>
      <c r="DZ1697" s="17"/>
      <c r="EA1697" s="15"/>
      <c r="EB1697" s="15"/>
      <c r="EC1697" s="15"/>
      <c r="ED1697" s="15"/>
    </row>
    <row r="1698" spans="1:134" ht="15" hidden="1" customHeight="1" x14ac:dyDescent="0.3">
      <c r="A1698" s="220"/>
      <c r="B1698" s="139"/>
      <c r="C1698" s="553" t="s">
        <v>2570</v>
      </c>
      <c r="D1698" s="152"/>
      <c r="E1698" s="151" t="s">
        <v>184</v>
      </c>
      <c r="F1698" s="152"/>
      <c r="G1698" s="151" t="s">
        <v>184</v>
      </c>
      <c r="H1698" s="152"/>
      <c r="I1698" s="152"/>
      <c r="J1698" s="152"/>
      <c r="K1698" s="152"/>
      <c r="L1698" s="152"/>
      <c r="M1698" s="152"/>
      <c r="N1698" s="152"/>
      <c r="O1698" s="152"/>
      <c r="P1698" s="152"/>
      <c r="Q1698" s="152"/>
      <c r="R1698" s="152"/>
      <c r="S1698" s="152"/>
      <c r="T1698" s="152"/>
      <c r="U1698" s="152"/>
      <c r="V1698" s="152"/>
      <c r="W1698" s="152"/>
      <c r="X1698" s="152"/>
      <c r="Y1698" s="152"/>
      <c r="Z1698" s="152"/>
      <c r="AA1698" s="152"/>
      <c r="AB1698" s="152"/>
      <c r="AC1698" s="152"/>
      <c r="AD1698" s="152"/>
      <c r="AE1698" s="152"/>
      <c r="AF1698" s="152"/>
      <c r="AG1698" s="152"/>
      <c r="AH1698" s="152"/>
      <c r="AI1698" s="152"/>
      <c r="AJ1698" s="128">
        <f>IF($DM1698=0,0,(IF(_xlfn.BITAND($DM1698, 128),"8,", "") &amp; IF(_xlfn.BITAND($DM1698,64),"7,", "") &amp; IF(_xlfn.BITAND($DM1698,7), _xlfn.BITAND($DM1698,7) &amp; ",", "") &amp; IF(_xlfn.BITAND($DM1698, 56), _xlfn.BITAND($DM1698, 56)/8, "")))</f>
        <v>0</v>
      </c>
      <c r="AK1698" s="491">
        <v>100</v>
      </c>
      <c r="AL1698" s="491">
        <v>31</v>
      </c>
      <c r="AM1698" s="492" t="s">
        <v>523</v>
      </c>
      <c r="AN1698" s="493" t="s">
        <v>2571</v>
      </c>
      <c r="AO1698" s="493" t="s">
        <v>167</v>
      </c>
      <c r="AP1698" s="493" t="s">
        <v>2571</v>
      </c>
      <c r="AQ1698" s="140" t="s">
        <v>2572</v>
      </c>
      <c r="AR1698" s="141">
        <v>500</v>
      </c>
      <c r="AS1698" s="142" t="s">
        <v>1220</v>
      </c>
      <c r="AT1698" s="263">
        <v>0.5</v>
      </c>
      <c r="AU1698" s="198">
        <v>2</v>
      </c>
      <c r="AV1698" s="12" t="s">
        <v>259</v>
      </c>
      <c r="AW1698" s="135">
        <v>0</v>
      </c>
      <c r="AX1698" s="135">
        <v>0</v>
      </c>
      <c r="AY1698" s="135">
        <v>0</v>
      </c>
      <c r="AZ1698" s="135">
        <v>0</v>
      </c>
      <c r="BA1698" s="135">
        <v>0</v>
      </c>
      <c r="BB1698" s="136"/>
      <c r="BC1698" s="136"/>
      <c r="BD1698" s="15"/>
      <c r="BE1698" s="137" t="str">
        <f>IF(C1698="","",C1698)</f>
        <v>Oil pressure communication lost (SENT)</v>
      </c>
      <c r="BF1698" s="11" t="s">
        <v>264</v>
      </c>
      <c r="BG1698" s="11" t="s">
        <v>265</v>
      </c>
      <c r="BH1698" s="11" t="s">
        <v>266</v>
      </c>
      <c r="BI1698" s="11" t="s">
        <v>525</v>
      </c>
      <c r="BJ1698" s="11" t="s">
        <v>268</v>
      </c>
      <c r="BK1698" s="11" t="s">
        <v>485</v>
      </c>
      <c r="BL1698" s="11" t="s">
        <v>350</v>
      </c>
      <c r="BM1698" s="11" t="s">
        <v>179</v>
      </c>
      <c r="BN1698" s="11" t="s">
        <v>182</v>
      </c>
      <c r="BO1698" s="11" t="s">
        <v>181</v>
      </c>
      <c r="BP1698" s="11" t="s">
        <v>272</v>
      </c>
      <c r="BQ1698" s="11" t="s">
        <v>182</v>
      </c>
      <c r="BR1698" s="11" t="s">
        <v>182</v>
      </c>
      <c r="BS1698" s="11" t="s">
        <v>183</v>
      </c>
      <c r="BT1698" s="11" t="s">
        <v>182</v>
      </c>
      <c r="BU1698" s="11"/>
      <c r="BV1698" s="15">
        <f>IF(UPPER(TRIM(D1698))="X",1,0)</f>
        <v>0</v>
      </c>
      <c r="BW1698" s="15">
        <f>IF(UPPER(TRIM(E1698))="X",1,0)</f>
        <v>1</v>
      </c>
      <c r="BX1698" s="15">
        <f>IF(UPPER(TRIM(F1698))="X",1,0)</f>
        <v>0</v>
      </c>
      <c r="BY1698" s="15">
        <f>IF(UPPER(TRIM(G1698))="X",1,0)</f>
        <v>1</v>
      </c>
      <c r="BZ1698" s="15">
        <f>IF(UPPER(TRIM(H1698))="X",1,0)</f>
        <v>0</v>
      </c>
      <c r="CA1698" s="15">
        <f>IF(UPPER(TRIM(J1698))="X",1,0)</f>
        <v>0</v>
      </c>
      <c r="CB1698" s="15">
        <f>IF(UPPER(TRIM(L1698))="X",1,0)</f>
        <v>0</v>
      </c>
      <c r="CC1698" s="15">
        <f>IF(UPPER(TRIM(M1698))="X",1,0)</f>
        <v>0</v>
      </c>
      <c r="CD1698" s="15">
        <f>IF(UPPER(TRIM(I1698))="X",1,0)</f>
        <v>0</v>
      </c>
      <c r="CE1698" s="15">
        <f>IF(UPPER(TRIM(K1698))="X",1,0)</f>
        <v>0</v>
      </c>
      <c r="CF1698" s="15">
        <f t="shared" ref="CF1698:CX1698" si="791">IF(UPPER(TRIM(N1698))="X",1,0)</f>
        <v>0</v>
      </c>
      <c r="CG1698" s="15">
        <f t="shared" si="791"/>
        <v>0</v>
      </c>
      <c r="CH1698" s="15">
        <f t="shared" si="791"/>
        <v>0</v>
      </c>
      <c r="CI1698" s="15">
        <f t="shared" si="791"/>
        <v>0</v>
      </c>
      <c r="CJ1698" s="15">
        <f t="shared" si="791"/>
        <v>0</v>
      </c>
      <c r="CK1698" s="15">
        <f t="shared" si="791"/>
        <v>0</v>
      </c>
      <c r="CL1698" s="15">
        <f t="shared" si="791"/>
        <v>0</v>
      </c>
      <c r="CM1698" s="15">
        <f t="shared" si="791"/>
        <v>0</v>
      </c>
      <c r="CN1698" s="15">
        <f t="shared" si="791"/>
        <v>0</v>
      </c>
      <c r="CO1698" s="15">
        <f t="shared" si="791"/>
        <v>0</v>
      </c>
      <c r="CP1698" s="15">
        <f t="shared" si="791"/>
        <v>0</v>
      </c>
      <c r="CQ1698" s="15">
        <f t="shared" si="791"/>
        <v>0</v>
      </c>
      <c r="CR1698" s="15">
        <f t="shared" si="791"/>
        <v>0</v>
      </c>
      <c r="CS1698" s="15">
        <f t="shared" si="791"/>
        <v>0</v>
      </c>
      <c r="CT1698" s="15">
        <f t="shared" si="791"/>
        <v>0</v>
      </c>
      <c r="CU1698" s="15">
        <f t="shared" si="791"/>
        <v>0</v>
      </c>
      <c r="CV1698" s="15">
        <f t="shared" si="791"/>
        <v>0</v>
      </c>
      <c r="CW1698" s="15">
        <f t="shared" si="791"/>
        <v>0</v>
      </c>
      <c r="CX1698" s="15">
        <f t="shared" si="791"/>
        <v>0</v>
      </c>
      <c r="CY1698" s="15">
        <v>0</v>
      </c>
      <c r="CZ1698" s="15">
        <f>IF(UPPER(TRIM(AH1698))="X",1,0)</f>
        <v>0</v>
      </c>
      <c r="DA1698" s="15">
        <v>0</v>
      </c>
      <c r="DB1698" s="16">
        <f>IF(UPPER(TRIM(AM1698))="P", 0, IF(UPPER(TRIM(AM1698))="C", 16384, IF(UPPER(TRIM(AM1698))="B", 32768, IF(UPPER(TRIM(AM1698))="U", 49152, -1))))</f>
        <v>49152</v>
      </c>
      <c r="DC1698" s="16">
        <f>HEX2DEC(AN1698)</f>
        <v>5645</v>
      </c>
      <c r="DD1698" s="16">
        <f>IF(UPPER(TRIM(BB1698))="",0,IF(UPPER(TRIM(BB1698))="M",32,IF(UPPER(TRIM(BB1698))="H",64,IF(UPPER(TRIM(BB1698))="I",128,-1))))</f>
        <v>0</v>
      </c>
      <c r="DE1698" s="16">
        <f>IF(UPPER(TRIM(BC1698))="",0, IF(UPPER(TRIM(BC1698))="U",1,IF(UPPER(TRIM(BC1698))="A",2,IF(UPPER(TRIM(BC1698))="B1",4,IF(UPPER(TRIM(BC1698))="B2",8,IF(UPPER(TRIM(BC1698))="C",16,-1))))))</f>
        <v>0</v>
      </c>
      <c r="DF1698" s="17"/>
      <c r="DG1698" s="16">
        <v>1045</v>
      </c>
      <c r="DH1698" s="16">
        <f>AK1698</f>
        <v>100</v>
      </c>
      <c r="DI1698" s="16">
        <f>AL1698</f>
        <v>31</v>
      </c>
      <c r="DJ1698" s="16">
        <f>DB1698 + DC1698</f>
        <v>54797</v>
      </c>
      <c r="DK1698" s="16">
        <f>HEX2DEC(AO1698)</f>
        <v>0</v>
      </c>
      <c r="DL1698" s="16">
        <f>HEX2DEC(AP1698)</f>
        <v>5645</v>
      </c>
      <c r="DM1698" s="13"/>
      <c r="DN1698" s="16">
        <v>721</v>
      </c>
      <c r="DO1698" s="16">
        <f>BV1698*2^15+BW1698*2^14+BX1698*2^13+BY1698*2^12+BZ1698*2^11+CA1698*2^10+CB1698*2^9+CC1698*2^8+CD1698*2^7+CE1698*2^6+CF1698*2^5+CG1698*2^4+CH1698*2^3+CI1698*2^2+CJ1698*2^1+CK1698*2^0</f>
        <v>20480</v>
      </c>
      <c r="DP1698" s="16">
        <f>CL1698*2^15+CM1698*2^14+CN1698*2^13+CO1698*2^12+CP1698*2^11+CQ1698*2^10+CR1698*2^9+CS1698*2^8+CT1698*2^7+CU1698*2^6+CV1698*2^5+CW1698*2^4+CX1698*2^3+CY1698*2^2+CZ1698*2^1+DA1698*2^0</f>
        <v>0</v>
      </c>
      <c r="DQ1698" s="16">
        <f>IF(DS1698=2,AT1698*1000,AT1698)</f>
        <v>500</v>
      </c>
      <c r="DR1698" s="16">
        <f>IF(DT1698=2,AU1698*1000,AU1698)</f>
        <v>2000</v>
      </c>
      <c r="DS1698" s="16">
        <v>2</v>
      </c>
      <c r="DT1698" s="16">
        <v>2</v>
      </c>
      <c r="DU1698" s="16">
        <f>MAX(0,MIN(AX1698,3))*2^14+MAX(0,MIN(AY1698,3))*2^12+MAX(0,MIN(AZ1698,3))*2^10+MAX(0,MIN(BA1698,3))*2^8+IF(AW1698&lt;0,31,IF(AW1698&gt;30,30,AW1698))</f>
        <v>0</v>
      </c>
      <c r="DV1698" s="16">
        <f>DD1698 + DE1698</f>
        <v>0</v>
      </c>
      <c r="DW1698" s="138" t="s">
        <v>184</v>
      </c>
      <c r="DX1698" s="137" t="s">
        <v>273</v>
      </c>
      <c r="DY1698" s="137" t="s">
        <v>186</v>
      </c>
      <c r="DZ1698" s="17"/>
      <c r="EA1698" s="15"/>
      <c r="EB1698" s="15"/>
      <c r="EC1698" s="15"/>
      <c r="ED1698" s="15"/>
    </row>
    <row r="1699" spans="1:134" ht="15" hidden="1" customHeight="1" x14ac:dyDescent="0.3">
      <c r="A1699" s="220"/>
      <c r="B1699" s="139"/>
      <c r="C1699" s="553"/>
      <c r="D1699" s="255"/>
      <c r="E1699" s="256"/>
      <c r="F1699" s="255"/>
      <c r="G1699" s="256"/>
      <c r="H1699" s="255"/>
      <c r="I1699" s="255"/>
      <c r="J1699" s="255"/>
      <c r="K1699" s="255"/>
      <c r="L1699" s="255"/>
      <c r="M1699" s="255"/>
      <c r="N1699" s="255"/>
      <c r="O1699" s="255"/>
      <c r="P1699" s="255"/>
      <c r="Q1699" s="255"/>
      <c r="R1699" s="255"/>
      <c r="S1699" s="255"/>
      <c r="T1699" s="255"/>
      <c r="U1699" s="255"/>
      <c r="V1699" s="255"/>
      <c r="W1699" s="255"/>
      <c r="X1699" s="255"/>
      <c r="Y1699" s="255"/>
      <c r="Z1699" s="255"/>
      <c r="AA1699" s="255"/>
      <c r="AB1699" s="255"/>
      <c r="AC1699" s="255"/>
      <c r="AD1699" s="255"/>
      <c r="AE1699" s="255"/>
      <c r="AF1699" s="255"/>
      <c r="AG1699" s="255"/>
      <c r="AH1699" s="255"/>
      <c r="AI1699" s="255"/>
      <c r="AJ1699" s="179"/>
      <c r="AK1699" s="180"/>
      <c r="AL1699" s="180"/>
      <c r="AM1699" s="181"/>
      <c r="AN1699" s="182"/>
      <c r="AO1699" s="182"/>
      <c r="AP1699" s="182"/>
      <c r="AQ1699" s="183"/>
      <c r="AR1699" s="190"/>
      <c r="AS1699" s="184"/>
      <c r="AT1699" s="190"/>
      <c r="AU1699" s="190"/>
      <c r="AV1699" s="184"/>
      <c r="AW1699" s="184"/>
      <c r="AX1699" s="184"/>
      <c r="AY1699" s="184"/>
      <c r="AZ1699" s="184"/>
      <c r="BA1699" s="184"/>
      <c r="BB1699" s="186"/>
      <c r="BC1699" s="186"/>
      <c r="BD1699" s="15"/>
      <c r="BE1699" s="137"/>
      <c r="BF1699" s="11"/>
      <c r="BG1699" s="11"/>
      <c r="BH1699" s="11"/>
      <c r="BI1699" s="11"/>
      <c r="BJ1699" s="11"/>
      <c r="BK1699" s="11"/>
      <c r="BL1699" s="11"/>
      <c r="BM1699" s="11"/>
      <c r="BN1699" s="11"/>
      <c r="BO1699" s="11"/>
      <c r="BP1699" s="11"/>
      <c r="BQ1699" s="11"/>
      <c r="BR1699" s="11"/>
      <c r="BS1699" s="11"/>
      <c r="BT1699" s="11"/>
      <c r="BU1699" s="11"/>
      <c r="BV1699" s="15"/>
      <c r="BW1699" s="15"/>
      <c r="BX1699" s="15"/>
      <c r="BY1699" s="15"/>
      <c r="BZ1699" s="15"/>
      <c r="CA1699" s="15"/>
      <c r="CB1699" s="15"/>
      <c r="CC1699" s="15"/>
      <c r="CD1699" s="15"/>
      <c r="CE1699" s="15"/>
      <c r="CF1699" s="15"/>
      <c r="CG1699" s="15"/>
      <c r="CH1699" s="15"/>
      <c r="CI1699" s="15"/>
      <c r="CJ1699" s="15"/>
      <c r="CK1699" s="15"/>
      <c r="CL1699" s="15"/>
      <c r="CM1699" s="15"/>
      <c r="CN1699" s="15"/>
      <c r="CO1699" s="15"/>
      <c r="CP1699" s="15"/>
      <c r="CQ1699" s="15"/>
      <c r="CR1699" s="15"/>
      <c r="CS1699" s="15"/>
      <c r="CT1699" s="15"/>
      <c r="CU1699" s="15"/>
      <c r="CV1699" s="15"/>
      <c r="CW1699" s="15"/>
      <c r="CX1699" s="15"/>
      <c r="CY1699" s="15"/>
      <c r="CZ1699" s="15"/>
      <c r="DA1699" s="15"/>
      <c r="DB1699" s="16"/>
      <c r="DC1699" s="16"/>
      <c r="DD1699" s="16"/>
      <c r="DE1699" s="16"/>
      <c r="DF1699" s="17"/>
      <c r="DG1699" s="16"/>
      <c r="DH1699" s="16"/>
      <c r="DI1699" s="16"/>
      <c r="DJ1699" s="16"/>
      <c r="DK1699" s="16"/>
      <c r="DL1699" s="16"/>
      <c r="DM1699" s="179"/>
      <c r="DN1699" s="16"/>
      <c r="DO1699" s="16"/>
      <c r="DP1699" s="16"/>
      <c r="DQ1699" s="16"/>
      <c r="DR1699" s="16"/>
      <c r="DS1699" s="16"/>
      <c r="DT1699" s="16"/>
      <c r="DU1699" s="16"/>
      <c r="DV1699" s="16"/>
      <c r="DW1699" s="138"/>
      <c r="DX1699" s="137"/>
      <c r="DY1699" s="137"/>
      <c r="DZ1699" s="17"/>
      <c r="EA1699" s="15"/>
      <c r="EB1699" s="15"/>
      <c r="EC1699" s="15"/>
      <c r="ED1699" s="15"/>
    </row>
    <row r="1700" spans="1:134" ht="15" hidden="1" customHeight="1" x14ac:dyDescent="0.3">
      <c r="A1700" s="220"/>
      <c r="B1700" s="176"/>
      <c r="C1700" s="555"/>
      <c r="D1700" s="435"/>
      <c r="E1700" s="434"/>
      <c r="F1700" s="435"/>
      <c r="G1700" s="434"/>
      <c r="H1700" s="435"/>
      <c r="I1700" s="435"/>
      <c r="J1700" s="435"/>
      <c r="K1700" s="435"/>
      <c r="L1700" s="435"/>
      <c r="M1700" s="435"/>
      <c r="N1700" s="435"/>
      <c r="O1700" s="435"/>
      <c r="P1700" s="435"/>
      <c r="Q1700" s="435"/>
      <c r="R1700" s="435"/>
      <c r="S1700" s="435"/>
      <c r="T1700" s="435"/>
      <c r="U1700" s="435"/>
      <c r="V1700" s="435"/>
      <c r="W1700" s="435"/>
      <c r="X1700" s="435"/>
      <c r="Y1700" s="435"/>
      <c r="Z1700" s="435"/>
      <c r="AA1700" s="435"/>
      <c r="AB1700" s="435"/>
      <c r="AC1700" s="435"/>
      <c r="AD1700" s="435"/>
      <c r="AE1700" s="435"/>
      <c r="AF1700" s="435"/>
      <c r="AG1700" s="435"/>
      <c r="AH1700" s="435"/>
      <c r="AI1700" s="435"/>
      <c r="AJ1700" s="179"/>
      <c r="AK1700" s="180"/>
      <c r="AL1700" s="180"/>
      <c r="AM1700" s="181"/>
      <c r="AN1700" s="182"/>
      <c r="AO1700" s="182"/>
      <c r="AP1700" s="182"/>
      <c r="AQ1700" s="183"/>
      <c r="AR1700" s="190"/>
      <c r="AS1700" s="184"/>
      <c r="AT1700" s="190"/>
      <c r="AU1700" s="190"/>
      <c r="AV1700" s="184"/>
      <c r="AW1700" s="184"/>
      <c r="AX1700" s="184"/>
      <c r="AY1700" s="184"/>
      <c r="AZ1700" s="184"/>
      <c r="BA1700" s="184"/>
      <c r="BB1700" s="186"/>
      <c r="BC1700" s="186"/>
      <c r="BD1700" s="15"/>
      <c r="BE1700" s="137" t="s">
        <v>183</v>
      </c>
      <c r="BF1700" s="146"/>
      <c r="BG1700" s="146"/>
      <c r="BH1700" s="146"/>
      <c r="BI1700" s="11" t="s">
        <v>183</v>
      </c>
      <c r="BJ1700" s="11" t="s">
        <v>183</v>
      </c>
      <c r="BK1700" s="11" t="s">
        <v>183</v>
      </c>
      <c r="BL1700" s="11" t="s">
        <v>183</v>
      </c>
      <c r="BM1700" s="11" t="s">
        <v>183</v>
      </c>
      <c r="BN1700" s="11" t="s">
        <v>183</v>
      </c>
      <c r="BO1700" s="11" t="s">
        <v>183</v>
      </c>
      <c r="BP1700" s="11" t="s">
        <v>183</v>
      </c>
      <c r="BQ1700" s="11" t="s">
        <v>183</v>
      </c>
      <c r="BR1700" s="11" t="s">
        <v>183</v>
      </c>
      <c r="BS1700" s="11" t="s">
        <v>183</v>
      </c>
      <c r="BT1700" s="11" t="s">
        <v>183</v>
      </c>
      <c r="BU1700" s="11"/>
      <c r="BV1700" s="15"/>
      <c r="BW1700" s="15"/>
      <c r="BX1700" s="15"/>
      <c r="BY1700" s="15"/>
      <c r="BZ1700" s="15"/>
      <c r="CA1700" s="15"/>
      <c r="CB1700" s="15"/>
      <c r="CC1700" s="15"/>
      <c r="CD1700" s="15"/>
      <c r="CE1700" s="15"/>
      <c r="CF1700" s="15"/>
      <c r="CG1700" s="15"/>
      <c r="CH1700" s="15"/>
      <c r="CI1700" s="15"/>
      <c r="CJ1700" s="15"/>
      <c r="CK1700" s="15"/>
      <c r="CL1700" s="15"/>
      <c r="CM1700" s="15"/>
      <c r="CN1700" s="15"/>
      <c r="CO1700" s="15"/>
      <c r="CP1700" s="15"/>
      <c r="CQ1700" s="15"/>
      <c r="CR1700" s="15"/>
      <c r="CS1700" s="15"/>
      <c r="CT1700" s="15"/>
      <c r="CU1700" s="15"/>
      <c r="CV1700" s="15"/>
      <c r="CW1700" s="15"/>
      <c r="CX1700" s="15"/>
      <c r="CY1700" s="15"/>
      <c r="CZ1700" s="15"/>
      <c r="DA1700" s="15"/>
      <c r="DB1700" s="16"/>
      <c r="DC1700" s="16"/>
      <c r="DD1700" s="16"/>
      <c r="DE1700" s="16"/>
      <c r="DF1700" s="17"/>
      <c r="DG1700" s="16"/>
      <c r="DH1700" s="16"/>
      <c r="DI1700" s="16"/>
      <c r="DJ1700" s="16"/>
      <c r="DK1700" s="16"/>
      <c r="DL1700" s="16"/>
      <c r="DM1700" s="179"/>
      <c r="DN1700" s="16"/>
      <c r="DO1700" s="16"/>
      <c r="DP1700" s="16"/>
      <c r="DQ1700" s="16"/>
      <c r="DR1700" s="16"/>
      <c r="DS1700" s="16"/>
      <c r="DT1700" s="16"/>
      <c r="DU1700" s="16"/>
      <c r="DV1700" s="16"/>
      <c r="DW1700" s="138"/>
      <c r="DX1700" s="137"/>
      <c r="DY1700" s="137"/>
      <c r="DZ1700" s="17"/>
      <c r="EA1700" s="15"/>
      <c r="EB1700" s="15"/>
      <c r="EC1700" s="15"/>
      <c r="ED1700" s="15"/>
    </row>
    <row r="1701" spans="1:134" ht="15" hidden="1" customHeight="1" x14ac:dyDescent="0.3">
      <c r="A1701" s="220"/>
      <c r="B1701" s="139"/>
      <c r="C1701" s="553" t="s">
        <v>2573</v>
      </c>
      <c r="D1701" s="152"/>
      <c r="E1701" s="152"/>
      <c r="F1701" s="152"/>
      <c r="G1701" s="152"/>
      <c r="H1701" s="152"/>
      <c r="I1701" s="152"/>
      <c r="J1701" s="152"/>
      <c r="K1701" s="152"/>
      <c r="L1701" s="152"/>
      <c r="M1701" s="152"/>
      <c r="N1701" s="152"/>
      <c r="O1701" s="152"/>
      <c r="P1701" s="152"/>
      <c r="Q1701" s="152"/>
      <c r="R1701" s="152"/>
      <c r="S1701" s="151"/>
      <c r="T1701" s="152"/>
      <c r="U1701" s="152"/>
      <c r="V1701" s="152"/>
      <c r="W1701" s="152"/>
      <c r="X1701" s="152"/>
      <c r="Y1701" s="152"/>
      <c r="Z1701" s="152"/>
      <c r="AA1701" s="152"/>
      <c r="AB1701" s="152"/>
      <c r="AC1701" s="152"/>
      <c r="AD1701" s="152"/>
      <c r="AE1701" s="152"/>
      <c r="AF1701" s="152"/>
      <c r="AG1701" s="152"/>
      <c r="AH1701" s="152"/>
      <c r="AI1701" s="152"/>
      <c r="AJ1701" s="128">
        <f>IF($DM1701=0,0,(IF(_xlfn.BITAND($DM1701, 128),"8,", "") &amp; IF(_xlfn.BITAND($DM1701,64),"7,", "") &amp; IF(_xlfn.BITAND($DM1701,7), _xlfn.BITAND($DM1701,7) &amp; ",", "") &amp; IF(_xlfn.BITAND($DM1701, 56), _xlfn.BITAND($DM1701, 56)/8, "")))</f>
        <v>0</v>
      </c>
      <c r="AK1701" s="129">
        <v>98</v>
      </c>
      <c r="AL1701" s="129">
        <v>9</v>
      </c>
      <c r="AM1701" s="130" t="s">
        <v>165</v>
      </c>
      <c r="AN1701" s="131" t="s">
        <v>2574</v>
      </c>
      <c r="AO1701" s="131" t="s">
        <v>167</v>
      </c>
      <c r="AP1701" s="131" t="s">
        <v>2574</v>
      </c>
      <c r="AQ1701" s="132"/>
      <c r="AR1701" s="224"/>
      <c r="AS1701" s="12"/>
      <c r="AT1701" s="198">
        <v>1</v>
      </c>
      <c r="AU1701" s="198">
        <v>2</v>
      </c>
      <c r="AV1701" s="12" t="s">
        <v>259</v>
      </c>
      <c r="AW1701" s="135">
        <v>0</v>
      </c>
      <c r="AX1701" s="135">
        <v>0</v>
      </c>
      <c r="AY1701" s="135">
        <v>0</v>
      </c>
      <c r="AZ1701" s="135">
        <v>0</v>
      </c>
      <c r="BA1701" s="135">
        <v>0</v>
      </c>
      <c r="BB1701" s="136"/>
      <c r="BC1701" s="136"/>
      <c r="BD1701" s="15"/>
      <c r="BE1701" s="137" t="str">
        <f>IF(C1701="","",C1701)</f>
        <v>Oil level and temperature sensor loss</v>
      </c>
      <c r="BF1701" s="146"/>
      <c r="BG1701" s="146"/>
      <c r="BH1701" s="146"/>
      <c r="BI1701" s="11"/>
      <c r="BJ1701" s="11"/>
      <c r="BK1701" s="11"/>
      <c r="BL1701" s="11"/>
      <c r="BM1701" s="11"/>
      <c r="BN1701" s="11"/>
      <c r="BO1701" s="11"/>
      <c r="BP1701" s="11"/>
      <c r="BQ1701" s="11"/>
      <c r="BR1701" s="11"/>
      <c r="BS1701" s="11"/>
      <c r="BT1701" s="11"/>
      <c r="BU1701" s="11"/>
      <c r="BV1701" s="15">
        <f>IF(UPPER(TRIM(D1701))="X",1,0)</f>
        <v>0</v>
      </c>
      <c r="BW1701" s="15">
        <f>IF(UPPER(TRIM(E1701))="X",1,0)</f>
        <v>0</v>
      </c>
      <c r="BX1701" s="15">
        <f>IF(UPPER(TRIM(F1701))="X",1,0)</f>
        <v>0</v>
      </c>
      <c r="BY1701" s="15">
        <f>IF(UPPER(TRIM(G1701))="X",1,0)</f>
        <v>0</v>
      </c>
      <c r="BZ1701" s="15">
        <f>IF(UPPER(TRIM(H1701))="X",1,0)</f>
        <v>0</v>
      </c>
      <c r="CA1701" s="15">
        <f>IF(UPPER(TRIM(J1701))="X",1,0)</f>
        <v>0</v>
      </c>
      <c r="CB1701" s="15">
        <f>IF(UPPER(TRIM(L1701))="X",1,0)</f>
        <v>0</v>
      </c>
      <c r="CC1701" s="15">
        <f>IF(UPPER(TRIM(M1701))="X",1,0)</f>
        <v>0</v>
      </c>
      <c r="CD1701" s="15">
        <f>IF(UPPER(TRIM(I1701))="X",1,0)</f>
        <v>0</v>
      </c>
      <c r="CE1701" s="15">
        <f>IF(UPPER(TRIM(K1701))="X",1,0)</f>
        <v>0</v>
      </c>
      <c r="CF1701" s="15">
        <f t="shared" ref="CF1701:CX1701" si="792">IF(UPPER(TRIM(N1701))="X",1,0)</f>
        <v>0</v>
      </c>
      <c r="CG1701" s="15">
        <f t="shared" si="792"/>
        <v>0</v>
      </c>
      <c r="CH1701" s="15">
        <f t="shared" si="792"/>
        <v>0</v>
      </c>
      <c r="CI1701" s="15">
        <f t="shared" si="792"/>
        <v>0</v>
      </c>
      <c r="CJ1701" s="15">
        <f t="shared" si="792"/>
        <v>0</v>
      </c>
      <c r="CK1701" s="15">
        <f t="shared" si="792"/>
        <v>0</v>
      </c>
      <c r="CL1701" s="15">
        <f t="shared" si="792"/>
        <v>0</v>
      </c>
      <c r="CM1701" s="15">
        <f t="shared" si="792"/>
        <v>0</v>
      </c>
      <c r="CN1701" s="15">
        <f t="shared" si="792"/>
        <v>0</v>
      </c>
      <c r="CO1701" s="15">
        <f t="shared" si="792"/>
        <v>0</v>
      </c>
      <c r="CP1701" s="15">
        <f t="shared" si="792"/>
        <v>0</v>
      </c>
      <c r="CQ1701" s="15">
        <f t="shared" si="792"/>
        <v>0</v>
      </c>
      <c r="CR1701" s="15">
        <f t="shared" si="792"/>
        <v>0</v>
      </c>
      <c r="CS1701" s="15">
        <f t="shared" si="792"/>
        <v>0</v>
      </c>
      <c r="CT1701" s="15">
        <f t="shared" si="792"/>
        <v>0</v>
      </c>
      <c r="CU1701" s="15">
        <f t="shared" si="792"/>
        <v>0</v>
      </c>
      <c r="CV1701" s="15">
        <f t="shared" si="792"/>
        <v>0</v>
      </c>
      <c r="CW1701" s="15">
        <f t="shared" si="792"/>
        <v>0</v>
      </c>
      <c r="CX1701" s="15">
        <f t="shared" si="792"/>
        <v>0</v>
      </c>
      <c r="CY1701" s="15">
        <v>0</v>
      </c>
      <c r="CZ1701" s="15">
        <f>IF(UPPER(TRIM(AH1701))="X",1,0)</f>
        <v>0</v>
      </c>
      <c r="DA1701" s="15">
        <v>0</v>
      </c>
      <c r="DB1701" s="16">
        <f>IF(UPPER(TRIM(AM1701))="P", 0, IF(UPPER(TRIM(AM1701))="C", 16384, IF(UPPER(TRIM(AM1701))="B", 32768, IF(UPPER(TRIM(AM1701))="U", 49152, -1))))</f>
        <v>0</v>
      </c>
      <c r="DC1701" s="16">
        <f>HEX2DEC(AN1701)</f>
        <v>9482</v>
      </c>
      <c r="DD1701" s="16">
        <f>IF(UPPER(TRIM(BB1701))="",0,IF(UPPER(TRIM(BB1701))="M",32,IF(UPPER(TRIM(BB1701))="H",64,IF(UPPER(TRIM(BB1701))="I",128,-1))))</f>
        <v>0</v>
      </c>
      <c r="DE1701" s="16">
        <f>IF(UPPER(TRIM(BC1701))="",0, IF(UPPER(TRIM(BC1701))="U",1,IF(UPPER(TRIM(BC1701))="A",2,IF(UPPER(TRIM(BC1701))="B1",4,IF(UPPER(TRIM(BC1701))="B2",8,IF(UPPER(TRIM(BC1701))="C",16,-1))))))</f>
        <v>0</v>
      </c>
      <c r="DF1701" s="17"/>
      <c r="DG1701" s="16">
        <v>737</v>
      </c>
      <c r="DH1701" s="16">
        <f>AK1701</f>
        <v>98</v>
      </c>
      <c r="DI1701" s="16">
        <f>AL1701</f>
        <v>9</v>
      </c>
      <c r="DJ1701" s="16">
        <f>DB1701 + DC1701</f>
        <v>9482</v>
      </c>
      <c r="DK1701" s="16">
        <f>HEX2DEC(AO1701)</f>
        <v>0</v>
      </c>
      <c r="DL1701" s="16">
        <f>HEX2DEC(AP1701)</f>
        <v>9482</v>
      </c>
      <c r="DM1701" s="128">
        <v>0</v>
      </c>
      <c r="DN1701" s="16">
        <v>567</v>
      </c>
      <c r="DO1701" s="16">
        <f>BV1701*2^15+BW1701*2^14+BX1701*2^13+BY1701*2^12+BZ1701*2^11+CA1701*2^10+CB1701*2^9+CC1701*2^8+CD1701*2^7+CE1701*2^6+CF1701*2^5+CG1701*2^4+CH1701*2^3+CI1701*2^2+CJ1701*2^1+CK1701*2^0</f>
        <v>0</v>
      </c>
      <c r="DP1701" s="16">
        <f>CL1701*2^15+CM1701*2^14+CN1701*2^13+CO1701*2^12+CP1701*2^11+CQ1701*2^10+CR1701*2^9+CS1701*2^8+CT1701*2^7+CU1701*2^6+CV1701*2^5+CW1701*2^4+CX1701*2^3+CY1701*2^2+CZ1701*2^1+DA1701*2^0</f>
        <v>0</v>
      </c>
      <c r="DQ1701" s="16">
        <f>IF(DS1701=2,AT1701*1000,AT1701)</f>
        <v>1000</v>
      </c>
      <c r="DR1701" s="16">
        <f>IF(DT1701=2,AU1701*1000,AU1701)</f>
        <v>2000</v>
      </c>
      <c r="DS1701" s="16">
        <v>2</v>
      </c>
      <c r="DT1701" s="16">
        <v>2</v>
      </c>
      <c r="DU1701" s="16">
        <f>MAX(0,MIN(AX1701,3))*2^14+MAX(0,MIN(AY1701,3))*2^12+MAX(0,MIN(AZ1701,3))*2^10+MAX(0,MIN(BA1701,3))*2^8+IF(AW1701&lt;0,31,IF(AW1701&gt;30,30,AW1701))</f>
        <v>0</v>
      </c>
      <c r="DV1701" s="16">
        <f>DD1701 + DE1701</f>
        <v>0</v>
      </c>
      <c r="DW1701" s="138"/>
      <c r="DX1701" s="137"/>
      <c r="DY1701" s="137"/>
      <c r="DZ1701" s="17"/>
      <c r="EA1701" s="15"/>
      <c r="EB1701" s="15"/>
      <c r="EC1701" s="15"/>
      <c r="ED1701" s="15"/>
    </row>
    <row r="1702" spans="1:134" ht="15" hidden="1" customHeight="1" x14ac:dyDescent="0.3">
      <c r="A1702" s="154"/>
      <c r="B1702" s="139"/>
      <c r="C1702" s="553"/>
      <c r="D1702" s="257"/>
      <c r="E1702" s="204"/>
      <c r="F1702" s="257"/>
      <c r="G1702" s="204"/>
      <c r="H1702" s="257"/>
      <c r="I1702" s="257"/>
      <c r="J1702" s="257"/>
      <c r="K1702" s="257"/>
      <c r="L1702" s="257"/>
      <c r="M1702" s="257"/>
      <c r="N1702" s="257"/>
      <c r="O1702" s="257"/>
      <c r="P1702" s="257"/>
      <c r="Q1702" s="257"/>
      <c r="R1702" s="257"/>
      <c r="S1702" s="257"/>
      <c r="T1702" s="257"/>
      <c r="U1702" s="257"/>
      <c r="V1702" s="257"/>
      <c r="W1702" s="257"/>
      <c r="X1702" s="257"/>
      <c r="Y1702" s="257"/>
      <c r="Z1702" s="257"/>
      <c r="AA1702" s="257"/>
      <c r="AB1702" s="257"/>
      <c r="AC1702" s="257"/>
      <c r="AD1702" s="257"/>
      <c r="AE1702" s="257"/>
      <c r="AF1702" s="257"/>
      <c r="AG1702" s="257"/>
      <c r="AH1702" s="257"/>
      <c r="AI1702" s="257"/>
      <c r="AJ1702" s="128"/>
      <c r="AK1702" s="143"/>
      <c r="AL1702" s="143"/>
      <c r="AM1702" s="144"/>
      <c r="AN1702" s="145"/>
      <c r="AO1702" s="145"/>
      <c r="AP1702" s="145"/>
      <c r="AQ1702" s="132"/>
      <c r="AR1702" s="224"/>
      <c r="AS1702" s="12"/>
      <c r="AT1702" s="224"/>
      <c r="AU1702" s="224"/>
      <c r="AV1702" s="12"/>
      <c r="AW1702" s="12"/>
      <c r="AX1702" s="12"/>
      <c r="AY1702" s="12"/>
      <c r="AZ1702" s="12"/>
      <c r="BA1702" s="12"/>
      <c r="BB1702" s="14"/>
      <c r="BC1702" s="14"/>
      <c r="BD1702" s="15"/>
      <c r="BE1702" s="137"/>
      <c r="BF1702" s="146"/>
      <c r="BG1702" s="146"/>
      <c r="BH1702" s="146"/>
      <c r="BI1702" s="11"/>
      <c r="BJ1702" s="11"/>
      <c r="BK1702" s="11"/>
      <c r="BL1702" s="11"/>
      <c r="BM1702" s="11"/>
      <c r="BN1702" s="11"/>
      <c r="BO1702" s="11"/>
      <c r="BP1702" s="11"/>
      <c r="BQ1702" s="11"/>
      <c r="BR1702" s="11"/>
      <c r="BS1702" s="11"/>
      <c r="BT1702" s="11"/>
      <c r="BU1702" s="11"/>
      <c r="BV1702" s="15"/>
      <c r="BW1702" s="15"/>
      <c r="BX1702" s="15"/>
      <c r="BY1702" s="15"/>
      <c r="BZ1702" s="15"/>
      <c r="CA1702" s="15"/>
      <c r="CB1702" s="15"/>
      <c r="CC1702" s="15"/>
      <c r="CD1702" s="15"/>
      <c r="CE1702" s="15"/>
      <c r="CF1702" s="15"/>
      <c r="CG1702" s="15"/>
      <c r="CH1702" s="15"/>
      <c r="CI1702" s="15"/>
      <c r="CJ1702" s="15"/>
      <c r="CK1702" s="15"/>
      <c r="CL1702" s="15"/>
      <c r="CM1702" s="15"/>
      <c r="CN1702" s="15"/>
      <c r="CO1702" s="15"/>
      <c r="CP1702" s="15"/>
      <c r="CQ1702" s="15"/>
      <c r="CR1702" s="15"/>
      <c r="CS1702" s="15"/>
      <c r="CT1702" s="15"/>
      <c r="CU1702" s="15"/>
      <c r="CV1702" s="15"/>
      <c r="CW1702" s="15"/>
      <c r="CX1702" s="15"/>
      <c r="CY1702" s="15"/>
      <c r="CZ1702" s="15"/>
      <c r="DA1702" s="15"/>
      <c r="DB1702" s="16"/>
      <c r="DC1702" s="16"/>
      <c r="DD1702" s="16"/>
      <c r="DE1702" s="16"/>
      <c r="DF1702" s="17"/>
      <c r="DG1702" s="16"/>
      <c r="DH1702" s="16"/>
      <c r="DI1702" s="16"/>
      <c r="DJ1702" s="16"/>
      <c r="DK1702" s="16"/>
      <c r="DL1702" s="16"/>
      <c r="DM1702" s="128"/>
      <c r="DN1702" s="16"/>
      <c r="DO1702" s="16"/>
      <c r="DP1702" s="16"/>
      <c r="DQ1702" s="16"/>
      <c r="DR1702" s="16"/>
      <c r="DS1702" s="16"/>
      <c r="DT1702" s="16"/>
      <c r="DU1702" s="16"/>
      <c r="DV1702" s="16"/>
      <c r="DW1702" s="138"/>
      <c r="DX1702" s="137"/>
      <c r="DY1702" s="137"/>
      <c r="DZ1702" s="17"/>
      <c r="EA1702" s="15"/>
      <c r="EB1702" s="15"/>
      <c r="EC1702" s="15"/>
      <c r="ED1702" s="15"/>
    </row>
    <row r="1703" spans="1:134" ht="15" hidden="1" customHeight="1" x14ac:dyDescent="0.3">
      <c r="A1703" s="153"/>
      <c r="B1703" s="337" t="s">
        <v>2552</v>
      </c>
      <c r="C1703" s="553" t="s">
        <v>2575</v>
      </c>
      <c r="D1703" s="152"/>
      <c r="E1703" s="152"/>
      <c r="F1703" s="152"/>
      <c r="G1703" s="152"/>
      <c r="H1703" s="152"/>
      <c r="I1703" s="152"/>
      <c r="J1703" s="152"/>
      <c r="K1703" s="152"/>
      <c r="L1703" s="152"/>
      <c r="M1703" s="152"/>
      <c r="N1703" s="152"/>
      <c r="O1703" s="152"/>
      <c r="P1703" s="152"/>
      <c r="Q1703" s="152"/>
      <c r="R1703" s="152"/>
      <c r="S1703" s="151"/>
      <c r="T1703" s="152"/>
      <c r="U1703" s="152"/>
      <c r="V1703" s="152"/>
      <c r="W1703" s="152"/>
      <c r="X1703" s="152"/>
      <c r="Y1703" s="152"/>
      <c r="Z1703" s="152"/>
      <c r="AA1703" s="152"/>
      <c r="AB1703" s="152"/>
      <c r="AC1703" s="152"/>
      <c r="AD1703" s="152"/>
      <c r="AE1703" s="152"/>
      <c r="AF1703" s="152"/>
      <c r="AG1703" s="152"/>
      <c r="AH1703" s="152"/>
      <c r="AI1703" s="152"/>
      <c r="AJ1703" s="128">
        <f>IF($DM1703=0,0,(IF(_xlfn.BITAND($DM1703, 128),"8,", "") &amp; IF(_xlfn.BITAND($DM1703,64),"7,", "") &amp; IF(_xlfn.BITAND($DM1703,7), _xlfn.BITAND($DM1703,7) &amp; ",", "") &amp; IF(_xlfn.BITAND($DM1703, 56), _xlfn.BITAND($DM1703, 56)/8, "")))</f>
        <v>0</v>
      </c>
      <c r="AK1703" s="129">
        <v>98</v>
      </c>
      <c r="AL1703" s="129">
        <v>31</v>
      </c>
      <c r="AM1703" s="130" t="s">
        <v>165</v>
      </c>
      <c r="AN1703" s="131" t="s">
        <v>2574</v>
      </c>
      <c r="AO1703" s="131" t="s">
        <v>356</v>
      </c>
      <c r="AP1703" s="131" t="s">
        <v>2576</v>
      </c>
      <c r="AQ1703" s="132"/>
      <c r="AR1703" s="224"/>
      <c r="AS1703" s="12"/>
      <c r="AT1703" s="198">
        <v>1</v>
      </c>
      <c r="AU1703" s="198">
        <v>2</v>
      </c>
      <c r="AV1703" s="12" t="s">
        <v>259</v>
      </c>
      <c r="AW1703" s="135">
        <v>0</v>
      </c>
      <c r="AX1703" s="135">
        <v>0</v>
      </c>
      <c r="AY1703" s="135">
        <v>0</v>
      </c>
      <c r="AZ1703" s="135">
        <v>0</v>
      </c>
      <c r="BA1703" s="135">
        <v>0</v>
      </c>
      <c r="BB1703" s="136"/>
      <c r="BC1703" s="136"/>
      <c r="BD1703" s="15"/>
      <c r="BE1703" s="137" t="str">
        <f>IF(C1703="","",C1703)</f>
        <v>Oil level and temperature sensor voltage out of range</v>
      </c>
      <c r="BF1703" s="146"/>
      <c r="BG1703" s="146"/>
      <c r="BH1703" s="146"/>
      <c r="BI1703" s="11"/>
      <c r="BJ1703" s="11"/>
      <c r="BK1703" s="11"/>
      <c r="BL1703" s="11"/>
      <c r="BM1703" s="11"/>
      <c r="BN1703" s="11"/>
      <c r="BO1703" s="11"/>
      <c r="BP1703" s="11"/>
      <c r="BQ1703" s="11"/>
      <c r="BR1703" s="11"/>
      <c r="BS1703" s="11"/>
      <c r="BT1703" s="11"/>
      <c r="BU1703" s="11"/>
      <c r="BV1703" s="15">
        <f>IF(UPPER(TRIM(D1703))="X",1,0)</f>
        <v>0</v>
      </c>
      <c r="BW1703" s="15">
        <f>IF(UPPER(TRIM(E1703))="X",1,0)</f>
        <v>0</v>
      </c>
      <c r="BX1703" s="15">
        <f>IF(UPPER(TRIM(F1703))="X",1,0)</f>
        <v>0</v>
      </c>
      <c r="BY1703" s="15">
        <f>IF(UPPER(TRIM(G1703))="X",1,0)</f>
        <v>0</v>
      </c>
      <c r="BZ1703" s="15">
        <f>IF(UPPER(TRIM(H1703))="X",1,0)</f>
        <v>0</v>
      </c>
      <c r="CA1703" s="15">
        <f>IF(UPPER(TRIM(J1703))="X",1,0)</f>
        <v>0</v>
      </c>
      <c r="CB1703" s="15">
        <f>IF(UPPER(TRIM(L1703))="X",1,0)</f>
        <v>0</v>
      </c>
      <c r="CC1703" s="15">
        <f>IF(UPPER(TRIM(M1703))="X",1,0)</f>
        <v>0</v>
      </c>
      <c r="CD1703" s="15">
        <f>IF(UPPER(TRIM(I1703))="X",1,0)</f>
        <v>0</v>
      </c>
      <c r="CE1703" s="15">
        <f>IF(UPPER(TRIM(K1703))="X",1,0)</f>
        <v>0</v>
      </c>
      <c r="CF1703" s="15">
        <f t="shared" ref="CF1703:CX1703" si="793">IF(UPPER(TRIM(N1703))="X",1,0)</f>
        <v>0</v>
      </c>
      <c r="CG1703" s="15">
        <f t="shared" si="793"/>
        <v>0</v>
      </c>
      <c r="CH1703" s="15">
        <f t="shared" si="793"/>
        <v>0</v>
      </c>
      <c r="CI1703" s="15">
        <f t="shared" si="793"/>
        <v>0</v>
      </c>
      <c r="CJ1703" s="15">
        <f t="shared" si="793"/>
        <v>0</v>
      </c>
      <c r="CK1703" s="15">
        <f t="shared" si="793"/>
        <v>0</v>
      </c>
      <c r="CL1703" s="15">
        <f t="shared" si="793"/>
        <v>0</v>
      </c>
      <c r="CM1703" s="15">
        <f t="shared" si="793"/>
        <v>0</v>
      </c>
      <c r="CN1703" s="15">
        <f t="shared" si="793"/>
        <v>0</v>
      </c>
      <c r="CO1703" s="15">
        <f t="shared" si="793"/>
        <v>0</v>
      </c>
      <c r="CP1703" s="15">
        <f t="shared" si="793"/>
        <v>0</v>
      </c>
      <c r="CQ1703" s="15">
        <f t="shared" si="793"/>
        <v>0</v>
      </c>
      <c r="CR1703" s="15">
        <f t="shared" si="793"/>
        <v>0</v>
      </c>
      <c r="CS1703" s="15">
        <f t="shared" si="793"/>
        <v>0</v>
      </c>
      <c r="CT1703" s="15">
        <f t="shared" si="793"/>
        <v>0</v>
      </c>
      <c r="CU1703" s="15">
        <f t="shared" si="793"/>
        <v>0</v>
      </c>
      <c r="CV1703" s="15">
        <f t="shared" si="793"/>
        <v>0</v>
      </c>
      <c r="CW1703" s="15">
        <f t="shared" si="793"/>
        <v>0</v>
      </c>
      <c r="CX1703" s="15">
        <f t="shared" si="793"/>
        <v>0</v>
      </c>
      <c r="CY1703" s="15">
        <v>0</v>
      </c>
      <c r="CZ1703" s="15">
        <f>IF(UPPER(TRIM(AH1703))="X",1,0)</f>
        <v>0</v>
      </c>
      <c r="DA1703" s="15">
        <v>0</v>
      </c>
      <c r="DB1703" s="16">
        <f>IF(UPPER(TRIM(AM1703))="P", 0, IF(UPPER(TRIM(AM1703))="C", 16384, IF(UPPER(TRIM(AM1703))="B", 32768, IF(UPPER(TRIM(AM1703))="U", 49152, -1))))</f>
        <v>0</v>
      </c>
      <c r="DC1703" s="16">
        <f>HEX2DEC(AN1703)</f>
        <v>9482</v>
      </c>
      <c r="DD1703" s="16">
        <f>IF(UPPER(TRIM(BB1703))="",0,IF(UPPER(TRIM(BB1703))="M",32,IF(UPPER(TRIM(BB1703))="H",64,IF(UPPER(TRIM(BB1703))="I",128,-1))))</f>
        <v>0</v>
      </c>
      <c r="DE1703" s="16">
        <f>IF(UPPER(TRIM(BC1703))="",0, IF(UPPER(TRIM(BC1703))="U",1,IF(UPPER(TRIM(BC1703))="A",2,IF(UPPER(TRIM(BC1703))="B1",4,IF(UPPER(TRIM(BC1703))="B2",8,IF(UPPER(TRIM(BC1703))="C",16,-1))))))</f>
        <v>0</v>
      </c>
      <c r="DF1703" s="17"/>
      <c r="DG1703" s="16">
        <v>738</v>
      </c>
      <c r="DH1703" s="16">
        <f>AK1703</f>
        <v>98</v>
      </c>
      <c r="DI1703" s="16">
        <f>AL1703</f>
        <v>31</v>
      </c>
      <c r="DJ1703" s="16">
        <f>DB1703 + DC1703</f>
        <v>9482</v>
      </c>
      <c r="DK1703" s="16">
        <f>HEX2DEC(AO1703)</f>
        <v>28</v>
      </c>
      <c r="DL1703" s="16">
        <f>HEX2DEC(AP1703)</f>
        <v>9483</v>
      </c>
      <c r="DM1703" s="128">
        <v>0</v>
      </c>
      <c r="DN1703" s="16">
        <v>568</v>
      </c>
      <c r="DO1703" s="16">
        <f>BV1703*2^15+BW1703*2^14+BX1703*2^13+BY1703*2^12+BZ1703*2^11+CA1703*2^10+CB1703*2^9+CC1703*2^8+CD1703*2^7+CE1703*2^6+CF1703*2^5+CG1703*2^4+CH1703*2^3+CI1703*2^2+CJ1703*2^1+CK1703*2^0</f>
        <v>0</v>
      </c>
      <c r="DP1703" s="16">
        <f>CL1703*2^15+CM1703*2^14+CN1703*2^13+CO1703*2^12+CP1703*2^11+CQ1703*2^10+CR1703*2^9+CS1703*2^8+CT1703*2^7+CU1703*2^6+CV1703*2^5+CW1703*2^4+CX1703*2^3+CY1703*2^2+CZ1703*2^1+DA1703*2^0</f>
        <v>0</v>
      </c>
      <c r="DQ1703" s="16">
        <f>IF(DS1703=2,AT1703*1000,AT1703)</f>
        <v>1000</v>
      </c>
      <c r="DR1703" s="16">
        <f>IF(DT1703=2,AU1703*1000,AU1703)</f>
        <v>2000</v>
      </c>
      <c r="DS1703" s="16">
        <v>2</v>
      </c>
      <c r="DT1703" s="16">
        <v>2</v>
      </c>
      <c r="DU1703" s="16">
        <f>MAX(0,MIN(AX1703,3))*2^14+MAX(0,MIN(AY1703,3))*2^12+MAX(0,MIN(AZ1703,3))*2^10+MAX(0,MIN(BA1703,3))*2^8+IF(AW1703&lt;0,31,IF(AW1703&gt;30,30,AW1703))</f>
        <v>0</v>
      </c>
      <c r="DV1703" s="16">
        <f>DD1703 + DE1703</f>
        <v>0</v>
      </c>
      <c r="DW1703" s="138"/>
      <c r="DX1703" s="137"/>
      <c r="DY1703" s="137"/>
      <c r="DZ1703" s="17"/>
      <c r="EA1703" s="15"/>
      <c r="EB1703" s="15"/>
      <c r="EC1703" s="15"/>
      <c r="ED1703" s="15"/>
    </row>
    <row r="1704" spans="1:134" ht="15" hidden="1" customHeight="1" x14ac:dyDescent="0.3">
      <c r="A1704" s="153"/>
      <c r="B1704" s="337" t="s">
        <v>2577</v>
      </c>
      <c r="C1704" s="553"/>
      <c r="D1704" s="257"/>
      <c r="E1704" s="204"/>
      <c r="F1704" s="257"/>
      <c r="G1704" s="204"/>
      <c r="H1704" s="257"/>
      <c r="I1704" s="257"/>
      <c r="J1704" s="257"/>
      <c r="K1704" s="257"/>
      <c r="L1704" s="257"/>
      <c r="M1704" s="257"/>
      <c r="N1704" s="257"/>
      <c r="O1704" s="257"/>
      <c r="P1704" s="257"/>
      <c r="Q1704" s="257"/>
      <c r="R1704" s="257"/>
      <c r="S1704" s="257"/>
      <c r="T1704" s="257"/>
      <c r="U1704" s="257"/>
      <c r="V1704" s="257"/>
      <c r="W1704" s="257"/>
      <c r="X1704" s="257"/>
      <c r="Y1704" s="257"/>
      <c r="Z1704" s="257"/>
      <c r="AA1704" s="257"/>
      <c r="AB1704" s="257"/>
      <c r="AC1704" s="257"/>
      <c r="AD1704" s="257"/>
      <c r="AE1704" s="257"/>
      <c r="AF1704" s="257"/>
      <c r="AG1704" s="257"/>
      <c r="AH1704" s="257"/>
      <c r="AI1704" s="257"/>
      <c r="AJ1704" s="128"/>
      <c r="AK1704" s="143"/>
      <c r="AL1704" s="143"/>
      <c r="AM1704" s="144"/>
      <c r="AN1704" s="145"/>
      <c r="AO1704" s="145"/>
      <c r="AP1704" s="145"/>
      <c r="AQ1704" s="132"/>
      <c r="AR1704" s="224"/>
      <c r="AS1704" s="12"/>
      <c r="AT1704" s="224"/>
      <c r="AU1704" s="224"/>
      <c r="AV1704" s="12"/>
      <c r="AW1704" s="12"/>
      <c r="AX1704" s="12"/>
      <c r="AY1704" s="12"/>
      <c r="AZ1704" s="12"/>
      <c r="BA1704" s="12"/>
      <c r="BB1704" s="14"/>
      <c r="BC1704" s="14"/>
      <c r="BD1704" s="15"/>
      <c r="BE1704" s="137"/>
      <c r="BF1704" s="146"/>
      <c r="BG1704" s="146"/>
      <c r="BH1704" s="146"/>
      <c r="BI1704" s="11"/>
      <c r="BJ1704" s="11"/>
      <c r="BK1704" s="11"/>
      <c r="BL1704" s="11"/>
      <c r="BM1704" s="11"/>
      <c r="BN1704" s="11"/>
      <c r="BO1704" s="11"/>
      <c r="BP1704" s="11"/>
      <c r="BQ1704" s="11"/>
      <c r="BR1704" s="11"/>
      <c r="BS1704" s="11"/>
      <c r="BT1704" s="11"/>
      <c r="BU1704" s="11"/>
      <c r="BV1704" s="15"/>
      <c r="BW1704" s="15"/>
      <c r="BX1704" s="15"/>
      <c r="BY1704" s="15"/>
      <c r="BZ1704" s="15"/>
      <c r="CA1704" s="15"/>
      <c r="CB1704" s="15"/>
      <c r="CC1704" s="15"/>
      <c r="CD1704" s="15"/>
      <c r="CE1704" s="15"/>
      <c r="CF1704" s="15"/>
      <c r="CG1704" s="15"/>
      <c r="CH1704" s="15"/>
      <c r="CI1704" s="15"/>
      <c r="CJ1704" s="15"/>
      <c r="CK1704" s="15"/>
      <c r="CL1704" s="15"/>
      <c r="CM1704" s="15"/>
      <c r="CN1704" s="15"/>
      <c r="CO1704" s="15"/>
      <c r="CP1704" s="15"/>
      <c r="CQ1704" s="15"/>
      <c r="CR1704" s="15"/>
      <c r="CS1704" s="15"/>
      <c r="CT1704" s="15"/>
      <c r="CU1704" s="15"/>
      <c r="CV1704" s="15"/>
      <c r="CW1704" s="15"/>
      <c r="CX1704" s="15"/>
      <c r="CY1704" s="15"/>
      <c r="CZ1704" s="15"/>
      <c r="DA1704" s="15"/>
      <c r="DB1704" s="16"/>
      <c r="DC1704" s="16"/>
      <c r="DD1704" s="16"/>
      <c r="DE1704" s="16"/>
      <c r="DF1704" s="17"/>
      <c r="DG1704" s="16"/>
      <c r="DH1704" s="16"/>
      <c r="DI1704" s="16"/>
      <c r="DJ1704" s="16"/>
      <c r="DK1704" s="16"/>
      <c r="DL1704" s="16"/>
      <c r="DM1704" s="128"/>
      <c r="DN1704" s="16"/>
      <c r="DO1704" s="16"/>
      <c r="DP1704" s="16"/>
      <c r="DQ1704" s="16"/>
      <c r="DR1704" s="16"/>
      <c r="DS1704" s="16"/>
      <c r="DT1704" s="16"/>
      <c r="DU1704" s="16"/>
      <c r="DV1704" s="16"/>
      <c r="DW1704" s="138"/>
      <c r="DX1704" s="137"/>
      <c r="DY1704" s="137"/>
      <c r="DZ1704" s="17"/>
      <c r="EA1704" s="15"/>
      <c r="EB1704" s="15"/>
      <c r="EC1704" s="15"/>
      <c r="ED1704" s="15"/>
    </row>
    <row r="1705" spans="1:134" ht="15" hidden="1" customHeight="1" x14ac:dyDescent="0.3">
      <c r="A1705" s="340"/>
      <c r="B1705" s="444" t="s">
        <v>2578</v>
      </c>
      <c r="C1705" s="564" t="s">
        <v>2579</v>
      </c>
      <c r="D1705" s="281"/>
      <c r="E1705" s="152"/>
      <c r="F1705" s="268"/>
      <c r="G1705" s="152"/>
      <c r="H1705" s="268"/>
      <c r="I1705" s="268"/>
      <c r="J1705" s="268"/>
      <c r="K1705" s="268"/>
      <c r="L1705" s="268"/>
      <c r="M1705" s="268"/>
      <c r="N1705" s="268"/>
      <c r="O1705" s="268"/>
      <c r="P1705" s="268"/>
      <c r="Q1705" s="268"/>
      <c r="R1705" s="268"/>
      <c r="S1705" s="202"/>
      <c r="T1705" s="268"/>
      <c r="U1705" s="268"/>
      <c r="V1705" s="268"/>
      <c r="W1705" s="268"/>
      <c r="X1705" s="268"/>
      <c r="Y1705" s="268"/>
      <c r="Z1705" s="268"/>
      <c r="AA1705" s="268"/>
      <c r="AB1705" s="268"/>
      <c r="AC1705" s="268"/>
      <c r="AD1705" s="268"/>
      <c r="AE1705" s="268"/>
      <c r="AF1705" s="268"/>
      <c r="AG1705" s="268"/>
      <c r="AH1705" s="268"/>
      <c r="AI1705" s="268"/>
      <c r="AJ1705" s="128">
        <f>IF($DM1705=0,0,(IF(_xlfn.BITAND($DM1705, 128),"8,", "") &amp; IF(_xlfn.BITAND($DM1705,64),"7,", "") &amp; IF(_xlfn.BITAND($DM1705,7), _xlfn.BITAND($DM1705,7) &amp; ",", "") &amp; IF(_xlfn.BITAND($DM1705, 56), _xlfn.BITAND($DM1705, 56)/8, "")))</f>
        <v>0</v>
      </c>
      <c r="AK1705" s="129">
        <v>98</v>
      </c>
      <c r="AL1705" s="129">
        <v>31</v>
      </c>
      <c r="AM1705" s="130" t="s">
        <v>165</v>
      </c>
      <c r="AN1705" s="131" t="s">
        <v>2574</v>
      </c>
      <c r="AO1705" s="131" t="s">
        <v>356</v>
      </c>
      <c r="AP1705" s="131" t="s">
        <v>2576</v>
      </c>
      <c r="AQ1705" s="132"/>
      <c r="AR1705" s="224"/>
      <c r="AS1705" s="12"/>
      <c r="AT1705" s="198">
        <v>1</v>
      </c>
      <c r="AU1705" s="198">
        <v>2</v>
      </c>
      <c r="AV1705" s="12" t="s">
        <v>259</v>
      </c>
      <c r="AW1705" s="135">
        <v>0</v>
      </c>
      <c r="AX1705" s="135">
        <v>0</v>
      </c>
      <c r="AY1705" s="135">
        <v>0</v>
      </c>
      <c r="AZ1705" s="135">
        <v>0</v>
      </c>
      <c r="BA1705" s="135">
        <v>0</v>
      </c>
      <c r="BB1705" s="136"/>
      <c r="BC1705" s="136"/>
      <c r="BD1705" s="15"/>
      <c r="BE1705" s="137" t="str">
        <f>IF(C1705="","",C1705)</f>
        <v>Oil level out of range</v>
      </c>
      <c r="BF1705" s="146"/>
      <c r="BG1705" s="146"/>
      <c r="BH1705" s="146"/>
      <c r="BI1705" s="11"/>
      <c r="BJ1705" s="11"/>
      <c r="BK1705" s="11"/>
      <c r="BL1705" s="11"/>
      <c r="BM1705" s="11"/>
      <c r="BN1705" s="11"/>
      <c r="BO1705" s="11"/>
      <c r="BP1705" s="11"/>
      <c r="BQ1705" s="11"/>
      <c r="BR1705" s="11"/>
      <c r="BS1705" s="11"/>
      <c r="BT1705" s="11"/>
      <c r="BU1705" s="11"/>
      <c r="BV1705" s="15">
        <f t="shared" ref="BV1705:BZ1706" si="794">IF(UPPER(TRIM(D1705))="X",1,0)</f>
        <v>0</v>
      </c>
      <c r="BW1705" s="15">
        <f t="shared" si="794"/>
        <v>0</v>
      </c>
      <c r="BX1705" s="15">
        <f t="shared" si="794"/>
        <v>0</v>
      </c>
      <c r="BY1705" s="15">
        <f t="shared" si="794"/>
        <v>0</v>
      </c>
      <c r="BZ1705" s="15">
        <f t="shared" si="794"/>
        <v>0</v>
      </c>
      <c r="CA1705" s="15">
        <f>IF(UPPER(TRIM(J1705))="X",1,0)</f>
        <v>0</v>
      </c>
      <c r="CB1705" s="15">
        <f>IF(UPPER(TRIM(L1705))="X",1,0)</f>
        <v>0</v>
      </c>
      <c r="CC1705" s="15">
        <f>IF(UPPER(TRIM(M1705))="X",1,0)</f>
        <v>0</v>
      </c>
      <c r="CD1705" s="15">
        <f>IF(UPPER(TRIM(I1705))="X",1,0)</f>
        <v>0</v>
      </c>
      <c r="CE1705" s="15">
        <f>IF(UPPER(TRIM(K1705))="X",1,0)</f>
        <v>0</v>
      </c>
      <c r="CF1705" s="15">
        <f t="shared" ref="CF1705:CU1706" si="795">IF(UPPER(TRIM(N1705))="X",1,0)</f>
        <v>0</v>
      </c>
      <c r="CG1705" s="15">
        <f t="shared" si="795"/>
        <v>0</v>
      </c>
      <c r="CH1705" s="15">
        <f t="shared" si="795"/>
        <v>0</v>
      </c>
      <c r="CI1705" s="15">
        <f t="shared" si="795"/>
        <v>0</v>
      </c>
      <c r="CJ1705" s="15">
        <f t="shared" si="795"/>
        <v>0</v>
      </c>
      <c r="CK1705" s="15">
        <f t="shared" si="795"/>
        <v>0</v>
      </c>
      <c r="CL1705" s="15">
        <f t="shared" si="795"/>
        <v>0</v>
      </c>
      <c r="CM1705" s="15">
        <f t="shared" si="795"/>
        <v>0</v>
      </c>
      <c r="CN1705" s="15">
        <f t="shared" si="795"/>
        <v>0</v>
      </c>
      <c r="CO1705" s="15">
        <f t="shared" si="795"/>
        <v>0</v>
      </c>
      <c r="CP1705" s="15">
        <f t="shared" si="795"/>
        <v>0</v>
      </c>
      <c r="CQ1705" s="15">
        <f t="shared" si="795"/>
        <v>0</v>
      </c>
      <c r="CR1705" s="15">
        <f t="shared" si="795"/>
        <v>0</v>
      </c>
      <c r="CS1705" s="15">
        <f t="shared" si="795"/>
        <v>0</v>
      </c>
      <c r="CT1705" s="15">
        <f t="shared" si="795"/>
        <v>0</v>
      </c>
      <c r="CU1705" s="15">
        <f t="shared" si="795"/>
        <v>0</v>
      </c>
      <c r="CV1705" s="15">
        <f t="shared" ref="CP1705:CX1706" si="796">IF(UPPER(TRIM(AD1705))="X",1,0)</f>
        <v>0</v>
      </c>
      <c r="CW1705" s="15">
        <f t="shared" si="796"/>
        <v>0</v>
      </c>
      <c r="CX1705" s="15">
        <f t="shared" si="796"/>
        <v>0</v>
      </c>
      <c r="CY1705" s="15">
        <v>0</v>
      </c>
      <c r="CZ1705" s="15">
        <f>IF(UPPER(TRIM(AH1705))="X",1,0)</f>
        <v>0</v>
      </c>
      <c r="DA1705" s="15">
        <v>0</v>
      </c>
      <c r="DB1705" s="16">
        <f>IF(UPPER(TRIM(AM1705))="P", 0, IF(UPPER(TRIM(AM1705))="C", 16384, IF(UPPER(TRIM(AM1705))="B", 32768, IF(UPPER(TRIM(AM1705))="U", 49152, -1))))</f>
        <v>0</v>
      </c>
      <c r="DC1705" s="16">
        <f>HEX2DEC(AN1705)</f>
        <v>9482</v>
      </c>
      <c r="DD1705" s="16">
        <f>IF(UPPER(TRIM(BB1705))="",0,IF(UPPER(TRIM(BB1705))="M",32,IF(UPPER(TRIM(BB1705))="H",64,IF(UPPER(TRIM(BB1705))="I",128,-1))))</f>
        <v>0</v>
      </c>
      <c r="DE1705" s="16">
        <f>IF(UPPER(TRIM(BC1705))="",0, IF(UPPER(TRIM(BC1705))="U",1,IF(UPPER(TRIM(BC1705))="A",2,IF(UPPER(TRIM(BC1705))="B1",4,IF(UPPER(TRIM(BC1705))="B2",8,IF(UPPER(TRIM(BC1705))="C",16,-1))))))</f>
        <v>0</v>
      </c>
      <c r="DF1705" s="17"/>
      <c r="DG1705" s="16">
        <v>739</v>
      </c>
      <c r="DH1705" s="16">
        <f>AK1705</f>
        <v>98</v>
      </c>
      <c r="DI1705" s="16">
        <f>AL1705</f>
        <v>31</v>
      </c>
      <c r="DJ1705" s="16">
        <f>DB1705 + DC1705</f>
        <v>9482</v>
      </c>
      <c r="DK1705" s="16">
        <f>HEX2DEC(AO1705)</f>
        <v>28</v>
      </c>
      <c r="DL1705" s="16">
        <f>HEX2DEC(AP1705)</f>
        <v>9483</v>
      </c>
      <c r="DM1705" s="128">
        <v>0</v>
      </c>
      <c r="DN1705" s="16">
        <v>569</v>
      </c>
      <c r="DO1705" s="16">
        <f>BV1705*2^15+BW1705*2^14+BX1705*2^13+BY1705*2^12+BZ1705*2^11+CA1705*2^10+CB1705*2^9+CC1705*2^8+CD1705*2^7+CE1705*2^6+CF1705*2^5+CG1705*2^4+CH1705*2^3+CI1705*2^2+CJ1705*2^1+CK1705*2^0</f>
        <v>0</v>
      </c>
      <c r="DP1705" s="16">
        <f>CL1705*2^15+CM1705*2^14+CN1705*2^13+CO1705*2^12+CP1705*2^11+CQ1705*2^10+CR1705*2^9+CS1705*2^8+CT1705*2^7+CU1705*2^6+CV1705*2^5+CW1705*2^4+CX1705*2^3+CY1705*2^2+CZ1705*2^1+DA1705*2^0</f>
        <v>0</v>
      </c>
      <c r="DQ1705" s="16">
        <f>IF(DS1705=2,AT1705*1000,AT1705)</f>
        <v>1000</v>
      </c>
      <c r="DR1705" s="16">
        <f>IF(DT1705=2,AU1705*1000,AU1705)</f>
        <v>2000</v>
      </c>
      <c r="DS1705" s="16">
        <v>2</v>
      </c>
      <c r="DT1705" s="16">
        <v>2</v>
      </c>
      <c r="DU1705" s="16">
        <f>MAX(0,MIN(AX1705,3))*2^14+MAX(0,MIN(AY1705,3))*2^12+MAX(0,MIN(AZ1705,3))*2^10+MAX(0,MIN(BA1705,3))*2^8+IF(AW1705&lt;0,31,IF(AW1705&gt;30,30,AW1705))</f>
        <v>0</v>
      </c>
      <c r="DV1705" s="16">
        <f>DD1705 + DE1705</f>
        <v>0</v>
      </c>
      <c r="DW1705" s="138"/>
      <c r="DX1705" s="137"/>
      <c r="DY1705" s="137"/>
      <c r="DZ1705" s="17"/>
      <c r="EA1705" s="15"/>
      <c r="EB1705" s="15"/>
      <c r="EC1705" s="15"/>
      <c r="ED1705" s="15"/>
    </row>
    <row r="1706" spans="1:134" ht="15" hidden="1" customHeight="1" x14ac:dyDescent="0.3">
      <c r="A1706" s="220"/>
      <c r="B1706" s="337"/>
      <c r="C1706" s="553" t="s">
        <v>2580</v>
      </c>
      <c r="D1706" s="152"/>
      <c r="E1706" s="151"/>
      <c r="F1706" s="152"/>
      <c r="G1706" s="151"/>
      <c r="H1706" s="152"/>
      <c r="I1706" s="152"/>
      <c r="J1706" s="152"/>
      <c r="K1706" s="152"/>
      <c r="L1706" s="152"/>
      <c r="M1706" s="152"/>
      <c r="N1706" s="152"/>
      <c r="O1706" s="152"/>
      <c r="P1706" s="152"/>
      <c r="Q1706" s="152"/>
      <c r="R1706" s="152"/>
      <c r="S1706" s="151"/>
      <c r="T1706" s="152"/>
      <c r="U1706" s="152"/>
      <c r="V1706" s="152"/>
      <c r="W1706" s="152"/>
      <c r="X1706" s="152"/>
      <c r="Y1706" s="152"/>
      <c r="Z1706" s="152"/>
      <c r="AA1706" s="152"/>
      <c r="AB1706" s="152"/>
      <c r="AC1706" s="152"/>
      <c r="AD1706" s="152"/>
      <c r="AE1706" s="152"/>
      <c r="AF1706" s="152"/>
      <c r="AG1706" s="152"/>
      <c r="AH1706" s="152"/>
      <c r="AI1706" s="152"/>
      <c r="AJ1706" s="128">
        <f>IF($DM1706=0,0,(IF(_xlfn.BITAND($DM1706, 128),"8,", "") &amp; IF(_xlfn.BITAND($DM1706,64),"7,", "") &amp; IF(_xlfn.BITAND($DM1706,7), _xlfn.BITAND($DM1706,7) &amp; ",", "") &amp; IF(_xlfn.BITAND($DM1706, 56), _xlfn.BITAND($DM1706, 56)/8, "")))</f>
        <v>0</v>
      </c>
      <c r="AK1706" s="129">
        <v>98</v>
      </c>
      <c r="AL1706" s="129">
        <v>1</v>
      </c>
      <c r="AM1706" s="130" t="s">
        <v>165</v>
      </c>
      <c r="AN1706" s="131" t="s">
        <v>2581</v>
      </c>
      <c r="AO1706" s="131" t="s">
        <v>167</v>
      </c>
      <c r="AP1706" s="131" t="s">
        <v>2581</v>
      </c>
      <c r="AQ1706" s="132" t="s">
        <v>2582</v>
      </c>
      <c r="AR1706" s="133">
        <v>50</v>
      </c>
      <c r="AS1706" s="12" t="s">
        <v>2583</v>
      </c>
      <c r="AT1706" s="198">
        <v>10</v>
      </c>
      <c r="AU1706" s="198">
        <v>5</v>
      </c>
      <c r="AV1706" s="12" t="s">
        <v>259</v>
      </c>
      <c r="AW1706" s="135">
        <v>0</v>
      </c>
      <c r="AX1706" s="135">
        <v>0</v>
      </c>
      <c r="AY1706" s="135">
        <v>0</v>
      </c>
      <c r="AZ1706" s="135">
        <v>0</v>
      </c>
      <c r="BA1706" s="135">
        <v>0</v>
      </c>
      <c r="BB1706" s="136"/>
      <c r="BC1706" s="136"/>
      <c r="BD1706" s="15"/>
      <c r="BE1706" s="137" t="str">
        <f>IF(C1706="","",C1706)</f>
        <v>Oil level too low</v>
      </c>
      <c r="BF1706" s="146"/>
      <c r="BG1706" s="146"/>
      <c r="BH1706" s="146"/>
      <c r="BI1706" s="11"/>
      <c r="BJ1706" s="11"/>
      <c r="BK1706" s="11"/>
      <c r="BL1706" s="11"/>
      <c r="BM1706" s="11"/>
      <c r="BN1706" s="11"/>
      <c r="BO1706" s="11"/>
      <c r="BP1706" s="11"/>
      <c r="BQ1706" s="11"/>
      <c r="BR1706" s="11"/>
      <c r="BS1706" s="11"/>
      <c r="BT1706" s="11"/>
      <c r="BU1706" s="11"/>
      <c r="BV1706" s="15">
        <f t="shared" si="794"/>
        <v>0</v>
      </c>
      <c r="BW1706" s="15">
        <f t="shared" si="794"/>
        <v>0</v>
      </c>
      <c r="BX1706" s="15">
        <f t="shared" si="794"/>
        <v>0</v>
      </c>
      <c r="BY1706" s="15">
        <f t="shared" si="794"/>
        <v>0</v>
      </c>
      <c r="BZ1706" s="15">
        <f t="shared" si="794"/>
        <v>0</v>
      </c>
      <c r="CA1706" s="15">
        <f>IF(UPPER(TRIM(J1706))="X",1,0)</f>
        <v>0</v>
      </c>
      <c r="CB1706" s="15">
        <f>IF(UPPER(TRIM(L1706))="X",1,0)</f>
        <v>0</v>
      </c>
      <c r="CC1706" s="15">
        <f>IF(UPPER(TRIM(M1706))="X",1,0)</f>
        <v>0</v>
      </c>
      <c r="CD1706" s="15">
        <f>IF(UPPER(TRIM(I1706))="X",1,0)</f>
        <v>0</v>
      </c>
      <c r="CE1706" s="15">
        <f>IF(UPPER(TRIM(K1706))="X",1,0)</f>
        <v>0</v>
      </c>
      <c r="CF1706" s="15">
        <f t="shared" si="795"/>
        <v>0</v>
      </c>
      <c r="CG1706" s="15">
        <f t="shared" si="795"/>
        <v>0</v>
      </c>
      <c r="CH1706" s="15">
        <f t="shared" si="795"/>
        <v>0</v>
      </c>
      <c r="CI1706" s="15">
        <f t="shared" si="795"/>
        <v>0</v>
      </c>
      <c r="CJ1706" s="15">
        <f t="shared" si="795"/>
        <v>0</v>
      </c>
      <c r="CK1706" s="15">
        <f t="shared" si="795"/>
        <v>0</v>
      </c>
      <c r="CL1706" s="15">
        <f t="shared" si="795"/>
        <v>0</v>
      </c>
      <c r="CM1706" s="15">
        <f t="shared" si="795"/>
        <v>0</v>
      </c>
      <c r="CN1706" s="15">
        <f t="shared" si="795"/>
        <v>0</v>
      </c>
      <c r="CO1706" s="15">
        <f t="shared" si="795"/>
        <v>0</v>
      </c>
      <c r="CP1706" s="15">
        <f t="shared" si="796"/>
        <v>0</v>
      </c>
      <c r="CQ1706" s="15">
        <f t="shared" si="796"/>
        <v>0</v>
      </c>
      <c r="CR1706" s="15">
        <f t="shared" si="796"/>
        <v>0</v>
      </c>
      <c r="CS1706" s="15">
        <f t="shared" si="796"/>
        <v>0</v>
      </c>
      <c r="CT1706" s="15">
        <f t="shared" si="796"/>
        <v>0</v>
      </c>
      <c r="CU1706" s="15">
        <f t="shared" si="796"/>
        <v>0</v>
      </c>
      <c r="CV1706" s="15">
        <f t="shared" si="796"/>
        <v>0</v>
      </c>
      <c r="CW1706" s="15">
        <f t="shared" si="796"/>
        <v>0</v>
      </c>
      <c r="CX1706" s="15">
        <f t="shared" si="796"/>
        <v>0</v>
      </c>
      <c r="CY1706" s="15">
        <v>0</v>
      </c>
      <c r="CZ1706" s="15">
        <f>IF(UPPER(TRIM(AH1706))="X",1,0)</f>
        <v>0</v>
      </c>
      <c r="DA1706" s="15">
        <v>0</v>
      </c>
      <c r="DB1706" s="16">
        <f>IF(UPPER(TRIM(AM1706))="P", 0, IF(UPPER(TRIM(AM1706))="C", 16384, IF(UPPER(TRIM(AM1706))="B", 32768, IF(UPPER(TRIM(AM1706))="U", 49152, -1))))</f>
        <v>0</v>
      </c>
      <c r="DC1706" s="16">
        <f>HEX2DEC(AN1706)</f>
        <v>9487</v>
      </c>
      <c r="DD1706" s="16">
        <f>IF(UPPER(TRIM(BB1706))="",0,IF(UPPER(TRIM(BB1706))="M",32,IF(UPPER(TRIM(BB1706))="H",64,IF(UPPER(TRIM(BB1706))="I",128,-1))))</f>
        <v>0</v>
      </c>
      <c r="DE1706" s="16">
        <f>IF(UPPER(TRIM(BC1706))="",0, IF(UPPER(TRIM(BC1706))="U",1,IF(UPPER(TRIM(BC1706))="A",2,IF(UPPER(TRIM(BC1706))="B1",4,IF(UPPER(TRIM(BC1706))="B2",8,IF(UPPER(TRIM(BC1706))="C",16,-1))))))</f>
        <v>0</v>
      </c>
      <c r="DF1706" s="17"/>
      <c r="DG1706" s="16">
        <v>741</v>
      </c>
      <c r="DH1706" s="16">
        <f>AK1706</f>
        <v>98</v>
      </c>
      <c r="DI1706" s="16">
        <f>AL1706</f>
        <v>1</v>
      </c>
      <c r="DJ1706" s="16">
        <f>DB1706 + DC1706</f>
        <v>9487</v>
      </c>
      <c r="DK1706" s="16">
        <f>HEX2DEC(AO1706)</f>
        <v>0</v>
      </c>
      <c r="DL1706" s="16">
        <f>HEX2DEC(AP1706)</f>
        <v>9487</v>
      </c>
      <c r="DM1706" s="128">
        <v>0</v>
      </c>
      <c r="DN1706" s="16">
        <v>571</v>
      </c>
      <c r="DO1706" s="16">
        <f>BV1706*2^15+BW1706*2^14+BX1706*2^13+BY1706*2^12+BZ1706*2^11+CA1706*2^10+CB1706*2^9+CC1706*2^8+CD1706*2^7+CE1706*2^6+CF1706*2^5+CG1706*2^4+CH1706*2^3+CI1706*2^2+CJ1706*2^1+CK1706*2^0</f>
        <v>0</v>
      </c>
      <c r="DP1706" s="16">
        <f>CL1706*2^15+CM1706*2^14+CN1706*2^13+CO1706*2^12+CP1706*2^11+CQ1706*2^10+CR1706*2^9+CS1706*2^8+CT1706*2^7+CU1706*2^6+CV1706*2^5+CW1706*2^4+CX1706*2^3+CY1706*2^2+CZ1706*2^1+DA1706*2^0</f>
        <v>0</v>
      </c>
      <c r="DQ1706" s="16">
        <f>IF(DS1706=2,AT1706*1000,AT1706)</f>
        <v>10000</v>
      </c>
      <c r="DR1706" s="16">
        <f>IF(DT1706=2,AU1706*1000,AU1706)</f>
        <v>5000</v>
      </c>
      <c r="DS1706" s="16">
        <v>2</v>
      </c>
      <c r="DT1706" s="16">
        <v>2</v>
      </c>
      <c r="DU1706" s="16">
        <f>MAX(0,MIN(AX1706,3))*2^14+MAX(0,MIN(AY1706,3))*2^12+MAX(0,MIN(AZ1706,3))*2^10+MAX(0,MIN(BA1706,3))*2^8+IF(AW1706&lt;0,31,IF(AW1706&gt;30,30,AW1706))</f>
        <v>0</v>
      </c>
      <c r="DV1706" s="16">
        <f>DD1706 + DE1706</f>
        <v>0</v>
      </c>
      <c r="DW1706" s="138"/>
      <c r="DX1706" s="137"/>
      <c r="DY1706" s="137"/>
      <c r="DZ1706" s="17"/>
      <c r="EA1706" s="15"/>
      <c r="EB1706" s="15"/>
      <c r="EC1706" s="15"/>
      <c r="ED1706" s="15"/>
    </row>
    <row r="1707" spans="1:134" ht="15" hidden="1" customHeight="1" x14ac:dyDescent="0.3">
      <c r="A1707" s="154"/>
      <c r="B1707" s="139"/>
      <c r="C1707" s="12"/>
      <c r="D1707" s="257"/>
      <c r="E1707" s="204"/>
      <c r="F1707" s="257"/>
      <c r="G1707" s="204"/>
      <c r="H1707" s="257"/>
      <c r="I1707" s="257"/>
      <c r="J1707" s="257"/>
      <c r="K1707" s="257"/>
      <c r="L1707" s="257"/>
      <c r="M1707" s="257"/>
      <c r="N1707" s="257"/>
      <c r="O1707" s="257"/>
      <c r="P1707" s="257"/>
      <c r="Q1707" s="257"/>
      <c r="R1707" s="257"/>
      <c r="S1707" s="257"/>
      <c r="T1707" s="257"/>
      <c r="U1707" s="257"/>
      <c r="V1707" s="257"/>
      <c r="W1707" s="257"/>
      <c r="X1707" s="257"/>
      <c r="Y1707" s="257"/>
      <c r="Z1707" s="257"/>
      <c r="AA1707" s="257"/>
      <c r="AB1707" s="257"/>
      <c r="AC1707" s="257"/>
      <c r="AD1707" s="257"/>
      <c r="AE1707" s="257"/>
      <c r="AF1707" s="257"/>
      <c r="AG1707" s="257"/>
      <c r="AH1707" s="257"/>
      <c r="AI1707" s="257"/>
      <c r="AJ1707" s="128"/>
      <c r="AK1707" s="143"/>
      <c r="AL1707" s="143"/>
      <c r="AM1707" s="144"/>
      <c r="AN1707" s="145"/>
      <c r="AO1707" s="145"/>
      <c r="AP1707" s="145"/>
      <c r="AQ1707" s="132"/>
      <c r="AR1707" s="224"/>
      <c r="AS1707" s="12"/>
      <c r="AT1707" s="224"/>
      <c r="AU1707" s="224"/>
      <c r="AV1707" s="12"/>
      <c r="AW1707" s="12"/>
      <c r="AX1707" s="12"/>
      <c r="AY1707" s="12"/>
      <c r="AZ1707" s="12"/>
      <c r="BA1707" s="12"/>
      <c r="BB1707" s="14"/>
      <c r="BC1707" s="14"/>
      <c r="BD1707" s="15"/>
      <c r="BE1707" s="137"/>
      <c r="BF1707" s="146"/>
      <c r="BG1707" s="146"/>
      <c r="BH1707" s="146"/>
      <c r="BI1707" s="11"/>
      <c r="BJ1707" s="11"/>
      <c r="BK1707" s="11"/>
      <c r="BL1707" s="11"/>
      <c r="BM1707" s="11"/>
      <c r="BN1707" s="11"/>
      <c r="BO1707" s="11"/>
      <c r="BP1707" s="11"/>
      <c r="BQ1707" s="11"/>
      <c r="BR1707" s="11"/>
      <c r="BS1707" s="11"/>
      <c r="BT1707" s="11"/>
      <c r="BU1707" s="11"/>
      <c r="BV1707" s="15"/>
      <c r="BW1707" s="15"/>
      <c r="BX1707" s="15"/>
      <c r="BY1707" s="15"/>
      <c r="BZ1707" s="15"/>
      <c r="CA1707" s="15"/>
      <c r="CB1707" s="15"/>
      <c r="CC1707" s="15"/>
      <c r="CD1707" s="15"/>
      <c r="CE1707" s="15"/>
      <c r="CF1707" s="15"/>
      <c r="CG1707" s="15"/>
      <c r="CH1707" s="15"/>
      <c r="CI1707" s="15"/>
      <c r="CJ1707" s="15"/>
      <c r="CK1707" s="15"/>
      <c r="CL1707" s="15"/>
      <c r="CM1707" s="15"/>
      <c r="CN1707" s="15"/>
      <c r="CO1707" s="15"/>
      <c r="CP1707" s="15"/>
      <c r="CQ1707" s="15"/>
      <c r="CR1707" s="15"/>
      <c r="CS1707" s="15"/>
      <c r="CT1707" s="15"/>
      <c r="CU1707" s="15"/>
      <c r="CV1707" s="15"/>
      <c r="CW1707" s="15"/>
      <c r="CX1707" s="15"/>
      <c r="CY1707" s="15"/>
      <c r="CZ1707" s="15"/>
      <c r="DA1707" s="15"/>
      <c r="DB1707" s="16"/>
      <c r="DC1707" s="16"/>
      <c r="DD1707" s="16"/>
      <c r="DE1707" s="16"/>
      <c r="DF1707" s="17"/>
      <c r="DG1707" s="16"/>
      <c r="DH1707" s="16"/>
      <c r="DI1707" s="16"/>
      <c r="DJ1707" s="16"/>
      <c r="DK1707" s="16"/>
      <c r="DL1707" s="16"/>
      <c r="DM1707" s="128"/>
      <c r="DN1707" s="16"/>
      <c r="DO1707" s="16"/>
      <c r="DP1707" s="16"/>
      <c r="DQ1707" s="16"/>
      <c r="DR1707" s="16"/>
      <c r="DS1707" s="16"/>
      <c r="DT1707" s="16"/>
      <c r="DU1707" s="16"/>
      <c r="DV1707" s="16"/>
      <c r="DW1707" s="138"/>
      <c r="DX1707" s="137"/>
      <c r="DY1707" s="137"/>
      <c r="DZ1707" s="17"/>
      <c r="EA1707" s="15"/>
      <c r="EB1707" s="15"/>
      <c r="EC1707" s="15"/>
      <c r="ED1707" s="15"/>
    </row>
    <row r="1708" spans="1:134" ht="15" hidden="1" customHeight="1" x14ac:dyDescent="0.3">
      <c r="A1708" s="123"/>
      <c r="B1708" s="139"/>
      <c r="C1708" s="553" t="s">
        <v>2584</v>
      </c>
      <c r="D1708" s="268"/>
      <c r="E1708" s="152"/>
      <c r="F1708" s="268"/>
      <c r="G1708" s="152"/>
      <c r="H1708" s="268"/>
      <c r="I1708" s="268"/>
      <c r="J1708" s="268"/>
      <c r="K1708" s="268"/>
      <c r="L1708" s="268"/>
      <c r="M1708" s="268"/>
      <c r="N1708" s="268"/>
      <c r="O1708" s="268"/>
      <c r="P1708" s="268"/>
      <c r="Q1708" s="268"/>
      <c r="R1708" s="268"/>
      <c r="S1708" s="202"/>
      <c r="T1708" s="268"/>
      <c r="U1708" s="268"/>
      <c r="V1708" s="268"/>
      <c r="W1708" s="268"/>
      <c r="X1708" s="268"/>
      <c r="Y1708" s="268"/>
      <c r="Z1708" s="268"/>
      <c r="AA1708" s="268"/>
      <c r="AB1708" s="268"/>
      <c r="AC1708" s="268"/>
      <c r="AD1708" s="268"/>
      <c r="AE1708" s="268"/>
      <c r="AF1708" s="268"/>
      <c r="AG1708" s="268"/>
      <c r="AH1708" s="268"/>
      <c r="AI1708" s="268"/>
      <c r="AJ1708" s="128">
        <f>IF($DM1708=0,0,(IF(_xlfn.BITAND($DM1708, 128),"8,", "") &amp; IF(_xlfn.BITAND($DM1708,64),"7,", "") &amp; IF(_xlfn.BITAND($DM1708,7), _xlfn.BITAND($DM1708,7) &amp; ",", "") &amp; IF(_xlfn.BITAND($DM1708, 56), _xlfn.BITAND($DM1708, 56)/8, "")))</f>
        <v>0</v>
      </c>
      <c r="AK1708" s="129">
        <v>175</v>
      </c>
      <c r="AL1708" s="129">
        <v>31</v>
      </c>
      <c r="AM1708" s="130" t="s">
        <v>165</v>
      </c>
      <c r="AN1708" s="131" t="s">
        <v>2585</v>
      </c>
      <c r="AO1708" s="131" t="s">
        <v>356</v>
      </c>
      <c r="AP1708" s="131" t="s">
        <v>2586</v>
      </c>
      <c r="AQ1708" s="132"/>
      <c r="AR1708" s="224"/>
      <c r="AS1708" s="12"/>
      <c r="AT1708" s="198">
        <v>1</v>
      </c>
      <c r="AU1708" s="198">
        <v>2</v>
      </c>
      <c r="AV1708" s="12" t="s">
        <v>259</v>
      </c>
      <c r="AW1708" s="135">
        <v>0</v>
      </c>
      <c r="AX1708" s="135">
        <v>0</v>
      </c>
      <c r="AY1708" s="135">
        <v>0</v>
      </c>
      <c r="AZ1708" s="135">
        <v>0</v>
      </c>
      <c r="BA1708" s="135">
        <v>0</v>
      </c>
      <c r="BB1708" s="136"/>
      <c r="BC1708" s="136"/>
      <c r="BD1708" s="15"/>
      <c r="BE1708" s="137" t="str">
        <f>IF(C1708="","",C1708)</f>
        <v>Oil temperature out of range</v>
      </c>
      <c r="BF1708" s="146"/>
      <c r="BG1708" s="146"/>
      <c r="BH1708" s="146"/>
      <c r="BI1708" s="11"/>
      <c r="BJ1708" s="11"/>
      <c r="BK1708" s="11"/>
      <c r="BL1708" s="11"/>
      <c r="BM1708" s="11"/>
      <c r="BN1708" s="11"/>
      <c r="BO1708" s="11"/>
      <c r="BP1708" s="11"/>
      <c r="BQ1708" s="11"/>
      <c r="BR1708" s="11"/>
      <c r="BS1708" s="11"/>
      <c r="BT1708" s="11"/>
      <c r="BU1708" s="11"/>
      <c r="BV1708" s="15">
        <f t="shared" ref="BV1708:BZ1709" si="797">IF(UPPER(TRIM(D1708))="X",1,0)</f>
        <v>0</v>
      </c>
      <c r="BW1708" s="15">
        <f t="shared" si="797"/>
        <v>0</v>
      </c>
      <c r="BX1708" s="15">
        <f t="shared" si="797"/>
        <v>0</v>
      </c>
      <c r="BY1708" s="15">
        <f t="shared" si="797"/>
        <v>0</v>
      </c>
      <c r="BZ1708" s="15">
        <f t="shared" si="797"/>
        <v>0</v>
      </c>
      <c r="CA1708" s="15">
        <f>IF(UPPER(TRIM(J1708))="X",1,0)</f>
        <v>0</v>
      </c>
      <c r="CB1708" s="15">
        <f>IF(UPPER(TRIM(L1708))="X",1,0)</f>
        <v>0</v>
      </c>
      <c r="CC1708" s="15">
        <f>IF(UPPER(TRIM(M1708))="X",1,0)</f>
        <v>0</v>
      </c>
      <c r="CD1708" s="15">
        <f>IF(UPPER(TRIM(I1708))="X",1,0)</f>
        <v>0</v>
      </c>
      <c r="CE1708" s="15">
        <f>IF(UPPER(TRIM(K1708))="X",1,0)</f>
        <v>0</v>
      </c>
      <c r="CF1708" s="15">
        <f t="shared" ref="CF1708:CU1709" si="798">IF(UPPER(TRIM(N1708))="X",1,0)</f>
        <v>0</v>
      </c>
      <c r="CG1708" s="15">
        <f t="shared" si="798"/>
        <v>0</v>
      </c>
      <c r="CH1708" s="15">
        <f t="shared" si="798"/>
        <v>0</v>
      </c>
      <c r="CI1708" s="15">
        <f t="shared" si="798"/>
        <v>0</v>
      </c>
      <c r="CJ1708" s="15">
        <f t="shared" si="798"/>
        <v>0</v>
      </c>
      <c r="CK1708" s="15">
        <f t="shared" si="798"/>
        <v>0</v>
      </c>
      <c r="CL1708" s="15">
        <f t="shared" si="798"/>
        <v>0</v>
      </c>
      <c r="CM1708" s="15">
        <f t="shared" si="798"/>
        <v>0</v>
      </c>
      <c r="CN1708" s="15">
        <f t="shared" si="798"/>
        <v>0</v>
      </c>
      <c r="CO1708" s="15">
        <f t="shared" si="798"/>
        <v>0</v>
      </c>
      <c r="CP1708" s="15">
        <f t="shared" si="798"/>
        <v>0</v>
      </c>
      <c r="CQ1708" s="15">
        <f t="shared" si="798"/>
        <v>0</v>
      </c>
      <c r="CR1708" s="15">
        <f t="shared" si="798"/>
        <v>0</v>
      </c>
      <c r="CS1708" s="15">
        <f t="shared" si="798"/>
        <v>0</v>
      </c>
      <c r="CT1708" s="15">
        <f t="shared" si="798"/>
        <v>0</v>
      </c>
      <c r="CU1708" s="15">
        <f t="shared" si="798"/>
        <v>0</v>
      </c>
      <c r="CV1708" s="15">
        <f t="shared" ref="CP1708:CX1709" si="799">IF(UPPER(TRIM(AD1708))="X",1,0)</f>
        <v>0</v>
      </c>
      <c r="CW1708" s="15">
        <f t="shared" si="799"/>
        <v>0</v>
      </c>
      <c r="CX1708" s="15">
        <f t="shared" si="799"/>
        <v>0</v>
      </c>
      <c r="CY1708" s="15">
        <v>0</v>
      </c>
      <c r="CZ1708" s="15">
        <f>IF(UPPER(TRIM(AH1708))="X",1,0)</f>
        <v>0</v>
      </c>
      <c r="DA1708" s="15">
        <v>0</v>
      </c>
      <c r="DB1708" s="16">
        <f>IF(UPPER(TRIM(AM1708))="P", 0, IF(UPPER(TRIM(AM1708))="C", 16384, IF(UPPER(TRIM(AM1708))="B", 32768, IF(UPPER(TRIM(AM1708))="U", 49152, -1))))</f>
        <v>0</v>
      </c>
      <c r="DC1708" s="16">
        <f>HEX2DEC(AN1708)</f>
        <v>405</v>
      </c>
      <c r="DD1708" s="16">
        <f>IF(UPPER(TRIM(BB1708))="",0,IF(UPPER(TRIM(BB1708))="M",32,IF(UPPER(TRIM(BB1708))="H",64,IF(UPPER(TRIM(BB1708))="I",128,-1))))</f>
        <v>0</v>
      </c>
      <c r="DE1708" s="16">
        <f>IF(UPPER(TRIM(BC1708))="",0, IF(UPPER(TRIM(BC1708))="U",1,IF(UPPER(TRIM(BC1708))="A",2,IF(UPPER(TRIM(BC1708))="B1",4,IF(UPPER(TRIM(BC1708))="B2",8,IF(UPPER(TRIM(BC1708))="C",16,-1))))))</f>
        <v>0</v>
      </c>
      <c r="DF1708" s="17"/>
      <c r="DG1708" s="16">
        <v>740</v>
      </c>
      <c r="DH1708" s="16">
        <f>AK1708</f>
        <v>175</v>
      </c>
      <c r="DI1708" s="16">
        <f>AL1708</f>
        <v>31</v>
      </c>
      <c r="DJ1708" s="16">
        <f>DB1708 + DC1708</f>
        <v>405</v>
      </c>
      <c r="DK1708" s="16">
        <f>HEX2DEC(AO1708)</f>
        <v>28</v>
      </c>
      <c r="DL1708" s="16">
        <f>HEX2DEC(AP1708)</f>
        <v>406</v>
      </c>
      <c r="DM1708" s="128">
        <v>0</v>
      </c>
      <c r="DN1708" s="16">
        <v>570</v>
      </c>
      <c r="DO1708" s="16">
        <f>BV1708*2^15+BW1708*2^14+BX1708*2^13+BY1708*2^12+BZ1708*2^11+CA1708*2^10+CB1708*2^9+CC1708*2^8+CD1708*2^7+CE1708*2^6+CF1708*2^5+CG1708*2^4+CH1708*2^3+CI1708*2^2+CJ1708*2^1+CK1708*2^0</f>
        <v>0</v>
      </c>
      <c r="DP1708" s="16">
        <f>CL1708*2^15+CM1708*2^14+CN1708*2^13+CO1708*2^12+CP1708*2^11+CQ1708*2^10+CR1708*2^9+CS1708*2^8+CT1708*2^7+CU1708*2^6+CV1708*2^5+CW1708*2^4+CX1708*2^3+CY1708*2^2+CZ1708*2^1+DA1708*2^0</f>
        <v>0</v>
      </c>
      <c r="DQ1708" s="16">
        <f>IF(DS1708=2,AT1708*1000,AT1708)</f>
        <v>1000</v>
      </c>
      <c r="DR1708" s="16">
        <f>IF(DT1708=2,AU1708*1000,AU1708)</f>
        <v>2000</v>
      </c>
      <c r="DS1708" s="16">
        <v>2</v>
      </c>
      <c r="DT1708" s="16">
        <v>2</v>
      </c>
      <c r="DU1708" s="16">
        <f>MAX(0,MIN(AX1708,3))*2^14+MAX(0,MIN(AY1708,3))*2^12+MAX(0,MIN(AZ1708,3))*2^10+MAX(0,MIN(BA1708,3))*2^8+IF(AW1708&lt;0,31,IF(AW1708&gt;30,30,AW1708))</f>
        <v>0</v>
      </c>
      <c r="DV1708" s="16">
        <f>DD1708 + DE1708</f>
        <v>0</v>
      </c>
      <c r="DW1708" s="138"/>
      <c r="DX1708" s="137"/>
      <c r="DY1708" s="137"/>
      <c r="DZ1708" s="17"/>
      <c r="EA1708" s="15"/>
      <c r="EB1708" s="15"/>
      <c r="EC1708" s="15"/>
      <c r="ED1708" s="15"/>
    </row>
    <row r="1709" spans="1:134" ht="15" hidden="1" customHeight="1" x14ac:dyDescent="0.3">
      <c r="A1709" s="123"/>
      <c r="B1709" s="139"/>
      <c r="C1709" s="553" t="s">
        <v>2587</v>
      </c>
      <c r="D1709" s="152"/>
      <c r="E1709" s="151"/>
      <c r="F1709" s="152"/>
      <c r="G1709" s="151"/>
      <c r="H1709" s="152"/>
      <c r="I1709" s="152"/>
      <c r="J1709" s="152"/>
      <c r="K1709" s="152"/>
      <c r="L1709" s="152"/>
      <c r="M1709" s="152"/>
      <c r="N1709" s="152"/>
      <c r="O1709" s="152"/>
      <c r="P1709" s="152"/>
      <c r="Q1709" s="152"/>
      <c r="R1709" s="152"/>
      <c r="S1709" s="151"/>
      <c r="T1709" s="152"/>
      <c r="U1709" s="152"/>
      <c r="V1709" s="152"/>
      <c r="W1709" s="152"/>
      <c r="X1709" s="152"/>
      <c r="Y1709" s="152"/>
      <c r="Z1709" s="152"/>
      <c r="AA1709" s="152"/>
      <c r="AB1709" s="152"/>
      <c r="AC1709" s="152"/>
      <c r="AD1709" s="152"/>
      <c r="AE1709" s="152"/>
      <c r="AF1709" s="152"/>
      <c r="AG1709" s="152"/>
      <c r="AH1709" s="152"/>
      <c r="AI1709" s="152"/>
      <c r="AJ1709" s="128">
        <f>IF($DM1709=0,0,(IF(_xlfn.BITAND($DM1709, 128),"8,", "") &amp; IF(_xlfn.BITAND($DM1709,64),"7,", "") &amp; IF(_xlfn.BITAND($DM1709,7), _xlfn.BITAND($DM1709,7) &amp; ",", "") &amp; IF(_xlfn.BITAND($DM1709, 56), _xlfn.BITAND($DM1709, 56)/8, "")))</f>
        <v>0</v>
      </c>
      <c r="AK1709" s="129">
        <v>175</v>
      </c>
      <c r="AL1709" s="129">
        <v>0</v>
      </c>
      <c r="AM1709" s="130" t="s">
        <v>165</v>
      </c>
      <c r="AN1709" s="131" t="s">
        <v>2588</v>
      </c>
      <c r="AO1709" s="131" t="s">
        <v>167</v>
      </c>
      <c r="AP1709" s="131" t="s">
        <v>2588</v>
      </c>
      <c r="AQ1709" s="132" t="s">
        <v>2589</v>
      </c>
      <c r="AR1709" s="134">
        <v>220</v>
      </c>
      <c r="AS1709" s="12" t="s">
        <v>311</v>
      </c>
      <c r="AT1709" s="198">
        <v>10</v>
      </c>
      <c r="AU1709" s="198">
        <v>5</v>
      </c>
      <c r="AV1709" s="12" t="s">
        <v>259</v>
      </c>
      <c r="AW1709" s="135">
        <v>0</v>
      </c>
      <c r="AX1709" s="135">
        <v>0</v>
      </c>
      <c r="AY1709" s="135">
        <v>0</v>
      </c>
      <c r="AZ1709" s="135">
        <v>0</v>
      </c>
      <c r="BA1709" s="135">
        <v>0</v>
      </c>
      <c r="BB1709" s="136"/>
      <c r="BC1709" s="136"/>
      <c r="BD1709" s="15"/>
      <c r="BE1709" s="137" t="str">
        <f>IF(C1709="","",C1709)</f>
        <v>Oil temperature too high</v>
      </c>
      <c r="BF1709" s="146"/>
      <c r="BG1709" s="146"/>
      <c r="BH1709" s="146"/>
      <c r="BI1709" s="11"/>
      <c r="BJ1709" s="11"/>
      <c r="BK1709" s="11"/>
      <c r="BL1709" s="11"/>
      <c r="BM1709" s="11"/>
      <c r="BN1709" s="11"/>
      <c r="BO1709" s="11"/>
      <c r="BP1709" s="11"/>
      <c r="BQ1709" s="11"/>
      <c r="BR1709" s="11"/>
      <c r="BS1709" s="11"/>
      <c r="BT1709" s="11"/>
      <c r="BU1709" s="11"/>
      <c r="BV1709" s="15">
        <f t="shared" si="797"/>
        <v>0</v>
      </c>
      <c r="BW1709" s="15">
        <f t="shared" si="797"/>
        <v>0</v>
      </c>
      <c r="BX1709" s="15">
        <f t="shared" si="797"/>
        <v>0</v>
      </c>
      <c r="BY1709" s="15">
        <f t="shared" si="797"/>
        <v>0</v>
      </c>
      <c r="BZ1709" s="15">
        <f t="shared" si="797"/>
        <v>0</v>
      </c>
      <c r="CA1709" s="15">
        <f>IF(UPPER(TRIM(J1709))="X",1,0)</f>
        <v>0</v>
      </c>
      <c r="CB1709" s="15">
        <f>IF(UPPER(TRIM(L1709))="X",1,0)</f>
        <v>0</v>
      </c>
      <c r="CC1709" s="15">
        <f>IF(UPPER(TRIM(M1709))="X",1,0)</f>
        <v>0</v>
      </c>
      <c r="CD1709" s="15">
        <f>IF(UPPER(TRIM(I1709))="X",1,0)</f>
        <v>0</v>
      </c>
      <c r="CE1709" s="15">
        <f>IF(UPPER(TRIM(K1709))="X",1,0)</f>
        <v>0</v>
      </c>
      <c r="CF1709" s="15">
        <f t="shared" si="798"/>
        <v>0</v>
      </c>
      <c r="CG1709" s="15">
        <f t="shared" si="798"/>
        <v>0</v>
      </c>
      <c r="CH1709" s="15">
        <f t="shared" si="798"/>
        <v>0</v>
      </c>
      <c r="CI1709" s="15">
        <f t="shared" si="798"/>
        <v>0</v>
      </c>
      <c r="CJ1709" s="15">
        <f t="shared" si="798"/>
        <v>0</v>
      </c>
      <c r="CK1709" s="15">
        <f t="shared" si="798"/>
        <v>0</v>
      </c>
      <c r="CL1709" s="15">
        <f t="shared" si="798"/>
        <v>0</v>
      </c>
      <c r="CM1709" s="15">
        <f t="shared" si="798"/>
        <v>0</v>
      </c>
      <c r="CN1709" s="15">
        <f t="shared" si="798"/>
        <v>0</v>
      </c>
      <c r="CO1709" s="15">
        <f t="shared" si="798"/>
        <v>0</v>
      </c>
      <c r="CP1709" s="15">
        <f t="shared" si="799"/>
        <v>0</v>
      </c>
      <c r="CQ1709" s="15">
        <f t="shared" si="799"/>
        <v>0</v>
      </c>
      <c r="CR1709" s="15">
        <f t="shared" si="799"/>
        <v>0</v>
      </c>
      <c r="CS1709" s="15">
        <f t="shared" si="799"/>
        <v>0</v>
      </c>
      <c r="CT1709" s="15">
        <f t="shared" si="799"/>
        <v>0</v>
      </c>
      <c r="CU1709" s="15">
        <f t="shared" si="799"/>
        <v>0</v>
      </c>
      <c r="CV1709" s="15">
        <f t="shared" si="799"/>
        <v>0</v>
      </c>
      <c r="CW1709" s="15">
        <f t="shared" si="799"/>
        <v>0</v>
      </c>
      <c r="CX1709" s="15">
        <f t="shared" si="799"/>
        <v>0</v>
      </c>
      <c r="CY1709" s="15">
        <v>0</v>
      </c>
      <c r="CZ1709" s="15">
        <f>IF(UPPER(TRIM(AH1709))="X",1,0)</f>
        <v>0</v>
      </c>
      <c r="DA1709" s="15">
        <v>0</v>
      </c>
      <c r="DB1709" s="16">
        <f>IF(UPPER(TRIM(AM1709))="P", 0, IF(UPPER(TRIM(AM1709))="C", 16384, IF(UPPER(TRIM(AM1709))="B", 32768, IF(UPPER(TRIM(AM1709))="U", 49152, -1))))</f>
        <v>0</v>
      </c>
      <c r="DC1709" s="16">
        <f>HEX2DEC(AN1709)</f>
        <v>664</v>
      </c>
      <c r="DD1709" s="16">
        <f>IF(UPPER(TRIM(BB1709))="",0,IF(UPPER(TRIM(BB1709))="M",32,IF(UPPER(TRIM(BB1709))="H",64,IF(UPPER(TRIM(BB1709))="I",128,-1))))</f>
        <v>0</v>
      </c>
      <c r="DE1709" s="16">
        <f>IF(UPPER(TRIM(BC1709))="",0, IF(UPPER(TRIM(BC1709))="U",1,IF(UPPER(TRIM(BC1709))="A",2,IF(UPPER(TRIM(BC1709))="B1",4,IF(UPPER(TRIM(BC1709))="B2",8,IF(UPPER(TRIM(BC1709))="C",16,-1))))))</f>
        <v>0</v>
      </c>
      <c r="DF1709" s="17"/>
      <c r="DG1709" s="16">
        <v>742</v>
      </c>
      <c r="DH1709" s="16">
        <f>AK1709</f>
        <v>175</v>
      </c>
      <c r="DI1709" s="16">
        <f>AL1709</f>
        <v>0</v>
      </c>
      <c r="DJ1709" s="16">
        <f>DB1709 + DC1709</f>
        <v>664</v>
      </c>
      <c r="DK1709" s="16">
        <f>HEX2DEC(AO1709)</f>
        <v>0</v>
      </c>
      <c r="DL1709" s="16">
        <f>HEX2DEC(AP1709)</f>
        <v>664</v>
      </c>
      <c r="DM1709" s="128">
        <v>0</v>
      </c>
      <c r="DN1709" s="16">
        <v>572</v>
      </c>
      <c r="DO1709" s="16">
        <f>BV1709*2^15+BW1709*2^14+BX1709*2^13+BY1709*2^12+BZ1709*2^11+CA1709*2^10+CB1709*2^9+CC1709*2^8+CD1709*2^7+CE1709*2^6+CF1709*2^5+CG1709*2^4+CH1709*2^3+CI1709*2^2+CJ1709*2^1+CK1709*2^0</f>
        <v>0</v>
      </c>
      <c r="DP1709" s="16">
        <f>CL1709*2^15+CM1709*2^14+CN1709*2^13+CO1709*2^12+CP1709*2^11+CQ1709*2^10+CR1709*2^9+CS1709*2^8+CT1709*2^7+CU1709*2^6+CV1709*2^5+CW1709*2^4+CX1709*2^3+CY1709*2^2+CZ1709*2^1+DA1709*2^0</f>
        <v>0</v>
      </c>
      <c r="DQ1709" s="16">
        <f>IF(DS1709=2,AT1709*1000,AT1709)</f>
        <v>10000</v>
      </c>
      <c r="DR1709" s="16">
        <f>IF(DT1709=2,AU1709*1000,AU1709)</f>
        <v>5000</v>
      </c>
      <c r="DS1709" s="16">
        <v>2</v>
      </c>
      <c r="DT1709" s="16">
        <v>2</v>
      </c>
      <c r="DU1709" s="16">
        <f>MAX(0,MIN(AX1709,3))*2^14+MAX(0,MIN(AY1709,3))*2^12+MAX(0,MIN(AZ1709,3))*2^10+MAX(0,MIN(BA1709,3))*2^8+IF(AW1709&lt;0,31,IF(AW1709&gt;30,30,AW1709))</f>
        <v>0</v>
      </c>
      <c r="DV1709" s="16">
        <f>DD1709 + DE1709</f>
        <v>0</v>
      </c>
      <c r="DW1709" s="138"/>
      <c r="DX1709" s="137"/>
      <c r="DY1709" s="137"/>
      <c r="DZ1709" s="17"/>
      <c r="EA1709" s="15"/>
      <c r="EB1709" s="15"/>
      <c r="EC1709" s="15"/>
      <c r="ED1709" s="15"/>
    </row>
    <row r="1710" spans="1:134" ht="15" hidden="1" customHeight="1" x14ac:dyDescent="0.3">
      <c r="A1710" s="220"/>
      <c r="B1710" s="139"/>
      <c r="C1710" s="553"/>
      <c r="D1710" s="255"/>
      <c r="E1710" s="256"/>
      <c r="F1710" s="255"/>
      <c r="G1710" s="256"/>
      <c r="H1710" s="255"/>
      <c r="I1710" s="255"/>
      <c r="J1710" s="255"/>
      <c r="K1710" s="255"/>
      <c r="L1710" s="255"/>
      <c r="M1710" s="255"/>
      <c r="N1710" s="255"/>
      <c r="O1710" s="255"/>
      <c r="P1710" s="255"/>
      <c r="Q1710" s="255"/>
      <c r="R1710" s="255"/>
      <c r="S1710" s="255"/>
      <c r="T1710" s="255"/>
      <c r="U1710" s="255"/>
      <c r="V1710" s="255"/>
      <c r="W1710" s="255"/>
      <c r="X1710" s="255"/>
      <c r="Y1710" s="255"/>
      <c r="Z1710" s="255"/>
      <c r="AA1710" s="255"/>
      <c r="AB1710" s="255"/>
      <c r="AC1710" s="255"/>
      <c r="AD1710" s="255"/>
      <c r="AE1710" s="255"/>
      <c r="AF1710" s="255"/>
      <c r="AG1710" s="255"/>
      <c r="AH1710" s="255"/>
      <c r="AI1710" s="255"/>
      <c r="AJ1710" s="128"/>
      <c r="AK1710" s="143"/>
      <c r="AL1710" s="143"/>
      <c r="AM1710" s="144"/>
      <c r="AN1710" s="145"/>
      <c r="AO1710" s="145"/>
      <c r="AP1710" s="145"/>
      <c r="AQ1710" s="132"/>
      <c r="AR1710" s="224"/>
      <c r="AS1710" s="12"/>
      <c r="AT1710" s="224"/>
      <c r="AU1710" s="224"/>
      <c r="AV1710" s="12"/>
      <c r="AW1710" s="12"/>
      <c r="AX1710" s="12"/>
      <c r="AY1710" s="12"/>
      <c r="AZ1710" s="12"/>
      <c r="BA1710" s="12"/>
      <c r="BB1710" s="14"/>
      <c r="BC1710" s="14"/>
      <c r="BD1710" s="15"/>
      <c r="BE1710" s="137"/>
      <c r="BF1710" s="146"/>
      <c r="BG1710" s="146"/>
      <c r="BH1710" s="146"/>
      <c r="BI1710" s="11"/>
      <c r="BJ1710" s="11"/>
      <c r="BK1710" s="11"/>
      <c r="BL1710" s="11"/>
      <c r="BM1710" s="11"/>
      <c r="BN1710" s="11"/>
      <c r="BO1710" s="11"/>
      <c r="BP1710" s="11"/>
      <c r="BQ1710" s="11"/>
      <c r="BR1710" s="11"/>
      <c r="BS1710" s="11"/>
      <c r="BT1710" s="11"/>
      <c r="BU1710" s="11"/>
      <c r="BV1710" s="15"/>
      <c r="BW1710" s="15"/>
      <c r="BX1710" s="15"/>
      <c r="BY1710" s="15"/>
      <c r="BZ1710" s="15"/>
      <c r="CA1710" s="15"/>
      <c r="CB1710" s="15"/>
      <c r="CC1710" s="15"/>
      <c r="CD1710" s="15"/>
      <c r="CE1710" s="15"/>
      <c r="CF1710" s="15"/>
      <c r="CG1710" s="15"/>
      <c r="CH1710" s="15"/>
      <c r="CI1710" s="15"/>
      <c r="CJ1710" s="15"/>
      <c r="CK1710" s="15"/>
      <c r="CL1710" s="15"/>
      <c r="CM1710" s="15"/>
      <c r="CN1710" s="15"/>
      <c r="CO1710" s="15"/>
      <c r="CP1710" s="15"/>
      <c r="CQ1710" s="15"/>
      <c r="CR1710" s="15"/>
      <c r="CS1710" s="15"/>
      <c r="CT1710" s="15"/>
      <c r="CU1710" s="15"/>
      <c r="CV1710" s="15"/>
      <c r="CW1710" s="15"/>
      <c r="CX1710" s="15"/>
      <c r="CY1710" s="15"/>
      <c r="CZ1710" s="15"/>
      <c r="DA1710" s="15"/>
      <c r="DB1710" s="16"/>
      <c r="DC1710" s="16"/>
      <c r="DD1710" s="16"/>
      <c r="DE1710" s="16"/>
      <c r="DF1710" s="17"/>
      <c r="DG1710" s="16"/>
      <c r="DH1710" s="16"/>
      <c r="DI1710" s="16"/>
      <c r="DJ1710" s="16"/>
      <c r="DK1710" s="16"/>
      <c r="DL1710" s="16"/>
      <c r="DM1710" s="128"/>
      <c r="DN1710" s="16"/>
      <c r="DO1710" s="16"/>
      <c r="DP1710" s="16"/>
      <c r="DQ1710" s="16"/>
      <c r="DR1710" s="16"/>
      <c r="DS1710" s="16"/>
      <c r="DT1710" s="16"/>
      <c r="DU1710" s="16"/>
      <c r="DV1710" s="16"/>
      <c r="DW1710" s="138"/>
      <c r="DX1710" s="137"/>
      <c r="DY1710" s="137"/>
      <c r="DZ1710" s="17"/>
      <c r="EA1710" s="15"/>
      <c r="EB1710" s="15"/>
      <c r="EC1710" s="15"/>
      <c r="ED1710" s="15"/>
    </row>
    <row r="1711" spans="1:134" ht="15" hidden="1" customHeight="1" x14ac:dyDescent="0.3">
      <c r="A1711" s="154"/>
      <c r="B1711" s="176"/>
      <c r="C1711" s="553"/>
      <c r="D1711" s="255"/>
      <c r="E1711" s="256"/>
      <c r="F1711" s="255"/>
      <c r="G1711" s="256"/>
      <c r="H1711" s="255"/>
      <c r="I1711" s="255"/>
      <c r="J1711" s="255"/>
      <c r="K1711" s="255"/>
      <c r="L1711" s="255"/>
      <c r="M1711" s="255"/>
      <c r="N1711" s="255"/>
      <c r="O1711" s="255"/>
      <c r="P1711" s="255"/>
      <c r="Q1711" s="255"/>
      <c r="R1711" s="255"/>
      <c r="S1711" s="255"/>
      <c r="T1711" s="255"/>
      <c r="U1711" s="255"/>
      <c r="V1711" s="255"/>
      <c r="W1711" s="255"/>
      <c r="X1711" s="255"/>
      <c r="Y1711" s="255"/>
      <c r="Z1711" s="255"/>
      <c r="AA1711" s="255"/>
      <c r="AB1711" s="255"/>
      <c r="AC1711" s="255"/>
      <c r="AD1711" s="255"/>
      <c r="AE1711" s="255"/>
      <c r="AF1711" s="255"/>
      <c r="AG1711" s="255"/>
      <c r="AH1711" s="255"/>
      <c r="AI1711" s="255"/>
      <c r="AJ1711" s="128"/>
      <c r="AK1711" s="143"/>
      <c r="AL1711" s="143"/>
      <c r="AM1711" s="144"/>
      <c r="AN1711" s="145"/>
      <c r="AO1711" s="145"/>
      <c r="AP1711" s="145"/>
      <c r="AQ1711" s="132"/>
      <c r="AR1711" s="224"/>
      <c r="AS1711" s="12"/>
      <c r="AT1711" s="224"/>
      <c r="AU1711" s="224"/>
      <c r="AV1711" s="12"/>
      <c r="AW1711" s="12"/>
      <c r="AX1711" s="12"/>
      <c r="AY1711" s="12"/>
      <c r="AZ1711" s="12"/>
      <c r="BA1711" s="12"/>
      <c r="BB1711" s="14"/>
      <c r="BC1711" s="14"/>
      <c r="BD1711" s="15"/>
      <c r="BE1711" s="137"/>
      <c r="BF1711" s="146"/>
      <c r="BG1711" s="146"/>
      <c r="BH1711" s="146"/>
      <c r="BI1711" s="11"/>
      <c r="BJ1711" s="11"/>
      <c r="BK1711" s="11"/>
      <c r="BL1711" s="11"/>
      <c r="BM1711" s="11"/>
      <c r="BN1711" s="11"/>
      <c r="BO1711" s="11"/>
      <c r="BP1711" s="11"/>
      <c r="BQ1711" s="11"/>
      <c r="BR1711" s="11"/>
      <c r="BS1711" s="11"/>
      <c r="BT1711" s="11"/>
      <c r="BU1711" s="11"/>
      <c r="BV1711" s="15"/>
      <c r="BW1711" s="15"/>
      <c r="BX1711" s="15"/>
      <c r="BY1711" s="15"/>
      <c r="BZ1711" s="15"/>
      <c r="CA1711" s="15"/>
      <c r="CB1711" s="15"/>
      <c r="CC1711" s="15"/>
      <c r="CD1711" s="15"/>
      <c r="CE1711" s="15"/>
      <c r="CF1711" s="15"/>
      <c r="CG1711" s="15"/>
      <c r="CH1711" s="15"/>
      <c r="CI1711" s="15"/>
      <c r="CJ1711" s="15"/>
      <c r="CK1711" s="15"/>
      <c r="CL1711" s="15"/>
      <c r="CM1711" s="15"/>
      <c r="CN1711" s="15"/>
      <c r="CO1711" s="15"/>
      <c r="CP1711" s="15"/>
      <c r="CQ1711" s="15"/>
      <c r="CR1711" s="15"/>
      <c r="CS1711" s="15"/>
      <c r="CT1711" s="15"/>
      <c r="CU1711" s="15"/>
      <c r="CV1711" s="15"/>
      <c r="CW1711" s="15"/>
      <c r="CX1711" s="15"/>
      <c r="CY1711" s="15"/>
      <c r="CZ1711" s="15"/>
      <c r="DA1711" s="15"/>
      <c r="DB1711" s="16"/>
      <c r="DC1711" s="16"/>
      <c r="DD1711" s="16"/>
      <c r="DE1711" s="16"/>
      <c r="DF1711" s="17"/>
      <c r="DG1711" s="16"/>
      <c r="DH1711" s="16"/>
      <c r="DI1711" s="16"/>
      <c r="DJ1711" s="16"/>
      <c r="DK1711" s="16"/>
      <c r="DL1711" s="16"/>
      <c r="DM1711" s="128"/>
      <c r="DN1711" s="16"/>
      <c r="DO1711" s="16"/>
      <c r="DP1711" s="16"/>
      <c r="DQ1711" s="16"/>
      <c r="DR1711" s="16"/>
      <c r="DS1711" s="16"/>
      <c r="DT1711" s="16"/>
      <c r="DU1711" s="16"/>
      <c r="DV1711" s="16"/>
      <c r="DW1711" s="138"/>
      <c r="DX1711" s="137"/>
      <c r="DY1711" s="137"/>
      <c r="DZ1711" s="17"/>
      <c r="EA1711" s="15"/>
      <c r="EB1711" s="15"/>
      <c r="EC1711" s="15"/>
      <c r="ED1711" s="15"/>
    </row>
    <row r="1712" spans="1:134" ht="15" customHeight="1" x14ac:dyDescent="0.3">
      <c r="A1712" s="154"/>
      <c r="B1712" s="139"/>
      <c r="C1712" s="569" t="s">
        <v>2590</v>
      </c>
      <c r="D1712" s="193" t="s">
        <v>184</v>
      </c>
      <c r="E1712" s="193"/>
      <c r="F1712" s="193"/>
      <c r="G1712" s="193" t="s">
        <v>184</v>
      </c>
      <c r="H1712" s="193"/>
      <c r="I1712" s="193"/>
      <c r="J1712" s="193"/>
      <c r="K1712" s="193"/>
      <c r="L1712" s="193"/>
      <c r="M1712" s="193"/>
      <c r="N1712" s="193"/>
      <c r="O1712" s="193"/>
      <c r="P1712" s="193"/>
      <c r="Q1712" s="193"/>
      <c r="R1712" s="193"/>
      <c r="S1712" s="193"/>
      <c r="T1712" s="193"/>
      <c r="U1712" s="193"/>
      <c r="V1712" s="193"/>
      <c r="W1712" s="193"/>
      <c r="X1712" s="193"/>
      <c r="Y1712" s="193"/>
      <c r="Z1712" s="193"/>
      <c r="AA1712" s="193"/>
      <c r="AB1712" s="193"/>
      <c r="AC1712" s="193"/>
      <c r="AD1712" s="193"/>
      <c r="AE1712" s="193"/>
      <c r="AF1712" s="193"/>
      <c r="AG1712" s="193"/>
      <c r="AH1712" s="193"/>
      <c r="AI1712" s="193"/>
      <c r="AJ1712" s="148">
        <f>IF($DM1712=0,0,(IF(_xlfn.BITAND($DM1712, 128),"8,", "") &amp; IF(_xlfn.BITAND($DM1712,64),"7,", "") &amp; IF(_xlfn.BITAND($DM1712,7), _xlfn.BITAND($DM1712,7) &amp; ",", "") &amp; IF(_xlfn.BITAND($DM1712, 56), _xlfn.BITAND($DM1712, 56)/8, "")))</f>
        <v>0</v>
      </c>
      <c r="AK1712" s="135">
        <v>1485</v>
      </c>
      <c r="AL1712" s="135">
        <v>4</v>
      </c>
      <c r="AM1712" s="194" t="s">
        <v>165</v>
      </c>
      <c r="AN1712" s="195" t="s">
        <v>2591</v>
      </c>
      <c r="AO1712" s="195" t="s">
        <v>352</v>
      </c>
      <c r="AP1712" s="195" t="s">
        <v>2592</v>
      </c>
      <c r="AQ1712" s="140" t="s">
        <v>2593</v>
      </c>
      <c r="AR1712" s="197">
        <v>1</v>
      </c>
      <c r="AS1712" s="12"/>
      <c r="AT1712" s="134">
        <v>10</v>
      </c>
      <c r="AU1712" s="134">
        <v>5</v>
      </c>
      <c r="AV1712" s="12" t="s">
        <v>954</v>
      </c>
      <c r="AW1712" s="135">
        <v>0</v>
      </c>
      <c r="AX1712" s="135">
        <v>0</v>
      </c>
      <c r="AY1712" s="135">
        <v>0</v>
      </c>
      <c r="AZ1712" s="135">
        <v>0</v>
      </c>
      <c r="BA1712" s="135">
        <v>0</v>
      </c>
      <c r="BB1712" s="136"/>
      <c r="BC1712" s="136"/>
      <c r="BD1712" s="15"/>
      <c r="BE1712" s="137" t="str">
        <f>IF(C1712="","",C1712)</f>
        <v>Relay control ground short</v>
      </c>
      <c r="BF1712" s="11" t="s">
        <v>264</v>
      </c>
      <c r="BG1712" s="11" t="s">
        <v>265</v>
      </c>
      <c r="BH1712" s="11" t="s">
        <v>266</v>
      </c>
      <c r="BI1712" s="11" t="s">
        <v>1225</v>
      </c>
      <c r="BJ1712" s="11" t="s">
        <v>268</v>
      </c>
      <c r="BK1712" s="11" t="s">
        <v>269</v>
      </c>
      <c r="BL1712" s="11" t="s">
        <v>1026</v>
      </c>
      <c r="BM1712" s="11" t="s">
        <v>179</v>
      </c>
      <c r="BN1712" s="11" t="s">
        <v>182</v>
      </c>
      <c r="BO1712" s="11" t="s">
        <v>181</v>
      </c>
      <c r="BP1712" s="11" t="s">
        <v>272</v>
      </c>
      <c r="BQ1712" s="11" t="s">
        <v>182</v>
      </c>
      <c r="BR1712" s="11" t="s">
        <v>182</v>
      </c>
      <c r="BS1712" s="11" t="s">
        <v>183</v>
      </c>
      <c r="BT1712" s="11" t="s">
        <v>182</v>
      </c>
      <c r="BU1712" s="11"/>
      <c r="BV1712" s="15">
        <f>IF(UPPER(TRIM(D1712))="X",1,0)</f>
        <v>1</v>
      </c>
      <c r="BW1712" s="15">
        <f>IF(UPPER(TRIM(E1712))="X",1,0)</f>
        <v>0</v>
      </c>
      <c r="BX1712" s="15">
        <f>IF(UPPER(TRIM(F1712))="X",1,0)</f>
        <v>0</v>
      </c>
      <c r="BY1712" s="15">
        <f>IF(UPPER(TRIM(G1712))="X",1,0)</f>
        <v>1</v>
      </c>
      <c r="BZ1712" s="15">
        <f>IF(UPPER(TRIM(H1712))="X",1,0)</f>
        <v>0</v>
      </c>
      <c r="CA1712" s="15">
        <f>IF(UPPER(TRIM(J1712))="X",1,0)</f>
        <v>0</v>
      </c>
      <c r="CB1712" s="15">
        <f>IF(UPPER(TRIM(L1712))="X",1,0)</f>
        <v>0</v>
      </c>
      <c r="CC1712" s="15">
        <f>IF(UPPER(TRIM(M1712))="X",1,0)</f>
        <v>0</v>
      </c>
      <c r="CD1712" s="15">
        <f>IF(UPPER(TRIM(I1712))="X",1,0)</f>
        <v>0</v>
      </c>
      <c r="CE1712" s="15">
        <f>IF(UPPER(TRIM(K1712))="X",1,0)</f>
        <v>0</v>
      </c>
      <c r="CF1712" s="15">
        <f t="shared" ref="CF1712:DA1712" si="800">IF(UPPER(TRIM(N1712))="X",1,0)</f>
        <v>0</v>
      </c>
      <c r="CG1712" s="15">
        <f t="shared" si="800"/>
        <v>0</v>
      </c>
      <c r="CH1712" s="15">
        <f t="shared" si="800"/>
        <v>0</v>
      </c>
      <c r="CI1712" s="15">
        <f t="shared" si="800"/>
        <v>0</v>
      </c>
      <c r="CJ1712" s="15">
        <f t="shared" si="800"/>
        <v>0</v>
      </c>
      <c r="CK1712" s="15">
        <f t="shared" si="800"/>
        <v>0</v>
      </c>
      <c r="CL1712" s="15">
        <f t="shared" si="800"/>
        <v>0</v>
      </c>
      <c r="CM1712" s="15">
        <f t="shared" si="800"/>
        <v>0</v>
      </c>
      <c r="CN1712" s="15">
        <f t="shared" si="800"/>
        <v>0</v>
      </c>
      <c r="CO1712" s="15">
        <f t="shared" si="800"/>
        <v>0</v>
      </c>
      <c r="CP1712" s="15">
        <f t="shared" si="800"/>
        <v>0</v>
      </c>
      <c r="CQ1712" s="15">
        <f t="shared" si="800"/>
        <v>0</v>
      </c>
      <c r="CR1712" s="15">
        <f t="shared" si="800"/>
        <v>0</v>
      </c>
      <c r="CS1712" s="15">
        <f t="shared" si="800"/>
        <v>0</v>
      </c>
      <c r="CT1712" s="15">
        <f t="shared" si="800"/>
        <v>0</v>
      </c>
      <c r="CU1712" s="15">
        <f t="shared" si="800"/>
        <v>0</v>
      </c>
      <c r="CV1712" s="15">
        <f t="shared" si="800"/>
        <v>0</v>
      </c>
      <c r="CW1712" s="15">
        <f t="shared" si="800"/>
        <v>0</v>
      </c>
      <c r="CX1712" s="15">
        <f t="shared" si="800"/>
        <v>0</v>
      </c>
      <c r="CY1712" s="15">
        <f t="shared" si="800"/>
        <v>0</v>
      </c>
      <c r="CZ1712" s="15">
        <f t="shared" si="800"/>
        <v>0</v>
      </c>
      <c r="DA1712" s="15">
        <f t="shared" si="800"/>
        <v>0</v>
      </c>
      <c r="DB1712" s="16">
        <f>IF(UPPER(TRIM(AM1712))="P", 0, IF(UPPER(TRIM(AM1712))="C", 16384, IF(UPPER(TRIM(AM1712))="B", 32768, IF(UPPER(TRIM(AM1712))="U", 49152, -1))))</f>
        <v>0</v>
      </c>
      <c r="DC1712" s="16">
        <f>HEX2DEC(AN1712)</f>
        <v>1669</v>
      </c>
      <c r="DD1712" s="16">
        <f>IF(UPPER(TRIM(BB1712))="",0,IF(UPPER(TRIM(BB1712))="M",32,IF(UPPER(TRIM(BB1712))="H",64,IF(UPPER(TRIM(BB1712))="I",128,-1))))</f>
        <v>0</v>
      </c>
      <c r="DE1712" s="16">
        <f>IF(UPPER(TRIM(BC1712))="",0, IF(UPPER(TRIM(BC1712))="U",1,IF(UPPER(TRIM(BC1712))="A",2,IF(UPPER(TRIM(BC1712))="B1",4,IF(UPPER(TRIM(BC1712))="B2",8,IF(UPPER(TRIM(BC1712))="C",16,-1))))))</f>
        <v>0</v>
      </c>
      <c r="DF1712" s="17"/>
      <c r="DG1712" s="16">
        <v>158</v>
      </c>
      <c r="DH1712" s="16">
        <f>AK1712</f>
        <v>1485</v>
      </c>
      <c r="DI1712" s="16">
        <f>AL1712</f>
        <v>4</v>
      </c>
      <c r="DJ1712" s="16">
        <f>DB1712 + DC1712</f>
        <v>1669</v>
      </c>
      <c r="DK1712" s="16">
        <f>HEX2DEC(AO1712)</f>
        <v>17</v>
      </c>
      <c r="DL1712" s="16">
        <f>HEX2DEC(AP1712)</f>
        <v>1670</v>
      </c>
      <c r="DM1712" s="13">
        <v>0</v>
      </c>
      <c r="DN1712" s="16">
        <v>118</v>
      </c>
      <c r="DO1712" s="16">
        <f>BV1712*2^15+BW1712*2^14+BX1712*2^13+BY1712*2^12+BZ1712*2^11+CA1712*2^10+CB1712*2^9+CC1712*2^8+CD1712*2^7+CE1712*2^6+CF1712*2^5+CG1712*2^4+CH1712*2^3+CI1712*2^2+CJ1712*2^1+CK1712*2^0</f>
        <v>36864</v>
      </c>
      <c r="DP1712" s="16">
        <f>CL1712*2^15+CM1712*2^14+CN1712*2^13+CO1712*2^12+CP1712*2^11+CQ1712*2^10+CR1712*2^9+CS1712*2^8+CT1712*2^7+CU1712*2^6+CV1712*2^5+CW1712*2^4+CX1712*2^3+CY1712*2^2+CZ1712*2^1+DA1712*2^0</f>
        <v>0</v>
      </c>
      <c r="DQ1712" s="16">
        <f>IF(DS1712=2,AT1712*1000,IF(DS1712&gt;2,AT1712,HEX2DEC("40000000")))</f>
        <v>10</v>
      </c>
      <c r="DR1712" s="16">
        <f>IF(DT1712=2,AU1712*1000,IF(DT1712&gt;2,AU1712,HEX2DEC("40000000")))</f>
        <v>5</v>
      </c>
      <c r="DS1712" s="16">
        <v>5</v>
      </c>
      <c r="DT1712" s="16">
        <v>5</v>
      </c>
      <c r="DU1712" s="16">
        <f>MAX(0,MIN(AX1712,3))*2^14+MAX(0,MIN(AY1712,3))*2^12+MAX(0,MIN(AZ1712,3))*2^10+MAX(0,MIN(BA1712,3))*2^8+IF(AW1712&lt;0,31,IF(AW1712&gt;30,30,AW1712))</f>
        <v>0</v>
      </c>
      <c r="DV1712" s="16">
        <f>DD1712 + DE1712</f>
        <v>0</v>
      </c>
      <c r="DW1712" s="138" t="s">
        <v>184</v>
      </c>
      <c r="DX1712" s="137" t="s">
        <v>273</v>
      </c>
      <c r="DY1712" s="137" t="s">
        <v>186</v>
      </c>
      <c r="DZ1712" s="17"/>
      <c r="EA1712" s="15"/>
      <c r="EB1712" s="15"/>
      <c r="EC1712" s="15"/>
      <c r="ED1712" s="15"/>
    </row>
    <row r="1713" spans="1:134" ht="15" hidden="1" customHeight="1" x14ac:dyDescent="0.3">
      <c r="A1713" s="123"/>
      <c r="B1713" s="139"/>
      <c r="C1713" s="569"/>
      <c r="D1713" s="204"/>
      <c r="E1713" s="204"/>
      <c r="F1713" s="204"/>
      <c r="G1713" s="204"/>
      <c r="H1713" s="204"/>
      <c r="I1713" s="204"/>
      <c r="J1713" s="204"/>
      <c r="K1713" s="204"/>
      <c r="L1713" s="204"/>
      <c r="M1713" s="204"/>
      <c r="N1713" s="204"/>
      <c r="O1713" s="204"/>
      <c r="P1713" s="204"/>
      <c r="Q1713" s="204"/>
      <c r="R1713" s="204"/>
      <c r="S1713" s="204"/>
      <c r="T1713" s="204"/>
      <c r="U1713" s="204"/>
      <c r="V1713" s="204"/>
      <c r="W1713" s="204"/>
      <c r="X1713" s="204"/>
      <c r="Y1713" s="204"/>
      <c r="Z1713" s="204"/>
      <c r="AA1713" s="204"/>
      <c r="AB1713" s="204"/>
      <c r="AC1713" s="204"/>
      <c r="AD1713" s="204"/>
      <c r="AE1713" s="204"/>
      <c r="AF1713" s="204"/>
      <c r="AG1713" s="204"/>
      <c r="AH1713" s="204"/>
      <c r="AI1713" s="204"/>
      <c r="AJ1713" s="148"/>
      <c r="AK1713" s="12"/>
      <c r="AL1713" s="12"/>
      <c r="AM1713" s="149"/>
      <c r="AN1713" s="150"/>
      <c r="AO1713" s="150"/>
      <c r="AP1713" s="150"/>
      <c r="AQ1713" s="140" t="s">
        <v>2594</v>
      </c>
      <c r="AR1713" s="197"/>
      <c r="AS1713" s="12"/>
      <c r="AT1713" s="13"/>
      <c r="AU1713" s="13"/>
      <c r="AV1713" s="12"/>
      <c r="AW1713" s="12"/>
      <c r="AX1713" s="12"/>
      <c r="AY1713" s="12"/>
      <c r="AZ1713" s="12"/>
      <c r="BA1713" s="12"/>
      <c r="BB1713" s="14"/>
      <c r="BC1713" s="14"/>
      <c r="BD1713" s="15"/>
      <c r="BE1713" s="137" t="s">
        <v>183</v>
      </c>
      <c r="BF1713" s="146"/>
      <c r="BG1713" s="146"/>
      <c r="BH1713" s="146"/>
      <c r="BI1713" s="11" t="s">
        <v>183</v>
      </c>
      <c r="BJ1713" s="11" t="s">
        <v>183</v>
      </c>
      <c r="BK1713" s="11" t="s">
        <v>183</v>
      </c>
      <c r="BL1713" s="11" t="s">
        <v>183</v>
      </c>
      <c r="BM1713" s="11" t="s">
        <v>183</v>
      </c>
      <c r="BN1713" s="11" t="s">
        <v>183</v>
      </c>
      <c r="BO1713" s="11" t="s">
        <v>183</v>
      </c>
      <c r="BP1713" s="11" t="s">
        <v>183</v>
      </c>
      <c r="BQ1713" s="11" t="s">
        <v>183</v>
      </c>
      <c r="BR1713" s="11" t="s">
        <v>183</v>
      </c>
      <c r="BS1713" s="11" t="s">
        <v>183</v>
      </c>
      <c r="BT1713" s="11" t="s">
        <v>183</v>
      </c>
      <c r="BU1713" s="11"/>
      <c r="BV1713" s="15"/>
      <c r="BW1713" s="15"/>
      <c r="BX1713" s="15"/>
      <c r="BY1713" s="15"/>
      <c r="BZ1713" s="15"/>
      <c r="CA1713" s="15"/>
      <c r="CB1713" s="15"/>
      <c r="CC1713" s="15"/>
      <c r="CD1713" s="15"/>
      <c r="CE1713" s="15"/>
      <c r="CF1713" s="15"/>
      <c r="CG1713" s="15"/>
      <c r="CH1713" s="15"/>
      <c r="CI1713" s="15"/>
      <c r="CJ1713" s="15"/>
      <c r="CK1713" s="15"/>
      <c r="CL1713" s="15"/>
      <c r="CM1713" s="15"/>
      <c r="CN1713" s="15"/>
      <c r="CO1713" s="15"/>
      <c r="CP1713" s="15"/>
      <c r="CQ1713" s="15"/>
      <c r="CR1713" s="15"/>
      <c r="CS1713" s="15"/>
      <c r="CT1713" s="15"/>
      <c r="CU1713" s="15"/>
      <c r="CV1713" s="15"/>
      <c r="CW1713" s="15"/>
      <c r="CX1713" s="15"/>
      <c r="CY1713" s="15"/>
      <c r="CZ1713" s="15"/>
      <c r="DA1713" s="15"/>
      <c r="DB1713" s="16"/>
      <c r="DC1713" s="16"/>
      <c r="DD1713" s="16"/>
      <c r="DE1713" s="16"/>
      <c r="DF1713" s="17"/>
      <c r="DG1713" s="16"/>
      <c r="DH1713" s="16"/>
      <c r="DI1713" s="16"/>
      <c r="DJ1713" s="16"/>
      <c r="DK1713" s="16"/>
      <c r="DL1713" s="16"/>
      <c r="DM1713" s="13"/>
      <c r="DN1713" s="16"/>
      <c r="DO1713" s="16"/>
      <c r="DP1713" s="16"/>
      <c r="DQ1713" s="16"/>
      <c r="DR1713" s="16"/>
      <c r="DS1713" s="16"/>
      <c r="DT1713" s="16"/>
      <c r="DU1713" s="16"/>
      <c r="DV1713" s="16"/>
      <c r="DW1713" s="138"/>
      <c r="DX1713" s="137"/>
      <c r="DY1713" s="137"/>
      <c r="DZ1713" s="17"/>
      <c r="EA1713" s="15"/>
      <c r="EB1713" s="15"/>
      <c r="EC1713" s="15"/>
      <c r="ED1713" s="15"/>
    </row>
    <row r="1714" spans="1:134" ht="15" hidden="1" customHeight="1" x14ac:dyDescent="0.3">
      <c r="A1714" s="123"/>
      <c r="B1714" s="139"/>
      <c r="C1714" s="569"/>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48"/>
      <c r="AK1714" s="12"/>
      <c r="AL1714" s="12"/>
      <c r="AM1714" s="149"/>
      <c r="AN1714" s="150"/>
      <c r="AO1714" s="150"/>
      <c r="AP1714" s="150"/>
      <c r="AQ1714" s="132"/>
      <c r="AR1714" s="12"/>
      <c r="AS1714" s="12"/>
      <c r="AT1714" s="12"/>
      <c r="AU1714" s="12"/>
      <c r="AV1714" s="12"/>
      <c r="AW1714" s="12"/>
      <c r="AX1714" s="12"/>
      <c r="AY1714" s="12"/>
      <c r="AZ1714" s="12"/>
      <c r="BA1714" s="12"/>
      <c r="BB1714" s="14"/>
      <c r="BC1714" s="14"/>
      <c r="BD1714" s="15"/>
      <c r="BE1714" s="137" t="s">
        <v>183</v>
      </c>
      <c r="BF1714" s="146"/>
      <c r="BG1714" s="146"/>
      <c r="BH1714" s="146"/>
      <c r="BI1714" s="11" t="s">
        <v>183</v>
      </c>
      <c r="BJ1714" s="11" t="s">
        <v>183</v>
      </c>
      <c r="BK1714" s="11" t="s">
        <v>183</v>
      </c>
      <c r="BL1714" s="11" t="s">
        <v>183</v>
      </c>
      <c r="BM1714" s="11" t="s">
        <v>183</v>
      </c>
      <c r="BN1714" s="11" t="s">
        <v>183</v>
      </c>
      <c r="BO1714" s="11" t="s">
        <v>183</v>
      </c>
      <c r="BP1714" s="11" t="s">
        <v>183</v>
      </c>
      <c r="BQ1714" s="11" t="s">
        <v>183</v>
      </c>
      <c r="BR1714" s="11" t="s">
        <v>183</v>
      </c>
      <c r="BS1714" s="11" t="s">
        <v>183</v>
      </c>
      <c r="BT1714" s="11" t="s">
        <v>183</v>
      </c>
      <c r="BU1714" s="11"/>
      <c r="BV1714" s="15"/>
      <c r="BW1714" s="15"/>
      <c r="BX1714" s="15"/>
      <c r="BY1714" s="15"/>
      <c r="BZ1714" s="15"/>
      <c r="CA1714" s="15"/>
      <c r="CB1714" s="15"/>
      <c r="CC1714" s="15"/>
      <c r="CD1714" s="15"/>
      <c r="CE1714" s="15"/>
      <c r="CF1714" s="15"/>
      <c r="CG1714" s="15"/>
      <c r="CH1714" s="15"/>
      <c r="CI1714" s="15"/>
      <c r="CJ1714" s="15"/>
      <c r="CK1714" s="15"/>
      <c r="CL1714" s="15"/>
      <c r="CM1714" s="15"/>
      <c r="CN1714" s="15"/>
      <c r="CO1714" s="15"/>
      <c r="CP1714" s="15"/>
      <c r="CQ1714" s="15"/>
      <c r="CR1714" s="15"/>
      <c r="CS1714" s="15"/>
      <c r="CT1714" s="15"/>
      <c r="CU1714" s="15"/>
      <c r="CV1714" s="15"/>
      <c r="CW1714" s="15"/>
      <c r="CX1714" s="15"/>
      <c r="CY1714" s="15"/>
      <c r="CZ1714" s="15"/>
      <c r="DA1714" s="15"/>
      <c r="DB1714" s="16"/>
      <c r="DC1714" s="16"/>
      <c r="DD1714" s="16"/>
      <c r="DE1714" s="16"/>
      <c r="DF1714" s="17"/>
      <c r="DG1714" s="16"/>
      <c r="DH1714" s="16"/>
      <c r="DI1714" s="16"/>
      <c r="DJ1714" s="16"/>
      <c r="DK1714" s="16"/>
      <c r="DL1714" s="16"/>
      <c r="DM1714" s="13"/>
      <c r="DN1714" s="16"/>
      <c r="DO1714" s="16"/>
      <c r="DP1714" s="16"/>
      <c r="DQ1714" s="16"/>
      <c r="DR1714" s="16"/>
      <c r="DS1714" s="16"/>
      <c r="DT1714" s="16"/>
      <c r="DU1714" s="16"/>
      <c r="DV1714" s="16"/>
      <c r="DW1714" s="138"/>
      <c r="DX1714" s="137"/>
      <c r="DY1714" s="137"/>
      <c r="DZ1714" s="17"/>
      <c r="EA1714" s="15"/>
      <c r="EB1714" s="15"/>
      <c r="EC1714" s="15"/>
      <c r="ED1714" s="15"/>
    </row>
    <row r="1715" spans="1:134" ht="15" customHeight="1" x14ac:dyDescent="0.3">
      <c r="A1715" s="342" t="s">
        <v>1454</v>
      </c>
      <c r="B1715" s="139"/>
      <c r="C1715" s="569" t="s">
        <v>2595</v>
      </c>
      <c r="D1715" s="151" t="s">
        <v>184</v>
      </c>
      <c r="E1715" s="200"/>
      <c r="F1715" s="151"/>
      <c r="G1715" s="151" t="s">
        <v>184</v>
      </c>
      <c r="H1715" s="151"/>
      <c r="I1715" s="151"/>
      <c r="J1715" s="151"/>
      <c r="K1715" s="151"/>
      <c r="L1715" s="151"/>
      <c r="M1715" s="151"/>
      <c r="N1715" s="151"/>
      <c r="O1715" s="151"/>
      <c r="P1715" s="151"/>
      <c r="Q1715" s="151"/>
      <c r="R1715" s="151"/>
      <c r="S1715" s="151"/>
      <c r="T1715" s="151"/>
      <c r="U1715" s="151"/>
      <c r="V1715" s="151"/>
      <c r="W1715" s="151"/>
      <c r="X1715" s="151"/>
      <c r="Y1715" s="151"/>
      <c r="Z1715" s="151"/>
      <c r="AA1715" s="151"/>
      <c r="AB1715" s="151"/>
      <c r="AC1715" s="151"/>
      <c r="AD1715" s="151"/>
      <c r="AE1715" s="151"/>
      <c r="AF1715" s="151"/>
      <c r="AG1715" s="151"/>
      <c r="AH1715" s="151"/>
      <c r="AI1715" s="151"/>
      <c r="AJ1715" s="148">
        <f>IF($DM1715=0,0,(IF(_xlfn.BITAND($DM1715, 128),"8,", "") &amp; IF(_xlfn.BITAND($DM1715,64),"7,", "") &amp; IF(_xlfn.BITAND($DM1715,7), _xlfn.BITAND($DM1715,7) &amp; ",", "") &amp; IF(_xlfn.BITAND($DM1715, 56), _xlfn.BITAND($DM1715, 56)/8, "")))</f>
        <v>0</v>
      </c>
      <c r="AK1715" s="135">
        <v>1485</v>
      </c>
      <c r="AL1715" s="135">
        <v>5</v>
      </c>
      <c r="AM1715" s="194" t="s">
        <v>165</v>
      </c>
      <c r="AN1715" s="195" t="s">
        <v>2591</v>
      </c>
      <c r="AO1715" s="195" t="s">
        <v>1458</v>
      </c>
      <c r="AP1715" s="195" t="s">
        <v>2591</v>
      </c>
      <c r="AQ1715" s="140" t="s">
        <v>1460</v>
      </c>
      <c r="AR1715" s="133">
        <v>10</v>
      </c>
      <c r="AS1715" s="12" t="s">
        <v>1033</v>
      </c>
      <c r="AT1715" s="134">
        <v>10</v>
      </c>
      <c r="AU1715" s="134">
        <v>5</v>
      </c>
      <c r="AV1715" s="12" t="s">
        <v>954</v>
      </c>
      <c r="AW1715" s="135">
        <v>0</v>
      </c>
      <c r="AX1715" s="135">
        <v>0</v>
      </c>
      <c r="AY1715" s="135">
        <v>0</v>
      </c>
      <c r="AZ1715" s="135">
        <v>0</v>
      </c>
      <c r="BA1715" s="135">
        <v>0</v>
      </c>
      <c r="BB1715" s="136"/>
      <c r="BC1715" s="136"/>
      <c r="BD1715" s="15"/>
      <c r="BE1715" s="137" t="str">
        <f>IF(C1715="","",C1715)</f>
        <v>Relay coil open</v>
      </c>
      <c r="BF1715" s="11" t="s">
        <v>264</v>
      </c>
      <c r="BG1715" s="11" t="s">
        <v>265</v>
      </c>
      <c r="BH1715" s="11" t="s">
        <v>266</v>
      </c>
      <c r="BI1715" s="11" t="s">
        <v>1225</v>
      </c>
      <c r="BJ1715" s="11" t="s">
        <v>268</v>
      </c>
      <c r="BK1715" s="11" t="s">
        <v>269</v>
      </c>
      <c r="BL1715" s="11" t="s">
        <v>1026</v>
      </c>
      <c r="BM1715" s="11" t="s">
        <v>179</v>
      </c>
      <c r="BN1715" s="11" t="s">
        <v>182</v>
      </c>
      <c r="BO1715" s="11" t="s">
        <v>181</v>
      </c>
      <c r="BP1715" s="11" t="s">
        <v>272</v>
      </c>
      <c r="BQ1715" s="11" t="s">
        <v>182</v>
      </c>
      <c r="BR1715" s="11" t="s">
        <v>182</v>
      </c>
      <c r="BS1715" s="11" t="s">
        <v>183</v>
      </c>
      <c r="BT1715" s="11" t="s">
        <v>182</v>
      </c>
      <c r="BU1715" s="11"/>
      <c r="BV1715" s="15">
        <f>IF(UPPER(TRIM(D1715))="X",1,0)</f>
        <v>1</v>
      </c>
      <c r="BW1715" s="15">
        <f>IF(UPPER(TRIM(E1715))="X",1,0)</f>
        <v>0</v>
      </c>
      <c r="BX1715" s="15">
        <f>IF(UPPER(TRIM(F1715))="X",1,0)</f>
        <v>0</v>
      </c>
      <c r="BY1715" s="15">
        <f>IF(UPPER(TRIM(G1715))="X",1,0)</f>
        <v>1</v>
      </c>
      <c r="BZ1715" s="15">
        <f>IF(UPPER(TRIM(H1715))="X",1,0)</f>
        <v>0</v>
      </c>
      <c r="CA1715" s="15">
        <f>IF(UPPER(TRIM(J1715))="X",1,0)</f>
        <v>0</v>
      </c>
      <c r="CB1715" s="15">
        <f>IF(UPPER(TRIM(L1715))="X",1,0)</f>
        <v>0</v>
      </c>
      <c r="CC1715" s="15">
        <f>IF(UPPER(TRIM(M1715))="X",1,0)</f>
        <v>0</v>
      </c>
      <c r="CD1715" s="15">
        <f>IF(UPPER(TRIM(I1715))="X",1,0)</f>
        <v>0</v>
      </c>
      <c r="CE1715" s="15">
        <f>IF(UPPER(TRIM(K1715))="X",1,0)</f>
        <v>0</v>
      </c>
      <c r="CF1715" s="15">
        <f t="shared" ref="CF1715:DA1715" si="801">IF(UPPER(TRIM(N1715))="X",1,0)</f>
        <v>0</v>
      </c>
      <c r="CG1715" s="15">
        <f t="shared" si="801"/>
        <v>0</v>
      </c>
      <c r="CH1715" s="15">
        <f t="shared" si="801"/>
        <v>0</v>
      </c>
      <c r="CI1715" s="15">
        <f t="shared" si="801"/>
        <v>0</v>
      </c>
      <c r="CJ1715" s="15">
        <f t="shared" si="801"/>
        <v>0</v>
      </c>
      <c r="CK1715" s="15">
        <f t="shared" si="801"/>
        <v>0</v>
      </c>
      <c r="CL1715" s="15">
        <f t="shared" si="801"/>
        <v>0</v>
      </c>
      <c r="CM1715" s="15">
        <f t="shared" si="801"/>
        <v>0</v>
      </c>
      <c r="CN1715" s="15">
        <f t="shared" si="801"/>
        <v>0</v>
      </c>
      <c r="CO1715" s="15">
        <f t="shared" si="801"/>
        <v>0</v>
      </c>
      <c r="CP1715" s="15">
        <f t="shared" si="801"/>
        <v>0</v>
      </c>
      <c r="CQ1715" s="15">
        <f t="shared" si="801"/>
        <v>0</v>
      </c>
      <c r="CR1715" s="15">
        <f t="shared" si="801"/>
        <v>0</v>
      </c>
      <c r="CS1715" s="15">
        <f t="shared" si="801"/>
        <v>0</v>
      </c>
      <c r="CT1715" s="15">
        <f t="shared" si="801"/>
        <v>0</v>
      </c>
      <c r="CU1715" s="15">
        <f t="shared" si="801"/>
        <v>0</v>
      </c>
      <c r="CV1715" s="15">
        <f t="shared" si="801"/>
        <v>0</v>
      </c>
      <c r="CW1715" s="15">
        <f t="shared" si="801"/>
        <v>0</v>
      </c>
      <c r="CX1715" s="15">
        <f t="shared" si="801"/>
        <v>0</v>
      </c>
      <c r="CY1715" s="15">
        <f t="shared" si="801"/>
        <v>0</v>
      </c>
      <c r="CZ1715" s="15">
        <f t="shared" si="801"/>
        <v>0</v>
      </c>
      <c r="DA1715" s="15">
        <f t="shared" si="801"/>
        <v>0</v>
      </c>
      <c r="DB1715" s="16">
        <f>IF(UPPER(TRIM(AM1715))="P", 0, IF(UPPER(TRIM(AM1715))="C", 16384, IF(UPPER(TRIM(AM1715))="B", 32768, IF(UPPER(TRIM(AM1715))="U", 49152, -1))))</f>
        <v>0</v>
      </c>
      <c r="DC1715" s="16">
        <f>HEX2DEC(AN1715)</f>
        <v>1669</v>
      </c>
      <c r="DD1715" s="16">
        <f>IF(UPPER(TRIM(BB1715))="",0,IF(UPPER(TRIM(BB1715))="M",32,IF(UPPER(TRIM(BB1715))="H",64,IF(UPPER(TRIM(BB1715))="I",128,-1))))</f>
        <v>0</v>
      </c>
      <c r="DE1715" s="16">
        <f>IF(UPPER(TRIM(BC1715))="",0, IF(UPPER(TRIM(BC1715))="U",1,IF(UPPER(TRIM(BC1715))="A",2,IF(UPPER(TRIM(BC1715))="B1",4,IF(UPPER(TRIM(BC1715))="B2",8,IF(UPPER(TRIM(BC1715))="C",16,-1))))))</f>
        <v>0</v>
      </c>
      <c r="DF1715" s="17"/>
      <c r="DG1715" s="16">
        <v>159</v>
      </c>
      <c r="DH1715" s="16">
        <f>AK1715</f>
        <v>1485</v>
      </c>
      <c r="DI1715" s="16">
        <f>AL1715</f>
        <v>5</v>
      </c>
      <c r="DJ1715" s="16">
        <f>DB1715 + DC1715</f>
        <v>1669</v>
      </c>
      <c r="DK1715" s="16">
        <f>HEX2DEC(AO1715)</f>
        <v>19</v>
      </c>
      <c r="DL1715" s="16">
        <f>HEX2DEC(AP1715)</f>
        <v>1669</v>
      </c>
      <c r="DM1715" s="13">
        <v>0</v>
      </c>
      <c r="DN1715" s="16">
        <v>119</v>
      </c>
      <c r="DO1715" s="16">
        <f>BV1715*2^15+BW1715*2^14+BX1715*2^13+BY1715*2^12+BZ1715*2^11+CA1715*2^10+CB1715*2^9+CC1715*2^8+CD1715*2^7+CE1715*2^6+CF1715*2^5+CG1715*2^4+CH1715*2^3+CI1715*2^2+CJ1715*2^1+CK1715*2^0</f>
        <v>36864</v>
      </c>
      <c r="DP1715" s="16">
        <f>CL1715*2^15+CM1715*2^14+CN1715*2^13+CO1715*2^12+CP1715*2^11+CQ1715*2^10+CR1715*2^9+CS1715*2^8+CT1715*2^7+CU1715*2^6+CV1715*2^5+CW1715*2^4+CX1715*2^3+CY1715*2^2+CZ1715*2^1+DA1715*2^0</f>
        <v>0</v>
      </c>
      <c r="DQ1715" s="16">
        <f>IF(DS1715=2,AT1715*1000,IF(DS1715&gt;2,AT1715,HEX2DEC("40000000")))</f>
        <v>10</v>
      </c>
      <c r="DR1715" s="16">
        <f>IF(DT1715=2,AU1715*1000,IF(DT1715&gt;2,AU1715,HEX2DEC("40000000")))</f>
        <v>5</v>
      </c>
      <c r="DS1715" s="16">
        <v>5</v>
      </c>
      <c r="DT1715" s="16">
        <v>5</v>
      </c>
      <c r="DU1715" s="16">
        <f>MAX(0,MIN(AX1715,3))*2^14+MAX(0,MIN(AY1715,3))*2^12+MAX(0,MIN(AZ1715,3))*2^10+MAX(0,MIN(BA1715,3))*2^8+IF(AW1715&lt;0,31,IF(AW1715&gt;30,30,AW1715))</f>
        <v>0</v>
      </c>
      <c r="DV1715" s="16">
        <f>DD1715 + DE1715</f>
        <v>0</v>
      </c>
      <c r="DW1715" s="138" t="s">
        <v>184</v>
      </c>
      <c r="DX1715" s="137" t="s">
        <v>273</v>
      </c>
      <c r="DY1715" s="137" t="s">
        <v>186</v>
      </c>
      <c r="DZ1715" s="17"/>
      <c r="EA1715" s="15"/>
      <c r="EB1715" s="15"/>
      <c r="EC1715" s="15"/>
      <c r="ED1715" s="15"/>
    </row>
    <row r="1716" spans="1:134" ht="15" hidden="1" customHeight="1" x14ac:dyDescent="0.3">
      <c r="A1716" s="342" t="s">
        <v>1456</v>
      </c>
      <c r="B1716" s="337" t="s">
        <v>2596</v>
      </c>
      <c r="C1716" s="561"/>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48"/>
      <c r="AK1716" s="12"/>
      <c r="AL1716" s="12"/>
      <c r="AM1716" s="149"/>
      <c r="AN1716" s="150"/>
      <c r="AO1716" s="150"/>
      <c r="AP1716" s="150"/>
      <c r="AQ1716" s="132"/>
      <c r="AR1716" s="12"/>
      <c r="AS1716" s="12"/>
      <c r="AT1716" s="12"/>
      <c r="AU1716" s="12"/>
      <c r="AV1716" s="12"/>
      <c r="AW1716" s="12"/>
      <c r="AX1716" s="12"/>
      <c r="AY1716" s="12"/>
      <c r="AZ1716" s="12"/>
      <c r="BA1716" s="12"/>
      <c r="BB1716" s="14"/>
      <c r="BC1716" s="14"/>
      <c r="BD1716" s="15"/>
      <c r="BE1716" s="137" t="s">
        <v>183</v>
      </c>
      <c r="BF1716" s="146"/>
      <c r="BG1716" s="146"/>
      <c r="BH1716" s="146"/>
      <c r="BI1716" s="11" t="s">
        <v>183</v>
      </c>
      <c r="BJ1716" s="11" t="s">
        <v>183</v>
      </c>
      <c r="BK1716" s="11" t="s">
        <v>183</v>
      </c>
      <c r="BL1716" s="11" t="s">
        <v>183</v>
      </c>
      <c r="BM1716" s="11" t="s">
        <v>183</v>
      </c>
      <c r="BN1716" s="11" t="s">
        <v>183</v>
      </c>
      <c r="BO1716" s="11" t="s">
        <v>183</v>
      </c>
      <c r="BP1716" s="11" t="s">
        <v>183</v>
      </c>
      <c r="BQ1716" s="11" t="s">
        <v>183</v>
      </c>
      <c r="BR1716" s="11" t="s">
        <v>183</v>
      </c>
      <c r="BS1716" s="11" t="s">
        <v>183</v>
      </c>
      <c r="BT1716" s="11" t="s">
        <v>183</v>
      </c>
      <c r="BU1716" s="11"/>
      <c r="BV1716" s="15"/>
      <c r="BW1716" s="15"/>
      <c r="BX1716" s="15"/>
      <c r="BY1716" s="15"/>
      <c r="BZ1716" s="15"/>
      <c r="CA1716" s="15"/>
      <c r="CB1716" s="15"/>
      <c r="CC1716" s="15"/>
      <c r="CD1716" s="15"/>
      <c r="CE1716" s="15"/>
      <c r="CF1716" s="15"/>
      <c r="CG1716" s="15"/>
      <c r="CH1716" s="15"/>
      <c r="CI1716" s="15"/>
      <c r="CJ1716" s="15"/>
      <c r="CK1716" s="15"/>
      <c r="CL1716" s="15"/>
      <c r="CM1716" s="15"/>
      <c r="CN1716" s="15"/>
      <c r="CO1716" s="15"/>
      <c r="CP1716" s="15"/>
      <c r="CQ1716" s="15"/>
      <c r="CR1716" s="15"/>
      <c r="CS1716" s="15"/>
      <c r="CT1716" s="15"/>
      <c r="CU1716" s="15"/>
      <c r="CV1716" s="15"/>
      <c r="CW1716" s="15"/>
      <c r="CX1716" s="15"/>
      <c r="CY1716" s="15"/>
      <c r="CZ1716" s="15"/>
      <c r="DA1716" s="15"/>
      <c r="DB1716" s="16"/>
      <c r="DC1716" s="16"/>
      <c r="DD1716" s="16"/>
      <c r="DE1716" s="16"/>
      <c r="DF1716" s="17"/>
      <c r="DG1716" s="16"/>
      <c r="DH1716" s="16"/>
      <c r="DI1716" s="16"/>
      <c r="DJ1716" s="16"/>
      <c r="DK1716" s="16"/>
      <c r="DL1716" s="16"/>
      <c r="DM1716" s="13"/>
      <c r="DN1716" s="16"/>
      <c r="DO1716" s="16"/>
      <c r="DP1716" s="16"/>
      <c r="DQ1716" s="16"/>
      <c r="DR1716" s="16"/>
      <c r="DS1716" s="16"/>
      <c r="DT1716" s="16"/>
      <c r="DU1716" s="16"/>
      <c r="DV1716" s="16"/>
      <c r="DW1716" s="138"/>
      <c r="DX1716" s="137"/>
      <c r="DY1716" s="137"/>
      <c r="DZ1716" s="17"/>
      <c r="EA1716" s="15"/>
      <c r="EB1716" s="15"/>
      <c r="EC1716" s="15"/>
      <c r="ED1716" s="15"/>
    </row>
    <row r="1717" spans="1:134" ht="15" customHeight="1" x14ac:dyDescent="0.3">
      <c r="A1717" s="342" t="s">
        <v>229</v>
      </c>
      <c r="B1717" s="337" t="s">
        <v>2597</v>
      </c>
      <c r="C1717" s="569" t="s">
        <v>2598</v>
      </c>
      <c r="D1717" s="151" t="s">
        <v>184</v>
      </c>
      <c r="E1717" s="200"/>
      <c r="F1717" s="151"/>
      <c r="G1717" s="151" t="s">
        <v>184</v>
      </c>
      <c r="H1717" s="151"/>
      <c r="I1717" s="151"/>
      <c r="J1717" s="151"/>
      <c r="K1717" s="151"/>
      <c r="L1717" s="151"/>
      <c r="M1717" s="151"/>
      <c r="N1717" s="151"/>
      <c r="O1717" s="151"/>
      <c r="P1717" s="151"/>
      <c r="Q1717" s="151"/>
      <c r="R1717" s="151"/>
      <c r="S1717" s="151"/>
      <c r="T1717" s="151"/>
      <c r="U1717" s="151"/>
      <c r="V1717" s="151"/>
      <c r="W1717" s="151"/>
      <c r="X1717" s="151"/>
      <c r="Y1717" s="151"/>
      <c r="Z1717" s="151"/>
      <c r="AA1717" s="151"/>
      <c r="AB1717" s="151"/>
      <c r="AC1717" s="151"/>
      <c r="AD1717" s="151"/>
      <c r="AE1717" s="151"/>
      <c r="AF1717" s="151"/>
      <c r="AG1717" s="151"/>
      <c r="AH1717" s="151"/>
      <c r="AI1717" s="151"/>
      <c r="AJ1717" s="148">
        <f>IF($DM1717=0,0,(IF(_xlfn.BITAND($DM1717, 128),"8,", "") &amp; IF(_xlfn.BITAND($DM1717,64),"7,", "") &amp; IF(_xlfn.BITAND($DM1717,7), _xlfn.BITAND($DM1717,7) &amp; ",", "") &amp; IF(_xlfn.BITAND($DM1717, 56), _xlfn.BITAND($DM1717, 56)/8, "")))</f>
        <v>0</v>
      </c>
      <c r="AK1717" s="135">
        <v>1485</v>
      </c>
      <c r="AL1717" s="135">
        <v>3</v>
      </c>
      <c r="AM1717" s="194" t="s">
        <v>165</v>
      </c>
      <c r="AN1717" s="195" t="s">
        <v>2591</v>
      </c>
      <c r="AO1717" s="195" t="s">
        <v>343</v>
      </c>
      <c r="AP1717" s="195" t="s">
        <v>2599</v>
      </c>
      <c r="AQ1717" s="140" t="s">
        <v>1463</v>
      </c>
      <c r="AR1717" s="133">
        <v>90</v>
      </c>
      <c r="AS1717" s="12" t="s">
        <v>1033</v>
      </c>
      <c r="AT1717" s="134">
        <v>10</v>
      </c>
      <c r="AU1717" s="134">
        <v>5</v>
      </c>
      <c r="AV1717" s="12" t="s">
        <v>954</v>
      </c>
      <c r="AW1717" s="135">
        <v>0</v>
      </c>
      <c r="AX1717" s="135">
        <v>0</v>
      </c>
      <c r="AY1717" s="135">
        <v>0</v>
      </c>
      <c r="AZ1717" s="135">
        <v>0</v>
      </c>
      <c r="BA1717" s="135">
        <v>0</v>
      </c>
      <c r="BB1717" s="136"/>
      <c r="BC1717" s="136"/>
      <c r="BD1717" s="15"/>
      <c r="BE1717" s="137" t="str">
        <f>IF(C1717="","",C1717)</f>
        <v>Relay coil short to power</v>
      </c>
      <c r="BF1717" s="11" t="s">
        <v>264</v>
      </c>
      <c r="BG1717" s="11" t="s">
        <v>265</v>
      </c>
      <c r="BH1717" s="11" t="s">
        <v>266</v>
      </c>
      <c r="BI1717" s="11" t="s">
        <v>1225</v>
      </c>
      <c r="BJ1717" s="11" t="s">
        <v>268</v>
      </c>
      <c r="BK1717" s="11" t="s">
        <v>269</v>
      </c>
      <c r="BL1717" s="11" t="s">
        <v>1026</v>
      </c>
      <c r="BM1717" s="11" t="s">
        <v>179</v>
      </c>
      <c r="BN1717" s="11" t="s">
        <v>182</v>
      </c>
      <c r="BO1717" s="11" t="s">
        <v>181</v>
      </c>
      <c r="BP1717" s="11" t="s">
        <v>272</v>
      </c>
      <c r="BQ1717" s="11" t="s">
        <v>182</v>
      </c>
      <c r="BR1717" s="11" t="s">
        <v>182</v>
      </c>
      <c r="BS1717" s="11" t="s">
        <v>183</v>
      </c>
      <c r="BT1717" s="11" t="s">
        <v>182</v>
      </c>
      <c r="BU1717" s="11"/>
      <c r="BV1717" s="15">
        <f>IF(UPPER(TRIM(D1717))="X",1,0)</f>
        <v>1</v>
      </c>
      <c r="BW1717" s="15">
        <f>IF(UPPER(TRIM(E1717))="X",1,0)</f>
        <v>0</v>
      </c>
      <c r="BX1717" s="15">
        <f>IF(UPPER(TRIM(F1717))="X",1,0)</f>
        <v>0</v>
      </c>
      <c r="BY1717" s="15">
        <f>IF(UPPER(TRIM(G1717))="X",1,0)</f>
        <v>1</v>
      </c>
      <c r="BZ1717" s="15">
        <f>IF(UPPER(TRIM(H1717))="X",1,0)</f>
        <v>0</v>
      </c>
      <c r="CA1717" s="15">
        <f>IF(UPPER(TRIM(J1717))="X",1,0)</f>
        <v>0</v>
      </c>
      <c r="CB1717" s="15">
        <f>IF(UPPER(TRIM(L1717))="X",1,0)</f>
        <v>0</v>
      </c>
      <c r="CC1717" s="15">
        <f>IF(UPPER(TRIM(M1717))="X",1,0)</f>
        <v>0</v>
      </c>
      <c r="CD1717" s="15">
        <f>IF(UPPER(TRIM(I1717))="X",1,0)</f>
        <v>0</v>
      </c>
      <c r="CE1717" s="15">
        <f>IF(UPPER(TRIM(K1717))="X",1,0)</f>
        <v>0</v>
      </c>
      <c r="CF1717" s="15">
        <f t="shared" ref="CF1717:DA1717" si="802">IF(UPPER(TRIM(N1717))="X",1,0)</f>
        <v>0</v>
      </c>
      <c r="CG1717" s="15">
        <f t="shared" si="802"/>
        <v>0</v>
      </c>
      <c r="CH1717" s="15">
        <f t="shared" si="802"/>
        <v>0</v>
      </c>
      <c r="CI1717" s="15">
        <f t="shared" si="802"/>
        <v>0</v>
      </c>
      <c r="CJ1717" s="15">
        <f t="shared" si="802"/>
        <v>0</v>
      </c>
      <c r="CK1717" s="15">
        <f t="shared" si="802"/>
        <v>0</v>
      </c>
      <c r="CL1717" s="15">
        <f t="shared" si="802"/>
        <v>0</v>
      </c>
      <c r="CM1717" s="15">
        <f t="shared" si="802"/>
        <v>0</v>
      </c>
      <c r="CN1717" s="15">
        <f t="shared" si="802"/>
        <v>0</v>
      </c>
      <c r="CO1717" s="15">
        <f t="shared" si="802"/>
        <v>0</v>
      </c>
      <c r="CP1717" s="15">
        <f t="shared" si="802"/>
        <v>0</v>
      </c>
      <c r="CQ1717" s="15">
        <f t="shared" si="802"/>
        <v>0</v>
      </c>
      <c r="CR1717" s="15">
        <f t="shared" si="802"/>
        <v>0</v>
      </c>
      <c r="CS1717" s="15">
        <f t="shared" si="802"/>
        <v>0</v>
      </c>
      <c r="CT1717" s="15">
        <f t="shared" si="802"/>
        <v>0</v>
      </c>
      <c r="CU1717" s="15">
        <f t="shared" si="802"/>
        <v>0</v>
      </c>
      <c r="CV1717" s="15">
        <f t="shared" si="802"/>
        <v>0</v>
      </c>
      <c r="CW1717" s="15">
        <f t="shared" si="802"/>
        <v>0</v>
      </c>
      <c r="CX1717" s="15">
        <f t="shared" si="802"/>
        <v>0</v>
      </c>
      <c r="CY1717" s="15">
        <f t="shared" si="802"/>
        <v>0</v>
      </c>
      <c r="CZ1717" s="15">
        <f t="shared" si="802"/>
        <v>0</v>
      </c>
      <c r="DA1717" s="15">
        <f t="shared" si="802"/>
        <v>0</v>
      </c>
      <c r="DB1717" s="16">
        <f>IF(UPPER(TRIM(AM1717))="P", 0, IF(UPPER(TRIM(AM1717))="C", 16384, IF(UPPER(TRIM(AM1717))="B", 32768, IF(UPPER(TRIM(AM1717))="U", 49152, -1))))</f>
        <v>0</v>
      </c>
      <c r="DC1717" s="16">
        <f>HEX2DEC(AN1717)</f>
        <v>1669</v>
      </c>
      <c r="DD1717" s="16">
        <f>IF(UPPER(TRIM(BB1717))="",0,IF(UPPER(TRIM(BB1717))="M",32,IF(UPPER(TRIM(BB1717))="H",64,IF(UPPER(TRIM(BB1717))="I",128,-1))))</f>
        <v>0</v>
      </c>
      <c r="DE1717" s="16">
        <f>IF(UPPER(TRIM(BC1717))="",0, IF(UPPER(TRIM(BC1717))="U",1,IF(UPPER(TRIM(BC1717))="A",2,IF(UPPER(TRIM(BC1717))="B1",4,IF(UPPER(TRIM(BC1717))="B2",8,IF(UPPER(TRIM(BC1717))="C",16,-1))))))</f>
        <v>0</v>
      </c>
      <c r="DF1717" s="17"/>
      <c r="DG1717" s="16">
        <v>160</v>
      </c>
      <c r="DH1717" s="16">
        <f>AK1717</f>
        <v>1485</v>
      </c>
      <c r="DI1717" s="16">
        <f>AL1717</f>
        <v>3</v>
      </c>
      <c r="DJ1717" s="16">
        <f>DB1717 + DC1717</f>
        <v>1669</v>
      </c>
      <c r="DK1717" s="16">
        <f>HEX2DEC(AO1717)</f>
        <v>18</v>
      </c>
      <c r="DL1717" s="16">
        <f>HEX2DEC(AP1717)</f>
        <v>1671</v>
      </c>
      <c r="DM1717" s="13">
        <v>0</v>
      </c>
      <c r="DN1717" s="16">
        <v>120</v>
      </c>
      <c r="DO1717" s="16">
        <f>BV1717*2^15+BW1717*2^14+BX1717*2^13+BY1717*2^12+BZ1717*2^11+CA1717*2^10+CB1717*2^9+CC1717*2^8+CD1717*2^7+CE1717*2^6+CF1717*2^5+CG1717*2^4+CH1717*2^3+CI1717*2^2+CJ1717*2^1+CK1717*2^0</f>
        <v>36864</v>
      </c>
      <c r="DP1717" s="16">
        <f>CL1717*2^15+CM1717*2^14+CN1717*2^13+CO1717*2^12+CP1717*2^11+CQ1717*2^10+CR1717*2^9+CS1717*2^8+CT1717*2^7+CU1717*2^6+CV1717*2^5+CW1717*2^4+CX1717*2^3+CY1717*2^2+CZ1717*2^1+DA1717*2^0</f>
        <v>0</v>
      </c>
      <c r="DQ1717" s="16">
        <f>IF(DS1717=2,AT1717*1000,AT1717)</f>
        <v>10</v>
      </c>
      <c r="DR1717" s="16">
        <f>IF(DT1717=2,AU1717*1000,AU1717)</f>
        <v>5</v>
      </c>
      <c r="DS1717" s="16">
        <v>5</v>
      </c>
      <c r="DT1717" s="16">
        <v>5</v>
      </c>
      <c r="DU1717" s="16">
        <f>MAX(0,MIN(AX1717,3))*2^14+MAX(0,MIN(AY1717,3))*2^12+MAX(0,MIN(AZ1717,3))*2^10+MAX(0,MIN(BA1717,3))*2^8+IF(AW1717&lt;0,31,IF(AW1717&gt;30,30,AW1717))</f>
        <v>0</v>
      </c>
      <c r="DV1717" s="16">
        <f>DD1717 + DE1717</f>
        <v>0</v>
      </c>
      <c r="DW1717" s="138" t="s">
        <v>184</v>
      </c>
      <c r="DX1717" s="137" t="s">
        <v>273</v>
      </c>
      <c r="DY1717" s="137" t="s">
        <v>186</v>
      </c>
      <c r="DZ1717" s="17"/>
      <c r="EA1717" s="15"/>
      <c r="EB1717" s="15"/>
      <c r="EC1717" s="15"/>
      <c r="ED1717" s="15"/>
    </row>
    <row r="1718" spans="1:134" ht="15" hidden="1" customHeight="1" x14ac:dyDescent="0.3">
      <c r="A1718" s="220"/>
      <c r="B1718" s="337" t="s">
        <v>2004</v>
      </c>
      <c r="C1718" s="569"/>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48"/>
      <c r="AK1718" s="12"/>
      <c r="AL1718" s="12"/>
      <c r="AM1718" s="149"/>
      <c r="AN1718" s="150"/>
      <c r="AO1718" s="150"/>
      <c r="AP1718" s="150"/>
      <c r="AQ1718" s="12"/>
      <c r="AR1718" s="12"/>
      <c r="AS1718" s="12"/>
      <c r="AT1718" s="12"/>
      <c r="AU1718" s="12"/>
      <c r="AV1718" s="12"/>
      <c r="AW1718" s="12"/>
      <c r="AX1718" s="12"/>
      <c r="AY1718" s="12"/>
      <c r="AZ1718" s="12"/>
      <c r="BA1718" s="12"/>
      <c r="BB1718" s="14"/>
      <c r="BC1718" s="14"/>
      <c r="BD1718" s="15"/>
      <c r="BE1718" s="137" t="s">
        <v>183</v>
      </c>
      <c r="BF1718" s="11"/>
      <c r="BG1718" s="11"/>
      <c r="BH1718" s="11"/>
      <c r="BI1718" s="11" t="s">
        <v>183</v>
      </c>
      <c r="BJ1718" s="11" t="s">
        <v>183</v>
      </c>
      <c r="BK1718" s="11" t="s">
        <v>183</v>
      </c>
      <c r="BL1718" s="11" t="s">
        <v>183</v>
      </c>
      <c r="BM1718" s="11" t="s">
        <v>183</v>
      </c>
      <c r="BN1718" s="11" t="s">
        <v>183</v>
      </c>
      <c r="BO1718" s="11" t="s">
        <v>183</v>
      </c>
      <c r="BP1718" s="11" t="s">
        <v>183</v>
      </c>
      <c r="BQ1718" s="11" t="s">
        <v>183</v>
      </c>
      <c r="BR1718" s="11" t="s">
        <v>183</v>
      </c>
      <c r="BS1718" s="11" t="s">
        <v>183</v>
      </c>
      <c r="BT1718" s="11" t="s">
        <v>183</v>
      </c>
      <c r="BU1718" s="11"/>
      <c r="BV1718" s="15"/>
      <c r="BW1718" s="15"/>
      <c r="BX1718" s="15"/>
      <c r="BY1718" s="15"/>
      <c r="BZ1718" s="15"/>
      <c r="CA1718" s="15"/>
      <c r="CB1718" s="15"/>
      <c r="CC1718" s="15"/>
      <c r="CD1718" s="15"/>
      <c r="CE1718" s="15"/>
      <c r="CF1718" s="15"/>
      <c r="CG1718" s="15"/>
      <c r="CH1718" s="15"/>
      <c r="CI1718" s="15"/>
      <c r="CJ1718" s="15"/>
      <c r="CK1718" s="15"/>
      <c r="CL1718" s="15"/>
      <c r="CM1718" s="15"/>
      <c r="CN1718" s="15"/>
      <c r="CO1718" s="15"/>
      <c r="CP1718" s="15"/>
      <c r="CQ1718" s="15"/>
      <c r="CR1718" s="15"/>
      <c r="CS1718" s="15"/>
      <c r="CT1718" s="15"/>
      <c r="CU1718" s="15"/>
      <c r="CV1718" s="15"/>
      <c r="CW1718" s="15"/>
      <c r="CX1718" s="15"/>
      <c r="CY1718" s="15"/>
      <c r="CZ1718" s="15"/>
      <c r="DA1718" s="15"/>
      <c r="DB1718" s="16"/>
      <c r="DC1718" s="16"/>
      <c r="DD1718" s="16"/>
      <c r="DE1718" s="16"/>
      <c r="DF1718" s="17"/>
      <c r="DG1718" s="16"/>
      <c r="DH1718" s="16"/>
      <c r="DI1718" s="16"/>
      <c r="DJ1718" s="16"/>
      <c r="DK1718" s="16"/>
      <c r="DL1718" s="16"/>
      <c r="DM1718" s="13"/>
      <c r="DN1718" s="16"/>
      <c r="DO1718" s="16"/>
      <c r="DP1718" s="16"/>
      <c r="DQ1718" s="16"/>
      <c r="DR1718" s="16"/>
      <c r="DS1718" s="16"/>
      <c r="DT1718" s="16"/>
      <c r="DU1718" s="16"/>
      <c r="DV1718" s="16"/>
      <c r="DW1718" s="138"/>
      <c r="DX1718" s="137"/>
      <c r="DY1718" s="137"/>
      <c r="DZ1718" s="17"/>
      <c r="EA1718" s="15"/>
      <c r="EB1718" s="15"/>
      <c r="EC1718" s="15"/>
      <c r="ED1718" s="15"/>
    </row>
    <row r="1719" spans="1:134" ht="15" hidden="1" customHeight="1" x14ac:dyDescent="0.3">
      <c r="A1719" s="220"/>
      <c r="B1719" s="139"/>
      <c r="C1719" s="569" t="s">
        <v>2600</v>
      </c>
      <c r="D1719" s="151"/>
      <c r="E1719" s="151"/>
      <c r="F1719" s="151"/>
      <c r="G1719" s="151"/>
      <c r="H1719" s="151"/>
      <c r="I1719" s="151"/>
      <c r="J1719" s="151"/>
      <c r="K1719" s="151"/>
      <c r="L1719" s="151"/>
      <c r="M1719" s="151"/>
      <c r="N1719" s="151"/>
      <c r="O1719" s="151"/>
      <c r="P1719" s="151"/>
      <c r="Q1719" s="151"/>
      <c r="R1719" s="151"/>
      <c r="S1719" s="151"/>
      <c r="T1719" s="151"/>
      <c r="U1719" s="151"/>
      <c r="V1719" s="151"/>
      <c r="W1719" s="151"/>
      <c r="X1719" s="151"/>
      <c r="Y1719" s="151"/>
      <c r="Z1719" s="151"/>
      <c r="AA1719" s="151"/>
      <c r="AB1719" s="151"/>
      <c r="AC1719" s="151"/>
      <c r="AD1719" s="151"/>
      <c r="AE1719" s="151"/>
      <c r="AF1719" s="151"/>
      <c r="AG1719" s="151"/>
      <c r="AH1719" s="151"/>
      <c r="AI1719" s="151"/>
      <c r="AJ1719" s="148">
        <f>IF($DM1719=0,0,(IF(_xlfn.BITAND($DM1719, 128),"8,", "") &amp; IF(_xlfn.BITAND($DM1719,64),"7,", "") &amp; IF(_xlfn.BITAND($DM1719,7), _xlfn.BITAND($DM1719,7) &amp; ",", "") &amp; IF(_xlfn.BITAND($DM1719, 56), _xlfn.BITAND($DM1719, 56)/8, "")))</f>
        <v>0</v>
      </c>
      <c r="AK1719" s="135">
        <v>1485</v>
      </c>
      <c r="AL1719" s="135">
        <v>4</v>
      </c>
      <c r="AM1719" s="194" t="s">
        <v>165</v>
      </c>
      <c r="AN1719" s="195" t="s">
        <v>2601</v>
      </c>
      <c r="AO1719" s="195" t="s">
        <v>167</v>
      </c>
      <c r="AP1719" s="195" t="s">
        <v>2601</v>
      </c>
      <c r="AQ1719" s="140" t="s">
        <v>2602</v>
      </c>
      <c r="AR1719" s="133">
        <v>80</v>
      </c>
      <c r="AS1719" s="12" t="s">
        <v>1033</v>
      </c>
      <c r="AT1719" s="198">
        <v>10</v>
      </c>
      <c r="AU1719" s="198">
        <v>5</v>
      </c>
      <c r="AV1719" s="12" t="s">
        <v>259</v>
      </c>
      <c r="AW1719" s="135">
        <v>0</v>
      </c>
      <c r="AX1719" s="135">
        <v>0</v>
      </c>
      <c r="AY1719" s="135">
        <v>0</v>
      </c>
      <c r="AZ1719" s="135">
        <v>0</v>
      </c>
      <c r="BA1719" s="135">
        <v>0</v>
      </c>
      <c r="BB1719" s="136"/>
      <c r="BC1719" s="136"/>
      <c r="BD1719" s="15"/>
      <c r="BE1719" s="137" t="str">
        <f>IF(C1719="","",C1719)</f>
        <v xml:space="preserve">Relay off high voltage </v>
      </c>
      <c r="BF1719" s="11"/>
      <c r="BG1719" s="11"/>
      <c r="BH1719" s="11"/>
      <c r="BI1719" s="11" t="s">
        <v>183</v>
      </c>
      <c r="BJ1719" s="11" t="s">
        <v>183</v>
      </c>
      <c r="BK1719" s="11" t="s">
        <v>183</v>
      </c>
      <c r="BL1719" s="11" t="s">
        <v>183</v>
      </c>
      <c r="BM1719" s="11" t="s">
        <v>183</v>
      </c>
      <c r="BN1719" s="11" t="s">
        <v>183</v>
      </c>
      <c r="BO1719" s="11" t="s">
        <v>183</v>
      </c>
      <c r="BP1719" s="11" t="s">
        <v>183</v>
      </c>
      <c r="BQ1719" s="11" t="s">
        <v>183</v>
      </c>
      <c r="BR1719" s="11" t="s">
        <v>183</v>
      </c>
      <c r="BS1719" s="11" t="s">
        <v>183</v>
      </c>
      <c r="BT1719" s="11" t="s">
        <v>183</v>
      </c>
      <c r="BU1719" s="11"/>
      <c r="BV1719" s="15">
        <f>IF(UPPER(TRIM(D1719))="X",1,0)</f>
        <v>0</v>
      </c>
      <c r="BW1719" s="15">
        <f>IF(UPPER(TRIM(E1719))="X",1,0)</f>
        <v>0</v>
      </c>
      <c r="BX1719" s="15">
        <f>IF(UPPER(TRIM(F1719))="X",1,0)</f>
        <v>0</v>
      </c>
      <c r="BY1719" s="15">
        <f>IF(UPPER(TRIM(G1719))="X",1,0)</f>
        <v>0</v>
      </c>
      <c r="BZ1719" s="15">
        <f>IF(UPPER(TRIM(H1719))="X",1,0)</f>
        <v>0</v>
      </c>
      <c r="CA1719" s="15">
        <f>IF(UPPER(TRIM(J1719))="X",1,0)</f>
        <v>0</v>
      </c>
      <c r="CB1719" s="15">
        <f>IF(UPPER(TRIM(L1719))="X",1,0)</f>
        <v>0</v>
      </c>
      <c r="CC1719" s="15">
        <f>IF(UPPER(TRIM(M1719))="X",1,0)</f>
        <v>0</v>
      </c>
      <c r="CD1719" s="15">
        <f>IF(UPPER(TRIM(I1719))="X",1,0)</f>
        <v>0</v>
      </c>
      <c r="CE1719" s="15">
        <f>IF(UPPER(TRIM(K1719))="X",1,0)</f>
        <v>0</v>
      </c>
      <c r="CF1719" s="15">
        <f t="shared" ref="CF1719:DA1719" si="803">IF(UPPER(TRIM(N1719))="X",1,0)</f>
        <v>0</v>
      </c>
      <c r="CG1719" s="15">
        <f t="shared" si="803"/>
        <v>0</v>
      </c>
      <c r="CH1719" s="15">
        <f t="shared" si="803"/>
        <v>0</v>
      </c>
      <c r="CI1719" s="15">
        <f t="shared" si="803"/>
        <v>0</v>
      </c>
      <c r="CJ1719" s="15">
        <f t="shared" si="803"/>
        <v>0</v>
      </c>
      <c r="CK1719" s="15">
        <f t="shared" si="803"/>
        <v>0</v>
      </c>
      <c r="CL1719" s="15">
        <f t="shared" si="803"/>
        <v>0</v>
      </c>
      <c r="CM1719" s="15">
        <f t="shared" si="803"/>
        <v>0</v>
      </c>
      <c r="CN1719" s="15">
        <f t="shared" si="803"/>
        <v>0</v>
      </c>
      <c r="CO1719" s="15">
        <f t="shared" si="803"/>
        <v>0</v>
      </c>
      <c r="CP1719" s="15">
        <f t="shared" si="803"/>
        <v>0</v>
      </c>
      <c r="CQ1719" s="15">
        <f t="shared" si="803"/>
        <v>0</v>
      </c>
      <c r="CR1719" s="15">
        <f t="shared" si="803"/>
        <v>0</v>
      </c>
      <c r="CS1719" s="15">
        <f t="shared" si="803"/>
        <v>0</v>
      </c>
      <c r="CT1719" s="15">
        <f t="shared" si="803"/>
        <v>0</v>
      </c>
      <c r="CU1719" s="15">
        <f t="shared" si="803"/>
        <v>0</v>
      </c>
      <c r="CV1719" s="15">
        <f t="shared" si="803"/>
        <v>0</v>
      </c>
      <c r="CW1719" s="15">
        <f t="shared" si="803"/>
        <v>0</v>
      </c>
      <c r="CX1719" s="15">
        <f t="shared" si="803"/>
        <v>0</v>
      </c>
      <c r="CY1719" s="15">
        <f t="shared" si="803"/>
        <v>0</v>
      </c>
      <c r="CZ1719" s="15">
        <f t="shared" si="803"/>
        <v>0</v>
      </c>
      <c r="DA1719" s="15">
        <f t="shared" si="803"/>
        <v>0</v>
      </c>
      <c r="DB1719" s="16">
        <f>IF(UPPER(TRIM(AM1719))="P", 0, IF(UPPER(TRIM(AM1719))="C", 16384, IF(UPPER(TRIM(AM1719))="B", 32768, IF(UPPER(TRIM(AM1719))="U", 49152, -1))))</f>
        <v>0</v>
      </c>
      <c r="DC1719" s="16">
        <f>HEX2DEC(AN1719)</f>
        <v>5634</v>
      </c>
      <c r="DD1719" s="16">
        <f>IF(UPPER(TRIM(BB1719))="",0,IF(UPPER(TRIM(BB1719))="M",32,IF(UPPER(TRIM(BB1719))="H",64,IF(UPPER(TRIM(BB1719))="I",128,-1))))</f>
        <v>0</v>
      </c>
      <c r="DE1719" s="16">
        <f>IF(UPPER(TRIM(BC1719))="",0, IF(UPPER(TRIM(BC1719))="U",1,IF(UPPER(TRIM(BC1719))="A",2,IF(UPPER(TRIM(BC1719))="B1",4,IF(UPPER(TRIM(BC1719))="B2",8,IF(UPPER(TRIM(BC1719))="C",16,-1))))))</f>
        <v>0</v>
      </c>
      <c r="DF1719" s="17"/>
      <c r="DG1719" s="16">
        <v>431</v>
      </c>
      <c r="DH1719" s="16">
        <f>AK1719</f>
        <v>1485</v>
      </c>
      <c r="DI1719" s="16">
        <f>AL1719</f>
        <v>4</v>
      </c>
      <c r="DJ1719" s="16">
        <f>DB1719 + DC1719</f>
        <v>5634</v>
      </c>
      <c r="DK1719" s="16">
        <f>HEX2DEC(AO1719)</f>
        <v>0</v>
      </c>
      <c r="DL1719" s="16">
        <f>HEX2DEC(AP1719)</f>
        <v>5634</v>
      </c>
      <c r="DM1719" s="13">
        <v>0</v>
      </c>
      <c r="DN1719" s="16">
        <v>328</v>
      </c>
      <c r="DO1719" s="16">
        <f>BV1719*2^15+BW1719*2^14+BX1719*2^13+BY1719*2^12+BZ1719*2^11+CA1719*2^10+CB1719*2^9+CC1719*2^8+CD1719*2^7+CE1719*2^6+CF1719*2^5+CG1719*2^4+CH1719*2^3+CI1719*2^2+CJ1719*2^1+CK1719*2^0</f>
        <v>0</v>
      </c>
      <c r="DP1719" s="16">
        <f>CL1719*2^15+CM1719*2^14+CN1719*2^13+CO1719*2^12+CP1719*2^11+CQ1719*2^10+CR1719*2^9+CS1719*2^8+CT1719*2^7+CU1719*2^6+CV1719*2^5+CW1719*2^4+CX1719*2^3+CY1719*2^2+CZ1719*2^1+DA1719*2^0</f>
        <v>0</v>
      </c>
      <c r="DQ1719" s="16">
        <f>IF(DS1719=2,AT1719*1000,AT1719)</f>
        <v>10000</v>
      </c>
      <c r="DR1719" s="16">
        <f>IF(DT1719=2,AU1719*1000,AU1719)</f>
        <v>5000</v>
      </c>
      <c r="DS1719" s="16">
        <v>2</v>
      </c>
      <c r="DT1719" s="16">
        <v>2</v>
      </c>
      <c r="DU1719" s="16">
        <f>MAX(0,MIN(AX1719,3))*2^14+MAX(0,MIN(AY1719,3))*2^12+MAX(0,MIN(AZ1719,3))*2^10+MAX(0,MIN(BA1719,3))*2^8+IF(AW1719&lt;0,31,IF(AW1719&gt;30,30,AW1719))</f>
        <v>0</v>
      </c>
      <c r="DV1719" s="16">
        <f>DD1719 + DE1719</f>
        <v>0</v>
      </c>
      <c r="DW1719" s="138"/>
      <c r="DX1719" s="137"/>
      <c r="DY1719" s="137"/>
      <c r="DZ1719" s="17"/>
      <c r="EA1719" s="15"/>
      <c r="EB1719" s="15"/>
      <c r="EC1719" s="15"/>
      <c r="ED1719" s="15"/>
    </row>
    <row r="1720" spans="1:134" ht="15" hidden="1" customHeight="1" x14ac:dyDescent="0.3">
      <c r="A1720" s="220"/>
      <c r="B1720" s="139"/>
      <c r="C1720" s="569"/>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48"/>
      <c r="AK1720" s="12"/>
      <c r="AL1720" s="12"/>
      <c r="AM1720" s="149"/>
      <c r="AN1720" s="150"/>
      <c r="AO1720" s="150"/>
      <c r="AP1720" s="150"/>
      <c r="AQ1720" s="12"/>
      <c r="AR1720" s="12"/>
      <c r="AS1720" s="12"/>
      <c r="AT1720" s="12"/>
      <c r="AU1720" s="12"/>
      <c r="AV1720" s="12"/>
      <c r="AW1720" s="12"/>
      <c r="AX1720" s="12"/>
      <c r="AY1720" s="12"/>
      <c r="AZ1720" s="12"/>
      <c r="BA1720" s="12"/>
      <c r="BB1720" s="14"/>
      <c r="BC1720" s="14"/>
      <c r="BD1720" s="15"/>
      <c r="BE1720" s="137" t="s">
        <v>183</v>
      </c>
      <c r="BF1720" s="11"/>
      <c r="BG1720" s="11"/>
      <c r="BH1720" s="11"/>
      <c r="BI1720" s="11" t="s">
        <v>183</v>
      </c>
      <c r="BJ1720" s="11" t="s">
        <v>183</v>
      </c>
      <c r="BK1720" s="11" t="s">
        <v>183</v>
      </c>
      <c r="BL1720" s="11" t="s">
        <v>183</v>
      </c>
      <c r="BM1720" s="11" t="s">
        <v>183</v>
      </c>
      <c r="BN1720" s="11" t="s">
        <v>183</v>
      </c>
      <c r="BO1720" s="11" t="s">
        <v>183</v>
      </c>
      <c r="BP1720" s="11" t="s">
        <v>183</v>
      </c>
      <c r="BQ1720" s="11" t="s">
        <v>183</v>
      </c>
      <c r="BR1720" s="11" t="s">
        <v>183</v>
      </c>
      <c r="BS1720" s="11" t="s">
        <v>183</v>
      </c>
      <c r="BT1720" s="11" t="s">
        <v>183</v>
      </c>
      <c r="BU1720" s="11"/>
      <c r="BV1720" s="15"/>
      <c r="BW1720" s="15"/>
      <c r="BX1720" s="15"/>
      <c r="BY1720" s="15"/>
      <c r="BZ1720" s="15"/>
      <c r="CA1720" s="15"/>
      <c r="CB1720" s="15"/>
      <c r="CC1720" s="15"/>
      <c r="CD1720" s="15"/>
      <c r="CE1720" s="15"/>
      <c r="CF1720" s="15"/>
      <c r="CG1720" s="15"/>
      <c r="CH1720" s="15"/>
      <c r="CI1720" s="15"/>
      <c r="CJ1720" s="15"/>
      <c r="CK1720" s="15"/>
      <c r="CL1720" s="15"/>
      <c r="CM1720" s="15"/>
      <c r="CN1720" s="15"/>
      <c r="CO1720" s="15"/>
      <c r="CP1720" s="15"/>
      <c r="CQ1720" s="15"/>
      <c r="CR1720" s="15"/>
      <c r="CS1720" s="15"/>
      <c r="CT1720" s="15"/>
      <c r="CU1720" s="15"/>
      <c r="CV1720" s="15"/>
      <c r="CW1720" s="15"/>
      <c r="CX1720" s="15"/>
      <c r="CY1720" s="15"/>
      <c r="CZ1720" s="15"/>
      <c r="DA1720" s="15"/>
      <c r="DB1720" s="16"/>
      <c r="DC1720" s="16"/>
      <c r="DD1720" s="16"/>
      <c r="DE1720" s="16"/>
      <c r="DF1720" s="17"/>
      <c r="DG1720" s="16"/>
      <c r="DH1720" s="16"/>
      <c r="DI1720" s="16"/>
      <c r="DJ1720" s="16"/>
      <c r="DK1720" s="16"/>
      <c r="DL1720" s="16"/>
      <c r="DM1720" s="13"/>
      <c r="DN1720" s="16"/>
      <c r="DO1720" s="16"/>
      <c r="DP1720" s="16"/>
      <c r="DQ1720" s="16"/>
      <c r="DR1720" s="16"/>
      <c r="DS1720" s="16"/>
      <c r="DT1720" s="16"/>
      <c r="DU1720" s="16"/>
      <c r="DV1720" s="16"/>
      <c r="DW1720" s="138"/>
      <c r="DX1720" s="137"/>
      <c r="DY1720" s="137"/>
      <c r="DZ1720" s="17"/>
      <c r="EA1720" s="15"/>
      <c r="EB1720" s="15"/>
      <c r="EC1720" s="15"/>
      <c r="ED1720" s="15"/>
    </row>
    <row r="1721" spans="1:134" ht="15" hidden="1" customHeight="1" x14ac:dyDescent="0.3">
      <c r="A1721" s="220"/>
      <c r="B1721" s="139"/>
      <c r="C1721" s="569" t="s">
        <v>2603</v>
      </c>
      <c r="D1721" s="151"/>
      <c r="E1721" s="151"/>
      <c r="F1721" s="151"/>
      <c r="G1721" s="151"/>
      <c r="H1721" s="151"/>
      <c r="I1721" s="151"/>
      <c r="J1721" s="151"/>
      <c r="K1721" s="151"/>
      <c r="L1721" s="151"/>
      <c r="M1721" s="151"/>
      <c r="N1721" s="151"/>
      <c r="O1721" s="151"/>
      <c r="P1721" s="151"/>
      <c r="Q1721" s="151"/>
      <c r="R1721" s="151"/>
      <c r="S1721" s="151"/>
      <c r="T1721" s="151"/>
      <c r="U1721" s="151"/>
      <c r="V1721" s="151"/>
      <c r="W1721" s="151"/>
      <c r="X1721" s="151"/>
      <c r="Y1721" s="151"/>
      <c r="Z1721" s="151"/>
      <c r="AA1721" s="151"/>
      <c r="AB1721" s="151"/>
      <c r="AC1721" s="151"/>
      <c r="AD1721" s="151"/>
      <c r="AE1721" s="151"/>
      <c r="AF1721" s="151"/>
      <c r="AG1721" s="151"/>
      <c r="AH1721" s="151"/>
      <c r="AI1721" s="151"/>
      <c r="AJ1721" s="148">
        <f>IF($DM1721=0,0,(IF(_xlfn.BITAND($DM1721, 128),"8,", "") &amp; IF(_xlfn.BITAND($DM1721,64),"7,", "") &amp; IF(_xlfn.BITAND($DM1721,7), _xlfn.BITAND($DM1721,7) &amp; ",", "") &amp; IF(_xlfn.BITAND($DM1721, 56), _xlfn.BITAND($DM1721, 56)/8, "")))</f>
        <v>0</v>
      </c>
      <c r="AK1721" s="135">
        <v>1485</v>
      </c>
      <c r="AL1721" s="135">
        <v>4</v>
      </c>
      <c r="AM1721" s="194" t="s">
        <v>165</v>
      </c>
      <c r="AN1721" s="195" t="s">
        <v>2604</v>
      </c>
      <c r="AO1721" s="195" t="s">
        <v>167</v>
      </c>
      <c r="AP1721" s="195" t="s">
        <v>2604</v>
      </c>
      <c r="AQ1721" s="140" t="s">
        <v>2605</v>
      </c>
      <c r="AR1721" s="133">
        <v>20</v>
      </c>
      <c r="AS1721" s="12" t="s">
        <v>1033</v>
      </c>
      <c r="AT1721" s="198">
        <v>10</v>
      </c>
      <c r="AU1721" s="198">
        <v>5</v>
      </c>
      <c r="AV1721" s="12" t="s">
        <v>259</v>
      </c>
      <c r="AW1721" s="135">
        <v>0</v>
      </c>
      <c r="AX1721" s="135">
        <v>0</v>
      </c>
      <c r="AY1721" s="135">
        <v>0</v>
      </c>
      <c r="AZ1721" s="135">
        <v>0</v>
      </c>
      <c r="BA1721" s="135">
        <v>0</v>
      </c>
      <c r="BB1721" s="136"/>
      <c r="BC1721" s="136"/>
      <c r="BD1721" s="15"/>
      <c r="BE1721" s="137" t="str">
        <f>IF(C1721="","",C1721)</f>
        <v>Relay on low voltage</v>
      </c>
      <c r="BF1721" s="11"/>
      <c r="BG1721" s="11"/>
      <c r="BH1721" s="11"/>
      <c r="BI1721" s="11" t="s">
        <v>183</v>
      </c>
      <c r="BJ1721" s="11" t="s">
        <v>183</v>
      </c>
      <c r="BK1721" s="11" t="s">
        <v>183</v>
      </c>
      <c r="BL1721" s="11" t="s">
        <v>183</v>
      </c>
      <c r="BM1721" s="11" t="s">
        <v>183</v>
      </c>
      <c r="BN1721" s="11" t="s">
        <v>183</v>
      </c>
      <c r="BO1721" s="11" t="s">
        <v>183</v>
      </c>
      <c r="BP1721" s="11" t="s">
        <v>183</v>
      </c>
      <c r="BQ1721" s="11" t="s">
        <v>183</v>
      </c>
      <c r="BR1721" s="11" t="s">
        <v>183</v>
      </c>
      <c r="BS1721" s="11" t="s">
        <v>183</v>
      </c>
      <c r="BT1721" s="11" t="s">
        <v>183</v>
      </c>
      <c r="BU1721" s="11"/>
      <c r="BV1721" s="15">
        <f>IF(UPPER(TRIM(D1721))="X",1,0)</f>
        <v>0</v>
      </c>
      <c r="BW1721" s="15">
        <f>IF(UPPER(TRIM(E1721))="X",1,0)</f>
        <v>0</v>
      </c>
      <c r="BX1721" s="15">
        <f>IF(UPPER(TRIM(F1721))="X",1,0)</f>
        <v>0</v>
      </c>
      <c r="BY1721" s="15">
        <f>IF(UPPER(TRIM(G1721))="X",1,0)</f>
        <v>0</v>
      </c>
      <c r="BZ1721" s="15">
        <f>IF(UPPER(TRIM(H1721))="X",1,0)</f>
        <v>0</v>
      </c>
      <c r="CA1721" s="15">
        <f>IF(UPPER(TRIM(J1721))="X",1,0)</f>
        <v>0</v>
      </c>
      <c r="CB1721" s="15">
        <f>IF(UPPER(TRIM(L1721))="X",1,0)</f>
        <v>0</v>
      </c>
      <c r="CC1721" s="15">
        <f>IF(UPPER(TRIM(M1721))="X",1,0)</f>
        <v>0</v>
      </c>
      <c r="CD1721" s="15">
        <f>IF(UPPER(TRIM(I1721))="X",1,0)</f>
        <v>0</v>
      </c>
      <c r="CE1721" s="15">
        <f>IF(UPPER(TRIM(K1721))="X",1,0)</f>
        <v>0</v>
      </c>
      <c r="CF1721" s="15">
        <f t="shared" ref="CF1721:DA1721" si="804">IF(UPPER(TRIM(N1721))="X",1,0)</f>
        <v>0</v>
      </c>
      <c r="CG1721" s="15">
        <f t="shared" si="804"/>
        <v>0</v>
      </c>
      <c r="CH1721" s="15">
        <f t="shared" si="804"/>
        <v>0</v>
      </c>
      <c r="CI1721" s="15">
        <f t="shared" si="804"/>
        <v>0</v>
      </c>
      <c r="CJ1721" s="15">
        <f t="shared" si="804"/>
        <v>0</v>
      </c>
      <c r="CK1721" s="15">
        <f t="shared" si="804"/>
        <v>0</v>
      </c>
      <c r="CL1721" s="15">
        <f t="shared" si="804"/>
        <v>0</v>
      </c>
      <c r="CM1721" s="15">
        <f t="shared" si="804"/>
        <v>0</v>
      </c>
      <c r="CN1721" s="15">
        <f t="shared" si="804"/>
        <v>0</v>
      </c>
      <c r="CO1721" s="15">
        <f t="shared" si="804"/>
        <v>0</v>
      </c>
      <c r="CP1721" s="15">
        <f t="shared" si="804"/>
        <v>0</v>
      </c>
      <c r="CQ1721" s="15">
        <f t="shared" si="804"/>
        <v>0</v>
      </c>
      <c r="CR1721" s="15">
        <f t="shared" si="804"/>
        <v>0</v>
      </c>
      <c r="CS1721" s="15">
        <f t="shared" si="804"/>
        <v>0</v>
      </c>
      <c r="CT1721" s="15">
        <f t="shared" si="804"/>
        <v>0</v>
      </c>
      <c r="CU1721" s="15">
        <f t="shared" si="804"/>
        <v>0</v>
      </c>
      <c r="CV1721" s="15">
        <f t="shared" si="804"/>
        <v>0</v>
      </c>
      <c r="CW1721" s="15">
        <f t="shared" si="804"/>
        <v>0</v>
      </c>
      <c r="CX1721" s="15">
        <f t="shared" si="804"/>
        <v>0</v>
      </c>
      <c r="CY1721" s="15">
        <f t="shared" si="804"/>
        <v>0</v>
      </c>
      <c r="CZ1721" s="15">
        <f t="shared" si="804"/>
        <v>0</v>
      </c>
      <c r="DA1721" s="15">
        <f t="shared" si="804"/>
        <v>0</v>
      </c>
      <c r="DB1721" s="16">
        <f>IF(UPPER(TRIM(AM1721))="P", 0, IF(UPPER(TRIM(AM1721))="C", 16384, IF(UPPER(TRIM(AM1721))="B", 32768, IF(UPPER(TRIM(AM1721))="U", 49152, -1))))</f>
        <v>0</v>
      </c>
      <c r="DC1721" s="16">
        <f>HEX2DEC(AN1721)</f>
        <v>5635</v>
      </c>
      <c r="DD1721" s="16">
        <f>IF(UPPER(TRIM(BB1721))="",0,IF(UPPER(TRIM(BB1721))="M",32,IF(UPPER(TRIM(BB1721))="H",64,IF(UPPER(TRIM(BB1721))="I",128,-1))))</f>
        <v>0</v>
      </c>
      <c r="DE1721" s="16">
        <f>IF(UPPER(TRIM(BC1721))="",0, IF(UPPER(TRIM(BC1721))="U",1,IF(UPPER(TRIM(BC1721))="A",2,IF(UPPER(TRIM(BC1721))="B1",4,IF(UPPER(TRIM(BC1721))="B2",8,IF(UPPER(TRIM(BC1721))="C",16,-1))))))</f>
        <v>0</v>
      </c>
      <c r="DF1721" s="17"/>
      <c r="DG1721" s="16">
        <v>432</v>
      </c>
      <c r="DH1721" s="16">
        <f>AK1721</f>
        <v>1485</v>
      </c>
      <c r="DI1721" s="16">
        <f>AL1721</f>
        <v>4</v>
      </c>
      <c r="DJ1721" s="16">
        <f>DB1721 + DC1721</f>
        <v>5635</v>
      </c>
      <c r="DK1721" s="16">
        <f>HEX2DEC(AO1721)</f>
        <v>0</v>
      </c>
      <c r="DL1721" s="16">
        <f>HEX2DEC(AP1721)</f>
        <v>5635</v>
      </c>
      <c r="DM1721" s="13">
        <v>0</v>
      </c>
      <c r="DN1721" s="16">
        <v>329</v>
      </c>
      <c r="DO1721" s="16">
        <f>BV1721*2^15+BW1721*2^14+BX1721*2^13+BY1721*2^12+BZ1721*2^11+CA1721*2^10+CB1721*2^9+CC1721*2^8+CD1721*2^7+CE1721*2^6+CF1721*2^5+CG1721*2^4+CH1721*2^3+CI1721*2^2+CJ1721*2^1+CK1721*2^0</f>
        <v>0</v>
      </c>
      <c r="DP1721" s="16">
        <f>CL1721*2^15+CM1721*2^14+CN1721*2^13+CO1721*2^12+CP1721*2^11+CQ1721*2^10+CR1721*2^9+CS1721*2^8+CT1721*2^7+CU1721*2^6+CV1721*2^5+CW1721*2^4+CX1721*2^3+CY1721*2^2+CZ1721*2^1+DA1721*2^0</f>
        <v>0</v>
      </c>
      <c r="DQ1721" s="16">
        <f>IF(DS1721=2,AT1721*1000,AT1721)</f>
        <v>10000</v>
      </c>
      <c r="DR1721" s="16">
        <f>IF(DT1721=2,AU1721*1000,AU1721)</f>
        <v>5000</v>
      </c>
      <c r="DS1721" s="16">
        <v>2</v>
      </c>
      <c r="DT1721" s="16">
        <v>2</v>
      </c>
      <c r="DU1721" s="16">
        <f>MAX(0,MIN(AX1721,3))*2^14+MAX(0,MIN(AY1721,3))*2^12+MAX(0,MIN(AZ1721,3))*2^10+MAX(0,MIN(BA1721,3))*2^8+IF(AW1721&lt;0,31,IF(AW1721&gt;30,30,AW1721))</f>
        <v>0</v>
      </c>
      <c r="DV1721" s="16">
        <f>DD1721 + DE1721</f>
        <v>0</v>
      </c>
      <c r="DW1721" s="138"/>
      <c r="DX1721" s="137"/>
      <c r="DY1721" s="137"/>
      <c r="DZ1721" s="17"/>
      <c r="EA1721" s="15"/>
      <c r="EB1721" s="15"/>
      <c r="EC1721" s="15"/>
      <c r="ED1721" s="15"/>
    </row>
    <row r="1722" spans="1:134" ht="15" hidden="1" customHeight="1" x14ac:dyDescent="0.3">
      <c r="A1722" s="220"/>
      <c r="B1722" s="139"/>
      <c r="C1722" s="569"/>
      <c r="D1722" s="204"/>
      <c r="E1722" s="204"/>
      <c r="F1722" s="204"/>
      <c r="G1722" s="204"/>
      <c r="H1722" s="204"/>
      <c r="I1722" s="204"/>
      <c r="J1722" s="204"/>
      <c r="K1722" s="204"/>
      <c r="L1722" s="204"/>
      <c r="M1722" s="204"/>
      <c r="N1722" s="204"/>
      <c r="O1722" s="204"/>
      <c r="P1722" s="204"/>
      <c r="Q1722" s="204"/>
      <c r="R1722" s="204"/>
      <c r="S1722" s="204"/>
      <c r="T1722" s="204"/>
      <c r="U1722" s="204"/>
      <c r="V1722" s="204"/>
      <c r="W1722" s="204"/>
      <c r="X1722" s="204"/>
      <c r="Y1722" s="204"/>
      <c r="Z1722" s="204"/>
      <c r="AA1722" s="204"/>
      <c r="AB1722" s="204"/>
      <c r="AC1722" s="204"/>
      <c r="AD1722" s="204"/>
      <c r="AE1722" s="204"/>
      <c r="AF1722" s="204"/>
      <c r="AG1722" s="204"/>
      <c r="AH1722" s="204"/>
      <c r="AI1722" s="204"/>
      <c r="AJ1722" s="148"/>
      <c r="AK1722" s="12"/>
      <c r="AL1722" s="12"/>
      <c r="AM1722" s="149"/>
      <c r="AN1722" s="150"/>
      <c r="AO1722" s="150"/>
      <c r="AP1722" s="150"/>
      <c r="AQ1722" s="140" t="s">
        <v>2606</v>
      </c>
      <c r="AR1722" s="197">
        <v>2</v>
      </c>
      <c r="AS1722" s="12"/>
      <c r="AT1722" s="224"/>
      <c r="AU1722" s="224"/>
      <c r="AV1722" s="12"/>
      <c r="AW1722" s="12"/>
      <c r="AX1722" s="12"/>
      <c r="AY1722" s="12"/>
      <c r="AZ1722" s="12"/>
      <c r="BA1722" s="12"/>
      <c r="BB1722" s="14"/>
      <c r="BC1722" s="14"/>
      <c r="BD1722" s="15"/>
      <c r="BE1722" s="137" t="s">
        <v>183</v>
      </c>
      <c r="BF1722" s="11"/>
      <c r="BG1722" s="11"/>
      <c r="BH1722" s="11"/>
      <c r="BI1722" s="11" t="s">
        <v>183</v>
      </c>
      <c r="BJ1722" s="11" t="s">
        <v>183</v>
      </c>
      <c r="BK1722" s="11" t="s">
        <v>183</v>
      </c>
      <c r="BL1722" s="11" t="s">
        <v>183</v>
      </c>
      <c r="BM1722" s="11" t="s">
        <v>183</v>
      </c>
      <c r="BN1722" s="11" t="s">
        <v>183</v>
      </c>
      <c r="BO1722" s="11" t="s">
        <v>183</v>
      </c>
      <c r="BP1722" s="11" t="s">
        <v>183</v>
      </c>
      <c r="BQ1722" s="11" t="s">
        <v>183</v>
      </c>
      <c r="BR1722" s="11" t="s">
        <v>183</v>
      </c>
      <c r="BS1722" s="11" t="s">
        <v>183</v>
      </c>
      <c r="BT1722" s="11" t="s">
        <v>183</v>
      </c>
      <c r="BU1722" s="11"/>
      <c r="BV1722" s="15"/>
      <c r="BW1722" s="15"/>
      <c r="BX1722" s="15"/>
      <c r="BY1722" s="15"/>
      <c r="BZ1722" s="15"/>
      <c r="CA1722" s="15"/>
      <c r="CB1722" s="15"/>
      <c r="CC1722" s="15"/>
      <c r="CD1722" s="15"/>
      <c r="CE1722" s="15"/>
      <c r="CF1722" s="15"/>
      <c r="CG1722" s="15"/>
      <c r="CH1722" s="15"/>
      <c r="CI1722" s="15"/>
      <c r="CJ1722" s="15"/>
      <c r="CK1722" s="15"/>
      <c r="CL1722" s="15"/>
      <c r="CM1722" s="15"/>
      <c r="CN1722" s="15"/>
      <c r="CO1722" s="15"/>
      <c r="CP1722" s="15"/>
      <c r="CQ1722" s="15"/>
      <c r="CR1722" s="15"/>
      <c r="CS1722" s="15"/>
      <c r="CT1722" s="15"/>
      <c r="CU1722" s="15"/>
      <c r="CV1722" s="15"/>
      <c r="CW1722" s="15"/>
      <c r="CX1722" s="15"/>
      <c r="CY1722" s="15"/>
      <c r="CZ1722" s="15"/>
      <c r="DA1722" s="15"/>
      <c r="DB1722" s="16"/>
      <c r="DC1722" s="16"/>
      <c r="DD1722" s="16"/>
      <c r="DE1722" s="16"/>
      <c r="DF1722" s="17"/>
      <c r="DG1722" s="16"/>
      <c r="DH1722" s="16"/>
      <c r="DI1722" s="16"/>
      <c r="DJ1722" s="16"/>
      <c r="DK1722" s="16"/>
      <c r="DL1722" s="16"/>
      <c r="DM1722" s="13"/>
      <c r="DN1722" s="16"/>
      <c r="DO1722" s="16"/>
      <c r="DP1722" s="16"/>
      <c r="DQ1722" s="16"/>
      <c r="DR1722" s="16"/>
      <c r="DS1722" s="16"/>
      <c r="DT1722" s="16"/>
      <c r="DU1722" s="16"/>
      <c r="DV1722" s="16"/>
      <c r="DW1722" s="138"/>
      <c r="DX1722" s="137"/>
      <c r="DY1722" s="137"/>
      <c r="DZ1722" s="17"/>
      <c r="EA1722" s="15"/>
      <c r="EB1722" s="15"/>
      <c r="EC1722" s="15"/>
      <c r="ED1722" s="15"/>
    </row>
    <row r="1723" spans="1:134" ht="15" hidden="1" customHeight="1" x14ac:dyDescent="0.3">
      <c r="A1723" s="220"/>
      <c r="B1723" s="139"/>
      <c r="C1723" s="569"/>
      <c r="D1723" s="204"/>
      <c r="E1723" s="204"/>
      <c r="F1723" s="204"/>
      <c r="G1723" s="204"/>
      <c r="H1723" s="204"/>
      <c r="I1723" s="204"/>
      <c r="J1723" s="204"/>
      <c r="K1723" s="204"/>
      <c r="L1723" s="204"/>
      <c r="M1723" s="204"/>
      <c r="N1723" s="204"/>
      <c r="O1723" s="204"/>
      <c r="P1723" s="204"/>
      <c r="Q1723" s="204"/>
      <c r="R1723" s="204"/>
      <c r="S1723" s="204"/>
      <c r="T1723" s="204"/>
      <c r="U1723" s="204"/>
      <c r="V1723" s="204"/>
      <c r="W1723" s="204"/>
      <c r="X1723" s="204"/>
      <c r="Y1723" s="204"/>
      <c r="Z1723" s="204"/>
      <c r="AA1723" s="204"/>
      <c r="AB1723" s="204"/>
      <c r="AC1723" s="204"/>
      <c r="AD1723" s="204"/>
      <c r="AE1723" s="204"/>
      <c r="AF1723" s="204"/>
      <c r="AG1723" s="204"/>
      <c r="AH1723" s="204"/>
      <c r="AI1723" s="204"/>
      <c r="AJ1723" s="148"/>
      <c r="AK1723" s="12"/>
      <c r="AL1723" s="12"/>
      <c r="AM1723" s="149"/>
      <c r="AN1723" s="150"/>
      <c r="AO1723" s="150"/>
      <c r="AP1723" s="150"/>
      <c r="AQ1723" s="140" t="s">
        <v>2607</v>
      </c>
      <c r="AR1723" s="197">
        <v>2</v>
      </c>
      <c r="AS1723" s="12"/>
      <c r="AT1723" s="224"/>
      <c r="AU1723" s="224"/>
      <c r="AV1723" s="12"/>
      <c r="AW1723" s="12"/>
      <c r="AX1723" s="12"/>
      <c r="AY1723" s="12"/>
      <c r="AZ1723" s="12"/>
      <c r="BA1723" s="12"/>
      <c r="BB1723" s="14"/>
      <c r="BC1723" s="14"/>
      <c r="BD1723" s="15"/>
      <c r="BE1723" s="137" t="s">
        <v>183</v>
      </c>
      <c r="BF1723" s="11"/>
      <c r="BG1723" s="11"/>
      <c r="BH1723" s="11"/>
      <c r="BI1723" s="11" t="s">
        <v>183</v>
      </c>
      <c r="BJ1723" s="11" t="s">
        <v>183</v>
      </c>
      <c r="BK1723" s="11" t="s">
        <v>183</v>
      </c>
      <c r="BL1723" s="11" t="s">
        <v>183</v>
      </c>
      <c r="BM1723" s="11" t="s">
        <v>183</v>
      </c>
      <c r="BN1723" s="11" t="s">
        <v>183</v>
      </c>
      <c r="BO1723" s="11" t="s">
        <v>183</v>
      </c>
      <c r="BP1723" s="11" t="s">
        <v>183</v>
      </c>
      <c r="BQ1723" s="11" t="s">
        <v>183</v>
      </c>
      <c r="BR1723" s="11" t="s">
        <v>183</v>
      </c>
      <c r="BS1723" s="11" t="s">
        <v>183</v>
      </c>
      <c r="BT1723" s="11" t="s">
        <v>183</v>
      </c>
      <c r="BU1723" s="11"/>
      <c r="BV1723" s="15"/>
      <c r="BW1723" s="15"/>
      <c r="BX1723" s="15"/>
      <c r="BY1723" s="15"/>
      <c r="BZ1723" s="15"/>
      <c r="CA1723" s="15"/>
      <c r="CB1723" s="15"/>
      <c r="CC1723" s="15"/>
      <c r="CD1723" s="15"/>
      <c r="CE1723" s="15"/>
      <c r="CF1723" s="15"/>
      <c r="CG1723" s="15"/>
      <c r="CH1723" s="15"/>
      <c r="CI1723" s="15"/>
      <c r="CJ1723" s="15"/>
      <c r="CK1723" s="15"/>
      <c r="CL1723" s="15"/>
      <c r="CM1723" s="15"/>
      <c r="CN1723" s="15"/>
      <c r="CO1723" s="15"/>
      <c r="CP1723" s="15"/>
      <c r="CQ1723" s="15"/>
      <c r="CR1723" s="15"/>
      <c r="CS1723" s="15"/>
      <c r="CT1723" s="15"/>
      <c r="CU1723" s="15"/>
      <c r="CV1723" s="15"/>
      <c r="CW1723" s="15"/>
      <c r="CX1723" s="15"/>
      <c r="CY1723" s="15"/>
      <c r="CZ1723" s="15"/>
      <c r="DA1723" s="15"/>
      <c r="DB1723" s="16"/>
      <c r="DC1723" s="16"/>
      <c r="DD1723" s="16"/>
      <c r="DE1723" s="16"/>
      <c r="DF1723" s="17"/>
      <c r="DG1723" s="16"/>
      <c r="DH1723" s="16"/>
      <c r="DI1723" s="16"/>
      <c r="DJ1723" s="16"/>
      <c r="DK1723" s="16"/>
      <c r="DL1723" s="16"/>
      <c r="DM1723" s="13"/>
      <c r="DN1723" s="16"/>
      <c r="DO1723" s="16"/>
      <c r="DP1723" s="16"/>
      <c r="DQ1723" s="16"/>
      <c r="DR1723" s="16"/>
      <c r="DS1723" s="16"/>
      <c r="DT1723" s="16"/>
      <c r="DU1723" s="16"/>
      <c r="DV1723" s="16"/>
      <c r="DW1723" s="138"/>
      <c r="DX1723" s="137"/>
      <c r="DY1723" s="137"/>
      <c r="DZ1723" s="17"/>
      <c r="EA1723" s="15"/>
      <c r="EB1723" s="15"/>
      <c r="EC1723" s="15"/>
      <c r="ED1723" s="15"/>
    </row>
    <row r="1724" spans="1:134" ht="15" hidden="1" customHeight="1" x14ac:dyDescent="0.3">
      <c r="A1724" s="220"/>
      <c r="B1724" s="176"/>
      <c r="C1724" s="555"/>
      <c r="D1724" s="188"/>
      <c r="E1724" s="187"/>
      <c r="F1724" s="188"/>
      <c r="G1724" s="187"/>
      <c r="H1724" s="188"/>
      <c r="I1724" s="188"/>
      <c r="J1724" s="188"/>
      <c r="K1724" s="188"/>
      <c r="L1724" s="188"/>
      <c r="M1724" s="188"/>
      <c r="N1724" s="188"/>
      <c r="O1724" s="188"/>
      <c r="P1724" s="188"/>
      <c r="Q1724" s="188"/>
      <c r="R1724" s="188"/>
      <c r="S1724" s="188"/>
      <c r="T1724" s="188"/>
      <c r="U1724" s="188"/>
      <c r="V1724" s="188"/>
      <c r="W1724" s="188"/>
      <c r="X1724" s="188"/>
      <c r="Y1724" s="188"/>
      <c r="Z1724" s="188"/>
      <c r="AA1724" s="188"/>
      <c r="AB1724" s="188"/>
      <c r="AC1724" s="188"/>
      <c r="AD1724" s="188"/>
      <c r="AE1724" s="188"/>
      <c r="AF1724" s="188"/>
      <c r="AG1724" s="188"/>
      <c r="AH1724" s="188"/>
      <c r="AI1724" s="188"/>
      <c r="AJ1724" s="179"/>
      <c r="AK1724" s="180"/>
      <c r="AL1724" s="180"/>
      <c r="AM1724" s="181"/>
      <c r="AN1724" s="182"/>
      <c r="AO1724" s="182"/>
      <c r="AP1724" s="182"/>
      <c r="AQ1724" s="183"/>
      <c r="AR1724" s="190"/>
      <c r="AS1724" s="184"/>
      <c r="AT1724" s="190"/>
      <c r="AU1724" s="190"/>
      <c r="AV1724" s="184"/>
      <c r="AW1724" s="184"/>
      <c r="AX1724" s="184"/>
      <c r="AY1724" s="184"/>
      <c r="AZ1724" s="184"/>
      <c r="BA1724" s="184"/>
      <c r="BB1724" s="186"/>
      <c r="BC1724" s="186"/>
      <c r="BD1724" s="15"/>
      <c r="BE1724" s="137" t="s">
        <v>183</v>
      </c>
      <c r="BF1724" s="146"/>
      <c r="BG1724" s="146"/>
      <c r="BH1724" s="146"/>
      <c r="BI1724" s="11" t="s">
        <v>183</v>
      </c>
      <c r="BJ1724" s="11" t="s">
        <v>183</v>
      </c>
      <c r="BK1724" s="11" t="s">
        <v>183</v>
      </c>
      <c r="BL1724" s="11" t="s">
        <v>183</v>
      </c>
      <c r="BM1724" s="11" t="s">
        <v>183</v>
      </c>
      <c r="BN1724" s="11" t="s">
        <v>183</v>
      </c>
      <c r="BO1724" s="11" t="s">
        <v>183</v>
      </c>
      <c r="BP1724" s="11" t="s">
        <v>183</v>
      </c>
      <c r="BQ1724" s="11" t="s">
        <v>183</v>
      </c>
      <c r="BR1724" s="11" t="s">
        <v>183</v>
      </c>
      <c r="BS1724" s="11" t="s">
        <v>183</v>
      </c>
      <c r="BT1724" s="11" t="s">
        <v>183</v>
      </c>
      <c r="BU1724" s="11"/>
      <c r="BV1724" s="15"/>
      <c r="BW1724" s="15"/>
      <c r="BX1724" s="15"/>
      <c r="BY1724" s="15"/>
      <c r="BZ1724" s="15"/>
      <c r="CA1724" s="15"/>
      <c r="CB1724" s="15"/>
      <c r="CC1724" s="15"/>
      <c r="CD1724" s="15"/>
      <c r="CE1724" s="15"/>
      <c r="CF1724" s="15"/>
      <c r="CG1724" s="15"/>
      <c r="CH1724" s="15"/>
      <c r="CI1724" s="15"/>
      <c r="CJ1724" s="15"/>
      <c r="CK1724" s="15"/>
      <c r="CL1724" s="15"/>
      <c r="CM1724" s="15"/>
      <c r="CN1724" s="15"/>
      <c r="CO1724" s="15"/>
      <c r="CP1724" s="15"/>
      <c r="CQ1724" s="15"/>
      <c r="CR1724" s="15"/>
      <c r="CS1724" s="15"/>
      <c r="CT1724" s="15"/>
      <c r="CU1724" s="15"/>
      <c r="CV1724" s="15"/>
      <c r="CW1724" s="15"/>
      <c r="CX1724" s="15"/>
      <c r="CY1724" s="15"/>
      <c r="CZ1724" s="15"/>
      <c r="DA1724" s="15"/>
      <c r="DB1724" s="16"/>
      <c r="DC1724" s="16"/>
      <c r="DD1724" s="16"/>
      <c r="DE1724" s="16"/>
      <c r="DF1724" s="17"/>
      <c r="DG1724" s="16"/>
      <c r="DH1724" s="16"/>
      <c r="DI1724" s="16"/>
      <c r="DJ1724" s="16"/>
      <c r="DK1724" s="16"/>
      <c r="DL1724" s="16"/>
      <c r="DM1724" s="179"/>
      <c r="DN1724" s="16"/>
      <c r="DO1724" s="16"/>
      <c r="DP1724" s="16"/>
      <c r="DQ1724" s="16"/>
      <c r="DR1724" s="16"/>
      <c r="DS1724" s="16"/>
      <c r="DT1724" s="16"/>
      <c r="DU1724" s="16"/>
      <c r="DV1724" s="16"/>
      <c r="DW1724" s="138"/>
      <c r="DX1724" s="137"/>
      <c r="DY1724" s="137"/>
      <c r="DZ1724" s="17"/>
      <c r="EA1724" s="15"/>
      <c r="EB1724" s="15"/>
      <c r="EC1724" s="15"/>
      <c r="ED1724" s="15"/>
    </row>
    <row r="1725" spans="1:134" ht="15" hidden="1" customHeight="1" x14ac:dyDescent="0.3">
      <c r="A1725" s="154"/>
      <c r="B1725" s="139"/>
      <c r="C1725" s="553" t="s">
        <v>2608</v>
      </c>
      <c r="D1725" s="238"/>
      <c r="E1725" s="237"/>
      <c r="F1725" s="239"/>
      <c r="G1725" s="193"/>
      <c r="H1725" s="237"/>
      <c r="I1725" s="193"/>
      <c r="J1725" s="193"/>
      <c r="K1725" s="238"/>
      <c r="L1725" s="238"/>
      <c r="M1725" s="238"/>
      <c r="N1725" s="238"/>
      <c r="O1725" s="238"/>
      <c r="P1725" s="238"/>
      <c r="Q1725" s="238"/>
      <c r="R1725" s="238"/>
      <c r="S1725" s="238"/>
      <c r="T1725" s="238"/>
      <c r="U1725" s="238"/>
      <c r="V1725" s="238"/>
      <c r="W1725" s="238"/>
      <c r="X1725" s="238"/>
      <c r="Y1725" s="238"/>
      <c r="Z1725" s="238"/>
      <c r="AA1725" s="238"/>
      <c r="AB1725" s="238"/>
      <c r="AC1725" s="238"/>
      <c r="AD1725" s="238"/>
      <c r="AE1725" s="238"/>
      <c r="AF1725" s="238"/>
      <c r="AG1725" s="238"/>
      <c r="AH1725" s="238"/>
      <c r="AI1725" s="238"/>
      <c r="AJ1725" s="148">
        <f>IF($DM1725=0,0,(IF(_xlfn.BITAND($DM1725, 128),"8,", "") &amp; IF(_xlfn.BITAND($DM1725,64),"7,", "") &amp; IF(_xlfn.BITAND($DM1725,7), _xlfn.BITAND($DM1725,7) &amp; ",", "") &amp; IF(_xlfn.BITAND($DM1725, 56), _xlfn.BITAND($DM1725, 56)/8, "")))</f>
        <v>0</v>
      </c>
      <c r="AK1725" s="135">
        <v>108</v>
      </c>
      <c r="AL1725" s="135">
        <v>31</v>
      </c>
      <c r="AM1725" s="194" t="s">
        <v>165</v>
      </c>
      <c r="AN1725" s="195" t="s">
        <v>2609</v>
      </c>
      <c r="AO1725" s="195" t="s">
        <v>167</v>
      </c>
      <c r="AP1725" s="195" t="s">
        <v>2609</v>
      </c>
      <c r="AQ1725" s="140" t="s">
        <v>2610</v>
      </c>
      <c r="AR1725" s="261">
        <v>2</v>
      </c>
      <c r="AS1725" s="12" t="s">
        <v>284</v>
      </c>
      <c r="AT1725" s="198">
        <v>0.125</v>
      </c>
      <c r="AU1725" s="198">
        <v>0.125</v>
      </c>
      <c r="AV1725" s="12" t="s">
        <v>259</v>
      </c>
      <c r="AW1725" s="135">
        <v>0</v>
      </c>
      <c r="AX1725" s="135">
        <v>0</v>
      </c>
      <c r="AY1725" s="135">
        <v>0</v>
      </c>
      <c r="AZ1725" s="135">
        <v>0</v>
      </c>
      <c r="BA1725" s="135">
        <v>0</v>
      </c>
      <c r="BB1725" s="136"/>
      <c r="BC1725" s="136"/>
      <c r="BD1725" s="15"/>
      <c r="BE1725" s="137" t="str">
        <f>IF(C1725="","",C1725)</f>
        <v>BP pegging offset out-of-range</v>
      </c>
      <c r="BF1725" s="11" t="s">
        <v>264</v>
      </c>
      <c r="BG1725" s="11" t="s">
        <v>265</v>
      </c>
      <c r="BH1725" s="11" t="s">
        <v>266</v>
      </c>
      <c r="BI1725" s="146" t="s">
        <v>484</v>
      </c>
      <c r="BJ1725" s="11" t="s">
        <v>268</v>
      </c>
      <c r="BK1725" s="11" t="s">
        <v>485</v>
      </c>
      <c r="BL1725" s="11" t="s">
        <v>486</v>
      </c>
      <c r="BM1725" s="11" t="s">
        <v>323</v>
      </c>
      <c r="BN1725" s="11" t="s">
        <v>182</v>
      </c>
      <c r="BO1725" s="11" t="s">
        <v>181</v>
      </c>
      <c r="BP1725" s="11" t="s">
        <v>272</v>
      </c>
      <c r="BQ1725" s="11" t="s">
        <v>180</v>
      </c>
      <c r="BR1725" s="11" t="s">
        <v>182</v>
      </c>
      <c r="BS1725" s="11" t="s">
        <v>183</v>
      </c>
      <c r="BT1725" s="11" t="s">
        <v>182</v>
      </c>
      <c r="BU1725" s="11"/>
      <c r="BV1725" s="15">
        <f>IF(UPPER(TRIM(D1725))="X",1,0)</f>
        <v>0</v>
      </c>
      <c r="BW1725" s="15">
        <f>IF(UPPER(TRIM(E1725))="X",1,0)</f>
        <v>0</v>
      </c>
      <c r="BX1725" s="15">
        <f>IF(UPPER(TRIM(F1725))="X",1,0)</f>
        <v>0</v>
      </c>
      <c r="BY1725" s="15">
        <f>IF(UPPER(TRIM(G1725))="X",1,0)</f>
        <v>0</v>
      </c>
      <c r="BZ1725" s="15">
        <f>IF(UPPER(TRIM(H1725))="X",1,0)</f>
        <v>0</v>
      </c>
      <c r="CA1725" s="15">
        <f>IF(UPPER(TRIM(J1725))="X",1,0)</f>
        <v>0</v>
      </c>
      <c r="CB1725" s="15">
        <f>IF(UPPER(TRIM(L1725))="X",1,0)</f>
        <v>0</v>
      </c>
      <c r="CC1725" s="15">
        <f>IF(UPPER(TRIM(M1725))="X",1,0)</f>
        <v>0</v>
      </c>
      <c r="CD1725" s="15">
        <f>IF(UPPER(TRIM(I1725))="X",1,0)</f>
        <v>0</v>
      </c>
      <c r="CE1725" s="15">
        <f>IF(UPPER(TRIM(K1725))="X",1,0)</f>
        <v>0</v>
      </c>
      <c r="CF1725" s="15">
        <f t="shared" ref="CF1725:CX1725" si="805">IF(UPPER(TRIM(N1725))="X",1,0)</f>
        <v>0</v>
      </c>
      <c r="CG1725" s="15">
        <f t="shared" si="805"/>
        <v>0</v>
      </c>
      <c r="CH1725" s="15">
        <f t="shared" si="805"/>
        <v>0</v>
      </c>
      <c r="CI1725" s="15">
        <f t="shared" si="805"/>
        <v>0</v>
      </c>
      <c r="CJ1725" s="15">
        <f t="shared" si="805"/>
        <v>0</v>
      </c>
      <c r="CK1725" s="15">
        <f t="shared" si="805"/>
        <v>0</v>
      </c>
      <c r="CL1725" s="15">
        <f t="shared" si="805"/>
        <v>0</v>
      </c>
      <c r="CM1725" s="15">
        <f t="shared" si="805"/>
        <v>0</v>
      </c>
      <c r="CN1725" s="15">
        <f t="shared" si="805"/>
        <v>0</v>
      </c>
      <c r="CO1725" s="15">
        <f t="shared" si="805"/>
        <v>0</v>
      </c>
      <c r="CP1725" s="15">
        <f t="shared" si="805"/>
        <v>0</v>
      </c>
      <c r="CQ1725" s="15">
        <f t="shared" si="805"/>
        <v>0</v>
      </c>
      <c r="CR1725" s="15">
        <f t="shared" si="805"/>
        <v>0</v>
      </c>
      <c r="CS1725" s="15">
        <f t="shared" si="805"/>
        <v>0</v>
      </c>
      <c r="CT1725" s="15">
        <f t="shared" si="805"/>
        <v>0</v>
      </c>
      <c r="CU1725" s="15">
        <f t="shared" si="805"/>
        <v>0</v>
      </c>
      <c r="CV1725" s="15">
        <f t="shared" si="805"/>
        <v>0</v>
      </c>
      <c r="CW1725" s="15">
        <f t="shared" si="805"/>
        <v>0</v>
      </c>
      <c r="CX1725" s="15">
        <f t="shared" si="805"/>
        <v>0</v>
      </c>
      <c r="CY1725" s="15">
        <v>0</v>
      </c>
      <c r="CZ1725" s="15">
        <f>IF(UPPER(TRIM(AH1725))="X",1,0)</f>
        <v>0</v>
      </c>
      <c r="DA1725" s="15">
        <v>0</v>
      </c>
      <c r="DB1725" s="16">
        <f>IF(UPPER(TRIM(AM1725))="P", 0, IF(UPPER(TRIM(AM1725))="C", 16384, IF(UPPER(TRIM(AM1725))="B", 32768, IF(UPPER(TRIM(AM1725))="U", 49152, -1))))</f>
        <v>0</v>
      </c>
      <c r="DC1725" s="16">
        <f>HEX2DEC(AN1725)</f>
        <v>12384</v>
      </c>
      <c r="DD1725" s="16">
        <f>IF(UPPER(TRIM(BB1725))="",0,IF(UPPER(TRIM(BB1725))="M",32,IF(UPPER(TRIM(BB1725))="H",64,IF(UPPER(TRIM(BB1725))="I",128,-1))))</f>
        <v>0</v>
      </c>
      <c r="DE1725" s="16">
        <f>IF(UPPER(TRIM(BC1725))="",0, IF(UPPER(TRIM(BC1725))="U",1,IF(UPPER(TRIM(BC1725))="A",2,IF(UPPER(TRIM(BC1725))="B1",4,IF(UPPER(TRIM(BC1725))="B2",8,IF(UPPER(TRIM(BC1725))="C",16,-1))))))</f>
        <v>0</v>
      </c>
      <c r="DF1725" s="17"/>
      <c r="DG1725" s="16">
        <v>670</v>
      </c>
      <c r="DH1725" s="16">
        <f>AK1725</f>
        <v>108</v>
      </c>
      <c r="DI1725" s="16">
        <f>AL1725</f>
        <v>31</v>
      </c>
      <c r="DJ1725" s="16">
        <f>DB1725 + DC1725</f>
        <v>12384</v>
      </c>
      <c r="DK1725" s="16">
        <f>HEX2DEC(AO1725)</f>
        <v>0</v>
      </c>
      <c r="DL1725" s="16">
        <f>HEX2DEC(AP1725)</f>
        <v>12384</v>
      </c>
      <c r="DM1725" s="13">
        <v>0</v>
      </c>
      <c r="DN1725" s="16">
        <v>500</v>
      </c>
      <c r="DO1725" s="16">
        <f>BV1725*2^15+BW1725*2^14+BX1725*2^13+BY1725*2^12+BZ1725*2^11+CA1725*2^10+CB1725*2^9+CC1725*2^8+CD1725*2^7+CE1725*2^6+CF1725*2^5+CG1725*2^4+CH1725*2^3+CI1725*2^2+CJ1725*2^1+CK1725*2^0</f>
        <v>0</v>
      </c>
      <c r="DP1725" s="16">
        <f>CL1725*2^15+CM1725*2^14+CN1725*2^13+CO1725*2^12+CP1725*2^11+CQ1725*2^10+CR1725*2^9+CS1725*2^8+CT1725*2^7+CU1725*2^6+CV1725*2^5+CW1725*2^4+CX1725*2^3+CY1725*2^2+CZ1725*2^1+DA1725*2^0</f>
        <v>0</v>
      </c>
      <c r="DQ1725" s="16">
        <f>IF(DS1725=2,AT1725*1000,AT1725)</f>
        <v>125</v>
      </c>
      <c r="DR1725" s="16">
        <f>IF(DT1725=2,AU1725*1000,AU1725)</f>
        <v>125</v>
      </c>
      <c r="DS1725" s="16">
        <v>2</v>
      </c>
      <c r="DT1725" s="16">
        <v>2</v>
      </c>
      <c r="DU1725" s="16">
        <f>MAX(0,MIN(AX1725,3))*2^14+MAX(0,MIN(AY1725,3))*2^12+MAX(0,MIN(AZ1725,3))*2^10+MAX(0,MIN(BA1725,3))*2^8+IF(AW1725&lt;0,31,IF(AW1725&gt;30,30,AW1725))</f>
        <v>0</v>
      </c>
      <c r="DV1725" s="16">
        <f>DD1725 + DE1725</f>
        <v>0</v>
      </c>
      <c r="DW1725" s="138" t="s">
        <v>184</v>
      </c>
      <c r="DX1725" s="137" t="s">
        <v>273</v>
      </c>
      <c r="DY1725" s="137" t="s">
        <v>186</v>
      </c>
      <c r="DZ1725" s="17"/>
      <c r="EA1725" s="15"/>
      <c r="EB1725" s="15"/>
      <c r="EC1725" s="15"/>
      <c r="ED1725" s="15"/>
    </row>
    <row r="1726" spans="1:134" ht="15" hidden="1" customHeight="1" x14ac:dyDescent="0.3">
      <c r="A1726" s="153"/>
      <c r="B1726" s="139"/>
      <c r="C1726" s="553"/>
      <c r="D1726" s="257"/>
      <c r="E1726" s="204"/>
      <c r="F1726" s="257"/>
      <c r="G1726" s="204"/>
      <c r="H1726" s="257"/>
      <c r="I1726" s="257"/>
      <c r="J1726" s="257"/>
      <c r="K1726" s="257"/>
      <c r="L1726" s="257"/>
      <c r="M1726" s="257"/>
      <c r="N1726" s="257"/>
      <c r="O1726" s="257"/>
      <c r="P1726" s="257"/>
      <c r="Q1726" s="257"/>
      <c r="R1726" s="257"/>
      <c r="S1726" s="257"/>
      <c r="T1726" s="257"/>
      <c r="U1726" s="257"/>
      <c r="V1726" s="257"/>
      <c r="W1726" s="257"/>
      <c r="X1726" s="257"/>
      <c r="Y1726" s="257"/>
      <c r="Z1726" s="257"/>
      <c r="AA1726" s="257"/>
      <c r="AB1726" s="257"/>
      <c r="AC1726" s="257"/>
      <c r="AD1726" s="257"/>
      <c r="AE1726" s="257"/>
      <c r="AF1726" s="257"/>
      <c r="AG1726" s="257"/>
      <c r="AH1726" s="257"/>
      <c r="AI1726" s="257"/>
      <c r="AJ1726" s="128"/>
      <c r="AK1726" s="143"/>
      <c r="AL1726" s="143"/>
      <c r="AM1726" s="144"/>
      <c r="AN1726" s="145"/>
      <c r="AO1726" s="145"/>
      <c r="AP1726" s="145"/>
      <c r="AQ1726" s="132"/>
      <c r="AR1726" s="224"/>
      <c r="AS1726" s="12"/>
      <c r="AT1726" s="224"/>
      <c r="AU1726" s="224"/>
      <c r="AV1726" s="12"/>
      <c r="AW1726" s="12"/>
      <c r="AX1726" s="12"/>
      <c r="AY1726" s="12"/>
      <c r="AZ1726" s="12"/>
      <c r="BA1726" s="12"/>
      <c r="BB1726" s="14"/>
      <c r="BC1726" s="14"/>
      <c r="BD1726" s="15"/>
      <c r="BE1726" s="137" t="s">
        <v>183</v>
      </c>
      <c r="BF1726" s="146"/>
      <c r="BG1726" s="146"/>
      <c r="BH1726" s="146"/>
      <c r="BI1726" s="11" t="s">
        <v>183</v>
      </c>
      <c r="BJ1726" s="11" t="s">
        <v>183</v>
      </c>
      <c r="BK1726" s="11" t="s">
        <v>183</v>
      </c>
      <c r="BL1726" s="11" t="s">
        <v>183</v>
      </c>
      <c r="BM1726" s="11" t="s">
        <v>183</v>
      </c>
      <c r="BN1726" s="11" t="s">
        <v>183</v>
      </c>
      <c r="BO1726" s="11" t="s">
        <v>183</v>
      </c>
      <c r="BP1726" s="11" t="s">
        <v>183</v>
      </c>
      <c r="BQ1726" s="11" t="s">
        <v>183</v>
      </c>
      <c r="BR1726" s="11" t="s">
        <v>183</v>
      </c>
      <c r="BS1726" s="11" t="s">
        <v>183</v>
      </c>
      <c r="BT1726" s="11" t="s">
        <v>183</v>
      </c>
      <c r="BU1726" s="11"/>
      <c r="BV1726" s="15"/>
      <c r="BW1726" s="15"/>
      <c r="BX1726" s="15"/>
      <c r="BY1726" s="15"/>
      <c r="BZ1726" s="15"/>
      <c r="CA1726" s="15"/>
      <c r="CB1726" s="15"/>
      <c r="CC1726" s="15"/>
      <c r="CD1726" s="15"/>
      <c r="CE1726" s="15"/>
      <c r="CF1726" s="15"/>
      <c r="CG1726" s="15"/>
      <c r="CH1726" s="15"/>
      <c r="CI1726" s="15"/>
      <c r="CJ1726" s="15"/>
      <c r="CK1726" s="15"/>
      <c r="CL1726" s="15"/>
      <c r="CM1726" s="15"/>
      <c r="CN1726" s="15"/>
      <c r="CO1726" s="15"/>
      <c r="CP1726" s="15"/>
      <c r="CQ1726" s="15"/>
      <c r="CR1726" s="15"/>
      <c r="CS1726" s="15"/>
      <c r="CT1726" s="15"/>
      <c r="CU1726" s="15"/>
      <c r="CV1726" s="15"/>
      <c r="CW1726" s="15"/>
      <c r="CX1726" s="15"/>
      <c r="CY1726" s="15"/>
      <c r="CZ1726" s="15"/>
      <c r="DA1726" s="15"/>
      <c r="DB1726" s="16"/>
      <c r="DC1726" s="16"/>
      <c r="DD1726" s="16"/>
      <c r="DE1726" s="16"/>
      <c r="DF1726" s="17"/>
      <c r="DG1726" s="16"/>
      <c r="DH1726" s="16"/>
      <c r="DI1726" s="16"/>
      <c r="DJ1726" s="16"/>
      <c r="DK1726" s="16"/>
      <c r="DL1726" s="16"/>
      <c r="DM1726" s="128"/>
      <c r="DN1726" s="16"/>
      <c r="DO1726" s="16"/>
      <c r="DP1726" s="16"/>
      <c r="DQ1726" s="16"/>
      <c r="DR1726" s="16"/>
      <c r="DS1726" s="16"/>
      <c r="DT1726" s="16"/>
      <c r="DU1726" s="16"/>
      <c r="DV1726" s="16"/>
      <c r="DW1726" s="138"/>
      <c r="DX1726" s="137"/>
      <c r="DY1726" s="137"/>
      <c r="DZ1726" s="17"/>
      <c r="EA1726" s="15"/>
      <c r="EB1726" s="15"/>
      <c r="EC1726" s="15"/>
      <c r="ED1726" s="15"/>
    </row>
    <row r="1727" spans="1:134" ht="15" hidden="1" customHeight="1" x14ac:dyDescent="0.3">
      <c r="A1727" s="153"/>
      <c r="B1727" s="139"/>
      <c r="C1727" s="553" t="s">
        <v>2611</v>
      </c>
      <c r="D1727" s="152"/>
      <c r="E1727" s="228"/>
      <c r="F1727" s="152"/>
      <c r="G1727" s="151"/>
      <c r="H1727" s="152"/>
      <c r="I1727" s="151"/>
      <c r="J1727" s="151"/>
      <c r="K1727" s="152"/>
      <c r="L1727" s="152"/>
      <c r="M1727" s="152"/>
      <c r="N1727" s="152"/>
      <c r="O1727" s="152"/>
      <c r="P1727" s="152"/>
      <c r="Q1727" s="152"/>
      <c r="R1727" s="152"/>
      <c r="S1727" s="152"/>
      <c r="T1727" s="152"/>
      <c r="U1727" s="152"/>
      <c r="V1727" s="152"/>
      <c r="W1727" s="152"/>
      <c r="X1727" s="152"/>
      <c r="Y1727" s="152"/>
      <c r="Z1727" s="152"/>
      <c r="AA1727" s="152"/>
      <c r="AB1727" s="152"/>
      <c r="AC1727" s="152"/>
      <c r="AD1727" s="152"/>
      <c r="AE1727" s="152"/>
      <c r="AF1727" s="152"/>
      <c r="AG1727" s="152"/>
      <c r="AH1727" s="152"/>
      <c r="AI1727" s="152"/>
      <c r="AJ1727" s="148">
        <f>IF($DM1727=0,0,(IF(_xlfn.BITAND($DM1727, 128),"8,", "") &amp; IF(_xlfn.BITAND($DM1727,64),"7,", "") &amp; IF(_xlfn.BITAND($DM1727,7), _xlfn.BITAND($DM1727,7) &amp; ",", "") &amp; IF(_xlfn.BITAND($DM1727, 56), _xlfn.BITAND($DM1727, 56)/8, "")))</f>
        <v>0</v>
      </c>
      <c r="AK1727" s="135">
        <v>0</v>
      </c>
      <c r="AL1727" s="135">
        <v>31</v>
      </c>
      <c r="AM1727" s="194" t="s">
        <v>165</v>
      </c>
      <c r="AN1727" s="195" t="s">
        <v>2612</v>
      </c>
      <c r="AO1727" s="195" t="s">
        <v>167</v>
      </c>
      <c r="AP1727" s="195" t="s">
        <v>2612</v>
      </c>
      <c r="AQ1727" s="140" t="s">
        <v>2613</v>
      </c>
      <c r="AR1727" s="261">
        <v>1.4</v>
      </c>
      <c r="AS1727" s="12" t="s">
        <v>284</v>
      </c>
      <c r="AT1727" s="198">
        <v>0.125</v>
      </c>
      <c r="AU1727" s="198">
        <v>0.125</v>
      </c>
      <c r="AV1727" s="12" t="s">
        <v>259</v>
      </c>
      <c r="AW1727" s="135">
        <v>0</v>
      </c>
      <c r="AX1727" s="135">
        <v>0</v>
      </c>
      <c r="AY1727" s="135">
        <v>0</v>
      </c>
      <c r="AZ1727" s="135">
        <v>0</v>
      </c>
      <c r="BA1727" s="135">
        <v>0</v>
      </c>
      <c r="BB1727" s="136"/>
      <c r="BC1727" s="136"/>
      <c r="BD1727" s="15"/>
      <c r="BE1727" s="137" t="str">
        <f>IF(C1727="","",C1727)</f>
        <v>EBP pegging offset out-of-range</v>
      </c>
      <c r="BF1727" s="11" t="s">
        <v>264</v>
      </c>
      <c r="BG1727" s="11" t="s">
        <v>265</v>
      </c>
      <c r="BH1727" s="11" t="s">
        <v>266</v>
      </c>
      <c r="BI1727" s="146" t="s">
        <v>484</v>
      </c>
      <c r="BJ1727" s="11" t="s">
        <v>268</v>
      </c>
      <c r="BK1727" s="11" t="s">
        <v>485</v>
      </c>
      <c r="BL1727" s="11" t="s">
        <v>486</v>
      </c>
      <c r="BM1727" s="11" t="s">
        <v>323</v>
      </c>
      <c r="BN1727" s="11" t="s">
        <v>182</v>
      </c>
      <c r="BO1727" s="11" t="s">
        <v>181</v>
      </c>
      <c r="BP1727" s="11" t="s">
        <v>272</v>
      </c>
      <c r="BQ1727" s="11" t="s">
        <v>180</v>
      </c>
      <c r="BR1727" s="11" t="s">
        <v>182</v>
      </c>
      <c r="BS1727" s="11" t="s">
        <v>183</v>
      </c>
      <c r="BT1727" s="11" t="s">
        <v>182</v>
      </c>
      <c r="BU1727" s="11"/>
      <c r="BV1727" s="15">
        <f>IF(UPPER(TRIM(D1727))="X",1,0)</f>
        <v>0</v>
      </c>
      <c r="BW1727" s="15">
        <f>IF(UPPER(TRIM(E1727))="X",1,0)</f>
        <v>0</v>
      </c>
      <c r="BX1727" s="15">
        <f>IF(UPPER(TRIM(F1727))="X",1,0)</f>
        <v>0</v>
      </c>
      <c r="BY1727" s="15">
        <f>IF(UPPER(TRIM(G1727))="X",1,0)</f>
        <v>0</v>
      </c>
      <c r="BZ1727" s="15">
        <f>IF(UPPER(TRIM(H1727))="X",1,0)</f>
        <v>0</v>
      </c>
      <c r="CA1727" s="15">
        <f>IF(UPPER(TRIM(J1727))="X",1,0)</f>
        <v>0</v>
      </c>
      <c r="CB1727" s="15">
        <f>IF(UPPER(TRIM(L1727))="X",1,0)</f>
        <v>0</v>
      </c>
      <c r="CC1727" s="15">
        <f>IF(UPPER(TRIM(M1727))="X",1,0)</f>
        <v>0</v>
      </c>
      <c r="CD1727" s="15">
        <f>IF(UPPER(TRIM(I1727))="X",1,0)</f>
        <v>0</v>
      </c>
      <c r="CE1727" s="15">
        <f>IF(UPPER(TRIM(K1727))="X",1,0)</f>
        <v>0</v>
      </c>
      <c r="CF1727" s="15">
        <f t="shared" ref="CF1727:CX1727" si="806">IF(UPPER(TRIM(N1727))="X",1,0)</f>
        <v>0</v>
      </c>
      <c r="CG1727" s="15">
        <f t="shared" si="806"/>
        <v>0</v>
      </c>
      <c r="CH1727" s="15">
        <f t="shared" si="806"/>
        <v>0</v>
      </c>
      <c r="CI1727" s="15">
        <f t="shared" si="806"/>
        <v>0</v>
      </c>
      <c r="CJ1727" s="15">
        <f t="shared" si="806"/>
        <v>0</v>
      </c>
      <c r="CK1727" s="15">
        <f t="shared" si="806"/>
        <v>0</v>
      </c>
      <c r="CL1727" s="15">
        <f t="shared" si="806"/>
        <v>0</v>
      </c>
      <c r="CM1727" s="15">
        <f t="shared" si="806"/>
        <v>0</v>
      </c>
      <c r="CN1727" s="15">
        <f t="shared" si="806"/>
        <v>0</v>
      </c>
      <c r="CO1727" s="15">
        <f t="shared" si="806"/>
        <v>0</v>
      </c>
      <c r="CP1727" s="15">
        <f t="shared" si="806"/>
        <v>0</v>
      </c>
      <c r="CQ1727" s="15">
        <f t="shared" si="806"/>
        <v>0</v>
      </c>
      <c r="CR1727" s="15">
        <f t="shared" si="806"/>
        <v>0</v>
      </c>
      <c r="CS1727" s="15">
        <f t="shared" si="806"/>
        <v>0</v>
      </c>
      <c r="CT1727" s="15">
        <f t="shared" si="806"/>
        <v>0</v>
      </c>
      <c r="CU1727" s="15">
        <f t="shared" si="806"/>
        <v>0</v>
      </c>
      <c r="CV1727" s="15">
        <f t="shared" si="806"/>
        <v>0</v>
      </c>
      <c r="CW1727" s="15">
        <f t="shared" si="806"/>
        <v>0</v>
      </c>
      <c r="CX1727" s="15">
        <f t="shared" si="806"/>
        <v>0</v>
      </c>
      <c r="CY1727" s="15">
        <v>0</v>
      </c>
      <c r="CZ1727" s="15">
        <f>IF(UPPER(TRIM(AH1727))="X",1,0)</f>
        <v>0</v>
      </c>
      <c r="DA1727" s="15">
        <v>0</v>
      </c>
      <c r="DB1727" s="16">
        <f>IF(UPPER(TRIM(AM1727))="P", 0, IF(UPPER(TRIM(AM1727))="C", 16384, IF(UPPER(TRIM(AM1727))="B", 32768, IF(UPPER(TRIM(AM1727))="U", 49152, -1))))</f>
        <v>0</v>
      </c>
      <c r="DC1727" s="16">
        <f>HEX2DEC(AN1727)</f>
        <v>12385</v>
      </c>
      <c r="DD1727" s="16">
        <f>IF(UPPER(TRIM(BB1727))="",0,IF(UPPER(TRIM(BB1727))="M",32,IF(UPPER(TRIM(BB1727))="H",64,IF(UPPER(TRIM(BB1727))="I",128,-1))))</f>
        <v>0</v>
      </c>
      <c r="DE1727" s="16">
        <f>IF(UPPER(TRIM(BC1727))="",0, IF(UPPER(TRIM(BC1727))="U",1,IF(UPPER(TRIM(BC1727))="A",2,IF(UPPER(TRIM(BC1727))="B1",4,IF(UPPER(TRIM(BC1727))="B2",8,IF(UPPER(TRIM(BC1727))="C",16,-1))))))</f>
        <v>0</v>
      </c>
      <c r="DF1727" s="17"/>
      <c r="DG1727" s="16">
        <v>671</v>
      </c>
      <c r="DH1727" s="16">
        <f>AK1727</f>
        <v>0</v>
      </c>
      <c r="DI1727" s="16">
        <f>AL1727</f>
        <v>31</v>
      </c>
      <c r="DJ1727" s="16">
        <f>DB1727 + DC1727</f>
        <v>12385</v>
      </c>
      <c r="DK1727" s="16">
        <f>HEX2DEC(AO1727)</f>
        <v>0</v>
      </c>
      <c r="DL1727" s="16">
        <f>HEX2DEC(AP1727)</f>
        <v>12385</v>
      </c>
      <c r="DM1727" s="13">
        <v>0</v>
      </c>
      <c r="DN1727" s="16">
        <v>501</v>
      </c>
      <c r="DO1727" s="16">
        <f>BV1727*2^15+BW1727*2^14+BX1727*2^13+BY1727*2^12+BZ1727*2^11+CA1727*2^10+CB1727*2^9+CC1727*2^8+CD1727*2^7+CE1727*2^6+CF1727*2^5+CG1727*2^4+CH1727*2^3+CI1727*2^2+CJ1727*2^1+CK1727*2^0</f>
        <v>0</v>
      </c>
      <c r="DP1727" s="16">
        <f>CL1727*2^15+CM1727*2^14+CN1727*2^13+CO1727*2^12+CP1727*2^11+CQ1727*2^10+CR1727*2^9+CS1727*2^8+CT1727*2^7+CU1727*2^6+CV1727*2^5+CW1727*2^4+CX1727*2^3+CY1727*2^2+CZ1727*2^1+DA1727*2^0</f>
        <v>0</v>
      </c>
      <c r="DQ1727" s="16">
        <f>IF(DS1727=2,AT1727*1000,AT1727)</f>
        <v>125</v>
      </c>
      <c r="DR1727" s="16">
        <f>IF(DT1727=2,AU1727*1000,AU1727)</f>
        <v>125</v>
      </c>
      <c r="DS1727" s="16">
        <v>2</v>
      </c>
      <c r="DT1727" s="16">
        <v>2</v>
      </c>
      <c r="DU1727" s="16">
        <f>MAX(0,MIN(AX1727,3))*2^14+MAX(0,MIN(AY1727,3))*2^12+MAX(0,MIN(AZ1727,3))*2^10+MAX(0,MIN(BA1727,3))*2^8+IF(AW1727&lt;0,31,IF(AW1727&gt;30,30,AW1727))</f>
        <v>0</v>
      </c>
      <c r="DV1727" s="16">
        <f>DD1727 + DE1727</f>
        <v>0</v>
      </c>
      <c r="DW1727" s="138" t="s">
        <v>184</v>
      </c>
      <c r="DX1727" s="137" t="s">
        <v>273</v>
      </c>
      <c r="DY1727" s="137" t="s">
        <v>186</v>
      </c>
      <c r="DZ1727" s="17"/>
      <c r="EA1727" s="15"/>
      <c r="EB1727" s="15"/>
      <c r="EC1727" s="15"/>
      <c r="ED1727" s="15"/>
    </row>
    <row r="1728" spans="1:134" ht="15" hidden="1" customHeight="1" x14ac:dyDescent="0.3">
      <c r="A1728" s="340"/>
      <c r="B1728" s="139"/>
      <c r="C1728" s="553"/>
      <c r="D1728" s="257"/>
      <c r="E1728" s="204"/>
      <c r="F1728" s="257"/>
      <c r="G1728" s="204"/>
      <c r="H1728" s="257"/>
      <c r="I1728" s="257"/>
      <c r="J1728" s="257"/>
      <c r="K1728" s="257"/>
      <c r="L1728" s="257"/>
      <c r="M1728" s="257"/>
      <c r="N1728" s="257"/>
      <c r="O1728" s="257"/>
      <c r="P1728" s="257"/>
      <c r="Q1728" s="257"/>
      <c r="R1728" s="257"/>
      <c r="S1728" s="257"/>
      <c r="T1728" s="257"/>
      <c r="U1728" s="257"/>
      <c r="V1728" s="257"/>
      <c r="W1728" s="257"/>
      <c r="X1728" s="257"/>
      <c r="Y1728" s="257"/>
      <c r="Z1728" s="257"/>
      <c r="AA1728" s="257"/>
      <c r="AB1728" s="257"/>
      <c r="AC1728" s="257"/>
      <c r="AD1728" s="257"/>
      <c r="AE1728" s="257"/>
      <c r="AF1728" s="257"/>
      <c r="AG1728" s="257"/>
      <c r="AH1728" s="257"/>
      <c r="AI1728" s="257"/>
      <c r="AJ1728" s="128"/>
      <c r="AK1728" s="143"/>
      <c r="AL1728" s="143"/>
      <c r="AM1728" s="144"/>
      <c r="AN1728" s="145"/>
      <c r="AO1728" s="145"/>
      <c r="AP1728" s="145"/>
      <c r="AQ1728" s="132"/>
      <c r="AR1728" s="224"/>
      <c r="AS1728" s="12"/>
      <c r="AT1728" s="224"/>
      <c r="AU1728" s="224"/>
      <c r="AV1728" s="12"/>
      <c r="AW1728" s="12"/>
      <c r="AX1728" s="12"/>
      <c r="AY1728" s="12"/>
      <c r="AZ1728" s="12"/>
      <c r="BA1728" s="12"/>
      <c r="BB1728" s="14"/>
      <c r="BC1728" s="14"/>
      <c r="BD1728" s="15"/>
      <c r="BE1728" s="137" t="s">
        <v>183</v>
      </c>
      <c r="BF1728" s="146"/>
      <c r="BG1728" s="146"/>
      <c r="BH1728" s="146"/>
      <c r="BI1728" s="11" t="s">
        <v>183</v>
      </c>
      <c r="BJ1728" s="11" t="s">
        <v>183</v>
      </c>
      <c r="BK1728" s="11" t="s">
        <v>183</v>
      </c>
      <c r="BL1728" s="11" t="s">
        <v>183</v>
      </c>
      <c r="BM1728" s="11" t="s">
        <v>183</v>
      </c>
      <c r="BN1728" s="11" t="s">
        <v>183</v>
      </c>
      <c r="BO1728" s="11" t="s">
        <v>183</v>
      </c>
      <c r="BP1728" s="11" t="s">
        <v>183</v>
      </c>
      <c r="BQ1728" s="11" t="s">
        <v>183</v>
      </c>
      <c r="BR1728" s="11" t="s">
        <v>183</v>
      </c>
      <c r="BS1728" s="11" t="s">
        <v>183</v>
      </c>
      <c r="BT1728" s="11" t="s">
        <v>183</v>
      </c>
      <c r="BU1728" s="11"/>
      <c r="BV1728" s="15"/>
      <c r="BW1728" s="15"/>
      <c r="BX1728" s="15"/>
      <c r="BY1728" s="15"/>
      <c r="BZ1728" s="15"/>
      <c r="CA1728" s="15"/>
      <c r="CB1728" s="15"/>
      <c r="CC1728" s="15"/>
      <c r="CD1728" s="15"/>
      <c r="CE1728" s="15"/>
      <c r="CF1728" s="15"/>
      <c r="CG1728" s="15"/>
      <c r="CH1728" s="15"/>
      <c r="CI1728" s="15"/>
      <c r="CJ1728" s="15"/>
      <c r="CK1728" s="15"/>
      <c r="CL1728" s="15"/>
      <c r="CM1728" s="15"/>
      <c r="CN1728" s="15"/>
      <c r="CO1728" s="15"/>
      <c r="CP1728" s="15"/>
      <c r="CQ1728" s="15"/>
      <c r="CR1728" s="15"/>
      <c r="CS1728" s="15"/>
      <c r="CT1728" s="15"/>
      <c r="CU1728" s="15"/>
      <c r="CV1728" s="15"/>
      <c r="CW1728" s="15"/>
      <c r="CX1728" s="15"/>
      <c r="CY1728" s="15"/>
      <c r="CZ1728" s="15"/>
      <c r="DA1728" s="15"/>
      <c r="DB1728" s="16"/>
      <c r="DC1728" s="16"/>
      <c r="DD1728" s="16"/>
      <c r="DE1728" s="16"/>
      <c r="DF1728" s="17"/>
      <c r="DG1728" s="16"/>
      <c r="DH1728" s="16"/>
      <c r="DI1728" s="16"/>
      <c r="DJ1728" s="16"/>
      <c r="DK1728" s="16"/>
      <c r="DL1728" s="16"/>
      <c r="DM1728" s="128"/>
      <c r="DN1728" s="16"/>
      <c r="DO1728" s="16"/>
      <c r="DP1728" s="16"/>
      <c r="DQ1728" s="16"/>
      <c r="DR1728" s="16"/>
      <c r="DS1728" s="16"/>
      <c r="DT1728" s="16"/>
      <c r="DU1728" s="16"/>
      <c r="DV1728" s="16"/>
      <c r="DW1728" s="138"/>
      <c r="DX1728" s="137"/>
      <c r="DY1728" s="137"/>
      <c r="DZ1728" s="17"/>
      <c r="EA1728" s="15"/>
      <c r="EB1728" s="15"/>
      <c r="EC1728" s="15"/>
      <c r="ED1728" s="15"/>
    </row>
    <row r="1729" spans="1:134" ht="15" hidden="1" customHeight="1" x14ac:dyDescent="0.3">
      <c r="A1729" s="220"/>
      <c r="B1729" s="139"/>
      <c r="C1729" s="553" t="s">
        <v>2614</v>
      </c>
      <c r="D1729" s="152"/>
      <c r="E1729" s="152"/>
      <c r="F1729" s="152"/>
      <c r="G1729" s="151"/>
      <c r="H1729" s="152"/>
      <c r="I1729" s="151"/>
      <c r="J1729" s="151"/>
      <c r="K1729" s="152"/>
      <c r="L1729" s="152"/>
      <c r="M1729" s="152"/>
      <c r="N1729" s="152"/>
      <c r="O1729" s="152"/>
      <c r="P1729" s="152"/>
      <c r="Q1729" s="152"/>
      <c r="R1729" s="152"/>
      <c r="S1729" s="152"/>
      <c r="T1729" s="152"/>
      <c r="U1729" s="152"/>
      <c r="V1729" s="152"/>
      <c r="W1729" s="152"/>
      <c r="X1729" s="152"/>
      <c r="Y1729" s="152"/>
      <c r="Z1729" s="152"/>
      <c r="AA1729" s="152"/>
      <c r="AB1729" s="152"/>
      <c r="AC1729" s="152"/>
      <c r="AD1729" s="152"/>
      <c r="AE1729" s="152"/>
      <c r="AF1729" s="152"/>
      <c r="AG1729" s="152"/>
      <c r="AH1729" s="152"/>
      <c r="AI1729" s="152"/>
      <c r="AJ1729" s="148">
        <f>IF($DM1729=0,0,(IF(_xlfn.BITAND($DM1729, 128),"8,", "") &amp; IF(_xlfn.BITAND($DM1729,64),"7,", "") &amp; IF(_xlfn.BITAND($DM1729,7), _xlfn.BITAND($DM1729,7) &amp; ",", "") &amp; IF(_xlfn.BITAND($DM1729, 56), _xlfn.BITAND($DM1729, 56)/8, "")))</f>
        <v>0</v>
      </c>
      <c r="AK1729" s="135">
        <v>411</v>
      </c>
      <c r="AL1729" s="135">
        <v>31</v>
      </c>
      <c r="AM1729" s="194" t="s">
        <v>165</v>
      </c>
      <c r="AN1729" s="195" t="s">
        <v>2615</v>
      </c>
      <c r="AO1729" s="195" t="s">
        <v>167</v>
      </c>
      <c r="AP1729" s="195" t="s">
        <v>2615</v>
      </c>
      <c r="AQ1729" s="140" t="s">
        <v>2616</v>
      </c>
      <c r="AR1729" s="261">
        <v>1.400390625</v>
      </c>
      <c r="AS1729" s="12" t="s">
        <v>284</v>
      </c>
      <c r="AT1729" s="198">
        <v>0.125</v>
      </c>
      <c r="AU1729" s="198">
        <v>0.125</v>
      </c>
      <c r="AV1729" s="12" t="s">
        <v>259</v>
      </c>
      <c r="AW1729" s="135">
        <v>0</v>
      </c>
      <c r="AX1729" s="135">
        <v>0</v>
      </c>
      <c r="AY1729" s="135">
        <v>0</v>
      </c>
      <c r="AZ1729" s="135">
        <v>0</v>
      </c>
      <c r="BA1729" s="135">
        <v>0</v>
      </c>
      <c r="BB1729" s="136"/>
      <c r="BC1729" s="136"/>
      <c r="BD1729" s="15"/>
      <c r="BE1729" s="137" t="str">
        <f>IF(C1729="","",C1729)</f>
        <v>EGRdP pegging offset out-of-range</v>
      </c>
      <c r="BF1729" s="11" t="s">
        <v>264</v>
      </c>
      <c r="BG1729" s="11" t="s">
        <v>265</v>
      </c>
      <c r="BH1729" s="11" t="s">
        <v>266</v>
      </c>
      <c r="BI1729" s="146" t="s">
        <v>484</v>
      </c>
      <c r="BJ1729" s="11" t="s">
        <v>268</v>
      </c>
      <c r="BK1729" s="11" t="s">
        <v>485</v>
      </c>
      <c r="BL1729" s="11" t="s">
        <v>486</v>
      </c>
      <c r="BM1729" s="11" t="s">
        <v>323</v>
      </c>
      <c r="BN1729" s="11" t="s">
        <v>182</v>
      </c>
      <c r="BO1729" s="11" t="s">
        <v>181</v>
      </c>
      <c r="BP1729" s="11" t="s">
        <v>272</v>
      </c>
      <c r="BQ1729" s="11" t="s">
        <v>180</v>
      </c>
      <c r="BR1729" s="11" t="s">
        <v>182</v>
      </c>
      <c r="BS1729" s="11" t="s">
        <v>183</v>
      </c>
      <c r="BT1729" s="11" t="s">
        <v>182</v>
      </c>
      <c r="BU1729" s="11"/>
      <c r="BV1729" s="15">
        <f>IF(UPPER(TRIM(D1729))="X",1,0)</f>
        <v>0</v>
      </c>
      <c r="BW1729" s="15">
        <f>IF(UPPER(TRIM(E1729))="X",1,0)</f>
        <v>0</v>
      </c>
      <c r="BX1729" s="15">
        <f>IF(UPPER(TRIM(F1729))="X",1,0)</f>
        <v>0</v>
      </c>
      <c r="BY1729" s="15">
        <f>IF(UPPER(TRIM(G1729))="X",1,0)</f>
        <v>0</v>
      </c>
      <c r="BZ1729" s="15">
        <f>IF(UPPER(TRIM(H1729))="X",1,0)</f>
        <v>0</v>
      </c>
      <c r="CA1729" s="15">
        <f>IF(UPPER(TRIM(J1729))="X",1,0)</f>
        <v>0</v>
      </c>
      <c r="CB1729" s="15">
        <f>IF(UPPER(TRIM(L1729))="X",1,0)</f>
        <v>0</v>
      </c>
      <c r="CC1729" s="15">
        <f>IF(UPPER(TRIM(M1729))="X",1,0)</f>
        <v>0</v>
      </c>
      <c r="CD1729" s="15">
        <f>IF(UPPER(TRIM(I1729))="X",1,0)</f>
        <v>0</v>
      </c>
      <c r="CE1729" s="15">
        <f>IF(UPPER(TRIM(K1729))="X",1,0)</f>
        <v>0</v>
      </c>
      <c r="CF1729" s="15">
        <f t="shared" ref="CF1729:CX1729" si="807">IF(UPPER(TRIM(N1729))="X",1,0)</f>
        <v>0</v>
      </c>
      <c r="CG1729" s="15">
        <f t="shared" si="807"/>
        <v>0</v>
      </c>
      <c r="CH1729" s="15">
        <f t="shared" si="807"/>
        <v>0</v>
      </c>
      <c r="CI1729" s="15">
        <f t="shared" si="807"/>
        <v>0</v>
      </c>
      <c r="CJ1729" s="15">
        <f t="shared" si="807"/>
        <v>0</v>
      </c>
      <c r="CK1729" s="15">
        <f t="shared" si="807"/>
        <v>0</v>
      </c>
      <c r="CL1729" s="15">
        <f t="shared" si="807"/>
        <v>0</v>
      </c>
      <c r="CM1729" s="15">
        <f t="shared" si="807"/>
        <v>0</v>
      </c>
      <c r="CN1729" s="15">
        <f t="shared" si="807"/>
        <v>0</v>
      </c>
      <c r="CO1729" s="15">
        <f t="shared" si="807"/>
        <v>0</v>
      </c>
      <c r="CP1729" s="15">
        <f t="shared" si="807"/>
        <v>0</v>
      </c>
      <c r="CQ1729" s="15">
        <f t="shared" si="807"/>
        <v>0</v>
      </c>
      <c r="CR1729" s="15">
        <f t="shared" si="807"/>
        <v>0</v>
      </c>
      <c r="CS1729" s="15">
        <f t="shared" si="807"/>
        <v>0</v>
      </c>
      <c r="CT1729" s="15">
        <f t="shared" si="807"/>
        <v>0</v>
      </c>
      <c r="CU1729" s="15">
        <f t="shared" si="807"/>
        <v>0</v>
      </c>
      <c r="CV1729" s="15">
        <f t="shared" si="807"/>
        <v>0</v>
      </c>
      <c r="CW1729" s="15">
        <f t="shared" si="807"/>
        <v>0</v>
      </c>
      <c r="CX1729" s="15">
        <f t="shared" si="807"/>
        <v>0</v>
      </c>
      <c r="CY1729" s="15">
        <v>0</v>
      </c>
      <c r="CZ1729" s="15">
        <f>IF(UPPER(TRIM(AH1729))="X",1,0)</f>
        <v>0</v>
      </c>
      <c r="DA1729" s="15">
        <v>0</v>
      </c>
      <c r="DB1729" s="16">
        <f>IF(UPPER(TRIM(AM1729))="P", 0, IF(UPPER(TRIM(AM1729))="C", 16384, IF(UPPER(TRIM(AM1729))="B", 32768, IF(UPPER(TRIM(AM1729))="U", 49152, -1))))</f>
        <v>0</v>
      </c>
      <c r="DC1729" s="16">
        <f>HEX2DEC(AN1729)</f>
        <v>12393</v>
      </c>
      <c r="DD1729" s="16">
        <f>IF(UPPER(TRIM(BB1729))="",0,IF(UPPER(TRIM(BB1729))="M",32,IF(UPPER(TRIM(BB1729))="H",64,IF(UPPER(TRIM(BB1729))="I",128,-1))))</f>
        <v>0</v>
      </c>
      <c r="DE1729" s="16">
        <f>IF(UPPER(TRIM(BC1729))="",0, IF(UPPER(TRIM(BC1729))="U",1,IF(UPPER(TRIM(BC1729))="A",2,IF(UPPER(TRIM(BC1729))="B1",4,IF(UPPER(TRIM(BC1729))="B2",8,IF(UPPER(TRIM(BC1729))="C",16,-1))))))</f>
        <v>0</v>
      </c>
      <c r="DF1729" s="17"/>
      <c r="DG1729" s="16">
        <v>756</v>
      </c>
      <c r="DH1729" s="16">
        <f>AK1729</f>
        <v>411</v>
      </c>
      <c r="DI1729" s="16">
        <f>AL1729</f>
        <v>31</v>
      </c>
      <c r="DJ1729" s="16">
        <f>DB1729 + DC1729</f>
        <v>12393</v>
      </c>
      <c r="DK1729" s="16">
        <f>HEX2DEC(AO1729)</f>
        <v>0</v>
      </c>
      <c r="DL1729" s="16">
        <f>HEX2DEC(AP1729)</f>
        <v>12393</v>
      </c>
      <c r="DM1729" s="13">
        <v>0</v>
      </c>
      <c r="DN1729" s="16">
        <v>586</v>
      </c>
      <c r="DO1729" s="16">
        <f>BV1729*2^15+BW1729*2^14+BX1729*2^13+BY1729*2^12+BZ1729*2^11+CA1729*2^10+CB1729*2^9+CC1729*2^8+CD1729*2^7+CE1729*2^6+CF1729*2^5+CG1729*2^4+CH1729*2^3+CI1729*2^2+CJ1729*2^1+CK1729*2^0</f>
        <v>0</v>
      </c>
      <c r="DP1729" s="16">
        <f>CL1729*2^15+CM1729*2^14+CN1729*2^13+CO1729*2^12+CP1729*2^11+CQ1729*2^10+CR1729*2^9+CS1729*2^8+CT1729*2^7+CU1729*2^6+CV1729*2^5+CW1729*2^4+CX1729*2^3+CY1729*2^2+CZ1729*2^1+DA1729*2^0</f>
        <v>0</v>
      </c>
      <c r="DQ1729" s="16">
        <f>IF(DS1729=2,AT1729*1000,AT1729)</f>
        <v>125</v>
      </c>
      <c r="DR1729" s="16">
        <f>IF(DT1729=2,AU1729*1000,AU1729)</f>
        <v>125</v>
      </c>
      <c r="DS1729" s="16">
        <v>2</v>
      </c>
      <c r="DT1729" s="16">
        <v>2</v>
      </c>
      <c r="DU1729" s="16">
        <f>MAX(0,MIN(AX1729,3))*2^14+MAX(0,MIN(AY1729,3))*2^12+MAX(0,MIN(AZ1729,3))*2^10+MAX(0,MIN(BA1729,3))*2^8+IF(AW1729&lt;0,31,IF(AW1729&gt;30,30,AW1729))</f>
        <v>0</v>
      </c>
      <c r="DV1729" s="16">
        <f>DD1729 + DE1729</f>
        <v>0</v>
      </c>
      <c r="DW1729" s="138" t="s">
        <v>184</v>
      </c>
      <c r="DX1729" s="137" t="s">
        <v>273</v>
      </c>
      <c r="DY1729" s="137" t="s">
        <v>186</v>
      </c>
      <c r="DZ1729" s="17"/>
      <c r="EA1729" s="15"/>
      <c r="EB1729" s="15"/>
      <c r="EC1729" s="15"/>
      <c r="ED1729" s="15"/>
    </row>
    <row r="1730" spans="1:134" ht="15" hidden="1" customHeight="1" x14ac:dyDescent="0.3">
      <c r="A1730" s="154"/>
      <c r="B1730" s="139"/>
      <c r="C1730" s="553"/>
      <c r="D1730" s="257"/>
      <c r="E1730" s="204"/>
      <c r="F1730" s="257"/>
      <c r="G1730" s="204"/>
      <c r="H1730" s="257"/>
      <c r="I1730" s="257"/>
      <c r="J1730" s="257"/>
      <c r="K1730" s="257"/>
      <c r="L1730" s="257"/>
      <c r="M1730" s="257"/>
      <c r="N1730" s="257"/>
      <c r="O1730" s="257"/>
      <c r="P1730" s="257"/>
      <c r="Q1730" s="257"/>
      <c r="R1730" s="257"/>
      <c r="S1730" s="257"/>
      <c r="T1730" s="257"/>
      <c r="U1730" s="257"/>
      <c r="V1730" s="257"/>
      <c r="W1730" s="257"/>
      <c r="X1730" s="257"/>
      <c r="Y1730" s="257"/>
      <c r="Z1730" s="257"/>
      <c r="AA1730" s="257"/>
      <c r="AB1730" s="257"/>
      <c r="AC1730" s="257"/>
      <c r="AD1730" s="257"/>
      <c r="AE1730" s="257"/>
      <c r="AF1730" s="257"/>
      <c r="AG1730" s="257"/>
      <c r="AH1730" s="257"/>
      <c r="AI1730" s="257"/>
      <c r="AJ1730" s="128"/>
      <c r="AK1730" s="143"/>
      <c r="AL1730" s="143"/>
      <c r="AM1730" s="144"/>
      <c r="AN1730" s="145"/>
      <c r="AO1730" s="145"/>
      <c r="AP1730" s="145"/>
      <c r="AQ1730" s="132"/>
      <c r="AR1730" s="224"/>
      <c r="AS1730" s="12"/>
      <c r="AT1730" s="224"/>
      <c r="AU1730" s="224"/>
      <c r="AV1730" s="12"/>
      <c r="AW1730" s="12"/>
      <c r="AX1730" s="12"/>
      <c r="AY1730" s="12"/>
      <c r="AZ1730" s="12"/>
      <c r="BA1730" s="12"/>
      <c r="BB1730" s="14"/>
      <c r="BC1730" s="14"/>
      <c r="BD1730" s="15"/>
      <c r="BE1730" s="137"/>
      <c r="BF1730" s="146"/>
      <c r="BG1730" s="146"/>
      <c r="BH1730" s="146"/>
      <c r="BI1730" s="11"/>
      <c r="BJ1730" s="11"/>
      <c r="BK1730" s="11"/>
      <c r="BL1730" s="11"/>
      <c r="BM1730" s="11"/>
      <c r="BN1730" s="11"/>
      <c r="BO1730" s="11"/>
      <c r="BP1730" s="11"/>
      <c r="BQ1730" s="11"/>
      <c r="BR1730" s="11"/>
      <c r="BS1730" s="11"/>
      <c r="BT1730" s="11"/>
      <c r="BU1730" s="11"/>
      <c r="BV1730" s="15"/>
      <c r="BW1730" s="15"/>
      <c r="BX1730" s="15"/>
      <c r="BY1730" s="15"/>
      <c r="BZ1730" s="15"/>
      <c r="CA1730" s="15"/>
      <c r="CB1730" s="15"/>
      <c r="CC1730" s="15"/>
      <c r="CD1730" s="15"/>
      <c r="CE1730" s="15"/>
      <c r="CF1730" s="15"/>
      <c r="CG1730" s="15"/>
      <c r="CH1730" s="15"/>
      <c r="CI1730" s="15"/>
      <c r="CJ1730" s="15"/>
      <c r="CK1730" s="15"/>
      <c r="CL1730" s="15"/>
      <c r="CM1730" s="15"/>
      <c r="CN1730" s="15"/>
      <c r="CO1730" s="15"/>
      <c r="CP1730" s="15"/>
      <c r="CQ1730" s="15"/>
      <c r="CR1730" s="15"/>
      <c r="CS1730" s="15"/>
      <c r="CT1730" s="15"/>
      <c r="CU1730" s="15"/>
      <c r="CV1730" s="15"/>
      <c r="CW1730" s="15"/>
      <c r="CX1730" s="15"/>
      <c r="CY1730" s="15"/>
      <c r="CZ1730" s="15"/>
      <c r="DA1730" s="15"/>
      <c r="DB1730" s="16"/>
      <c r="DC1730" s="16"/>
      <c r="DD1730" s="16"/>
      <c r="DE1730" s="16"/>
      <c r="DF1730" s="17"/>
      <c r="DG1730" s="16"/>
      <c r="DH1730" s="16"/>
      <c r="DI1730" s="16"/>
      <c r="DJ1730" s="16"/>
      <c r="DK1730" s="16"/>
      <c r="DL1730" s="16"/>
      <c r="DM1730" s="128"/>
      <c r="DN1730" s="16"/>
      <c r="DO1730" s="16"/>
      <c r="DP1730" s="16"/>
      <c r="DQ1730" s="16"/>
      <c r="DR1730" s="16"/>
      <c r="DS1730" s="16"/>
      <c r="DT1730" s="16"/>
      <c r="DU1730" s="16"/>
      <c r="DV1730" s="16"/>
      <c r="DW1730" s="138"/>
      <c r="DX1730" s="137"/>
      <c r="DY1730" s="137"/>
      <c r="DZ1730" s="17"/>
      <c r="EA1730" s="15"/>
      <c r="EB1730" s="15"/>
      <c r="EC1730" s="15"/>
      <c r="ED1730" s="15"/>
    </row>
    <row r="1731" spans="1:134" ht="15" hidden="1" customHeight="1" x14ac:dyDescent="0.3">
      <c r="A1731" s="123"/>
      <c r="B1731" s="139"/>
      <c r="C1731" s="553" t="s">
        <v>2617</v>
      </c>
      <c r="D1731" s="152"/>
      <c r="E1731" s="152"/>
      <c r="F1731" s="152"/>
      <c r="G1731" s="151"/>
      <c r="H1731" s="152"/>
      <c r="I1731" s="151"/>
      <c r="J1731" s="151"/>
      <c r="K1731" s="152"/>
      <c r="L1731" s="241"/>
      <c r="M1731" s="152"/>
      <c r="N1731" s="228"/>
      <c r="O1731" s="152"/>
      <c r="P1731" s="152"/>
      <c r="Q1731" s="152"/>
      <c r="R1731" s="152"/>
      <c r="S1731" s="152"/>
      <c r="T1731" s="152"/>
      <c r="U1731" s="152"/>
      <c r="V1731" s="152"/>
      <c r="W1731" s="152"/>
      <c r="X1731" s="152"/>
      <c r="Y1731" s="152"/>
      <c r="Z1731" s="152"/>
      <c r="AA1731" s="152"/>
      <c r="AB1731" s="152"/>
      <c r="AC1731" s="152"/>
      <c r="AD1731" s="152"/>
      <c r="AE1731" s="152"/>
      <c r="AF1731" s="152"/>
      <c r="AG1731" s="152"/>
      <c r="AH1731" s="152"/>
      <c r="AI1731" s="152"/>
      <c r="AJ1731" s="148">
        <f>IF($DM1731=0,0,(IF(_xlfn.BITAND($DM1731, 128),"8,", "") &amp; IF(_xlfn.BITAND($DM1731,64),"7,", "") &amp; IF(_xlfn.BITAND($DM1731,7), _xlfn.BITAND($DM1731,7) &amp; ",", "") &amp; IF(_xlfn.BITAND($DM1731, 56), _xlfn.BITAND($DM1731, 56)/8, "")))</f>
        <v>0</v>
      </c>
      <c r="AK1731" s="135">
        <v>5431</v>
      </c>
      <c r="AL1731" s="135">
        <v>31</v>
      </c>
      <c r="AM1731" s="194" t="s">
        <v>165</v>
      </c>
      <c r="AN1731" s="195" t="s">
        <v>2618</v>
      </c>
      <c r="AO1731" s="195" t="s">
        <v>167</v>
      </c>
      <c r="AP1731" s="195" t="s">
        <v>2618</v>
      </c>
      <c r="AQ1731" s="140" t="s">
        <v>2619</v>
      </c>
      <c r="AR1731" s="261">
        <v>1.4</v>
      </c>
      <c r="AS1731" s="12" t="s">
        <v>284</v>
      </c>
      <c r="AT1731" s="198">
        <v>0.125</v>
      </c>
      <c r="AU1731" s="198">
        <v>0.125</v>
      </c>
      <c r="AV1731" s="12" t="s">
        <v>259</v>
      </c>
      <c r="AW1731" s="135">
        <v>0</v>
      </c>
      <c r="AX1731" s="135">
        <v>0</v>
      </c>
      <c r="AY1731" s="135">
        <v>0</v>
      </c>
      <c r="AZ1731" s="135">
        <v>0</v>
      </c>
      <c r="BA1731" s="135">
        <v>0</v>
      </c>
      <c r="BB1731" s="136"/>
      <c r="BC1731" s="136"/>
      <c r="BD1731" s="15"/>
      <c r="BE1731" s="137" t="str">
        <f>IF(C1731="","",C1731)</f>
        <v>EGRLP pegging offset out-of-range</v>
      </c>
      <c r="BF1731" s="11" t="s">
        <v>264</v>
      </c>
      <c r="BG1731" s="11" t="s">
        <v>265</v>
      </c>
      <c r="BH1731" s="11" t="s">
        <v>266</v>
      </c>
      <c r="BI1731" s="146" t="s">
        <v>484</v>
      </c>
      <c r="BJ1731" s="11" t="s">
        <v>268</v>
      </c>
      <c r="BK1731" s="11" t="s">
        <v>485</v>
      </c>
      <c r="BL1731" s="11" t="s">
        <v>486</v>
      </c>
      <c r="BM1731" s="11" t="s">
        <v>323</v>
      </c>
      <c r="BN1731" s="11" t="s">
        <v>182</v>
      </c>
      <c r="BO1731" s="11" t="s">
        <v>181</v>
      </c>
      <c r="BP1731" s="11" t="s">
        <v>272</v>
      </c>
      <c r="BQ1731" s="11" t="s">
        <v>180</v>
      </c>
      <c r="BR1731" s="11" t="s">
        <v>182</v>
      </c>
      <c r="BS1731" s="11" t="s">
        <v>183</v>
      </c>
      <c r="BT1731" s="11" t="s">
        <v>182</v>
      </c>
      <c r="BU1731" s="11"/>
      <c r="BV1731" s="15">
        <f>IF(UPPER(TRIM(D1731))="X",1,0)</f>
        <v>0</v>
      </c>
      <c r="BW1731" s="15">
        <f>IF(UPPER(TRIM(E1731))="X",1,0)</f>
        <v>0</v>
      </c>
      <c r="BX1731" s="15">
        <f>IF(UPPER(TRIM(F1731))="X",1,0)</f>
        <v>0</v>
      </c>
      <c r="BY1731" s="15">
        <f>IF(UPPER(TRIM(G1731))="X",1,0)</f>
        <v>0</v>
      </c>
      <c r="BZ1731" s="15">
        <f>IF(UPPER(TRIM(H1731))="X",1,0)</f>
        <v>0</v>
      </c>
      <c r="CA1731" s="15">
        <f>IF(UPPER(TRIM(J1731))="X",1,0)</f>
        <v>0</v>
      </c>
      <c r="CB1731" s="15">
        <f>IF(UPPER(TRIM(L1731))="X",1,0)</f>
        <v>0</v>
      </c>
      <c r="CC1731" s="15">
        <f>IF(UPPER(TRIM(M1731))="X",1,0)</f>
        <v>0</v>
      </c>
      <c r="CD1731" s="15">
        <f>IF(UPPER(TRIM(I1731))="X",1,0)</f>
        <v>0</v>
      </c>
      <c r="CE1731" s="15">
        <f>IF(UPPER(TRIM(K1731))="X",1,0)</f>
        <v>0</v>
      </c>
      <c r="CF1731" s="15">
        <f t="shared" ref="CF1731:CX1731" si="808">IF(UPPER(TRIM(N1731))="X",1,0)</f>
        <v>0</v>
      </c>
      <c r="CG1731" s="15">
        <f t="shared" si="808"/>
        <v>0</v>
      </c>
      <c r="CH1731" s="15">
        <f t="shared" si="808"/>
        <v>0</v>
      </c>
      <c r="CI1731" s="15">
        <f t="shared" si="808"/>
        <v>0</v>
      </c>
      <c r="CJ1731" s="15">
        <f t="shared" si="808"/>
        <v>0</v>
      </c>
      <c r="CK1731" s="15">
        <f t="shared" si="808"/>
        <v>0</v>
      </c>
      <c r="CL1731" s="15">
        <f t="shared" si="808"/>
        <v>0</v>
      </c>
      <c r="CM1731" s="15">
        <f t="shared" si="808"/>
        <v>0</v>
      </c>
      <c r="CN1731" s="15">
        <f t="shared" si="808"/>
        <v>0</v>
      </c>
      <c r="CO1731" s="15">
        <f t="shared" si="808"/>
        <v>0</v>
      </c>
      <c r="CP1731" s="15">
        <f t="shared" si="808"/>
        <v>0</v>
      </c>
      <c r="CQ1731" s="15">
        <f t="shared" si="808"/>
        <v>0</v>
      </c>
      <c r="CR1731" s="15">
        <f t="shared" si="808"/>
        <v>0</v>
      </c>
      <c r="CS1731" s="15">
        <f t="shared" si="808"/>
        <v>0</v>
      </c>
      <c r="CT1731" s="15">
        <f t="shared" si="808"/>
        <v>0</v>
      </c>
      <c r="CU1731" s="15">
        <f t="shared" si="808"/>
        <v>0</v>
      </c>
      <c r="CV1731" s="15">
        <f t="shared" si="808"/>
        <v>0</v>
      </c>
      <c r="CW1731" s="15">
        <f t="shared" si="808"/>
        <v>0</v>
      </c>
      <c r="CX1731" s="15">
        <f t="shared" si="808"/>
        <v>0</v>
      </c>
      <c r="CY1731" s="15">
        <v>0</v>
      </c>
      <c r="CZ1731" s="15">
        <f>IF(UPPER(TRIM(AH1731))="X",1,0)</f>
        <v>0</v>
      </c>
      <c r="DA1731" s="15">
        <v>0</v>
      </c>
      <c r="DB1731" s="16">
        <f>IF(UPPER(TRIM(AM1731))="P", 0, IF(UPPER(TRIM(AM1731))="C", 16384, IF(UPPER(TRIM(AM1731))="B", 32768, IF(UPPER(TRIM(AM1731))="U", 49152, -1))))</f>
        <v>0</v>
      </c>
      <c r="DC1731" s="16">
        <f>HEX2DEC(AN1731)</f>
        <v>12386</v>
      </c>
      <c r="DD1731" s="16">
        <f>IF(UPPER(TRIM(BB1731))="",0,IF(UPPER(TRIM(BB1731))="M",32,IF(UPPER(TRIM(BB1731))="H",64,IF(UPPER(TRIM(BB1731))="I",128,-1))))</f>
        <v>0</v>
      </c>
      <c r="DE1731" s="16">
        <f>IF(UPPER(TRIM(BC1731))="",0, IF(UPPER(TRIM(BC1731))="U",1,IF(UPPER(TRIM(BC1731))="A",2,IF(UPPER(TRIM(BC1731))="B1",4,IF(UPPER(TRIM(BC1731))="B2",8,IF(UPPER(TRIM(BC1731))="C",16,-1))))))</f>
        <v>0</v>
      </c>
      <c r="DF1731" s="17"/>
      <c r="DG1731" s="16">
        <v>672</v>
      </c>
      <c r="DH1731" s="16">
        <f>AK1731</f>
        <v>5431</v>
      </c>
      <c r="DI1731" s="16">
        <f>AL1731</f>
        <v>31</v>
      </c>
      <c r="DJ1731" s="16">
        <f>DB1731 + DC1731</f>
        <v>12386</v>
      </c>
      <c r="DK1731" s="16">
        <f>HEX2DEC(AO1731)</f>
        <v>0</v>
      </c>
      <c r="DL1731" s="16">
        <f>HEX2DEC(AP1731)</f>
        <v>12386</v>
      </c>
      <c r="DM1731" s="13">
        <v>0</v>
      </c>
      <c r="DN1731" s="16">
        <v>502</v>
      </c>
      <c r="DO1731" s="16">
        <f>BV1731*2^15+BW1731*2^14+BX1731*2^13+BY1731*2^12+BZ1731*2^11+CA1731*2^10+CB1731*2^9+CC1731*2^8+CD1731*2^7+CE1731*2^6+CF1731*2^5+CG1731*2^4+CH1731*2^3+CI1731*2^2+CJ1731*2^1+CK1731*2^0</f>
        <v>0</v>
      </c>
      <c r="DP1731" s="16">
        <f>CL1731*2^15+CM1731*2^14+CN1731*2^13+CO1731*2^12+CP1731*2^11+CQ1731*2^10+CR1731*2^9+CS1731*2^8+CT1731*2^7+CU1731*2^6+CV1731*2^5+CW1731*2^4+CX1731*2^3+CY1731*2^2+CZ1731*2^1+DA1731*2^0</f>
        <v>0</v>
      </c>
      <c r="DQ1731" s="16">
        <f>IF(DS1731=2,AT1731*1000,AT1731)</f>
        <v>125</v>
      </c>
      <c r="DR1731" s="16">
        <f>IF(DT1731=2,AU1731*1000,AU1731)</f>
        <v>125</v>
      </c>
      <c r="DS1731" s="16">
        <v>2</v>
      </c>
      <c r="DT1731" s="16">
        <v>2</v>
      </c>
      <c r="DU1731" s="16">
        <f>MAX(0,MIN(AX1731,3))*2^14+MAX(0,MIN(AY1731,3))*2^12+MAX(0,MIN(AZ1731,3))*2^10+MAX(0,MIN(BA1731,3))*2^8+IF(AW1731&lt;0,31,IF(AW1731&gt;30,30,AW1731))</f>
        <v>0</v>
      </c>
      <c r="DV1731" s="16">
        <f>DD1731 + DE1731</f>
        <v>0</v>
      </c>
      <c r="DW1731" s="138" t="s">
        <v>184</v>
      </c>
      <c r="DX1731" s="137" t="s">
        <v>273</v>
      </c>
      <c r="DY1731" s="137" t="s">
        <v>186</v>
      </c>
      <c r="DZ1731" s="17"/>
      <c r="EA1731" s="15"/>
      <c r="EB1731" s="15"/>
      <c r="EC1731" s="15"/>
      <c r="ED1731" s="15"/>
    </row>
    <row r="1732" spans="1:134" ht="15" hidden="1" customHeight="1" x14ac:dyDescent="0.3">
      <c r="A1732" s="123"/>
      <c r="B1732" s="337" t="s">
        <v>902</v>
      </c>
      <c r="C1732" s="553"/>
      <c r="D1732" s="257"/>
      <c r="E1732" s="204"/>
      <c r="F1732" s="257"/>
      <c r="G1732" s="204"/>
      <c r="H1732" s="257"/>
      <c r="I1732" s="257"/>
      <c r="J1732" s="257"/>
      <c r="K1732" s="257"/>
      <c r="L1732" s="257"/>
      <c r="M1732" s="257"/>
      <c r="N1732" s="257"/>
      <c r="O1732" s="257"/>
      <c r="P1732" s="257"/>
      <c r="Q1732" s="257"/>
      <c r="R1732" s="257"/>
      <c r="S1732" s="257"/>
      <c r="T1732" s="257"/>
      <c r="U1732" s="257"/>
      <c r="V1732" s="257"/>
      <c r="W1732" s="257"/>
      <c r="X1732" s="257"/>
      <c r="Y1732" s="257"/>
      <c r="Z1732" s="257"/>
      <c r="AA1732" s="257"/>
      <c r="AB1732" s="257"/>
      <c r="AC1732" s="257"/>
      <c r="AD1732" s="257"/>
      <c r="AE1732" s="257"/>
      <c r="AF1732" s="257"/>
      <c r="AG1732" s="257"/>
      <c r="AH1732" s="257"/>
      <c r="AI1732" s="257"/>
      <c r="AJ1732" s="128"/>
      <c r="AK1732" s="143"/>
      <c r="AL1732" s="143"/>
      <c r="AM1732" s="144"/>
      <c r="AN1732" s="145"/>
      <c r="AO1732" s="145"/>
      <c r="AP1732" s="145"/>
      <c r="AQ1732" s="132"/>
      <c r="AR1732" s="224"/>
      <c r="AS1732" s="12"/>
      <c r="AT1732" s="224"/>
      <c r="AU1732" s="224"/>
      <c r="AV1732" s="12"/>
      <c r="AW1732" s="12"/>
      <c r="AX1732" s="12"/>
      <c r="AY1732" s="12"/>
      <c r="AZ1732" s="12"/>
      <c r="BA1732" s="12"/>
      <c r="BB1732" s="14"/>
      <c r="BC1732" s="14"/>
      <c r="BD1732" s="15"/>
      <c r="BE1732" s="137" t="s">
        <v>183</v>
      </c>
      <c r="BF1732" s="146"/>
      <c r="BG1732" s="146"/>
      <c r="BH1732" s="146"/>
      <c r="BI1732" s="11" t="s">
        <v>183</v>
      </c>
      <c r="BJ1732" s="11" t="s">
        <v>183</v>
      </c>
      <c r="BK1732" s="11" t="s">
        <v>183</v>
      </c>
      <c r="BL1732" s="11" t="s">
        <v>183</v>
      </c>
      <c r="BM1732" s="11" t="s">
        <v>183</v>
      </c>
      <c r="BN1732" s="11" t="s">
        <v>183</v>
      </c>
      <c r="BO1732" s="11" t="s">
        <v>183</v>
      </c>
      <c r="BP1732" s="11" t="s">
        <v>183</v>
      </c>
      <c r="BQ1732" s="11" t="s">
        <v>183</v>
      </c>
      <c r="BR1732" s="11" t="s">
        <v>183</v>
      </c>
      <c r="BS1732" s="11" t="s">
        <v>183</v>
      </c>
      <c r="BT1732" s="11" t="s">
        <v>183</v>
      </c>
      <c r="BU1732" s="11"/>
      <c r="BV1732" s="15"/>
      <c r="BW1732" s="15"/>
      <c r="BX1732" s="15"/>
      <c r="BY1732" s="15"/>
      <c r="BZ1732" s="15"/>
      <c r="CA1732" s="15"/>
      <c r="CB1732" s="15"/>
      <c r="CC1732" s="15"/>
      <c r="CD1732" s="15"/>
      <c r="CE1732" s="15"/>
      <c r="CF1732" s="15"/>
      <c r="CG1732" s="15"/>
      <c r="CH1732" s="15"/>
      <c r="CI1732" s="15"/>
      <c r="CJ1732" s="15"/>
      <c r="CK1732" s="15"/>
      <c r="CL1732" s="15"/>
      <c r="CM1732" s="15"/>
      <c r="CN1732" s="15"/>
      <c r="CO1732" s="15"/>
      <c r="CP1732" s="15"/>
      <c r="CQ1732" s="15"/>
      <c r="CR1732" s="15"/>
      <c r="CS1732" s="15"/>
      <c r="CT1732" s="15"/>
      <c r="CU1732" s="15"/>
      <c r="CV1732" s="15"/>
      <c r="CW1732" s="15"/>
      <c r="CX1732" s="15"/>
      <c r="CY1732" s="15"/>
      <c r="CZ1732" s="15"/>
      <c r="DA1732" s="15"/>
      <c r="DB1732" s="16"/>
      <c r="DC1732" s="16"/>
      <c r="DD1732" s="16"/>
      <c r="DE1732" s="16"/>
      <c r="DF1732" s="17"/>
      <c r="DG1732" s="16"/>
      <c r="DH1732" s="16"/>
      <c r="DI1732" s="16"/>
      <c r="DJ1732" s="16"/>
      <c r="DK1732" s="16"/>
      <c r="DL1732" s="16"/>
      <c r="DM1732" s="128"/>
      <c r="DN1732" s="16"/>
      <c r="DO1732" s="16"/>
      <c r="DP1732" s="16"/>
      <c r="DQ1732" s="16"/>
      <c r="DR1732" s="16"/>
      <c r="DS1732" s="16"/>
      <c r="DT1732" s="16"/>
      <c r="DU1732" s="16"/>
      <c r="DV1732" s="16"/>
      <c r="DW1732" s="138"/>
      <c r="DX1732" s="137"/>
      <c r="DY1732" s="137"/>
      <c r="DZ1732" s="17"/>
      <c r="EA1732" s="15"/>
      <c r="EB1732" s="15"/>
      <c r="EC1732" s="15"/>
      <c r="ED1732" s="15"/>
    </row>
    <row r="1733" spans="1:134" ht="15" hidden="1" customHeight="1" x14ac:dyDescent="0.3">
      <c r="A1733" s="220"/>
      <c r="B1733" s="337" t="s">
        <v>2620</v>
      </c>
      <c r="C1733" s="553" t="s">
        <v>2621</v>
      </c>
      <c r="D1733" s="152"/>
      <c r="E1733" s="228"/>
      <c r="F1733" s="152"/>
      <c r="G1733" s="151"/>
      <c r="H1733" s="152"/>
      <c r="I1733" s="151"/>
      <c r="J1733" s="151"/>
      <c r="K1733" s="152"/>
      <c r="L1733" s="241"/>
      <c r="M1733" s="152"/>
      <c r="N1733" s="228"/>
      <c r="O1733" s="152"/>
      <c r="P1733" s="152"/>
      <c r="Q1733" s="152"/>
      <c r="R1733" s="152"/>
      <c r="S1733" s="152"/>
      <c r="T1733" s="152"/>
      <c r="U1733" s="152"/>
      <c r="V1733" s="152"/>
      <c r="W1733" s="152"/>
      <c r="X1733" s="152"/>
      <c r="Y1733" s="152"/>
      <c r="Z1733" s="152"/>
      <c r="AA1733" s="152"/>
      <c r="AB1733" s="152"/>
      <c r="AC1733" s="152"/>
      <c r="AD1733" s="152"/>
      <c r="AE1733" s="152"/>
      <c r="AF1733" s="152"/>
      <c r="AG1733" s="152"/>
      <c r="AH1733" s="152"/>
      <c r="AI1733" s="152"/>
      <c r="AJ1733" s="148">
        <f>IF($DM1733=0,0,(IF(_xlfn.BITAND($DM1733, 128),"8,", "") &amp; IF(_xlfn.BITAND($DM1733,64),"7,", "") &amp; IF(_xlfn.BITAND($DM1733,7), _xlfn.BITAND($DM1733,7) &amp; ",", "") &amp; IF(_xlfn.BITAND($DM1733, 56), _xlfn.BITAND($DM1733, 56)/8, "")))</f>
        <v>0</v>
      </c>
      <c r="AK1733" s="135">
        <v>5430</v>
      </c>
      <c r="AL1733" s="135">
        <v>31</v>
      </c>
      <c r="AM1733" s="194" t="s">
        <v>165</v>
      </c>
      <c r="AN1733" s="195" t="s">
        <v>2622</v>
      </c>
      <c r="AO1733" s="195" t="s">
        <v>167</v>
      </c>
      <c r="AP1733" s="195" t="s">
        <v>2622</v>
      </c>
      <c r="AQ1733" s="140" t="s">
        <v>2623</v>
      </c>
      <c r="AR1733" s="261">
        <v>1.4</v>
      </c>
      <c r="AS1733" s="12" t="s">
        <v>284</v>
      </c>
      <c r="AT1733" s="198">
        <v>0.125</v>
      </c>
      <c r="AU1733" s="198">
        <v>0.125</v>
      </c>
      <c r="AV1733" s="12" t="s">
        <v>259</v>
      </c>
      <c r="AW1733" s="135">
        <v>0</v>
      </c>
      <c r="AX1733" s="135">
        <v>0</v>
      </c>
      <c r="AY1733" s="135">
        <v>0</v>
      </c>
      <c r="AZ1733" s="135">
        <v>0</v>
      </c>
      <c r="BA1733" s="135">
        <v>0</v>
      </c>
      <c r="BB1733" s="136"/>
      <c r="BC1733" s="136"/>
      <c r="BD1733" s="15"/>
      <c r="BE1733" s="137" t="str">
        <f>IF(C1733="","",C1733)</f>
        <v>EGRHP pegging offset out-of-range</v>
      </c>
      <c r="BF1733" s="11" t="s">
        <v>264</v>
      </c>
      <c r="BG1733" s="11" t="s">
        <v>265</v>
      </c>
      <c r="BH1733" s="11" t="s">
        <v>266</v>
      </c>
      <c r="BI1733" s="146" t="s">
        <v>484</v>
      </c>
      <c r="BJ1733" s="11" t="s">
        <v>268</v>
      </c>
      <c r="BK1733" s="11" t="s">
        <v>485</v>
      </c>
      <c r="BL1733" s="11" t="s">
        <v>486</v>
      </c>
      <c r="BM1733" s="11" t="s">
        <v>323</v>
      </c>
      <c r="BN1733" s="11" t="s">
        <v>182</v>
      </c>
      <c r="BO1733" s="11" t="s">
        <v>181</v>
      </c>
      <c r="BP1733" s="11" t="s">
        <v>272</v>
      </c>
      <c r="BQ1733" s="11" t="s">
        <v>180</v>
      </c>
      <c r="BR1733" s="11" t="s">
        <v>182</v>
      </c>
      <c r="BS1733" s="11" t="s">
        <v>183</v>
      </c>
      <c r="BT1733" s="11" t="s">
        <v>182</v>
      </c>
      <c r="BU1733" s="11"/>
      <c r="BV1733" s="15">
        <f>IF(UPPER(TRIM(D1733))="X",1,0)</f>
        <v>0</v>
      </c>
      <c r="BW1733" s="15">
        <f>IF(UPPER(TRIM(E1733))="X",1,0)</f>
        <v>0</v>
      </c>
      <c r="BX1733" s="15">
        <f>IF(UPPER(TRIM(F1733))="X",1,0)</f>
        <v>0</v>
      </c>
      <c r="BY1733" s="15">
        <f>IF(UPPER(TRIM(G1733))="X",1,0)</f>
        <v>0</v>
      </c>
      <c r="BZ1733" s="15">
        <f>IF(UPPER(TRIM(H1733))="X",1,0)</f>
        <v>0</v>
      </c>
      <c r="CA1733" s="15">
        <f>IF(UPPER(TRIM(J1733))="X",1,0)</f>
        <v>0</v>
      </c>
      <c r="CB1733" s="15">
        <f>IF(UPPER(TRIM(L1733))="X",1,0)</f>
        <v>0</v>
      </c>
      <c r="CC1733" s="15">
        <f>IF(UPPER(TRIM(M1733))="X",1,0)</f>
        <v>0</v>
      </c>
      <c r="CD1733" s="15">
        <f>IF(UPPER(TRIM(I1733))="X",1,0)</f>
        <v>0</v>
      </c>
      <c r="CE1733" s="15">
        <f>IF(UPPER(TRIM(K1733))="X",1,0)</f>
        <v>0</v>
      </c>
      <c r="CF1733" s="15">
        <f t="shared" ref="CF1733:CX1733" si="809">IF(UPPER(TRIM(N1733))="X",1,0)</f>
        <v>0</v>
      </c>
      <c r="CG1733" s="15">
        <f t="shared" si="809"/>
        <v>0</v>
      </c>
      <c r="CH1733" s="15">
        <f t="shared" si="809"/>
        <v>0</v>
      </c>
      <c r="CI1733" s="15">
        <f t="shared" si="809"/>
        <v>0</v>
      </c>
      <c r="CJ1733" s="15">
        <f t="shared" si="809"/>
        <v>0</v>
      </c>
      <c r="CK1733" s="15">
        <f t="shared" si="809"/>
        <v>0</v>
      </c>
      <c r="CL1733" s="15">
        <f t="shared" si="809"/>
        <v>0</v>
      </c>
      <c r="CM1733" s="15">
        <f t="shared" si="809"/>
        <v>0</v>
      </c>
      <c r="CN1733" s="15">
        <f t="shared" si="809"/>
        <v>0</v>
      </c>
      <c r="CO1733" s="15">
        <f t="shared" si="809"/>
        <v>0</v>
      </c>
      <c r="CP1733" s="15">
        <f t="shared" si="809"/>
        <v>0</v>
      </c>
      <c r="CQ1733" s="15">
        <f t="shared" si="809"/>
        <v>0</v>
      </c>
      <c r="CR1733" s="15">
        <f t="shared" si="809"/>
        <v>0</v>
      </c>
      <c r="CS1733" s="15">
        <f t="shared" si="809"/>
        <v>0</v>
      </c>
      <c r="CT1733" s="15">
        <f t="shared" si="809"/>
        <v>0</v>
      </c>
      <c r="CU1733" s="15">
        <f t="shared" si="809"/>
        <v>0</v>
      </c>
      <c r="CV1733" s="15">
        <f t="shared" si="809"/>
        <v>0</v>
      </c>
      <c r="CW1733" s="15">
        <f t="shared" si="809"/>
        <v>0</v>
      </c>
      <c r="CX1733" s="15">
        <f t="shared" si="809"/>
        <v>0</v>
      </c>
      <c r="CY1733" s="15">
        <v>0</v>
      </c>
      <c r="CZ1733" s="15">
        <f>IF(UPPER(TRIM(AH1733))="X",1,0)</f>
        <v>0</v>
      </c>
      <c r="DA1733" s="15">
        <v>0</v>
      </c>
      <c r="DB1733" s="16">
        <f>IF(UPPER(TRIM(AM1733))="P", 0, IF(UPPER(TRIM(AM1733))="C", 16384, IF(UPPER(TRIM(AM1733))="B", 32768, IF(UPPER(TRIM(AM1733))="U", 49152, -1))))</f>
        <v>0</v>
      </c>
      <c r="DC1733" s="16">
        <f>HEX2DEC(AN1733)</f>
        <v>12387</v>
      </c>
      <c r="DD1733" s="16">
        <f>IF(UPPER(TRIM(BB1733))="",0,IF(UPPER(TRIM(BB1733))="M",32,IF(UPPER(TRIM(BB1733))="H",64,IF(UPPER(TRIM(BB1733))="I",128,-1))))</f>
        <v>0</v>
      </c>
      <c r="DE1733" s="16">
        <f>IF(UPPER(TRIM(BC1733))="",0, IF(UPPER(TRIM(BC1733))="U",1,IF(UPPER(TRIM(BC1733))="A",2,IF(UPPER(TRIM(BC1733))="B1",4,IF(UPPER(TRIM(BC1733))="B2",8,IF(UPPER(TRIM(BC1733))="C",16,-1))))))</f>
        <v>0</v>
      </c>
      <c r="DF1733" s="17"/>
      <c r="DG1733" s="16">
        <v>673</v>
      </c>
      <c r="DH1733" s="16">
        <f>AK1733</f>
        <v>5430</v>
      </c>
      <c r="DI1733" s="16">
        <f>AL1733</f>
        <v>31</v>
      </c>
      <c r="DJ1733" s="16">
        <f>DB1733 + DC1733</f>
        <v>12387</v>
      </c>
      <c r="DK1733" s="16">
        <f>HEX2DEC(AO1733)</f>
        <v>0</v>
      </c>
      <c r="DL1733" s="16">
        <f>HEX2DEC(AP1733)</f>
        <v>12387</v>
      </c>
      <c r="DM1733" s="13">
        <v>0</v>
      </c>
      <c r="DN1733" s="16">
        <v>503</v>
      </c>
      <c r="DO1733" s="16">
        <f>BV1733*2^15+BW1733*2^14+BX1733*2^13+BY1733*2^12+BZ1733*2^11+CA1733*2^10+CB1733*2^9+CC1733*2^8+CD1733*2^7+CE1733*2^6+CF1733*2^5+CG1733*2^4+CH1733*2^3+CI1733*2^2+CJ1733*2^1+CK1733*2^0</f>
        <v>0</v>
      </c>
      <c r="DP1733" s="16">
        <f>CL1733*2^15+CM1733*2^14+CN1733*2^13+CO1733*2^12+CP1733*2^11+CQ1733*2^10+CR1733*2^9+CS1733*2^8+CT1733*2^7+CU1733*2^6+CV1733*2^5+CW1733*2^4+CX1733*2^3+CY1733*2^2+CZ1733*2^1+DA1733*2^0</f>
        <v>0</v>
      </c>
      <c r="DQ1733" s="16">
        <f>IF(DS1733=2,AT1733*1000,AT1733)</f>
        <v>125</v>
      </c>
      <c r="DR1733" s="16">
        <f>IF(DT1733=2,AU1733*1000,AU1733)</f>
        <v>125</v>
      </c>
      <c r="DS1733" s="16">
        <v>2</v>
      </c>
      <c r="DT1733" s="16">
        <v>2</v>
      </c>
      <c r="DU1733" s="16">
        <f>MAX(0,MIN(AX1733,3))*2^14+MAX(0,MIN(AY1733,3))*2^12+MAX(0,MIN(AZ1733,3))*2^10+MAX(0,MIN(BA1733,3))*2^8+IF(AW1733&lt;0,31,IF(AW1733&gt;30,30,AW1733))</f>
        <v>0</v>
      </c>
      <c r="DV1733" s="16">
        <f>DD1733 + DE1733</f>
        <v>0</v>
      </c>
      <c r="DW1733" s="138" t="s">
        <v>184</v>
      </c>
      <c r="DX1733" s="137" t="s">
        <v>273</v>
      </c>
      <c r="DY1733" s="137" t="s">
        <v>186</v>
      </c>
      <c r="DZ1733" s="17"/>
      <c r="EA1733" s="15"/>
      <c r="EB1733" s="15"/>
      <c r="EC1733" s="15"/>
      <c r="ED1733" s="15"/>
    </row>
    <row r="1734" spans="1:134" ht="15" hidden="1" customHeight="1" x14ac:dyDescent="0.3">
      <c r="A1734" s="154"/>
      <c r="B1734" s="337" t="s">
        <v>486</v>
      </c>
      <c r="C1734" s="553"/>
      <c r="D1734" s="257"/>
      <c r="E1734" s="204"/>
      <c r="F1734" s="257"/>
      <c r="G1734" s="204"/>
      <c r="H1734" s="257"/>
      <c r="I1734" s="257"/>
      <c r="J1734" s="257"/>
      <c r="K1734" s="257"/>
      <c r="L1734" s="257"/>
      <c r="M1734" s="257"/>
      <c r="N1734" s="257"/>
      <c r="O1734" s="257"/>
      <c r="P1734" s="257"/>
      <c r="Q1734" s="257"/>
      <c r="R1734" s="257"/>
      <c r="S1734" s="257"/>
      <c r="T1734" s="257"/>
      <c r="U1734" s="257"/>
      <c r="V1734" s="257"/>
      <c r="W1734" s="257"/>
      <c r="X1734" s="257"/>
      <c r="Y1734" s="257"/>
      <c r="Z1734" s="257"/>
      <c r="AA1734" s="257"/>
      <c r="AB1734" s="257"/>
      <c r="AC1734" s="257"/>
      <c r="AD1734" s="257"/>
      <c r="AE1734" s="257"/>
      <c r="AF1734" s="257"/>
      <c r="AG1734" s="257"/>
      <c r="AH1734" s="257"/>
      <c r="AI1734" s="257"/>
      <c r="AJ1734" s="128"/>
      <c r="AK1734" s="143"/>
      <c r="AL1734" s="143"/>
      <c r="AM1734" s="144"/>
      <c r="AN1734" s="145"/>
      <c r="AO1734" s="145"/>
      <c r="AP1734" s="145"/>
      <c r="AQ1734" s="132"/>
      <c r="AR1734" s="224"/>
      <c r="AS1734" s="12"/>
      <c r="AT1734" s="224"/>
      <c r="AU1734" s="224"/>
      <c r="AV1734" s="12"/>
      <c r="AW1734" s="12"/>
      <c r="AX1734" s="12"/>
      <c r="AY1734" s="12"/>
      <c r="AZ1734" s="12"/>
      <c r="BA1734" s="12"/>
      <c r="BB1734" s="14"/>
      <c r="BC1734" s="14"/>
      <c r="BD1734" s="15"/>
      <c r="BE1734" s="137" t="s">
        <v>183</v>
      </c>
      <c r="BF1734" s="146"/>
      <c r="BG1734" s="146"/>
      <c r="BH1734" s="146"/>
      <c r="BI1734" s="11" t="s">
        <v>183</v>
      </c>
      <c r="BJ1734" s="11" t="s">
        <v>183</v>
      </c>
      <c r="BK1734" s="11" t="s">
        <v>183</v>
      </c>
      <c r="BL1734" s="11" t="s">
        <v>183</v>
      </c>
      <c r="BM1734" s="11" t="s">
        <v>183</v>
      </c>
      <c r="BN1734" s="11" t="s">
        <v>183</v>
      </c>
      <c r="BO1734" s="11" t="s">
        <v>183</v>
      </c>
      <c r="BP1734" s="11" t="s">
        <v>183</v>
      </c>
      <c r="BQ1734" s="11" t="s">
        <v>183</v>
      </c>
      <c r="BR1734" s="11" t="s">
        <v>183</v>
      </c>
      <c r="BS1734" s="11" t="s">
        <v>183</v>
      </c>
      <c r="BT1734" s="11" t="s">
        <v>183</v>
      </c>
      <c r="BU1734" s="11"/>
      <c r="BV1734" s="15"/>
      <c r="BW1734" s="15"/>
      <c r="BX1734" s="15"/>
      <c r="BY1734" s="15"/>
      <c r="BZ1734" s="15"/>
      <c r="CA1734" s="15"/>
      <c r="CB1734" s="15"/>
      <c r="CC1734" s="15"/>
      <c r="CD1734" s="15"/>
      <c r="CE1734" s="15"/>
      <c r="CF1734" s="15"/>
      <c r="CG1734" s="15"/>
      <c r="CH1734" s="15"/>
      <c r="CI1734" s="15"/>
      <c r="CJ1734" s="15"/>
      <c r="CK1734" s="15"/>
      <c r="CL1734" s="15"/>
      <c r="CM1734" s="15"/>
      <c r="CN1734" s="15"/>
      <c r="CO1734" s="15"/>
      <c r="CP1734" s="15"/>
      <c r="CQ1734" s="15"/>
      <c r="CR1734" s="15"/>
      <c r="CS1734" s="15"/>
      <c r="CT1734" s="15"/>
      <c r="CU1734" s="15"/>
      <c r="CV1734" s="15"/>
      <c r="CW1734" s="15"/>
      <c r="CX1734" s="15"/>
      <c r="CY1734" s="15"/>
      <c r="CZ1734" s="15"/>
      <c r="DA1734" s="15"/>
      <c r="DB1734" s="16"/>
      <c r="DC1734" s="16"/>
      <c r="DD1734" s="16"/>
      <c r="DE1734" s="16"/>
      <c r="DF1734" s="17"/>
      <c r="DG1734" s="16"/>
      <c r="DH1734" s="16"/>
      <c r="DI1734" s="16"/>
      <c r="DJ1734" s="16"/>
      <c r="DK1734" s="16"/>
      <c r="DL1734" s="16"/>
      <c r="DM1734" s="128"/>
      <c r="DN1734" s="16"/>
      <c r="DO1734" s="16"/>
      <c r="DP1734" s="16"/>
      <c r="DQ1734" s="16"/>
      <c r="DR1734" s="16"/>
      <c r="DS1734" s="16"/>
      <c r="DT1734" s="16"/>
      <c r="DU1734" s="16"/>
      <c r="DV1734" s="16"/>
      <c r="DW1734" s="138"/>
      <c r="DX1734" s="137"/>
      <c r="DY1734" s="137"/>
      <c r="DZ1734" s="17"/>
      <c r="EA1734" s="15"/>
      <c r="EB1734" s="15"/>
      <c r="EC1734" s="15"/>
      <c r="ED1734" s="15"/>
    </row>
    <row r="1735" spans="1:134" ht="15" hidden="1" customHeight="1" x14ac:dyDescent="0.3">
      <c r="A1735" s="154"/>
      <c r="B1735" s="139"/>
      <c r="C1735" s="553" t="s">
        <v>2624</v>
      </c>
      <c r="D1735" s="152"/>
      <c r="E1735" s="228"/>
      <c r="F1735" s="152"/>
      <c r="G1735" s="151"/>
      <c r="H1735" s="152"/>
      <c r="I1735" s="151"/>
      <c r="J1735" s="151"/>
      <c r="K1735" s="152"/>
      <c r="L1735" s="241"/>
      <c r="M1735" s="152"/>
      <c r="N1735" s="228"/>
      <c r="O1735" s="152"/>
      <c r="P1735" s="152"/>
      <c r="Q1735" s="152"/>
      <c r="R1735" s="152"/>
      <c r="S1735" s="152"/>
      <c r="T1735" s="152"/>
      <c r="U1735" s="152"/>
      <c r="V1735" s="152"/>
      <c r="W1735" s="152"/>
      <c r="X1735" s="152"/>
      <c r="Y1735" s="152"/>
      <c r="Z1735" s="152"/>
      <c r="AA1735" s="152"/>
      <c r="AB1735" s="152"/>
      <c r="AC1735" s="152"/>
      <c r="AD1735" s="152"/>
      <c r="AE1735" s="152"/>
      <c r="AF1735" s="152"/>
      <c r="AG1735" s="152"/>
      <c r="AH1735" s="152"/>
      <c r="AI1735" s="152"/>
      <c r="AJ1735" s="148">
        <f>IF($DM1735=0,0,(IF(_xlfn.BITAND($DM1735, 128),"8,", "") &amp; IF(_xlfn.BITAND($DM1735,64),"7,", "") &amp; IF(_xlfn.BITAND($DM1735,7), _xlfn.BITAND($DM1735,7) &amp; ",", "") &amp; IF(_xlfn.BITAND($DM1735, 56), _xlfn.BITAND($DM1735, 56)/8, "")))</f>
        <v>0</v>
      </c>
      <c r="AK1735" s="135">
        <v>2631</v>
      </c>
      <c r="AL1735" s="135">
        <v>31</v>
      </c>
      <c r="AM1735" s="194" t="s">
        <v>165</v>
      </c>
      <c r="AN1735" s="195" t="s">
        <v>2625</v>
      </c>
      <c r="AO1735" s="195" t="s">
        <v>167</v>
      </c>
      <c r="AP1735" s="195" t="s">
        <v>2625</v>
      </c>
      <c r="AQ1735" s="140" t="s">
        <v>2626</v>
      </c>
      <c r="AR1735" s="261">
        <v>1.4</v>
      </c>
      <c r="AS1735" s="12" t="s">
        <v>284</v>
      </c>
      <c r="AT1735" s="198">
        <v>0.125</v>
      </c>
      <c r="AU1735" s="198">
        <v>0.125</v>
      </c>
      <c r="AV1735" s="12" t="s">
        <v>259</v>
      </c>
      <c r="AW1735" s="135">
        <v>0</v>
      </c>
      <c r="AX1735" s="135">
        <v>0</v>
      </c>
      <c r="AY1735" s="135">
        <v>0</v>
      </c>
      <c r="AZ1735" s="135">
        <v>0</v>
      </c>
      <c r="BA1735" s="135">
        <v>0</v>
      </c>
      <c r="BB1735" s="136"/>
      <c r="BC1735" s="136"/>
      <c r="BD1735" s="15"/>
      <c r="BE1735" s="137" t="str">
        <f>IF(C1735="","",C1735)</f>
        <v>TIP pegging offset out-of-range</v>
      </c>
      <c r="BF1735" s="11" t="s">
        <v>264</v>
      </c>
      <c r="BG1735" s="11" t="s">
        <v>265</v>
      </c>
      <c r="BH1735" s="11" t="s">
        <v>266</v>
      </c>
      <c r="BI1735" s="146" t="s">
        <v>484</v>
      </c>
      <c r="BJ1735" s="11" t="s">
        <v>268</v>
      </c>
      <c r="BK1735" s="11" t="s">
        <v>485</v>
      </c>
      <c r="BL1735" s="11" t="s">
        <v>486</v>
      </c>
      <c r="BM1735" s="11" t="s">
        <v>323</v>
      </c>
      <c r="BN1735" s="11" t="s">
        <v>182</v>
      </c>
      <c r="BO1735" s="11" t="s">
        <v>181</v>
      </c>
      <c r="BP1735" s="11" t="s">
        <v>272</v>
      </c>
      <c r="BQ1735" s="11" t="s">
        <v>180</v>
      </c>
      <c r="BR1735" s="11" t="s">
        <v>182</v>
      </c>
      <c r="BS1735" s="11" t="s">
        <v>183</v>
      </c>
      <c r="BT1735" s="11" t="s">
        <v>182</v>
      </c>
      <c r="BU1735" s="11"/>
      <c r="BV1735" s="15">
        <f>IF(UPPER(TRIM(D1735))="X",1,0)</f>
        <v>0</v>
      </c>
      <c r="BW1735" s="15">
        <f>IF(UPPER(TRIM(E1735))="X",1,0)</f>
        <v>0</v>
      </c>
      <c r="BX1735" s="15">
        <f>IF(UPPER(TRIM(F1735))="X",1,0)</f>
        <v>0</v>
      </c>
      <c r="BY1735" s="15">
        <f>IF(UPPER(TRIM(G1735))="X",1,0)</f>
        <v>0</v>
      </c>
      <c r="BZ1735" s="15">
        <f>IF(UPPER(TRIM(H1735))="X",1,0)</f>
        <v>0</v>
      </c>
      <c r="CA1735" s="15">
        <f>IF(UPPER(TRIM(J1735))="X",1,0)</f>
        <v>0</v>
      </c>
      <c r="CB1735" s="15">
        <f>IF(UPPER(TRIM(L1735))="X",1,0)</f>
        <v>0</v>
      </c>
      <c r="CC1735" s="15">
        <f>IF(UPPER(TRIM(M1735))="X",1,0)</f>
        <v>0</v>
      </c>
      <c r="CD1735" s="15">
        <f>IF(UPPER(TRIM(I1735))="X",1,0)</f>
        <v>0</v>
      </c>
      <c r="CE1735" s="15">
        <f>IF(UPPER(TRIM(K1735))="X",1,0)</f>
        <v>0</v>
      </c>
      <c r="CF1735" s="15">
        <f t="shared" ref="CF1735:CX1735" si="810">IF(UPPER(TRIM(N1735))="X",1,0)</f>
        <v>0</v>
      </c>
      <c r="CG1735" s="15">
        <f t="shared" si="810"/>
        <v>0</v>
      </c>
      <c r="CH1735" s="15">
        <f t="shared" si="810"/>
        <v>0</v>
      </c>
      <c r="CI1735" s="15">
        <f t="shared" si="810"/>
        <v>0</v>
      </c>
      <c r="CJ1735" s="15">
        <f t="shared" si="810"/>
        <v>0</v>
      </c>
      <c r="CK1735" s="15">
        <f t="shared" si="810"/>
        <v>0</v>
      </c>
      <c r="CL1735" s="15">
        <f t="shared" si="810"/>
        <v>0</v>
      </c>
      <c r="CM1735" s="15">
        <f t="shared" si="810"/>
        <v>0</v>
      </c>
      <c r="CN1735" s="15">
        <f t="shared" si="810"/>
        <v>0</v>
      </c>
      <c r="CO1735" s="15">
        <f t="shared" si="810"/>
        <v>0</v>
      </c>
      <c r="CP1735" s="15">
        <f t="shared" si="810"/>
        <v>0</v>
      </c>
      <c r="CQ1735" s="15">
        <f t="shared" si="810"/>
        <v>0</v>
      </c>
      <c r="CR1735" s="15">
        <f t="shared" si="810"/>
        <v>0</v>
      </c>
      <c r="CS1735" s="15">
        <f t="shared" si="810"/>
        <v>0</v>
      </c>
      <c r="CT1735" s="15">
        <f t="shared" si="810"/>
        <v>0</v>
      </c>
      <c r="CU1735" s="15">
        <f t="shared" si="810"/>
        <v>0</v>
      </c>
      <c r="CV1735" s="15">
        <f t="shared" si="810"/>
        <v>0</v>
      </c>
      <c r="CW1735" s="15">
        <f t="shared" si="810"/>
        <v>0</v>
      </c>
      <c r="CX1735" s="15">
        <f t="shared" si="810"/>
        <v>0</v>
      </c>
      <c r="CY1735" s="15">
        <v>0</v>
      </c>
      <c r="CZ1735" s="15">
        <f>IF(UPPER(TRIM(AH1735))="X",1,0)</f>
        <v>0</v>
      </c>
      <c r="DA1735" s="15">
        <v>0</v>
      </c>
      <c r="DB1735" s="16">
        <f>IF(UPPER(TRIM(AM1735))="P", 0, IF(UPPER(TRIM(AM1735))="C", 16384, IF(UPPER(TRIM(AM1735))="B", 32768, IF(UPPER(TRIM(AM1735))="U", 49152, -1))))</f>
        <v>0</v>
      </c>
      <c r="DC1735" s="16">
        <f>HEX2DEC(AN1735)</f>
        <v>12388</v>
      </c>
      <c r="DD1735" s="16">
        <f>IF(UPPER(TRIM(BB1735))="",0,IF(UPPER(TRIM(BB1735))="M",32,IF(UPPER(TRIM(BB1735))="H",64,IF(UPPER(TRIM(BB1735))="I",128,-1))))</f>
        <v>0</v>
      </c>
      <c r="DE1735" s="16">
        <f>IF(UPPER(TRIM(BC1735))="",0, IF(UPPER(TRIM(BC1735))="U",1,IF(UPPER(TRIM(BC1735))="A",2,IF(UPPER(TRIM(BC1735))="B1",4,IF(UPPER(TRIM(BC1735))="B2",8,IF(UPPER(TRIM(BC1735))="C",16,-1))))))</f>
        <v>0</v>
      </c>
      <c r="DF1735" s="17"/>
      <c r="DG1735" s="16">
        <v>674</v>
      </c>
      <c r="DH1735" s="16">
        <f>AK1735</f>
        <v>2631</v>
      </c>
      <c r="DI1735" s="16">
        <f>AL1735</f>
        <v>31</v>
      </c>
      <c r="DJ1735" s="16">
        <f>DB1735 + DC1735</f>
        <v>12388</v>
      </c>
      <c r="DK1735" s="16">
        <f>HEX2DEC(AO1735)</f>
        <v>0</v>
      </c>
      <c r="DL1735" s="16">
        <f>HEX2DEC(AP1735)</f>
        <v>12388</v>
      </c>
      <c r="DM1735" s="13">
        <v>0</v>
      </c>
      <c r="DN1735" s="16">
        <v>504</v>
      </c>
      <c r="DO1735" s="16">
        <f>BV1735*2^15+BW1735*2^14+BX1735*2^13+BY1735*2^12+BZ1735*2^11+CA1735*2^10+CB1735*2^9+CC1735*2^8+CD1735*2^7+CE1735*2^6+CF1735*2^5+CG1735*2^4+CH1735*2^3+CI1735*2^2+CJ1735*2^1+CK1735*2^0</f>
        <v>0</v>
      </c>
      <c r="DP1735" s="16">
        <f>CL1735*2^15+CM1735*2^14+CN1735*2^13+CO1735*2^12+CP1735*2^11+CQ1735*2^10+CR1735*2^9+CS1735*2^8+CT1735*2^7+CU1735*2^6+CV1735*2^5+CW1735*2^4+CX1735*2^3+CY1735*2^2+CZ1735*2^1+DA1735*2^0</f>
        <v>0</v>
      </c>
      <c r="DQ1735" s="16">
        <f>IF(DS1735=2,AT1735*1000,AT1735)</f>
        <v>125</v>
      </c>
      <c r="DR1735" s="16">
        <f>IF(DT1735=2,AU1735*1000,AU1735)</f>
        <v>125</v>
      </c>
      <c r="DS1735" s="16">
        <v>2</v>
      </c>
      <c r="DT1735" s="16">
        <v>2</v>
      </c>
      <c r="DU1735" s="16">
        <f>MAX(0,MIN(AX1735,3))*2^14+MAX(0,MIN(AY1735,3))*2^12+MAX(0,MIN(AZ1735,3))*2^10+MAX(0,MIN(BA1735,3))*2^8+IF(AW1735&lt;0,31,IF(AW1735&gt;30,30,AW1735))</f>
        <v>0</v>
      </c>
      <c r="DV1735" s="16">
        <f>DD1735 + DE1735</f>
        <v>0</v>
      </c>
      <c r="DW1735" s="138" t="s">
        <v>184</v>
      </c>
      <c r="DX1735" s="137" t="s">
        <v>273</v>
      </c>
      <c r="DY1735" s="137" t="s">
        <v>186</v>
      </c>
      <c r="DZ1735" s="17"/>
      <c r="EA1735" s="15"/>
      <c r="EB1735" s="15"/>
      <c r="EC1735" s="15"/>
      <c r="ED1735" s="15"/>
    </row>
    <row r="1736" spans="1:134" ht="15" hidden="1" customHeight="1" x14ac:dyDescent="0.3">
      <c r="A1736" s="123"/>
      <c r="B1736" s="139"/>
      <c r="C1736" s="553"/>
      <c r="D1736" s="257"/>
      <c r="E1736" s="204"/>
      <c r="F1736" s="257"/>
      <c r="G1736" s="204"/>
      <c r="H1736" s="257"/>
      <c r="I1736" s="257"/>
      <c r="J1736" s="257"/>
      <c r="K1736" s="257"/>
      <c r="L1736" s="257"/>
      <c r="M1736" s="257"/>
      <c r="N1736" s="257"/>
      <c r="O1736" s="257"/>
      <c r="P1736" s="257"/>
      <c r="Q1736" s="257"/>
      <c r="R1736" s="257"/>
      <c r="S1736" s="257"/>
      <c r="T1736" s="257"/>
      <c r="U1736" s="257"/>
      <c r="V1736" s="257"/>
      <c r="W1736" s="257"/>
      <c r="X1736" s="257"/>
      <c r="Y1736" s="257"/>
      <c r="Z1736" s="257"/>
      <c r="AA1736" s="257"/>
      <c r="AB1736" s="257"/>
      <c r="AC1736" s="257"/>
      <c r="AD1736" s="257"/>
      <c r="AE1736" s="257"/>
      <c r="AF1736" s="257"/>
      <c r="AG1736" s="257"/>
      <c r="AH1736" s="257"/>
      <c r="AI1736" s="257"/>
      <c r="AJ1736" s="128"/>
      <c r="AK1736" s="143"/>
      <c r="AL1736" s="143"/>
      <c r="AM1736" s="144"/>
      <c r="AN1736" s="145"/>
      <c r="AO1736" s="145"/>
      <c r="AP1736" s="145"/>
      <c r="AQ1736" s="132"/>
      <c r="AR1736" s="224"/>
      <c r="AS1736" s="12"/>
      <c r="AT1736" s="224"/>
      <c r="AU1736" s="224"/>
      <c r="AV1736" s="12"/>
      <c r="AW1736" s="12"/>
      <c r="AX1736" s="12"/>
      <c r="AY1736" s="12"/>
      <c r="AZ1736" s="12"/>
      <c r="BA1736" s="12"/>
      <c r="BB1736" s="14"/>
      <c r="BC1736" s="14"/>
      <c r="BD1736" s="15"/>
      <c r="BE1736" s="137" t="s">
        <v>183</v>
      </c>
      <c r="BF1736" s="146"/>
      <c r="BG1736" s="146"/>
      <c r="BH1736" s="146"/>
      <c r="BI1736" s="11" t="s">
        <v>183</v>
      </c>
      <c r="BJ1736" s="11" t="s">
        <v>183</v>
      </c>
      <c r="BK1736" s="11" t="s">
        <v>183</v>
      </c>
      <c r="BL1736" s="11" t="s">
        <v>183</v>
      </c>
      <c r="BM1736" s="11" t="s">
        <v>183</v>
      </c>
      <c r="BN1736" s="11" t="s">
        <v>183</v>
      </c>
      <c r="BO1736" s="11" t="s">
        <v>183</v>
      </c>
      <c r="BP1736" s="11" t="s">
        <v>183</v>
      </c>
      <c r="BQ1736" s="11" t="s">
        <v>183</v>
      </c>
      <c r="BR1736" s="11" t="s">
        <v>183</v>
      </c>
      <c r="BS1736" s="11" t="s">
        <v>183</v>
      </c>
      <c r="BT1736" s="11" t="s">
        <v>183</v>
      </c>
      <c r="BU1736" s="11"/>
      <c r="BV1736" s="15"/>
      <c r="BW1736" s="15"/>
      <c r="BX1736" s="15"/>
      <c r="BY1736" s="15"/>
      <c r="BZ1736" s="15"/>
      <c r="CA1736" s="15"/>
      <c r="CB1736" s="15"/>
      <c r="CC1736" s="15"/>
      <c r="CD1736" s="15"/>
      <c r="CE1736" s="15"/>
      <c r="CF1736" s="15"/>
      <c r="CG1736" s="15"/>
      <c r="CH1736" s="15"/>
      <c r="CI1736" s="15"/>
      <c r="CJ1736" s="15"/>
      <c r="CK1736" s="15"/>
      <c r="CL1736" s="15"/>
      <c r="CM1736" s="15"/>
      <c r="CN1736" s="15"/>
      <c r="CO1736" s="15"/>
      <c r="CP1736" s="15"/>
      <c r="CQ1736" s="15"/>
      <c r="CR1736" s="15"/>
      <c r="CS1736" s="15"/>
      <c r="CT1736" s="15"/>
      <c r="CU1736" s="15"/>
      <c r="CV1736" s="15"/>
      <c r="CW1736" s="15"/>
      <c r="CX1736" s="15"/>
      <c r="CY1736" s="15"/>
      <c r="CZ1736" s="15"/>
      <c r="DA1736" s="15"/>
      <c r="DB1736" s="16"/>
      <c r="DC1736" s="16"/>
      <c r="DD1736" s="16"/>
      <c r="DE1736" s="16"/>
      <c r="DF1736" s="17"/>
      <c r="DG1736" s="16"/>
      <c r="DH1736" s="16"/>
      <c r="DI1736" s="16"/>
      <c r="DJ1736" s="16"/>
      <c r="DK1736" s="16"/>
      <c r="DL1736" s="16"/>
      <c r="DM1736" s="128"/>
      <c r="DN1736" s="16"/>
      <c r="DO1736" s="16"/>
      <c r="DP1736" s="16"/>
      <c r="DQ1736" s="16"/>
      <c r="DR1736" s="16"/>
      <c r="DS1736" s="16"/>
      <c r="DT1736" s="16"/>
      <c r="DU1736" s="16"/>
      <c r="DV1736" s="16"/>
      <c r="DW1736" s="138"/>
      <c r="DX1736" s="137"/>
      <c r="DY1736" s="137"/>
      <c r="DZ1736" s="17"/>
      <c r="EA1736" s="15"/>
      <c r="EB1736" s="15"/>
      <c r="EC1736" s="15"/>
      <c r="ED1736" s="15"/>
    </row>
    <row r="1737" spans="1:134" ht="15" hidden="1" customHeight="1" x14ac:dyDescent="0.3">
      <c r="A1737" s="123"/>
      <c r="B1737" s="139"/>
      <c r="C1737" s="553" t="s">
        <v>2627</v>
      </c>
      <c r="D1737" s="152"/>
      <c r="E1737" s="228"/>
      <c r="F1737" s="152"/>
      <c r="G1737" s="151"/>
      <c r="H1737" s="152"/>
      <c r="I1737" s="151"/>
      <c r="J1737" s="151"/>
      <c r="K1737" s="152"/>
      <c r="L1737" s="241"/>
      <c r="M1737" s="152"/>
      <c r="N1737" s="228"/>
      <c r="O1737" s="152"/>
      <c r="P1737" s="152"/>
      <c r="Q1737" s="152"/>
      <c r="R1737" s="152"/>
      <c r="S1737" s="152"/>
      <c r="T1737" s="152"/>
      <c r="U1737" s="152"/>
      <c r="V1737" s="152"/>
      <c r="W1737" s="152"/>
      <c r="X1737" s="152"/>
      <c r="Y1737" s="152"/>
      <c r="Z1737" s="152"/>
      <c r="AA1737" s="152"/>
      <c r="AB1737" s="152"/>
      <c r="AC1737" s="152"/>
      <c r="AD1737" s="152"/>
      <c r="AE1737" s="152"/>
      <c r="AF1737" s="152"/>
      <c r="AG1737" s="152"/>
      <c r="AH1737" s="152"/>
      <c r="AI1737" s="152"/>
      <c r="AJ1737" s="148">
        <f>IF($DM1737=0,0,(IF(_xlfn.BITAND($DM1737, 128),"8,", "") &amp; IF(_xlfn.BITAND($DM1737,64),"7,", "") &amp; IF(_xlfn.BITAND($DM1737,7), _xlfn.BITAND($DM1737,7) &amp; ",", "") &amp; IF(_xlfn.BITAND($DM1737, 56), _xlfn.BITAND($DM1737, 56)/8, "")))</f>
        <v>0</v>
      </c>
      <c r="AK1737" s="135">
        <v>0</v>
      </c>
      <c r="AL1737" s="135">
        <v>31</v>
      </c>
      <c r="AM1737" s="194" t="s">
        <v>165</v>
      </c>
      <c r="AN1737" s="195" t="s">
        <v>2628</v>
      </c>
      <c r="AO1737" s="195" t="s">
        <v>167</v>
      </c>
      <c r="AP1737" s="195" t="s">
        <v>2628</v>
      </c>
      <c r="AQ1737" s="140" t="s">
        <v>2629</v>
      </c>
      <c r="AR1737" s="261">
        <v>1.4</v>
      </c>
      <c r="AS1737" s="12" t="s">
        <v>284</v>
      </c>
      <c r="AT1737" s="198">
        <v>0.125</v>
      </c>
      <c r="AU1737" s="198">
        <v>0.125</v>
      </c>
      <c r="AV1737" s="12" t="s">
        <v>259</v>
      </c>
      <c r="AW1737" s="135">
        <v>0</v>
      </c>
      <c r="AX1737" s="135">
        <v>0</v>
      </c>
      <c r="AY1737" s="135">
        <v>0</v>
      </c>
      <c r="AZ1737" s="135">
        <v>0</v>
      </c>
      <c r="BA1737" s="135">
        <v>0</v>
      </c>
      <c r="BB1737" s="136"/>
      <c r="BC1737" s="136"/>
      <c r="BD1737" s="15"/>
      <c r="BE1737" s="137" t="str">
        <f>IF(C1737="","",C1737)</f>
        <v>EGRwrP pegging offset out-of-range</v>
      </c>
      <c r="BF1737" s="11" t="s">
        <v>264</v>
      </c>
      <c r="BG1737" s="11" t="s">
        <v>265</v>
      </c>
      <c r="BH1737" s="11" t="s">
        <v>266</v>
      </c>
      <c r="BI1737" s="146" t="s">
        <v>484</v>
      </c>
      <c r="BJ1737" s="11" t="s">
        <v>268</v>
      </c>
      <c r="BK1737" s="11" t="s">
        <v>485</v>
      </c>
      <c r="BL1737" s="11" t="s">
        <v>486</v>
      </c>
      <c r="BM1737" s="11" t="s">
        <v>323</v>
      </c>
      <c r="BN1737" s="11" t="s">
        <v>182</v>
      </c>
      <c r="BO1737" s="11" t="s">
        <v>181</v>
      </c>
      <c r="BP1737" s="11" t="s">
        <v>272</v>
      </c>
      <c r="BQ1737" s="11" t="s">
        <v>180</v>
      </c>
      <c r="BR1737" s="11" t="s">
        <v>182</v>
      </c>
      <c r="BS1737" s="11" t="s">
        <v>183</v>
      </c>
      <c r="BT1737" s="11" t="s">
        <v>182</v>
      </c>
      <c r="BU1737" s="11"/>
      <c r="BV1737" s="15">
        <f>IF(UPPER(TRIM(D1737))="X",1,0)</f>
        <v>0</v>
      </c>
      <c r="BW1737" s="15">
        <f>IF(UPPER(TRIM(E1737))="X",1,0)</f>
        <v>0</v>
      </c>
      <c r="BX1737" s="15">
        <f>IF(UPPER(TRIM(F1737))="X",1,0)</f>
        <v>0</v>
      </c>
      <c r="BY1737" s="15">
        <f>IF(UPPER(TRIM(G1737))="X",1,0)</f>
        <v>0</v>
      </c>
      <c r="BZ1737" s="15">
        <f>IF(UPPER(TRIM(H1737))="X",1,0)</f>
        <v>0</v>
      </c>
      <c r="CA1737" s="15">
        <f>IF(UPPER(TRIM(J1737))="X",1,0)</f>
        <v>0</v>
      </c>
      <c r="CB1737" s="15">
        <f>IF(UPPER(TRIM(L1737))="X",1,0)</f>
        <v>0</v>
      </c>
      <c r="CC1737" s="15">
        <f>IF(UPPER(TRIM(M1737))="X",1,0)</f>
        <v>0</v>
      </c>
      <c r="CD1737" s="15">
        <f>IF(UPPER(TRIM(I1737))="X",1,0)</f>
        <v>0</v>
      </c>
      <c r="CE1737" s="15">
        <f>IF(UPPER(TRIM(K1737))="X",1,0)</f>
        <v>0</v>
      </c>
      <c r="CF1737" s="15">
        <f t="shared" ref="CF1737:CX1737" si="811">IF(UPPER(TRIM(N1737))="X",1,0)</f>
        <v>0</v>
      </c>
      <c r="CG1737" s="15">
        <f t="shared" si="811"/>
        <v>0</v>
      </c>
      <c r="CH1737" s="15">
        <f t="shared" si="811"/>
        <v>0</v>
      </c>
      <c r="CI1737" s="15">
        <f t="shared" si="811"/>
        <v>0</v>
      </c>
      <c r="CJ1737" s="15">
        <f t="shared" si="811"/>
        <v>0</v>
      </c>
      <c r="CK1737" s="15">
        <f t="shared" si="811"/>
        <v>0</v>
      </c>
      <c r="CL1737" s="15">
        <f t="shared" si="811"/>
        <v>0</v>
      </c>
      <c r="CM1737" s="15">
        <f t="shared" si="811"/>
        <v>0</v>
      </c>
      <c r="CN1737" s="15">
        <f t="shared" si="811"/>
        <v>0</v>
      </c>
      <c r="CO1737" s="15">
        <f t="shared" si="811"/>
        <v>0</v>
      </c>
      <c r="CP1737" s="15">
        <f t="shared" si="811"/>
        <v>0</v>
      </c>
      <c r="CQ1737" s="15">
        <f t="shared" si="811"/>
        <v>0</v>
      </c>
      <c r="CR1737" s="15">
        <f t="shared" si="811"/>
        <v>0</v>
      </c>
      <c r="CS1737" s="15">
        <f t="shared" si="811"/>
        <v>0</v>
      </c>
      <c r="CT1737" s="15">
        <f t="shared" si="811"/>
        <v>0</v>
      </c>
      <c r="CU1737" s="15">
        <f t="shared" si="811"/>
        <v>0</v>
      </c>
      <c r="CV1737" s="15">
        <f t="shared" si="811"/>
        <v>0</v>
      </c>
      <c r="CW1737" s="15">
        <f t="shared" si="811"/>
        <v>0</v>
      </c>
      <c r="CX1737" s="15">
        <f t="shared" si="811"/>
        <v>0</v>
      </c>
      <c r="CY1737" s="15">
        <v>0</v>
      </c>
      <c r="CZ1737" s="15">
        <f>IF(UPPER(TRIM(AH1737))="X",1,0)</f>
        <v>0</v>
      </c>
      <c r="DA1737" s="15">
        <v>0</v>
      </c>
      <c r="DB1737" s="16">
        <f>IF(UPPER(TRIM(AM1737))="P", 0, IF(UPPER(TRIM(AM1737))="C", 16384, IF(UPPER(TRIM(AM1737))="B", 32768, IF(UPPER(TRIM(AM1737))="U", 49152, -1))))</f>
        <v>0</v>
      </c>
      <c r="DC1737" s="16">
        <f>HEX2DEC(AN1737)</f>
        <v>12389</v>
      </c>
      <c r="DD1737" s="16">
        <f>IF(UPPER(TRIM(BB1737))="",0,IF(UPPER(TRIM(BB1737))="M",32,IF(UPPER(TRIM(BB1737))="H",64,IF(UPPER(TRIM(BB1737))="I",128,-1))))</f>
        <v>0</v>
      </c>
      <c r="DE1737" s="16">
        <f>IF(UPPER(TRIM(BC1737))="",0, IF(UPPER(TRIM(BC1737))="U",1,IF(UPPER(TRIM(BC1737))="A",2,IF(UPPER(TRIM(BC1737))="B1",4,IF(UPPER(TRIM(BC1737))="B2",8,IF(UPPER(TRIM(BC1737))="C",16,-1))))))</f>
        <v>0</v>
      </c>
      <c r="DF1737" s="17"/>
      <c r="DG1737" s="16">
        <v>675</v>
      </c>
      <c r="DH1737" s="16">
        <f>AK1737</f>
        <v>0</v>
      </c>
      <c r="DI1737" s="16">
        <f>AL1737</f>
        <v>31</v>
      </c>
      <c r="DJ1737" s="16">
        <f>DB1737 + DC1737</f>
        <v>12389</v>
      </c>
      <c r="DK1737" s="16">
        <f>HEX2DEC(AO1737)</f>
        <v>0</v>
      </c>
      <c r="DL1737" s="16">
        <f>HEX2DEC(AP1737)</f>
        <v>12389</v>
      </c>
      <c r="DM1737" s="13">
        <v>0</v>
      </c>
      <c r="DN1737" s="16">
        <v>505</v>
      </c>
      <c r="DO1737" s="16">
        <f>BV1737*2^15+BW1737*2^14+BX1737*2^13+BY1737*2^12+BZ1737*2^11+CA1737*2^10+CB1737*2^9+CC1737*2^8+CD1737*2^7+CE1737*2^6+CF1737*2^5+CG1737*2^4+CH1737*2^3+CI1737*2^2+CJ1737*2^1+CK1737*2^0</f>
        <v>0</v>
      </c>
      <c r="DP1737" s="16">
        <f>CL1737*2^15+CM1737*2^14+CN1737*2^13+CO1737*2^12+CP1737*2^11+CQ1737*2^10+CR1737*2^9+CS1737*2^8+CT1737*2^7+CU1737*2^6+CV1737*2^5+CW1737*2^4+CX1737*2^3+CY1737*2^2+CZ1737*2^1+DA1737*2^0</f>
        <v>0</v>
      </c>
      <c r="DQ1737" s="16">
        <f>IF(DS1737=2,AT1737*1000,AT1737)</f>
        <v>125</v>
      </c>
      <c r="DR1737" s="16">
        <f>IF(DT1737=2,AU1737*1000,AU1737)</f>
        <v>125</v>
      </c>
      <c r="DS1737" s="16">
        <v>2</v>
      </c>
      <c r="DT1737" s="16">
        <v>2</v>
      </c>
      <c r="DU1737" s="16">
        <f>MAX(0,MIN(AX1737,3))*2^14+MAX(0,MIN(AY1737,3))*2^12+MAX(0,MIN(AZ1737,3))*2^10+MAX(0,MIN(BA1737,3))*2^8+IF(AW1737&lt;0,31,IF(AW1737&gt;30,30,AW1737))</f>
        <v>0</v>
      </c>
      <c r="DV1737" s="16">
        <f>DD1737 + DE1737</f>
        <v>0</v>
      </c>
      <c r="DW1737" s="138" t="s">
        <v>184</v>
      </c>
      <c r="DX1737" s="137" t="s">
        <v>273</v>
      </c>
      <c r="DY1737" s="137" t="s">
        <v>186</v>
      </c>
      <c r="DZ1737" s="17"/>
      <c r="EA1737" s="15"/>
      <c r="EB1737" s="15"/>
      <c r="EC1737" s="15"/>
      <c r="ED1737" s="15"/>
    </row>
    <row r="1738" spans="1:134" ht="15" hidden="1" customHeight="1" x14ac:dyDescent="0.3">
      <c r="A1738" s="342" t="s">
        <v>1454</v>
      </c>
      <c r="B1738" s="139"/>
      <c r="C1738" s="553"/>
      <c r="D1738" s="257"/>
      <c r="E1738" s="204"/>
      <c r="F1738" s="257"/>
      <c r="G1738" s="204"/>
      <c r="H1738" s="257"/>
      <c r="I1738" s="257"/>
      <c r="J1738" s="257"/>
      <c r="K1738" s="257"/>
      <c r="L1738" s="257"/>
      <c r="M1738" s="257"/>
      <c r="N1738" s="257"/>
      <c r="O1738" s="257"/>
      <c r="P1738" s="257"/>
      <c r="Q1738" s="257"/>
      <c r="R1738" s="257"/>
      <c r="S1738" s="257"/>
      <c r="T1738" s="257"/>
      <c r="U1738" s="257"/>
      <c r="V1738" s="257"/>
      <c r="W1738" s="257"/>
      <c r="X1738" s="257"/>
      <c r="Y1738" s="257"/>
      <c r="Z1738" s="257"/>
      <c r="AA1738" s="257"/>
      <c r="AB1738" s="257"/>
      <c r="AC1738" s="257"/>
      <c r="AD1738" s="257"/>
      <c r="AE1738" s="257"/>
      <c r="AF1738" s="257"/>
      <c r="AG1738" s="257"/>
      <c r="AH1738" s="257"/>
      <c r="AI1738" s="257"/>
      <c r="AJ1738" s="128"/>
      <c r="AK1738" s="143"/>
      <c r="AL1738" s="143"/>
      <c r="AM1738" s="144"/>
      <c r="AN1738" s="145"/>
      <c r="AO1738" s="145"/>
      <c r="AP1738" s="145"/>
      <c r="AQ1738" s="132"/>
      <c r="AR1738" s="224"/>
      <c r="AS1738" s="12"/>
      <c r="AT1738" s="224"/>
      <c r="AU1738" s="224"/>
      <c r="AV1738" s="12"/>
      <c r="AW1738" s="12"/>
      <c r="AX1738" s="12"/>
      <c r="AY1738" s="12"/>
      <c r="AZ1738" s="12"/>
      <c r="BA1738" s="12"/>
      <c r="BB1738" s="14"/>
      <c r="BC1738" s="14"/>
      <c r="BD1738" s="15"/>
      <c r="BE1738" s="137" t="s">
        <v>183</v>
      </c>
      <c r="BF1738" s="146"/>
      <c r="BG1738" s="146"/>
      <c r="BH1738" s="146"/>
      <c r="BI1738" s="11" t="s">
        <v>183</v>
      </c>
      <c r="BJ1738" s="11" t="s">
        <v>183</v>
      </c>
      <c r="BK1738" s="11" t="s">
        <v>183</v>
      </c>
      <c r="BL1738" s="11" t="s">
        <v>183</v>
      </c>
      <c r="BM1738" s="11" t="s">
        <v>183</v>
      </c>
      <c r="BN1738" s="11" t="s">
        <v>183</v>
      </c>
      <c r="BO1738" s="11" t="s">
        <v>183</v>
      </c>
      <c r="BP1738" s="11" t="s">
        <v>183</v>
      </c>
      <c r="BQ1738" s="11" t="s">
        <v>183</v>
      </c>
      <c r="BR1738" s="11" t="s">
        <v>183</v>
      </c>
      <c r="BS1738" s="11" t="s">
        <v>183</v>
      </c>
      <c r="BT1738" s="11" t="s">
        <v>183</v>
      </c>
      <c r="BU1738" s="11"/>
      <c r="BV1738" s="15"/>
      <c r="BW1738" s="15"/>
      <c r="BX1738" s="15"/>
      <c r="BY1738" s="15"/>
      <c r="BZ1738" s="15"/>
      <c r="CA1738" s="15"/>
      <c r="CB1738" s="15"/>
      <c r="CC1738" s="15"/>
      <c r="CD1738" s="15"/>
      <c r="CE1738" s="15"/>
      <c r="CF1738" s="15"/>
      <c r="CG1738" s="15"/>
      <c r="CH1738" s="15"/>
      <c r="CI1738" s="15"/>
      <c r="CJ1738" s="15"/>
      <c r="CK1738" s="15"/>
      <c r="CL1738" s="15"/>
      <c r="CM1738" s="15"/>
      <c r="CN1738" s="15"/>
      <c r="CO1738" s="15"/>
      <c r="CP1738" s="15"/>
      <c r="CQ1738" s="15"/>
      <c r="CR1738" s="15"/>
      <c r="CS1738" s="15"/>
      <c r="CT1738" s="15"/>
      <c r="CU1738" s="15"/>
      <c r="CV1738" s="15"/>
      <c r="CW1738" s="15"/>
      <c r="CX1738" s="15"/>
      <c r="CY1738" s="15"/>
      <c r="CZ1738" s="15"/>
      <c r="DA1738" s="15"/>
      <c r="DB1738" s="16"/>
      <c r="DC1738" s="16"/>
      <c r="DD1738" s="16"/>
      <c r="DE1738" s="16"/>
      <c r="DF1738" s="17"/>
      <c r="DG1738" s="16"/>
      <c r="DH1738" s="16"/>
      <c r="DI1738" s="16"/>
      <c r="DJ1738" s="16"/>
      <c r="DK1738" s="16"/>
      <c r="DL1738" s="16"/>
      <c r="DM1738" s="128"/>
      <c r="DN1738" s="16"/>
      <c r="DO1738" s="16"/>
      <c r="DP1738" s="16"/>
      <c r="DQ1738" s="16"/>
      <c r="DR1738" s="16"/>
      <c r="DS1738" s="16"/>
      <c r="DT1738" s="16"/>
      <c r="DU1738" s="16"/>
      <c r="DV1738" s="16"/>
      <c r="DW1738" s="138"/>
      <c r="DX1738" s="137"/>
      <c r="DY1738" s="137"/>
      <c r="DZ1738" s="17"/>
      <c r="EA1738" s="15"/>
      <c r="EB1738" s="15"/>
      <c r="EC1738" s="15"/>
      <c r="ED1738" s="15"/>
    </row>
    <row r="1739" spans="1:134" ht="15" hidden="1" customHeight="1" x14ac:dyDescent="0.3">
      <c r="A1739" s="342" t="s">
        <v>1456</v>
      </c>
      <c r="B1739" s="139"/>
      <c r="C1739" s="553" t="s">
        <v>2630</v>
      </c>
      <c r="D1739" s="152"/>
      <c r="E1739" s="152"/>
      <c r="F1739" s="152"/>
      <c r="G1739" s="151"/>
      <c r="H1739" s="152"/>
      <c r="I1739" s="151"/>
      <c r="J1739" s="151"/>
      <c r="K1739" s="152"/>
      <c r="L1739" s="152"/>
      <c r="M1739" s="152"/>
      <c r="N1739" s="152"/>
      <c r="O1739" s="152"/>
      <c r="P1739" s="152"/>
      <c r="Q1739" s="152"/>
      <c r="R1739" s="152"/>
      <c r="S1739" s="152"/>
      <c r="T1739" s="152"/>
      <c r="U1739" s="152"/>
      <c r="V1739" s="152"/>
      <c r="W1739" s="152"/>
      <c r="X1739" s="152"/>
      <c r="Y1739" s="152"/>
      <c r="Z1739" s="152"/>
      <c r="AA1739" s="152"/>
      <c r="AB1739" s="152"/>
      <c r="AC1739" s="152"/>
      <c r="AD1739" s="152"/>
      <c r="AE1739" s="152"/>
      <c r="AF1739" s="152"/>
      <c r="AG1739" s="152"/>
      <c r="AH1739" s="152"/>
      <c r="AI1739" s="152"/>
      <c r="AJ1739" s="148">
        <f>IF($DM1739=0,0,(IF(_xlfn.BITAND($DM1739, 128),"8,", "") &amp; IF(_xlfn.BITAND($DM1739,64),"7,", "") &amp; IF(_xlfn.BITAND($DM1739,7), _xlfn.BITAND($DM1739,7) &amp; ",", "") &amp; IF(_xlfn.BITAND($DM1739, 56), _xlfn.BITAND($DM1739, 56)/8, "")))</f>
        <v>0</v>
      </c>
      <c r="AK1739" s="135">
        <v>101</v>
      </c>
      <c r="AL1739" s="135">
        <v>31</v>
      </c>
      <c r="AM1739" s="194" t="s">
        <v>165</v>
      </c>
      <c r="AN1739" s="195" t="s">
        <v>2631</v>
      </c>
      <c r="AO1739" s="195" t="s">
        <v>167</v>
      </c>
      <c r="AP1739" s="195" t="s">
        <v>2631</v>
      </c>
      <c r="AQ1739" s="140" t="s">
        <v>2632</v>
      </c>
      <c r="AR1739" s="261">
        <v>1.4</v>
      </c>
      <c r="AS1739" s="12" t="s">
        <v>284</v>
      </c>
      <c r="AT1739" s="198">
        <v>0.125</v>
      </c>
      <c r="AU1739" s="198">
        <v>0.125</v>
      </c>
      <c r="AV1739" s="12" t="s">
        <v>259</v>
      </c>
      <c r="AW1739" s="135">
        <v>0</v>
      </c>
      <c r="AX1739" s="135">
        <v>0</v>
      </c>
      <c r="AY1739" s="135">
        <v>0</v>
      </c>
      <c r="AZ1739" s="135">
        <v>0</v>
      </c>
      <c r="BA1739" s="135">
        <v>0</v>
      </c>
      <c r="BB1739" s="136"/>
      <c r="BC1739" s="136"/>
      <c r="BD1739" s="15"/>
      <c r="BE1739" s="137" t="s">
        <v>2630</v>
      </c>
      <c r="BF1739" s="11" t="s">
        <v>264</v>
      </c>
      <c r="BG1739" s="11" t="s">
        <v>265</v>
      </c>
      <c r="BH1739" s="11" t="s">
        <v>266</v>
      </c>
      <c r="BI1739" s="146" t="s">
        <v>484</v>
      </c>
      <c r="BJ1739" s="11" t="s">
        <v>268</v>
      </c>
      <c r="BK1739" s="11" t="s">
        <v>485</v>
      </c>
      <c r="BL1739" s="11" t="s">
        <v>486</v>
      </c>
      <c r="BM1739" s="11" t="s">
        <v>323</v>
      </c>
      <c r="BN1739" s="11" t="s">
        <v>182</v>
      </c>
      <c r="BO1739" s="11" t="s">
        <v>181</v>
      </c>
      <c r="BP1739" s="11" t="s">
        <v>272</v>
      </c>
      <c r="BQ1739" s="11" t="s">
        <v>180</v>
      </c>
      <c r="BR1739" s="11" t="s">
        <v>182</v>
      </c>
      <c r="BS1739" s="11" t="s">
        <v>183</v>
      </c>
      <c r="BT1739" s="11" t="s">
        <v>182</v>
      </c>
      <c r="BU1739" s="11"/>
      <c r="BV1739" s="15">
        <f>IF(UPPER(TRIM(D1739))="X",1,0)</f>
        <v>0</v>
      </c>
      <c r="BW1739" s="15">
        <f>IF(UPPER(TRIM(E1739))="X",1,0)</f>
        <v>0</v>
      </c>
      <c r="BX1739" s="15">
        <f>IF(UPPER(TRIM(F1739))="X",1,0)</f>
        <v>0</v>
      </c>
      <c r="BY1739" s="15">
        <f>IF(UPPER(TRIM(G1739))="X",1,0)</f>
        <v>0</v>
      </c>
      <c r="BZ1739" s="15">
        <f>IF(UPPER(TRIM(H1739))="X",1,0)</f>
        <v>0</v>
      </c>
      <c r="CA1739" s="15">
        <f>IF(UPPER(TRIM(J1739))="X",1,0)</f>
        <v>0</v>
      </c>
      <c r="CB1739" s="15">
        <f>IF(UPPER(TRIM(L1739))="X",1,0)</f>
        <v>0</v>
      </c>
      <c r="CC1739" s="15">
        <f>IF(UPPER(TRIM(M1739))="X",1,0)</f>
        <v>0</v>
      </c>
      <c r="CD1739" s="15">
        <f>IF(UPPER(TRIM(I1739))="X",1,0)</f>
        <v>0</v>
      </c>
      <c r="CE1739" s="15">
        <f>IF(UPPER(TRIM(K1739))="X",1,0)</f>
        <v>0</v>
      </c>
      <c r="CF1739" s="15">
        <f t="shared" ref="CF1739:CX1739" si="812">IF(UPPER(TRIM(N1739))="X",1,0)</f>
        <v>0</v>
      </c>
      <c r="CG1739" s="15">
        <f t="shared" si="812"/>
        <v>0</v>
      </c>
      <c r="CH1739" s="15">
        <f t="shared" si="812"/>
        <v>0</v>
      </c>
      <c r="CI1739" s="15">
        <f t="shared" si="812"/>
        <v>0</v>
      </c>
      <c r="CJ1739" s="15">
        <f t="shared" si="812"/>
        <v>0</v>
      </c>
      <c r="CK1739" s="15">
        <f t="shared" si="812"/>
        <v>0</v>
      </c>
      <c r="CL1739" s="15">
        <f t="shared" si="812"/>
        <v>0</v>
      </c>
      <c r="CM1739" s="15">
        <f t="shared" si="812"/>
        <v>0</v>
      </c>
      <c r="CN1739" s="15">
        <f t="shared" si="812"/>
        <v>0</v>
      </c>
      <c r="CO1739" s="15">
        <f t="shared" si="812"/>
        <v>0</v>
      </c>
      <c r="CP1739" s="15">
        <f t="shared" si="812"/>
        <v>0</v>
      </c>
      <c r="CQ1739" s="15">
        <f t="shared" si="812"/>
        <v>0</v>
      </c>
      <c r="CR1739" s="15">
        <f t="shared" si="812"/>
        <v>0</v>
      </c>
      <c r="CS1739" s="15">
        <f t="shared" si="812"/>
        <v>0</v>
      </c>
      <c r="CT1739" s="15">
        <f t="shared" si="812"/>
        <v>0</v>
      </c>
      <c r="CU1739" s="15">
        <f t="shared" si="812"/>
        <v>0</v>
      </c>
      <c r="CV1739" s="15">
        <f t="shared" si="812"/>
        <v>0</v>
      </c>
      <c r="CW1739" s="15">
        <f t="shared" si="812"/>
        <v>0</v>
      </c>
      <c r="CX1739" s="15">
        <f t="shared" si="812"/>
        <v>0</v>
      </c>
      <c r="CY1739" s="15">
        <v>0</v>
      </c>
      <c r="CZ1739" s="15">
        <f>IF(UPPER(TRIM(AH1739))="X",1,0)</f>
        <v>0</v>
      </c>
      <c r="DA1739" s="15">
        <v>0</v>
      </c>
      <c r="DB1739" s="16">
        <f>IF(UPPER(TRIM(AM1739))="P", 0, IF(UPPER(TRIM(AM1739))="C", 16384, IF(UPPER(TRIM(AM1739))="B", 32768, IF(UPPER(TRIM(AM1739))="U", 49152, -1))))</f>
        <v>0</v>
      </c>
      <c r="DC1739" s="16">
        <f>HEX2DEC(AN1739)</f>
        <v>12391</v>
      </c>
      <c r="DD1739" s="16">
        <f>IF(UPPER(TRIM(BB1739))="",0,IF(UPPER(TRIM(BB1739))="M",32,IF(UPPER(TRIM(BB1739))="H",64,IF(UPPER(TRIM(BB1739))="I",128,-1))))</f>
        <v>0</v>
      </c>
      <c r="DE1739" s="16">
        <f>IF(UPPER(TRIM(BC1739))="",0, IF(UPPER(TRIM(BC1739))="U",1,IF(UPPER(TRIM(BC1739))="A",2,IF(UPPER(TRIM(BC1739))="B1",4,IF(UPPER(TRIM(BC1739))="B2",8,IF(UPPER(TRIM(BC1739))="C",16,-1))))))</f>
        <v>0</v>
      </c>
      <c r="DF1739" s="17"/>
      <c r="DG1739" s="16">
        <v>745</v>
      </c>
      <c r="DH1739" s="16">
        <f>AK1739</f>
        <v>101</v>
      </c>
      <c r="DI1739" s="16">
        <f>AL1739</f>
        <v>31</v>
      </c>
      <c r="DJ1739" s="16">
        <f>DB1739 + DC1739</f>
        <v>12391</v>
      </c>
      <c r="DK1739" s="16">
        <f>HEX2DEC(AO1739)</f>
        <v>0</v>
      </c>
      <c r="DL1739" s="16">
        <f>HEX2DEC(AP1739)</f>
        <v>12391</v>
      </c>
      <c r="DM1739" s="13">
        <v>0</v>
      </c>
      <c r="DN1739" s="16">
        <v>575</v>
      </c>
      <c r="DO1739" s="16">
        <f>BV1739*2^15+BW1739*2^14+BX1739*2^13+BY1739*2^12+BZ1739*2^11+CA1739*2^10+CB1739*2^9+CC1739*2^8+CD1739*2^7+CE1739*2^6+CF1739*2^5+CG1739*2^4+CH1739*2^3+CI1739*2^2+CJ1739*2^1+CK1739*2^0</f>
        <v>0</v>
      </c>
      <c r="DP1739" s="16">
        <f>CL1739*2^15+CM1739*2^14+CN1739*2^13+CO1739*2^12+CP1739*2^11+CQ1739*2^10+CR1739*2^9+CS1739*2^8+CT1739*2^7+CU1739*2^6+CV1739*2^5+CW1739*2^4+CX1739*2^3+CY1739*2^2+CZ1739*2^1+DA1739*2^0</f>
        <v>0</v>
      </c>
      <c r="DQ1739" s="16">
        <f>IF(DS1739=2,AT1739*1000,AT1739)</f>
        <v>125</v>
      </c>
      <c r="DR1739" s="16">
        <f>IF(DT1739=2,AU1739*1000,AU1739)</f>
        <v>125</v>
      </c>
      <c r="DS1739" s="16">
        <v>2</v>
      </c>
      <c r="DT1739" s="16">
        <v>2</v>
      </c>
      <c r="DU1739" s="16">
        <f>MAX(0,MIN(AX1739,3))*2^14+MAX(0,MIN(AY1739,3))*2^12+MAX(0,MIN(AZ1739,3))*2^10+MAX(0,MIN(BA1739,3))*2^8+IF(AW1739&lt;0,31,IF(AW1739&gt;30,30,AW1739))</f>
        <v>0</v>
      </c>
      <c r="DV1739" s="16">
        <f>DD1739 + DE1739</f>
        <v>0</v>
      </c>
      <c r="DW1739" s="138" t="s">
        <v>184</v>
      </c>
      <c r="DX1739" s="137" t="s">
        <v>273</v>
      </c>
      <c r="DY1739" s="137" t="s">
        <v>186</v>
      </c>
      <c r="DZ1739" s="17"/>
      <c r="EA1739" s="15"/>
      <c r="EB1739" s="15"/>
      <c r="EC1739" s="15"/>
      <c r="ED1739" s="15"/>
    </row>
    <row r="1740" spans="1:134" ht="15" hidden="1" customHeight="1" x14ac:dyDescent="0.3">
      <c r="A1740" s="342" t="s">
        <v>229</v>
      </c>
      <c r="B1740" s="139"/>
      <c r="C1740" s="553"/>
      <c r="D1740" s="257"/>
      <c r="E1740" s="204"/>
      <c r="F1740" s="257"/>
      <c r="G1740" s="204"/>
      <c r="H1740" s="257"/>
      <c r="I1740" s="257"/>
      <c r="J1740" s="257"/>
      <c r="K1740" s="257"/>
      <c r="L1740" s="257"/>
      <c r="M1740" s="257"/>
      <c r="N1740" s="257"/>
      <c r="O1740" s="257"/>
      <c r="P1740" s="257"/>
      <c r="Q1740" s="257"/>
      <c r="R1740" s="257"/>
      <c r="S1740" s="257"/>
      <c r="T1740" s="257"/>
      <c r="U1740" s="257"/>
      <c r="V1740" s="257"/>
      <c r="W1740" s="257"/>
      <c r="X1740" s="257"/>
      <c r="Y1740" s="257"/>
      <c r="Z1740" s="257"/>
      <c r="AA1740" s="257"/>
      <c r="AB1740" s="257"/>
      <c r="AC1740" s="257"/>
      <c r="AD1740" s="257"/>
      <c r="AE1740" s="257"/>
      <c r="AF1740" s="257"/>
      <c r="AG1740" s="257"/>
      <c r="AH1740" s="257"/>
      <c r="AI1740" s="257"/>
      <c r="AJ1740" s="128"/>
      <c r="AK1740" s="143"/>
      <c r="AL1740" s="143"/>
      <c r="AM1740" s="144"/>
      <c r="AN1740" s="145"/>
      <c r="AO1740" s="145"/>
      <c r="AP1740" s="145"/>
      <c r="AQ1740" s="132"/>
      <c r="AR1740" s="224"/>
      <c r="AS1740" s="12"/>
      <c r="AT1740" s="224"/>
      <c r="AU1740" s="224"/>
      <c r="AV1740" s="12"/>
      <c r="AW1740" s="12"/>
      <c r="AX1740" s="12"/>
      <c r="AY1740" s="12"/>
      <c r="AZ1740" s="12"/>
      <c r="BA1740" s="12"/>
      <c r="BB1740" s="14"/>
      <c r="BC1740" s="14"/>
      <c r="BD1740" s="15"/>
      <c r="BE1740" s="137"/>
      <c r="BF1740" s="146"/>
      <c r="BG1740" s="146"/>
      <c r="BH1740" s="146"/>
      <c r="BI1740" s="11"/>
      <c r="BJ1740" s="11"/>
      <c r="BK1740" s="11"/>
      <c r="BL1740" s="11"/>
      <c r="BM1740" s="11"/>
      <c r="BN1740" s="11"/>
      <c r="BO1740" s="11"/>
      <c r="BP1740" s="11"/>
      <c r="BQ1740" s="11"/>
      <c r="BR1740" s="11"/>
      <c r="BS1740" s="11"/>
      <c r="BT1740" s="11"/>
      <c r="BU1740" s="11"/>
      <c r="BV1740" s="15"/>
      <c r="BW1740" s="15"/>
      <c r="BX1740" s="15"/>
      <c r="BY1740" s="15"/>
      <c r="BZ1740" s="15"/>
      <c r="CA1740" s="15"/>
      <c r="CB1740" s="15"/>
      <c r="CC1740" s="15"/>
      <c r="CD1740" s="15"/>
      <c r="CE1740" s="15"/>
      <c r="CF1740" s="15"/>
      <c r="CG1740" s="15"/>
      <c r="CH1740" s="15"/>
      <c r="CI1740" s="15"/>
      <c r="CJ1740" s="15"/>
      <c r="CK1740" s="15"/>
      <c r="CL1740" s="15"/>
      <c r="CM1740" s="15"/>
      <c r="CN1740" s="15"/>
      <c r="CO1740" s="15"/>
      <c r="CP1740" s="15"/>
      <c r="CQ1740" s="15"/>
      <c r="CR1740" s="15"/>
      <c r="CS1740" s="15"/>
      <c r="CT1740" s="15"/>
      <c r="CU1740" s="15"/>
      <c r="CV1740" s="15"/>
      <c r="CW1740" s="15"/>
      <c r="CX1740" s="15"/>
      <c r="CY1740" s="15"/>
      <c r="CZ1740" s="15"/>
      <c r="DA1740" s="15"/>
      <c r="DB1740" s="16"/>
      <c r="DC1740" s="16"/>
      <c r="DD1740" s="16"/>
      <c r="DE1740" s="16"/>
      <c r="DF1740" s="17"/>
      <c r="DG1740" s="16"/>
      <c r="DH1740" s="16"/>
      <c r="DI1740" s="16"/>
      <c r="DJ1740" s="16"/>
      <c r="DK1740" s="16"/>
      <c r="DL1740" s="16"/>
      <c r="DM1740" s="128"/>
      <c r="DN1740" s="16"/>
      <c r="DO1740" s="16"/>
      <c r="DP1740" s="16"/>
      <c r="DQ1740" s="16"/>
      <c r="DR1740" s="16"/>
      <c r="DS1740" s="16"/>
      <c r="DT1740" s="16"/>
      <c r="DU1740" s="16"/>
      <c r="DV1740" s="16"/>
      <c r="DW1740" s="138"/>
      <c r="DX1740" s="137"/>
      <c r="DY1740" s="137"/>
      <c r="DZ1740" s="17"/>
      <c r="EA1740" s="15"/>
      <c r="EB1740" s="15"/>
      <c r="EC1740" s="15"/>
      <c r="ED1740" s="15"/>
    </row>
    <row r="1741" spans="1:134" ht="15" hidden="1" customHeight="1" x14ac:dyDescent="0.3">
      <c r="A1741" s="220"/>
      <c r="B1741" s="139"/>
      <c r="C1741" s="553" t="s">
        <v>2633</v>
      </c>
      <c r="D1741" s="152"/>
      <c r="E1741" s="152"/>
      <c r="F1741" s="152"/>
      <c r="G1741" s="151"/>
      <c r="H1741" s="152"/>
      <c r="I1741" s="151"/>
      <c r="J1741" s="151"/>
      <c r="K1741" s="152"/>
      <c r="L1741" s="152"/>
      <c r="M1741" s="152"/>
      <c r="N1741" s="152"/>
      <c r="O1741" s="152"/>
      <c r="P1741" s="152"/>
      <c r="Q1741" s="152"/>
      <c r="R1741" s="152"/>
      <c r="S1741" s="152"/>
      <c r="T1741" s="152"/>
      <c r="U1741" s="152"/>
      <c r="V1741" s="152"/>
      <c r="W1741" s="152"/>
      <c r="X1741" s="152"/>
      <c r="Y1741" s="152"/>
      <c r="Z1741" s="152"/>
      <c r="AA1741" s="152"/>
      <c r="AB1741" s="152"/>
      <c r="AC1741" s="152"/>
      <c r="AD1741" s="152"/>
      <c r="AE1741" s="152"/>
      <c r="AF1741" s="152"/>
      <c r="AG1741" s="152"/>
      <c r="AH1741" s="152"/>
      <c r="AI1741" s="152"/>
      <c r="AJ1741" s="148">
        <f>IF($DM1741=0,0,(IF(_xlfn.BITAND($DM1741, 128),"8,", "") &amp; IF(_xlfn.BITAND($DM1741,64),"7,", "") &amp; IF(_xlfn.BITAND($DM1741,7), _xlfn.BITAND($DM1741,7) &amp; ",", "") &amp; IF(_xlfn.BITAND($DM1741, 56), _xlfn.BITAND($DM1741, 56)/8, "")))</f>
        <v>0</v>
      </c>
      <c r="AK1741" s="135">
        <v>6302</v>
      </c>
      <c r="AL1741" s="135">
        <v>31</v>
      </c>
      <c r="AM1741" s="194" t="s">
        <v>165</v>
      </c>
      <c r="AN1741" s="195" t="s">
        <v>2634</v>
      </c>
      <c r="AO1741" s="195" t="s">
        <v>167</v>
      </c>
      <c r="AP1741" s="195" t="s">
        <v>2634</v>
      </c>
      <c r="AQ1741" s="140" t="s">
        <v>2635</v>
      </c>
      <c r="AR1741" s="261">
        <v>1.4</v>
      </c>
      <c r="AS1741" s="12" t="s">
        <v>284</v>
      </c>
      <c r="AT1741" s="198">
        <v>0.125</v>
      </c>
      <c r="AU1741" s="198">
        <v>0.125</v>
      </c>
      <c r="AV1741" s="12" t="s">
        <v>259</v>
      </c>
      <c r="AW1741" s="135">
        <v>0</v>
      </c>
      <c r="AX1741" s="135">
        <v>0</v>
      </c>
      <c r="AY1741" s="135">
        <v>0</v>
      </c>
      <c r="AZ1741" s="135">
        <v>0</v>
      </c>
      <c r="BA1741" s="135">
        <v>0</v>
      </c>
      <c r="BB1741" s="136"/>
      <c r="BC1741" s="136"/>
      <c r="BD1741" s="15"/>
      <c r="BE1741" s="137" t="s">
        <v>2633</v>
      </c>
      <c r="BF1741" s="11" t="s">
        <v>264</v>
      </c>
      <c r="BG1741" s="11" t="s">
        <v>265</v>
      </c>
      <c r="BH1741" s="11" t="s">
        <v>266</v>
      </c>
      <c r="BI1741" s="146" t="s">
        <v>484</v>
      </c>
      <c r="BJ1741" s="11" t="s">
        <v>268</v>
      </c>
      <c r="BK1741" s="11" t="s">
        <v>485</v>
      </c>
      <c r="BL1741" s="11" t="s">
        <v>486</v>
      </c>
      <c r="BM1741" s="11" t="s">
        <v>323</v>
      </c>
      <c r="BN1741" s="11" t="s">
        <v>182</v>
      </c>
      <c r="BO1741" s="11" t="s">
        <v>181</v>
      </c>
      <c r="BP1741" s="11" t="s">
        <v>272</v>
      </c>
      <c r="BQ1741" s="11" t="s">
        <v>180</v>
      </c>
      <c r="BR1741" s="11" t="s">
        <v>182</v>
      </c>
      <c r="BS1741" s="11" t="s">
        <v>183</v>
      </c>
      <c r="BT1741" s="11" t="s">
        <v>182</v>
      </c>
      <c r="BU1741" s="11"/>
      <c r="BV1741" s="15">
        <f>IF(UPPER(TRIM(D1741))="X",1,0)</f>
        <v>0</v>
      </c>
      <c r="BW1741" s="15">
        <f>IF(UPPER(TRIM(E1741))="X",1,0)</f>
        <v>0</v>
      </c>
      <c r="BX1741" s="15">
        <f>IF(UPPER(TRIM(F1741))="X",1,0)</f>
        <v>0</v>
      </c>
      <c r="BY1741" s="15">
        <f>IF(UPPER(TRIM(G1741))="X",1,0)</f>
        <v>0</v>
      </c>
      <c r="BZ1741" s="15">
        <f>IF(UPPER(TRIM(H1741))="X",1,0)</f>
        <v>0</v>
      </c>
      <c r="CA1741" s="15">
        <f>IF(UPPER(TRIM(J1741))="X",1,0)</f>
        <v>0</v>
      </c>
      <c r="CB1741" s="15">
        <f>IF(UPPER(TRIM(L1741))="X",1,0)</f>
        <v>0</v>
      </c>
      <c r="CC1741" s="15">
        <f>IF(UPPER(TRIM(M1741))="X",1,0)</f>
        <v>0</v>
      </c>
      <c r="CD1741" s="15">
        <f>IF(UPPER(TRIM(I1741))="X",1,0)</f>
        <v>0</v>
      </c>
      <c r="CE1741" s="15">
        <f>IF(UPPER(TRIM(K1741))="X",1,0)</f>
        <v>0</v>
      </c>
      <c r="CF1741" s="15">
        <f t="shared" ref="CF1741:CX1741" si="813">IF(UPPER(TRIM(N1741))="X",1,0)</f>
        <v>0</v>
      </c>
      <c r="CG1741" s="15">
        <f t="shared" si="813"/>
        <v>0</v>
      </c>
      <c r="CH1741" s="15">
        <f t="shared" si="813"/>
        <v>0</v>
      </c>
      <c r="CI1741" s="15">
        <f t="shared" si="813"/>
        <v>0</v>
      </c>
      <c r="CJ1741" s="15">
        <f t="shared" si="813"/>
        <v>0</v>
      </c>
      <c r="CK1741" s="15">
        <f t="shared" si="813"/>
        <v>0</v>
      </c>
      <c r="CL1741" s="15">
        <f t="shared" si="813"/>
        <v>0</v>
      </c>
      <c r="CM1741" s="15">
        <f t="shared" si="813"/>
        <v>0</v>
      </c>
      <c r="CN1741" s="15">
        <f t="shared" si="813"/>
        <v>0</v>
      </c>
      <c r="CO1741" s="15">
        <f t="shared" si="813"/>
        <v>0</v>
      </c>
      <c r="CP1741" s="15">
        <f t="shared" si="813"/>
        <v>0</v>
      </c>
      <c r="CQ1741" s="15">
        <f t="shared" si="813"/>
        <v>0</v>
      </c>
      <c r="CR1741" s="15">
        <f t="shared" si="813"/>
        <v>0</v>
      </c>
      <c r="CS1741" s="15">
        <f t="shared" si="813"/>
        <v>0</v>
      </c>
      <c r="CT1741" s="15">
        <f t="shared" si="813"/>
        <v>0</v>
      </c>
      <c r="CU1741" s="15">
        <f t="shared" si="813"/>
        <v>0</v>
      </c>
      <c r="CV1741" s="15">
        <f t="shared" si="813"/>
        <v>0</v>
      </c>
      <c r="CW1741" s="15">
        <f t="shared" si="813"/>
        <v>0</v>
      </c>
      <c r="CX1741" s="15">
        <f t="shared" si="813"/>
        <v>0</v>
      </c>
      <c r="CY1741" s="15">
        <v>0</v>
      </c>
      <c r="CZ1741" s="15">
        <f>IF(UPPER(TRIM(AH1741))="X",1,0)</f>
        <v>0</v>
      </c>
      <c r="DA1741" s="15">
        <v>0</v>
      </c>
      <c r="DB1741" s="16">
        <f>IF(UPPER(TRIM(AM1741))="P", 0, IF(UPPER(TRIM(AM1741))="C", 16384, IF(UPPER(TRIM(AM1741))="B", 32768, IF(UPPER(TRIM(AM1741))="U", 49152, -1))))</f>
        <v>0</v>
      </c>
      <c r="DC1741" s="16">
        <f>HEX2DEC(AN1741)</f>
        <v>12392</v>
      </c>
      <c r="DD1741" s="16">
        <f>IF(UPPER(TRIM(BB1741))="",0,IF(UPPER(TRIM(BB1741))="M",32,IF(UPPER(TRIM(BB1741))="H",64,IF(UPPER(TRIM(BB1741))="I",128,-1))))</f>
        <v>0</v>
      </c>
      <c r="DE1741" s="16">
        <f>IF(UPPER(TRIM(BC1741))="",0, IF(UPPER(TRIM(BC1741))="U",1,IF(UPPER(TRIM(BC1741))="A",2,IF(UPPER(TRIM(BC1741))="B1",4,IF(UPPER(TRIM(BC1741))="B2",8,IF(UPPER(TRIM(BC1741))="C",16,-1))))))</f>
        <v>0</v>
      </c>
      <c r="DF1741" s="17"/>
      <c r="DG1741" s="16">
        <v>746</v>
      </c>
      <c r="DH1741" s="16">
        <f>AK1741</f>
        <v>6302</v>
      </c>
      <c r="DI1741" s="16">
        <f>AL1741</f>
        <v>31</v>
      </c>
      <c r="DJ1741" s="16">
        <f>DB1741 + DC1741</f>
        <v>12392</v>
      </c>
      <c r="DK1741" s="16">
        <f>HEX2DEC(AO1741)</f>
        <v>0</v>
      </c>
      <c r="DL1741" s="16">
        <f>HEX2DEC(AP1741)</f>
        <v>12392</v>
      </c>
      <c r="DM1741" s="13">
        <v>0</v>
      </c>
      <c r="DN1741" s="16">
        <v>576</v>
      </c>
      <c r="DO1741" s="16">
        <f>BV1741*2^15+BW1741*2^14+BX1741*2^13+BY1741*2^12+BZ1741*2^11+CA1741*2^10+CB1741*2^9+CC1741*2^8+CD1741*2^7+CE1741*2^6+CF1741*2^5+CG1741*2^4+CH1741*2^3+CI1741*2^2+CJ1741*2^1+CK1741*2^0</f>
        <v>0</v>
      </c>
      <c r="DP1741" s="16">
        <f>CL1741*2^15+CM1741*2^14+CN1741*2^13+CO1741*2^12+CP1741*2^11+CQ1741*2^10+CR1741*2^9+CS1741*2^8+CT1741*2^7+CU1741*2^6+CV1741*2^5+CW1741*2^4+CX1741*2^3+CY1741*2^2+CZ1741*2^1+DA1741*2^0</f>
        <v>0</v>
      </c>
      <c r="DQ1741" s="16">
        <f>IF(DS1741=2,AT1741*1000,AT1741)</f>
        <v>125</v>
      </c>
      <c r="DR1741" s="16">
        <f>IF(DT1741=2,AU1741*1000,AU1741)</f>
        <v>125</v>
      </c>
      <c r="DS1741" s="16">
        <v>2</v>
      </c>
      <c r="DT1741" s="16">
        <v>2</v>
      </c>
      <c r="DU1741" s="16">
        <f>MAX(0,MIN(AX1741,3))*2^14+MAX(0,MIN(AY1741,3))*2^12+MAX(0,MIN(AZ1741,3))*2^10+MAX(0,MIN(BA1741,3))*2^8+IF(AW1741&lt;0,31,IF(AW1741&gt;30,30,AW1741))</f>
        <v>0</v>
      </c>
      <c r="DV1741" s="16">
        <f>DD1741 + DE1741</f>
        <v>0</v>
      </c>
      <c r="DW1741" s="138" t="s">
        <v>184</v>
      </c>
      <c r="DX1741" s="137" t="s">
        <v>273</v>
      </c>
      <c r="DY1741" s="137" t="s">
        <v>186</v>
      </c>
      <c r="DZ1741" s="17"/>
      <c r="EA1741" s="15"/>
      <c r="EB1741" s="15"/>
      <c r="EC1741" s="15"/>
      <c r="ED1741" s="15"/>
    </row>
    <row r="1742" spans="1:134" ht="15" hidden="1" customHeight="1" x14ac:dyDescent="0.3">
      <c r="A1742" s="220"/>
      <c r="B1742" s="139"/>
      <c r="C1742" s="553"/>
      <c r="D1742" s="257"/>
      <c r="E1742" s="204"/>
      <c r="F1742" s="257"/>
      <c r="G1742" s="204"/>
      <c r="H1742" s="257"/>
      <c r="I1742" s="257"/>
      <c r="J1742" s="257"/>
      <c r="K1742" s="257"/>
      <c r="L1742" s="257"/>
      <c r="M1742" s="257"/>
      <c r="N1742" s="257"/>
      <c r="O1742" s="257"/>
      <c r="P1742" s="257"/>
      <c r="Q1742" s="257"/>
      <c r="R1742" s="257"/>
      <c r="S1742" s="257"/>
      <c r="T1742" s="257"/>
      <c r="U1742" s="257"/>
      <c r="V1742" s="257"/>
      <c r="W1742" s="257"/>
      <c r="X1742" s="257"/>
      <c r="Y1742" s="257"/>
      <c r="Z1742" s="257"/>
      <c r="AA1742" s="257"/>
      <c r="AB1742" s="257"/>
      <c r="AC1742" s="257"/>
      <c r="AD1742" s="257"/>
      <c r="AE1742" s="257"/>
      <c r="AF1742" s="257"/>
      <c r="AG1742" s="257"/>
      <c r="AH1742" s="257"/>
      <c r="AI1742" s="257"/>
      <c r="AJ1742" s="128"/>
      <c r="AK1742" s="143"/>
      <c r="AL1742" s="143"/>
      <c r="AM1742" s="144"/>
      <c r="AN1742" s="145"/>
      <c r="AO1742" s="145"/>
      <c r="AP1742" s="145"/>
      <c r="AQ1742" s="132"/>
      <c r="AR1742" s="224"/>
      <c r="AS1742" s="12"/>
      <c r="AT1742" s="224"/>
      <c r="AU1742" s="224"/>
      <c r="AV1742" s="12"/>
      <c r="AW1742" s="12"/>
      <c r="AX1742" s="12"/>
      <c r="AY1742" s="12"/>
      <c r="AZ1742" s="12"/>
      <c r="BA1742" s="12"/>
      <c r="BB1742" s="14"/>
      <c r="BC1742" s="14"/>
      <c r="BD1742" s="15"/>
      <c r="BE1742" s="137"/>
      <c r="BF1742" s="146"/>
      <c r="BG1742" s="146"/>
      <c r="BH1742" s="146"/>
      <c r="BI1742" s="11"/>
      <c r="BJ1742" s="11"/>
      <c r="BK1742" s="11"/>
      <c r="BL1742" s="11"/>
      <c r="BM1742" s="11"/>
      <c r="BN1742" s="11"/>
      <c r="BO1742" s="11"/>
      <c r="BP1742" s="11"/>
      <c r="BQ1742" s="11"/>
      <c r="BR1742" s="11"/>
      <c r="BS1742" s="11"/>
      <c r="BT1742" s="11"/>
      <c r="BU1742" s="11"/>
      <c r="BV1742" s="15"/>
      <c r="BW1742" s="15"/>
      <c r="BX1742" s="15"/>
      <c r="BY1742" s="15"/>
      <c r="BZ1742" s="15"/>
      <c r="CA1742" s="15"/>
      <c r="CB1742" s="15"/>
      <c r="CC1742" s="15"/>
      <c r="CD1742" s="15"/>
      <c r="CE1742" s="15"/>
      <c r="CF1742" s="15"/>
      <c r="CG1742" s="15"/>
      <c r="CH1742" s="15"/>
      <c r="CI1742" s="15"/>
      <c r="CJ1742" s="15"/>
      <c r="CK1742" s="15"/>
      <c r="CL1742" s="15"/>
      <c r="CM1742" s="15"/>
      <c r="CN1742" s="15"/>
      <c r="CO1742" s="15"/>
      <c r="CP1742" s="15"/>
      <c r="CQ1742" s="15"/>
      <c r="CR1742" s="15"/>
      <c r="CS1742" s="15"/>
      <c r="CT1742" s="15"/>
      <c r="CU1742" s="15"/>
      <c r="CV1742" s="15"/>
      <c r="CW1742" s="15"/>
      <c r="CX1742" s="15"/>
      <c r="CY1742" s="15"/>
      <c r="CZ1742" s="15"/>
      <c r="DA1742" s="15"/>
      <c r="DB1742" s="16"/>
      <c r="DC1742" s="16"/>
      <c r="DD1742" s="16"/>
      <c r="DE1742" s="16"/>
      <c r="DF1742" s="17"/>
      <c r="DG1742" s="16"/>
      <c r="DH1742" s="16"/>
      <c r="DI1742" s="16"/>
      <c r="DJ1742" s="16"/>
      <c r="DK1742" s="16"/>
      <c r="DL1742" s="16"/>
      <c r="DM1742" s="128"/>
      <c r="DN1742" s="16"/>
      <c r="DO1742" s="16"/>
      <c r="DP1742" s="16"/>
      <c r="DQ1742" s="16"/>
      <c r="DR1742" s="16"/>
      <c r="DS1742" s="16"/>
      <c r="DT1742" s="16"/>
      <c r="DU1742" s="16"/>
      <c r="DV1742" s="16"/>
      <c r="DW1742" s="138"/>
      <c r="DX1742" s="137"/>
      <c r="DY1742" s="137"/>
      <c r="DZ1742" s="17"/>
      <c r="EA1742" s="15"/>
      <c r="EB1742" s="15"/>
      <c r="EC1742" s="15"/>
      <c r="ED1742" s="15"/>
    </row>
    <row r="1743" spans="1:134" ht="15" hidden="1" customHeight="1" x14ac:dyDescent="0.3">
      <c r="A1743" s="220"/>
      <c r="B1743" s="139"/>
      <c r="C1743" s="589" t="s">
        <v>2636</v>
      </c>
      <c r="D1743" s="495"/>
      <c r="E1743" s="496"/>
      <c r="F1743" s="495"/>
      <c r="G1743" s="497"/>
      <c r="H1743" s="495"/>
      <c r="I1743" s="497"/>
      <c r="J1743" s="497"/>
      <c r="K1743" s="498"/>
      <c r="L1743" s="495"/>
      <c r="M1743" s="495"/>
      <c r="N1743" s="495"/>
      <c r="O1743" s="495"/>
      <c r="P1743" s="496"/>
      <c r="Q1743" s="495"/>
      <c r="R1743" s="495"/>
      <c r="S1743" s="495"/>
      <c r="T1743" s="495"/>
      <c r="U1743" s="495"/>
      <c r="V1743" s="495"/>
      <c r="W1743" s="495"/>
      <c r="X1743" s="495"/>
      <c r="Y1743" s="495"/>
      <c r="Z1743" s="495"/>
      <c r="AA1743" s="495"/>
      <c r="AB1743" s="495"/>
      <c r="AC1743" s="495"/>
      <c r="AD1743" s="495"/>
      <c r="AE1743" s="495"/>
      <c r="AF1743" s="495"/>
      <c r="AG1743" s="495"/>
      <c r="AH1743" s="495"/>
      <c r="AI1743" s="495"/>
      <c r="AJ1743" s="148">
        <f>IF($DM1743=0,0,(IF(_xlfn.BITAND($DM1743, 128),"8,", "") &amp; IF(_xlfn.BITAND($DM1743,64),"7,", "") &amp; IF(_xlfn.BITAND($DM1743,7), _xlfn.BITAND($DM1743,7) &amp; ",", "") &amp; IF(_xlfn.BITAND($DM1743, 56), _xlfn.BITAND($DM1743, 56)/8, "")))</f>
        <v>0</v>
      </c>
      <c r="AK1743" s="499">
        <v>3563</v>
      </c>
      <c r="AL1743" s="499">
        <v>31</v>
      </c>
      <c r="AM1743" s="500" t="s">
        <v>165</v>
      </c>
      <c r="AN1743" s="501" t="s">
        <v>2637</v>
      </c>
      <c r="AO1743" s="501" t="s">
        <v>167</v>
      </c>
      <c r="AP1743" s="501" t="s">
        <v>2637</v>
      </c>
      <c r="AQ1743" s="12"/>
      <c r="AR1743" s="140" t="s">
        <v>2638</v>
      </c>
      <c r="AS1743" s="12"/>
      <c r="AT1743" s="198">
        <v>0.125</v>
      </c>
      <c r="AU1743" s="198">
        <v>0.125</v>
      </c>
      <c r="AV1743" s="12" t="s">
        <v>259</v>
      </c>
      <c r="AW1743" s="135">
        <v>0</v>
      </c>
      <c r="AX1743" s="135">
        <v>0</v>
      </c>
      <c r="AY1743" s="135">
        <v>0</v>
      </c>
      <c r="AZ1743" s="135">
        <v>0</v>
      </c>
      <c r="BA1743" s="135">
        <v>0</v>
      </c>
      <c r="BB1743" s="136"/>
      <c r="BC1743" s="136"/>
      <c r="BD1743" s="15"/>
      <c r="BE1743" s="137" t="str">
        <f>IF(C1743="","",C1743)</f>
        <v>MAP pegging reference out-of-range</v>
      </c>
      <c r="BF1743" s="11" t="s">
        <v>264</v>
      </c>
      <c r="BG1743" s="11" t="s">
        <v>265</v>
      </c>
      <c r="BH1743" s="11" t="s">
        <v>266</v>
      </c>
      <c r="BI1743" s="146" t="s">
        <v>484</v>
      </c>
      <c r="BJ1743" s="11" t="s">
        <v>268</v>
      </c>
      <c r="BK1743" s="11" t="s">
        <v>485</v>
      </c>
      <c r="BL1743" s="11" t="s">
        <v>486</v>
      </c>
      <c r="BM1743" s="11" t="s">
        <v>323</v>
      </c>
      <c r="BN1743" s="11" t="s">
        <v>182</v>
      </c>
      <c r="BO1743" s="11" t="s">
        <v>181</v>
      </c>
      <c r="BP1743" s="11" t="s">
        <v>272</v>
      </c>
      <c r="BQ1743" s="11" t="s">
        <v>180</v>
      </c>
      <c r="BR1743" s="11" t="s">
        <v>182</v>
      </c>
      <c r="BS1743" s="11" t="s">
        <v>183</v>
      </c>
      <c r="BT1743" s="11" t="s">
        <v>182</v>
      </c>
      <c r="BU1743" s="11"/>
      <c r="BV1743" s="15">
        <f>IF(UPPER(TRIM(D1743))="X",1,0)</f>
        <v>0</v>
      </c>
      <c r="BW1743" s="15">
        <f>IF(UPPER(TRIM(E1743))="X",1,0)</f>
        <v>0</v>
      </c>
      <c r="BX1743" s="15">
        <f>IF(UPPER(TRIM(F1743))="X",1,0)</f>
        <v>0</v>
      </c>
      <c r="BY1743" s="15">
        <f>IF(UPPER(TRIM(G1743))="X",1,0)</f>
        <v>0</v>
      </c>
      <c r="BZ1743" s="15">
        <f>IF(UPPER(TRIM(H1743))="X",1,0)</f>
        <v>0</v>
      </c>
      <c r="CA1743" s="15">
        <f>IF(UPPER(TRIM(J1743))="X",1,0)</f>
        <v>0</v>
      </c>
      <c r="CB1743" s="15">
        <f>IF(UPPER(TRIM(L1743))="X",1,0)</f>
        <v>0</v>
      </c>
      <c r="CC1743" s="15">
        <f>IF(UPPER(TRIM(M1743))="X",1,0)</f>
        <v>0</v>
      </c>
      <c r="CD1743" s="15">
        <f>IF(UPPER(TRIM(I1743))="X",1,0)</f>
        <v>0</v>
      </c>
      <c r="CE1743" s="15">
        <f>IF(UPPER(TRIM(K1743))="X",1,0)</f>
        <v>0</v>
      </c>
      <c r="CF1743" s="15">
        <f t="shared" ref="CF1743:CX1743" si="814">IF(UPPER(TRIM(N1743))="X",1,0)</f>
        <v>0</v>
      </c>
      <c r="CG1743" s="15">
        <f t="shared" si="814"/>
        <v>0</v>
      </c>
      <c r="CH1743" s="15">
        <f t="shared" si="814"/>
        <v>0</v>
      </c>
      <c r="CI1743" s="15">
        <f t="shared" si="814"/>
        <v>0</v>
      </c>
      <c r="CJ1743" s="15">
        <f t="shared" si="814"/>
        <v>0</v>
      </c>
      <c r="CK1743" s="15">
        <f t="shared" si="814"/>
        <v>0</v>
      </c>
      <c r="CL1743" s="15">
        <f t="shared" si="814"/>
        <v>0</v>
      </c>
      <c r="CM1743" s="15">
        <f t="shared" si="814"/>
        <v>0</v>
      </c>
      <c r="CN1743" s="15">
        <f t="shared" si="814"/>
        <v>0</v>
      </c>
      <c r="CO1743" s="15">
        <f t="shared" si="814"/>
        <v>0</v>
      </c>
      <c r="CP1743" s="15">
        <f t="shared" si="814"/>
        <v>0</v>
      </c>
      <c r="CQ1743" s="15">
        <f t="shared" si="814"/>
        <v>0</v>
      </c>
      <c r="CR1743" s="15">
        <f t="shared" si="814"/>
        <v>0</v>
      </c>
      <c r="CS1743" s="15">
        <f t="shared" si="814"/>
        <v>0</v>
      </c>
      <c r="CT1743" s="15">
        <f t="shared" si="814"/>
        <v>0</v>
      </c>
      <c r="CU1743" s="15">
        <f t="shared" si="814"/>
        <v>0</v>
      </c>
      <c r="CV1743" s="15">
        <f t="shared" si="814"/>
        <v>0</v>
      </c>
      <c r="CW1743" s="15">
        <f t="shared" si="814"/>
        <v>0</v>
      </c>
      <c r="CX1743" s="15">
        <f t="shared" si="814"/>
        <v>0</v>
      </c>
      <c r="CY1743" s="15">
        <v>0</v>
      </c>
      <c r="CZ1743" s="15">
        <f>IF(UPPER(TRIM(AH1743))="X",1,0)</f>
        <v>0</v>
      </c>
      <c r="DA1743" s="15">
        <v>0</v>
      </c>
      <c r="DB1743" s="16">
        <f>IF(UPPER(TRIM(AM1743))="P", 0, IF(UPPER(TRIM(AM1743))="C", 16384, IF(UPPER(TRIM(AM1743))="B", 32768, IF(UPPER(TRIM(AM1743))="U", 49152, -1))))</f>
        <v>0</v>
      </c>
      <c r="DC1743" s="16">
        <f>HEX2DEC(AN1743)</f>
        <v>12390</v>
      </c>
      <c r="DD1743" s="16">
        <f>IF(UPPER(TRIM(BB1743))="",0,IF(UPPER(TRIM(BB1743))="M",32,IF(UPPER(TRIM(BB1743))="H",64,IF(UPPER(TRIM(BB1743))="I",128,-1))))</f>
        <v>0</v>
      </c>
      <c r="DE1743" s="16">
        <f>IF(UPPER(TRIM(BC1743))="",0, IF(UPPER(TRIM(BC1743))="U",1,IF(UPPER(TRIM(BC1743))="A",2,IF(UPPER(TRIM(BC1743))="B1",4,IF(UPPER(TRIM(BC1743))="B2",8,IF(UPPER(TRIM(BC1743))="C",16,-1))))))</f>
        <v>0</v>
      </c>
      <c r="DF1743" s="17"/>
      <c r="DG1743" s="16">
        <v>676</v>
      </c>
      <c r="DH1743" s="16">
        <f>AK1743</f>
        <v>3563</v>
      </c>
      <c r="DI1743" s="16">
        <f>AL1743</f>
        <v>31</v>
      </c>
      <c r="DJ1743" s="16">
        <f>DB1743 + DC1743</f>
        <v>12390</v>
      </c>
      <c r="DK1743" s="16">
        <f>HEX2DEC(AO1743)</f>
        <v>0</v>
      </c>
      <c r="DL1743" s="16">
        <f>HEX2DEC(AP1743)</f>
        <v>12390</v>
      </c>
      <c r="DM1743" s="502">
        <v>0</v>
      </c>
      <c r="DN1743" s="16">
        <v>506</v>
      </c>
      <c r="DO1743" s="16">
        <f>BV1743*2^15+BW1743*2^14+BX1743*2^13+BY1743*2^12+BZ1743*2^11+CA1743*2^10+CB1743*2^9+CC1743*2^8+CD1743*2^7+CE1743*2^6+CF1743*2^5+CG1743*2^4+CH1743*2^3+CI1743*2^2+CJ1743*2^1+CK1743*2^0</f>
        <v>0</v>
      </c>
      <c r="DP1743" s="16">
        <f>CL1743*2^15+CM1743*2^14+CN1743*2^13+CO1743*2^12+CP1743*2^11+CQ1743*2^10+CR1743*2^9+CS1743*2^8+CT1743*2^7+CU1743*2^6+CV1743*2^5+CW1743*2^4+CX1743*2^3+CY1743*2^2+CZ1743*2^1+DA1743*2^0</f>
        <v>0</v>
      </c>
      <c r="DQ1743" s="16">
        <f>IF(DS1743=2,AT1743*1000,AT1743)</f>
        <v>125</v>
      </c>
      <c r="DR1743" s="16">
        <f>IF(DT1743=2,AU1743*1000,AU1743)</f>
        <v>125</v>
      </c>
      <c r="DS1743" s="16">
        <v>2</v>
      </c>
      <c r="DT1743" s="16">
        <v>2</v>
      </c>
      <c r="DU1743" s="16">
        <f>MAX(0,MIN(AX1743,3))*2^14+MAX(0,MIN(AY1743,3))*2^12+MAX(0,MIN(AZ1743,3))*2^10+MAX(0,MIN(BA1743,3))*2^8+IF(AW1743&lt;0,31,IF(AW1743&gt;30,30,AW1743))</f>
        <v>0</v>
      </c>
      <c r="DV1743" s="16">
        <f>DD1743 + DE1743</f>
        <v>0</v>
      </c>
      <c r="DW1743" s="138" t="s">
        <v>184</v>
      </c>
      <c r="DX1743" s="137" t="s">
        <v>273</v>
      </c>
      <c r="DY1743" s="137" t="s">
        <v>186</v>
      </c>
      <c r="DZ1743" s="17"/>
      <c r="EA1743" s="15"/>
      <c r="EB1743" s="15"/>
      <c r="EC1743" s="15"/>
      <c r="ED1743" s="15"/>
    </row>
    <row r="1744" spans="1:134" ht="15" hidden="1" customHeight="1" x14ac:dyDescent="0.3">
      <c r="A1744" s="220"/>
      <c r="B1744" s="139"/>
      <c r="C1744" s="553"/>
      <c r="D1744" s="257"/>
      <c r="E1744" s="257"/>
      <c r="F1744" s="257"/>
      <c r="G1744" s="204"/>
      <c r="H1744" s="257"/>
      <c r="I1744" s="204"/>
      <c r="J1744" s="204"/>
      <c r="K1744" s="257"/>
      <c r="L1744" s="257"/>
      <c r="M1744" s="257"/>
      <c r="N1744" s="257"/>
      <c r="O1744" s="257"/>
      <c r="P1744" s="257"/>
      <c r="Q1744" s="257"/>
      <c r="R1744" s="257"/>
      <c r="S1744" s="257"/>
      <c r="T1744" s="257"/>
      <c r="U1744" s="257"/>
      <c r="V1744" s="257"/>
      <c r="W1744" s="257"/>
      <c r="X1744" s="257"/>
      <c r="Y1744" s="257"/>
      <c r="Z1744" s="257"/>
      <c r="AA1744" s="257"/>
      <c r="AB1744" s="257"/>
      <c r="AC1744" s="257"/>
      <c r="AD1744" s="257"/>
      <c r="AE1744" s="257"/>
      <c r="AF1744" s="257"/>
      <c r="AG1744" s="257"/>
      <c r="AH1744" s="257"/>
      <c r="AI1744" s="257"/>
      <c r="AJ1744" s="148"/>
      <c r="AK1744" s="12"/>
      <c r="AL1744" s="12"/>
      <c r="AM1744" s="149"/>
      <c r="AN1744" s="150"/>
      <c r="AO1744" s="150"/>
      <c r="AP1744" s="150"/>
      <c r="AQ1744" s="140" t="s">
        <v>2639</v>
      </c>
      <c r="AR1744" s="261">
        <v>0.7</v>
      </c>
      <c r="AS1744" s="12" t="s">
        <v>284</v>
      </c>
      <c r="AT1744" s="224"/>
      <c r="AU1744" s="224"/>
      <c r="AV1744" s="12"/>
      <c r="AW1744" s="12"/>
      <c r="AX1744" s="12"/>
      <c r="AY1744" s="12"/>
      <c r="AZ1744" s="12"/>
      <c r="BA1744" s="12"/>
      <c r="BB1744" s="14"/>
      <c r="BC1744" s="14"/>
      <c r="BD1744" s="15"/>
      <c r="BE1744" s="137" t="s">
        <v>183</v>
      </c>
      <c r="BF1744" s="146"/>
      <c r="BG1744" s="146"/>
      <c r="BH1744" s="146"/>
      <c r="BI1744" s="11" t="s">
        <v>183</v>
      </c>
      <c r="BJ1744" s="11" t="s">
        <v>183</v>
      </c>
      <c r="BK1744" s="11" t="s">
        <v>183</v>
      </c>
      <c r="BL1744" s="11" t="s">
        <v>183</v>
      </c>
      <c r="BM1744" s="11" t="s">
        <v>183</v>
      </c>
      <c r="BN1744" s="11" t="s">
        <v>183</v>
      </c>
      <c r="BO1744" s="11" t="s">
        <v>183</v>
      </c>
      <c r="BP1744" s="11" t="s">
        <v>183</v>
      </c>
      <c r="BQ1744" s="11" t="s">
        <v>183</v>
      </c>
      <c r="BR1744" s="11" t="s">
        <v>183</v>
      </c>
      <c r="BS1744" s="11" t="s">
        <v>183</v>
      </c>
      <c r="BT1744" s="11" t="s">
        <v>183</v>
      </c>
      <c r="BU1744" s="11"/>
      <c r="BV1744" s="15"/>
      <c r="BW1744" s="15"/>
      <c r="BX1744" s="15"/>
      <c r="BY1744" s="15"/>
      <c r="BZ1744" s="15"/>
      <c r="CA1744" s="15"/>
      <c r="CB1744" s="15"/>
      <c r="CC1744" s="15"/>
      <c r="CD1744" s="15"/>
      <c r="CE1744" s="15"/>
      <c r="CF1744" s="15"/>
      <c r="CG1744" s="15"/>
      <c r="CH1744" s="15"/>
      <c r="CI1744" s="15"/>
      <c r="CJ1744" s="15"/>
      <c r="CK1744" s="15"/>
      <c r="CL1744" s="15"/>
      <c r="CM1744" s="15"/>
      <c r="CN1744" s="15"/>
      <c r="CO1744" s="15"/>
      <c r="CP1744" s="15"/>
      <c r="CQ1744" s="15"/>
      <c r="CR1744" s="15"/>
      <c r="CS1744" s="15"/>
      <c r="CT1744" s="15"/>
      <c r="CU1744" s="15"/>
      <c r="CV1744" s="15"/>
      <c r="CW1744" s="15"/>
      <c r="CX1744" s="15"/>
      <c r="CY1744" s="15"/>
      <c r="CZ1744" s="15"/>
      <c r="DA1744" s="15"/>
      <c r="DB1744" s="16"/>
      <c r="DC1744" s="16"/>
      <c r="DD1744" s="16"/>
      <c r="DE1744" s="16"/>
      <c r="DF1744" s="17"/>
      <c r="DG1744" s="16"/>
      <c r="DH1744" s="16"/>
      <c r="DI1744" s="16"/>
      <c r="DJ1744" s="16"/>
      <c r="DK1744" s="16"/>
      <c r="DL1744" s="16"/>
      <c r="DM1744" s="13"/>
      <c r="DN1744" s="16"/>
      <c r="DO1744" s="16"/>
      <c r="DP1744" s="16"/>
      <c r="DQ1744" s="16"/>
      <c r="DR1744" s="16"/>
      <c r="DS1744" s="16"/>
      <c r="DT1744" s="16"/>
      <c r="DU1744" s="16"/>
      <c r="DV1744" s="16"/>
      <c r="DW1744" s="138"/>
      <c r="DX1744" s="137"/>
      <c r="DY1744" s="137"/>
      <c r="DZ1744" s="17"/>
      <c r="EA1744" s="15"/>
      <c r="EB1744" s="15"/>
      <c r="EC1744" s="15"/>
      <c r="ED1744" s="15"/>
    </row>
    <row r="1745" spans="1:134" ht="15" hidden="1" customHeight="1" x14ac:dyDescent="0.3">
      <c r="A1745" s="220"/>
      <c r="B1745" s="503"/>
      <c r="C1745" s="567"/>
      <c r="D1745" s="203"/>
      <c r="E1745" s="203"/>
      <c r="F1745" s="203"/>
      <c r="G1745" s="203"/>
      <c r="H1745" s="203"/>
      <c r="I1745" s="203"/>
      <c r="J1745" s="203"/>
      <c r="K1745" s="203"/>
      <c r="L1745" s="203"/>
      <c r="M1745" s="203"/>
      <c r="N1745" s="203"/>
      <c r="O1745" s="203"/>
      <c r="P1745" s="203"/>
      <c r="Q1745" s="203"/>
      <c r="R1745" s="203"/>
      <c r="S1745" s="203"/>
      <c r="T1745" s="203"/>
      <c r="U1745" s="203"/>
      <c r="V1745" s="203"/>
      <c r="W1745" s="203"/>
      <c r="X1745" s="203"/>
      <c r="Y1745" s="203"/>
      <c r="Z1745" s="203"/>
      <c r="AA1745" s="203"/>
      <c r="AB1745" s="203"/>
      <c r="AC1745" s="203"/>
      <c r="AD1745" s="203"/>
      <c r="AE1745" s="203"/>
      <c r="AF1745" s="203"/>
      <c r="AG1745" s="203"/>
      <c r="AH1745" s="203"/>
      <c r="AI1745" s="203"/>
      <c r="AJ1745" s="285"/>
      <c r="AK1745" s="184"/>
      <c r="AL1745" s="184"/>
      <c r="AM1745" s="286"/>
      <c r="AN1745" s="287"/>
      <c r="AO1745" s="287"/>
      <c r="AP1745" s="287"/>
      <c r="AQ1745" s="295"/>
      <c r="AR1745" s="189"/>
      <c r="AS1745" s="184"/>
      <c r="AT1745" s="190"/>
      <c r="AU1745" s="341"/>
      <c r="AV1745" s="184"/>
      <c r="AW1745" s="184"/>
      <c r="AX1745" s="184"/>
      <c r="AY1745" s="184"/>
      <c r="AZ1745" s="184"/>
      <c r="BA1745" s="184"/>
      <c r="BB1745" s="186"/>
      <c r="BC1745" s="186"/>
      <c r="BD1745" s="15"/>
      <c r="BE1745" s="137" t="s">
        <v>183</v>
      </c>
      <c r="BF1745" s="146"/>
      <c r="BG1745" s="146"/>
      <c r="BH1745" s="146"/>
      <c r="BI1745" s="11" t="s">
        <v>183</v>
      </c>
      <c r="BJ1745" s="11" t="s">
        <v>183</v>
      </c>
      <c r="BK1745" s="11" t="s">
        <v>183</v>
      </c>
      <c r="BL1745" s="11" t="s">
        <v>183</v>
      </c>
      <c r="BM1745" s="11" t="s">
        <v>183</v>
      </c>
      <c r="BN1745" s="11" t="s">
        <v>183</v>
      </c>
      <c r="BO1745" s="11" t="s">
        <v>183</v>
      </c>
      <c r="BP1745" s="11" t="s">
        <v>183</v>
      </c>
      <c r="BQ1745" s="11" t="s">
        <v>183</v>
      </c>
      <c r="BR1745" s="11" t="s">
        <v>183</v>
      </c>
      <c r="BS1745" s="11" t="s">
        <v>183</v>
      </c>
      <c r="BT1745" s="11" t="s">
        <v>183</v>
      </c>
      <c r="BU1745" s="11"/>
      <c r="BV1745" s="15"/>
      <c r="BW1745" s="15"/>
      <c r="BX1745" s="15"/>
      <c r="BY1745" s="15"/>
      <c r="BZ1745" s="15"/>
      <c r="CA1745" s="15"/>
      <c r="CB1745" s="15"/>
      <c r="CC1745" s="15"/>
      <c r="CD1745" s="15"/>
      <c r="CE1745" s="15"/>
      <c r="CF1745" s="15"/>
      <c r="CG1745" s="15"/>
      <c r="CH1745" s="15"/>
      <c r="CI1745" s="15"/>
      <c r="CJ1745" s="15"/>
      <c r="CK1745" s="15"/>
      <c r="CL1745" s="15"/>
      <c r="CM1745" s="15"/>
      <c r="CN1745" s="15"/>
      <c r="CO1745" s="15"/>
      <c r="CP1745" s="15"/>
      <c r="CQ1745" s="15"/>
      <c r="CR1745" s="15"/>
      <c r="CS1745" s="15"/>
      <c r="CT1745" s="15"/>
      <c r="CU1745" s="15"/>
      <c r="CV1745" s="15"/>
      <c r="CW1745" s="15"/>
      <c r="CX1745" s="15"/>
      <c r="CY1745" s="15"/>
      <c r="CZ1745" s="15"/>
      <c r="DA1745" s="15"/>
      <c r="DB1745" s="16"/>
      <c r="DC1745" s="16"/>
      <c r="DD1745" s="16"/>
      <c r="DE1745" s="16"/>
      <c r="DF1745" s="17"/>
      <c r="DG1745" s="16"/>
      <c r="DH1745" s="16"/>
      <c r="DI1745" s="16"/>
      <c r="DJ1745" s="16"/>
      <c r="DK1745" s="16"/>
      <c r="DL1745" s="16"/>
      <c r="DM1745" s="185"/>
      <c r="DN1745" s="16"/>
      <c r="DO1745" s="16"/>
      <c r="DP1745" s="16"/>
      <c r="DQ1745" s="16"/>
      <c r="DR1745" s="16"/>
      <c r="DS1745" s="16"/>
      <c r="DT1745" s="16"/>
      <c r="DU1745" s="16"/>
      <c r="DV1745" s="16"/>
      <c r="DW1745" s="138"/>
      <c r="DX1745" s="137"/>
      <c r="DY1745" s="137"/>
      <c r="DZ1745" s="17"/>
      <c r="EA1745" s="15"/>
      <c r="EB1745" s="15"/>
      <c r="EC1745" s="15"/>
      <c r="ED1745" s="15"/>
    </row>
    <row r="1746" spans="1:134" ht="15" hidden="1" customHeight="1" x14ac:dyDescent="0.3">
      <c r="A1746" s="220"/>
      <c r="B1746" s="337" t="s">
        <v>2640</v>
      </c>
      <c r="C1746" s="561" t="s">
        <v>2641</v>
      </c>
      <c r="D1746" s="504"/>
      <c r="E1746" s="504"/>
      <c r="F1746" s="504"/>
      <c r="G1746" s="505"/>
      <c r="H1746" s="504"/>
      <c r="I1746" s="505"/>
      <c r="J1746" s="505"/>
      <c r="K1746" s="504"/>
      <c r="L1746" s="504"/>
      <c r="M1746" s="504"/>
      <c r="N1746" s="504"/>
      <c r="O1746" s="504"/>
      <c r="P1746" s="504"/>
      <c r="Q1746" s="504"/>
      <c r="R1746" s="504"/>
      <c r="S1746" s="504"/>
      <c r="T1746" s="504"/>
      <c r="U1746" s="504"/>
      <c r="V1746" s="504"/>
      <c r="W1746" s="504"/>
      <c r="X1746" s="504"/>
      <c r="Y1746" s="504"/>
      <c r="Z1746" s="504"/>
      <c r="AA1746" s="504"/>
      <c r="AB1746" s="504"/>
      <c r="AC1746" s="504"/>
      <c r="AD1746" s="504"/>
      <c r="AE1746" s="504"/>
      <c r="AF1746" s="504"/>
      <c r="AG1746" s="504"/>
      <c r="AH1746" s="504"/>
      <c r="AI1746" s="504"/>
      <c r="AJ1746" s="148">
        <f>IF($DM1746=0,0,(IF(_xlfn.BITAND($DM1746, 128),"8,", "") &amp; IF(_xlfn.BITAND($DM1746,64),"7,", "") &amp; IF(_xlfn.BITAND($DM1746,7), _xlfn.BITAND($DM1746,7) &amp; ",", "") &amp; IF(_xlfn.BITAND($DM1746, 56), _xlfn.BITAND($DM1746, 56)/8, "")))</f>
        <v>0</v>
      </c>
      <c r="AK1746" s="499">
        <v>516157</v>
      </c>
      <c r="AL1746" s="499">
        <v>7</v>
      </c>
      <c r="AM1746" s="500" t="s">
        <v>165</v>
      </c>
      <c r="AN1746" s="501" t="s">
        <v>2642</v>
      </c>
      <c r="AO1746" s="501" t="s">
        <v>167</v>
      </c>
      <c r="AP1746" s="501" t="s">
        <v>2642</v>
      </c>
      <c r="AQ1746" s="140" t="s">
        <v>2296</v>
      </c>
      <c r="AR1746" s="133">
        <v>20</v>
      </c>
      <c r="AS1746" s="12" t="s">
        <v>170</v>
      </c>
      <c r="AT1746" s="198">
        <v>1</v>
      </c>
      <c r="AU1746" s="198">
        <v>0.5</v>
      </c>
      <c r="AV1746" s="12" t="s">
        <v>259</v>
      </c>
      <c r="AW1746" s="135">
        <v>0</v>
      </c>
      <c r="AX1746" s="135">
        <v>0</v>
      </c>
      <c r="AY1746" s="135">
        <v>0</v>
      </c>
      <c r="AZ1746" s="135">
        <v>0</v>
      </c>
      <c r="BA1746" s="135">
        <v>0</v>
      </c>
      <c r="BB1746" s="136"/>
      <c r="BC1746" s="136"/>
      <c r="BD1746" s="15"/>
      <c r="BE1746" s="137" t="str">
        <f>IF(C1746="","",C1746)</f>
        <v>Unable to reach radiator bypass valve target position</v>
      </c>
      <c r="BF1746" s="146"/>
      <c r="BG1746" s="146"/>
      <c r="BH1746" s="146"/>
      <c r="BI1746" s="11"/>
      <c r="BJ1746" s="11"/>
      <c r="BK1746" s="11"/>
      <c r="BL1746" s="11"/>
      <c r="BM1746" s="11"/>
      <c r="BN1746" s="11"/>
      <c r="BO1746" s="11"/>
      <c r="BP1746" s="11"/>
      <c r="BQ1746" s="11"/>
      <c r="BR1746" s="11"/>
      <c r="BS1746" s="11"/>
      <c r="BT1746" s="11"/>
      <c r="BU1746" s="11"/>
      <c r="BV1746" s="15">
        <f>IF(UPPER(TRIM(D1746))="X",1,0)</f>
        <v>0</v>
      </c>
      <c r="BW1746" s="15">
        <f>IF(UPPER(TRIM(E1746))="X",1,0)</f>
        <v>0</v>
      </c>
      <c r="BX1746" s="15">
        <f>IF(UPPER(TRIM(F1746))="X",1,0)</f>
        <v>0</v>
      </c>
      <c r="BY1746" s="15">
        <f>IF(UPPER(TRIM(G1746))="X",1,0)</f>
        <v>0</v>
      </c>
      <c r="BZ1746" s="15">
        <f>IF(UPPER(TRIM(H1746))="X",1,0)</f>
        <v>0</v>
      </c>
      <c r="CA1746" s="15">
        <f>IF(UPPER(TRIM(J1746))="X",1,0)</f>
        <v>0</v>
      </c>
      <c r="CB1746" s="15">
        <f>IF(UPPER(TRIM(L1746))="X",1,0)</f>
        <v>0</v>
      </c>
      <c r="CC1746" s="15">
        <f>IF(UPPER(TRIM(M1746))="X",1,0)</f>
        <v>0</v>
      </c>
      <c r="CD1746" s="15">
        <f>IF(UPPER(TRIM(I1746))="X",1,0)</f>
        <v>0</v>
      </c>
      <c r="CE1746" s="15">
        <f>IF(UPPER(TRIM(K1746))="X",1,0)</f>
        <v>0</v>
      </c>
      <c r="CF1746" s="15">
        <f t="shared" ref="CF1746:CX1746" si="815">IF(UPPER(TRIM(N1746))="X",1,0)</f>
        <v>0</v>
      </c>
      <c r="CG1746" s="15">
        <f t="shared" si="815"/>
        <v>0</v>
      </c>
      <c r="CH1746" s="15">
        <f t="shared" si="815"/>
        <v>0</v>
      </c>
      <c r="CI1746" s="15">
        <f t="shared" si="815"/>
        <v>0</v>
      </c>
      <c r="CJ1746" s="15">
        <f t="shared" si="815"/>
        <v>0</v>
      </c>
      <c r="CK1746" s="15">
        <f t="shared" si="815"/>
        <v>0</v>
      </c>
      <c r="CL1746" s="15">
        <f t="shared" si="815"/>
        <v>0</v>
      </c>
      <c r="CM1746" s="15">
        <f t="shared" si="815"/>
        <v>0</v>
      </c>
      <c r="CN1746" s="15">
        <f t="shared" si="815"/>
        <v>0</v>
      </c>
      <c r="CO1746" s="15">
        <f t="shared" si="815"/>
        <v>0</v>
      </c>
      <c r="CP1746" s="15">
        <f t="shared" si="815"/>
        <v>0</v>
      </c>
      <c r="CQ1746" s="15">
        <f t="shared" si="815"/>
        <v>0</v>
      </c>
      <c r="CR1746" s="15">
        <f t="shared" si="815"/>
        <v>0</v>
      </c>
      <c r="CS1746" s="15">
        <f t="shared" si="815"/>
        <v>0</v>
      </c>
      <c r="CT1746" s="15">
        <f t="shared" si="815"/>
        <v>0</v>
      </c>
      <c r="CU1746" s="15">
        <f t="shared" si="815"/>
        <v>0</v>
      </c>
      <c r="CV1746" s="15">
        <f t="shared" si="815"/>
        <v>0</v>
      </c>
      <c r="CW1746" s="15">
        <f t="shared" si="815"/>
        <v>0</v>
      </c>
      <c r="CX1746" s="15">
        <f t="shared" si="815"/>
        <v>0</v>
      </c>
      <c r="CY1746" s="15">
        <v>0</v>
      </c>
      <c r="CZ1746" s="15">
        <f>IF(UPPER(TRIM(AH1746))="X",1,0)</f>
        <v>0</v>
      </c>
      <c r="DA1746" s="15">
        <v>0</v>
      </c>
      <c r="DB1746" s="16">
        <f>IF(UPPER(TRIM(AM1746))="P", 0, IF(UPPER(TRIM(AM1746))="C", 16384, IF(UPPER(TRIM(AM1746))="B", 32768, IF(UPPER(TRIM(AM1746))="U", 49152, -1))))</f>
        <v>0</v>
      </c>
      <c r="DC1746" s="16">
        <f>HEX2DEC(AN1746)</f>
        <v>4174</v>
      </c>
      <c r="DD1746" s="16">
        <f>IF(UPPER(TRIM(BB1746))="",0,IF(UPPER(TRIM(BB1746))="M",32,IF(UPPER(TRIM(BB1746))="H",64,IF(UPPER(TRIM(BB1746))="I",128,-1))))</f>
        <v>0</v>
      </c>
      <c r="DE1746" s="16">
        <f>IF(UPPER(TRIM(BC1746))="",0, IF(UPPER(TRIM(BC1746))="U",1,IF(UPPER(TRIM(BC1746))="A",2,IF(UPPER(TRIM(BC1746))="B1",4,IF(UPPER(TRIM(BC1746))="B2",8,IF(UPPER(TRIM(BC1746))="C",16,-1))))))</f>
        <v>0</v>
      </c>
      <c r="DF1746" s="17"/>
      <c r="DG1746" s="16">
        <v>870</v>
      </c>
      <c r="DH1746" s="16">
        <f>AK1746</f>
        <v>516157</v>
      </c>
      <c r="DI1746" s="16">
        <f>AL1746</f>
        <v>7</v>
      </c>
      <c r="DJ1746" s="16">
        <f>DB1746 + DC1746</f>
        <v>4174</v>
      </c>
      <c r="DK1746" s="16">
        <f>HEX2DEC(AO1746)</f>
        <v>0</v>
      </c>
      <c r="DL1746" s="16">
        <f>HEX2DEC(AP1746)</f>
        <v>4174</v>
      </c>
      <c r="DM1746" s="13">
        <v>0</v>
      </c>
      <c r="DN1746" s="16">
        <v>697</v>
      </c>
      <c r="DO1746" s="16">
        <f>BV1746*2^15+BW1746*2^14+BX1746*2^13+BY1746*2^12+BZ1746*2^11+CA1746*2^10+CB1746*2^9+CC1746*2^8+CD1746*2^7+CE1746*2^6+CF1746*2^5+CG1746*2^4+CH1746*2^3+CI1746*2^2+CJ1746*2^1+CK1746*2^0</f>
        <v>0</v>
      </c>
      <c r="DP1746" s="16">
        <f>CL1746*2^15+CM1746*2^14+CN1746*2^13+CO1746*2^12+CP1746*2^11+CQ1746*2^10+CR1746*2^9+CS1746*2^8+CT1746*2^7+CU1746*2^6+CV1746*2^5+CW1746*2^4+CX1746*2^3+CY1746*2^2+CZ1746*2^1+DA1746*2^0</f>
        <v>0</v>
      </c>
      <c r="DQ1746" s="16">
        <f>IF(DS1746=2,AT1746*1000,AT1746)</f>
        <v>1000</v>
      </c>
      <c r="DR1746" s="16">
        <f>IF(DT1746=2,AU1746*1000,AU1746)</f>
        <v>500</v>
      </c>
      <c r="DS1746" s="16">
        <v>2</v>
      </c>
      <c r="DT1746" s="16">
        <v>2</v>
      </c>
      <c r="DU1746" s="16">
        <f>MAX(0,MIN(AX1746,3))*2^14+MAX(0,MIN(AY1746,3))*2^12+MAX(0,MIN(AZ1746,3))*2^10+MAX(0,MIN(BA1746,3))*2^8+IF(AW1746&lt;0,31,IF(AW1746&gt;30,30,AW1746))</f>
        <v>0</v>
      </c>
      <c r="DV1746" s="16">
        <f>DD1746 + DE1746</f>
        <v>0</v>
      </c>
      <c r="DW1746" s="138"/>
      <c r="DX1746" s="137"/>
      <c r="DY1746" s="137"/>
      <c r="DZ1746" s="17"/>
      <c r="EA1746" s="15"/>
      <c r="EB1746" s="15"/>
      <c r="EC1746" s="15"/>
      <c r="ED1746" s="15"/>
    </row>
    <row r="1747" spans="1:134" ht="15" hidden="1" customHeight="1" x14ac:dyDescent="0.3">
      <c r="A1747" s="220"/>
      <c r="B1747" s="337" t="s">
        <v>2643</v>
      </c>
      <c r="C1747" s="553"/>
      <c r="D1747" s="257"/>
      <c r="E1747" s="257"/>
      <c r="F1747" s="257"/>
      <c r="G1747" s="204"/>
      <c r="H1747" s="257"/>
      <c r="I1747" s="204"/>
      <c r="J1747" s="204"/>
      <c r="K1747" s="257"/>
      <c r="L1747" s="257"/>
      <c r="M1747" s="257"/>
      <c r="N1747" s="257"/>
      <c r="O1747" s="257"/>
      <c r="P1747" s="257"/>
      <c r="Q1747" s="257"/>
      <c r="R1747" s="257"/>
      <c r="S1747" s="257"/>
      <c r="T1747" s="257"/>
      <c r="U1747" s="257"/>
      <c r="V1747" s="257"/>
      <c r="W1747" s="257"/>
      <c r="X1747" s="257"/>
      <c r="Y1747" s="257"/>
      <c r="Z1747" s="257"/>
      <c r="AA1747" s="257"/>
      <c r="AB1747" s="257"/>
      <c r="AC1747" s="257"/>
      <c r="AD1747" s="257"/>
      <c r="AE1747" s="257"/>
      <c r="AF1747" s="257"/>
      <c r="AG1747" s="257"/>
      <c r="AH1747" s="257"/>
      <c r="AI1747" s="257"/>
      <c r="AJ1747" s="148"/>
      <c r="AK1747" s="12"/>
      <c r="AL1747" s="12"/>
      <c r="AM1747" s="149"/>
      <c r="AN1747" s="150"/>
      <c r="AO1747" s="150"/>
      <c r="AP1747" s="150"/>
      <c r="AQ1747" s="132" t="s">
        <v>1566</v>
      </c>
      <c r="AR1747" s="134">
        <v>500</v>
      </c>
      <c r="AS1747" s="12" t="s">
        <v>1220</v>
      </c>
      <c r="AT1747" s="224"/>
      <c r="AU1747" s="224"/>
      <c r="AV1747" s="12"/>
      <c r="AW1747" s="12"/>
      <c r="AX1747" s="12"/>
      <c r="AY1747" s="12"/>
      <c r="AZ1747" s="12"/>
      <c r="BA1747" s="12"/>
      <c r="BB1747" s="14"/>
      <c r="BC1747" s="14"/>
      <c r="BD1747" s="15"/>
      <c r="BE1747" s="137"/>
      <c r="BF1747" s="146"/>
      <c r="BG1747" s="146"/>
      <c r="BH1747" s="146"/>
      <c r="BI1747" s="11"/>
      <c r="BJ1747" s="11"/>
      <c r="BK1747" s="11"/>
      <c r="BL1747" s="11"/>
      <c r="BM1747" s="11"/>
      <c r="BN1747" s="11"/>
      <c r="BO1747" s="11"/>
      <c r="BP1747" s="11"/>
      <c r="BQ1747" s="11"/>
      <c r="BR1747" s="11"/>
      <c r="BS1747" s="11"/>
      <c r="BT1747" s="11"/>
      <c r="BU1747" s="11"/>
      <c r="BV1747" s="15"/>
      <c r="BW1747" s="15"/>
      <c r="BX1747" s="15"/>
      <c r="BY1747" s="15"/>
      <c r="BZ1747" s="15"/>
      <c r="CA1747" s="15"/>
      <c r="CB1747" s="15"/>
      <c r="CC1747" s="15"/>
      <c r="CD1747" s="15"/>
      <c r="CE1747" s="15"/>
      <c r="CF1747" s="15"/>
      <c r="CG1747" s="15"/>
      <c r="CH1747" s="15"/>
      <c r="CI1747" s="15"/>
      <c r="CJ1747" s="15"/>
      <c r="CK1747" s="15"/>
      <c r="CL1747" s="15"/>
      <c r="CM1747" s="15"/>
      <c r="CN1747" s="15"/>
      <c r="CO1747" s="15"/>
      <c r="CP1747" s="15"/>
      <c r="CQ1747" s="15"/>
      <c r="CR1747" s="15"/>
      <c r="CS1747" s="15"/>
      <c r="CT1747" s="15"/>
      <c r="CU1747" s="15"/>
      <c r="CV1747" s="15"/>
      <c r="CW1747" s="15"/>
      <c r="CX1747" s="15"/>
      <c r="CY1747" s="15"/>
      <c r="CZ1747" s="15"/>
      <c r="DA1747" s="15"/>
      <c r="DB1747" s="16"/>
      <c r="DC1747" s="16"/>
      <c r="DD1747" s="16"/>
      <c r="DE1747" s="16"/>
      <c r="DF1747" s="17"/>
      <c r="DG1747" s="16"/>
      <c r="DH1747" s="16"/>
      <c r="DI1747" s="16"/>
      <c r="DJ1747" s="16"/>
      <c r="DK1747" s="16"/>
      <c r="DL1747" s="16"/>
      <c r="DM1747" s="13"/>
      <c r="DN1747" s="16"/>
      <c r="DO1747" s="16"/>
      <c r="DP1747" s="16"/>
      <c r="DQ1747" s="16"/>
      <c r="DR1747" s="16"/>
      <c r="DS1747" s="16"/>
      <c r="DT1747" s="16"/>
      <c r="DU1747" s="16"/>
      <c r="DV1747" s="16"/>
      <c r="DW1747" s="138"/>
      <c r="DX1747" s="137"/>
      <c r="DY1747" s="137"/>
      <c r="DZ1747" s="17"/>
      <c r="EA1747" s="15"/>
      <c r="EB1747" s="15"/>
      <c r="EC1747" s="15"/>
      <c r="ED1747" s="15"/>
    </row>
    <row r="1748" spans="1:134" ht="15" hidden="1" customHeight="1" x14ac:dyDescent="0.3">
      <c r="A1748" s="154"/>
      <c r="B1748" s="337" t="s">
        <v>2297</v>
      </c>
      <c r="C1748" s="553"/>
      <c r="D1748" s="257"/>
      <c r="E1748" s="257"/>
      <c r="F1748" s="257"/>
      <c r="G1748" s="204"/>
      <c r="H1748" s="257"/>
      <c r="I1748" s="204"/>
      <c r="J1748" s="204"/>
      <c r="K1748" s="257"/>
      <c r="L1748" s="257"/>
      <c r="M1748" s="257"/>
      <c r="N1748" s="257"/>
      <c r="O1748" s="257"/>
      <c r="P1748" s="257"/>
      <c r="Q1748" s="257"/>
      <c r="R1748" s="257"/>
      <c r="S1748" s="257"/>
      <c r="T1748" s="257"/>
      <c r="U1748" s="257"/>
      <c r="V1748" s="257"/>
      <c r="W1748" s="257"/>
      <c r="X1748" s="257"/>
      <c r="Y1748" s="257"/>
      <c r="Z1748" s="257"/>
      <c r="AA1748" s="257"/>
      <c r="AB1748" s="257"/>
      <c r="AC1748" s="257"/>
      <c r="AD1748" s="257"/>
      <c r="AE1748" s="257"/>
      <c r="AF1748" s="257"/>
      <c r="AG1748" s="257"/>
      <c r="AH1748" s="257"/>
      <c r="AI1748" s="257"/>
      <c r="AJ1748" s="148"/>
      <c r="AK1748" s="12"/>
      <c r="AL1748" s="12"/>
      <c r="AM1748" s="149"/>
      <c r="AN1748" s="150"/>
      <c r="AO1748" s="150"/>
      <c r="AP1748" s="150"/>
      <c r="AQ1748" s="140" t="s">
        <v>1567</v>
      </c>
      <c r="AR1748" s="133">
        <v>9</v>
      </c>
      <c r="AS1748" s="12" t="s">
        <v>346</v>
      </c>
      <c r="AT1748" s="224"/>
      <c r="AU1748" s="224"/>
      <c r="AV1748" s="12"/>
      <c r="AW1748" s="12"/>
      <c r="AX1748" s="12"/>
      <c r="AY1748" s="12"/>
      <c r="AZ1748" s="12"/>
      <c r="BA1748" s="12"/>
      <c r="BB1748" s="14"/>
      <c r="BC1748" s="14"/>
      <c r="BD1748" s="15"/>
      <c r="BE1748" s="137"/>
      <c r="BF1748" s="146"/>
      <c r="BG1748" s="146"/>
      <c r="BH1748" s="146"/>
      <c r="BI1748" s="11"/>
      <c r="BJ1748" s="11"/>
      <c r="BK1748" s="11"/>
      <c r="BL1748" s="11"/>
      <c r="BM1748" s="11"/>
      <c r="BN1748" s="11"/>
      <c r="BO1748" s="11"/>
      <c r="BP1748" s="11"/>
      <c r="BQ1748" s="11"/>
      <c r="BR1748" s="11"/>
      <c r="BS1748" s="11"/>
      <c r="BT1748" s="11"/>
      <c r="BU1748" s="11"/>
      <c r="BV1748" s="15"/>
      <c r="BW1748" s="15"/>
      <c r="BX1748" s="15"/>
      <c r="BY1748" s="15"/>
      <c r="BZ1748" s="15"/>
      <c r="CA1748" s="15"/>
      <c r="CB1748" s="15"/>
      <c r="CC1748" s="15"/>
      <c r="CD1748" s="15"/>
      <c r="CE1748" s="15"/>
      <c r="CF1748" s="15"/>
      <c r="CG1748" s="15"/>
      <c r="CH1748" s="15"/>
      <c r="CI1748" s="15"/>
      <c r="CJ1748" s="15"/>
      <c r="CK1748" s="15"/>
      <c r="CL1748" s="15"/>
      <c r="CM1748" s="15"/>
      <c r="CN1748" s="15"/>
      <c r="CO1748" s="15"/>
      <c r="CP1748" s="15"/>
      <c r="CQ1748" s="15"/>
      <c r="CR1748" s="15"/>
      <c r="CS1748" s="15"/>
      <c r="CT1748" s="15"/>
      <c r="CU1748" s="15"/>
      <c r="CV1748" s="15"/>
      <c r="CW1748" s="15"/>
      <c r="CX1748" s="15"/>
      <c r="CY1748" s="15"/>
      <c r="CZ1748" s="15"/>
      <c r="DA1748" s="15"/>
      <c r="DB1748" s="16"/>
      <c r="DC1748" s="16"/>
      <c r="DD1748" s="16"/>
      <c r="DE1748" s="16"/>
      <c r="DF1748" s="17"/>
      <c r="DG1748" s="16"/>
      <c r="DH1748" s="16"/>
      <c r="DI1748" s="16"/>
      <c r="DJ1748" s="16"/>
      <c r="DK1748" s="16"/>
      <c r="DL1748" s="16"/>
      <c r="DM1748" s="13"/>
      <c r="DN1748" s="16"/>
      <c r="DO1748" s="16"/>
      <c r="DP1748" s="16"/>
      <c r="DQ1748" s="16"/>
      <c r="DR1748" s="16"/>
      <c r="DS1748" s="16"/>
      <c r="DT1748" s="16"/>
      <c r="DU1748" s="16"/>
      <c r="DV1748" s="16"/>
      <c r="DW1748" s="138"/>
      <c r="DX1748" s="137"/>
      <c r="DY1748" s="137"/>
      <c r="DZ1748" s="17"/>
      <c r="EA1748" s="15"/>
      <c r="EB1748" s="15"/>
      <c r="EC1748" s="15"/>
      <c r="ED1748" s="15"/>
    </row>
    <row r="1749" spans="1:134" ht="15" hidden="1" customHeight="1" x14ac:dyDescent="0.3">
      <c r="A1749" s="153"/>
      <c r="B1749" s="337" t="s">
        <v>2644</v>
      </c>
      <c r="C1749" s="553"/>
      <c r="D1749" s="257"/>
      <c r="E1749" s="257"/>
      <c r="F1749" s="257"/>
      <c r="G1749" s="204"/>
      <c r="H1749" s="257"/>
      <c r="I1749" s="204"/>
      <c r="J1749" s="204"/>
      <c r="K1749" s="257"/>
      <c r="L1749" s="257"/>
      <c r="M1749" s="257"/>
      <c r="N1749" s="257"/>
      <c r="O1749" s="257"/>
      <c r="P1749" s="257"/>
      <c r="Q1749" s="257"/>
      <c r="R1749" s="257"/>
      <c r="S1749" s="257"/>
      <c r="T1749" s="257"/>
      <c r="U1749" s="257"/>
      <c r="V1749" s="257"/>
      <c r="W1749" s="257"/>
      <c r="X1749" s="257"/>
      <c r="Y1749" s="257"/>
      <c r="Z1749" s="257"/>
      <c r="AA1749" s="257"/>
      <c r="AB1749" s="257"/>
      <c r="AC1749" s="257"/>
      <c r="AD1749" s="257"/>
      <c r="AE1749" s="257"/>
      <c r="AF1749" s="257"/>
      <c r="AG1749" s="257"/>
      <c r="AH1749" s="257"/>
      <c r="AI1749" s="257"/>
      <c r="AJ1749" s="148"/>
      <c r="AK1749" s="12"/>
      <c r="AL1749" s="12"/>
      <c r="AM1749" s="149"/>
      <c r="AN1749" s="150"/>
      <c r="AO1749" s="150"/>
      <c r="AP1749" s="150"/>
      <c r="AQ1749" s="140"/>
      <c r="AR1749" s="336"/>
      <c r="AS1749" s="12"/>
      <c r="AT1749" s="224"/>
      <c r="AU1749" s="224"/>
      <c r="AV1749" s="12"/>
      <c r="AW1749" s="12"/>
      <c r="AX1749" s="12"/>
      <c r="AY1749" s="12"/>
      <c r="AZ1749" s="12"/>
      <c r="BA1749" s="12"/>
      <c r="BB1749" s="14"/>
      <c r="BC1749" s="14"/>
      <c r="BD1749" s="15"/>
      <c r="BE1749" s="137"/>
      <c r="BF1749" s="146"/>
      <c r="BG1749" s="146"/>
      <c r="BH1749" s="146"/>
      <c r="BI1749" s="11"/>
      <c r="BJ1749" s="11"/>
      <c r="BK1749" s="11"/>
      <c r="BL1749" s="11"/>
      <c r="BM1749" s="11"/>
      <c r="BN1749" s="11"/>
      <c r="BO1749" s="11"/>
      <c r="BP1749" s="11"/>
      <c r="BQ1749" s="11"/>
      <c r="BR1749" s="11"/>
      <c r="BS1749" s="11"/>
      <c r="BT1749" s="11"/>
      <c r="BU1749" s="11"/>
      <c r="BV1749" s="15"/>
      <c r="BW1749" s="15"/>
      <c r="BX1749" s="15"/>
      <c r="BY1749" s="15"/>
      <c r="BZ1749" s="15"/>
      <c r="CA1749" s="15"/>
      <c r="CB1749" s="15"/>
      <c r="CC1749" s="15"/>
      <c r="CD1749" s="15"/>
      <c r="CE1749" s="15"/>
      <c r="CF1749" s="15"/>
      <c r="CG1749" s="15"/>
      <c r="CH1749" s="15"/>
      <c r="CI1749" s="15"/>
      <c r="CJ1749" s="15"/>
      <c r="CK1749" s="15"/>
      <c r="CL1749" s="15"/>
      <c r="CM1749" s="15"/>
      <c r="CN1749" s="15"/>
      <c r="CO1749" s="15"/>
      <c r="CP1749" s="15"/>
      <c r="CQ1749" s="15"/>
      <c r="CR1749" s="15"/>
      <c r="CS1749" s="15"/>
      <c r="CT1749" s="15"/>
      <c r="CU1749" s="15"/>
      <c r="CV1749" s="15"/>
      <c r="CW1749" s="15"/>
      <c r="CX1749" s="15"/>
      <c r="CY1749" s="15"/>
      <c r="CZ1749" s="15"/>
      <c r="DA1749" s="15"/>
      <c r="DB1749" s="16"/>
      <c r="DC1749" s="16"/>
      <c r="DD1749" s="16"/>
      <c r="DE1749" s="16"/>
      <c r="DF1749" s="17"/>
      <c r="DG1749" s="16"/>
      <c r="DH1749" s="16"/>
      <c r="DI1749" s="16"/>
      <c r="DJ1749" s="16"/>
      <c r="DK1749" s="16"/>
      <c r="DL1749" s="16"/>
      <c r="DM1749" s="13"/>
      <c r="DN1749" s="16"/>
      <c r="DO1749" s="16"/>
      <c r="DP1749" s="16"/>
      <c r="DQ1749" s="16"/>
      <c r="DR1749" s="16"/>
      <c r="DS1749" s="16"/>
      <c r="DT1749" s="16"/>
      <c r="DU1749" s="16"/>
      <c r="DV1749" s="16"/>
      <c r="DW1749" s="138"/>
      <c r="DX1749" s="137"/>
      <c r="DY1749" s="137"/>
      <c r="DZ1749" s="17"/>
      <c r="EA1749" s="15"/>
      <c r="EB1749" s="15"/>
      <c r="EC1749" s="15"/>
      <c r="ED1749" s="15"/>
    </row>
    <row r="1750" spans="1:134" ht="15" hidden="1" customHeight="1" x14ac:dyDescent="0.3">
      <c r="A1750" s="153"/>
      <c r="B1750" s="503"/>
      <c r="C1750" s="567"/>
      <c r="D1750" s="184"/>
      <c r="E1750" s="184"/>
      <c r="F1750" s="184"/>
      <c r="G1750" s="184"/>
      <c r="H1750" s="184"/>
      <c r="I1750" s="184"/>
      <c r="J1750" s="184"/>
      <c r="K1750" s="184"/>
      <c r="L1750" s="184"/>
      <c r="M1750" s="184"/>
      <c r="N1750" s="184"/>
      <c r="O1750" s="184"/>
      <c r="P1750" s="184"/>
      <c r="Q1750" s="184"/>
      <c r="R1750" s="184"/>
      <c r="S1750" s="184"/>
      <c r="T1750" s="184"/>
      <c r="U1750" s="184"/>
      <c r="V1750" s="184"/>
      <c r="W1750" s="184"/>
      <c r="X1750" s="184"/>
      <c r="Y1750" s="184"/>
      <c r="Z1750" s="184"/>
      <c r="AA1750" s="184"/>
      <c r="AB1750" s="184"/>
      <c r="AC1750" s="184"/>
      <c r="AD1750" s="184"/>
      <c r="AE1750" s="184"/>
      <c r="AF1750" s="184"/>
      <c r="AG1750" s="184"/>
      <c r="AH1750" s="184"/>
      <c r="AI1750" s="184"/>
      <c r="AJ1750" s="285"/>
      <c r="AK1750" s="184"/>
      <c r="AL1750" s="184"/>
      <c r="AM1750" s="286"/>
      <c r="AN1750" s="287"/>
      <c r="AO1750" s="287"/>
      <c r="AP1750" s="287"/>
      <c r="AQ1750" s="295"/>
      <c r="AR1750" s="189"/>
      <c r="AS1750" s="184"/>
      <c r="AT1750" s="190"/>
      <c r="AU1750" s="341"/>
      <c r="AV1750" s="184"/>
      <c r="AW1750" s="184"/>
      <c r="AX1750" s="184"/>
      <c r="AY1750" s="184"/>
      <c r="AZ1750" s="184"/>
      <c r="BA1750" s="184"/>
      <c r="BB1750" s="186"/>
      <c r="BC1750" s="186"/>
      <c r="BD1750" s="15"/>
      <c r="BE1750" s="137"/>
      <c r="BF1750" s="146"/>
      <c r="BG1750" s="146"/>
      <c r="BH1750" s="146"/>
      <c r="BI1750" s="11"/>
      <c r="BJ1750" s="11"/>
      <c r="BK1750" s="11"/>
      <c r="BL1750" s="11"/>
      <c r="BM1750" s="11"/>
      <c r="BN1750" s="11"/>
      <c r="BO1750" s="11"/>
      <c r="BP1750" s="11"/>
      <c r="BQ1750" s="11"/>
      <c r="BR1750" s="11"/>
      <c r="BS1750" s="11"/>
      <c r="BT1750" s="11"/>
      <c r="BU1750" s="11"/>
      <c r="BV1750" s="15"/>
      <c r="BW1750" s="15"/>
      <c r="BX1750" s="15"/>
      <c r="BY1750" s="15"/>
      <c r="BZ1750" s="15"/>
      <c r="CA1750" s="15"/>
      <c r="CB1750" s="15"/>
      <c r="CC1750" s="15"/>
      <c r="CD1750" s="15"/>
      <c r="CE1750" s="15"/>
      <c r="CF1750" s="15"/>
      <c r="CG1750" s="15"/>
      <c r="CH1750" s="15"/>
      <c r="CI1750" s="15"/>
      <c r="CJ1750" s="15"/>
      <c r="CK1750" s="15"/>
      <c r="CL1750" s="15"/>
      <c r="CM1750" s="15"/>
      <c r="CN1750" s="15"/>
      <c r="CO1750" s="15"/>
      <c r="CP1750" s="15"/>
      <c r="CQ1750" s="15"/>
      <c r="CR1750" s="15"/>
      <c r="CS1750" s="15"/>
      <c r="CT1750" s="15"/>
      <c r="CU1750" s="15"/>
      <c r="CV1750" s="15"/>
      <c r="CW1750" s="15"/>
      <c r="CX1750" s="15"/>
      <c r="CY1750" s="15"/>
      <c r="CZ1750" s="15"/>
      <c r="DA1750" s="15"/>
      <c r="DB1750" s="16"/>
      <c r="DC1750" s="16"/>
      <c r="DD1750" s="16"/>
      <c r="DE1750" s="16"/>
      <c r="DF1750" s="17"/>
      <c r="DG1750" s="16"/>
      <c r="DH1750" s="16"/>
      <c r="DI1750" s="16"/>
      <c r="DJ1750" s="16"/>
      <c r="DK1750" s="16"/>
      <c r="DL1750" s="16"/>
      <c r="DM1750" s="13"/>
      <c r="DN1750" s="16"/>
      <c r="DO1750" s="16"/>
      <c r="DP1750" s="16"/>
      <c r="DQ1750" s="16"/>
      <c r="DR1750" s="16"/>
      <c r="DS1750" s="16"/>
      <c r="DT1750" s="16"/>
      <c r="DU1750" s="16"/>
      <c r="DV1750" s="16"/>
      <c r="DW1750" s="138"/>
      <c r="DX1750" s="137"/>
      <c r="DY1750" s="137"/>
      <c r="DZ1750" s="17"/>
      <c r="EA1750" s="15"/>
      <c r="EB1750" s="15"/>
      <c r="EC1750" s="15"/>
      <c r="ED1750" s="15"/>
    </row>
    <row r="1751" spans="1:134" ht="15" hidden="1" customHeight="1" x14ac:dyDescent="0.3">
      <c r="A1751" s="340"/>
      <c r="B1751" s="139"/>
      <c r="C1751" s="561" t="s">
        <v>2645</v>
      </c>
      <c r="D1751" s="193"/>
      <c r="E1751" s="193"/>
      <c r="F1751" s="193"/>
      <c r="G1751" s="193"/>
      <c r="H1751" s="193"/>
      <c r="I1751" s="193"/>
      <c r="J1751" s="193"/>
      <c r="K1751" s="193"/>
      <c r="L1751" s="193"/>
      <c r="M1751" s="193"/>
      <c r="N1751" s="193"/>
      <c r="O1751" s="193"/>
      <c r="P1751" s="193"/>
      <c r="Q1751" s="193"/>
      <c r="R1751" s="193"/>
      <c r="S1751" s="193"/>
      <c r="T1751" s="193"/>
      <c r="U1751" s="193"/>
      <c r="V1751" s="193"/>
      <c r="W1751" s="193"/>
      <c r="X1751" s="193"/>
      <c r="Y1751" s="193"/>
      <c r="Z1751" s="193"/>
      <c r="AA1751" s="193"/>
      <c r="AB1751" s="193"/>
      <c r="AC1751" s="193"/>
      <c r="AD1751" s="193"/>
      <c r="AE1751" s="193"/>
      <c r="AF1751" s="193"/>
      <c r="AG1751" s="193"/>
      <c r="AH1751" s="193"/>
      <c r="AI1751" s="193"/>
      <c r="AJ1751" s="148">
        <f>IF($DM1751=0,0,(IF(_xlfn.BITAND($DM1751, 128),"8,", "") &amp; IF(_xlfn.BITAND($DM1751,64),"7,", "") &amp; IF(_xlfn.BITAND($DM1751,7), _xlfn.BITAND($DM1751,7) &amp; ",", "") &amp; IF(_xlfn.BITAND($DM1751, 56), _xlfn.BITAND($DM1751, 56)/8, "")))</f>
        <v>0</v>
      </c>
      <c r="AK1751" s="135">
        <v>84</v>
      </c>
      <c r="AL1751" s="135">
        <v>1</v>
      </c>
      <c r="AM1751" s="194" t="s">
        <v>165</v>
      </c>
      <c r="AN1751" s="195" t="s">
        <v>2646</v>
      </c>
      <c r="AO1751" s="195" t="s">
        <v>1635</v>
      </c>
      <c r="AP1751" s="195" t="s">
        <v>2647</v>
      </c>
      <c r="AQ1751" s="132" t="s">
        <v>2648</v>
      </c>
      <c r="AR1751" s="225">
        <v>1</v>
      </c>
      <c r="AS1751" s="142" t="s">
        <v>337</v>
      </c>
      <c r="AT1751" s="198">
        <v>3</v>
      </c>
      <c r="AU1751" s="198">
        <v>0.5</v>
      </c>
      <c r="AV1751" s="12" t="s">
        <v>259</v>
      </c>
      <c r="AW1751" s="135">
        <v>0</v>
      </c>
      <c r="AX1751" s="135">
        <v>0</v>
      </c>
      <c r="AY1751" s="135">
        <v>0</v>
      </c>
      <c r="AZ1751" s="135">
        <v>0</v>
      </c>
      <c r="BA1751" s="135">
        <v>0</v>
      </c>
      <c r="BB1751" s="136"/>
      <c r="BC1751" s="136"/>
      <c r="BD1751" s="15"/>
      <c r="BE1751" s="137" t="str">
        <f>IF(C1751="","",C1751)</f>
        <v>Roadspeed loss</v>
      </c>
      <c r="BF1751" s="11" t="s">
        <v>264</v>
      </c>
      <c r="BG1751" s="11" t="s">
        <v>265</v>
      </c>
      <c r="BH1751" s="11" t="s">
        <v>266</v>
      </c>
      <c r="BI1751" s="146" t="s">
        <v>484</v>
      </c>
      <c r="BJ1751" s="11" t="s">
        <v>268</v>
      </c>
      <c r="BK1751" s="11" t="s">
        <v>485</v>
      </c>
      <c r="BL1751" s="11" t="s">
        <v>486</v>
      </c>
      <c r="BM1751" s="11" t="s">
        <v>323</v>
      </c>
      <c r="BN1751" s="11" t="s">
        <v>182</v>
      </c>
      <c r="BO1751" s="11" t="s">
        <v>181</v>
      </c>
      <c r="BP1751" s="11" t="s">
        <v>272</v>
      </c>
      <c r="BQ1751" s="11" t="s">
        <v>180</v>
      </c>
      <c r="BR1751" s="11" t="s">
        <v>182</v>
      </c>
      <c r="BS1751" s="11" t="s">
        <v>183</v>
      </c>
      <c r="BT1751" s="11" t="s">
        <v>182</v>
      </c>
      <c r="BU1751" s="11"/>
      <c r="BV1751" s="15">
        <f>IF(UPPER(TRIM(D1751))="X",1,0)</f>
        <v>0</v>
      </c>
      <c r="BW1751" s="15">
        <f>IF(UPPER(TRIM(E1751))="X",1,0)</f>
        <v>0</v>
      </c>
      <c r="BX1751" s="15">
        <f>IF(UPPER(TRIM(F1751))="X",1,0)</f>
        <v>0</v>
      </c>
      <c r="BY1751" s="15">
        <f>IF(UPPER(TRIM(G1751))="X",1,0)</f>
        <v>0</v>
      </c>
      <c r="BZ1751" s="15">
        <f>IF(UPPER(TRIM(H1751))="X",1,0)</f>
        <v>0</v>
      </c>
      <c r="CA1751" s="15">
        <f>IF(UPPER(TRIM(J1751))="X",1,0)</f>
        <v>0</v>
      </c>
      <c r="CB1751" s="15">
        <f>IF(UPPER(TRIM(L1751))="X",1,0)</f>
        <v>0</v>
      </c>
      <c r="CC1751" s="15">
        <f>IF(UPPER(TRIM(M1751))="X",1,0)</f>
        <v>0</v>
      </c>
      <c r="CD1751" s="15">
        <f>IF(UPPER(TRIM(I1751))="X",1,0)</f>
        <v>0</v>
      </c>
      <c r="CE1751" s="15">
        <f>IF(UPPER(TRIM(K1751))="X",1,0)</f>
        <v>0</v>
      </c>
      <c r="CF1751" s="15">
        <f t="shared" ref="CF1751:DA1751" si="816">IF(UPPER(TRIM(N1751))="X",1,0)</f>
        <v>0</v>
      </c>
      <c r="CG1751" s="15">
        <f t="shared" si="816"/>
        <v>0</v>
      </c>
      <c r="CH1751" s="15">
        <f t="shared" si="816"/>
        <v>0</v>
      </c>
      <c r="CI1751" s="15">
        <f t="shared" si="816"/>
        <v>0</v>
      </c>
      <c r="CJ1751" s="15">
        <f t="shared" si="816"/>
        <v>0</v>
      </c>
      <c r="CK1751" s="15">
        <f t="shared" si="816"/>
        <v>0</v>
      </c>
      <c r="CL1751" s="15">
        <f t="shared" si="816"/>
        <v>0</v>
      </c>
      <c r="CM1751" s="15">
        <f t="shared" si="816"/>
        <v>0</v>
      </c>
      <c r="CN1751" s="15">
        <f t="shared" si="816"/>
        <v>0</v>
      </c>
      <c r="CO1751" s="15">
        <f t="shared" si="816"/>
        <v>0</v>
      </c>
      <c r="CP1751" s="15">
        <f t="shared" si="816"/>
        <v>0</v>
      </c>
      <c r="CQ1751" s="15">
        <f t="shared" si="816"/>
        <v>0</v>
      </c>
      <c r="CR1751" s="15">
        <f t="shared" si="816"/>
        <v>0</v>
      </c>
      <c r="CS1751" s="15">
        <f t="shared" si="816"/>
        <v>0</v>
      </c>
      <c r="CT1751" s="15">
        <f t="shared" si="816"/>
        <v>0</v>
      </c>
      <c r="CU1751" s="15">
        <f t="shared" si="816"/>
        <v>0</v>
      </c>
      <c r="CV1751" s="15">
        <f t="shared" si="816"/>
        <v>0</v>
      </c>
      <c r="CW1751" s="15">
        <f t="shared" si="816"/>
        <v>0</v>
      </c>
      <c r="CX1751" s="15">
        <f t="shared" si="816"/>
        <v>0</v>
      </c>
      <c r="CY1751" s="15">
        <f t="shared" si="816"/>
        <v>0</v>
      </c>
      <c r="CZ1751" s="15">
        <f t="shared" si="816"/>
        <v>0</v>
      </c>
      <c r="DA1751" s="15">
        <f t="shared" si="816"/>
        <v>0</v>
      </c>
      <c r="DB1751" s="16">
        <f>IF(UPPER(TRIM(AM1751))="P", 0, IF(UPPER(TRIM(AM1751))="C", 16384, IF(UPPER(TRIM(AM1751))="B", 32768, IF(UPPER(TRIM(AM1751))="U", 49152, -1))))</f>
        <v>0</v>
      </c>
      <c r="DC1751" s="16">
        <f>HEX2DEC(AN1751)</f>
        <v>1280</v>
      </c>
      <c r="DD1751" s="16">
        <f>IF(UPPER(TRIM(BB1751))="",0,IF(UPPER(TRIM(BB1751))="M",32,IF(UPPER(TRIM(BB1751))="H",64,IF(UPPER(TRIM(BB1751))="I",128,-1))))</f>
        <v>0</v>
      </c>
      <c r="DE1751" s="16">
        <f>IF(UPPER(TRIM(BC1751))="",0, IF(UPPER(TRIM(BC1751))="U",1,IF(UPPER(TRIM(BC1751))="A",2,IF(UPPER(TRIM(BC1751))="B1",4,IF(UPPER(TRIM(BC1751))="B2",8,IF(UPPER(TRIM(BC1751))="C",16,-1))))))</f>
        <v>0</v>
      </c>
      <c r="DF1751" s="17"/>
      <c r="DG1751" s="16">
        <v>220</v>
      </c>
      <c r="DH1751" s="16">
        <f>AK1751</f>
        <v>84</v>
      </c>
      <c r="DI1751" s="16">
        <f>AL1751</f>
        <v>1</v>
      </c>
      <c r="DJ1751" s="16">
        <f>DB1751 + DC1751</f>
        <v>1280</v>
      </c>
      <c r="DK1751" s="16">
        <f>HEX2DEC(AO1751)</f>
        <v>1</v>
      </c>
      <c r="DL1751" s="16">
        <f>HEX2DEC(AP1751)</f>
        <v>1282</v>
      </c>
      <c r="DM1751" s="13">
        <v>0</v>
      </c>
      <c r="DN1751" s="16">
        <v>176</v>
      </c>
      <c r="DO1751" s="16">
        <f>BV1751*2^15+BW1751*2^14+BX1751*2^13+BY1751*2^12+BZ1751*2^11+CA1751*2^10+CB1751*2^9+CC1751*2^8+CD1751*2^7+CE1751*2^6+CF1751*2^5+CG1751*2^4+CH1751*2^3+CI1751*2^2+CJ1751*2^1+CK1751*2^0</f>
        <v>0</v>
      </c>
      <c r="DP1751" s="16">
        <f>CL1751*2^15+CM1751*2^14+CN1751*2^13+CO1751*2^12+CP1751*2^11+CQ1751*2^10+CR1751*2^9+CS1751*2^8+CT1751*2^7+CU1751*2^6+CV1751*2^5+CW1751*2^4+CX1751*2^3+CY1751*2^2+CZ1751*2^1+DA1751*2^0</f>
        <v>0</v>
      </c>
      <c r="DQ1751" s="16">
        <f>IF(DS1751=2,AT1751*1000,IF(DS1751&gt;2,AT1751,HEX2DEC("40000000")))</f>
        <v>3000</v>
      </c>
      <c r="DR1751" s="16">
        <f>IF(DT1751=2,AU1751*1000,IF(DT1751&gt;2,AU1751,HEX2DEC("40000000")))</f>
        <v>500</v>
      </c>
      <c r="DS1751" s="16">
        <v>2</v>
      </c>
      <c r="DT1751" s="16">
        <v>2</v>
      </c>
      <c r="DU1751" s="16">
        <f>MAX(0,MIN(AX1751,3))*2^14+MAX(0,MIN(AY1751,3))*2^12+MAX(0,MIN(AZ1751,3))*2^10+MAX(0,MIN(BA1751,3))*2^8+IF(AW1751&lt;0,31,IF(AW1751&gt;30,30,AW1751))</f>
        <v>0</v>
      </c>
      <c r="DV1751" s="16">
        <f>DD1751 + DE1751</f>
        <v>0</v>
      </c>
      <c r="DW1751" s="138" t="s">
        <v>184</v>
      </c>
      <c r="DX1751" s="137" t="s">
        <v>273</v>
      </c>
      <c r="DY1751" s="137" t="s">
        <v>186</v>
      </c>
      <c r="DZ1751" s="17"/>
      <c r="EA1751" s="15"/>
      <c r="EB1751" s="15"/>
      <c r="EC1751" s="15"/>
      <c r="ED1751" s="15"/>
    </row>
    <row r="1752" spans="1:134" ht="15" hidden="1" customHeight="1" x14ac:dyDescent="0.3">
      <c r="A1752" s="220"/>
      <c r="B1752" s="139"/>
      <c r="C1752" s="553"/>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48"/>
      <c r="AK1752" s="12"/>
      <c r="AL1752" s="12"/>
      <c r="AM1752" s="149"/>
      <c r="AN1752" s="150"/>
      <c r="AO1752" s="150"/>
      <c r="AP1752" s="150"/>
      <c r="AQ1752" s="132" t="s">
        <v>1429</v>
      </c>
      <c r="AR1752" s="141">
        <v>2000</v>
      </c>
      <c r="AS1752" s="142" t="s">
        <v>191</v>
      </c>
      <c r="AT1752" s="13"/>
      <c r="AU1752" s="13"/>
      <c r="AV1752" s="12"/>
      <c r="AW1752" s="12"/>
      <c r="AX1752" s="12"/>
      <c r="AY1752" s="12"/>
      <c r="AZ1752" s="12"/>
      <c r="BA1752" s="12"/>
      <c r="BB1752" s="14"/>
      <c r="BC1752" s="14"/>
      <c r="BD1752" s="15"/>
      <c r="BE1752" s="137" t="s">
        <v>183</v>
      </c>
      <c r="BF1752" s="146"/>
      <c r="BG1752" s="146"/>
      <c r="BH1752" s="146"/>
      <c r="BI1752" s="11" t="s">
        <v>183</v>
      </c>
      <c r="BJ1752" s="11" t="s">
        <v>183</v>
      </c>
      <c r="BK1752" s="11" t="s">
        <v>183</v>
      </c>
      <c r="BL1752" s="11" t="s">
        <v>183</v>
      </c>
      <c r="BM1752" s="11" t="s">
        <v>183</v>
      </c>
      <c r="BN1752" s="11" t="s">
        <v>183</v>
      </c>
      <c r="BO1752" s="11" t="s">
        <v>183</v>
      </c>
      <c r="BP1752" s="11" t="s">
        <v>183</v>
      </c>
      <c r="BQ1752" s="11" t="s">
        <v>183</v>
      </c>
      <c r="BR1752" s="11" t="s">
        <v>183</v>
      </c>
      <c r="BS1752" s="11" t="s">
        <v>183</v>
      </c>
      <c r="BT1752" s="11" t="s">
        <v>183</v>
      </c>
      <c r="BU1752" s="11"/>
      <c r="BV1752" s="15"/>
      <c r="BW1752" s="15"/>
      <c r="BX1752" s="15"/>
      <c r="BY1752" s="15"/>
      <c r="BZ1752" s="15"/>
      <c r="CA1752" s="15"/>
      <c r="CB1752" s="15"/>
      <c r="CC1752" s="15"/>
      <c r="CD1752" s="15"/>
      <c r="CE1752" s="15"/>
      <c r="CF1752" s="15"/>
      <c r="CG1752" s="15"/>
      <c r="CH1752" s="15"/>
      <c r="CI1752" s="15"/>
      <c r="CJ1752" s="15"/>
      <c r="CK1752" s="15"/>
      <c r="CL1752" s="15"/>
      <c r="CM1752" s="15"/>
      <c r="CN1752" s="15"/>
      <c r="CO1752" s="15"/>
      <c r="CP1752" s="15"/>
      <c r="CQ1752" s="15"/>
      <c r="CR1752" s="15"/>
      <c r="CS1752" s="15"/>
      <c r="CT1752" s="15"/>
      <c r="CU1752" s="15"/>
      <c r="CV1752" s="15"/>
      <c r="CW1752" s="15"/>
      <c r="CX1752" s="15"/>
      <c r="CY1752" s="15"/>
      <c r="CZ1752" s="15"/>
      <c r="DA1752" s="15"/>
      <c r="DB1752" s="16"/>
      <c r="DC1752" s="16"/>
      <c r="DD1752" s="16"/>
      <c r="DE1752" s="16"/>
      <c r="DF1752" s="17"/>
      <c r="DG1752" s="16"/>
      <c r="DH1752" s="16"/>
      <c r="DI1752" s="16"/>
      <c r="DJ1752" s="16"/>
      <c r="DK1752" s="16"/>
      <c r="DL1752" s="16"/>
      <c r="DM1752" s="13"/>
      <c r="DN1752" s="16"/>
      <c r="DO1752" s="16"/>
      <c r="DP1752" s="16"/>
      <c r="DQ1752" s="16"/>
      <c r="DR1752" s="16"/>
      <c r="DS1752" s="16"/>
      <c r="DT1752" s="16"/>
      <c r="DU1752" s="16"/>
      <c r="DV1752" s="16"/>
      <c r="DW1752" s="138"/>
      <c r="DX1752" s="137"/>
      <c r="DY1752" s="137"/>
      <c r="DZ1752" s="17"/>
      <c r="EA1752" s="15"/>
      <c r="EB1752" s="15"/>
      <c r="EC1752" s="15"/>
      <c r="ED1752" s="15"/>
    </row>
    <row r="1753" spans="1:134" ht="15" hidden="1" customHeight="1" x14ac:dyDescent="0.3">
      <c r="A1753" s="154"/>
      <c r="B1753" s="139"/>
      <c r="C1753" s="553"/>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48"/>
      <c r="AK1753" s="12"/>
      <c r="AL1753" s="12"/>
      <c r="AM1753" s="149"/>
      <c r="AN1753" s="150"/>
      <c r="AO1753" s="150"/>
      <c r="AP1753" s="150"/>
      <c r="AQ1753" s="132" t="s">
        <v>359</v>
      </c>
      <c r="AR1753" s="147">
        <v>10</v>
      </c>
      <c r="AS1753" s="142" t="s">
        <v>194</v>
      </c>
      <c r="AT1753" s="13"/>
      <c r="AU1753" s="13"/>
      <c r="AV1753" s="12"/>
      <c r="AW1753" s="12"/>
      <c r="AX1753" s="12"/>
      <c r="AY1753" s="12"/>
      <c r="AZ1753" s="12"/>
      <c r="BA1753" s="12"/>
      <c r="BB1753" s="14"/>
      <c r="BC1753" s="14"/>
      <c r="BD1753" s="15"/>
      <c r="BE1753" s="137" t="s">
        <v>183</v>
      </c>
      <c r="BF1753" s="146"/>
      <c r="BG1753" s="146"/>
      <c r="BH1753" s="146"/>
      <c r="BI1753" s="11" t="s">
        <v>183</v>
      </c>
      <c r="BJ1753" s="11" t="s">
        <v>183</v>
      </c>
      <c r="BK1753" s="11" t="s">
        <v>183</v>
      </c>
      <c r="BL1753" s="11" t="s">
        <v>183</v>
      </c>
      <c r="BM1753" s="11" t="s">
        <v>183</v>
      </c>
      <c r="BN1753" s="11" t="s">
        <v>183</v>
      </c>
      <c r="BO1753" s="11" t="s">
        <v>183</v>
      </c>
      <c r="BP1753" s="11" t="s">
        <v>183</v>
      </c>
      <c r="BQ1753" s="11" t="s">
        <v>183</v>
      </c>
      <c r="BR1753" s="11" t="s">
        <v>183</v>
      </c>
      <c r="BS1753" s="11" t="s">
        <v>183</v>
      </c>
      <c r="BT1753" s="11" t="s">
        <v>183</v>
      </c>
      <c r="BU1753" s="11"/>
      <c r="BV1753" s="15"/>
      <c r="BW1753" s="15"/>
      <c r="BX1753" s="15"/>
      <c r="BY1753" s="15"/>
      <c r="BZ1753" s="15"/>
      <c r="CA1753" s="15"/>
      <c r="CB1753" s="15"/>
      <c r="CC1753" s="15"/>
      <c r="CD1753" s="15"/>
      <c r="CE1753" s="15"/>
      <c r="CF1753" s="15"/>
      <c r="CG1753" s="15"/>
      <c r="CH1753" s="15"/>
      <c r="CI1753" s="15"/>
      <c r="CJ1753" s="15"/>
      <c r="CK1753" s="15"/>
      <c r="CL1753" s="15"/>
      <c r="CM1753" s="15"/>
      <c r="CN1753" s="15"/>
      <c r="CO1753" s="15"/>
      <c r="CP1753" s="15"/>
      <c r="CQ1753" s="15"/>
      <c r="CR1753" s="15"/>
      <c r="CS1753" s="15"/>
      <c r="CT1753" s="15"/>
      <c r="CU1753" s="15"/>
      <c r="CV1753" s="15"/>
      <c r="CW1753" s="15"/>
      <c r="CX1753" s="15"/>
      <c r="CY1753" s="15"/>
      <c r="CZ1753" s="15"/>
      <c r="DA1753" s="15"/>
      <c r="DB1753" s="16"/>
      <c r="DC1753" s="16"/>
      <c r="DD1753" s="16"/>
      <c r="DE1753" s="16"/>
      <c r="DF1753" s="17"/>
      <c r="DG1753" s="16"/>
      <c r="DH1753" s="16"/>
      <c r="DI1753" s="16"/>
      <c r="DJ1753" s="16"/>
      <c r="DK1753" s="16"/>
      <c r="DL1753" s="16"/>
      <c r="DM1753" s="13"/>
      <c r="DN1753" s="16"/>
      <c r="DO1753" s="16"/>
      <c r="DP1753" s="16"/>
      <c r="DQ1753" s="16"/>
      <c r="DR1753" s="16"/>
      <c r="DS1753" s="16"/>
      <c r="DT1753" s="16"/>
      <c r="DU1753" s="16"/>
      <c r="DV1753" s="16"/>
      <c r="DW1753" s="138"/>
      <c r="DX1753" s="137"/>
      <c r="DY1753" s="137"/>
      <c r="DZ1753" s="17"/>
      <c r="EA1753" s="15"/>
      <c r="EB1753" s="15"/>
      <c r="EC1753" s="15"/>
      <c r="ED1753" s="15"/>
    </row>
    <row r="1754" spans="1:134" ht="15" hidden="1" customHeight="1" x14ac:dyDescent="0.3">
      <c r="A1754" s="123"/>
      <c r="B1754" s="139"/>
      <c r="C1754" s="553"/>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48"/>
      <c r="AK1754" s="12"/>
      <c r="AL1754" s="12"/>
      <c r="AM1754" s="149"/>
      <c r="AN1754" s="150"/>
      <c r="AO1754" s="150"/>
      <c r="AP1754" s="150"/>
      <c r="AQ1754" s="140" t="s">
        <v>2649</v>
      </c>
      <c r="AR1754" s="141">
        <v>1</v>
      </c>
      <c r="AS1754" s="142"/>
      <c r="AT1754" s="13"/>
      <c r="AU1754" s="13"/>
      <c r="AV1754" s="12"/>
      <c r="AW1754" s="12"/>
      <c r="AX1754" s="12"/>
      <c r="AY1754" s="12"/>
      <c r="AZ1754" s="12"/>
      <c r="BA1754" s="12"/>
      <c r="BB1754" s="14"/>
      <c r="BC1754" s="14"/>
      <c r="BD1754" s="15"/>
      <c r="BE1754" s="137" t="s">
        <v>183</v>
      </c>
      <c r="BF1754" s="146"/>
      <c r="BG1754" s="146"/>
      <c r="BH1754" s="146"/>
      <c r="BI1754" s="11" t="s">
        <v>183</v>
      </c>
      <c r="BJ1754" s="11" t="s">
        <v>183</v>
      </c>
      <c r="BK1754" s="11" t="s">
        <v>183</v>
      </c>
      <c r="BL1754" s="11" t="s">
        <v>183</v>
      </c>
      <c r="BM1754" s="11" t="s">
        <v>183</v>
      </c>
      <c r="BN1754" s="11" t="s">
        <v>183</v>
      </c>
      <c r="BO1754" s="11" t="s">
        <v>183</v>
      </c>
      <c r="BP1754" s="11" t="s">
        <v>183</v>
      </c>
      <c r="BQ1754" s="11" t="s">
        <v>183</v>
      </c>
      <c r="BR1754" s="11" t="s">
        <v>183</v>
      </c>
      <c r="BS1754" s="11" t="s">
        <v>183</v>
      </c>
      <c r="BT1754" s="11" t="s">
        <v>183</v>
      </c>
      <c r="BU1754" s="11"/>
      <c r="BV1754" s="15"/>
      <c r="BW1754" s="15"/>
      <c r="BX1754" s="15"/>
      <c r="BY1754" s="15"/>
      <c r="BZ1754" s="15"/>
      <c r="CA1754" s="15"/>
      <c r="CB1754" s="15"/>
      <c r="CC1754" s="15"/>
      <c r="CD1754" s="15"/>
      <c r="CE1754" s="15"/>
      <c r="CF1754" s="15"/>
      <c r="CG1754" s="15"/>
      <c r="CH1754" s="15"/>
      <c r="CI1754" s="15"/>
      <c r="CJ1754" s="15"/>
      <c r="CK1754" s="15"/>
      <c r="CL1754" s="15"/>
      <c r="CM1754" s="15"/>
      <c r="CN1754" s="15"/>
      <c r="CO1754" s="15"/>
      <c r="CP1754" s="15"/>
      <c r="CQ1754" s="15"/>
      <c r="CR1754" s="15"/>
      <c r="CS1754" s="15"/>
      <c r="CT1754" s="15"/>
      <c r="CU1754" s="15"/>
      <c r="CV1754" s="15"/>
      <c r="CW1754" s="15"/>
      <c r="CX1754" s="15"/>
      <c r="CY1754" s="15"/>
      <c r="CZ1754" s="15"/>
      <c r="DA1754" s="15"/>
      <c r="DB1754" s="16"/>
      <c r="DC1754" s="16"/>
      <c r="DD1754" s="16"/>
      <c r="DE1754" s="16"/>
      <c r="DF1754" s="17"/>
      <c r="DG1754" s="16"/>
      <c r="DH1754" s="16"/>
      <c r="DI1754" s="16"/>
      <c r="DJ1754" s="16"/>
      <c r="DK1754" s="16"/>
      <c r="DL1754" s="16"/>
      <c r="DM1754" s="13"/>
      <c r="DN1754" s="16"/>
      <c r="DO1754" s="16"/>
      <c r="DP1754" s="16"/>
      <c r="DQ1754" s="16"/>
      <c r="DR1754" s="16"/>
      <c r="DS1754" s="16"/>
      <c r="DT1754" s="16"/>
      <c r="DU1754" s="16"/>
      <c r="DV1754" s="16"/>
      <c r="DW1754" s="138"/>
      <c r="DX1754" s="137"/>
      <c r="DY1754" s="137"/>
      <c r="DZ1754" s="17"/>
      <c r="EA1754" s="15"/>
      <c r="EB1754" s="15"/>
      <c r="EC1754" s="15"/>
      <c r="ED1754" s="15"/>
    </row>
    <row r="1755" spans="1:134" ht="15" hidden="1" customHeight="1" x14ac:dyDescent="0.3">
      <c r="A1755" s="123"/>
      <c r="B1755" s="139"/>
      <c r="C1755" s="553"/>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48"/>
      <c r="AK1755" s="12"/>
      <c r="AL1755" s="12"/>
      <c r="AM1755" s="149"/>
      <c r="AN1755" s="150"/>
      <c r="AO1755" s="150"/>
      <c r="AP1755" s="150"/>
      <c r="AQ1755" s="140" t="s">
        <v>2650</v>
      </c>
      <c r="AR1755" s="141">
        <v>1</v>
      </c>
      <c r="AS1755" s="142"/>
      <c r="AT1755" s="13"/>
      <c r="AU1755" s="13"/>
      <c r="AV1755" s="12"/>
      <c r="AW1755" s="12"/>
      <c r="AX1755" s="12"/>
      <c r="AY1755" s="12"/>
      <c r="AZ1755" s="12"/>
      <c r="BA1755" s="12"/>
      <c r="BB1755" s="14"/>
      <c r="BC1755" s="14"/>
      <c r="BD1755" s="15"/>
      <c r="BE1755" s="137"/>
      <c r="BF1755" s="146"/>
      <c r="BG1755" s="146"/>
      <c r="BH1755" s="146"/>
      <c r="BI1755" s="11"/>
      <c r="BJ1755" s="11"/>
      <c r="BK1755" s="11"/>
      <c r="BL1755" s="11"/>
      <c r="BM1755" s="11"/>
      <c r="BN1755" s="11"/>
      <c r="BO1755" s="11"/>
      <c r="BP1755" s="11"/>
      <c r="BQ1755" s="11"/>
      <c r="BR1755" s="11"/>
      <c r="BS1755" s="11"/>
      <c r="BT1755" s="11"/>
      <c r="BU1755" s="11"/>
      <c r="BV1755" s="15"/>
      <c r="BW1755" s="15"/>
      <c r="BX1755" s="15"/>
      <c r="BY1755" s="15"/>
      <c r="BZ1755" s="15"/>
      <c r="CA1755" s="15"/>
      <c r="CB1755" s="15"/>
      <c r="CC1755" s="15"/>
      <c r="CD1755" s="15"/>
      <c r="CE1755" s="15"/>
      <c r="CF1755" s="15"/>
      <c r="CG1755" s="15"/>
      <c r="CH1755" s="15"/>
      <c r="CI1755" s="15"/>
      <c r="CJ1755" s="15"/>
      <c r="CK1755" s="15"/>
      <c r="CL1755" s="15"/>
      <c r="CM1755" s="15"/>
      <c r="CN1755" s="15"/>
      <c r="CO1755" s="15"/>
      <c r="CP1755" s="15"/>
      <c r="CQ1755" s="15"/>
      <c r="CR1755" s="15"/>
      <c r="CS1755" s="15"/>
      <c r="CT1755" s="15"/>
      <c r="CU1755" s="15"/>
      <c r="CV1755" s="15"/>
      <c r="CW1755" s="15"/>
      <c r="CX1755" s="15"/>
      <c r="CY1755" s="15"/>
      <c r="CZ1755" s="15"/>
      <c r="DA1755" s="15"/>
      <c r="DB1755" s="16"/>
      <c r="DC1755" s="16"/>
      <c r="DD1755" s="16"/>
      <c r="DE1755" s="16"/>
      <c r="DF1755" s="17"/>
      <c r="DG1755" s="16"/>
      <c r="DH1755" s="16"/>
      <c r="DI1755" s="16"/>
      <c r="DJ1755" s="16"/>
      <c r="DK1755" s="16"/>
      <c r="DL1755" s="16"/>
      <c r="DM1755" s="13"/>
      <c r="DN1755" s="16"/>
      <c r="DO1755" s="16"/>
      <c r="DP1755" s="16"/>
      <c r="DQ1755" s="16"/>
      <c r="DR1755" s="16"/>
      <c r="DS1755" s="16"/>
      <c r="DT1755" s="16"/>
      <c r="DU1755" s="16"/>
      <c r="DV1755" s="16"/>
      <c r="DW1755" s="138"/>
      <c r="DX1755" s="137"/>
      <c r="DY1755" s="137"/>
      <c r="DZ1755" s="17"/>
      <c r="EA1755" s="15"/>
      <c r="EB1755" s="15"/>
      <c r="EC1755" s="15"/>
      <c r="ED1755" s="15"/>
    </row>
    <row r="1756" spans="1:134" ht="15" hidden="1" customHeight="1" x14ac:dyDescent="0.3">
      <c r="A1756" s="220"/>
      <c r="B1756" s="139"/>
      <c r="C1756" s="553"/>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48"/>
      <c r="AK1756" s="12"/>
      <c r="AL1756" s="12"/>
      <c r="AM1756" s="149"/>
      <c r="AN1756" s="150"/>
      <c r="AO1756" s="150"/>
      <c r="AP1756" s="150"/>
      <c r="AQ1756" s="132"/>
      <c r="AR1756" s="147"/>
      <c r="AS1756" s="142"/>
      <c r="AT1756" s="13"/>
      <c r="AU1756" s="13"/>
      <c r="AV1756" s="12"/>
      <c r="AW1756" s="12"/>
      <c r="AX1756" s="12"/>
      <c r="AY1756" s="12"/>
      <c r="AZ1756" s="12"/>
      <c r="BA1756" s="12"/>
      <c r="BB1756" s="14"/>
      <c r="BC1756" s="14"/>
      <c r="BD1756" s="15"/>
      <c r="BE1756" s="137" t="s">
        <v>183</v>
      </c>
      <c r="BF1756" s="146"/>
      <c r="BG1756" s="146"/>
      <c r="BH1756" s="146"/>
      <c r="BI1756" s="11" t="s">
        <v>183</v>
      </c>
      <c r="BJ1756" s="11" t="s">
        <v>183</v>
      </c>
      <c r="BK1756" s="11" t="s">
        <v>183</v>
      </c>
      <c r="BL1756" s="11" t="s">
        <v>183</v>
      </c>
      <c r="BM1756" s="11" t="s">
        <v>183</v>
      </c>
      <c r="BN1756" s="11" t="s">
        <v>183</v>
      </c>
      <c r="BO1756" s="11" t="s">
        <v>183</v>
      </c>
      <c r="BP1756" s="11" t="s">
        <v>183</v>
      </c>
      <c r="BQ1756" s="11" t="s">
        <v>183</v>
      </c>
      <c r="BR1756" s="11" t="s">
        <v>183</v>
      </c>
      <c r="BS1756" s="11" t="s">
        <v>183</v>
      </c>
      <c r="BT1756" s="11" t="s">
        <v>183</v>
      </c>
      <c r="BU1756" s="11"/>
      <c r="BV1756" s="15"/>
      <c r="BW1756" s="15"/>
      <c r="BX1756" s="15"/>
      <c r="BY1756" s="15"/>
      <c r="BZ1756" s="15"/>
      <c r="CA1756" s="15"/>
      <c r="CB1756" s="15"/>
      <c r="CC1756" s="15"/>
      <c r="CD1756" s="15"/>
      <c r="CE1756" s="15"/>
      <c r="CF1756" s="15"/>
      <c r="CG1756" s="15"/>
      <c r="CH1756" s="15"/>
      <c r="CI1756" s="15"/>
      <c r="CJ1756" s="15"/>
      <c r="CK1756" s="15"/>
      <c r="CL1756" s="15"/>
      <c r="CM1756" s="15"/>
      <c r="CN1756" s="15"/>
      <c r="CO1756" s="15"/>
      <c r="CP1756" s="15"/>
      <c r="CQ1756" s="15"/>
      <c r="CR1756" s="15"/>
      <c r="CS1756" s="15"/>
      <c r="CT1756" s="15"/>
      <c r="CU1756" s="15"/>
      <c r="CV1756" s="15"/>
      <c r="CW1756" s="15"/>
      <c r="CX1756" s="15"/>
      <c r="CY1756" s="15"/>
      <c r="CZ1756" s="15"/>
      <c r="DA1756" s="15"/>
      <c r="DB1756" s="16"/>
      <c r="DC1756" s="16"/>
      <c r="DD1756" s="16"/>
      <c r="DE1756" s="16"/>
      <c r="DF1756" s="17"/>
      <c r="DG1756" s="16"/>
      <c r="DH1756" s="16"/>
      <c r="DI1756" s="16"/>
      <c r="DJ1756" s="16"/>
      <c r="DK1756" s="16"/>
      <c r="DL1756" s="16"/>
      <c r="DM1756" s="13"/>
      <c r="DN1756" s="16"/>
      <c r="DO1756" s="16"/>
      <c r="DP1756" s="16"/>
      <c r="DQ1756" s="16"/>
      <c r="DR1756" s="16"/>
      <c r="DS1756" s="16"/>
      <c r="DT1756" s="16"/>
      <c r="DU1756" s="16"/>
      <c r="DV1756" s="16"/>
      <c r="DW1756" s="138"/>
      <c r="DX1756" s="137"/>
      <c r="DY1756" s="137"/>
      <c r="DZ1756" s="17"/>
      <c r="EA1756" s="15"/>
      <c r="EB1756" s="15"/>
      <c r="EC1756" s="15"/>
      <c r="ED1756" s="15"/>
    </row>
    <row r="1757" spans="1:134" ht="15" hidden="1" customHeight="1" x14ac:dyDescent="0.3">
      <c r="A1757" s="154"/>
      <c r="B1757" s="139"/>
      <c r="C1757" s="553"/>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48"/>
      <c r="AK1757" s="12"/>
      <c r="AL1757" s="12"/>
      <c r="AM1757" s="149"/>
      <c r="AN1757" s="150"/>
      <c r="AO1757" s="150"/>
      <c r="AP1757" s="150"/>
      <c r="AQ1757" s="132" t="s">
        <v>2651</v>
      </c>
      <c r="AR1757" s="147"/>
      <c r="AS1757" s="142"/>
      <c r="AT1757" s="13"/>
      <c r="AU1757" s="13"/>
      <c r="AV1757" s="12"/>
      <c r="AW1757" s="12"/>
      <c r="AX1757" s="12"/>
      <c r="AY1757" s="12"/>
      <c r="AZ1757" s="12"/>
      <c r="BA1757" s="12"/>
      <c r="BB1757" s="14"/>
      <c r="BC1757" s="14"/>
      <c r="BD1757" s="15"/>
      <c r="BE1757" s="137" t="s">
        <v>183</v>
      </c>
      <c r="BF1757" s="146"/>
      <c r="BG1757" s="146"/>
      <c r="BH1757" s="146"/>
      <c r="BI1757" s="11" t="s">
        <v>183</v>
      </c>
      <c r="BJ1757" s="11" t="s">
        <v>183</v>
      </c>
      <c r="BK1757" s="11" t="s">
        <v>183</v>
      </c>
      <c r="BL1757" s="11" t="s">
        <v>183</v>
      </c>
      <c r="BM1757" s="11" t="s">
        <v>183</v>
      </c>
      <c r="BN1757" s="11" t="s">
        <v>183</v>
      </c>
      <c r="BO1757" s="11" t="s">
        <v>183</v>
      </c>
      <c r="BP1757" s="11" t="s">
        <v>183</v>
      </c>
      <c r="BQ1757" s="11" t="s">
        <v>183</v>
      </c>
      <c r="BR1757" s="11" t="s">
        <v>183</v>
      </c>
      <c r="BS1757" s="11" t="s">
        <v>183</v>
      </c>
      <c r="BT1757" s="11" t="s">
        <v>183</v>
      </c>
      <c r="BU1757" s="11"/>
      <c r="BV1757" s="15"/>
      <c r="BW1757" s="15"/>
      <c r="BX1757" s="15"/>
      <c r="BY1757" s="15"/>
      <c r="BZ1757" s="15"/>
      <c r="CA1757" s="15"/>
      <c r="CB1757" s="15"/>
      <c r="CC1757" s="15"/>
      <c r="CD1757" s="15"/>
      <c r="CE1757" s="15"/>
      <c r="CF1757" s="15"/>
      <c r="CG1757" s="15"/>
      <c r="CH1757" s="15"/>
      <c r="CI1757" s="15"/>
      <c r="CJ1757" s="15"/>
      <c r="CK1757" s="15"/>
      <c r="CL1757" s="15"/>
      <c r="CM1757" s="15"/>
      <c r="CN1757" s="15"/>
      <c r="CO1757" s="15"/>
      <c r="CP1757" s="15"/>
      <c r="CQ1757" s="15"/>
      <c r="CR1757" s="15"/>
      <c r="CS1757" s="15"/>
      <c r="CT1757" s="15"/>
      <c r="CU1757" s="15"/>
      <c r="CV1757" s="15"/>
      <c r="CW1757" s="15"/>
      <c r="CX1757" s="15"/>
      <c r="CY1757" s="15"/>
      <c r="CZ1757" s="15"/>
      <c r="DA1757" s="15"/>
      <c r="DB1757" s="16"/>
      <c r="DC1757" s="16"/>
      <c r="DD1757" s="16"/>
      <c r="DE1757" s="16"/>
      <c r="DF1757" s="17"/>
      <c r="DG1757" s="16"/>
      <c r="DH1757" s="16"/>
      <c r="DI1757" s="16"/>
      <c r="DJ1757" s="16"/>
      <c r="DK1757" s="16"/>
      <c r="DL1757" s="16"/>
      <c r="DM1757" s="13"/>
      <c r="DN1757" s="16"/>
      <c r="DO1757" s="16"/>
      <c r="DP1757" s="16"/>
      <c r="DQ1757" s="16"/>
      <c r="DR1757" s="16"/>
      <c r="DS1757" s="16"/>
      <c r="DT1757" s="16"/>
      <c r="DU1757" s="16"/>
      <c r="DV1757" s="16"/>
      <c r="DW1757" s="138"/>
      <c r="DX1757" s="137"/>
      <c r="DY1757" s="137"/>
      <c r="DZ1757" s="17"/>
      <c r="EA1757" s="15"/>
      <c r="EB1757" s="15"/>
      <c r="EC1757" s="15"/>
      <c r="ED1757" s="15"/>
    </row>
    <row r="1758" spans="1:134" ht="15" hidden="1" customHeight="1" x14ac:dyDescent="0.3">
      <c r="A1758" s="154"/>
      <c r="B1758" s="139"/>
      <c r="C1758" s="553"/>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48"/>
      <c r="AK1758" s="12"/>
      <c r="AL1758" s="12"/>
      <c r="AM1758" s="149"/>
      <c r="AN1758" s="150"/>
      <c r="AO1758" s="150"/>
      <c r="AP1758" s="150"/>
      <c r="AQ1758" s="132" t="s">
        <v>2652</v>
      </c>
      <c r="AR1758" s="141">
        <v>1200</v>
      </c>
      <c r="AS1758" s="142" t="s">
        <v>191</v>
      </c>
      <c r="AT1758" s="13"/>
      <c r="AU1758" s="13"/>
      <c r="AV1758" s="12"/>
      <c r="AW1758" s="12"/>
      <c r="AX1758" s="12"/>
      <c r="AY1758" s="12"/>
      <c r="AZ1758" s="12"/>
      <c r="BA1758" s="12"/>
      <c r="BB1758" s="14"/>
      <c r="BC1758" s="14"/>
      <c r="BD1758" s="15"/>
      <c r="BE1758" s="137" t="s">
        <v>183</v>
      </c>
      <c r="BF1758" s="146"/>
      <c r="BG1758" s="146"/>
      <c r="BH1758" s="146"/>
      <c r="BI1758" s="11" t="s">
        <v>183</v>
      </c>
      <c r="BJ1758" s="11" t="s">
        <v>183</v>
      </c>
      <c r="BK1758" s="11" t="s">
        <v>183</v>
      </c>
      <c r="BL1758" s="11" t="s">
        <v>183</v>
      </c>
      <c r="BM1758" s="11" t="s">
        <v>183</v>
      </c>
      <c r="BN1758" s="11" t="s">
        <v>183</v>
      </c>
      <c r="BO1758" s="11" t="s">
        <v>183</v>
      </c>
      <c r="BP1758" s="11" t="s">
        <v>183</v>
      </c>
      <c r="BQ1758" s="11" t="s">
        <v>183</v>
      </c>
      <c r="BR1758" s="11" t="s">
        <v>183</v>
      </c>
      <c r="BS1758" s="11" t="s">
        <v>183</v>
      </c>
      <c r="BT1758" s="11" t="s">
        <v>183</v>
      </c>
      <c r="BU1758" s="11"/>
      <c r="BV1758" s="15"/>
      <c r="BW1758" s="15"/>
      <c r="BX1758" s="15"/>
      <c r="BY1758" s="15"/>
      <c r="BZ1758" s="15"/>
      <c r="CA1758" s="15"/>
      <c r="CB1758" s="15"/>
      <c r="CC1758" s="15"/>
      <c r="CD1758" s="15"/>
      <c r="CE1758" s="15"/>
      <c r="CF1758" s="15"/>
      <c r="CG1758" s="15"/>
      <c r="CH1758" s="15"/>
      <c r="CI1758" s="15"/>
      <c r="CJ1758" s="15"/>
      <c r="CK1758" s="15"/>
      <c r="CL1758" s="15"/>
      <c r="CM1758" s="15"/>
      <c r="CN1758" s="15"/>
      <c r="CO1758" s="15"/>
      <c r="CP1758" s="15"/>
      <c r="CQ1758" s="15"/>
      <c r="CR1758" s="15"/>
      <c r="CS1758" s="15"/>
      <c r="CT1758" s="15"/>
      <c r="CU1758" s="15"/>
      <c r="CV1758" s="15"/>
      <c r="CW1758" s="15"/>
      <c r="CX1758" s="15"/>
      <c r="CY1758" s="15"/>
      <c r="CZ1758" s="15"/>
      <c r="DA1758" s="15"/>
      <c r="DB1758" s="16"/>
      <c r="DC1758" s="16"/>
      <c r="DD1758" s="16"/>
      <c r="DE1758" s="16"/>
      <c r="DF1758" s="17"/>
      <c r="DG1758" s="16"/>
      <c r="DH1758" s="16"/>
      <c r="DI1758" s="16"/>
      <c r="DJ1758" s="16"/>
      <c r="DK1758" s="16"/>
      <c r="DL1758" s="16"/>
      <c r="DM1758" s="13"/>
      <c r="DN1758" s="16"/>
      <c r="DO1758" s="16"/>
      <c r="DP1758" s="16"/>
      <c r="DQ1758" s="16"/>
      <c r="DR1758" s="16"/>
      <c r="DS1758" s="16"/>
      <c r="DT1758" s="16"/>
      <c r="DU1758" s="16"/>
      <c r="DV1758" s="16"/>
      <c r="DW1758" s="138"/>
      <c r="DX1758" s="137"/>
      <c r="DY1758" s="137"/>
      <c r="DZ1758" s="17"/>
      <c r="EA1758" s="15"/>
      <c r="EB1758" s="15"/>
      <c r="EC1758" s="15"/>
      <c r="ED1758" s="15"/>
    </row>
    <row r="1759" spans="1:134" ht="15" hidden="1" customHeight="1" x14ac:dyDescent="0.3">
      <c r="A1759" s="123"/>
      <c r="B1759" s="337" t="s">
        <v>2653</v>
      </c>
      <c r="C1759" s="553"/>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48"/>
      <c r="AK1759" s="12"/>
      <c r="AL1759" s="12"/>
      <c r="AM1759" s="149"/>
      <c r="AN1759" s="150"/>
      <c r="AO1759" s="150"/>
      <c r="AP1759" s="150"/>
      <c r="AQ1759" s="132" t="s">
        <v>2654</v>
      </c>
      <c r="AR1759" s="225">
        <v>10</v>
      </c>
      <c r="AS1759" s="142" t="s">
        <v>337</v>
      </c>
      <c r="AT1759" s="13"/>
      <c r="AU1759" s="13"/>
      <c r="AV1759" s="12"/>
      <c r="AW1759" s="12"/>
      <c r="AX1759" s="12"/>
      <c r="AY1759" s="12"/>
      <c r="AZ1759" s="12"/>
      <c r="BA1759" s="12"/>
      <c r="BB1759" s="14"/>
      <c r="BC1759" s="14"/>
      <c r="BD1759" s="15"/>
      <c r="BE1759" s="137" t="s">
        <v>183</v>
      </c>
      <c r="BF1759" s="146"/>
      <c r="BG1759" s="146"/>
      <c r="BH1759" s="146"/>
      <c r="BI1759" s="11" t="s">
        <v>183</v>
      </c>
      <c r="BJ1759" s="11" t="s">
        <v>183</v>
      </c>
      <c r="BK1759" s="11" t="s">
        <v>183</v>
      </c>
      <c r="BL1759" s="11" t="s">
        <v>183</v>
      </c>
      <c r="BM1759" s="11" t="s">
        <v>183</v>
      </c>
      <c r="BN1759" s="11" t="s">
        <v>183</v>
      </c>
      <c r="BO1759" s="11" t="s">
        <v>183</v>
      </c>
      <c r="BP1759" s="11" t="s">
        <v>183</v>
      </c>
      <c r="BQ1759" s="11" t="s">
        <v>183</v>
      </c>
      <c r="BR1759" s="11" t="s">
        <v>183</v>
      </c>
      <c r="BS1759" s="11" t="s">
        <v>183</v>
      </c>
      <c r="BT1759" s="11" t="s">
        <v>183</v>
      </c>
      <c r="BU1759" s="11"/>
      <c r="BV1759" s="15"/>
      <c r="BW1759" s="15"/>
      <c r="BX1759" s="15"/>
      <c r="BY1759" s="15"/>
      <c r="BZ1759" s="15"/>
      <c r="CA1759" s="15"/>
      <c r="CB1759" s="15"/>
      <c r="CC1759" s="15"/>
      <c r="CD1759" s="15"/>
      <c r="CE1759" s="15"/>
      <c r="CF1759" s="15"/>
      <c r="CG1759" s="15"/>
      <c r="CH1759" s="15"/>
      <c r="CI1759" s="15"/>
      <c r="CJ1759" s="15"/>
      <c r="CK1759" s="15"/>
      <c r="CL1759" s="15"/>
      <c r="CM1759" s="15"/>
      <c r="CN1759" s="15"/>
      <c r="CO1759" s="15"/>
      <c r="CP1759" s="15"/>
      <c r="CQ1759" s="15"/>
      <c r="CR1759" s="15"/>
      <c r="CS1759" s="15"/>
      <c r="CT1759" s="15"/>
      <c r="CU1759" s="15"/>
      <c r="CV1759" s="15"/>
      <c r="CW1759" s="15"/>
      <c r="CX1759" s="15"/>
      <c r="CY1759" s="15"/>
      <c r="CZ1759" s="15"/>
      <c r="DA1759" s="15"/>
      <c r="DB1759" s="16"/>
      <c r="DC1759" s="16"/>
      <c r="DD1759" s="16"/>
      <c r="DE1759" s="16"/>
      <c r="DF1759" s="17"/>
      <c r="DG1759" s="16"/>
      <c r="DH1759" s="16"/>
      <c r="DI1759" s="16"/>
      <c r="DJ1759" s="16"/>
      <c r="DK1759" s="16"/>
      <c r="DL1759" s="16"/>
      <c r="DM1759" s="13"/>
      <c r="DN1759" s="16"/>
      <c r="DO1759" s="16"/>
      <c r="DP1759" s="16"/>
      <c r="DQ1759" s="16"/>
      <c r="DR1759" s="16"/>
      <c r="DS1759" s="16"/>
      <c r="DT1759" s="16"/>
      <c r="DU1759" s="16"/>
      <c r="DV1759" s="16"/>
      <c r="DW1759" s="138"/>
      <c r="DX1759" s="137"/>
      <c r="DY1759" s="137"/>
      <c r="DZ1759" s="17"/>
      <c r="EA1759" s="15"/>
      <c r="EB1759" s="15"/>
      <c r="EC1759" s="15"/>
      <c r="ED1759" s="15"/>
    </row>
    <row r="1760" spans="1:134" ht="15" hidden="1" customHeight="1" x14ac:dyDescent="0.3">
      <c r="A1760" s="123"/>
      <c r="B1760" s="337" t="s">
        <v>2655</v>
      </c>
      <c r="C1760" s="553"/>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48"/>
      <c r="AK1760" s="12"/>
      <c r="AL1760" s="12"/>
      <c r="AM1760" s="149"/>
      <c r="AN1760" s="150"/>
      <c r="AO1760" s="150"/>
      <c r="AP1760" s="150"/>
      <c r="AQ1760" s="132" t="s">
        <v>427</v>
      </c>
      <c r="AR1760" s="141">
        <v>1000</v>
      </c>
      <c r="AS1760" s="142" t="s">
        <v>1220</v>
      </c>
      <c r="AT1760" s="13"/>
      <c r="AU1760" s="13"/>
      <c r="AV1760" s="12"/>
      <c r="AW1760" s="12"/>
      <c r="AX1760" s="12"/>
      <c r="AY1760" s="12"/>
      <c r="AZ1760" s="12"/>
      <c r="BA1760" s="12"/>
      <c r="BB1760" s="14"/>
      <c r="BC1760" s="14"/>
      <c r="BD1760" s="15"/>
      <c r="BE1760" s="137" t="s">
        <v>183</v>
      </c>
      <c r="BF1760" s="146"/>
      <c r="BG1760" s="146"/>
      <c r="BH1760" s="146"/>
      <c r="BI1760" s="11" t="s">
        <v>183</v>
      </c>
      <c r="BJ1760" s="11" t="s">
        <v>183</v>
      </c>
      <c r="BK1760" s="11" t="s">
        <v>183</v>
      </c>
      <c r="BL1760" s="11" t="s">
        <v>183</v>
      </c>
      <c r="BM1760" s="11" t="s">
        <v>183</v>
      </c>
      <c r="BN1760" s="11" t="s">
        <v>183</v>
      </c>
      <c r="BO1760" s="11" t="s">
        <v>183</v>
      </c>
      <c r="BP1760" s="11" t="s">
        <v>183</v>
      </c>
      <c r="BQ1760" s="11" t="s">
        <v>183</v>
      </c>
      <c r="BR1760" s="11" t="s">
        <v>183</v>
      </c>
      <c r="BS1760" s="11" t="s">
        <v>183</v>
      </c>
      <c r="BT1760" s="11" t="s">
        <v>183</v>
      </c>
      <c r="BU1760" s="11"/>
      <c r="BV1760" s="15"/>
      <c r="BW1760" s="15"/>
      <c r="BX1760" s="15"/>
      <c r="BY1760" s="15"/>
      <c r="BZ1760" s="15"/>
      <c r="CA1760" s="15"/>
      <c r="CB1760" s="15"/>
      <c r="CC1760" s="15"/>
      <c r="CD1760" s="15"/>
      <c r="CE1760" s="15"/>
      <c r="CF1760" s="15"/>
      <c r="CG1760" s="15"/>
      <c r="CH1760" s="15"/>
      <c r="CI1760" s="15"/>
      <c r="CJ1760" s="15"/>
      <c r="CK1760" s="15"/>
      <c r="CL1760" s="15"/>
      <c r="CM1760" s="15"/>
      <c r="CN1760" s="15"/>
      <c r="CO1760" s="15"/>
      <c r="CP1760" s="15"/>
      <c r="CQ1760" s="15"/>
      <c r="CR1760" s="15"/>
      <c r="CS1760" s="15"/>
      <c r="CT1760" s="15"/>
      <c r="CU1760" s="15"/>
      <c r="CV1760" s="15"/>
      <c r="CW1760" s="15"/>
      <c r="CX1760" s="15"/>
      <c r="CY1760" s="15"/>
      <c r="CZ1760" s="15"/>
      <c r="DA1760" s="15"/>
      <c r="DB1760" s="16"/>
      <c r="DC1760" s="16"/>
      <c r="DD1760" s="16"/>
      <c r="DE1760" s="16"/>
      <c r="DF1760" s="17"/>
      <c r="DG1760" s="16"/>
      <c r="DH1760" s="16"/>
      <c r="DI1760" s="16"/>
      <c r="DJ1760" s="16"/>
      <c r="DK1760" s="16"/>
      <c r="DL1760" s="16"/>
      <c r="DM1760" s="13"/>
      <c r="DN1760" s="16"/>
      <c r="DO1760" s="16"/>
      <c r="DP1760" s="16"/>
      <c r="DQ1760" s="16"/>
      <c r="DR1760" s="16"/>
      <c r="DS1760" s="16"/>
      <c r="DT1760" s="16"/>
      <c r="DU1760" s="16"/>
      <c r="DV1760" s="16"/>
      <c r="DW1760" s="138"/>
      <c r="DX1760" s="137"/>
      <c r="DY1760" s="137"/>
      <c r="DZ1760" s="17"/>
      <c r="EA1760" s="15"/>
      <c r="EB1760" s="15"/>
      <c r="EC1760" s="15"/>
      <c r="ED1760" s="15"/>
    </row>
    <row r="1761" spans="1:134" ht="15" hidden="1" customHeight="1" x14ac:dyDescent="0.3">
      <c r="A1761" s="342" t="s">
        <v>1454</v>
      </c>
      <c r="B1761" s="139"/>
      <c r="C1761" s="553"/>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48"/>
      <c r="AK1761" s="12"/>
      <c r="AL1761" s="12"/>
      <c r="AM1761" s="149"/>
      <c r="AN1761" s="150"/>
      <c r="AO1761" s="150"/>
      <c r="AP1761" s="150"/>
      <c r="AQ1761" s="132" t="s">
        <v>2656</v>
      </c>
      <c r="AR1761" s="225">
        <v>2</v>
      </c>
      <c r="AS1761" s="142" t="s">
        <v>337</v>
      </c>
      <c r="AT1761" s="13"/>
      <c r="AU1761" s="13"/>
      <c r="AV1761" s="12"/>
      <c r="AW1761" s="12"/>
      <c r="AX1761" s="12"/>
      <c r="AY1761" s="12"/>
      <c r="AZ1761" s="12"/>
      <c r="BA1761" s="12"/>
      <c r="BB1761" s="14"/>
      <c r="BC1761" s="14"/>
      <c r="BD1761" s="15"/>
      <c r="BE1761" s="137" t="s">
        <v>183</v>
      </c>
      <c r="BF1761" s="146"/>
      <c r="BG1761" s="146"/>
      <c r="BH1761" s="146"/>
      <c r="BI1761" s="11" t="s">
        <v>183</v>
      </c>
      <c r="BJ1761" s="11" t="s">
        <v>183</v>
      </c>
      <c r="BK1761" s="11" t="s">
        <v>183</v>
      </c>
      <c r="BL1761" s="11" t="s">
        <v>183</v>
      </c>
      <c r="BM1761" s="11" t="s">
        <v>183</v>
      </c>
      <c r="BN1761" s="11" t="s">
        <v>183</v>
      </c>
      <c r="BO1761" s="11" t="s">
        <v>183</v>
      </c>
      <c r="BP1761" s="11" t="s">
        <v>183</v>
      </c>
      <c r="BQ1761" s="11" t="s">
        <v>183</v>
      </c>
      <c r="BR1761" s="11" t="s">
        <v>183</v>
      </c>
      <c r="BS1761" s="11" t="s">
        <v>183</v>
      </c>
      <c r="BT1761" s="11" t="s">
        <v>183</v>
      </c>
      <c r="BU1761" s="11"/>
      <c r="BV1761" s="15"/>
      <c r="BW1761" s="15"/>
      <c r="BX1761" s="15"/>
      <c r="BY1761" s="15"/>
      <c r="BZ1761" s="15"/>
      <c r="CA1761" s="15"/>
      <c r="CB1761" s="15"/>
      <c r="CC1761" s="15"/>
      <c r="CD1761" s="15"/>
      <c r="CE1761" s="15"/>
      <c r="CF1761" s="15"/>
      <c r="CG1761" s="15"/>
      <c r="CH1761" s="15"/>
      <c r="CI1761" s="15"/>
      <c r="CJ1761" s="15"/>
      <c r="CK1761" s="15"/>
      <c r="CL1761" s="15"/>
      <c r="CM1761" s="15"/>
      <c r="CN1761" s="15"/>
      <c r="CO1761" s="15"/>
      <c r="CP1761" s="15"/>
      <c r="CQ1761" s="15"/>
      <c r="CR1761" s="15"/>
      <c r="CS1761" s="15"/>
      <c r="CT1761" s="15"/>
      <c r="CU1761" s="15"/>
      <c r="CV1761" s="15"/>
      <c r="CW1761" s="15"/>
      <c r="CX1761" s="15"/>
      <c r="CY1761" s="15"/>
      <c r="CZ1761" s="15"/>
      <c r="DA1761" s="15"/>
      <c r="DB1761" s="16"/>
      <c r="DC1761" s="16"/>
      <c r="DD1761" s="16"/>
      <c r="DE1761" s="16"/>
      <c r="DF1761" s="17"/>
      <c r="DG1761" s="16"/>
      <c r="DH1761" s="16"/>
      <c r="DI1761" s="16"/>
      <c r="DJ1761" s="16"/>
      <c r="DK1761" s="16"/>
      <c r="DL1761" s="16"/>
      <c r="DM1761" s="13"/>
      <c r="DN1761" s="16"/>
      <c r="DO1761" s="16"/>
      <c r="DP1761" s="16"/>
      <c r="DQ1761" s="16"/>
      <c r="DR1761" s="16"/>
      <c r="DS1761" s="16"/>
      <c r="DT1761" s="16"/>
      <c r="DU1761" s="16"/>
      <c r="DV1761" s="16"/>
      <c r="DW1761" s="138"/>
      <c r="DX1761" s="137"/>
      <c r="DY1761" s="137"/>
      <c r="DZ1761" s="17"/>
      <c r="EA1761" s="15"/>
      <c r="EB1761" s="15"/>
      <c r="EC1761" s="15"/>
      <c r="ED1761" s="15"/>
    </row>
    <row r="1762" spans="1:134" ht="15" hidden="1" customHeight="1" x14ac:dyDescent="0.3">
      <c r="A1762" s="342" t="s">
        <v>1456</v>
      </c>
      <c r="B1762" s="139"/>
      <c r="C1762" s="553"/>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48"/>
      <c r="AK1762" s="12"/>
      <c r="AL1762" s="12"/>
      <c r="AM1762" s="149"/>
      <c r="AN1762" s="150"/>
      <c r="AO1762" s="150"/>
      <c r="AP1762" s="150"/>
      <c r="AQ1762" s="132" t="s">
        <v>427</v>
      </c>
      <c r="AR1762" s="141">
        <v>200</v>
      </c>
      <c r="AS1762" s="142" t="s">
        <v>1220</v>
      </c>
      <c r="AT1762" s="13"/>
      <c r="AU1762" s="13"/>
      <c r="AV1762" s="12"/>
      <c r="AW1762" s="12"/>
      <c r="AX1762" s="12"/>
      <c r="AY1762" s="12"/>
      <c r="AZ1762" s="12"/>
      <c r="BA1762" s="12"/>
      <c r="BB1762" s="14"/>
      <c r="BC1762" s="14"/>
      <c r="BD1762" s="15"/>
      <c r="BE1762" s="137" t="s">
        <v>183</v>
      </c>
      <c r="BF1762" s="146"/>
      <c r="BG1762" s="146"/>
      <c r="BH1762" s="146"/>
      <c r="BI1762" s="11" t="s">
        <v>183</v>
      </c>
      <c r="BJ1762" s="11" t="s">
        <v>183</v>
      </c>
      <c r="BK1762" s="11" t="s">
        <v>183</v>
      </c>
      <c r="BL1762" s="11" t="s">
        <v>183</v>
      </c>
      <c r="BM1762" s="11" t="s">
        <v>183</v>
      </c>
      <c r="BN1762" s="11" t="s">
        <v>183</v>
      </c>
      <c r="BO1762" s="11" t="s">
        <v>183</v>
      </c>
      <c r="BP1762" s="11" t="s">
        <v>183</v>
      </c>
      <c r="BQ1762" s="11" t="s">
        <v>183</v>
      </c>
      <c r="BR1762" s="11" t="s">
        <v>183</v>
      </c>
      <c r="BS1762" s="11" t="s">
        <v>183</v>
      </c>
      <c r="BT1762" s="11" t="s">
        <v>183</v>
      </c>
      <c r="BU1762" s="11"/>
      <c r="BV1762" s="15"/>
      <c r="BW1762" s="15"/>
      <c r="BX1762" s="15"/>
      <c r="BY1762" s="15"/>
      <c r="BZ1762" s="15"/>
      <c r="CA1762" s="15"/>
      <c r="CB1762" s="15"/>
      <c r="CC1762" s="15"/>
      <c r="CD1762" s="15"/>
      <c r="CE1762" s="15"/>
      <c r="CF1762" s="15"/>
      <c r="CG1762" s="15"/>
      <c r="CH1762" s="15"/>
      <c r="CI1762" s="15"/>
      <c r="CJ1762" s="15"/>
      <c r="CK1762" s="15"/>
      <c r="CL1762" s="15"/>
      <c r="CM1762" s="15"/>
      <c r="CN1762" s="15"/>
      <c r="CO1762" s="15"/>
      <c r="CP1762" s="15"/>
      <c r="CQ1762" s="15"/>
      <c r="CR1762" s="15"/>
      <c r="CS1762" s="15"/>
      <c r="CT1762" s="15"/>
      <c r="CU1762" s="15"/>
      <c r="CV1762" s="15"/>
      <c r="CW1762" s="15"/>
      <c r="CX1762" s="15"/>
      <c r="CY1762" s="15"/>
      <c r="CZ1762" s="15"/>
      <c r="DA1762" s="15"/>
      <c r="DB1762" s="16"/>
      <c r="DC1762" s="16"/>
      <c r="DD1762" s="16"/>
      <c r="DE1762" s="16"/>
      <c r="DF1762" s="17"/>
      <c r="DG1762" s="16"/>
      <c r="DH1762" s="16"/>
      <c r="DI1762" s="16"/>
      <c r="DJ1762" s="16"/>
      <c r="DK1762" s="16"/>
      <c r="DL1762" s="16"/>
      <c r="DM1762" s="13"/>
      <c r="DN1762" s="16"/>
      <c r="DO1762" s="16"/>
      <c r="DP1762" s="16"/>
      <c r="DQ1762" s="16"/>
      <c r="DR1762" s="16"/>
      <c r="DS1762" s="16"/>
      <c r="DT1762" s="16"/>
      <c r="DU1762" s="16"/>
      <c r="DV1762" s="16"/>
      <c r="DW1762" s="138"/>
      <c r="DX1762" s="137"/>
      <c r="DY1762" s="137"/>
      <c r="DZ1762" s="17"/>
      <c r="EA1762" s="15"/>
      <c r="EB1762" s="15"/>
      <c r="EC1762" s="15"/>
      <c r="ED1762" s="15"/>
    </row>
    <row r="1763" spans="1:134" ht="15" hidden="1" customHeight="1" x14ac:dyDescent="0.3">
      <c r="A1763" s="342" t="s">
        <v>229</v>
      </c>
      <c r="B1763" s="139"/>
      <c r="C1763" s="553"/>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48"/>
      <c r="AK1763" s="12"/>
      <c r="AL1763" s="12"/>
      <c r="AM1763" s="149"/>
      <c r="AN1763" s="150"/>
      <c r="AO1763" s="150"/>
      <c r="AP1763" s="150"/>
      <c r="AQ1763" s="132" t="s">
        <v>2657</v>
      </c>
      <c r="AR1763" s="141">
        <v>200</v>
      </c>
      <c r="AS1763" s="142" t="s">
        <v>1220</v>
      </c>
      <c r="AT1763" s="13"/>
      <c r="AU1763" s="13"/>
      <c r="AV1763" s="12"/>
      <c r="AW1763" s="12"/>
      <c r="AX1763" s="12"/>
      <c r="AY1763" s="12"/>
      <c r="AZ1763" s="12"/>
      <c r="BA1763" s="12"/>
      <c r="BB1763" s="14"/>
      <c r="BC1763" s="14"/>
      <c r="BD1763" s="15"/>
      <c r="BE1763" s="137" t="s">
        <v>183</v>
      </c>
      <c r="BF1763" s="146"/>
      <c r="BG1763" s="146"/>
      <c r="BH1763" s="146"/>
      <c r="BI1763" s="11" t="s">
        <v>183</v>
      </c>
      <c r="BJ1763" s="11" t="s">
        <v>183</v>
      </c>
      <c r="BK1763" s="11" t="s">
        <v>183</v>
      </c>
      <c r="BL1763" s="11" t="s">
        <v>183</v>
      </c>
      <c r="BM1763" s="11" t="s">
        <v>183</v>
      </c>
      <c r="BN1763" s="11" t="s">
        <v>183</v>
      </c>
      <c r="BO1763" s="11" t="s">
        <v>183</v>
      </c>
      <c r="BP1763" s="11" t="s">
        <v>183</v>
      </c>
      <c r="BQ1763" s="11" t="s">
        <v>183</v>
      </c>
      <c r="BR1763" s="11" t="s">
        <v>183</v>
      </c>
      <c r="BS1763" s="11" t="s">
        <v>183</v>
      </c>
      <c r="BT1763" s="11" t="s">
        <v>183</v>
      </c>
      <c r="BU1763" s="11"/>
      <c r="BV1763" s="15"/>
      <c r="BW1763" s="15"/>
      <c r="BX1763" s="15"/>
      <c r="BY1763" s="15"/>
      <c r="BZ1763" s="15"/>
      <c r="CA1763" s="15"/>
      <c r="CB1763" s="15"/>
      <c r="CC1763" s="15"/>
      <c r="CD1763" s="15"/>
      <c r="CE1763" s="15"/>
      <c r="CF1763" s="15"/>
      <c r="CG1763" s="15"/>
      <c r="CH1763" s="15"/>
      <c r="CI1763" s="15"/>
      <c r="CJ1763" s="15"/>
      <c r="CK1763" s="15"/>
      <c r="CL1763" s="15"/>
      <c r="CM1763" s="15"/>
      <c r="CN1763" s="15"/>
      <c r="CO1763" s="15"/>
      <c r="CP1763" s="15"/>
      <c r="CQ1763" s="15"/>
      <c r="CR1763" s="15"/>
      <c r="CS1763" s="15"/>
      <c r="CT1763" s="15"/>
      <c r="CU1763" s="15"/>
      <c r="CV1763" s="15"/>
      <c r="CW1763" s="15"/>
      <c r="CX1763" s="15"/>
      <c r="CY1763" s="15"/>
      <c r="CZ1763" s="15"/>
      <c r="DA1763" s="15"/>
      <c r="DB1763" s="16"/>
      <c r="DC1763" s="16"/>
      <c r="DD1763" s="16"/>
      <c r="DE1763" s="16"/>
      <c r="DF1763" s="17"/>
      <c r="DG1763" s="16"/>
      <c r="DH1763" s="16"/>
      <c r="DI1763" s="16"/>
      <c r="DJ1763" s="16"/>
      <c r="DK1763" s="16"/>
      <c r="DL1763" s="16"/>
      <c r="DM1763" s="13"/>
      <c r="DN1763" s="16"/>
      <c r="DO1763" s="16"/>
      <c r="DP1763" s="16"/>
      <c r="DQ1763" s="16"/>
      <c r="DR1763" s="16"/>
      <c r="DS1763" s="16"/>
      <c r="DT1763" s="16"/>
      <c r="DU1763" s="16"/>
      <c r="DV1763" s="16"/>
      <c r="DW1763" s="138"/>
      <c r="DX1763" s="137"/>
      <c r="DY1763" s="137"/>
      <c r="DZ1763" s="17"/>
      <c r="EA1763" s="15"/>
      <c r="EB1763" s="15"/>
      <c r="EC1763" s="15"/>
      <c r="ED1763" s="15"/>
    </row>
    <row r="1764" spans="1:134" ht="15" hidden="1" customHeight="1" x14ac:dyDescent="0.3">
      <c r="A1764" s="220"/>
      <c r="B1764" s="139"/>
      <c r="C1764" s="553"/>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48"/>
      <c r="AK1764" s="12"/>
      <c r="AL1764" s="12"/>
      <c r="AM1764" s="149"/>
      <c r="AN1764" s="150"/>
      <c r="AO1764" s="150"/>
      <c r="AP1764" s="150"/>
      <c r="AQ1764" s="132"/>
      <c r="AR1764" s="13"/>
      <c r="AS1764" s="142"/>
      <c r="AT1764" s="13"/>
      <c r="AU1764" s="13"/>
      <c r="AV1764" s="12"/>
      <c r="AW1764" s="12"/>
      <c r="AX1764" s="12"/>
      <c r="AY1764" s="12"/>
      <c r="AZ1764" s="12"/>
      <c r="BA1764" s="12"/>
      <c r="BB1764" s="14"/>
      <c r="BC1764" s="14"/>
      <c r="BD1764" s="15"/>
      <c r="BE1764" s="137" t="s">
        <v>183</v>
      </c>
      <c r="BF1764" s="146"/>
      <c r="BG1764" s="146"/>
      <c r="BH1764" s="146"/>
      <c r="BI1764" s="11" t="s">
        <v>183</v>
      </c>
      <c r="BJ1764" s="11" t="s">
        <v>183</v>
      </c>
      <c r="BK1764" s="11" t="s">
        <v>183</v>
      </c>
      <c r="BL1764" s="11" t="s">
        <v>183</v>
      </c>
      <c r="BM1764" s="11" t="s">
        <v>183</v>
      </c>
      <c r="BN1764" s="11" t="s">
        <v>183</v>
      </c>
      <c r="BO1764" s="11" t="s">
        <v>183</v>
      </c>
      <c r="BP1764" s="11" t="s">
        <v>183</v>
      </c>
      <c r="BQ1764" s="11" t="s">
        <v>183</v>
      </c>
      <c r="BR1764" s="11" t="s">
        <v>183</v>
      </c>
      <c r="BS1764" s="11" t="s">
        <v>183</v>
      </c>
      <c r="BT1764" s="11" t="s">
        <v>183</v>
      </c>
      <c r="BU1764" s="11"/>
      <c r="BV1764" s="15"/>
      <c r="BW1764" s="15"/>
      <c r="BX1764" s="15"/>
      <c r="BY1764" s="15"/>
      <c r="BZ1764" s="15"/>
      <c r="CA1764" s="15"/>
      <c r="CB1764" s="15"/>
      <c r="CC1764" s="15"/>
      <c r="CD1764" s="15"/>
      <c r="CE1764" s="15"/>
      <c r="CF1764" s="15"/>
      <c r="CG1764" s="15"/>
      <c r="CH1764" s="15"/>
      <c r="CI1764" s="15"/>
      <c r="CJ1764" s="15"/>
      <c r="CK1764" s="15"/>
      <c r="CL1764" s="15"/>
      <c r="CM1764" s="15"/>
      <c r="CN1764" s="15"/>
      <c r="CO1764" s="15"/>
      <c r="CP1764" s="15"/>
      <c r="CQ1764" s="15"/>
      <c r="CR1764" s="15"/>
      <c r="CS1764" s="15"/>
      <c r="CT1764" s="15"/>
      <c r="CU1764" s="15"/>
      <c r="CV1764" s="15"/>
      <c r="CW1764" s="15"/>
      <c r="CX1764" s="15"/>
      <c r="CY1764" s="15"/>
      <c r="CZ1764" s="15"/>
      <c r="DA1764" s="15"/>
      <c r="DB1764" s="16"/>
      <c r="DC1764" s="16"/>
      <c r="DD1764" s="16"/>
      <c r="DE1764" s="16"/>
      <c r="DF1764" s="17"/>
      <c r="DG1764" s="16"/>
      <c r="DH1764" s="16"/>
      <c r="DI1764" s="16"/>
      <c r="DJ1764" s="16"/>
      <c r="DK1764" s="16"/>
      <c r="DL1764" s="16"/>
      <c r="DM1764" s="13"/>
      <c r="DN1764" s="16"/>
      <c r="DO1764" s="16"/>
      <c r="DP1764" s="16"/>
      <c r="DQ1764" s="16"/>
      <c r="DR1764" s="16"/>
      <c r="DS1764" s="16"/>
      <c r="DT1764" s="16"/>
      <c r="DU1764" s="16"/>
      <c r="DV1764" s="16"/>
      <c r="DW1764" s="138"/>
      <c r="DX1764" s="137"/>
      <c r="DY1764" s="137"/>
      <c r="DZ1764" s="17"/>
      <c r="EA1764" s="15"/>
      <c r="EB1764" s="15"/>
      <c r="EC1764" s="15"/>
      <c r="ED1764" s="15"/>
    </row>
    <row r="1765" spans="1:134" ht="15" hidden="1" customHeight="1" x14ac:dyDescent="0.3">
      <c r="A1765" s="220"/>
      <c r="B1765" s="139"/>
      <c r="C1765" s="553" t="s">
        <v>2658</v>
      </c>
      <c r="D1765" s="151"/>
      <c r="E1765" s="151"/>
      <c r="F1765" s="151"/>
      <c r="G1765" s="151"/>
      <c r="H1765" s="151"/>
      <c r="I1765" s="151"/>
      <c r="J1765" s="151"/>
      <c r="K1765" s="151"/>
      <c r="L1765" s="151"/>
      <c r="M1765" s="151"/>
      <c r="N1765" s="151"/>
      <c r="O1765" s="151"/>
      <c r="P1765" s="151"/>
      <c r="Q1765" s="151"/>
      <c r="R1765" s="151"/>
      <c r="S1765" s="151"/>
      <c r="T1765" s="151"/>
      <c r="U1765" s="151"/>
      <c r="V1765" s="151"/>
      <c r="W1765" s="151"/>
      <c r="X1765" s="151"/>
      <c r="Y1765" s="151"/>
      <c r="Z1765" s="151"/>
      <c r="AA1765" s="151"/>
      <c r="AB1765" s="151"/>
      <c r="AC1765" s="151"/>
      <c r="AD1765" s="151"/>
      <c r="AE1765" s="151"/>
      <c r="AF1765" s="151"/>
      <c r="AG1765" s="151"/>
      <c r="AH1765" s="151"/>
      <c r="AI1765" s="151"/>
      <c r="AJ1765" s="148">
        <f>IF($DM1765=0,0,(IF(_xlfn.BITAND($DM1765, 128),"8,", "") &amp; IF(_xlfn.BITAND($DM1765,64),"7,", "") &amp; IF(_xlfn.BITAND($DM1765,7), _xlfn.BITAND($DM1765,7) &amp; ",", "") &amp; IF(_xlfn.BITAND($DM1765, 56), _xlfn.BITAND($DM1765, 56)/8, "")))</f>
        <v>0</v>
      </c>
      <c r="AK1765" s="135">
        <v>84</v>
      </c>
      <c r="AL1765" s="135">
        <v>5</v>
      </c>
      <c r="AM1765" s="194" t="s">
        <v>165</v>
      </c>
      <c r="AN1765" s="195" t="s">
        <v>2646</v>
      </c>
      <c r="AO1765" s="195" t="s">
        <v>352</v>
      </c>
      <c r="AP1765" s="195" t="s">
        <v>2647</v>
      </c>
      <c r="AQ1765" s="132" t="s">
        <v>2659</v>
      </c>
      <c r="AR1765" s="198">
        <v>0.5</v>
      </c>
      <c r="AS1765" s="12" t="s">
        <v>346</v>
      </c>
      <c r="AT1765" s="198">
        <v>1</v>
      </c>
      <c r="AU1765" s="198">
        <v>0.1</v>
      </c>
      <c r="AV1765" s="12" t="s">
        <v>259</v>
      </c>
      <c r="AW1765" s="135">
        <v>0</v>
      </c>
      <c r="AX1765" s="135">
        <v>0</v>
      </c>
      <c r="AY1765" s="135">
        <v>0</v>
      </c>
      <c r="AZ1765" s="135">
        <v>0</v>
      </c>
      <c r="BA1765" s="135">
        <v>0</v>
      </c>
      <c r="BB1765" s="136"/>
      <c r="BC1765" s="136"/>
      <c r="BD1765" s="15"/>
      <c r="BE1765" s="137" t="str">
        <f>IF(C1765="","",C1765)</f>
        <v>Roadspeed short to ground</v>
      </c>
      <c r="BF1765" s="11" t="s">
        <v>264</v>
      </c>
      <c r="BG1765" s="11" t="s">
        <v>265</v>
      </c>
      <c r="BH1765" s="11" t="s">
        <v>266</v>
      </c>
      <c r="BI1765" s="11" t="s">
        <v>525</v>
      </c>
      <c r="BJ1765" s="11" t="s">
        <v>268</v>
      </c>
      <c r="BK1765" s="11" t="s">
        <v>485</v>
      </c>
      <c r="BL1765" s="11" t="s">
        <v>350</v>
      </c>
      <c r="BM1765" s="11" t="s">
        <v>179</v>
      </c>
      <c r="BN1765" s="11" t="s">
        <v>182</v>
      </c>
      <c r="BO1765" s="11" t="s">
        <v>181</v>
      </c>
      <c r="BP1765" s="11" t="s">
        <v>272</v>
      </c>
      <c r="BQ1765" s="11" t="s">
        <v>182</v>
      </c>
      <c r="BR1765" s="11" t="s">
        <v>182</v>
      </c>
      <c r="BS1765" s="11" t="s">
        <v>183</v>
      </c>
      <c r="BT1765" s="11" t="s">
        <v>182</v>
      </c>
      <c r="BU1765" s="11"/>
      <c r="BV1765" s="15">
        <f>IF(UPPER(TRIM(D1765))="X",1,0)</f>
        <v>0</v>
      </c>
      <c r="BW1765" s="15">
        <f>IF(UPPER(TRIM(E1765))="X",1,0)</f>
        <v>0</v>
      </c>
      <c r="BX1765" s="15">
        <f>IF(UPPER(TRIM(F1765))="X",1,0)</f>
        <v>0</v>
      </c>
      <c r="BY1765" s="15">
        <f>IF(UPPER(TRIM(G1765))="X",1,0)</f>
        <v>0</v>
      </c>
      <c r="BZ1765" s="15">
        <f>IF(UPPER(TRIM(H1765))="X",1,0)</f>
        <v>0</v>
      </c>
      <c r="CA1765" s="15">
        <f>IF(UPPER(TRIM(J1765))="X",1,0)</f>
        <v>0</v>
      </c>
      <c r="CB1765" s="15">
        <f>IF(UPPER(TRIM(L1765))="X",1,0)</f>
        <v>0</v>
      </c>
      <c r="CC1765" s="15">
        <f>IF(UPPER(TRIM(M1765))="X",1,0)</f>
        <v>0</v>
      </c>
      <c r="CD1765" s="15">
        <f>IF(UPPER(TRIM(I1765))="X",1,0)</f>
        <v>0</v>
      </c>
      <c r="CE1765" s="15">
        <f>IF(UPPER(TRIM(K1765))="X",1,0)</f>
        <v>0</v>
      </c>
      <c r="CF1765" s="15">
        <f t="shared" ref="CF1765:CX1765" si="817">IF(UPPER(TRIM(N1765))="X",1,0)</f>
        <v>0</v>
      </c>
      <c r="CG1765" s="15">
        <f t="shared" si="817"/>
        <v>0</v>
      </c>
      <c r="CH1765" s="15">
        <f t="shared" si="817"/>
        <v>0</v>
      </c>
      <c r="CI1765" s="15">
        <f t="shared" si="817"/>
        <v>0</v>
      </c>
      <c r="CJ1765" s="15">
        <f t="shared" si="817"/>
        <v>0</v>
      </c>
      <c r="CK1765" s="15">
        <f t="shared" si="817"/>
        <v>0</v>
      </c>
      <c r="CL1765" s="15">
        <f t="shared" si="817"/>
        <v>0</v>
      </c>
      <c r="CM1765" s="15">
        <f t="shared" si="817"/>
        <v>0</v>
      </c>
      <c r="CN1765" s="15">
        <f t="shared" si="817"/>
        <v>0</v>
      </c>
      <c r="CO1765" s="15">
        <f t="shared" si="817"/>
        <v>0</v>
      </c>
      <c r="CP1765" s="15">
        <f t="shared" si="817"/>
        <v>0</v>
      </c>
      <c r="CQ1765" s="15">
        <f t="shared" si="817"/>
        <v>0</v>
      </c>
      <c r="CR1765" s="15">
        <f t="shared" si="817"/>
        <v>0</v>
      </c>
      <c r="CS1765" s="15">
        <f t="shared" si="817"/>
        <v>0</v>
      </c>
      <c r="CT1765" s="15">
        <f t="shared" si="817"/>
        <v>0</v>
      </c>
      <c r="CU1765" s="15">
        <f t="shared" si="817"/>
        <v>0</v>
      </c>
      <c r="CV1765" s="15">
        <f t="shared" si="817"/>
        <v>0</v>
      </c>
      <c r="CW1765" s="15">
        <f t="shared" si="817"/>
        <v>0</v>
      </c>
      <c r="CX1765" s="15">
        <f t="shared" si="817"/>
        <v>0</v>
      </c>
      <c r="CY1765" s="15">
        <v>0</v>
      </c>
      <c r="CZ1765" s="15">
        <f>IF(UPPER(TRIM(AH1765))="X",1,0)</f>
        <v>0</v>
      </c>
      <c r="DA1765" s="15">
        <v>0</v>
      </c>
      <c r="DB1765" s="16">
        <f>IF(UPPER(TRIM(AM1765))="P", 0, IF(UPPER(TRIM(AM1765))="C", 16384, IF(UPPER(TRIM(AM1765))="B", 32768, IF(UPPER(TRIM(AM1765))="U", 49152, -1))))</f>
        <v>0</v>
      </c>
      <c r="DC1765" s="16">
        <f>HEX2DEC(AN1765)</f>
        <v>1280</v>
      </c>
      <c r="DD1765" s="16">
        <f>IF(UPPER(TRIM(BB1765))="",0,IF(UPPER(TRIM(BB1765))="M",32,IF(UPPER(TRIM(BB1765))="H",64,IF(UPPER(TRIM(BB1765))="I",128,-1))))</f>
        <v>0</v>
      </c>
      <c r="DE1765" s="16">
        <f>IF(UPPER(TRIM(BC1765))="",0, IF(UPPER(TRIM(BC1765))="U",1,IF(UPPER(TRIM(BC1765))="A",2,IF(UPPER(TRIM(BC1765))="B1",4,IF(UPPER(TRIM(BC1765))="B2",8,IF(UPPER(TRIM(BC1765))="C",16,-1))))))</f>
        <v>0</v>
      </c>
      <c r="DF1765" s="17"/>
      <c r="DG1765" s="16">
        <v>598</v>
      </c>
      <c r="DH1765" s="16">
        <f>AK1765</f>
        <v>84</v>
      </c>
      <c r="DI1765" s="16">
        <f>AL1765</f>
        <v>5</v>
      </c>
      <c r="DJ1765" s="16">
        <f>DB1765 + DC1765</f>
        <v>1280</v>
      </c>
      <c r="DK1765" s="16">
        <f>HEX2DEC(AO1765)</f>
        <v>17</v>
      </c>
      <c r="DL1765" s="16">
        <f>HEX2DEC(AP1765)</f>
        <v>1282</v>
      </c>
      <c r="DM1765" s="13">
        <v>0</v>
      </c>
      <c r="DN1765" s="16">
        <v>452</v>
      </c>
      <c r="DO1765" s="16">
        <f>BV1765*2^15+BW1765*2^14+BX1765*2^13+BY1765*2^12+BZ1765*2^11+CA1765*2^10+CB1765*2^9+CC1765*2^8+CD1765*2^7+CE1765*2^6+CF1765*2^5+CG1765*2^4+CH1765*2^3+CI1765*2^2+CJ1765*2^1+CK1765*2^0</f>
        <v>0</v>
      </c>
      <c r="DP1765" s="16">
        <f>CL1765*2^15+CM1765*2^14+CN1765*2^13+CO1765*2^12+CP1765*2^11+CQ1765*2^10+CR1765*2^9+CS1765*2^8+CT1765*2^7+CU1765*2^6+CV1765*2^5+CW1765*2^4+CX1765*2^3+CY1765*2^2+CZ1765*2^1+DA1765*2^0</f>
        <v>0</v>
      </c>
      <c r="DQ1765" s="16">
        <f>IF(DS1765=2,AT1765*1000,AT1765)</f>
        <v>1000</v>
      </c>
      <c r="DR1765" s="16">
        <f>IF(DT1765=2,AU1765*1000,AU1765)</f>
        <v>100</v>
      </c>
      <c r="DS1765" s="16">
        <v>2</v>
      </c>
      <c r="DT1765" s="16">
        <v>2</v>
      </c>
      <c r="DU1765" s="16">
        <f>MAX(0,MIN(AX1765,3))*2^14+MAX(0,MIN(AY1765,3))*2^12+MAX(0,MIN(AZ1765,3))*2^10+MAX(0,MIN(BA1765,3))*2^8+IF(AW1765&lt;0,31,IF(AW1765&gt;30,30,AW1765))</f>
        <v>0</v>
      </c>
      <c r="DV1765" s="16">
        <f>DD1765 + DE1765</f>
        <v>0</v>
      </c>
      <c r="DW1765" s="138" t="s">
        <v>184</v>
      </c>
      <c r="DX1765" s="137" t="s">
        <v>273</v>
      </c>
      <c r="DY1765" s="137" t="s">
        <v>186</v>
      </c>
      <c r="DZ1765" s="17"/>
      <c r="EA1765" s="15"/>
      <c r="EB1765" s="15"/>
      <c r="EC1765" s="15"/>
      <c r="ED1765" s="15"/>
    </row>
    <row r="1766" spans="1:134" ht="15" hidden="1" customHeight="1" x14ac:dyDescent="0.3">
      <c r="A1766" s="220"/>
      <c r="B1766" s="139"/>
      <c r="C1766" s="553"/>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48"/>
      <c r="AK1766" s="12"/>
      <c r="AL1766" s="12"/>
      <c r="AM1766" s="149"/>
      <c r="AN1766" s="150"/>
      <c r="AO1766" s="150"/>
      <c r="AP1766" s="150"/>
      <c r="AQ1766" s="132"/>
      <c r="AR1766" s="13"/>
      <c r="AS1766" s="142"/>
      <c r="AT1766" s="13"/>
      <c r="AU1766" s="13"/>
      <c r="AV1766" s="12"/>
      <c r="AW1766" s="12"/>
      <c r="AX1766" s="12"/>
      <c r="AY1766" s="12"/>
      <c r="AZ1766" s="12"/>
      <c r="BA1766" s="12"/>
      <c r="BB1766" s="14"/>
      <c r="BC1766" s="14"/>
      <c r="BD1766" s="15"/>
      <c r="BE1766" s="137" t="s">
        <v>183</v>
      </c>
      <c r="BF1766" s="146"/>
      <c r="BG1766" s="146"/>
      <c r="BH1766" s="146"/>
      <c r="BI1766" s="11" t="s">
        <v>183</v>
      </c>
      <c r="BJ1766" s="11" t="s">
        <v>183</v>
      </c>
      <c r="BK1766" s="11" t="s">
        <v>183</v>
      </c>
      <c r="BL1766" s="11" t="s">
        <v>183</v>
      </c>
      <c r="BM1766" s="11" t="s">
        <v>183</v>
      </c>
      <c r="BN1766" s="11" t="s">
        <v>183</v>
      </c>
      <c r="BO1766" s="11" t="s">
        <v>183</v>
      </c>
      <c r="BP1766" s="11" t="s">
        <v>183</v>
      </c>
      <c r="BQ1766" s="11" t="s">
        <v>183</v>
      </c>
      <c r="BR1766" s="11" t="s">
        <v>183</v>
      </c>
      <c r="BS1766" s="11" t="s">
        <v>183</v>
      </c>
      <c r="BT1766" s="11" t="s">
        <v>183</v>
      </c>
      <c r="BU1766" s="11"/>
      <c r="BV1766" s="15"/>
      <c r="BW1766" s="15"/>
      <c r="BX1766" s="15"/>
      <c r="BY1766" s="15"/>
      <c r="BZ1766" s="15"/>
      <c r="CA1766" s="15"/>
      <c r="CB1766" s="15"/>
      <c r="CC1766" s="15"/>
      <c r="CD1766" s="15"/>
      <c r="CE1766" s="15"/>
      <c r="CF1766" s="15"/>
      <c r="CG1766" s="15"/>
      <c r="CH1766" s="15"/>
      <c r="CI1766" s="15"/>
      <c r="CJ1766" s="15"/>
      <c r="CK1766" s="15"/>
      <c r="CL1766" s="15"/>
      <c r="CM1766" s="15"/>
      <c r="CN1766" s="15"/>
      <c r="CO1766" s="15"/>
      <c r="CP1766" s="15"/>
      <c r="CQ1766" s="15"/>
      <c r="CR1766" s="15"/>
      <c r="CS1766" s="15"/>
      <c r="CT1766" s="15"/>
      <c r="CU1766" s="15"/>
      <c r="CV1766" s="15"/>
      <c r="CW1766" s="15"/>
      <c r="CX1766" s="15"/>
      <c r="CY1766" s="15"/>
      <c r="CZ1766" s="15"/>
      <c r="DA1766" s="15"/>
      <c r="DB1766" s="16"/>
      <c r="DC1766" s="16"/>
      <c r="DD1766" s="16"/>
      <c r="DE1766" s="16"/>
      <c r="DF1766" s="17"/>
      <c r="DG1766" s="16"/>
      <c r="DH1766" s="16"/>
      <c r="DI1766" s="16"/>
      <c r="DJ1766" s="16"/>
      <c r="DK1766" s="16"/>
      <c r="DL1766" s="16"/>
      <c r="DM1766" s="13"/>
      <c r="DN1766" s="16"/>
      <c r="DO1766" s="16"/>
      <c r="DP1766" s="16"/>
      <c r="DQ1766" s="16"/>
      <c r="DR1766" s="16"/>
      <c r="DS1766" s="16"/>
      <c r="DT1766" s="16"/>
      <c r="DU1766" s="16"/>
      <c r="DV1766" s="16"/>
      <c r="DW1766" s="138"/>
      <c r="DX1766" s="137"/>
      <c r="DY1766" s="137"/>
      <c r="DZ1766" s="17"/>
      <c r="EA1766" s="15"/>
      <c r="EB1766" s="15"/>
      <c r="EC1766" s="15"/>
      <c r="ED1766" s="15"/>
    </row>
    <row r="1767" spans="1:134" ht="15" hidden="1" customHeight="1" x14ac:dyDescent="0.3">
      <c r="A1767" s="220"/>
      <c r="B1767" s="139"/>
      <c r="C1767" s="553" t="s">
        <v>2660</v>
      </c>
      <c r="D1767" s="202"/>
      <c r="E1767" s="202"/>
      <c r="F1767" s="202"/>
      <c r="G1767" s="202"/>
      <c r="H1767" s="202"/>
      <c r="I1767" s="202"/>
      <c r="J1767" s="202"/>
      <c r="K1767" s="202"/>
      <c r="L1767" s="202"/>
      <c r="M1767" s="202"/>
      <c r="N1767" s="202"/>
      <c r="O1767" s="202"/>
      <c r="P1767" s="202"/>
      <c r="Q1767" s="202"/>
      <c r="R1767" s="202"/>
      <c r="S1767" s="202"/>
      <c r="T1767" s="202"/>
      <c r="U1767" s="202"/>
      <c r="V1767" s="202"/>
      <c r="W1767" s="202"/>
      <c r="X1767" s="202"/>
      <c r="Y1767" s="202"/>
      <c r="Z1767" s="202"/>
      <c r="AA1767" s="202"/>
      <c r="AB1767" s="202"/>
      <c r="AC1767" s="202"/>
      <c r="AD1767" s="202"/>
      <c r="AE1767" s="202"/>
      <c r="AF1767" s="202"/>
      <c r="AG1767" s="202"/>
      <c r="AH1767" s="202"/>
      <c r="AI1767" s="202"/>
      <c r="AJ1767" s="148">
        <f>IF($DM1767=0,0,(IF(_xlfn.BITAND($DM1767, 128),"8,", "") &amp; IF(_xlfn.BITAND($DM1767,64),"7,", "") &amp; IF(_xlfn.BITAND($DM1767,7), _xlfn.BITAND($DM1767,7) &amp; ",", "") &amp; IF(_xlfn.BITAND($DM1767, 56), _xlfn.BITAND($DM1767, 56)/8, "")))</f>
        <v>0</v>
      </c>
      <c r="AK1767" s="135">
        <v>84</v>
      </c>
      <c r="AL1767" s="135">
        <v>3</v>
      </c>
      <c r="AM1767" s="194" t="s">
        <v>165</v>
      </c>
      <c r="AN1767" s="195" t="s">
        <v>2646</v>
      </c>
      <c r="AO1767" s="195" t="s">
        <v>2661</v>
      </c>
      <c r="AP1767" s="195" t="s">
        <v>2662</v>
      </c>
      <c r="AQ1767" s="132" t="s">
        <v>2663</v>
      </c>
      <c r="AR1767" s="198">
        <v>1</v>
      </c>
      <c r="AS1767" s="12" t="s">
        <v>346</v>
      </c>
      <c r="AT1767" s="198">
        <v>1</v>
      </c>
      <c r="AU1767" s="198">
        <v>0.1</v>
      </c>
      <c r="AV1767" s="12" t="s">
        <v>259</v>
      </c>
      <c r="AW1767" s="135">
        <v>0</v>
      </c>
      <c r="AX1767" s="135">
        <v>0</v>
      </c>
      <c r="AY1767" s="135">
        <v>0</v>
      </c>
      <c r="AZ1767" s="135">
        <v>0</v>
      </c>
      <c r="BA1767" s="135">
        <v>0</v>
      </c>
      <c r="BB1767" s="136"/>
      <c r="BC1767" s="136"/>
      <c r="BD1767" s="15"/>
      <c r="BE1767" s="137" t="str">
        <f>IF(C1767="","",C1767)</f>
        <v>Roadspeed open/short to power</v>
      </c>
      <c r="BF1767" s="11" t="s">
        <v>264</v>
      </c>
      <c r="BG1767" s="11" t="s">
        <v>265</v>
      </c>
      <c r="BH1767" s="11" t="s">
        <v>266</v>
      </c>
      <c r="BI1767" s="11" t="s">
        <v>525</v>
      </c>
      <c r="BJ1767" s="11" t="s">
        <v>268</v>
      </c>
      <c r="BK1767" s="11" t="s">
        <v>485</v>
      </c>
      <c r="BL1767" s="11" t="s">
        <v>350</v>
      </c>
      <c r="BM1767" s="11" t="s">
        <v>179</v>
      </c>
      <c r="BN1767" s="11" t="s">
        <v>182</v>
      </c>
      <c r="BO1767" s="11" t="s">
        <v>181</v>
      </c>
      <c r="BP1767" s="11" t="s">
        <v>272</v>
      </c>
      <c r="BQ1767" s="11" t="s">
        <v>182</v>
      </c>
      <c r="BR1767" s="11" t="s">
        <v>182</v>
      </c>
      <c r="BS1767" s="11" t="s">
        <v>183</v>
      </c>
      <c r="BT1767" s="11" t="s">
        <v>182</v>
      </c>
      <c r="BU1767" s="11"/>
      <c r="BV1767" s="15">
        <f>IF(UPPER(TRIM(D1767))="X",1,0)</f>
        <v>0</v>
      </c>
      <c r="BW1767" s="15">
        <f>IF(UPPER(TRIM(E1767))="X",1,0)</f>
        <v>0</v>
      </c>
      <c r="BX1767" s="15">
        <f>IF(UPPER(TRIM(F1767))="X",1,0)</f>
        <v>0</v>
      </c>
      <c r="BY1767" s="15">
        <f>IF(UPPER(TRIM(G1767))="X",1,0)</f>
        <v>0</v>
      </c>
      <c r="BZ1767" s="15">
        <f>IF(UPPER(TRIM(H1767))="X",1,0)</f>
        <v>0</v>
      </c>
      <c r="CA1767" s="15">
        <f>IF(UPPER(TRIM(J1767))="X",1,0)</f>
        <v>0</v>
      </c>
      <c r="CB1767" s="15">
        <f>IF(UPPER(TRIM(L1767))="X",1,0)</f>
        <v>0</v>
      </c>
      <c r="CC1767" s="15">
        <f>IF(UPPER(TRIM(M1767))="X",1,0)</f>
        <v>0</v>
      </c>
      <c r="CD1767" s="15">
        <f>IF(UPPER(TRIM(I1767))="X",1,0)</f>
        <v>0</v>
      </c>
      <c r="CE1767" s="15">
        <f>IF(UPPER(TRIM(K1767))="X",1,0)</f>
        <v>0</v>
      </c>
      <c r="CF1767" s="15">
        <f t="shared" ref="CF1767:CX1767" si="818">IF(UPPER(TRIM(N1767))="X",1,0)</f>
        <v>0</v>
      </c>
      <c r="CG1767" s="15">
        <f t="shared" si="818"/>
        <v>0</v>
      </c>
      <c r="CH1767" s="15">
        <f t="shared" si="818"/>
        <v>0</v>
      </c>
      <c r="CI1767" s="15">
        <f t="shared" si="818"/>
        <v>0</v>
      </c>
      <c r="CJ1767" s="15">
        <f t="shared" si="818"/>
        <v>0</v>
      </c>
      <c r="CK1767" s="15">
        <f t="shared" si="818"/>
        <v>0</v>
      </c>
      <c r="CL1767" s="15">
        <f t="shared" si="818"/>
        <v>0</v>
      </c>
      <c r="CM1767" s="15">
        <f t="shared" si="818"/>
        <v>0</v>
      </c>
      <c r="CN1767" s="15">
        <f t="shared" si="818"/>
        <v>0</v>
      </c>
      <c r="CO1767" s="15">
        <f t="shared" si="818"/>
        <v>0</v>
      </c>
      <c r="CP1767" s="15">
        <f t="shared" si="818"/>
        <v>0</v>
      </c>
      <c r="CQ1767" s="15">
        <f t="shared" si="818"/>
        <v>0</v>
      </c>
      <c r="CR1767" s="15">
        <f t="shared" si="818"/>
        <v>0</v>
      </c>
      <c r="CS1767" s="15">
        <f t="shared" si="818"/>
        <v>0</v>
      </c>
      <c r="CT1767" s="15">
        <f t="shared" si="818"/>
        <v>0</v>
      </c>
      <c r="CU1767" s="15">
        <f t="shared" si="818"/>
        <v>0</v>
      </c>
      <c r="CV1767" s="15">
        <f t="shared" si="818"/>
        <v>0</v>
      </c>
      <c r="CW1767" s="15">
        <f t="shared" si="818"/>
        <v>0</v>
      </c>
      <c r="CX1767" s="15">
        <f t="shared" si="818"/>
        <v>0</v>
      </c>
      <c r="CY1767" s="15">
        <v>0</v>
      </c>
      <c r="CZ1767" s="15">
        <f>IF(UPPER(TRIM(AH1767))="X",1,0)</f>
        <v>0</v>
      </c>
      <c r="DA1767" s="15">
        <v>0</v>
      </c>
      <c r="DB1767" s="16">
        <f>IF(UPPER(TRIM(AM1767))="P", 0, IF(UPPER(TRIM(AM1767))="C", 16384, IF(UPPER(TRIM(AM1767))="B", 32768, IF(UPPER(TRIM(AM1767))="U", 49152, -1))))</f>
        <v>0</v>
      </c>
      <c r="DC1767" s="16">
        <f>HEX2DEC(AN1767)</f>
        <v>1280</v>
      </c>
      <c r="DD1767" s="16">
        <f>IF(UPPER(TRIM(BB1767))="",0,IF(UPPER(TRIM(BB1767))="M",32,IF(UPPER(TRIM(BB1767))="H",64,IF(UPPER(TRIM(BB1767))="I",128,-1))))</f>
        <v>0</v>
      </c>
      <c r="DE1767" s="16">
        <f>IF(UPPER(TRIM(BC1767))="",0, IF(UPPER(TRIM(BC1767))="U",1,IF(UPPER(TRIM(BC1767))="A",2,IF(UPPER(TRIM(BC1767))="B1",4,IF(UPPER(TRIM(BC1767))="B2",8,IF(UPPER(TRIM(BC1767))="C",16,-1))))))</f>
        <v>0</v>
      </c>
      <c r="DF1767" s="17"/>
      <c r="DG1767" s="16">
        <v>599</v>
      </c>
      <c r="DH1767" s="16">
        <f>AK1767</f>
        <v>84</v>
      </c>
      <c r="DI1767" s="16">
        <f>AL1767</f>
        <v>3</v>
      </c>
      <c r="DJ1767" s="16">
        <f>DB1767 + DC1767</f>
        <v>1280</v>
      </c>
      <c r="DK1767" s="16">
        <f>HEX2DEC(AO1767)</f>
        <v>31</v>
      </c>
      <c r="DL1767" s="16">
        <f>HEX2DEC(AP1767)</f>
        <v>1283</v>
      </c>
      <c r="DM1767" s="13">
        <v>0</v>
      </c>
      <c r="DN1767" s="16">
        <v>453</v>
      </c>
      <c r="DO1767" s="16">
        <f>BV1767*2^15+BW1767*2^14+BX1767*2^13+BY1767*2^12+BZ1767*2^11+CA1767*2^10+CB1767*2^9+CC1767*2^8+CD1767*2^7+CE1767*2^6+CF1767*2^5+CG1767*2^4+CH1767*2^3+CI1767*2^2+CJ1767*2^1+CK1767*2^0</f>
        <v>0</v>
      </c>
      <c r="DP1767" s="16">
        <f>CL1767*2^15+CM1767*2^14+CN1767*2^13+CO1767*2^12+CP1767*2^11+CQ1767*2^10+CR1767*2^9+CS1767*2^8+CT1767*2^7+CU1767*2^6+CV1767*2^5+CW1767*2^4+CX1767*2^3+CY1767*2^2+CZ1767*2^1+DA1767*2^0</f>
        <v>0</v>
      </c>
      <c r="DQ1767" s="16">
        <f>IF(DS1767=2,AT1767*1000,AT1767)</f>
        <v>1000</v>
      </c>
      <c r="DR1767" s="16">
        <f>IF(DT1767=2,AU1767*1000,AU1767)</f>
        <v>100</v>
      </c>
      <c r="DS1767" s="16">
        <v>2</v>
      </c>
      <c r="DT1767" s="16">
        <v>2</v>
      </c>
      <c r="DU1767" s="16">
        <f>MAX(0,MIN(AX1767,3))*2^14+MAX(0,MIN(AY1767,3))*2^12+MAX(0,MIN(AZ1767,3))*2^10+MAX(0,MIN(BA1767,3))*2^8+IF(AW1767&lt;0,31,IF(AW1767&gt;30,30,AW1767))</f>
        <v>0</v>
      </c>
      <c r="DV1767" s="16">
        <f>DD1767 + DE1767</f>
        <v>0</v>
      </c>
      <c r="DW1767" s="138" t="s">
        <v>184</v>
      </c>
      <c r="DX1767" s="137" t="s">
        <v>273</v>
      </c>
      <c r="DY1767" s="137" t="s">
        <v>186</v>
      </c>
      <c r="DZ1767" s="17"/>
      <c r="EA1767" s="15"/>
      <c r="EB1767" s="15"/>
      <c r="EC1767" s="15"/>
      <c r="ED1767" s="15"/>
    </row>
    <row r="1768" spans="1:134" ht="15" hidden="1" customHeight="1" x14ac:dyDescent="0.3">
      <c r="A1768" s="220"/>
      <c r="B1768" s="139"/>
      <c r="C1768" s="553"/>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48"/>
      <c r="AK1768" s="12"/>
      <c r="AL1768" s="12"/>
      <c r="AM1768" s="149"/>
      <c r="AN1768" s="150"/>
      <c r="AO1768" s="150"/>
      <c r="AP1768" s="150"/>
      <c r="AQ1768" s="132"/>
      <c r="AR1768" s="13"/>
      <c r="AS1768" s="142"/>
      <c r="AT1768" s="13"/>
      <c r="AU1768" s="13"/>
      <c r="AV1768" s="12"/>
      <c r="AW1768" s="12"/>
      <c r="AX1768" s="12"/>
      <c r="AY1768" s="12"/>
      <c r="AZ1768" s="12"/>
      <c r="BA1768" s="12"/>
      <c r="BB1768" s="14"/>
      <c r="BC1768" s="14"/>
      <c r="BD1768" s="15"/>
      <c r="BE1768" s="137"/>
      <c r="BF1768" s="146"/>
      <c r="BG1768" s="146"/>
      <c r="BH1768" s="146"/>
      <c r="BI1768" s="11"/>
      <c r="BJ1768" s="11"/>
      <c r="BK1768" s="11"/>
      <c r="BL1768" s="11"/>
      <c r="BM1768" s="11"/>
      <c r="BN1768" s="11"/>
      <c r="BO1768" s="11"/>
      <c r="BP1768" s="11"/>
      <c r="BQ1768" s="11"/>
      <c r="BR1768" s="11"/>
      <c r="BS1768" s="11"/>
      <c r="BT1768" s="11"/>
      <c r="BU1768" s="11"/>
      <c r="BV1768" s="15"/>
      <c r="BW1768" s="15"/>
      <c r="BX1768" s="15"/>
      <c r="BY1768" s="15"/>
      <c r="BZ1768" s="15"/>
      <c r="CA1768" s="15"/>
      <c r="CB1768" s="15"/>
      <c r="CC1768" s="15"/>
      <c r="CD1768" s="15"/>
      <c r="CE1768" s="15"/>
      <c r="CF1768" s="15"/>
      <c r="CG1768" s="15"/>
      <c r="CH1768" s="15"/>
      <c r="CI1768" s="15"/>
      <c r="CJ1768" s="15"/>
      <c r="CK1768" s="15"/>
      <c r="CL1768" s="15"/>
      <c r="CM1768" s="15"/>
      <c r="CN1768" s="15"/>
      <c r="CO1768" s="15"/>
      <c r="CP1768" s="15"/>
      <c r="CQ1768" s="15"/>
      <c r="CR1768" s="15"/>
      <c r="CS1768" s="15"/>
      <c r="CT1768" s="15"/>
      <c r="CU1768" s="15"/>
      <c r="CV1768" s="15"/>
      <c r="CW1768" s="15"/>
      <c r="CX1768" s="15"/>
      <c r="CY1768" s="15"/>
      <c r="CZ1768" s="15"/>
      <c r="DA1768" s="15"/>
      <c r="DB1768" s="16"/>
      <c r="DC1768" s="16"/>
      <c r="DD1768" s="16"/>
      <c r="DE1768" s="16"/>
      <c r="DF1768" s="17"/>
      <c r="DG1768" s="16"/>
      <c r="DH1768" s="16"/>
      <c r="DI1768" s="16"/>
      <c r="DJ1768" s="16"/>
      <c r="DK1768" s="16"/>
      <c r="DL1768" s="16"/>
      <c r="DM1768" s="13"/>
      <c r="DN1768" s="16"/>
      <c r="DO1768" s="16"/>
      <c r="DP1768" s="16"/>
      <c r="DQ1768" s="16"/>
      <c r="DR1768" s="16"/>
      <c r="DS1768" s="16"/>
      <c r="DT1768" s="16"/>
      <c r="DU1768" s="16"/>
      <c r="DV1768" s="16"/>
      <c r="DW1768" s="138"/>
      <c r="DX1768" s="137"/>
      <c r="DY1768" s="137"/>
      <c r="DZ1768" s="17"/>
      <c r="EA1768" s="15"/>
      <c r="EB1768" s="15"/>
      <c r="EC1768" s="15"/>
      <c r="ED1768" s="15"/>
    </row>
    <row r="1769" spans="1:134" ht="15" hidden="1" customHeight="1" x14ac:dyDescent="0.3">
      <c r="A1769" s="220"/>
      <c r="B1769" s="139"/>
      <c r="C1769" s="561" t="s">
        <v>2664</v>
      </c>
      <c r="D1769" s="151"/>
      <c r="E1769" s="151"/>
      <c r="F1769" s="151"/>
      <c r="G1769" s="151"/>
      <c r="H1769" s="151"/>
      <c r="I1769" s="151"/>
      <c r="J1769" s="151"/>
      <c r="K1769" s="151"/>
      <c r="L1769" s="151"/>
      <c r="M1769" s="151"/>
      <c r="N1769" s="151"/>
      <c r="O1769" s="151"/>
      <c r="P1769" s="151"/>
      <c r="Q1769" s="151"/>
      <c r="R1769" s="151"/>
      <c r="S1769" s="151"/>
      <c r="T1769" s="151"/>
      <c r="U1769" s="151"/>
      <c r="V1769" s="151"/>
      <c r="W1769" s="151"/>
      <c r="X1769" s="151"/>
      <c r="Y1769" s="151"/>
      <c r="Z1769" s="151"/>
      <c r="AA1769" s="151"/>
      <c r="AB1769" s="151"/>
      <c r="AC1769" s="151"/>
      <c r="AD1769" s="151"/>
      <c r="AE1769" s="151"/>
      <c r="AF1769" s="151"/>
      <c r="AG1769" s="151"/>
      <c r="AH1769" s="151"/>
      <c r="AI1769" s="151"/>
      <c r="AJ1769" s="148">
        <f>IF($DM1769=0,0,(IF(_xlfn.BITAND($DM1769, 128),"8,", "") &amp; IF(_xlfn.BITAND($DM1769,64),"7,", "") &amp; IF(_xlfn.BITAND($DM1769,7), _xlfn.BITAND($DM1769,7) &amp; ",", "") &amp; IF(_xlfn.BITAND($DM1769, 56), _xlfn.BITAND($DM1769, 56)/8, "")))</f>
        <v>0</v>
      </c>
      <c r="AK1769" s="135">
        <v>84</v>
      </c>
      <c r="AL1769" s="135">
        <v>3</v>
      </c>
      <c r="AM1769" s="194" t="s">
        <v>165</v>
      </c>
      <c r="AN1769" s="195" t="s">
        <v>2665</v>
      </c>
      <c r="AO1769" s="195" t="s">
        <v>1031</v>
      </c>
      <c r="AP1769" s="195" t="s">
        <v>2665</v>
      </c>
      <c r="AQ1769" s="132" t="s">
        <v>2666</v>
      </c>
      <c r="AR1769" s="141">
        <v>1</v>
      </c>
      <c r="AS1769" s="12"/>
      <c r="AT1769" s="134">
        <v>5</v>
      </c>
      <c r="AU1769" s="134">
        <v>5</v>
      </c>
      <c r="AV1769" s="12" t="s">
        <v>954</v>
      </c>
      <c r="AW1769" s="135">
        <v>0</v>
      </c>
      <c r="AX1769" s="135">
        <v>0</v>
      </c>
      <c r="AY1769" s="135">
        <v>0</v>
      </c>
      <c r="AZ1769" s="135">
        <v>0</v>
      </c>
      <c r="BA1769" s="135">
        <v>0</v>
      </c>
      <c r="BB1769" s="136"/>
      <c r="BC1769" s="136"/>
      <c r="BD1769" s="15"/>
      <c r="BE1769" s="137" t="str">
        <f>IF(C1769="","",C1769)</f>
        <v>Roadspeed sensor disconnected</v>
      </c>
      <c r="BF1769" s="11" t="s">
        <v>264</v>
      </c>
      <c r="BG1769" s="11" t="s">
        <v>265</v>
      </c>
      <c r="BH1769" s="11" t="s">
        <v>266</v>
      </c>
      <c r="BI1769" s="11" t="s">
        <v>525</v>
      </c>
      <c r="BJ1769" s="11" t="s">
        <v>268</v>
      </c>
      <c r="BK1769" s="11" t="s">
        <v>485</v>
      </c>
      <c r="BL1769" s="11" t="s">
        <v>350</v>
      </c>
      <c r="BM1769" s="11" t="s">
        <v>179</v>
      </c>
      <c r="BN1769" s="11" t="s">
        <v>182</v>
      </c>
      <c r="BO1769" s="11" t="s">
        <v>181</v>
      </c>
      <c r="BP1769" s="11" t="s">
        <v>272</v>
      </c>
      <c r="BQ1769" s="11" t="s">
        <v>182</v>
      </c>
      <c r="BR1769" s="11" t="s">
        <v>182</v>
      </c>
      <c r="BS1769" s="11" t="s">
        <v>183</v>
      </c>
      <c r="BT1769" s="11" t="s">
        <v>182</v>
      </c>
      <c r="BU1769" s="11"/>
      <c r="BV1769" s="15">
        <f>IF(UPPER(TRIM(D1769))="X",1,0)</f>
        <v>0</v>
      </c>
      <c r="BW1769" s="15">
        <f>IF(UPPER(TRIM(E1769))="X",1,0)</f>
        <v>0</v>
      </c>
      <c r="BX1769" s="15">
        <f>IF(UPPER(TRIM(F1769))="X",1,0)</f>
        <v>0</v>
      </c>
      <c r="BY1769" s="15">
        <f>IF(UPPER(TRIM(G1769))="X",1,0)</f>
        <v>0</v>
      </c>
      <c r="BZ1769" s="15">
        <f>IF(UPPER(TRIM(H1769))="X",1,0)</f>
        <v>0</v>
      </c>
      <c r="CA1769" s="15">
        <f>IF(UPPER(TRIM(J1769))="X",1,0)</f>
        <v>0</v>
      </c>
      <c r="CB1769" s="15">
        <f>IF(UPPER(TRIM(L1769))="X",1,0)</f>
        <v>0</v>
      </c>
      <c r="CC1769" s="15">
        <f>IF(UPPER(TRIM(M1769))="X",1,0)</f>
        <v>0</v>
      </c>
      <c r="CD1769" s="15">
        <f>IF(UPPER(TRIM(I1769))="X",1,0)</f>
        <v>0</v>
      </c>
      <c r="CE1769" s="15">
        <f>IF(UPPER(TRIM(K1769))="X",1,0)</f>
        <v>0</v>
      </c>
      <c r="CF1769" s="15">
        <f t="shared" ref="CF1769:CX1769" si="819">IF(UPPER(TRIM(N1769))="X",1,0)</f>
        <v>0</v>
      </c>
      <c r="CG1769" s="15">
        <f t="shared" si="819"/>
        <v>0</v>
      </c>
      <c r="CH1769" s="15">
        <f t="shared" si="819"/>
        <v>0</v>
      </c>
      <c r="CI1769" s="15">
        <f t="shared" si="819"/>
        <v>0</v>
      </c>
      <c r="CJ1769" s="15">
        <f t="shared" si="819"/>
        <v>0</v>
      </c>
      <c r="CK1769" s="15">
        <f t="shared" si="819"/>
        <v>0</v>
      </c>
      <c r="CL1769" s="15">
        <f t="shared" si="819"/>
        <v>0</v>
      </c>
      <c r="CM1769" s="15">
        <f t="shared" si="819"/>
        <v>0</v>
      </c>
      <c r="CN1769" s="15">
        <f t="shared" si="819"/>
        <v>0</v>
      </c>
      <c r="CO1769" s="15">
        <f t="shared" si="819"/>
        <v>0</v>
      </c>
      <c r="CP1769" s="15">
        <f t="shared" si="819"/>
        <v>0</v>
      </c>
      <c r="CQ1769" s="15">
        <f t="shared" si="819"/>
        <v>0</v>
      </c>
      <c r="CR1769" s="15">
        <f t="shared" si="819"/>
        <v>0</v>
      </c>
      <c r="CS1769" s="15">
        <f t="shared" si="819"/>
        <v>0</v>
      </c>
      <c r="CT1769" s="15">
        <f t="shared" si="819"/>
        <v>0</v>
      </c>
      <c r="CU1769" s="15">
        <f t="shared" si="819"/>
        <v>0</v>
      </c>
      <c r="CV1769" s="15">
        <f t="shared" si="819"/>
        <v>0</v>
      </c>
      <c r="CW1769" s="15">
        <f t="shared" si="819"/>
        <v>0</v>
      </c>
      <c r="CX1769" s="15">
        <f t="shared" si="819"/>
        <v>0</v>
      </c>
      <c r="CY1769" s="15">
        <v>0</v>
      </c>
      <c r="CZ1769" s="15">
        <f>IF(UPPER(TRIM(AH1769))="X",1,0)</f>
        <v>0</v>
      </c>
      <c r="DA1769" s="15">
        <v>0</v>
      </c>
      <c r="DB1769" s="16">
        <f>IF(UPPER(TRIM(AM1769))="P", 0, IF(UPPER(TRIM(AM1769))="C", 16384, IF(UPPER(TRIM(AM1769))="B", 32768, IF(UPPER(TRIM(AM1769))="U", 49152, -1))))</f>
        <v>0</v>
      </c>
      <c r="DC1769" s="16">
        <f>HEX2DEC(AN1769)</f>
        <v>4105</v>
      </c>
      <c r="DD1769" s="16">
        <f>IF(UPPER(TRIM(BB1769))="",0,IF(UPPER(TRIM(BB1769))="M",32,IF(UPPER(TRIM(BB1769))="H",64,IF(UPPER(TRIM(BB1769))="I",128,-1))))</f>
        <v>0</v>
      </c>
      <c r="DE1769" s="16">
        <f>IF(UPPER(TRIM(BC1769))="",0, IF(UPPER(TRIM(BC1769))="U",1,IF(UPPER(TRIM(BC1769))="A",2,IF(UPPER(TRIM(BC1769))="B1",4,IF(UPPER(TRIM(BC1769))="B2",8,IF(UPPER(TRIM(BC1769))="C",16,-1))))))</f>
        <v>0</v>
      </c>
      <c r="DF1769" s="17"/>
      <c r="DG1769" s="16">
        <v>691</v>
      </c>
      <c r="DH1769" s="16">
        <f>AK1769</f>
        <v>84</v>
      </c>
      <c r="DI1769" s="16">
        <f>AL1769</f>
        <v>3</v>
      </c>
      <c r="DJ1769" s="16">
        <f>DB1769 + DC1769</f>
        <v>4105</v>
      </c>
      <c r="DK1769" s="16">
        <f>HEX2DEC(AO1769)</f>
        <v>49</v>
      </c>
      <c r="DL1769" s="16">
        <f>HEX2DEC(AP1769)</f>
        <v>4105</v>
      </c>
      <c r="DM1769" s="13">
        <v>0</v>
      </c>
      <c r="DN1769" s="16">
        <v>521</v>
      </c>
      <c r="DO1769" s="16">
        <f>BV1769*2^15+BW1769*2^14+BX1769*2^13+BY1769*2^12+BZ1769*2^11+CA1769*2^10+CB1769*2^9+CC1769*2^8+CD1769*2^7+CE1769*2^6+CF1769*2^5+CG1769*2^4+CH1769*2^3+CI1769*2^2+CJ1769*2^1+CK1769*2^0</f>
        <v>0</v>
      </c>
      <c r="DP1769" s="16">
        <f>CL1769*2^15+CM1769*2^14+CN1769*2^13+CO1769*2^12+CP1769*2^11+CQ1769*2^10+CR1769*2^9+CS1769*2^8+CT1769*2^7+CU1769*2^6+CV1769*2^5+CW1769*2^4+CX1769*2^3+CY1769*2^2+CZ1769*2^1+DA1769*2^0</f>
        <v>0</v>
      </c>
      <c r="DQ1769" s="16">
        <f>IF(DS1769=2,AT1769*1000,AT1769)</f>
        <v>5</v>
      </c>
      <c r="DR1769" s="16">
        <f>IF(DT1769=2,AU1769*1000,AU1769)</f>
        <v>5</v>
      </c>
      <c r="DS1769" s="16">
        <v>5</v>
      </c>
      <c r="DT1769" s="16">
        <v>5</v>
      </c>
      <c r="DU1769" s="16">
        <f>MAX(0,MIN(AX1769,3))*2^14+MAX(0,MIN(AY1769,3))*2^12+MAX(0,MIN(AZ1769,3))*2^10+MAX(0,MIN(BA1769,3))*2^8+IF(AW1769&lt;0,31,IF(AW1769&gt;30,30,AW1769))</f>
        <v>0</v>
      </c>
      <c r="DV1769" s="16">
        <f>DD1769 + DE1769</f>
        <v>0</v>
      </c>
      <c r="DW1769" s="138" t="s">
        <v>184</v>
      </c>
      <c r="DX1769" s="137" t="s">
        <v>273</v>
      </c>
      <c r="DY1769" s="137" t="s">
        <v>186</v>
      </c>
      <c r="DZ1769" s="17"/>
      <c r="EA1769" s="15"/>
      <c r="EB1769" s="15"/>
      <c r="EC1769" s="15"/>
      <c r="ED1769" s="15"/>
    </row>
    <row r="1770" spans="1:134" ht="15" hidden="1" customHeight="1" x14ac:dyDescent="0.3">
      <c r="A1770" s="220"/>
      <c r="B1770" s="139"/>
      <c r="C1770" s="553"/>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48"/>
      <c r="AK1770" s="12"/>
      <c r="AL1770" s="12"/>
      <c r="AM1770" s="149"/>
      <c r="AN1770" s="150"/>
      <c r="AO1770" s="150"/>
      <c r="AP1770" s="150"/>
      <c r="AQ1770" s="132" t="s">
        <v>2667</v>
      </c>
      <c r="AR1770" s="263">
        <v>5</v>
      </c>
      <c r="AS1770" s="142" t="s">
        <v>259</v>
      </c>
      <c r="AT1770" s="13"/>
      <c r="AU1770" s="13"/>
      <c r="AV1770" s="12"/>
      <c r="AW1770" s="12"/>
      <c r="AX1770" s="12"/>
      <c r="AY1770" s="12"/>
      <c r="AZ1770" s="12"/>
      <c r="BA1770" s="12"/>
      <c r="BB1770" s="14"/>
      <c r="BC1770" s="14"/>
      <c r="BD1770" s="15"/>
      <c r="BE1770" s="137"/>
      <c r="BF1770" s="146"/>
      <c r="BG1770" s="146"/>
      <c r="BH1770" s="146"/>
      <c r="BI1770" s="11"/>
      <c r="BJ1770" s="11"/>
      <c r="BK1770" s="11"/>
      <c r="BL1770" s="11"/>
      <c r="BM1770" s="11"/>
      <c r="BN1770" s="11"/>
      <c r="BO1770" s="11"/>
      <c r="BP1770" s="11"/>
      <c r="BQ1770" s="11"/>
      <c r="BR1770" s="11"/>
      <c r="BS1770" s="11"/>
      <c r="BT1770" s="11"/>
      <c r="BU1770" s="11"/>
      <c r="BV1770" s="15"/>
      <c r="BW1770" s="15"/>
      <c r="BX1770" s="15"/>
      <c r="BY1770" s="15"/>
      <c r="BZ1770" s="15"/>
      <c r="CA1770" s="15"/>
      <c r="CB1770" s="15"/>
      <c r="CC1770" s="15"/>
      <c r="CD1770" s="15"/>
      <c r="CE1770" s="15"/>
      <c r="CF1770" s="15"/>
      <c r="CG1770" s="15"/>
      <c r="CH1770" s="15"/>
      <c r="CI1770" s="15"/>
      <c r="CJ1770" s="15"/>
      <c r="CK1770" s="15"/>
      <c r="CL1770" s="15"/>
      <c r="CM1770" s="15"/>
      <c r="CN1770" s="15"/>
      <c r="CO1770" s="15"/>
      <c r="CP1770" s="15"/>
      <c r="CQ1770" s="15"/>
      <c r="CR1770" s="15"/>
      <c r="CS1770" s="15"/>
      <c r="CT1770" s="15"/>
      <c r="CU1770" s="15"/>
      <c r="CV1770" s="15"/>
      <c r="CW1770" s="15"/>
      <c r="CX1770" s="15"/>
      <c r="CY1770" s="15"/>
      <c r="CZ1770" s="15"/>
      <c r="DA1770" s="15"/>
      <c r="DB1770" s="16"/>
      <c r="DC1770" s="16"/>
      <c r="DD1770" s="16"/>
      <c r="DE1770" s="16"/>
      <c r="DF1770" s="17"/>
      <c r="DG1770" s="16"/>
      <c r="DH1770" s="16"/>
      <c r="DI1770" s="16"/>
      <c r="DJ1770" s="16"/>
      <c r="DK1770" s="16"/>
      <c r="DL1770" s="16"/>
      <c r="DM1770" s="13"/>
      <c r="DN1770" s="16"/>
      <c r="DO1770" s="16"/>
      <c r="DP1770" s="16"/>
      <c r="DQ1770" s="16"/>
      <c r="DR1770" s="16"/>
      <c r="DS1770" s="16"/>
      <c r="DT1770" s="16"/>
      <c r="DU1770" s="16"/>
      <c r="DV1770" s="16"/>
      <c r="DW1770" s="138"/>
      <c r="DX1770" s="137"/>
      <c r="DY1770" s="137"/>
      <c r="DZ1770" s="17"/>
      <c r="EA1770" s="15"/>
      <c r="EB1770" s="15"/>
      <c r="EC1770" s="15"/>
      <c r="ED1770" s="15"/>
    </row>
    <row r="1771" spans="1:134" ht="15" hidden="1" customHeight="1" x14ac:dyDescent="0.3">
      <c r="A1771" s="154"/>
      <c r="B1771" s="139"/>
      <c r="C1771" s="553"/>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48"/>
      <c r="AK1771" s="12"/>
      <c r="AL1771" s="12"/>
      <c r="AM1771" s="149"/>
      <c r="AN1771" s="150"/>
      <c r="AO1771" s="150"/>
      <c r="AP1771" s="150"/>
      <c r="AQ1771" s="140" t="s">
        <v>2668</v>
      </c>
      <c r="AR1771" s="225">
        <v>8</v>
      </c>
      <c r="AS1771" s="12" t="s">
        <v>346</v>
      </c>
      <c r="AT1771" s="13"/>
      <c r="AU1771" s="13"/>
      <c r="AV1771" s="12"/>
      <c r="AW1771" s="12"/>
      <c r="AX1771" s="12"/>
      <c r="AY1771" s="12"/>
      <c r="AZ1771" s="12"/>
      <c r="BA1771" s="12"/>
      <c r="BB1771" s="14"/>
      <c r="BC1771" s="14"/>
      <c r="BD1771" s="15"/>
      <c r="BE1771" s="137"/>
      <c r="BF1771" s="146"/>
      <c r="BG1771" s="146"/>
      <c r="BH1771" s="146"/>
      <c r="BI1771" s="11"/>
      <c r="BJ1771" s="11"/>
      <c r="BK1771" s="11"/>
      <c r="BL1771" s="11"/>
      <c r="BM1771" s="11"/>
      <c r="BN1771" s="11"/>
      <c r="BO1771" s="11"/>
      <c r="BP1771" s="11"/>
      <c r="BQ1771" s="11"/>
      <c r="BR1771" s="11"/>
      <c r="BS1771" s="11"/>
      <c r="BT1771" s="11"/>
      <c r="BU1771" s="11"/>
      <c r="BV1771" s="15"/>
      <c r="BW1771" s="15"/>
      <c r="BX1771" s="15"/>
      <c r="BY1771" s="15"/>
      <c r="BZ1771" s="15"/>
      <c r="CA1771" s="15"/>
      <c r="CB1771" s="15"/>
      <c r="CC1771" s="15"/>
      <c r="CD1771" s="15"/>
      <c r="CE1771" s="15"/>
      <c r="CF1771" s="15"/>
      <c r="CG1771" s="15"/>
      <c r="CH1771" s="15"/>
      <c r="CI1771" s="15"/>
      <c r="CJ1771" s="15"/>
      <c r="CK1771" s="15"/>
      <c r="CL1771" s="15"/>
      <c r="CM1771" s="15"/>
      <c r="CN1771" s="15"/>
      <c r="CO1771" s="15"/>
      <c r="CP1771" s="15"/>
      <c r="CQ1771" s="15"/>
      <c r="CR1771" s="15"/>
      <c r="CS1771" s="15"/>
      <c r="CT1771" s="15"/>
      <c r="CU1771" s="15"/>
      <c r="CV1771" s="15"/>
      <c r="CW1771" s="15"/>
      <c r="CX1771" s="15"/>
      <c r="CY1771" s="15"/>
      <c r="CZ1771" s="15"/>
      <c r="DA1771" s="15"/>
      <c r="DB1771" s="16"/>
      <c r="DC1771" s="16"/>
      <c r="DD1771" s="16"/>
      <c r="DE1771" s="16"/>
      <c r="DF1771" s="17"/>
      <c r="DG1771" s="16"/>
      <c r="DH1771" s="16"/>
      <c r="DI1771" s="16"/>
      <c r="DJ1771" s="16"/>
      <c r="DK1771" s="16"/>
      <c r="DL1771" s="16"/>
      <c r="DM1771" s="13"/>
      <c r="DN1771" s="16"/>
      <c r="DO1771" s="16"/>
      <c r="DP1771" s="16"/>
      <c r="DQ1771" s="16"/>
      <c r="DR1771" s="16"/>
      <c r="DS1771" s="16"/>
      <c r="DT1771" s="16"/>
      <c r="DU1771" s="16"/>
      <c r="DV1771" s="16"/>
      <c r="DW1771" s="138"/>
      <c r="DX1771" s="137"/>
      <c r="DY1771" s="137"/>
      <c r="DZ1771" s="17"/>
      <c r="EA1771" s="15"/>
      <c r="EB1771" s="15"/>
      <c r="EC1771" s="15"/>
      <c r="ED1771" s="15"/>
    </row>
    <row r="1772" spans="1:134" ht="15" hidden="1" customHeight="1" x14ac:dyDescent="0.3">
      <c r="A1772" s="153"/>
      <c r="B1772" s="139"/>
      <c r="C1772" s="553"/>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48"/>
      <c r="AK1772" s="12"/>
      <c r="AL1772" s="12"/>
      <c r="AM1772" s="149"/>
      <c r="AN1772" s="150"/>
      <c r="AO1772" s="150"/>
      <c r="AP1772" s="150"/>
      <c r="AQ1772" s="132" t="s">
        <v>2669</v>
      </c>
      <c r="AR1772" s="141">
        <v>4000</v>
      </c>
      <c r="AS1772" s="142" t="s">
        <v>191</v>
      </c>
      <c r="AT1772" s="13"/>
      <c r="AU1772" s="13"/>
      <c r="AV1772" s="12"/>
      <c r="AW1772" s="12"/>
      <c r="AX1772" s="12"/>
      <c r="AY1772" s="12"/>
      <c r="AZ1772" s="12"/>
      <c r="BA1772" s="12"/>
      <c r="BB1772" s="14"/>
      <c r="BC1772" s="14"/>
      <c r="BD1772" s="15"/>
      <c r="BE1772" s="137"/>
      <c r="BF1772" s="146"/>
      <c r="BG1772" s="146"/>
      <c r="BH1772" s="146"/>
      <c r="BI1772" s="11"/>
      <c r="BJ1772" s="11"/>
      <c r="BK1772" s="11"/>
      <c r="BL1772" s="11"/>
      <c r="BM1772" s="11"/>
      <c r="BN1772" s="11"/>
      <c r="BO1772" s="11"/>
      <c r="BP1772" s="11"/>
      <c r="BQ1772" s="11"/>
      <c r="BR1772" s="11"/>
      <c r="BS1772" s="11"/>
      <c r="BT1772" s="11"/>
      <c r="BU1772" s="11"/>
      <c r="BV1772" s="15"/>
      <c r="BW1772" s="15"/>
      <c r="BX1772" s="15"/>
      <c r="BY1772" s="15"/>
      <c r="BZ1772" s="15"/>
      <c r="CA1772" s="15"/>
      <c r="CB1772" s="15"/>
      <c r="CC1772" s="15"/>
      <c r="CD1772" s="15"/>
      <c r="CE1772" s="15"/>
      <c r="CF1772" s="15"/>
      <c r="CG1772" s="15"/>
      <c r="CH1772" s="15"/>
      <c r="CI1772" s="15"/>
      <c r="CJ1772" s="15"/>
      <c r="CK1772" s="15"/>
      <c r="CL1772" s="15"/>
      <c r="CM1772" s="15"/>
      <c r="CN1772" s="15"/>
      <c r="CO1772" s="15"/>
      <c r="CP1772" s="15"/>
      <c r="CQ1772" s="15"/>
      <c r="CR1772" s="15"/>
      <c r="CS1772" s="15"/>
      <c r="CT1772" s="15"/>
      <c r="CU1772" s="15"/>
      <c r="CV1772" s="15"/>
      <c r="CW1772" s="15"/>
      <c r="CX1772" s="15"/>
      <c r="CY1772" s="15"/>
      <c r="CZ1772" s="15"/>
      <c r="DA1772" s="15"/>
      <c r="DB1772" s="16"/>
      <c r="DC1772" s="16"/>
      <c r="DD1772" s="16"/>
      <c r="DE1772" s="16"/>
      <c r="DF1772" s="17"/>
      <c r="DG1772" s="16"/>
      <c r="DH1772" s="16"/>
      <c r="DI1772" s="16"/>
      <c r="DJ1772" s="16"/>
      <c r="DK1772" s="16"/>
      <c r="DL1772" s="16"/>
      <c r="DM1772" s="13"/>
      <c r="DN1772" s="16"/>
      <c r="DO1772" s="16"/>
      <c r="DP1772" s="16"/>
      <c r="DQ1772" s="16"/>
      <c r="DR1772" s="16"/>
      <c r="DS1772" s="16"/>
      <c r="DT1772" s="16"/>
      <c r="DU1772" s="16"/>
      <c r="DV1772" s="16"/>
      <c r="DW1772" s="138"/>
      <c r="DX1772" s="137"/>
      <c r="DY1772" s="137"/>
      <c r="DZ1772" s="17"/>
      <c r="EA1772" s="15"/>
      <c r="EB1772" s="15"/>
      <c r="EC1772" s="15"/>
      <c r="ED1772" s="15"/>
    </row>
    <row r="1773" spans="1:134" ht="15" hidden="1" customHeight="1" x14ac:dyDescent="0.3">
      <c r="A1773" s="153"/>
      <c r="B1773" s="139"/>
      <c r="C1773" s="553"/>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48"/>
      <c r="AK1773" s="12"/>
      <c r="AL1773" s="12"/>
      <c r="AM1773" s="149"/>
      <c r="AN1773" s="150"/>
      <c r="AO1773" s="150"/>
      <c r="AP1773" s="150"/>
      <c r="AQ1773" s="132" t="s">
        <v>2670</v>
      </c>
      <c r="AR1773" s="263">
        <v>0.4</v>
      </c>
      <c r="AS1773" s="142" t="s">
        <v>346</v>
      </c>
      <c r="AT1773" s="13"/>
      <c r="AU1773" s="13"/>
      <c r="AV1773" s="12"/>
      <c r="AW1773" s="12"/>
      <c r="AX1773" s="12"/>
      <c r="AY1773" s="12"/>
      <c r="AZ1773" s="12"/>
      <c r="BA1773" s="12"/>
      <c r="BB1773" s="14"/>
      <c r="BC1773" s="14"/>
      <c r="BD1773" s="15"/>
      <c r="BE1773" s="137"/>
      <c r="BF1773" s="146"/>
      <c r="BG1773" s="146"/>
      <c r="BH1773" s="146"/>
      <c r="BI1773" s="11"/>
      <c r="BJ1773" s="11"/>
      <c r="BK1773" s="11"/>
      <c r="BL1773" s="11"/>
      <c r="BM1773" s="11"/>
      <c r="BN1773" s="11"/>
      <c r="BO1773" s="11"/>
      <c r="BP1773" s="11"/>
      <c r="BQ1773" s="11"/>
      <c r="BR1773" s="11"/>
      <c r="BS1773" s="11"/>
      <c r="BT1773" s="11"/>
      <c r="BU1773" s="11"/>
      <c r="BV1773" s="15"/>
      <c r="BW1773" s="15"/>
      <c r="BX1773" s="15"/>
      <c r="BY1773" s="15"/>
      <c r="BZ1773" s="15"/>
      <c r="CA1773" s="15"/>
      <c r="CB1773" s="15"/>
      <c r="CC1773" s="15"/>
      <c r="CD1773" s="15"/>
      <c r="CE1773" s="15"/>
      <c r="CF1773" s="15"/>
      <c r="CG1773" s="15"/>
      <c r="CH1773" s="15"/>
      <c r="CI1773" s="15"/>
      <c r="CJ1773" s="15"/>
      <c r="CK1773" s="15"/>
      <c r="CL1773" s="15"/>
      <c r="CM1773" s="15"/>
      <c r="CN1773" s="15"/>
      <c r="CO1773" s="15"/>
      <c r="CP1773" s="15"/>
      <c r="CQ1773" s="15"/>
      <c r="CR1773" s="15"/>
      <c r="CS1773" s="15"/>
      <c r="CT1773" s="15"/>
      <c r="CU1773" s="15"/>
      <c r="CV1773" s="15"/>
      <c r="CW1773" s="15"/>
      <c r="CX1773" s="15"/>
      <c r="CY1773" s="15"/>
      <c r="CZ1773" s="15"/>
      <c r="DA1773" s="15"/>
      <c r="DB1773" s="16"/>
      <c r="DC1773" s="16"/>
      <c r="DD1773" s="16"/>
      <c r="DE1773" s="16"/>
      <c r="DF1773" s="17"/>
      <c r="DG1773" s="16"/>
      <c r="DH1773" s="16"/>
      <c r="DI1773" s="16"/>
      <c r="DJ1773" s="16"/>
      <c r="DK1773" s="16"/>
      <c r="DL1773" s="16"/>
      <c r="DM1773" s="13"/>
      <c r="DN1773" s="16"/>
      <c r="DO1773" s="16"/>
      <c r="DP1773" s="16"/>
      <c r="DQ1773" s="16"/>
      <c r="DR1773" s="16"/>
      <c r="DS1773" s="16"/>
      <c r="DT1773" s="16"/>
      <c r="DU1773" s="16"/>
      <c r="DV1773" s="16"/>
      <c r="DW1773" s="138"/>
      <c r="DX1773" s="137"/>
      <c r="DY1773" s="137"/>
      <c r="DZ1773" s="17"/>
      <c r="EA1773" s="15"/>
      <c r="EB1773" s="15"/>
      <c r="EC1773" s="15"/>
      <c r="ED1773" s="15"/>
    </row>
    <row r="1774" spans="1:134" ht="15" hidden="1" customHeight="1" x14ac:dyDescent="0.3">
      <c r="A1774" s="340"/>
      <c r="B1774" s="139"/>
      <c r="C1774" s="553"/>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48"/>
      <c r="AK1774" s="12"/>
      <c r="AL1774" s="12"/>
      <c r="AM1774" s="149"/>
      <c r="AN1774" s="150"/>
      <c r="AO1774" s="150"/>
      <c r="AP1774" s="150"/>
      <c r="AQ1774" s="132"/>
      <c r="AR1774" s="13"/>
      <c r="AS1774" s="142"/>
      <c r="AT1774" s="13"/>
      <c r="AU1774" s="13"/>
      <c r="AV1774" s="12"/>
      <c r="AW1774" s="12"/>
      <c r="AX1774" s="12"/>
      <c r="AY1774" s="12"/>
      <c r="AZ1774" s="12"/>
      <c r="BA1774" s="12"/>
      <c r="BB1774" s="14"/>
      <c r="BC1774" s="14"/>
      <c r="BD1774" s="15"/>
      <c r="BE1774" s="137"/>
      <c r="BF1774" s="146"/>
      <c r="BG1774" s="146"/>
      <c r="BH1774" s="146"/>
      <c r="BI1774" s="11"/>
      <c r="BJ1774" s="11"/>
      <c r="BK1774" s="11"/>
      <c r="BL1774" s="11"/>
      <c r="BM1774" s="11"/>
      <c r="BN1774" s="11"/>
      <c r="BO1774" s="11"/>
      <c r="BP1774" s="11"/>
      <c r="BQ1774" s="11"/>
      <c r="BR1774" s="11"/>
      <c r="BS1774" s="11"/>
      <c r="BT1774" s="11"/>
      <c r="BU1774" s="11"/>
      <c r="BV1774" s="15"/>
      <c r="BW1774" s="15"/>
      <c r="BX1774" s="15"/>
      <c r="BY1774" s="15"/>
      <c r="BZ1774" s="15"/>
      <c r="CA1774" s="15"/>
      <c r="CB1774" s="15"/>
      <c r="CC1774" s="15"/>
      <c r="CD1774" s="15"/>
      <c r="CE1774" s="15"/>
      <c r="CF1774" s="15"/>
      <c r="CG1774" s="15"/>
      <c r="CH1774" s="15"/>
      <c r="CI1774" s="15"/>
      <c r="CJ1774" s="15"/>
      <c r="CK1774" s="15"/>
      <c r="CL1774" s="15"/>
      <c r="CM1774" s="15"/>
      <c r="CN1774" s="15"/>
      <c r="CO1774" s="15"/>
      <c r="CP1774" s="15"/>
      <c r="CQ1774" s="15"/>
      <c r="CR1774" s="15"/>
      <c r="CS1774" s="15"/>
      <c r="CT1774" s="15"/>
      <c r="CU1774" s="15"/>
      <c r="CV1774" s="15"/>
      <c r="CW1774" s="15"/>
      <c r="CX1774" s="15"/>
      <c r="CY1774" s="15"/>
      <c r="CZ1774" s="15"/>
      <c r="DA1774" s="15"/>
      <c r="DB1774" s="16"/>
      <c r="DC1774" s="16"/>
      <c r="DD1774" s="16"/>
      <c r="DE1774" s="16"/>
      <c r="DF1774" s="17"/>
      <c r="DG1774" s="16"/>
      <c r="DH1774" s="16"/>
      <c r="DI1774" s="16"/>
      <c r="DJ1774" s="16"/>
      <c r="DK1774" s="16"/>
      <c r="DL1774" s="16"/>
      <c r="DM1774" s="13"/>
      <c r="DN1774" s="16"/>
      <c r="DO1774" s="16"/>
      <c r="DP1774" s="16"/>
      <c r="DQ1774" s="16"/>
      <c r="DR1774" s="16"/>
      <c r="DS1774" s="16"/>
      <c r="DT1774" s="16"/>
      <c r="DU1774" s="16"/>
      <c r="DV1774" s="16"/>
      <c r="DW1774" s="138"/>
      <c r="DX1774" s="137"/>
      <c r="DY1774" s="137"/>
      <c r="DZ1774" s="17"/>
      <c r="EA1774" s="15"/>
      <c r="EB1774" s="15"/>
      <c r="EC1774" s="15"/>
      <c r="ED1774" s="15"/>
    </row>
    <row r="1775" spans="1:134" ht="15" hidden="1" customHeight="1" x14ac:dyDescent="0.3">
      <c r="A1775" s="220"/>
      <c r="B1775" s="176"/>
      <c r="C1775" s="563"/>
      <c r="D1775" s="184"/>
      <c r="E1775" s="184"/>
      <c r="F1775" s="184"/>
      <c r="G1775" s="184"/>
      <c r="H1775" s="184"/>
      <c r="I1775" s="184"/>
      <c r="J1775" s="184"/>
      <c r="K1775" s="184"/>
      <c r="L1775" s="184"/>
      <c r="M1775" s="184"/>
      <c r="N1775" s="184"/>
      <c r="O1775" s="184"/>
      <c r="P1775" s="184"/>
      <c r="Q1775" s="184"/>
      <c r="R1775" s="184"/>
      <c r="S1775" s="184"/>
      <c r="T1775" s="184"/>
      <c r="U1775" s="184"/>
      <c r="V1775" s="184"/>
      <c r="W1775" s="184"/>
      <c r="X1775" s="184"/>
      <c r="Y1775" s="184"/>
      <c r="Z1775" s="184"/>
      <c r="AA1775" s="184"/>
      <c r="AB1775" s="184"/>
      <c r="AC1775" s="184"/>
      <c r="AD1775" s="184"/>
      <c r="AE1775" s="184"/>
      <c r="AF1775" s="184"/>
      <c r="AG1775" s="184"/>
      <c r="AH1775" s="184"/>
      <c r="AI1775" s="184"/>
      <c r="AJ1775" s="285"/>
      <c r="AK1775" s="184"/>
      <c r="AL1775" s="184"/>
      <c r="AM1775" s="286"/>
      <c r="AN1775" s="287"/>
      <c r="AO1775" s="287"/>
      <c r="AP1775" s="287"/>
      <c r="AQ1775" s="295"/>
      <c r="AR1775" s="189"/>
      <c r="AS1775" s="184"/>
      <c r="AT1775" s="190"/>
      <c r="AU1775" s="341"/>
      <c r="AV1775" s="184"/>
      <c r="AW1775" s="184"/>
      <c r="AX1775" s="184"/>
      <c r="AY1775" s="184"/>
      <c r="AZ1775" s="184"/>
      <c r="BA1775" s="184"/>
      <c r="BB1775" s="186"/>
      <c r="BC1775" s="186"/>
      <c r="BD1775" s="15"/>
      <c r="BE1775" s="137" t="s">
        <v>183</v>
      </c>
      <c r="BF1775" s="146"/>
      <c r="BG1775" s="146"/>
      <c r="BH1775" s="146"/>
      <c r="BI1775" s="11" t="s">
        <v>183</v>
      </c>
      <c r="BJ1775" s="11" t="s">
        <v>183</v>
      </c>
      <c r="BK1775" s="11" t="s">
        <v>183</v>
      </c>
      <c r="BL1775" s="11" t="s">
        <v>183</v>
      </c>
      <c r="BM1775" s="11" t="s">
        <v>183</v>
      </c>
      <c r="BN1775" s="11" t="s">
        <v>183</v>
      </c>
      <c r="BO1775" s="11" t="s">
        <v>183</v>
      </c>
      <c r="BP1775" s="11" t="s">
        <v>183</v>
      </c>
      <c r="BQ1775" s="11" t="s">
        <v>183</v>
      </c>
      <c r="BR1775" s="11" t="s">
        <v>183</v>
      </c>
      <c r="BS1775" s="11" t="s">
        <v>183</v>
      </c>
      <c r="BT1775" s="11" t="s">
        <v>183</v>
      </c>
      <c r="BU1775" s="11"/>
      <c r="BV1775" s="15"/>
      <c r="BW1775" s="15"/>
      <c r="BX1775" s="15"/>
      <c r="BY1775" s="15"/>
      <c r="BZ1775" s="15"/>
      <c r="CA1775" s="15"/>
      <c r="CB1775" s="15"/>
      <c r="CC1775" s="15"/>
      <c r="CD1775" s="15"/>
      <c r="CE1775" s="15"/>
      <c r="CF1775" s="15"/>
      <c r="CG1775" s="15"/>
      <c r="CH1775" s="15"/>
      <c r="CI1775" s="15"/>
      <c r="CJ1775" s="15"/>
      <c r="CK1775" s="15"/>
      <c r="CL1775" s="15"/>
      <c r="CM1775" s="15"/>
      <c r="CN1775" s="15"/>
      <c r="CO1775" s="15"/>
      <c r="CP1775" s="15"/>
      <c r="CQ1775" s="15"/>
      <c r="CR1775" s="15"/>
      <c r="CS1775" s="15"/>
      <c r="CT1775" s="15"/>
      <c r="CU1775" s="15"/>
      <c r="CV1775" s="15"/>
      <c r="CW1775" s="15"/>
      <c r="CX1775" s="15"/>
      <c r="CY1775" s="15"/>
      <c r="CZ1775" s="15"/>
      <c r="DA1775" s="15"/>
      <c r="DB1775" s="16"/>
      <c r="DC1775" s="16"/>
      <c r="DD1775" s="16"/>
      <c r="DE1775" s="16"/>
      <c r="DF1775" s="17"/>
      <c r="DG1775" s="16"/>
      <c r="DH1775" s="16"/>
      <c r="DI1775" s="16"/>
      <c r="DJ1775" s="16"/>
      <c r="DK1775" s="16"/>
      <c r="DL1775" s="16"/>
      <c r="DM1775" s="185"/>
      <c r="DN1775" s="16"/>
      <c r="DO1775" s="16"/>
      <c r="DP1775" s="16"/>
      <c r="DQ1775" s="16"/>
      <c r="DR1775" s="16"/>
      <c r="DS1775" s="16"/>
      <c r="DT1775" s="16"/>
      <c r="DU1775" s="16"/>
      <c r="DV1775" s="16"/>
      <c r="DW1775" s="138"/>
      <c r="DX1775" s="137"/>
      <c r="DY1775" s="137"/>
      <c r="DZ1775" s="17"/>
      <c r="EA1775" s="15"/>
      <c r="EB1775" s="15"/>
      <c r="EC1775" s="15"/>
      <c r="ED1775" s="15"/>
    </row>
    <row r="1776" spans="1:134" ht="15" customHeight="1" x14ac:dyDescent="0.3">
      <c r="A1776" s="154"/>
      <c r="B1776" s="139"/>
      <c r="C1776" s="553" t="s">
        <v>2671</v>
      </c>
      <c r="D1776" s="193" t="s">
        <v>184</v>
      </c>
      <c r="E1776" s="193"/>
      <c r="F1776" s="193"/>
      <c r="G1776" s="193" t="s">
        <v>184</v>
      </c>
      <c r="H1776" s="193"/>
      <c r="I1776" s="193"/>
      <c r="J1776" s="193"/>
      <c r="K1776" s="193"/>
      <c r="L1776" s="193"/>
      <c r="M1776" s="193"/>
      <c r="N1776" s="193"/>
      <c r="O1776" s="193"/>
      <c r="P1776" s="193"/>
      <c r="Q1776" s="193"/>
      <c r="R1776" s="193"/>
      <c r="S1776" s="193"/>
      <c r="T1776" s="193"/>
      <c r="U1776" s="193"/>
      <c r="V1776" s="193"/>
      <c r="W1776" s="193"/>
      <c r="X1776" s="193"/>
      <c r="Y1776" s="193"/>
      <c r="Z1776" s="193"/>
      <c r="AA1776" s="193"/>
      <c r="AB1776" s="193"/>
      <c r="AC1776" s="193"/>
      <c r="AD1776" s="193"/>
      <c r="AE1776" s="193"/>
      <c r="AF1776" s="193"/>
      <c r="AG1776" s="193"/>
      <c r="AH1776" s="193"/>
      <c r="AI1776" s="193"/>
      <c r="AJ1776" s="128">
        <f t="shared" ref="AJ1776:AJ1787" si="820">IF($DM1776=0,0,(IF(_xlfn.BITAND($DM1776, 128),"8,", "") &amp; IF(_xlfn.BITAND($DM1776,64),"7,", "") &amp; IF(_xlfn.BITAND($DM1776,7), _xlfn.BITAND($DM1776,7) &amp; ",", "") &amp; IF(_xlfn.BITAND($DM1776, 56), _xlfn.BITAND($DM1776, 56)/8, "")))</f>
        <v>0</v>
      </c>
      <c r="AK1776" s="129">
        <v>1268</v>
      </c>
      <c r="AL1776" s="129">
        <v>11</v>
      </c>
      <c r="AM1776" s="130" t="s">
        <v>165</v>
      </c>
      <c r="AN1776" s="131" t="s">
        <v>2672</v>
      </c>
      <c r="AO1776" s="131" t="s">
        <v>167</v>
      </c>
      <c r="AP1776" s="131" t="s">
        <v>2672</v>
      </c>
      <c r="AQ1776" s="140" t="s">
        <v>2673</v>
      </c>
      <c r="AR1776" s="133">
        <v>255</v>
      </c>
      <c r="AS1776" s="12" t="s">
        <v>2674</v>
      </c>
      <c r="AT1776" s="135">
        <v>0.5</v>
      </c>
      <c r="AU1776" s="135">
        <v>0.1</v>
      </c>
      <c r="AV1776" s="12" t="s">
        <v>259</v>
      </c>
      <c r="AW1776" s="135">
        <v>0</v>
      </c>
      <c r="AX1776" s="135">
        <v>0</v>
      </c>
      <c r="AY1776" s="135">
        <v>0</v>
      </c>
      <c r="AZ1776" s="135">
        <v>0</v>
      </c>
      <c r="BA1776" s="135">
        <v>0</v>
      </c>
      <c r="BB1776" s="136"/>
      <c r="BC1776" s="136"/>
      <c r="BD1776" s="15"/>
      <c r="BE1776" s="137" t="s">
        <v>2675</v>
      </c>
      <c r="BF1776" s="11" t="s">
        <v>264</v>
      </c>
      <c r="BG1776" s="11" t="s">
        <v>265</v>
      </c>
      <c r="BH1776" s="11" t="s">
        <v>266</v>
      </c>
      <c r="BI1776" s="11" t="s">
        <v>267</v>
      </c>
      <c r="BJ1776" s="11" t="s">
        <v>268</v>
      </c>
      <c r="BK1776" s="11" t="s">
        <v>269</v>
      </c>
      <c r="BL1776" s="11" t="s">
        <v>270</v>
      </c>
      <c r="BM1776" s="11" t="s">
        <v>271</v>
      </c>
      <c r="BN1776" s="11" t="s">
        <v>182</v>
      </c>
      <c r="BO1776" s="11" t="s">
        <v>181</v>
      </c>
      <c r="BP1776" s="11" t="s">
        <v>272</v>
      </c>
      <c r="BQ1776" s="11" t="s">
        <v>180</v>
      </c>
      <c r="BR1776" s="11" t="s">
        <v>182</v>
      </c>
      <c r="BS1776" s="11" t="s">
        <v>183</v>
      </c>
      <c r="BT1776" s="11" t="s">
        <v>182</v>
      </c>
      <c r="BU1776" s="11"/>
      <c r="BV1776" s="15">
        <f>IF(UPPER(TRIM(D1776))="X",1,0)</f>
        <v>1</v>
      </c>
      <c r="BW1776" s="15">
        <f>IF(UPPER(TRIM(E1776))="X",1,0)</f>
        <v>0</v>
      </c>
      <c r="BX1776" s="15">
        <f>IF(UPPER(TRIM(F1776))="X",1,0)</f>
        <v>0</v>
      </c>
      <c r="BY1776" s="15">
        <f>IF(UPPER(TRIM(G1776))="X",1,0)</f>
        <v>1</v>
      </c>
      <c r="BZ1776" s="15">
        <f>IF(UPPER(TRIM(H1776))="X",1,0)</f>
        <v>0</v>
      </c>
      <c r="CA1776" s="15">
        <f>IF(UPPER(TRIM(J1776))="X",1,0)</f>
        <v>0</v>
      </c>
      <c r="CB1776" s="15">
        <f>IF(UPPER(TRIM(L1776))="X",1,0)</f>
        <v>0</v>
      </c>
      <c r="CC1776" s="15">
        <f>IF(UPPER(TRIM(M1776))="X",1,0)</f>
        <v>0</v>
      </c>
      <c r="CD1776" s="15">
        <f>IF(UPPER(TRIM(I1776))="X",1,0)</f>
        <v>0</v>
      </c>
      <c r="CE1776" s="15">
        <f>IF(UPPER(TRIM(K1776))="X",1,0)</f>
        <v>0</v>
      </c>
      <c r="CF1776" s="15">
        <f t="shared" ref="CF1776:DA1776" si="821">IF(UPPER(TRIM(N1776))="X",1,0)</f>
        <v>0</v>
      </c>
      <c r="CG1776" s="15">
        <f t="shared" si="821"/>
        <v>0</v>
      </c>
      <c r="CH1776" s="15">
        <f t="shared" si="821"/>
        <v>0</v>
      </c>
      <c r="CI1776" s="15">
        <f t="shared" si="821"/>
        <v>0</v>
      </c>
      <c r="CJ1776" s="15">
        <f t="shared" si="821"/>
        <v>0</v>
      </c>
      <c r="CK1776" s="15">
        <f t="shared" si="821"/>
        <v>0</v>
      </c>
      <c r="CL1776" s="15">
        <f t="shared" si="821"/>
        <v>0</v>
      </c>
      <c r="CM1776" s="15">
        <f t="shared" si="821"/>
        <v>0</v>
      </c>
      <c r="CN1776" s="15">
        <f t="shared" si="821"/>
        <v>0</v>
      </c>
      <c r="CO1776" s="15">
        <f t="shared" si="821"/>
        <v>0</v>
      </c>
      <c r="CP1776" s="15">
        <f t="shared" si="821"/>
        <v>0</v>
      </c>
      <c r="CQ1776" s="15">
        <f t="shared" si="821"/>
        <v>0</v>
      </c>
      <c r="CR1776" s="15">
        <f t="shared" si="821"/>
        <v>0</v>
      </c>
      <c r="CS1776" s="15">
        <f t="shared" si="821"/>
        <v>0</v>
      </c>
      <c r="CT1776" s="15">
        <f t="shared" si="821"/>
        <v>0</v>
      </c>
      <c r="CU1776" s="15">
        <f t="shared" si="821"/>
        <v>0</v>
      </c>
      <c r="CV1776" s="15">
        <f t="shared" si="821"/>
        <v>0</v>
      </c>
      <c r="CW1776" s="15">
        <f t="shared" si="821"/>
        <v>0</v>
      </c>
      <c r="CX1776" s="15">
        <f t="shared" si="821"/>
        <v>0</v>
      </c>
      <c r="CY1776" s="15">
        <f t="shared" si="821"/>
        <v>0</v>
      </c>
      <c r="CZ1776" s="15">
        <f t="shared" si="821"/>
        <v>0</v>
      </c>
      <c r="DA1776" s="15">
        <f t="shared" si="821"/>
        <v>0</v>
      </c>
      <c r="DB1776" s="16">
        <f t="shared" ref="DB1776:DB1785" si="822">IF(UPPER(TRIM(AM1776))="P", 0, IF(UPPER(TRIM(AM1776))="C", 16384, IF(UPPER(TRIM(AM1776))="B", 32768, IF(UPPER(TRIM(AM1776))="U", 49152, -1))))</f>
        <v>0</v>
      </c>
      <c r="DC1776" s="16">
        <f t="shared" ref="DC1776:DC1785" si="823">HEX2DEC(AN1776)</f>
        <v>4945</v>
      </c>
      <c r="DD1776" s="16">
        <f>IF(UPPER(TRIM(BB1776))="",0,IF(UPPER(TRIM(BB1776))="M",32,IF(UPPER(TRIM(BB1776))="H",64,IF(UPPER(TRIM(BB1776))="I",128,-1))))</f>
        <v>0</v>
      </c>
      <c r="DE1776" s="16">
        <f>IF(UPPER(TRIM(BC1776))="",0, IF(UPPER(TRIM(BC1776))="U",1,IF(UPPER(TRIM(BC1776))="A",2,IF(UPPER(TRIM(BC1776))="B1",4,IF(UPPER(TRIM(BC1776))="B2",8,IF(UPPER(TRIM(BC1776))="C",16,-1))))))</f>
        <v>0</v>
      </c>
      <c r="DF1776" s="17"/>
      <c r="DG1776" s="16">
        <v>509</v>
      </c>
      <c r="DH1776" s="16">
        <f t="shared" ref="DH1776:DI1785" si="824">AK1776</f>
        <v>1268</v>
      </c>
      <c r="DI1776" s="16">
        <f t="shared" si="824"/>
        <v>11</v>
      </c>
      <c r="DJ1776" s="16">
        <f t="shared" ref="DJ1776:DJ1785" si="825">DB1776 + DC1776</f>
        <v>4945</v>
      </c>
      <c r="DK1776" s="16">
        <f t="shared" ref="DK1776:DL1785" si="826">HEX2DEC(AO1776)</f>
        <v>0</v>
      </c>
      <c r="DL1776" s="16">
        <f t="shared" si="826"/>
        <v>4945</v>
      </c>
      <c r="DM1776" s="128">
        <v>0</v>
      </c>
      <c r="DN1776" s="16">
        <v>388</v>
      </c>
      <c r="DO1776" s="16">
        <f>BV1776*2^15+BW1776*2^14+BX1776*2^13+BY1776*2^12+BZ1776*2^11+CA1776*2^10+CB1776*2^9+CC1776*2^8+CD1776*2^7+CE1776*2^6+CF1776*2^5+CG1776*2^4+CH1776*2^3+CI1776*2^2+CJ1776*2^1+CK1776*2^0</f>
        <v>36864</v>
      </c>
      <c r="DP1776" s="16">
        <f>CL1776*2^15+CM1776*2^14+CN1776*2^13+CO1776*2^12+CP1776*2^11+CQ1776*2^10+CR1776*2^9+CS1776*2^8+CT1776*2^7+CU1776*2^6+CV1776*2^5+CW1776*2^4+CX1776*2^3+CY1776*2^2+CZ1776*2^1+DA1776*2^0</f>
        <v>0</v>
      </c>
      <c r="DQ1776" s="16">
        <f>IF(DS1776=2,AT1776*1000,AT1776)</f>
        <v>500</v>
      </c>
      <c r="DR1776" s="16">
        <f>IF(DT1776=2,AU1776*1000,AU1776)</f>
        <v>100</v>
      </c>
      <c r="DS1776" s="16">
        <v>2</v>
      </c>
      <c r="DT1776" s="16">
        <v>2</v>
      </c>
      <c r="DU1776" s="16">
        <f>MAX(0,MIN(AX1776,3))*2^14+MAX(0,MIN(AY1776,3))*2^12+MAX(0,MIN(AZ1776,3))*2^10+MAX(0,MIN(BA1776,3))*2^8+IF(AW1776&lt;0,31,IF(AW1776&gt;30,30,AW1776))</f>
        <v>0</v>
      </c>
      <c r="DV1776" s="16">
        <f>DD1776 + DE1776</f>
        <v>0</v>
      </c>
      <c r="DW1776" s="138" t="s">
        <v>184</v>
      </c>
      <c r="DX1776" s="137" t="s">
        <v>273</v>
      </c>
      <c r="DY1776" s="137" t="s">
        <v>186</v>
      </c>
      <c r="DZ1776" s="17"/>
      <c r="EA1776" s="15"/>
      <c r="EB1776" s="15"/>
      <c r="EC1776" s="15"/>
      <c r="ED1776" s="15"/>
    </row>
    <row r="1777" spans="1:134" ht="15" hidden="1" customHeight="1" x14ac:dyDescent="0.3">
      <c r="A1777" s="123"/>
      <c r="B1777" s="139"/>
      <c r="C1777" s="561">
        <v>2</v>
      </c>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8">
        <f t="shared" si="820"/>
        <v>0</v>
      </c>
      <c r="AK1777" s="129">
        <v>1269</v>
      </c>
      <c r="AL1777" s="129">
        <v>11</v>
      </c>
      <c r="AM1777" s="130" t="s">
        <v>165</v>
      </c>
      <c r="AN1777" s="131" t="s">
        <v>2676</v>
      </c>
      <c r="AO1777" s="131" t="s">
        <v>167</v>
      </c>
      <c r="AP1777" s="131" t="s">
        <v>2676</v>
      </c>
      <c r="AQ1777" s="12"/>
      <c r="AR1777" s="506"/>
      <c r="AS1777" s="447"/>
      <c r="AT1777" s="12"/>
      <c r="AU1777" s="12"/>
      <c r="AV1777" s="12"/>
      <c r="AW1777" s="12"/>
      <c r="AX1777" s="12"/>
      <c r="AY1777" s="12"/>
      <c r="AZ1777" s="12"/>
      <c r="BA1777" s="12"/>
      <c r="BB1777" s="14"/>
      <c r="BC1777" s="14"/>
      <c r="BD1777" s="15"/>
      <c r="BE1777" s="137" t="s">
        <v>2677</v>
      </c>
      <c r="BF1777" s="11" t="s">
        <v>264</v>
      </c>
      <c r="BG1777" s="11" t="s">
        <v>265</v>
      </c>
      <c r="BH1777" s="11" t="s">
        <v>266</v>
      </c>
      <c r="BI1777" s="11" t="s">
        <v>267</v>
      </c>
      <c r="BJ1777" s="11" t="s">
        <v>268</v>
      </c>
      <c r="BK1777" s="11" t="s">
        <v>269</v>
      </c>
      <c r="BL1777" s="11" t="s">
        <v>270</v>
      </c>
      <c r="BM1777" s="11" t="s">
        <v>271</v>
      </c>
      <c r="BN1777" s="11" t="s">
        <v>182</v>
      </c>
      <c r="BO1777" s="11" t="s">
        <v>181</v>
      </c>
      <c r="BP1777" s="11" t="s">
        <v>272</v>
      </c>
      <c r="BQ1777" s="11" t="s">
        <v>180</v>
      </c>
      <c r="BR1777" s="11" t="s">
        <v>182</v>
      </c>
      <c r="BS1777" s="11" t="s">
        <v>183</v>
      </c>
      <c r="BT1777" s="11" t="s">
        <v>182</v>
      </c>
      <c r="BU1777" s="11"/>
      <c r="BV1777" s="15"/>
      <c r="BW1777" s="15"/>
      <c r="BX1777" s="15"/>
      <c r="BY1777" s="15"/>
      <c r="BZ1777" s="15"/>
      <c r="CA1777" s="15"/>
      <c r="CB1777" s="15"/>
      <c r="CC1777" s="15"/>
      <c r="CD1777" s="15"/>
      <c r="CE1777" s="15"/>
      <c r="CF1777" s="15"/>
      <c r="CG1777" s="15"/>
      <c r="CH1777" s="15"/>
      <c r="CI1777" s="15"/>
      <c r="CJ1777" s="15"/>
      <c r="CK1777" s="15"/>
      <c r="CL1777" s="15"/>
      <c r="CM1777" s="15"/>
      <c r="CN1777" s="15"/>
      <c r="CO1777" s="15"/>
      <c r="CP1777" s="15"/>
      <c r="CQ1777" s="15"/>
      <c r="CR1777" s="15"/>
      <c r="CS1777" s="15"/>
      <c r="CT1777" s="15"/>
      <c r="CU1777" s="15"/>
      <c r="CV1777" s="15"/>
      <c r="CW1777" s="15"/>
      <c r="CX1777" s="15"/>
      <c r="CY1777" s="15"/>
      <c r="CZ1777" s="15"/>
      <c r="DA1777" s="15"/>
      <c r="DB1777" s="16">
        <f t="shared" si="822"/>
        <v>0</v>
      </c>
      <c r="DC1777" s="16">
        <f t="shared" si="823"/>
        <v>4946</v>
      </c>
      <c r="DD1777" s="16"/>
      <c r="DE1777" s="16"/>
      <c r="DF1777" s="17"/>
      <c r="DG1777" s="16">
        <v>510</v>
      </c>
      <c r="DH1777" s="16">
        <f t="shared" si="824"/>
        <v>1269</v>
      </c>
      <c r="DI1777" s="16">
        <f t="shared" si="824"/>
        <v>11</v>
      </c>
      <c r="DJ1777" s="16">
        <f t="shared" si="825"/>
        <v>4946</v>
      </c>
      <c r="DK1777" s="16">
        <f t="shared" si="826"/>
        <v>0</v>
      </c>
      <c r="DL1777" s="16">
        <f t="shared" si="826"/>
        <v>4946</v>
      </c>
      <c r="DM1777" s="128">
        <v>0</v>
      </c>
      <c r="DN1777" s="16">
        <v>388</v>
      </c>
      <c r="DO1777" s="16"/>
      <c r="DP1777" s="16"/>
      <c r="DQ1777" s="16"/>
      <c r="DR1777" s="16"/>
      <c r="DS1777" s="16"/>
      <c r="DT1777" s="16"/>
      <c r="DU1777" s="16"/>
      <c r="DV1777" s="16"/>
      <c r="DW1777" s="138" t="s">
        <v>184</v>
      </c>
      <c r="DX1777" s="137" t="s">
        <v>273</v>
      </c>
      <c r="DY1777" s="137" t="s">
        <v>186</v>
      </c>
      <c r="DZ1777" s="17"/>
      <c r="EA1777" s="15"/>
      <c r="EB1777" s="15"/>
      <c r="EC1777" s="15"/>
      <c r="ED1777" s="15"/>
    </row>
    <row r="1778" spans="1:134" ht="15" hidden="1" customHeight="1" x14ac:dyDescent="0.3">
      <c r="A1778" s="123"/>
      <c r="B1778" s="139"/>
      <c r="C1778" s="561">
        <v>3</v>
      </c>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8">
        <f t="shared" si="820"/>
        <v>0</v>
      </c>
      <c r="AK1778" s="129">
        <v>1270</v>
      </c>
      <c r="AL1778" s="129">
        <v>11</v>
      </c>
      <c r="AM1778" s="130" t="s">
        <v>165</v>
      </c>
      <c r="AN1778" s="131" t="s">
        <v>2678</v>
      </c>
      <c r="AO1778" s="131" t="s">
        <v>167</v>
      </c>
      <c r="AP1778" s="131" t="s">
        <v>2678</v>
      </c>
      <c r="AQ1778" s="12"/>
      <c r="AR1778" s="506"/>
      <c r="AS1778" s="447"/>
      <c r="AT1778" s="12"/>
      <c r="AU1778" s="12"/>
      <c r="AV1778" s="12"/>
      <c r="AW1778" s="12"/>
      <c r="AX1778" s="12"/>
      <c r="AY1778" s="12"/>
      <c r="AZ1778" s="12"/>
      <c r="BA1778" s="12"/>
      <c r="BB1778" s="14"/>
      <c r="BC1778" s="14"/>
      <c r="BD1778" s="15"/>
      <c r="BE1778" s="137" t="s">
        <v>2679</v>
      </c>
      <c r="BF1778" s="11" t="s">
        <v>264</v>
      </c>
      <c r="BG1778" s="11" t="s">
        <v>265</v>
      </c>
      <c r="BH1778" s="11" t="s">
        <v>266</v>
      </c>
      <c r="BI1778" s="11" t="s">
        <v>267</v>
      </c>
      <c r="BJ1778" s="11" t="s">
        <v>268</v>
      </c>
      <c r="BK1778" s="11" t="s">
        <v>269</v>
      </c>
      <c r="BL1778" s="11" t="s">
        <v>270</v>
      </c>
      <c r="BM1778" s="11" t="s">
        <v>271</v>
      </c>
      <c r="BN1778" s="11" t="s">
        <v>182</v>
      </c>
      <c r="BO1778" s="11" t="s">
        <v>181</v>
      </c>
      <c r="BP1778" s="11" t="s">
        <v>272</v>
      </c>
      <c r="BQ1778" s="11" t="s">
        <v>180</v>
      </c>
      <c r="BR1778" s="11" t="s">
        <v>182</v>
      </c>
      <c r="BS1778" s="11" t="s">
        <v>183</v>
      </c>
      <c r="BT1778" s="11" t="s">
        <v>182</v>
      </c>
      <c r="BU1778" s="11"/>
      <c r="BV1778" s="15"/>
      <c r="BW1778" s="15"/>
      <c r="BX1778" s="15"/>
      <c r="BY1778" s="15"/>
      <c r="BZ1778" s="15"/>
      <c r="CA1778" s="15"/>
      <c r="CB1778" s="15"/>
      <c r="CC1778" s="15"/>
      <c r="CD1778" s="15"/>
      <c r="CE1778" s="15"/>
      <c r="CF1778" s="15"/>
      <c r="CG1778" s="15"/>
      <c r="CH1778" s="15"/>
      <c r="CI1778" s="15"/>
      <c r="CJ1778" s="15"/>
      <c r="CK1778" s="15"/>
      <c r="CL1778" s="15"/>
      <c r="CM1778" s="15"/>
      <c r="CN1778" s="15"/>
      <c r="CO1778" s="15"/>
      <c r="CP1778" s="15"/>
      <c r="CQ1778" s="15"/>
      <c r="CR1778" s="15"/>
      <c r="CS1778" s="15"/>
      <c r="CT1778" s="15"/>
      <c r="CU1778" s="15"/>
      <c r="CV1778" s="15"/>
      <c r="CW1778" s="15"/>
      <c r="CX1778" s="15"/>
      <c r="CY1778" s="15"/>
      <c r="CZ1778" s="15"/>
      <c r="DA1778" s="15"/>
      <c r="DB1778" s="16">
        <f t="shared" si="822"/>
        <v>0</v>
      </c>
      <c r="DC1778" s="16">
        <f t="shared" si="823"/>
        <v>4947</v>
      </c>
      <c r="DD1778" s="16"/>
      <c r="DE1778" s="16"/>
      <c r="DF1778" s="17"/>
      <c r="DG1778" s="16">
        <v>511</v>
      </c>
      <c r="DH1778" s="16">
        <f t="shared" si="824"/>
        <v>1270</v>
      </c>
      <c r="DI1778" s="16">
        <f t="shared" si="824"/>
        <v>11</v>
      </c>
      <c r="DJ1778" s="16">
        <f t="shared" si="825"/>
        <v>4947</v>
      </c>
      <c r="DK1778" s="16">
        <f t="shared" si="826"/>
        <v>0</v>
      </c>
      <c r="DL1778" s="16">
        <f t="shared" si="826"/>
        <v>4947</v>
      </c>
      <c r="DM1778" s="128">
        <v>0</v>
      </c>
      <c r="DN1778" s="16">
        <v>388</v>
      </c>
      <c r="DO1778" s="16"/>
      <c r="DP1778" s="16"/>
      <c r="DQ1778" s="16"/>
      <c r="DR1778" s="16"/>
      <c r="DS1778" s="16"/>
      <c r="DT1778" s="16"/>
      <c r="DU1778" s="16"/>
      <c r="DV1778" s="16"/>
      <c r="DW1778" s="138" t="s">
        <v>184</v>
      </c>
      <c r="DX1778" s="137" t="s">
        <v>273</v>
      </c>
      <c r="DY1778" s="137" t="s">
        <v>186</v>
      </c>
      <c r="DZ1778" s="17"/>
      <c r="EA1778" s="15"/>
      <c r="EB1778" s="15"/>
      <c r="EC1778" s="15"/>
      <c r="ED1778" s="15"/>
    </row>
    <row r="1779" spans="1:134" ht="15" hidden="1" customHeight="1" x14ac:dyDescent="0.3">
      <c r="A1779" s="220"/>
      <c r="B1779" s="139"/>
      <c r="C1779" s="561">
        <v>4</v>
      </c>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8">
        <f t="shared" si="820"/>
        <v>0</v>
      </c>
      <c r="AK1779" s="129">
        <v>1271</v>
      </c>
      <c r="AL1779" s="129">
        <v>11</v>
      </c>
      <c r="AM1779" s="130" t="s">
        <v>165</v>
      </c>
      <c r="AN1779" s="131" t="s">
        <v>2680</v>
      </c>
      <c r="AO1779" s="131" t="s">
        <v>167</v>
      </c>
      <c r="AP1779" s="131" t="s">
        <v>2680</v>
      </c>
      <c r="AQ1779" s="12"/>
      <c r="AR1779" s="506"/>
      <c r="AS1779" s="447"/>
      <c r="AT1779" s="12"/>
      <c r="AU1779" s="12"/>
      <c r="AV1779" s="12"/>
      <c r="AW1779" s="12"/>
      <c r="AX1779" s="12"/>
      <c r="AY1779" s="12"/>
      <c r="AZ1779" s="12"/>
      <c r="BA1779" s="12"/>
      <c r="BB1779" s="14"/>
      <c r="BC1779" s="14"/>
      <c r="BD1779" s="15"/>
      <c r="BE1779" s="137" t="s">
        <v>2681</v>
      </c>
      <c r="BF1779" s="11" t="s">
        <v>264</v>
      </c>
      <c r="BG1779" s="11" t="s">
        <v>265</v>
      </c>
      <c r="BH1779" s="11" t="s">
        <v>266</v>
      </c>
      <c r="BI1779" s="11" t="s">
        <v>267</v>
      </c>
      <c r="BJ1779" s="11" t="s">
        <v>268</v>
      </c>
      <c r="BK1779" s="11" t="s">
        <v>269</v>
      </c>
      <c r="BL1779" s="11" t="s">
        <v>270</v>
      </c>
      <c r="BM1779" s="11" t="s">
        <v>271</v>
      </c>
      <c r="BN1779" s="11" t="s">
        <v>182</v>
      </c>
      <c r="BO1779" s="11" t="s">
        <v>181</v>
      </c>
      <c r="BP1779" s="11" t="s">
        <v>272</v>
      </c>
      <c r="BQ1779" s="11" t="s">
        <v>180</v>
      </c>
      <c r="BR1779" s="11" t="s">
        <v>182</v>
      </c>
      <c r="BS1779" s="11" t="s">
        <v>183</v>
      </c>
      <c r="BT1779" s="11" t="s">
        <v>182</v>
      </c>
      <c r="BU1779" s="11"/>
      <c r="BV1779" s="15"/>
      <c r="BW1779" s="15"/>
      <c r="BX1779" s="15"/>
      <c r="BY1779" s="15"/>
      <c r="BZ1779" s="15"/>
      <c r="CA1779" s="15"/>
      <c r="CB1779" s="15"/>
      <c r="CC1779" s="15"/>
      <c r="CD1779" s="15"/>
      <c r="CE1779" s="15"/>
      <c r="CF1779" s="15"/>
      <c r="CG1779" s="15"/>
      <c r="CH1779" s="15"/>
      <c r="CI1779" s="15"/>
      <c r="CJ1779" s="15"/>
      <c r="CK1779" s="15"/>
      <c r="CL1779" s="15"/>
      <c r="CM1779" s="15"/>
      <c r="CN1779" s="15"/>
      <c r="CO1779" s="15"/>
      <c r="CP1779" s="15"/>
      <c r="CQ1779" s="15"/>
      <c r="CR1779" s="15"/>
      <c r="CS1779" s="15"/>
      <c r="CT1779" s="15"/>
      <c r="CU1779" s="15"/>
      <c r="CV1779" s="15"/>
      <c r="CW1779" s="15"/>
      <c r="CX1779" s="15"/>
      <c r="CY1779" s="15"/>
      <c r="CZ1779" s="15"/>
      <c r="DA1779" s="15"/>
      <c r="DB1779" s="16">
        <f t="shared" si="822"/>
        <v>0</v>
      </c>
      <c r="DC1779" s="16">
        <f t="shared" si="823"/>
        <v>4948</v>
      </c>
      <c r="DD1779" s="16"/>
      <c r="DE1779" s="16"/>
      <c r="DF1779" s="17"/>
      <c r="DG1779" s="16">
        <v>512</v>
      </c>
      <c r="DH1779" s="16">
        <f t="shared" si="824"/>
        <v>1271</v>
      </c>
      <c r="DI1779" s="16">
        <f t="shared" si="824"/>
        <v>11</v>
      </c>
      <c r="DJ1779" s="16">
        <f t="shared" si="825"/>
        <v>4948</v>
      </c>
      <c r="DK1779" s="16">
        <f t="shared" si="826"/>
        <v>0</v>
      </c>
      <c r="DL1779" s="16">
        <f t="shared" si="826"/>
        <v>4948</v>
      </c>
      <c r="DM1779" s="128">
        <v>0</v>
      </c>
      <c r="DN1779" s="16">
        <v>388</v>
      </c>
      <c r="DO1779" s="16"/>
      <c r="DP1779" s="16"/>
      <c r="DQ1779" s="16"/>
      <c r="DR1779" s="16"/>
      <c r="DS1779" s="16"/>
      <c r="DT1779" s="16"/>
      <c r="DU1779" s="16"/>
      <c r="DV1779" s="16"/>
      <c r="DW1779" s="138" t="s">
        <v>184</v>
      </c>
      <c r="DX1779" s="137" t="s">
        <v>273</v>
      </c>
      <c r="DY1779" s="137" t="s">
        <v>186</v>
      </c>
      <c r="DZ1779" s="17"/>
      <c r="EA1779" s="15"/>
      <c r="EB1779" s="15"/>
      <c r="EC1779" s="15"/>
      <c r="ED1779" s="15"/>
    </row>
    <row r="1780" spans="1:134" ht="15" hidden="1" customHeight="1" x14ac:dyDescent="0.3">
      <c r="A1780" s="154"/>
      <c r="B1780" s="337" t="s">
        <v>2682</v>
      </c>
      <c r="C1780" s="561">
        <v>5</v>
      </c>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8">
        <f t="shared" si="820"/>
        <v>0</v>
      </c>
      <c r="AK1780" s="129">
        <v>1272</v>
      </c>
      <c r="AL1780" s="129">
        <v>11</v>
      </c>
      <c r="AM1780" s="130" t="s">
        <v>165</v>
      </c>
      <c r="AN1780" s="131" t="s">
        <v>2683</v>
      </c>
      <c r="AO1780" s="131" t="s">
        <v>167</v>
      </c>
      <c r="AP1780" s="131" t="s">
        <v>2683</v>
      </c>
      <c r="AQ1780" s="12"/>
      <c r="AR1780" s="506"/>
      <c r="AS1780" s="447"/>
      <c r="AT1780" s="12"/>
      <c r="AU1780" s="12"/>
      <c r="AV1780" s="12"/>
      <c r="AW1780" s="12"/>
      <c r="AX1780" s="12"/>
      <c r="AY1780" s="12"/>
      <c r="AZ1780" s="12"/>
      <c r="BA1780" s="12"/>
      <c r="BB1780" s="14"/>
      <c r="BC1780" s="14"/>
      <c r="BD1780" s="15"/>
      <c r="BE1780" s="137" t="s">
        <v>2684</v>
      </c>
      <c r="BF1780" s="11" t="s">
        <v>264</v>
      </c>
      <c r="BG1780" s="11" t="s">
        <v>265</v>
      </c>
      <c r="BH1780" s="11" t="s">
        <v>266</v>
      </c>
      <c r="BI1780" s="11" t="s">
        <v>267</v>
      </c>
      <c r="BJ1780" s="11" t="s">
        <v>268</v>
      </c>
      <c r="BK1780" s="11" t="s">
        <v>269</v>
      </c>
      <c r="BL1780" s="11" t="s">
        <v>270</v>
      </c>
      <c r="BM1780" s="11" t="s">
        <v>271</v>
      </c>
      <c r="BN1780" s="11" t="s">
        <v>182</v>
      </c>
      <c r="BO1780" s="11" t="s">
        <v>181</v>
      </c>
      <c r="BP1780" s="11" t="s">
        <v>272</v>
      </c>
      <c r="BQ1780" s="11" t="s">
        <v>180</v>
      </c>
      <c r="BR1780" s="11" t="s">
        <v>182</v>
      </c>
      <c r="BS1780" s="11" t="s">
        <v>183</v>
      </c>
      <c r="BT1780" s="11" t="s">
        <v>182</v>
      </c>
      <c r="BU1780" s="11"/>
      <c r="BV1780" s="15"/>
      <c r="BW1780" s="15"/>
      <c r="BX1780" s="15"/>
      <c r="BY1780" s="15"/>
      <c r="BZ1780" s="15"/>
      <c r="CA1780" s="15"/>
      <c r="CB1780" s="15"/>
      <c r="CC1780" s="15"/>
      <c r="CD1780" s="15"/>
      <c r="CE1780" s="15"/>
      <c r="CF1780" s="15"/>
      <c r="CG1780" s="15"/>
      <c r="CH1780" s="15"/>
      <c r="CI1780" s="15"/>
      <c r="CJ1780" s="15"/>
      <c r="CK1780" s="15"/>
      <c r="CL1780" s="15"/>
      <c r="CM1780" s="15"/>
      <c r="CN1780" s="15"/>
      <c r="CO1780" s="15"/>
      <c r="CP1780" s="15"/>
      <c r="CQ1780" s="15"/>
      <c r="CR1780" s="15"/>
      <c r="CS1780" s="15"/>
      <c r="CT1780" s="15"/>
      <c r="CU1780" s="15"/>
      <c r="CV1780" s="15"/>
      <c r="CW1780" s="15"/>
      <c r="CX1780" s="15"/>
      <c r="CY1780" s="15"/>
      <c r="CZ1780" s="15"/>
      <c r="DA1780" s="15"/>
      <c r="DB1780" s="16">
        <f t="shared" si="822"/>
        <v>0</v>
      </c>
      <c r="DC1780" s="16">
        <f t="shared" si="823"/>
        <v>4949</v>
      </c>
      <c r="DD1780" s="16"/>
      <c r="DE1780" s="16"/>
      <c r="DF1780" s="17"/>
      <c r="DG1780" s="16">
        <v>513</v>
      </c>
      <c r="DH1780" s="16">
        <f t="shared" si="824"/>
        <v>1272</v>
      </c>
      <c r="DI1780" s="16">
        <f t="shared" si="824"/>
        <v>11</v>
      </c>
      <c r="DJ1780" s="16">
        <f t="shared" si="825"/>
        <v>4949</v>
      </c>
      <c r="DK1780" s="16">
        <f t="shared" si="826"/>
        <v>0</v>
      </c>
      <c r="DL1780" s="16">
        <f t="shared" si="826"/>
        <v>4949</v>
      </c>
      <c r="DM1780" s="128">
        <v>0</v>
      </c>
      <c r="DN1780" s="16">
        <v>388</v>
      </c>
      <c r="DO1780" s="16"/>
      <c r="DP1780" s="16"/>
      <c r="DQ1780" s="16"/>
      <c r="DR1780" s="16"/>
      <c r="DS1780" s="16"/>
      <c r="DT1780" s="16"/>
      <c r="DU1780" s="16"/>
      <c r="DV1780" s="16"/>
      <c r="DW1780" s="138" t="s">
        <v>184</v>
      </c>
      <c r="DX1780" s="137" t="s">
        <v>273</v>
      </c>
      <c r="DY1780" s="137" t="s">
        <v>186</v>
      </c>
      <c r="DZ1780" s="17"/>
      <c r="EA1780" s="15"/>
      <c r="EB1780" s="15"/>
      <c r="EC1780" s="15"/>
      <c r="ED1780" s="15"/>
    </row>
    <row r="1781" spans="1:134" ht="15" hidden="1" customHeight="1" x14ac:dyDescent="0.3">
      <c r="A1781" s="154"/>
      <c r="B1781" s="337" t="s">
        <v>274</v>
      </c>
      <c r="C1781" s="561">
        <v>6</v>
      </c>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8">
        <f t="shared" si="820"/>
        <v>0</v>
      </c>
      <c r="AK1781" s="129">
        <v>1273</v>
      </c>
      <c r="AL1781" s="129">
        <v>11</v>
      </c>
      <c r="AM1781" s="130" t="s">
        <v>165</v>
      </c>
      <c r="AN1781" s="131" t="s">
        <v>2685</v>
      </c>
      <c r="AO1781" s="131" t="s">
        <v>167</v>
      </c>
      <c r="AP1781" s="131" t="s">
        <v>2685</v>
      </c>
      <c r="AQ1781" s="12"/>
      <c r="AR1781" s="506"/>
      <c r="AS1781" s="447"/>
      <c r="AT1781" s="12"/>
      <c r="AU1781" s="12"/>
      <c r="AV1781" s="12"/>
      <c r="AW1781" s="12"/>
      <c r="AX1781" s="12"/>
      <c r="AY1781" s="12"/>
      <c r="AZ1781" s="12"/>
      <c r="BA1781" s="12"/>
      <c r="BB1781" s="14"/>
      <c r="BC1781" s="14"/>
      <c r="BD1781" s="15"/>
      <c r="BE1781" s="137" t="s">
        <v>2686</v>
      </c>
      <c r="BF1781" s="11" t="s">
        <v>264</v>
      </c>
      <c r="BG1781" s="11" t="s">
        <v>265</v>
      </c>
      <c r="BH1781" s="11" t="s">
        <v>266</v>
      </c>
      <c r="BI1781" s="11" t="s">
        <v>267</v>
      </c>
      <c r="BJ1781" s="11" t="s">
        <v>268</v>
      </c>
      <c r="BK1781" s="11" t="s">
        <v>269</v>
      </c>
      <c r="BL1781" s="11" t="s">
        <v>270</v>
      </c>
      <c r="BM1781" s="11" t="s">
        <v>271</v>
      </c>
      <c r="BN1781" s="11" t="s">
        <v>182</v>
      </c>
      <c r="BO1781" s="11" t="s">
        <v>181</v>
      </c>
      <c r="BP1781" s="11" t="s">
        <v>272</v>
      </c>
      <c r="BQ1781" s="11" t="s">
        <v>180</v>
      </c>
      <c r="BR1781" s="11" t="s">
        <v>182</v>
      </c>
      <c r="BS1781" s="11" t="s">
        <v>183</v>
      </c>
      <c r="BT1781" s="11" t="s">
        <v>182</v>
      </c>
      <c r="BU1781" s="11"/>
      <c r="BV1781" s="15"/>
      <c r="BW1781" s="15"/>
      <c r="BX1781" s="15"/>
      <c r="BY1781" s="15"/>
      <c r="BZ1781" s="15"/>
      <c r="CA1781" s="15"/>
      <c r="CB1781" s="15"/>
      <c r="CC1781" s="15"/>
      <c r="CD1781" s="15"/>
      <c r="CE1781" s="15"/>
      <c r="CF1781" s="15"/>
      <c r="CG1781" s="15"/>
      <c r="CH1781" s="15"/>
      <c r="CI1781" s="15"/>
      <c r="CJ1781" s="15"/>
      <c r="CK1781" s="15"/>
      <c r="CL1781" s="15"/>
      <c r="CM1781" s="15"/>
      <c r="CN1781" s="15"/>
      <c r="CO1781" s="15"/>
      <c r="CP1781" s="15"/>
      <c r="CQ1781" s="15"/>
      <c r="CR1781" s="15"/>
      <c r="CS1781" s="15"/>
      <c r="CT1781" s="15"/>
      <c r="CU1781" s="15"/>
      <c r="CV1781" s="15"/>
      <c r="CW1781" s="15"/>
      <c r="CX1781" s="15"/>
      <c r="CY1781" s="15"/>
      <c r="CZ1781" s="15"/>
      <c r="DA1781" s="15"/>
      <c r="DB1781" s="16">
        <f t="shared" si="822"/>
        <v>0</v>
      </c>
      <c r="DC1781" s="16">
        <f t="shared" si="823"/>
        <v>4950</v>
      </c>
      <c r="DD1781" s="16"/>
      <c r="DE1781" s="16"/>
      <c r="DF1781" s="17"/>
      <c r="DG1781" s="16">
        <v>514</v>
      </c>
      <c r="DH1781" s="16">
        <f t="shared" si="824"/>
        <v>1273</v>
      </c>
      <c r="DI1781" s="16">
        <f t="shared" si="824"/>
        <v>11</v>
      </c>
      <c r="DJ1781" s="16">
        <f t="shared" si="825"/>
        <v>4950</v>
      </c>
      <c r="DK1781" s="16">
        <f t="shared" si="826"/>
        <v>0</v>
      </c>
      <c r="DL1781" s="16">
        <f t="shared" si="826"/>
        <v>4950</v>
      </c>
      <c r="DM1781" s="128">
        <v>0</v>
      </c>
      <c r="DN1781" s="16">
        <v>388</v>
      </c>
      <c r="DO1781" s="16"/>
      <c r="DP1781" s="16"/>
      <c r="DQ1781" s="16"/>
      <c r="DR1781" s="16"/>
      <c r="DS1781" s="16"/>
      <c r="DT1781" s="16"/>
      <c r="DU1781" s="16"/>
      <c r="DV1781" s="16"/>
      <c r="DW1781" s="138" t="s">
        <v>184</v>
      </c>
      <c r="DX1781" s="137" t="s">
        <v>273</v>
      </c>
      <c r="DY1781" s="137" t="s">
        <v>186</v>
      </c>
      <c r="DZ1781" s="17"/>
      <c r="EA1781" s="15"/>
      <c r="EB1781" s="15"/>
      <c r="EC1781" s="15"/>
      <c r="ED1781" s="15"/>
    </row>
    <row r="1782" spans="1:134" ht="15" hidden="1" customHeight="1" x14ac:dyDescent="0.3">
      <c r="A1782" s="123"/>
      <c r="B1782" s="139"/>
      <c r="C1782" s="561">
        <v>7</v>
      </c>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8">
        <f t="shared" si="820"/>
        <v>0</v>
      </c>
      <c r="AK1782" s="129">
        <v>1274</v>
      </c>
      <c r="AL1782" s="129">
        <v>11</v>
      </c>
      <c r="AM1782" s="130" t="s">
        <v>165</v>
      </c>
      <c r="AN1782" s="131" t="s">
        <v>2687</v>
      </c>
      <c r="AO1782" s="131" t="s">
        <v>167</v>
      </c>
      <c r="AP1782" s="131" t="s">
        <v>2687</v>
      </c>
      <c r="AQ1782" s="12"/>
      <c r="AR1782" s="506"/>
      <c r="AS1782" s="447"/>
      <c r="AT1782" s="12"/>
      <c r="AU1782" s="12"/>
      <c r="AV1782" s="12"/>
      <c r="AW1782" s="12"/>
      <c r="AX1782" s="12"/>
      <c r="AY1782" s="12"/>
      <c r="AZ1782" s="12"/>
      <c r="BA1782" s="12"/>
      <c r="BB1782" s="14"/>
      <c r="BC1782" s="14"/>
      <c r="BD1782" s="15"/>
      <c r="BE1782" s="137" t="s">
        <v>2688</v>
      </c>
      <c r="BF1782" s="11" t="s">
        <v>264</v>
      </c>
      <c r="BG1782" s="11" t="s">
        <v>265</v>
      </c>
      <c r="BH1782" s="11" t="s">
        <v>266</v>
      </c>
      <c r="BI1782" s="11" t="s">
        <v>267</v>
      </c>
      <c r="BJ1782" s="11" t="s">
        <v>268</v>
      </c>
      <c r="BK1782" s="11" t="s">
        <v>269</v>
      </c>
      <c r="BL1782" s="11" t="s">
        <v>270</v>
      </c>
      <c r="BM1782" s="11" t="s">
        <v>271</v>
      </c>
      <c r="BN1782" s="11" t="s">
        <v>182</v>
      </c>
      <c r="BO1782" s="11" t="s">
        <v>181</v>
      </c>
      <c r="BP1782" s="11" t="s">
        <v>272</v>
      </c>
      <c r="BQ1782" s="11" t="s">
        <v>180</v>
      </c>
      <c r="BR1782" s="11" t="s">
        <v>182</v>
      </c>
      <c r="BS1782" s="11" t="s">
        <v>183</v>
      </c>
      <c r="BT1782" s="11" t="s">
        <v>182</v>
      </c>
      <c r="BU1782" s="11"/>
      <c r="BV1782" s="15"/>
      <c r="BW1782" s="15"/>
      <c r="BX1782" s="15"/>
      <c r="BY1782" s="15"/>
      <c r="BZ1782" s="15"/>
      <c r="CA1782" s="15"/>
      <c r="CB1782" s="15"/>
      <c r="CC1782" s="15"/>
      <c r="CD1782" s="15"/>
      <c r="CE1782" s="15"/>
      <c r="CF1782" s="15"/>
      <c r="CG1782" s="15"/>
      <c r="CH1782" s="15"/>
      <c r="CI1782" s="15"/>
      <c r="CJ1782" s="15"/>
      <c r="CK1782" s="15"/>
      <c r="CL1782" s="15"/>
      <c r="CM1782" s="15"/>
      <c r="CN1782" s="15"/>
      <c r="CO1782" s="15"/>
      <c r="CP1782" s="15"/>
      <c r="CQ1782" s="15"/>
      <c r="CR1782" s="15"/>
      <c r="CS1782" s="15"/>
      <c r="CT1782" s="15"/>
      <c r="CU1782" s="15"/>
      <c r="CV1782" s="15"/>
      <c r="CW1782" s="15"/>
      <c r="CX1782" s="15"/>
      <c r="CY1782" s="15"/>
      <c r="CZ1782" s="15"/>
      <c r="DA1782" s="15"/>
      <c r="DB1782" s="16">
        <f t="shared" si="822"/>
        <v>0</v>
      </c>
      <c r="DC1782" s="16">
        <f t="shared" si="823"/>
        <v>4951</v>
      </c>
      <c r="DD1782" s="16"/>
      <c r="DE1782" s="16"/>
      <c r="DF1782" s="17"/>
      <c r="DG1782" s="16">
        <v>515</v>
      </c>
      <c r="DH1782" s="16">
        <f t="shared" si="824"/>
        <v>1274</v>
      </c>
      <c r="DI1782" s="16">
        <f t="shared" si="824"/>
        <v>11</v>
      </c>
      <c r="DJ1782" s="16">
        <f t="shared" si="825"/>
        <v>4951</v>
      </c>
      <c r="DK1782" s="16">
        <f t="shared" si="826"/>
        <v>0</v>
      </c>
      <c r="DL1782" s="16">
        <f t="shared" si="826"/>
        <v>4951</v>
      </c>
      <c r="DM1782" s="128">
        <v>0</v>
      </c>
      <c r="DN1782" s="16">
        <v>388</v>
      </c>
      <c r="DO1782" s="16"/>
      <c r="DP1782" s="16"/>
      <c r="DQ1782" s="16"/>
      <c r="DR1782" s="16"/>
      <c r="DS1782" s="16"/>
      <c r="DT1782" s="16"/>
      <c r="DU1782" s="16"/>
      <c r="DV1782" s="16"/>
      <c r="DW1782" s="138" t="s">
        <v>184</v>
      </c>
      <c r="DX1782" s="137" t="s">
        <v>273</v>
      </c>
      <c r="DY1782" s="137" t="s">
        <v>186</v>
      </c>
      <c r="DZ1782" s="17"/>
      <c r="EA1782" s="15"/>
      <c r="EB1782" s="15"/>
      <c r="EC1782" s="15"/>
      <c r="ED1782" s="15"/>
    </row>
    <row r="1783" spans="1:134" ht="15" hidden="1" customHeight="1" x14ac:dyDescent="0.3">
      <c r="A1783" s="123"/>
      <c r="B1783" s="139"/>
      <c r="C1783" s="561">
        <v>8</v>
      </c>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8">
        <f t="shared" si="820"/>
        <v>0</v>
      </c>
      <c r="AK1783" s="129">
        <v>1275</v>
      </c>
      <c r="AL1783" s="129">
        <v>11</v>
      </c>
      <c r="AM1783" s="130" t="s">
        <v>165</v>
      </c>
      <c r="AN1783" s="131" t="s">
        <v>2689</v>
      </c>
      <c r="AO1783" s="131" t="s">
        <v>167</v>
      </c>
      <c r="AP1783" s="131" t="s">
        <v>2689</v>
      </c>
      <c r="AQ1783" s="12"/>
      <c r="AR1783" s="506"/>
      <c r="AS1783" s="447"/>
      <c r="AT1783" s="12"/>
      <c r="AU1783" s="12"/>
      <c r="AV1783" s="12"/>
      <c r="AW1783" s="12"/>
      <c r="AX1783" s="12"/>
      <c r="AY1783" s="12"/>
      <c r="AZ1783" s="12"/>
      <c r="BA1783" s="12"/>
      <c r="BB1783" s="14"/>
      <c r="BC1783" s="14"/>
      <c r="BD1783" s="15"/>
      <c r="BE1783" s="137" t="s">
        <v>2690</v>
      </c>
      <c r="BF1783" s="11" t="s">
        <v>264</v>
      </c>
      <c r="BG1783" s="11" t="s">
        <v>265</v>
      </c>
      <c r="BH1783" s="11" t="s">
        <v>266</v>
      </c>
      <c r="BI1783" s="11" t="s">
        <v>267</v>
      </c>
      <c r="BJ1783" s="11" t="s">
        <v>268</v>
      </c>
      <c r="BK1783" s="11" t="s">
        <v>269</v>
      </c>
      <c r="BL1783" s="11" t="s">
        <v>270</v>
      </c>
      <c r="BM1783" s="11" t="s">
        <v>271</v>
      </c>
      <c r="BN1783" s="11" t="s">
        <v>182</v>
      </c>
      <c r="BO1783" s="11" t="s">
        <v>181</v>
      </c>
      <c r="BP1783" s="11" t="s">
        <v>272</v>
      </c>
      <c r="BQ1783" s="11" t="s">
        <v>180</v>
      </c>
      <c r="BR1783" s="11" t="s">
        <v>182</v>
      </c>
      <c r="BS1783" s="11" t="s">
        <v>183</v>
      </c>
      <c r="BT1783" s="11" t="s">
        <v>182</v>
      </c>
      <c r="BU1783" s="11"/>
      <c r="BV1783" s="15"/>
      <c r="BW1783" s="15"/>
      <c r="BX1783" s="15"/>
      <c r="BY1783" s="15"/>
      <c r="BZ1783" s="15"/>
      <c r="CA1783" s="15"/>
      <c r="CB1783" s="15"/>
      <c r="CC1783" s="15"/>
      <c r="CD1783" s="15"/>
      <c r="CE1783" s="15"/>
      <c r="CF1783" s="15"/>
      <c r="CG1783" s="15"/>
      <c r="CH1783" s="15"/>
      <c r="CI1783" s="15"/>
      <c r="CJ1783" s="15"/>
      <c r="CK1783" s="15"/>
      <c r="CL1783" s="15"/>
      <c r="CM1783" s="15"/>
      <c r="CN1783" s="15"/>
      <c r="CO1783" s="15"/>
      <c r="CP1783" s="15"/>
      <c r="CQ1783" s="15"/>
      <c r="CR1783" s="15"/>
      <c r="CS1783" s="15"/>
      <c r="CT1783" s="15"/>
      <c r="CU1783" s="15"/>
      <c r="CV1783" s="15"/>
      <c r="CW1783" s="15"/>
      <c r="CX1783" s="15"/>
      <c r="CY1783" s="15"/>
      <c r="CZ1783" s="15"/>
      <c r="DA1783" s="15"/>
      <c r="DB1783" s="16">
        <f t="shared" si="822"/>
        <v>0</v>
      </c>
      <c r="DC1783" s="16">
        <f t="shared" si="823"/>
        <v>4952</v>
      </c>
      <c r="DD1783" s="16"/>
      <c r="DE1783" s="16"/>
      <c r="DF1783" s="17"/>
      <c r="DG1783" s="16">
        <v>516</v>
      </c>
      <c r="DH1783" s="16">
        <f t="shared" si="824"/>
        <v>1275</v>
      </c>
      <c r="DI1783" s="16">
        <f t="shared" si="824"/>
        <v>11</v>
      </c>
      <c r="DJ1783" s="16">
        <f t="shared" si="825"/>
        <v>4952</v>
      </c>
      <c r="DK1783" s="16">
        <f t="shared" si="826"/>
        <v>0</v>
      </c>
      <c r="DL1783" s="16">
        <f t="shared" si="826"/>
        <v>4952</v>
      </c>
      <c r="DM1783" s="128">
        <v>0</v>
      </c>
      <c r="DN1783" s="16">
        <v>388</v>
      </c>
      <c r="DO1783" s="16"/>
      <c r="DP1783" s="16"/>
      <c r="DQ1783" s="16"/>
      <c r="DR1783" s="16"/>
      <c r="DS1783" s="16"/>
      <c r="DT1783" s="16"/>
      <c r="DU1783" s="16"/>
      <c r="DV1783" s="16"/>
      <c r="DW1783" s="138" t="s">
        <v>184</v>
      </c>
      <c r="DX1783" s="137" t="s">
        <v>273</v>
      </c>
      <c r="DY1783" s="137" t="s">
        <v>186</v>
      </c>
      <c r="DZ1783" s="17"/>
      <c r="EA1783" s="15"/>
      <c r="EB1783" s="15"/>
      <c r="EC1783" s="15"/>
      <c r="ED1783" s="15"/>
    </row>
    <row r="1784" spans="1:134" ht="15" hidden="1" customHeight="1" x14ac:dyDescent="0.3">
      <c r="A1784" s="342" t="s">
        <v>1454</v>
      </c>
      <c r="B1784" s="139"/>
      <c r="C1784" s="561">
        <v>9</v>
      </c>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8">
        <f t="shared" si="820"/>
        <v>0</v>
      </c>
      <c r="AK1784" s="129">
        <v>1276</v>
      </c>
      <c r="AL1784" s="129">
        <v>11</v>
      </c>
      <c r="AM1784" s="130" t="s">
        <v>165</v>
      </c>
      <c r="AN1784" s="131" t="s">
        <v>2691</v>
      </c>
      <c r="AO1784" s="131" t="s">
        <v>167</v>
      </c>
      <c r="AP1784" s="131" t="s">
        <v>2691</v>
      </c>
      <c r="AQ1784" s="12"/>
      <c r="AR1784" s="506"/>
      <c r="AS1784" s="447"/>
      <c r="AT1784" s="12"/>
      <c r="AU1784" s="12"/>
      <c r="AV1784" s="12"/>
      <c r="AW1784" s="12"/>
      <c r="AX1784" s="12"/>
      <c r="AY1784" s="12"/>
      <c r="AZ1784" s="12"/>
      <c r="BA1784" s="12"/>
      <c r="BB1784" s="14"/>
      <c r="BC1784" s="14"/>
      <c r="BD1784" s="15"/>
      <c r="BE1784" s="137" t="s">
        <v>2692</v>
      </c>
      <c r="BF1784" s="11" t="s">
        <v>264</v>
      </c>
      <c r="BG1784" s="11" t="s">
        <v>265</v>
      </c>
      <c r="BH1784" s="11" t="s">
        <v>266</v>
      </c>
      <c r="BI1784" s="11" t="s">
        <v>267</v>
      </c>
      <c r="BJ1784" s="11" t="s">
        <v>268</v>
      </c>
      <c r="BK1784" s="11" t="s">
        <v>269</v>
      </c>
      <c r="BL1784" s="11" t="s">
        <v>270</v>
      </c>
      <c r="BM1784" s="11" t="s">
        <v>271</v>
      </c>
      <c r="BN1784" s="11" t="s">
        <v>182</v>
      </c>
      <c r="BO1784" s="11" t="s">
        <v>181</v>
      </c>
      <c r="BP1784" s="11" t="s">
        <v>272</v>
      </c>
      <c r="BQ1784" s="11" t="s">
        <v>180</v>
      </c>
      <c r="BR1784" s="11" t="s">
        <v>182</v>
      </c>
      <c r="BS1784" s="11" t="s">
        <v>183</v>
      </c>
      <c r="BT1784" s="11" t="s">
        <v>182</v>
      </c>
      <c r="BU1784" s="11"/>
      <c r="BV1784" s="15"/>
      <c r="BW1784" s="15"/>
      <c r="BX1784" s="15"/>
      <c r="BY1784" s="15"/>
      <c r="BZ1784" s="15"/>
      <c r="CA1784" s="15"/>
      <c r="CB1784" s="15"/>
      <c r="CC1784" s="15"/>
      <c r="CD1784" s="15"/>
      <c r="CE1784" s="15"/>
      <c r="CF1784" s="15"/>
      <c r="CG1784" s="15"/>
      <c r="CH1784" s="15"/>
      <c r="CI1784" s="15"/>
      <c r="CJ1784" s="15"/>
      <c r="CK1784" s="15"/>
      <c r="CL1784" s="15"/>
      <c r="CM1784" s="15"/>
      <c r="CN1784" s="15"/>
      <c r="CO1784" s="15"/>
      <c r="CP1784" s="15"/>
      <c r="CQ1784" s="15"/>
      <c r="CR1784" s="15"/>
      <c r="CS1784" s="15"/>
      <c r="CT1784" s="15"/>
      <c r="CU1784" s="15"/>
      <c r="CV1784" s="15"/>
      <c r="CW1784" s="15"/>
      <c r="CX1784" s="15"/>
      <c r="CY1784" s="15"/>
      <c r="CZ1784" s="15"/>
      <c r="DA1784" s="15"/>
      <c r="DB1784" s="16">
        <f t="shared" si="822"/>
        <v>0</v>
      </c>
      <c r="DC1784" s="16">
        <f t="shared" si="823"/>
        <v>4953</v>
      </c>
      <c r="DD1784" s="16"/>
      <c r="DE1784" s="16"/>
      <c r="DF1784" s="17"/>
      <c r="DG1784" s="16">
        <v>517</v>
      </c>
      <c r="DH1784" s="16">
        <f t="shared" si="824"/>
        <v>1276</v>
      </c>
      <c r="DI1784" s="16">
        <f t="shared" si="824"/>
        <v>11</v>
      </c>
      <c r="DJ1784" s="16">
        <f t="shared" si="825"/>
        <v>4953</v>
      </c>
      <c r="DK1784" s="16">
        <f t="shared" si="826"/>
        <v>0</v>
      </c>
      <c r="DL1784" s="16">
        <f t="shared" si="826"/>
        <v>4953</v>
      </c>
      <c r="DM1784" s="128">
        <v>0</v>
      </c>
      <c r="DN1784" s="16">
        <v>388</v>
      </c>
      <c r="DO1784" s="16"/>
      <c r="DP1784" s="16"/>
      <c r="DQ1784" s="16"/>
      <c r="DR1784" s="16"/>
      <c r="DS1784" s="16"/>
      <c r="DT1784" s="16"/>
      <c r="DU1784" s="16"/>
      <c r="DV1784" s="16"/>
      <c r="DW1784" s="138" t="s">
        <v>184</v>
      </c>
      <c r="DX1784" s="137" t="s">
        <v>273</v>
      </c>
      <c r="DY1784" s="137" t="s">
        <v>186</v>
      </c>
      <c r="DZ1784" s="17"/>
      <c r="EA1784" s="15"/>
      <c r="EB1784" s="15"/>
      <c r="EC1784" s="15"/>
      <c r="ED1784" s="15"/>
    </row>
    <row r="1785" spans="1:134" ht="15" hidden="1" customHeight="1" x14ac:dyDescent="0.3">
      <c r="A1785" s="342" t="s">
        <v>1456</v>
      </c>
      <c r="B1785" s="139"/>
      <c r="C1785" s="561">
        <v>10</v>
      </c>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8">
        <f t="shared" si="820"/>
        <v>0</v>
      </c>
      <c r="AK1785" s="129">
        <v>1277</v>
      </c>
      <c r="AL1785" s="129">
        <v>11</v>
      </c>
      <c r="AM1785" s="130" t="s">
        <v>165</v>
      </c>
      <c r="AN1785" s="131" t="s">
        <v>2693</v>
      </c>
      <c r="AO1785" s="131" t="s">
        <v>167</v>
      </c>
      <c r="AP1785" s="131" t="s">
        <v>2693</v>
      </c>
      <c r="AQ1785" s="12"/>
      <c r="AR1785" s="506"/>
      <c r="AS1785" s="447"/>
      <c r="AT1785" s="12"/>
      <c r="AU1785" s="12"/>
      <c r="AV1785" s="12"/>
      <c r="AW1785" s="12"/>
      <c r="AX1785" s="12"/>
      <c r="AY1785" s="12"/>
      <c r="AZ1785" s="12"/>
      <c r="BA1785" s="12"/>
      <c r="BB1785" s="14"/>
      <c r="BC1785" s="14"/>
      <c r="BD1785" s="15"/>
      <c r="BE1785" s="137" t="s">
        <v>2694</v>
      </c>
      <c r="BF1785" s="11" t="s">
        <v>264</v>
      </c>
      <c r="BG1785" s="11" t="s">
        <v>265</v>
      </c>
      <c r="BH1785" s="11" t="s">
        <v>266</v>
      </c>
      <c r="BI1785" s="11" t="s">
        <v>267</v>
      </c>
      <c r="BJ1785" s="11" t="s">
        <v>268</v>
      </c>
      <c r="BK1785" s="11" t="s">
        <v>269</v>
      </c>
      <c r="BL1785" s="11" t="s">
        <v>270</v>
      </c>
      <c r="BM1785" s="11" t="s">
        <v>271</v>
      </c>
      <c r="BN1785" s="11" t="s">
        <v>182</v>
      </c>
      <c r="BO1785" s="11" t="s">
        <v>181</v>
      </c>
      <c r="BP1785" s="11" t="s">
        <v>272</v>
      </c>
      <c r="BQ1785" s="11" t="s">
        <v>180</v>
      </c>
      <c r="BR1785" s="11" t="s">
        <v>182</v>
      </c>
      <c r="BS1785" s="11" t="s">
        <v>183</v>
      </c>
      <c r="BT1785" s="11" t="s">
        <v>182</v>
      </c>
      <c r="BU1785" s="11"/>
      <c r="BV1785" s="15"/>
      <c r="BW1785" s="15"/>
      <c r="BX1785" s="15"/>
      <c r="BY1785" s="15"/>
      <c r="BZ1785" s="15"/>
      <c r="CA1785" s="15"/>
      <c r="CB1785" s="15"/>
      <c r="CC1785" s="15"/>
      <c r="CD1785" s="15"/>
      <c r="CE1785" s="15"/>
      <c r="CF1785" s="15"/>
      <c r="CG1785" s="15"/>
      <c r="CH1785" s="15"/>
      <c r="CI1785" s="15"/>
      <c r="CJ1785" s="15"/>
      <c r="CK1785" s="15"/>
      <c r="CL1785" s="15"/>
      <c r="CM1785" s="15"/>
      <c r="CN1785" s="15"/>
      <c r="CO1785" s="15"/>
      <c r="CP1785" s="15"/>
      <c r="CQ1785" s="15"/>
      <c r="CR1785" s="15"/>
      <c r="CS1785" s="15"/>
      <c r="CT1785" s="15"/>
      <c r="CU1785" s="15"/>
      <c r="CV1785" s="15"/>
      <c r="CW1785" s="15"/>
      <c r="CX1785" s="15"/>
      <c r="CY1785" s="15"/>
      <c r="CZ1785" s="15"/>
      <c r="DA1785" s="15"/>
      <c r="DB1785" s="16">
        <f t="shared" si="822"/>
        <v>0</v>
      </c>
      <c r="DC1785" s="16">
        <f t="shared" si="823"/>
        <v>4960</v>
      </c>
      <c r="DD1785" s="16"/>
      <c r="DE1785" s="16"/>
      <c r="DF1785" s="17"/>
      <c r="DG1785" s="16">
        <v>518</v>
      </c>
      <c r="DH1785" s="16">
        <f t="shared" si="824"/>
        <v>1277</v>
      </c>
      <c r="DI1785" s="16">
        <f t="shared" si="824"/>
        <v>11</v>
      </c>
      <c r="DJ1785" s="16">
        <f t="shared" si="825"/>
        <v>4960</v>
      </c>
      <c r="DK1785" s="16">
        <f t="shared" si="826"/>
        <v>0</v>
      </c>
      <c r="DL1785" s="16">
        <f t="shared" si="826"/>
        <v>4960</v>
      </c>
      <c r="DM1785" s="128">
        <v>0</v>
      </c>
      <c r="DN1785" s="16">
        <v>388</v>
      </c>
      <c r="DO1785" s="16"/>
      <c r="DP1785" s="16"/>
      <c r="DQ1785" s="16"/>
      <c r="DR1785" s="16"/>
      <c r="DS1785" s="16"/>
      <c r="DT1785" s="16"/>
      <c r="DU1785" s="16"/>
      <c r="DV1785" s="16"/>
      <c r="DW1785" s="138" t="s">
        <v>184</v>
      </c>
      <c r="DX1785" s="137" t="s">
        <v>273</v>
      </c>
      <c r="DY1785" s="137" t="s">
        <v>186</v>
      </c>
      <c r="DZ1785" s="17"/>
      <c r="EA1785" s="15"/>
      <c r="EB1785" s="15"/>
      <c r="EC1785" s="15"/>
      <c r="ED1785" s="15"/>
    </row>
    <row r="1786" spans="1:134" ht="15" hidden="1" customHeight="1" x14ac:dyDescent="0.3">
      <c r="A1786" s="342" t="s">
        <v>229</v>
      </c>
      <c r="B1786" s="139"/>
      <c r="C1786" s="561">
        <v>11</v>
      </c>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8">
        <f t="shared" si="820"/>
        <v>0</v>
      </c>
      <c r="AK1786" s="129">
        <v>1278</v>
      </c>
      <c r="AL1786" s="129">
        <v>11</v>
      </c>
      <c r="AM1786" s="130" t="s">
        <v>165</v>
      </c>
      <c r="AN1786" s="131" t="s">
        <v>2695</v>
      </c>
      <c r="AO1786" s="131" t="s">
        <v>167</v>
      </c>
      <c r="AP1786" s="131" t="s">
        <v>2695</v>
      </c>
      <c r="AQ1786" s="12"/>
      <c r="AR1786" s="506"/>
      <c r="AS1786" s="447"/>
      <c r="AT1786" s="12"/>
      <c r="AU1786" s="12"/>
      <c r="AV1786" s="12"/>
      <c r="AW1786" s="12"/>
      <c r="AX1786" s="12"/>
      <c r="AY1786" s="12"/>
      <c r="AZ1786" s="12"/>
      <c r="BA1786" s="12"/>
      <c r="BB1786" s="14"/>
      <c r="BC1786" s="14"/>
      <c r="BD1786" s="15"/>
      <c r="BE1786" s="137" t="s">
        <v>2696</v>
      </c>
      <c r="BF1786" s="11" t="s">
        <v>264</v>
      </c>
      <c r="BG1786" s="11" t="s">
        <v>265</v>
      </c>
      <c r="BH1786" s="11" t="s">
        <v>266</v>
      </c>
      <c r="BI1786" s="11" t="s">
        <v>267</v>
      </c>
      <c r="BJ1786" s="11" t="s">
        <v>268</v>
      </c>
      <c r="BK1786" s="11" t="s">
        <v>269</v>
      </c>
      <c r="BL1786" s="11" t="s">
        <v>270</v>
      </c>
      <c r="BM1786" s="11" t="s">
        <v>271</v>
      </c>
      <c r="BN1786" s="11" t="s">
        <v>182</v>
      </c>
      <c r="BO1786" s="11" t="s">
        <v>181</v>
      </c>
      <c r="BP1786" s="11" t="s">
        <v>272</v>
      </c>
      <c r="BQ1786" s="11" t="s">
        <v>180</v>
      </c>
      <c r="BR1786" s="11" t="s">
        <v>182</v>
      </c>
      <c r="BS1786" s="11" t="s">
        <v>183</v>
      </c>
      <c r="BT1786" s="11" t="s">
        <v>182</v>
      </c>
      <c r="BU1786" s="11"/>
      <c r="BV1786" s="15"/>
      <c r="BW1786" s="15"/>
      <c r="BX1786" s="15"/>
      <c r="BY1786" s="15"/>
      <c r="BZ1786" s="15"/>
      <c r="CA1786" s="15"/>
      <c r="CB1786" s="15"/>
      <c r="CC1786" s="15"/>
      <c r="CD1786" s="15"/>
      <c r="CE1786" s="15"/>
      <c r="CF1786" s="15"/>
      <c r="CG1786" s="15"/>
      <c r="CH1786" s="15"/>
      <c r="CI1786" s="15"/>
      <c r="CJ1786" s="15"/>
      <c r="CK1786" s="15"/>
      <c r="CL1786" s="15"/>
      <c r="CM1786" s="15"/>
      <c r="CN1786" s="15"/>
      <c r="CO1786" s="15"/>
      <c r="CP1786" s="15"/>
      <c r="CQ1786" s="15"/>
      <c r="CR1786" s="15"/>
      <c r="CS1786" s="15"/>
      <c r="CT1786" s="15"/>
      <c r="CU1786" s="15"/>
      <c r="CV1786" s="15"/>
      <c r="CW1786" s="15"/>
      <c r="CX1786" s="15"/>
      <c r="CY1786" s="15"/>
      <c r="CZ1786" s="15"/>
      <c r="DA1786" s="15"/>
      <c r="DB1786" s="16">
        <f>IF(UPPER(TRIM(AM1786))="P", 0, IF(UPPER(TRIM(AM1786))="C", 16384, IF(UPPER(TRIM(AM1786))="B", 32768, IF(UPPER(TRIM(AM1786))="U", 49152, -1))))</f>
        <v>0</v>
      </c>
      <c r="DC1786" s="16">
        <f>HEX2DEC(AN1786)</f>
        <v>4961</v>
      </c>
      <c r="DD1786" s="16"/>
      <c r="DE1786" s="16"/>
      <c r="DF1786" s="17"/>
      <c r="DG1786" s="16">
        <v>1021</v>
      </c>
      <c r="DH1786" s="16">
        <f>AK1786</f>
        <v>1278</v>
      </c>
      <c r="DI1786" s="16">
        <f>AL1786</f>
        <v>11</v>
      </c>
      <c r="DJ1786" s="16">
        <f>DB1786 + DC1786</f>
        <v>4961</v>
      </c>
      <c r="DK1786" s="16">
        <f>HEX2DEC(AO1786)</f>
        <v>0</v>
      </c>
      <c r="DL1786" s="16">
        <f>HEX2DEC(AP1786)</f>
        <v>4961</v>
      </c>
      <c r="DM1786" s="13">
        <v>0</v>
      </c>
      <c r="DN1786" s="16">
        <v>388</v>
      </c>
      <c r="DO1786" s="16"/>
      <c r="DP1786" s="16"/>
      <c r="DQ1786" s="16"/>
      <c r="DR1786" s="16"/>
      <c r="DS1786" s="16"/>
      <c r="DT1786" s="16"/>
      <c r="DU1786" s="16"/>
      <c r="DV1786" s="16"/>
      <c r="DW1786" s="138" t="s">
        <v>184</v>
      </c>
      <c r="DX1786" s="137" t="s">
        <v>273</v>
      </c>
      <c r="DY1786" s="137" t="s">
        <v>186</v>
      </c>
      <c r="DZ1786" s="17"/>
      <c r="EA1786" s="15"/>
      <c r="EB1786" s="15"/>
      <c r="EC1786" s="15"/>
      <c r="ED1786" s="15"/>
    </row>
    <row r="1787" spans="1:134" ht="15" hidden="1" customHeight="1" x14ac:dyDescent="0.3">
      <c r="A1787" s="342"/>
      <c r="B1787" s="139"/>
      <c r="C1787" s="561">
        <v>12</v>
      </c>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8">
        <f t="shared" si="820"/>
        <v>0</v>
      </c>
      <c r="AK1787" s="129">
        <v>1279</v>
      </c>
      <c r="AL1787" s="129">
        <v>11</v>
      </c>
      <c r="AM1787" s="130" t="s">
        <v>165</v>
      </c>
      <c r="AN1787" s="131" t="s">
        <v>2697</v>
      </c>
      <c r="AO1787" s="131" t="s">
        <v>167</v>
      </c>
      <c r="AP1787" s="131" t="s">
        <v>2697</v>
      </c>
      <c r="AQ1787" s="12"/>
      <c r="AR1787" s="506"/>
      <c r="AS1787" s="447"/>
      <c r="AT1787" s="12"/>
      <c r="AU1787" s="12"/>
      <c r="AV1787" s="12"/>
      <c r="AW1787" s="12"/>
      <c r="AX1787" s="12"/>
      <c r="AY1787" s="12"/>
      <c r="AZ1787" s="12"/>
      <c r="BA1787" s="12"/>
      <c r="BB1787" s="14"/>
      <c r="BC1787" s="14"/>
      <c r="BD1787" s="15"/>
      <c r="BE1787" s="137" t="s">
        <v>2698</v>
      </c>
      <c r="BF1787" s="11" t="s">
        <v>264</v>
      </c>
      <c r="BG1787" s="11" t="s">
        <v>265</v>
      </c>
      <c r="BH1787" s="11" t="s">
        <v>266</v>
      </c>
      <c r="BI1787" s="11" t="s">
        <v>267</v>
      </c>
      <c r="BJ1787" s="11" t="s">
        <v>268</v>
      </c>
      <c r="BK1787" s="11" t="s">
        <v>269</v>
      </c>
      <c r="BL1787" s="11" t="s">
        <v>270</v>
      </c>
      <c r="BM1787" s="11" t="s">
        <v>271</v>
      </c>
      <c r="BN1787" s="11" t="s">
        <v>182</v>
      </c>
      <c r="BO1787" s="11" t="s">
        <v>181</v>
      </c>
      <c r="BP1787" s="11" t="s">
        <v>272</v>
      </c>
      <c r="BQ1787" s="11" t="s">
        <v>180</v>
      </c>
      <c r="BR1787" s="11" t="s">
        <v>182</v>
      </c>
      <c r="BS1787" s="11" t="s">
        <v>183</v>
      </c>
      <c r="BT1787" s="11" t="s">
        <v>182</v>
      </c>
      <c r="BU1787" s="11"/>
      <c r="BV1787" s="15"/>
      <c r="BW1787" s="15"/>
      <c r="BX1787" s="15"/>
      <c r="BY1787" s="15"/>
      <c r="BZ1787" s="15"/>
      <c r="CA1787" s="15"/>
      <c r="CB1787" s="15"/>
      <c r="CC1787" s="15"/>
      <c r="CD1787" s="15"/>
      <c r="CE1787" s="15"/>
      <c r="CF1787" s="15"/>
      <c r="CG1787" s="15"/>
      <c r="CH1787" s="15"/>
      <c r="CI1787" s="15"/>
      <c r="CJ1787" s="15"/>
      <c r="CK1787" s="15"/>
      <c r="CL1787" s="15"/>
      <c r="CM1787" s="15"/>
      <c r="CN1787" s="15"/>
      <c r="CO1787" s="15"/>
      <c r="CP1787" s="15"/>
      <c r="CQ1787" s="15"/>
      <c r="CR1787" s="15"/>
      <c r="CS1787" s="15"/>
      <c r="CT1787" s="15"/>
      <c r="CU1787" s="15"/>
      <c r="CV1787" s="15"/>
      <c r="CW1787" s="15"/>
      <c r="CX1787" s="15"/>
      <c r="CY1787" s="15"/>
      <c r="CZ1787" s="15"/>
      <c r="DA1787" s="15"/>
      <c r="DB1787" s="16">
        <f>IF(UPPER(TRIM(AM1787))="P", 0, IF(UPPER(TRIM(AM1787))="C", 16384, IF(UPPER(TRIM(AM1787))="B", 32768, IF(UPPER(TRIM(AM1787))="U", 49152, -1))))</f>
        <v>0</v>
      </c>
      <c r="DC1787" s="16">
        <f>HEX2DEC(AN1787)</f>
        <v>4962</v>
      </c>
      <c r="DD1787" s="16"/>
      <c r="DE1787" s="16"/>
      <c r="DF1787" s="17"/>
      <c r="DG1787" s="16">
        <v>1022</v>
      </c>
      <c r="DH1787" s="16">
        <f>AK1787</f>
        <v>1279</v>
      </c>
      <c r="DI1787" s="16">
        <f>AL1787</f>
        <v>11</v>
      </c>
      <c r="DJ1787" s="16">
        <f>DB1787 + DC1787</f>
        <v>4962</v>
      </c>
      <c r="DK1787" s="16">
        <f>HEX2DEC(AO1787)</f>
        <v>0</v>
      </c>
      <c r="DL1787" s="16">
        <f>HEX2DEC(AP1787)</f>
        <v>4962</v>
      </c>
      <c r="DM1787" s="13">
        <v>0</v>
      </c>
      <c r="DN1787" s="16">
        <v>388</v>
      </c>
      <c r="DO1787" s="16"/>
      <c r="DP1787" s="16"/>
      <c r="DQ1787" s="16"/>
      <c r="DR1787" s="16"/>
      <c r="DS1787" s="16"/>
      <c r="DT1787" s="16"/>
      <c r="DU1787" s="16"/>
      <c r="DV1787" s="16"/>
      <c r="DW1787" s="138" t="s">
        <v>184</v>
      </c>
      <c r="DX1787" s="137" t="s">
        <v>273</v>
      </c>
      <c r="DY1787" s="137" t="s">
        <v>186</v>
      </c>
      <c r="DZ1787" s="17"/>
      <c r="EA1787" s="15"/>
      <c r="EB1787" s="15"/>
      <c r="EC1787" s="15"/>
      <c r="ED1787" s="15"/>
    </row>
    <row r="1788" spans="1:134" ht="15" hidden="1" customHeight="1" x14ac:dyDescent="0.3">
      <c r="B1788" s="139"/>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48"/>
      <c r="AK1788" s="12"/>
      <c r="AL1788" s="12"/>
      <c r="AM1788" s="149"/>
      <c r="AN1788" s="150"/>
      <c r="AO1788" s="150"/>
      <c r="AP1788" s="150"/>
      <c r="AQ1788" s="12"/>
      <c r="AR1788" s="506"/>
      <c r="AS1788" s="447"/>
      <c r="AT1788" s="12"/>
      <c r="AU1788" s="12"/>
      <c r="AV1788" s="12"/>
      <c r="AW1788" s="12"/>
      <c r="AX1788" s="12"/>
      <c r="AY1788" s="12"/>
      <c r="AZ1788" s="12"/>
      <c r="BA1788" s="12"/>
      <c r="BB1788" s="14"/>
      <c r="BC1788" s="14"/>
      <c r="BD1788" s="15"/>
      <c r="BE1788" s="137" t="s">
        <v>183</v>
      </c>
      <c r="BF1788" s="11"/>
      <c r="BG1788" s="11"/>
      <c r="BH1788" s="11"/>
      <c r="BI1788" s="11" t="s">
        <v>183</v>
      </c>
      <c r="BJ1788" s="11" t="s">
        <v>183</v>
      </c>
      <c r="BK1788" s="11" t="s">
        <v>183</v>
      </c>
      <c r="BL1788" s="11" t="s">
        <v>183</v>
      </c>
      <c r="BM1788" s="11" t="s">
        <v>183</v>
      </c>
      <c r="BN1788" s="11" t="s">
        <v>183</v>
      </c>
      <c r="BO1788" s="11" t="s">
        <v>183</v>
      </c>
      <c r="BP1788" s="11" t="s">
        <v>183</v>
      </c>
      <c r="BQ1788" s="11" t="s">
        <v>183</v>
      </c>
      <c r="BR1788" s="11" t="s">
        <v>183</v>
      </c>
      <c r="BS1788" s="11" t="s">
        <v>183</v>
      </c>
      <c r="BT1788" s="11" t="s">
        <v>183</v>
      </c>
      <c r="BU1788" s="11"/>
      <c r="BV1788" s="15"/>
      <c r="BW1788" s="15"/>
      <c r="BX1788" s="15"/>
      <c r="BY1788" s="15"/>
      <c r="BZ1788" s="15"/>
      <c r="CA1788" s="15"/>
      <c r="CB1788" s="15"/>
      <c r="CC1788" s="15"/>
      <c r="CD1788" s="15"/>
      <c r="CE1788" s="15"/>
      <c r="CF1788" s="15"/>
      <c r="CG1788" s="15"/>
      <c r="CH1788" s="15"/>
      <c r="CI1788" s="15"/>
      <c r="CJ1788" s="15"/>
      <c r="CK1788" s="15"/>
      <c r="CL1788" s="15"/>
      <c r="CM1788" s="15"/>
      <c r="CN1788" s="15"/>
      <c r="CO1788" s="15"/>
      <c r="CP1788" s="15"/>
      <c r="CQ1788" s="15"/>
      <c r="CR1788" s="15"/>
      <c r="CS1788" s="15"/>
      <c r="CT1788" s="15"/>
      <c r="CU1788" s="15"/>
      <c r="CV1788" s="15"/>
      <c r="CW1788" s="15"/>
      <c r="CX1788" s="15"/>
      <c r="CY1788" s="15"/>
      <c r="CZ1788" s="15"/>
      <c r="DA1788" s="15"/>
      <c r="DB1788" s="16"/>
      <c r="DC1788" s="16"/>
      <c r="DD1788" s="16"/>
      <c r="DE1788" s="16"/>
      <c r="DF1788" s="17"/>
      <c r="DG1788" s="16"/>
      <c r="DH1788" s="16"/>
      <c r="DI1788" s="16"/>
      <c r="DJ1788" s="16"/>
      <c r="DK1788" s="16"/>
      <c r="DL1788" s="16"/>
      <c r="DM1788" s="13"/>
      <c r="DN1788" s="16"/>
      <c r="DO1788" s="16"/>
      <c r="DP1788" s="16"/>
      <c r="DQ1788" s="16"/>
      <c r="DR1788" s="16"/>
      <c r="DS1788" s="16"/>
      <c r="DT1788" s="16"/>
      <c r="DU1788" s="16"/>
      <c r="DV1788" s="16"/>
      <c r="DW1788" s="138"/>
      <c r="DX1788" s="137"/>
      <c r="DY1788" s="137"/>
      <c r="DZ1788" s="17"/>
      <c r="EA1788" s="15"/>
      <c r="EB1788" s="15"/>
      <c r="EC1788" s="15"/>
      <c r="ED1788" s="15"/>
    </row>
    <row r="1789" spans="1:134" ht="15" hidden="1" customHeight="1" x14ac:dyDescent="0.3">
      <c r="A1789" s="220"/>
      <c r="B1789" s="139"/>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48"/>
      <c r="AK1789" s="12"/>
      <c r="AL1789" s="12"/>
      <c r="AM1789" s="149"/>
      <c r="AN1789" s="150"/>
      <c r="AO1789" s="150"/>
      <c r="AP1789" s="150"/>
      <c r="AQ1789" s="12"/>
      <c r="AR1789" s="506" t="s">
        <v>2699</v>
      </c>
      <c r="AS1789" s="447"/>
      <c r="AT1789" s="12"/>
      <c r="AU1789" s="12"/>
      <c r="AV1789" s="12"/>
      <c r="AW1789" s="12"/>
      <c r="AX1789" s="12"/>
      <c r="AY1789" s="12"/>
      <c r="AZ1789" s="12"/>
      <c r="BA1789" s="12"/>
      <c r="BB1789" s="14"/>
      <c r="BC1789" s="14"/>
      <c r="BD1789" s="15"/>
      <c r="BE1789" s="137" t="s">
        <v>183</v>
      </c>
      <c r="BF1789" s="11"/>
      <c r="BG1789" s="11"/>
      <c r="BH1789" s="11"/>
      <c r="BI1789" s="11" t="s">
        <v>183</v>
      </c>
      <c r="BJ1789" s="11" t="s">
        <v>183</v>
      </c>
      <c r="BK1789" s="11" t="s">
        <v>183</v>
      </c>
      <c r="BL1789" s="11" t="s">
        <v>183</v>
      </c>
      <c r="BM1789" s="11" t="s">
        <v>183</v>
      </c>
      <c r="BN1789" s="11" t="s">
        <v>183</v>
      </c>
      <c r="BO1789" s="11" t="s">
        <v>183</v>
      </c>
      <c r="BP1789" s="11" t="s">
        <v>183</v>
      </c>
      <c r="BQ1789" s="11" t="s">
        <v>183</v>
      </c>
      <c r="BR1789" s="11" t="s">
        <v>183</v>
      </c>
      <c r="BS1789" s="11" t="s">
        <v>183</v>
      </c>
      <c r="BT1789" s="11" t="s">
        <v>183</v>
      </c>
      <c r="BU1789" s="11"/>
      <c r="BV1789" s="15"/>
      <c r="BW1789" s="15"/>
      <c r="BX1789" s="15"/>
      <c r="BY1789" s="15"/>
      <c r="BZ1789" s="15"/>
      <c r="CA1789" s="15"/>
      <c r="CB1789" s="15"/>
      <c r="CC1789" s="15"/>
      <c r="CD1789" s="15"/>
      <c r="CE1789" s="15"/>
      <c r="CF1789" s="15"/>
      <c r="CG1789" s="15"/>
      <c r="CH1789" s="15"/>
      <c r="CI1789" s="15"/>
      <c r="CJ1789" s="15"/>
      <c r="CK1789" s="15"/>
      <c r="CL1789" s="15"/>
      <c r="CM1789" s="15"/>
      <c r="CN1789" s="15"/>
      <c r="CO1789" s="15"/>
      <c r="CP1789" s="15"/>
      <c r="CQ1789" s="15"/>
      <c r="CR1789" s="15"/>
      <c r="CS1789" s="15"/>
      <c r="CT1789" s="15"/>
      <c r="CU1789" s="15"/>
      <c r="CV1789" s="15"/>
      <c r="CW1789" s="15"/>
      <c r="CX1789" s="15"/>
      <c r="CY1789" s="15"/>
      <c r="CZ1789" s="15"/>
      <c r="DA1789" s="15"/>
      <c r="DB1789" s="16"/>
      <c r="DC1789" s="16"/>
      <c r="DD1789" s="16"/>
      <c r="DE1789" s="16"/>
      <c r="DF1789" s="17"/>
      <c r="DG1789" s="16"/>
      <c r="DH1789" s="16"/>
      <c r="DI1789" s="16"/>
      <c r="DJ1789" s="16"/>
      <c r="DK1789" s="16"/>
      <c r="DL1789" s="16"/>
      <c r="DM1789" s="13"/>
      <c r="DN1789" s="16"/>
      <c r="DO1789" s="16"/>
      <c r="DP1789" s="16"/>
      <c r="DQ1789" s="16"/>
      <c r="DR1789" s="16"/>
      <c r="DS1789" s="16"/>
      <c r="DT1789" s="16"/>
      <c r="DU1789" s="16"/>
      <c r="DV1789" s="16"/>
      <c r="DW1789" s="138"/>
      <c r="DX1789" s="137"/>
      <c r="DY1789" s="137"/>
      <c r="DZ1789" s="17"/>
      <c r="EA1789" s="15"/>
      <c r="EB1789" s="15"/>
      <c r="EC1789" s="15"/>
      <c r="ED1789" s="15"/>
    </row>
    <row r="1790" spans="1:134" ht="15" hidden="1" customHeight="1" x14ac:dyDescent="0.3">
      <c r="A1790" s="220"/>
      <c r="B1790" s="139"/>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48"/>
      <c r="AK1790" s="12"/>
      <c r="AL1790" s="12"/>
      <c r="AM1790" s="149"/>
      <c r="AN1790" s="150"/>
      <c r="AO1790" s="150"/>
      <c r="AP1790" s="150"/>
      <c r="AQ1790" s="140" t="s">
        <v>2700</v>
      </c>
      <c r="AR1790" s="12">
        <v>1</v>
      </c>
      <c r="AS1790" s="12"/>
      <c r="AT1790" s="12"/>
      <c r="AU1790" s="12"/>
      <c r="AV1790" s="12"/>
      <c r="AW1790" s="12"/>
      <c r="AX1790" s="12"/>
      <c r="AY1790" s="12"/>
      <c r="AZ1790" s="12"/>
      <c r="BA1790" s="12"/>
      <c r="BB1790" s="14"/>
      <c r="BC1790" s="14"/>
      <c r="BD1790" s="15"/>
      <c r="BE1790" s="137" t="s">
        <v>183</v>
      </c>
      <c r="BF1790" s="11"/>
      <c r="BG1790" s="11"/>
      <c r="BH1790" s="11"/>
      <c r="BI1790" s="11" t="s">
        <v>183</v>
      </c>
      <c r="BJ1790" s="11" t="s">
        <v>183</v>
      </c>
      <c r="BK1790" s="11" t="s">
        <v>183</v>
      </c>
      <c r="BL1790" s="11" t="s">
        <v>183</v>
      </c>
      <c r="BM1790" s="11" t="s">
        <v>183</v>
      </c>
      <c r="BN1790" s="11" t="s">
        <v>183</v>
      </c>
      <c r="BO1790" s="11" t="s">
        <v>183</v>
      </c>
      <c r="BP1790" s="11" t="s">
        <v>183</v>
      </c>
      <c r="BQ1790" s="11" t="s">
        <v>183</v>
      </c>
      <c r="BR1790" s="11" t="s">
        <v>183</v>
      </c>
      <c r="BS1790" s="11" t="s">
        <v>183</v>
      </c>
      <c r="BT1790" s="11" t="s">
        <v>183</v>
      </c>
      <c r="BU1790" s="11"/>
      <c r="BV1790" s="15"/>
      <c r="BW1790" s="15"/>
      <c r="BX1790" s="15"/>
      <c r="BY1790" s="15"/>
      <c r="BZ1790" s="15"/>
      <c r="CA1790" s="15"/>
      <c r="CB1790" s="15"/>
      <c r="CC1790" s="15"/>
      <c r="CD1790" s="15"/>
      <c r="CE1790" s="15"/>
      <c r="CF1790" s="15"/>
      <c r="CG1790" s="15"/>
      <c r="CH1790" s="15"/>
      <c r="CI1790" s="15"/>
      <c r="CJ1790" s="15"/>
      <c r="CK1790" s="15"/>
      <c r="CL1790" s="15"/>
      <c r="CM1790" s="15"/>
      <c r="CN1790" s="15"/>
      <c r="CO1790" s="15"/>
      <c r="CP1790" s="15"/>
      <c r="CQ1790" s="15"/>
      <c r="CR1790" s="15"/>
      <c r="CS1790" s="15"/>
      <c r="CT1790" s="15"/>
      <c r="CU1790" s="15"/>
      <c r="CV1790" s="15"/>
      <c r="CW1790" s="15"/>
      <c r="CX1790" s="15"/>
      <c r="CY1790" s="15"/>
      <c r="CZ1790" s="15"/>
      <c r="DA1790" s="15"/>
      <c r="DB1790" s="16"/>
      <c r="DC1790" s="16"/>
      <c r="DD1790" s="16"/>
      <c r="DE1790" s="16"/>
      <c r="DF1790" s="17"/>
      <c r="DG1790" s="16"/>
      <c r="DH1790" s="16"/>
      <c r="DI1790" s="16"/>
      <c r="DJ1790" s="16"/>
      <c r="DK1790" s="16"/>
      <c r="DL1790" s="16"/>
      <c r="DM1790" s="13"/>
      <c r="DN1790" s="16"/>
      <c r="DO1790" s="16"/>
      <c r="DP1790" s="16"/>
      <c r="DQ1790" s="16"/>
      <c r="DR1790" s="16"/>
      <c r="DS1790" s="16"/>
      <c r="DT1790" s="16"/>
      <c r="DU1790" s="16"/>
      <c r="DV1790" s="16"/>
      <c r="DW1790" s="138"/>
      <c r="DX1790" s="137"/>
      <c r="DY1790" s="137"/>
      <c r="DZ1790" s="17"/>
      <c r="EA1790" s="15"/>
      <c r="EB1790" s="15"/>
      <c r="EC1790" s="15"/>
      <c r="ED1790" s="15"/>
    </row>
    <row r="1791" spans="1:134" ht="15" hidden="1" customHeight="1" x14ac:dyDescent="0.3">
      <c r="A1791" s="220"/>
      <c r="B1791" s="139"/>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48"/>
      <c r="AK1791" s="12"/>
      <c r="AL1791" s="12"/>
      <c r="AM1791" s="149"/>
      <c r="AN1791" s="150"/>
      <c r="AO1791" s="150"/>
      <c r="AP1791" s="150"/>
      <c r="AQ1791" s="132" t="s">
        <v>2701</v>
      </c>
      <c r="AR1791" s="133">
        <v>11</v>
      </c>
      <c r="AS1791" s="12" t="s">
        <v>346</v>
      </c>
      <c r="AT1791" s="12"/>
      <c r="AU1791" s="12"/>
      <c r="AV1791" s="12"/>
      <c r="AW1791" s="12"/>
      <c r="AX1791" s="12"/>
      <c r="AY1791" s="12"/>
      <c r="AZ1791" s="12"/>
      <c r="BA1791" s="12"/>
      <c r="BB1791" s="14"/>
      <c r="BC1791" s="14"/>
      <c r="BD1791" s="15"/>
      <c r="BE1791" s="137" t="s">
        <v>183</v>
      </c>
      <c r="BF1791" s="11"/>
      <c r="BG1791" s="11"/>
      <c r="BH1791" s="11"/>
      <c r="BI1791" s="11" t="s">
        <v>183</v>
      </c>
      <c r="BJ1791" s="11" t="s">
        <v>183</v>
      </c>
      <c r="BK1791" s="11" t="s">
        <v>183</v>
      </c>
      <c r="BL1791" s="11" t="s">
        <v>183</v>
      </c>
      <c r="BM1791" s="11" t="s">
        <v>183</v>
      </c>
      <c r="BN1791" s="11" t="s">
        <v>183</v>
      </c>
      <c r="BO1791" s="11" t="s">
        <v>183</v>
      </c>
      <c r="BP1791" s="11" t="s">
        <v>183</v>
      </c>
      <c r="BQ1791" s="11" t="s">
        <v>183</v>
      </c>
      <c r="BR1791" s="11" t="s">
        <v>183</v>
      </c>
      <c r="BS1791" s="11" t="s">
        <v>183</v>
      </c>
      <c r="BT1791" s="11" t="s">
        <v>183</v>
      </c>
      <c r="BU1791" s="11"/>
      <c r="BV1791" s="15"/>
      <c r="BW1791" s="15"/>
      <c r="BX1791" s="15"/>
      <c r="BY1791" s="15"/>
      <c r="BZ1791" s="15"/>
      <c r="CA1791" s="15"/>
      <c r="CB1791" s="15"/>
      <c r="CC1791" s="15"/>
      <c r="CD1791" s="15"/>
      <c r="CE1791" s="15"/>
      <c r="CF1791" s="15"/>
      <c r="CG1791" s="15"/>
      <c r="CH1791" s="15"/>
      <c r="CI1791" s="15"/>
      <c r="CJ1791" s="15"/>
      <c r="CK1791" s="15"/>
      <c r="CL1791" s="15"/>
      <c r="CM1791" s="15"/>
      <c r="CN1791" s="15"/>
      <c r="CO1791" s="15"/>
      <c r="CP1791" s="15"/>
      <c r="CQ1791" s="15"/>
      <c r="CR1791" s="15"/>
      <c r="CS1791" s="15"/>
      <c r="CT1791" s="15"/>
      <c r="CU1791" s="15"/>
      <c r="CV1791" s="15"/>
      <c r="CW1791" s="15"/>
      <c r="CX1791" s="15"/>
      <c r="CY1791" s="15"/>
      <c r="CZ1791" s="15"/>
      <c r="DA1791" s="15"/>
      <c r="DB1791" s="16"/>
      <c r="DC1791" s="16"/>
      <c r="DD1791" s="16"/>
      <c r="DE1791" s="16"/>
      <c r="DF1791" s="17"/>
      <c r="DG1791" s="16"/>
      <c r="DH1791" s="16"/>
      <c r="DI1791" s="16"/>
      <c r="DJ1791" s="16"/>
      <c r="DK1791" s="16"/>
      <c r="DL1791" s="16"/>
      <c r="DM1791" s="13"/>
      <c r="DN1791" s="16"/>
      <c r="DO1791" s="16"/>
      <c r="DP1791" s="16"/>
      <c r="DQ1791" s="16"/>
      <c r="DR1791" s="16"/>
      <c r="DS1791" s="16"/>
      <c r="DT1791" s="16"/>
      <c r="DU1791" s="16"/>
      <c r="DV1791" s="16"/>
      <c r="DW1791" s="138"/>
      <c r="DX1791" s="137"/>
      <c r="DY1791" s="137"/>
      <c r="DZ1791" s="17"/>
      <c r="EA1791" s="15"/>
      <c r="EB1791" s="15"/>
      <c r="EC1791" s="15"/>
      <c r="ED1791" s="15"/>
    </row>
    <row r="1792" spans="1:134" ht="15" hidden="1" customHeight="1" x14ac:dyDescent="0.3">
      <c r="A1792" s="220"/>
      <c r="B1792" s="139"/>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48"/>
      <c r="AK1792" s="12"/>
      <c r="AL1792" s="12"/>
      <c r="AM1792" s="149"/>
      <c r="AN1792" s="150"/>
      <c r="AO1792" s="150"/>
      <c r="AP1792" s="150"/>
      <c r="AQ1792" s="140" t="s">
        <v>2702</v>
      </c>
      <c r="AR1792" s="133">
        <v>16</v>
      </c>
      <c r="AS1792" s="12" t="s">
        <v>346</v>
      </c>
      <c r="AT1792" s="12"/>
      <c r="AU1792" s="12"/>
      <c r="AV1792" s="12"/>
      <c r="AW1792" s="12"/>
      <c r="AX1792" s="12"/>
      <c r="AY1792" s="12"/>
      <c r="AZ1792" s="12"/>
      <c r="BA1792" s="12"/>
      <c r="BB1792" s="14"/>
      <c r="BC1792" s="14"/>
      <c r="BD1792" s="15"/>
      <c r="BE1792" s="137" t="s">
        <v>183</v>
      </c>
      <c r="BF1792" s="11"/>
      <c r="BG1792" s="11"/>
      <c r="BH1792" s="11"/>
      <c r="BI1792" s="11" t="s">
        <v>183</v>
      </c>
      <c r="BJ1792" s="11" t="s">
        <v>183</v>
      </c>
      <c r="BK1792" s="11" t="s">
        <v>183</v>
      </c>
      <c r="BL1792" s="11" t="s">
        <v>183</v>
      </c>
      <c r="BM1792" s="11" t="s">
        <v>183</v>
      </c>
      <c r="BN1792" s="11" t="s">
        <v>183</v>
      </c>
      <c r="BO1792" s="11" t="s">
        <v>183</v>
      </c>
      <c r="BP1792" s="11" t="s">
        <v>183</v>
      </c>
      <c r="BQ1792" s="11" t="s">
        <v>183</v>
      </c>
      <c r="BR1792" s="11" t="s">
        <v>183</v>
      </c>
      <c r="BS1792" s="11" t="s">
        <v>183</v>
      </c>
      <c r="BT1792" s="11" t="s">
        <v>183</v>
      </c>
      <c r="BU1792" s="11"/>
      <c r="BV1792" s="15"/>
      <c r="BW1792" s="15"/>
      <c r="BX1792" s="15"/>
      <c r="BY1792" s="15"/>
      <c r="BZ1792" s="15"/>
      <c r="CA1792" s="15"/>
      <c r="CB1792" s="15"/>
      <c r="CC1792" s="15"/>
      <c r="CD1792" s="15"/>
      <c r="CE1792" s="15"/>
      <c r="CF1792" s="15"/>
      <c r="CG1792" s="15"/>
      <c r="CH1792" s="15"/>
      <c r="CI1792" s="15"/>
      <c r="CJ1792" s="15"/>
      <c r="CK1792" s="15"/>
      <c r="CL1792" s="15"/>
      <c r="CM1792" s="15"/>
      <c r="CN1792" s="15"/>
      <c r="CO1792" s="15"/>
      <c r="CP1792" s="15"/>
      <c r="CQ1792" s="15"/>
      <c r="CR1792" s="15"/>
      <c r="CS1792" s="15"/>
      <c r="CT1792" s="15"/>
      <c r="CU1792" s="15"/>
      <c r="CV1792" s="15"/>
      <c r="CW1792" s="15"/>
      <c r="CX1792" s="15"/>
      <c r="CY1792" s="15"/>
      <c r="CZ1792" s="15"/>
      <c r="DA1792" s="15"/>
      <c r="DB1792" s="16"/>
      <c r="DC1792" s="16"/>
      <c r="DD1792" s="16"/>
      <c r="DE1792" s="16"/>
      <c r="DF1792" s="17"/>
      <c r="DG1792" s="16"/>
      <c r="DH1792" s="16"/>
      <c r="DI1792" s="16"/>
      <c r="DJ1792" s="16"/>
      <c r="DK1792" s="16"/>
      <c r="DL1792" s="16"/>
      <c r="DM1792" s="13"/>
      <c r="DN1792" s="16"/>
      <c r="DO1792" s="16"/>
      <c r="DP1792" s="16"/>
      <c r="DQ1792" s="16"/>
      <c r="DR1792" s="16"/>
      <c r="DS1792" s="16"/>
      <c r="DT1792" s="16"/>
      <c r="DU1792" s="16"/>
      <c r="DV1792" s="16"/>
      <c r="DW1792" s="138"/>
      <c r="DX1792" s="137"/>
      <c r="DY1792" s="137"/>
      <c r="DZ1792" s="17"/>
      <c r="EA1792" s="15"/>
      <c r="EB1792" s="15"/>
      <c r="EC1792" s="15"/>
      <c r="ED1792" s="15"/>
    </row>
    <row r="1793" spans="1:134" ht="15" hidden="1" customHeight="1" x14ac:dyDescent="0.3">
      <c r="A1793" s="220"/>
      <c r="B1793" s="139"/>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48"/>
      <c r="AK1793" s="12"/>
      <c r="AL1793" s="12"/>
      <c r="AM1793" s="149"/>
      <c r="AN1793" s="150"/>
      <c r="AO1793" s="150"/>
      <c r="AP1793" s="150"/>
      <c r="AQ1793" s="140" t="s">
        <v>2703</v>
      </c>
      <c r="AR1793" s="133">
        <v>8.5</v>
      </c>
      <c r="AS1793" s="12" t="s">
        <v>346</v>
      </c>
      <c r="AT1793" s="12"/>
      <c r="AU1793" s="12"/>
      <c r="AV1793" s="12"/>
      <c r="AW1793" s="12"/>
      <c r="AX1793" s="12"/>
      <c r="AY1793" s="12"/>
      <c r="AZ1793" s="12"/>
      <c r="BA1793" s="12"/>
      <c r="BB1793" s="14"/>
      <c r="BC1793" s="14"/>
      <c r="BD1793" s="15"/>
      <c r="BE1793" s="137" t="s">
        <v>183</v>
      </c>
      <c r="BF1793" s="11"/>
      <c r="BG1793" s="11"/>
      <c r="BH1793" s="11"/>
      <c r="BI1793" s="11" t="s">
        <v>183</v>
      </c>
      <c r="BJ1793" s="11" t="s">
        <v>183</v>
      </c>
      <c r="BK1793" s="11" t="s">
        <v>183</v>
      </c>
      <c r="BL1793" s="11" t="s">
        <v>183</v>
      </c>
      <c r="BM1793" s="11" t="s">
        <v>183</v>
      </c>
      <c r="BN1793" s="11" t="s">
        <v>183</v>
      </c>
      <c r="BO1793" s="11" t="s">
        <v>183</v>
      </c>
      <c r="BP1793" s="11" t="s">
        <v>183</v>
      </c>
      <c r="BQ1793" s="11" t="s">
        <v>183</v>
      </c>
      <c r="BR1793" s="11" t="s">
        <v>183</v>
      </c>
      <c r="BS1793" s="11" t="s">
        <v>183</v>
      </c>
      <c r="BT1793" s="11" t="s">
        <v>183</v>
      </c>
      <c r="BU1793" s="11"/>
      <c r="BV1793" s="15"/>
      <c r="BW1793" s="15"/>
      <c r="BX1793" s="15"/>
      <c r="BY1793" s="15"/>
      <c r="BZ1793" s="15"/>
      <c r="CA1793" s="15"/>
      <c r="CB1793" s="15"/>
      <c r="CC1793" s="15"/>
      <c r="CD1793" s="15"/>
      <c r="CE1793" s="15"/>
      <c r="CF1793" s="15"/>
      <c r="CG1793" s="15"/>
      <c r="CH1793" s="15"/>
      <c r="CI1793" s="15"/>
      <c r="CJ1793" s="15"/>
      <c r="CK1793" s="15"/>
      <c r="CL1793" s="15"/>
      <c r="CM1793" s="15"/>
      <c r="CN1793" s="15"/>
      <c r="CO1793" s="15"/>
      <c r="CP1793" s="15"/>
      <c r="CQ1793" s="15"/>
      <c r="CR1793" s="15"/>
      <c r="CS1793" s="15"/>
      <c r="CT1793" s="15"/>
      <c r="CU1793" s="15"/>
      <c r="CV1793" s="15"/>
      <c r="CW1793" s="15"/>
      <c r="CX1793" s="15"/>
      <c r="CY1793" s="15"/>
      <c r="CZ1793" s="15"/>
      <c r="DA1793" s="15"/>
      <c r="DB1793" s="16"/>
      <c r="DC1793" s="16"/>
      <c r="DD1793" s="16"/>
      <c r="DE1793" s="16"/>
      <c r="DF1793" s="17"/>
      <c r="DG1793" s="16"/>
      <c r="DH1793" s="16"/>
      <c r="DI1793" s="16"/>
      <c r="DJ1793" s="16"/>
      <c r="DK1793" s="16"/>
      <c r="DL1793" s="16"/>
      <c r="DM1793" s="13"/>
      <c r="DN1793" s="16"/>
      <c r="DO1793" s="16"/>
      <c r="DP1793" s="16"/>
      <c r="DQ1793" s="16"/>
      <c r="DR1793" s="16"/>
      <c r="DS1793" s="16"/>
      <c r="DT1793" s="16"/>
      <c r="DU1793" s="16"/>
      <c r="DV1793" s="16"/>
      <c r="DW1793" s="138"/>
      <c r="DX1793" s="137"/>
      <c r="DY1793" s="137"/>
      <c r="DZ1793" s="17"/>
      <c r="EA1793" s="15"/>
      <c r="EB1793" s="15"/>
      <c r="EC1793" s="15"/>
      <c r="ED1793" s="15"/>
    </row>
    <row r="1794" spans="1:134" ht="15" hidden="1" customHeight="1" x14ac:dyDescent="0.3">
      <c r="A1794" s="220"/>
      <c r="B1794" s="139"/>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48"/>
      <c r="AK1794" s="12"/>
      <c r="AL1794" s="12"/>
      <c r="AM1794" s="149"/>
      <c r="AN1794" s="150"/>
      <c r="AO1794" s="150"/>
      <c r="AP1794" s="150"/>
      <c r="AQ1794" s="507"/>
      <c r="AR1794" s="12"/>
      <c r="AS1794" s="12"/>
      <c r="AT1794" s="12"/>
      <c r="AU1794" s="12"/>
      <c r="AV1794" s="12"/>
      <c r="AW1794" s="12"/>
      <c r="AX1794" s="12"/>
      <c r="AY1794" s="12"/>
      <c r="AZ1794" s="12"/>
      <c r="BA1794" s="12"/>
      <c r="BB1794" s="14"/>
      <c r="BC1794" s="14"/>
      <c r="BD1794" s="15"/>
      <c r="BE1794" s="137" t="s">
        <v>183</v>
      </c>
      <c r="BF1794" s="11"/>
      <c r="BG1794" s="11"/>
      <c r="BH1794" s="11"/>
      <c r="BI1794" s="11" t="s">
        <v>183</v>
      </c>
      <c r="BJ1794" s="11" t="s">
        <v>183</v>
      </c>
      <c r="BK1794" s="11" t="s">
        <v>183</v>
      </c>
      <c r="BL1794" s="11" t="s">
        <v>183</v>
      </c>
      <c r="BM1794" s="11" t="s">
        <v>183</v>
      </c>
      <c r="BN1794" s="11" t="s">
        <v>183</v>
      </c>
      <c r="BO1794" s="11" t="s">
        <v>183</v>
      </c>
      <c r="BP1794" s="11" t="s">
        <v>183</v>
      </c>
      <c r="BQ1794" s="11" t="s">
        <v>183</v>
      </c>
      <c r="BR1794" s="11" t="s">
        <v>183</v>
      </c>
      <c r="BS1794" s="11" t="s">
        <v>183</v>
      </c>
      <c r="BT1794" s="11" t="s">
        <v>183</v>
      </c>
      <c r="BU1794" s="11"/>
      <c r="BV1794" s="15"/>
      <c r="BW1794" s="15"/>
      <c r="BX1794" s="15"/>
      <c r="BY1794" s="15"/>
      <c r="BZ1794" s="15"/>
      <c r="CA1794" s="15"/>
      <c r="CB1794" s="15"/>
      <c r="CC1794" s="15"/>
      <c r="CD1794" s="15"/>
      <c r="CE1794" s="15"/>
      <c r="CF1794" s="15"/>
      <c r="CG1794" s="15"/>
      <c r="CH1794" s="15"/>
      <c r="CI1794" s="15"/>
      <c r="CJ1794" s="15"/>
      <c r="CK1794" s="15"/>
      <c r="CL1794" s="15"/>
      <c r="CM1794" s="15"/>
      <c r="CN1794" s="15"/>
      <c r="CO1794" s="15"/>
      <c r="CP1794" s="15"/>
      <c r="CQ1794" s="15"/>
      <c r="CR1794" s="15"/>
      <c r="CS1794" s="15"/>
      <c r="CT1794" s="15"/>
      <c r="CU1794" s="15"/>
      <c r="CV1794" s="15"/>
      <c r="CW1794" s="15"/>
      <c r="CX1794" s="15"/>
      <c r="CY1794" s="15"/>
      <c r="CZ1794" s="15"/>
      <c r="DA1794" s="15"/>
      <c r="DB1794" s="16"/>
      <c r="DC1794" s="16"/>
      <c r="DD1794" s="16"/>
      <c r="DE1794" s="16"/>
      <c r="DF1794" s="17"/>
      <c r="DG1794" s="16"/>
      <c r="DH1794" s="16"/>
      <c r="DI1794" s="16"/>
      <c r="DJ1794" s="16"/>
      <c r="DK1794" s="16"/>
      <c r="DL1794" s="16"/>
      <c r="DM1794" s="13"/>
      <c r="DN1794" s="16"/>
      <c r="DO1794" s="16"/>
      <c r="DP1794" s="16"/>
      <c r="DQ1794" s="16"/>
      <c r="DR1794" s="16"/>
      <c r="DS1794" s="16"/>
      <c r="DT1794" s="16"/>
      <c r="DU1794" s="16"/>
      <c r="DV1794" s="16"/>
      <c r="DW1794" s="138"/>
      <c r="DX1794" s="137"/>
      <c r="DY1794" s="137"/>
      <c r="DZ1794" s="17"/>
      <c r="EA1794" s="15"/>
      <c r="EB1794" s="15"/>
      <c r="EC1794" s="15"/>
      <c r="ED1794" s="15"/>
    </row>
    <row r="1795" spans="1:134" ht="15" hidden="1" customHeight="1" x14ac:dyDescent="0.3">
      <c r="A1795" s="220"/>
      <c r="B1795" s="139"/>
      <c r="C1795" s="553" t="s">
        <v>2704</v>
      </c>
      <c r="D1795" s="152"/>
      <c r="E1795" s="228"/>
      <c r="F1795" s="152"/>
      <c r="G1795" s="151"/>
      <c r="H1795" s="151"/>
      <c r="I1795" s="151"/>
      <c r="J1795" s="151"/>
      <c r="K1795" s="243"/>
      <c r="L1795" s="152"/>
      <c r="M1795" s="200"/>
      <c r="N1795" s="152"/>
      <c r="O1795" s="152"/>
      <c r="P1795" s="152"/>
      <c r="Q1795" s="152"/>
      <c r="R1795" s="152"/>
      <c r="S1795" s="152"/>
      <c r="T1795" s="152"/>
      <c r="U1795" s="152"/>
      <c r="V1795" s="152"/>
      <c r="W1795" s="152"/>
      <c r="X1795" s="152"/>
      <c r="Y1795" s="152"/>
      <c r="Z1795" s="152"/>
      <c r="AA1795" s="152"/>
      <c r="AB1795" s="152"/>
      <c r="AC1795" s="152"/>
      <c r="AD1795" s="152"/>
      <c r="AE1795" s="152"/>
      <c r="AF1795" s="152"/>
      <c r="AG1795" s="152"/>
      <c r="AH1795" s="152"/>
      <c r="AI1795" s="152"/>
      <c r="AJ1795" s="128">
        <f t="shared" ref="AJ1795:AJ1806" si="827">IF($DM1795=0,0,(IF(_xlfn.BITAND($DM1795, 128),"8,", "") &amp; IF(_xlfn.BITAND($DM1795,64),"7,", "") &amp; IF(_xlfn.BITAND($DM1795,7), _xlfn.BITAND($DM1795,7) &amp; ",", "") &amp; IF(_xlfn.BITAND($DM1795, 56), _xlfn.BITAND($DM1795, 56)/8, "")))</f>
        <v>0</v>
      </c>
      <c r="AK1795" s="129">
        <v>1268</v>
      </c>
      <c r="AL1795" s="129">
        <v>5</v>
      </c>
      <c r="AM1795" s="130" t="s">
        <v>165</v>
      </c>
      <c r="AN1795" s="131" t="s">
        <v>2705</v>
      </c>
      <c r="AO1795" s="131" t="s">
        <v>352</v>
      </c>
      <c r="AP1795" s="131" t="s">
        <v>1405</v>
      </c>
      <c r="AQ1795" s="508" t="s">
        <v>2706</v>
      </c>
      <c r="AR1795" s="447"/>
      <c r="AS1795" s="447"/>
      <c r="AT1795" s="134">
        <v>10</v>
      </c>
      <c r="AU1795" s="134">
        <v>5</v>
      </c>
      <c r="AV1795" s="12" t="s">
        <v>2707</v>
      </c>
      <c r="AW1795" s="135">
        <v>0</v>
      </c>
      <c r="AX1795" s="135">
        <v>0</v>
      </c>
      <c r="AY1795" s="135">
        <v>0</v>
      </c>
      <c r="AZ1795" s="135">
        <v>0</v>
      </c>
      <c r="BA1795" s="135">
        <v>0</v>
      </c>
      <c r="BB1795" s="136"/>
      <c r="BC1795" s="136"/>
      <c r="BD1795" s="15"/>
      <c r="BE1795" s="137" t="s">
        <v>2708</v>
      </c>
      <c r="BF1795" s="11" t="s">
        <v>264</v>
      </c>
      <c r="BG1795" s="11" t="s">
        <v>265</v>
      </c>
      <c r="BH1795" s="11" t="s">
        <v>266</v>
      </c>
      <c r="BI1795" s="11" t="s">
        <v>1225</v>
      </c>
      <c r="BJ1795" s="11" t="s">
        <v>268</v>
      </c>
      <c r="BK1795" s="11" t="s">
        <v>269</v>
      </c>
      <c r="BL1795" s="11" t="s">
        <v>1026</v>
      </c>
      <c r="BM1795" s="11" t="s">
        <v>179</v>
      </c>
      <c r="BN1795" s="11" t="s">
        <v>182</v>
      </c>
      <c r="BO1795" s="11" t="s">
        <v>181</v>
      </c>
      <c r="BP1795" s="11" t="s">
        <v>272</v>
      </c>
      <c r="BQ1795" s="11" t="s">
        <v>182</v>
      </c>
      <c r="BR1795" s="11" t="s">
        <v>182</v>
      </c>
      <c r="BS1795" s="11" t="s">
        <v>183</v>
      </c>
      <c r="BT1795" s="11" t="s">
        <v>182</v>
      </c>
      <c r="BU1795" s="11"/>
      <c r="BV1795" s="15">
        <f>IF(UPPER(TRIM(D1795))="X",1,0)</f>
        <v>0</v>
      </c>
      <c r="BW1795" s="15">
        <f>IF(UPPER(TRIM(E1795))="X",1,0)</f>
        <v>0</v>
      </c>
      <c r="BX1795" s="15">
        <f>IF(UPPER(TRIM(F1795))="X",1,0)</f>
        <v>0</v>
      </c>
      <c r="BY1795" s="15">
        <f>IF(UPPER(TRIM(G1795))="X",1,0)</f>
        <v>0</v>
      </c>
      <c r="BZ1795" s="15">
        <f>IF(UPPER(TRIM(H1795))="X",1,0)</f>
        <v>0</v>
      </c>
      <c r="CA1795" s="15">
        <f>IF(UPPER(TRIM(J1795))="X",1,0)</f>
        <v>0</v>
      </c>
      <c r="CB1795" s="15">
        <f>IF(UPPER(TRIM(L1795))="X",1,0)</f>
        <v>0</v>
      </c>
      <c r="CC1795" s="15">
        <f>IF(UPPER(TRIM(M1795))="X",1,0)</f>
        <v>0</v>
      </c>
      <c r="CD1795" s="15">
        <f>IF(UPPER(TRIM(I1795))="X",1,0)</f>
        <v>0</v>
      </c>
      <c r="CE1795" s="15">
        <f>IF(UPPER(TRIM(K1795))="X",1,0)</f>
        <v>0</v>
      </c>
      <c r="CF1795" s="15">
        <f t="shared" ref="CF1795:DA1795" si="828">IF(UPPER(TRIM(N1795))="X",1,0)</f>
        <v>0</v>
      </c>
      <c r="CG1795" s="15">
        <f t="shared" si="828"/>
        <v>0</v>
      </c>
      <c r="CH1795" s="15">
        <f t="shared" si="828"/>
        <v>0</v>
      </c>
      <c r="CI1795" s="15">
        <f t="shared" si="828"/>
        <v>0</v>
      </c>
      <c r="CJ1795" s="15">
        <f t="shared" si="828"/>
        <v>0</v>
      </c>
      <c r="CK1795" s="15">
        <f t="shared" si="828"/>
        <v>0</v>
      </c>
      <c r="CL1795" s="15">
        <f t="shared" si="828"/>
        <v>0</v>
      </c>
      <c r="CM1795" s="15">
        <f t="shared" si="828"/>
        <v>0</v>
      </c>
      <c r="CN1795" s="15">
        <f t="shared" si="828"/>
        <v>0</v>
      </c>
      <c r="CO1795" s="15">
        <f t="shared" si="828"/>
        <v>0</v>
      </c>
      <c r="CP1795" s="15">
        <f t="shared" si="828"/>
        <v>0</v>
      </c>
      <c r="CQ1795" s="15">
        <f t="shared" si="828"/>
        <v>0</v>
      </c>
      <c r="CR1795" s="15">
        <f t="shared" si="828"/>
        <v>0</v>
      </c>
      <c r="CS1795" s="15">
        <f t="shared" si="828"/>
        <v>0</v>
      </c>
      <c r="CT1795" s="15">
        <f t="shared" si="828"/>
        <v>0</v>
      </c>
      <c r="CU1795" s="15">
        <f t="shared" si="828"/>
        <v>0</v>
      </c>
      <c r="CV1795" s="15">
        <f t="shared" si="828"/>
        <v>0</v>
      </c>
      <c r="CW1795" s="15">
        <f t="shared" si="828"/>
        <v>0</v>
      </c>
      <c r="CX1795" s="15">
        <f t="shared" si="828"/>
        <v>0</v>
      </c>
      <c r="CY1795" s="15">
        <f t="shared" si="828"/>
        <v>0</v>
      </c>
      <c r="CZ1795" s="15">
        <f t="shared" si="828"/>
        <v>0</v>
      </c>
      <c r="DA1795" s="15">
        <f t="shared" si="828"/>
        <v>0</v>
      </c>
      <c r="DB1795" s="16">
        <f t="shared" ref="DB1795:DB1804" si="829">IF(UPPER(TRIM(AM1795))="P", 0, IF(UPPER(TRIM(AM1795))="C", 16384, IF(UPPER(TRIM(AM1795))="B", 32768, IF(UPPER(TRIM(AM1795))="U", 49152, -1))))</f>
        <v>0</v>
      </c>
      <c r="DC1795" s="16">
        <f t="shared" ref="DC1795:DC1804" si="830">HEX2DEC(AN1795)</f>
        <v>849</v>
      </c>
      <c r="DD1795" s="16">
        <f>IF(UPPER(TRIM(BB1795))="",0,IF(UPPER(TRIM(BB1795))="M",32,IF(UPPER(TRIM(BB1795))="H",64,IF(UPPER(TRIM(BB1795))="I",128,-1))))</f>
        <v>0</v>
      </c>
      <c r="DE1795" s="16">
        <f>IF(UPPER(TRIM(BC1795))="",0, IF(UPPER(TRIM(BC1795))="U",1,IF(UPPER(TRIM(BC1795))="A",2,IF(UPPER(TRIM(BC1795))="B1",4,IF(UPPER(TRIM(BC1795))="B2",8,IF(UPPER(TRIM(BC1795))="C",16,-1))))))</f>
        <v>0</v>
      </c>
      <c r="DF1795" s="17"/>
      <c r="DG1795" s="16">
        <v>66</v>
      </c>
      <c r="DH1795" s="16">
        <f t="shared" ref="DH1795:DI1804" si="831">AK1795</f>
        <v>1268</v>
      </c>
      <c r="DI1795" s="16">
        <f t="shared" si="831"/>
        <v>5</v>
      </c>
      <c r="DJ1795" s="16">
        <f t="shared" ref="DJ1795:DJ1804" si="832">DB1795 + DC1795</f>
        <v>849</v>
      </c>
      <c r="DK1795" s="16">
        <f t="shared" ref="DK1795:DL1804" si="833">HEX2DEC(AO1795)</f>
        <v>17</v>
      </c>
      <c r="DL1795" s="16">
        <f t="shared" si="833"/>
        <v>785</v>
      </c>
      <c r="DM1795" s="128">
        <v>0</v>
      </c>
      <c r="DN1795" s="16">
        <v>55</v>
      </c>
      <c r="DO1795" s="16">
        <f>BV1795*2^15+BW1795*2^14+BX1795*2^13+BY1795*2^12+BZ1795*2^11+CA1795*2^10+CB1795*2^9+CC1795*2^8+CD1795*2^7+CE1795*2^6+CF1795*2^5+CG1795*2^4+CH1795*2^3+CI1795*2^2+CJ1795*2^1+CK1795*2^0</f>
        <v>0</v>
      </c>
      <c r="DP1795" s="16">
        <f>CL1795*2^15+CM1795*2^14+CN1795*2^13+CO1795*2^12+CP1795*2^11+CQ1795*2^10+CR1795*2^9+CS1795*2^8+CT1795*2^7+CU1795*2^6+CV1795*2^5+CW1795*2^4+CX1795*2^3+CY1795*2^2+CZ1795*2^1+DA1795*2^0</f>
        <v>0</v>
      </c>
      <c r="DQ1795" s="16">
        <f>IF(DS1795=2,AT1795*1000,AT1795)</f>
        <v>10</v>
      </c>
      <c r="DR1795" s="16">
        <f>IF(DT1795=2,AU1795*1000,AU1795)</f>
        <v>5</v>
      </c>
      <c r="DS1795" s="16">
        <v>7</v>
      </c>
      <c r="DT1795" s="16">
        <v>7</v>
      </c>
      <c r="DU1795" s="16">
        <f>MAX(0,MIN(AX1795,3))*2^14+MAX(0,MIN(AY1795,3))*2^12+MAX(0,MIN(AZ1795,3))*2^10+MAX(0,MIN(BA1795,3))*2^8+IF(AW1795&lt;0,31,IF(AW1795&gt;30,30,AW1795))</f>
        <v>0</v>
      </c>
      <c r="DV1795" s="16">
        <f>DD1795 + DE1795</f>
        <v>0</v>
      </c>
      <c r="DW1795" s="138" t="s">
        <v>184</v>
      </c>
      <c r="DX1795" s="137" t="s">
        <v>273</v>
      </c>
      <c r="DY1795" s="137" t="s">
        <v>186</v>
      </c>
      <c r="DZ1795" s="17"/>
      <c r="EA1795" s="15"/>
      <c r="EB1795" s="15"/>
      <c r="EC1795" s="15"/>
      <c r="ED1795" s="15"/>
    </row>
    <row r="1796" spans="1:134" ht="15" hidden="1" customHeight="1" x14ac:dyDescent="0.3">
      <c r="A1796" s="154"/>
      <c r="B1796" s="139"/>
      <c r="C1796" s="553" t="s">
        <v>2174</v>
      </c>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8">
        <f t="shared" si="827"/>
        <v>0</v>
      </c>
      <c r="AK1796" s="129">
        <v>1269</v>
      </c>
      <c r="AL1796" s="129">
        <v>5</v>
      </c>
      <c r="AM1796" s="130" t="s">
        <v>165</v>
      </c>
      <c r="AN1796" s="131" t="s">
        <v>2709</v>
      </c>
      <c r="AO1796" s="131" t="s">
        <v>352</v>
      </c>
      <c r="AP1796" s="131" t="s">
        <v>1409</v>
      </c>
      <c r="AQ1796" s="12"/>
      <c r="AR1796" s="132" t="s">
        <v>2710</v>
      </c>
      <c r="AS1796" s="12"/>
      <c r="AT1796" s="12"/>
      <c r="AU1796" s="12"/>
      <c r="AV1796" s="12"/>
      <c r="AW1796" s="12"/>
      <c r="AX1796" s="12"/>
      <c r="AY1796" s="12"/>
      <c r="AZ1796" s="12"/>
      <c r="BA1796" s="12"/>
      <c r="BB1796" s="14"/>
      <c r="BC1796" s="14"/>
      <c r="BD1796" s="15"/>
      <c r="BE1796" s="137" t="s">
        <v>2711</v>
      </c>
      <c r="BF1796" s="11" t="s">
        <v>264</v>
      </c>
      <c r="BG1796" s="11" t="s">
        <v>265</v>
      </c>
      <c r="BH1796" s="11" t="s">
        <v>266</v>
      </c>
      <c r="BI1796" s="11" t="s">
        <v>1225</v>
      </c>
      <c r="BJ1796" s="11" t="s">
        <v>268</v>
      </c>
      <c r="BK1796" s="11" t="s">
        <v>269</v>
      </c>
      <c r="BL1796" s="11" t="s">
        <v>1026</v>
      </c>
      <c r="BM1796" s="11" t="s">
        <v>179</v>
      </c>
      <c r="BN1796" s="11" t="s">
        <v>182</v>
      </c>
      <c r="BO1796" s="11" t="s">
        <v>181</v>
      </c>
      <c r="BP1796" s="11" t="s">
        <v>272</v>
      </c>
      <c r="BQ1796" s="11" t="s">
        <v>182</v>
      </c>
      <c r="BR1796" s="11" t="s">
        <v>182</v>
      </c>
      <c r="BS1796" s="11" t="s">
        <v>183</v>
      </c>
      <c r="BT1796" s="11" t="s">
        <v>182</v>
      </c>
      <c r="BU1796" s="11"/>
      <c r="BV1796" s="15"/>
      <c r="BW1796" s="15"/>
      <c r="BX1796" s="15"/>
      <c r="BY1796" s="15"/>
      <c r="BZ1796" s="15"/>
      <c r="CA1796" s="15"/>
      <c r="CB1796" s="15"/>
      <c r="CC1796" s="15"/>
      <c r="CD1796" s="15"/>
      <c r="CE1796" s="15"/>
      <c r="CF1796" s="15"/>
      <c r="CG1796" s="15"/>
      <c r="CH1796" s="15"/>
      <c r="CI1796" s="15"/>
      <c r="CJ1796" s="15"/>
      <c r="CK1796" s="15"/>
      <c r="CL1796" s="15"/>
      <c r="CM1796" s="15"/>
      <c r="CN1796" s="15"/>
      <c r="CO1796" s="15"/>
      <c r="CP1796" s="15"/>
      <c r="CQ1796" s="15"/>
      <c r="CR1796" s="15"/>
      <c r="CS1796" s="15"/>
      <c r="CT1796" s="15"/>
      <c r="CU1796" s="15"/>
      <c r="CV1796" s="15"/>
      <c r="CW1796" s="15"/>
      <c r="CX1796" s="15"/>
      <c r="CY1796" s="15"/>
      <c r="CZ1796" s="15"/>
      <c r="DA1796" s="15"/>
      <c r="DB1796" s="16">
        <f t="shared" si="829"/>
        <v>0</v>
      </c>
      <c r="DC1796" s="16">
        <f t="shared" si="830"/>
        <v>850</v>
      </c>
      <c r="DD1796" s="16"/>
      <c r="DE1796" s="16"/>
      <c r="DF1796" s="17"/>
      <c r="DG1796" s="16">
        <v>67</v>
      </c>
      <c r="DH1796" s="16">
        <f t="shared" si="831"/>
        <v>1269</v>
      </c>
      <c r="DI1796" s="16">
        <f t="shared" si="831"/>
        <v>5</v>
      </c>
      <c r="DJ1796" s="16">
        <f t="shared" si="832"/>
        <v>850</v>
      </c>
      <c r="DK1796" s="16">
        <f t="shared" si="833"/>
        <v>17</v>
      </c>
      <c r="DL1796" s="16">
        <f t="shared" si="833"/>
        <v>787</v>
      </c>
      <c r="DM1796" s="128">
        <v>0</v>
      </c>
      <c r="DN1796" s="16">
        <v>55</v>
      </c>
      <c r="DO1796" s="16"/>
      <c r="DP1796" s="16"/>
      <c r="DQ1796" s="16"/>
      <c r="DR1796" s="16"/>
      <c r="DS1796" s="16"/>
      <c r="DT1796" s="16"/>
      <c r="DU1796" s="16"/>
      <c r="DV1796" s="16"/>
      <c r="DW1796" s="138" t="s">
        <v>184</v>
      </c>
      <c r="DX1796" s="137" t="s">
        <v>273</v>
      </c>
      <c r="DY1796" s="137" t="s">
        <v>186</v>
      </c>
      <c r="DZ1796" s="17"/>
      <c r="EA1796" s="15"/>
      <c r="EB1796" s="15"/>
      <c r="EC1796" s="15"/>
      <c r="ED1796" s="15"/>
    </row>
    <row r="1797" spans="1:134" ht="15" hidden="1" customHeight="1" x14ac:dyDescent="0.3">
      <c r="A1797" s="153"/>
      <c r="B1797" s="139"/>
      <c r="C1797" s="561" t="s">
        <v>2712</v>
      </c>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8">
        <f t="shared" si="827"/>
        <v>0</v>
      </c>
      <c r="AK1797" s="135">
        <v>1270</v>
      </c>
      <c r="AL1797" s="135">
        <v>5</v>
      </c>
      <c r="AM1797" s="194" t="s">
        <v>165</v>
      </c>
      <c r="AN1797" s="195" t="s">
        <v>1798</v>
      </c>
      <c r="AO1797" s="195" t="s">
        <v>352</v>
      </c>
      <c r="AP1797" s="195" t="s">
        <v>1413</v>
      </c>
      <c r="AQ1797" s="132" t="s">
        <v>2713</v>
      </c>
      <c r="AR1797" s="133">
        <v>3.0015999999999998</v>
      </c>
      <c r="AS1797" s="12" t="s">
        <v>1220</v>
      </c>
      <c r="AT1797" s="12"/>
      <c r="AU1797" s="12"/>
      <c r="AV1797" s="12"/>
      <c r="AW1797" s="12"/>
      <c r="AX1797" s="12"/>
      <c r="AY1797" s="12"/>
      <c r="AZ1797" s="12"/>
      <c r="BA1797" s="12"/>
      <c r="BB1797" s="14"/>
      <c r="BC1797" s="14"/>
      <c r="BD1797" s="15"/>
      <c r="BE1797" s="137" t="s">
        <v>2714</v>
      </c>
      <c r="BF1797" s="11" t="s">
        <v>264</v>
      </c>
      <c r="BG1797" s="11" t="s">
        <v>265</v>
      </c>
      <c r="BH1797" s="11" t="s">
        <v>266</v>
      </c>
      <c r="BI1797" s="11" t="s">
        <v>1225</v>
      </c>
      <c r="BJ1797" s="11" t="s">
        <v>268</v>
      </c>
      <c r="BK1797" s="11" t="s">
        <v>269</v>
      </c>
      <c r="BL1797" s="11" t="s">
        <v>1026</v>
      </c>
      <c r="BM1797" s="11" t="s">
        <v>179</v>
      </c>
      <c r="BN1797" s="11" t="s">
        <v>182</v>
      </c>
      <c r="BO1797" s="11" t="s">
        <v>181</v>
      </c>
      <c r="BP1797" s="11" t="s">
        <v>272</v>
      </c>
      <c r="BQ1797" s="11" t="s">
        <v>182</v>
      </c>
      <c r="BR1797" s="11" t="s">
        <v>182</v>
      </c>
      <c r="BS1797" s="11" t="s">
        <v>183</v>
      </c>
      <c r="BT1797" s="11" t="s">
        <v>182</v>
      </c>
      <c r="BU1797" s="11"/>
      <c r="BV1797" s="15"/>
      <c r="BW1797" s="15"/>
      <c r="BX1797" s="15"/>
      <c r="BY1797" s="15"/>
      <c r="BZ1797" s="15"/>
      <c r="CA1797" s="15"/>
      <c r="CB1797" s="15"/>
      <c r="CC1797" s="15"/>
      <c r="CD1797" s="15"/>
      <c r="CE1797" s="15"/>
      <c r="CF1797" s="15"/>
      <c r="CG1797" s="15"/>
      <c r="CH1797" s="15"/>
      <c r="CI1797" s="15"/>
      <c r="CJ1797" s="15"/>
      <c r="CK1797" s="15"/>
      <c r="CL1797" s="15"/>
      <c r="CM1797" s="15"/>
      <c r="CN1797" s="15"/>
      <c r="CO1797" s="15"/>
      <c r="CP1797" s="15"/>
      <c r="CQ1797" s="15"/>
      <c r="CR1797" s="15"/>
      <c r="CS1797" s="15"/>
      <c r="CT1797" s="15"/>
      <c r="CU1797" s="15"/>
      <c r="CV1797" s="15"/>
      <c r="CW1797" s="15"/>
      <c r="CX1797" s="15"/>
      <c r="CY1797" s="15"/>
      <c r="CZ1797" s="15"/>
      <c r="DA1797" s="15"/>
      <c r="DB1797" s="16">
        <f t="shared" si="829"/>
        <v>0</v>
      </c>
      <c r="DC1797" s="16">
        <f t="shared" si="830"/>
        <v>851</v>
      </c>
      <c r="DD1797" s="16"/>
      <c r="DE1797" s="16"/>
      <c r="DF1797" s="17"/>
      <c r="DG1797" s="16">
        <v>68</v>
      </c>
      <c r="DH1797" s="16">
        <f t="shared" si="831"/>
        <v>1270</v>
      </c>
      <c r="DI1797" s="16">
        <f t="shared" si="831"/>
        <v>5</v>
      </c>
      <c r="DJ1797" s="16">
        <f t="shared" si="832"/>
        <v>851</v>
      </c>
      <c r="DK1797" s="16">
        <f t="shared" si="833"/>
        <v>17</v>
      </c>
      <c r="DL1797" s="16">
        <f t="shared" si="833"/>
        <v>789</v>
      </c>
      <c r="DM1797" s="13">
        <v>0</v>
      </c>
      <c r="DN1797" s="16">
        <v>55</v>
      </c>
      <c r="DO1797" s="16"/>
      <c r="DP1797" s="16"/>
      <c r="DQ1797" s="16"/>
      <c r="DR1797" s="16"/>
      <c r="DS1797" s="16"/>
      <c r="DT1797" s="16"/>
      <c r="DU1797" s="16"/>
      <c r="DV1797" s="16"/>
      <c r="DW1797" s="138" t="s">
        <v>184</v>
      </c>
      <c r="DX1797" s="137" t="s">
        <v>273</v>
      </c>
      <c r="DY1797" s="137" t="s">
        <v>186</v>
      </c>
      <c r="DZ1797" s="17"/>
      <c r="EA1797" s="15"/>
      <c r="EB1797" s="15"/>
      <c r="EC1797" s="15"/>
      <c r="ED1797" s="15"/>
    </row>
    <row r="1798" spans="1:134" ht="15" hidden="1" customHeight="1" x14ac:dyDescent="0.3">
      <c r="A1798" s="153"/>
      <c r="B1798" s="139"/>
      <c r="C1798" s="561">
        <v>4</v>
      </c>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8">
        <f t="shared" si="827"/>
        <v>0</v>
      </c>
      <c r="AK1798" s="129">
        <v>1271</v>
      </c>
      <c r="AL1798" s="129">
        <v>5</v>
      </c>
      <c r="AM1798" s="130" t="s">
        <v>165</v>
      </c>
      <c r="AN1798" s="131" t="s">
        <v>1806</v>
      </c>
      <c r="AO1798" s="131" t="s">
        <v>352</v>
      </c>
      <c r="AP1798" s="131" t="s">
        <v>2715</v>
      </c>
      <c r="AQ1798" s="140" t="s">
        <v>2716</v>
      </c>
      <c r="AR1798" s="133">
        <v>20</v>
      </c>
      <c r="AS1798" s="12" t="s">
        <v>1220</v>
      </c>
      <c r="AT1798" s="12"/>
      <c r="AU1798" s="12"/>
      <c r="AV1798" s="12"/>
      <c r="AW1798" s="12"/>
      <c r="AX1798" s="12"/>
      <c r="AY1798" s="12"/>
      <c r="AZ1798" s="12"/>
      <c r="BA1798" s="12"/>
      <c r="BB1798" s="14"/>
      <c r="BC1798" s="14"/>
      <c r="BD1798" s="15"/>
      <c r="BE1798" s="137" t="s">
        <v>2717</v>
      </c>
      <c r="BF1798" s="11" t="s">
        <v>264</v>
      </c>
      <c r="BG1798" s="11" t="s">
        <v>265</v>
      </c>
      <c r="BH1798" s="11" t="s">
        <v>266</v>
      </c>
      <c r="BI1798" s="11" t="s">
        <v>1225</v>
      </c>
      <c r="BJ1798" s="11" t="s">
        <v>268</v>
      </c>
      <c r="BK1798" s="11" t="s">
        <v>269</v>
      </c>
      <c r="BL1798" s="11" t="s">
        <v>1026</v>
      </c>
      <c r="BM1798" s="11" t="s">
        <v>179</v>
      </c>
      <c r="BN1798" s="11" t="s">
        <v>182</v>
      </c>
      <c r="BO1798" s="11" t="s">
        <v>181</v>
      </c>
      <c r="BP1798" s="11" t="s">
        <v>272</v>
      </c>
      <c r="BQ1798" s="11" t="s">
        <v>182</v>
      </c>
      <c r="BR1798" s="11" t="s">
        <v>182</v>
      </c>
      <c r="BS1798" s="11" t="s">
        <v>183</v>
      </c>
      <c r="BT1798" s="11" t="s">
        <v>182</v>
      </c>
      <c r="BU1798" s="11"/>
      <c r="BV1798" s="15"/>
      <c r="BW1798" s="15"/>
      <c r="BX1798" s="15"/>
      <c r="BY1798" s="15"/>
      <c r="BZ1798" s="15"/>
      <c r="CA1798" s="15"/>
      <c r="CB1798" s="15"/>
      <c r="CC1798" s="15"/>
      <c r="CD1798" s="15"/>
      <c r="CE1798" s="15"/>
      <c r="CF1798" s="15"/>
      <c r="CG1798" s="15"/>
      <c r="CH1798" s="15"/>
      <c r="CI1798" s="15"/>
      <c r="CJ1798" s="15"/>
      <c r="CK1798" s="15"/>
      <c r="CL1798" s="15"/>
      <c r="CM1798" s="15"/>
      <c r="CN1798" s="15"/>
      <c r="CO1798" s="15"/>
      <c r="CP1798" s="15"/>
      <c r="CQ1798" s="15"/>
      <c r="CR1798" s="15"/>
      <c r="CS1798" s="15"/>
      <c r="CT1798" s="15"/>
      <c r="CU1798" s="15"/>
      <c r="CV1798" s="15"/>
      <c r="CW1798" s="15"/>
      <c r="CX1798" s="15"/>
      <c r="CY1798" s="15"/>
      <c r="CZ1798" s="15"/>
      <c r="DA1798" s="15"/>
      <c r="DB1798" s="16">
        <f t="shared" si="829"/>
        <v>0</v>
      </c>
      <c r="DC1798" s="16">
        <f t="shared" si="830"/>
        <v>852</v>
      </c>
      <c r="DD1798" s="16"/>
      <c r="DE1798" s="16"/>
      <c r="DF1798" s="17"/>
      <c r="DG1798" s="16">
        <v>69</v>
      </c>
      <c r="DH1798" s="16">
        <f t="shared" si="831"/>
        <v>1271</v>
      </c>
      <c r="DI1798" s="16">
        <f t="shared" si="831"/>
        <v>5</v>
      </c>
      <c r="DJ1798" s="16">
        <f t="shared" si="832"/>
        <v>852</v>
      </c>
      <c r="DK1798" s="16">
        <f t="shared" si="833"/>
        <v>17</v>
      </c>
      <c r="DL1798" s="16">
        <f t="shared" si="833"/>
        <v>801</v>
      </c>
      <c r="DM1798" s="128">
        <v>0</v>
      </c>
      <c r="DN1798" s="16">
        <v>55</v>
      </c>
      <c r="DO1798" s="16"/>
      <c r="DP1798" s="16"/>
      <c r="DQ1798" s="16"/>
      <c r="DR1798" s="16"/>
      <c r="DS1798" s="16"/>
      <c r="DT1798" s="16"/>
      <c r="DU1798" s="16"/>
      <c r="DV1798" s="16"/>
      <c r="DW1798" s="138" t="s">
        <v>184</v>
      </c>
      <c r="DX1798" s="137" t="s">
        <v>273</v>
      </c>
      <c r="DY1798" s="137" t="s">
        <v>186</v>
      </c>
      <c r="DZ1798" s="17"/>
      <c r="EA1798" s="15"/>
      <c r="EB1798" s="15"/>
      <c r="EC1798" s="15"/>
      <c r="ED1798" s="15"/>
    </row>
    <row r="1799" spans="1:134" ht="15" hidden="1" customHeight="1" x14ac:dyDescent="0.3">
      <c r="A1799" s="340"/>
      <c r="B1799" s="139"/>
      <c r="C1799" s="561">
        <v>5</v>
      </c>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8">
        <f t="shared" si="827"/>
        <v>0</v>
      </c>
      <c r="AK1799" s="135">
        <v>1272</v>
      </c>
      <c r="AL1799" s="135">
        <v>5</v>
      </c>
      <c r="AM1799" s="194" t="s">
        <v>165</v>
      </c>
      <c r="AN1799" s="195" t="s">
        <v>1813</v>
      </c>
      <c r="AO1799" s="195" t="s">
        <v>352</v>
      </c>
      <c r="AP1799" s="195" t="s">
        <v>2718</v>
      </c>
      <c r="AQ1799" s="12"/>
      <c r="AR1799" s="12"/>
      <c r="AS1799" s="12"/>
      <c r="AT1799" s="12"/>
      <c r="AU1799" s="12"/>
      <c r="AV1799" s="12"/>
      <c r="AW1799" s="12"/>
      <c r="AX1799" s="12"/>
      <c r="AY1799" s="12"/>
      <c r="AZ1799" s="12"/>
      <c r="BA1799" s="12"/>
      <c r="BB1799" s="14"/>
      <c r="BC1799" s="14"/>
      <c r="BD1799" s="15"/>
      <c r="BE1799" s="137" t="s">
        <v>2719</v>
      </c>
      <c r="BF1799" s="11" t="s">
        <v>264</v>
      </c>
      <c r="BG1799" s="11" t="s">
        <v>265</v>
      </c>
      <c r="BH1799" s="11" t="s">
        <v>266</v>
      </c>
      <c r="BI1799" s="11" t="s">
        <v>1225</v>
      </c>
      <c r="BJ1799" s="11" t="s">
        <v>268</v>
      </c>
      <c r="BK1799" s="11" t="s">
        <v>269</v>
      </c>
      <c r="BL1799" s="11" t="s">
        <v>1026</v>
      </c>
      <c r="BM1799" s="11" t="s">
        <v>179</v>
      </c>
      <c r="BN1799" s="11" t="s">
        <v>182</v>
      </c>
      <c r="BO1799" s="11" t="s">
        <v>181</v>
      </c>
      <c r="BP1799" s="11" t="s">
        <v>272</v>
      </c>
      <c r="BQ1799" s="11" t="s">
        <v>182</v>
      </c>
      <c r="BR1799" s="11" t="s">
        <v>182</v>
      </c>
      <c r="BS1799" s="11" t="s">
        <v>183</v>
      </c>
      <c r="BT1799" s="11" t="s">
        <v>182</v>
      </c>
      <c r="BU1799" s="11"/>
      <c r="BV1799" s="15"/>
      <c r="BW1799" s="15"/>
      <c r="BX1799" s="15"/>
      <c r="BY1799" s="15"/>
      <c r="BZ1799" s="15"/>
      <c r="CA1799" s="15"/>
      <c r="CB1799" s="15"/>
      <c r="CC1799" s="15"/>
      <c r="CD1799" s="15"/>
      <c r="CE1799" s="15"/>
      <c r="CF1799" s="15"/>
      <c r="CG1799" s="15"/>
      <c r="CH1799" s="15"/>
      <c r="CI1799" s="15"/>
      <c r="CJ1799" s="15"/>
      <c r="CK1799" s="15"/>
      <c r="CL1799" s="15"/>
      <c r="CM1799" s="15"/>
      <c r="CN1799" s="15"/>
      <c r="CO1799" s="15"/>
      <c r="CP1799" s="15"/>
      <c r="CQ1799" s="15"/>
      <c r="CR1799" s="15"/>
      <c r="CS1799" s="15"/>
      <c r="CT1799" s="15"/>
      <c r="CU1799" s="15"/>
      <c r="CV1799" s="15"/>
      <c r="CW1799" s="15"/>
      <c r="CX1799" s="15"/>
      <c r="CY1799" s="15"/>
      <c r="CZ1799" s="15"/>
      <c r="DA1799" s="15"/>
      <c r="DB1799" s="16">
        <f t="shared" si="829"/>
        <v>0</v>
      </c>
      <c r="DC1799" s="16">
        <f t="shared" si="830"/>
        <v>853</v>
      </c>
      <c r="DD1799" s="16"/>
      <c r="DE1799" s="16"/>
      <c r="DF1799" s="17"/>
      <c r="DG1799" s="16">
        <v>70</v>
      </c>
      <c r="DH1799" s="16">
        <f t="shared" si="831"/>
        <v>1272</v>
      </c>
      <c r="DI1799" s="16">
        <f t="shared" si="831"/>
        <v>5</v>
      </c>
      <c r="DJ1799" s="16">
        <f t="shared" si="832"/>
        <v>853</v>
      </c>
      <c r="DK1799" s="16">
        <f t="shared" si="833"/>
        <v>17</v>
      </c>
      <c r="DL1799" s="16">
        <f t="shared" si="833"/>
        <v>803</v>
      </c>
      <c r="DM1799" s="13">
        <v>0</v>
      </c>
      <c r="DN1799" s="16">
        <v>55</v>
      </c>
      <c r="DO1799" s="16"/>
      <c r="DP1799" s="16"/>
      <c r="DQ1799" s="16"/>
      <c r="DR1799" s="16"/>
      <c r="DS1799" s="16"/>
      <c r="DT1799" s="16"/>
      <c r="DU1799" s="16"/>
      <c r="DV1799" s="16"/>
      <c r="DW1799" s="138" t="s">
        <v>184</v>
      </c>
      <c r="DX1799" s="137" t="s">
        <v>273</v>
      </c>
      <c r="DY1799" s="137" t="s">
        <v>186</v>
      </c>
      <c r="DZ1799" s="17"/>
      <c r="EA1799" s="15"/>
      <c r="EB1799" s="15"/>
      <c r="EC1799" s="15"/>
      <c r="ED1799" s="15"/>
    </row>
    <row r="1800" spans="1:134" ht="15" hidden="1" customHeight="1" x14ac:dyDescent="0.3">
      <c r="A1800" s="220"/>
      <c r="B1800" s="139"/>
      <c r="C1800" s="561">
        <v>6</v>
      </c>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8">
        <f t="shared" si="827"/>
        <v>0</v>
      </c>
      <c r="AK1800" s="129">
        <v>1273</v>
      </c>
      <c r="AL1800" s="129">
        <v>5</v>
      </c>
      <c r="AM1800" s="130" t="s">
        <v>165</v>
      </c>
      <c r="AN1800" s="131" t="s">
        <v>2720</v>
      </c>
      <c r="AO1800" s="131" t="s">
        <v>352</v>
      </c>
      <c r="AP1800" s="131" t="s">
        <v>2300</v>
      </c>
      <c r="AQ1800" s="12"/>
      <c r="AR1800" s="132" t="s">
        <v>2721</v>
      </c>
      <c r="AS1800" s="12"/>
      <c r="AT1800" s="12"/>
      <c r="AU1800" s="12"/>
      <c r="AV1800" s="12"/>
      <c r="AW1800" s="12"/>
      <c r="AX1800" s="12"/>
      <c r="AY1800" s="12"/>
      <c r="AZ1800" s="12"/>
      <c r="BA1800" s="12"/>
      <c r="BB1800" s="14"/>
      <c r="BC1800" s="14"/>
      <c r="BD1800" s="15"/>
      <c r="BE1800" s="137" t="s">
        <v>2722</v>
      </c>
      <c r="BF1800" s="11" t="s">
        <v>264</v>
      </c>
      <c r="BG1800" s="11" t="s">
        <v>265</v>
      </c>
      <c r="BH1800" s="11" t="s">
        <v>266</v>
      </c>
      <c r="BI1800" s="11" t="s">
        <v>1225</v>
      </c>
      <c r="BJ1800" s="11" t="s">
        <v>268</v>
      </c>
      <c r="BK1800" s="11" t="s">
        <v>269</v>
      </c>
      <c r="BL1800" s="11" t="s">
        <v>1026</v>
      </c>
      <c r="BM1800" s="11" t="s">
        <v>179</v>
      </c>
      <c r="BN1800" s="11" t="s">
        <v>182</v>
      </c>
      <c r="BO1800" s="11" t="s">
        <v>181</v>
      </c>
      <c r="BP1800" s="11" t="s">
        <v>272</v>
      </c>
      <c r="BQ1800" s="11" t="s">
        <v>182</v>
      </c>
      <c r="BR1800" s="11" t="s">
        <v>182</v>
      </c>
      <c r="BS1800" s="11" t="s">
        <v>183</v>
      </c>
      <c r="BT1800" s="11" t="s">
        <v>182</v>
      </c>
      <c r="BU1800" s="11"/>
      <c r="BV1800" s="15"/>
      <c r="BW1800" s="15"/>
      <c r="BX1800" s="15"/>
      <c r="BY1800" s="15"/>
      <c r="BZ1800" s="15"/>
      <c r="CA1800" s="15"/>
      <c r="CB1800" s="15"/>
      <c r="CC1800" s="15"/>
      <c r="CD1800" s="15"/>
      <c r="CE1800" s="15"/>
      <c r="CF1800" s="15"/>
      <c r="CG1800" s="15"/>
      <c r="CH1800" s="15"/>
      <c r="CI1800" s="15"/>
      <c r="CJ1800" s="15"/>
      <c r="CK1800" s="15"/>
      <c r="CL1800" s="15"/>
      <c r="CM1800" s="15"/>
      <c r="CN1800" s="15"/>
      <c r="CO1800" s="15"/>
      <c r="CP1800" s="15"/>
      <c r="CQ1800" s="15"/>
      <c r="CR1800" s="15"/>
      <c r="CS1800" s="15"/>
      <c r="CT1800" s="15"/>
      <c r="CU1800" s="15"/>
      <c r="CV1800" s="15"/>
      <c r="CW1800" s="15"/>
      <c r="CX1800" s="15"/>
      <c r="CY1800" s="15"/>
      <c r="CZ1800" s="15"/>
      <c r="DA1800" s="15"/>
      <c r="DB1800" s="16">
        <f t="shared" si="829"/>
        <v>0</v>
      </c>
      <c r="DC1800" s="16">
        <f t="shared" si="830"/>
        <v>854</v>
      </c>
      <c r="DD1800" s="16"/>
      <c r="DE1800" s="16"/>
      <c r="DF1800" s="17"/>
      <c r="DG1800" s="16">
        <v>71</v>
      </c>
      <c r="DH1800" s="16">
        <f t="shared" si="831"/>
        <v>1273</v>
      </c>
      <c r="DI1800" s="16">
        <f t="shared" si="831"/>
        <v>5</v>
      </c>
      <c r="DJ1800" s="16">
        <f t="shared" si="832"/>
        <v>854</v>
      </c>
      <c r="DK1800" s="16">
        <f t="shared" si="833"/>
        <v>17</v>
      </c>
      <c r="DL1800" s="16">
        <f t="shared" si="833"/>
        <v>805</v>
      </c>
      <c r="DM1800" s="128">
        <v>0</v>
      </c>
      <c r="DN1800" s="16">
        <v>55</v>
      </c>
      <c r="DO1800" s="16"/>
      <c r="DP1800" s="16"/>
      <c r="DQ1800" s="16"/>
      <c r="DR1800" s="16"/>
      <c r="DS1800" s="16"/>
      <c r="DT1800" s="16"/>
      <c r="DU1800" s="16"/>
      <c r="DV1800" s="16"/>
      <c r="DW1800" s="138" t="s">
        <v>184</v>
      </c>
      <c r="DX1800" s="137" t="s">
        <v>273</v>
      </c>
      <c r="DY1800" s="137" t="s">
        <v>186</v>
      </c>
      <c r="DZ1800" s="17"/>
      <c r="EA1800" s="15"/>
      <c r="EB1800" s="15"/>
      <c r="EC1800" s="15"/>
      <c r="ED1800" s="15"/>
    </row>
    <row r="1801" spans="1:134" ht="15" hidden="1" customHeight="1" x14ac:dyDescent="0.3">
      <c r="A1801" s="154"/>
      <c r="B1801" s="139"/>
      <c r="C1801" s="561">
        <v>7</v>
      </c>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8">
        <f t="shared" si="827"/>
        <v>0</v>
      </c>
      <c r="AK1801" s="135">
        <v>1274</v>
      </c>
      <c r="AL1801" s="135">
        <v>5</v>
      </c>
      <c r="AM1801" s="194" t="s">
        <v>165</v>
      </c>
      <c r="AN1801" s="195" t="s">
        <v>2723</v>
      </c>
      <c r="AO1801" s="195" t="s">
        <v>352</v>
      </c>
      <c r="AP1801" s="195" t="s">
        <v>2335</v>
      </c>
      <c r="AQ1801" s="140" t="s">
        <v>2724</v>
      </c>
      <c r="AR1801" s="261">
        <v>0.5</v>
      </c>
      <c r="AS1801" s="12" t="s">
        <v>1579</v>
      </c>
      <c r="AT1801" s="12"/>
      <c r="AU1801" s="12"/>
      <c r="AV1801" s="12"/>
      <c r="AW1801" s="12"/>
      <c r="AX1801" s="12"/>
      <c r="AY1801" s="12"/>
      <c r="AZ1801" s="12"/>
      <c r="BA1801" s="12"/>
      <c r="BB1801" s="14"/>
      <c r="BC1801" s="14"/>
      <c r="BD1801" s="15"/>
      <c r="BE1801" s="137" t="s">
        <v>2725</v>
      </c>
      <c r="BF1801" s="11" t="s">
        <v>264</v>
      </c>
      <c r="BG1801" s="11" t="s">
        <v>265</v>
      </c>
      <c r="BH1801" s="11" t="s">
        <v>266</v>
      </c>
      <c r="BI1801" s="11" t="s">
        <v>1225</v>
      </c>
      <c r="BJ1801" s="11" t="s">
        <v>268</v>
      </c>
      <c r="BK1801" s="11" t="s">
        <v>269</v>
      </c>
      <c r="BL1801" s="11" t="s">
        <v>1026</v>
      </c>
      <c r="BM1801" s="11" t="s">
        <v>179</v>
      </c>
      <c r="BN1801" s="11" t="s">
        <v>182</v>
      </c>
      <c r="BO1801" s="11" t="s">
        <v>181</v>
      </c>
      <c r="BP1801" s="11" t="s">
        <v>272</v>
      </c>
      <c r="BQ1801" s="11" t="s">
        <v>182</v>
      </c>
      <c r="BR1801" s="11" t="s">
        <v>182</v>
      </c>
      <c r="BS1801" s="11" t="s">
        <v>183</v>
      </c>
      <c r="BT1801" s="11" t="s">
        <v>182</v>
      </c>
      <c r="BU1801" s="11"/>
      <c r="BV1801" s="15"/>
      <c r="BW1801" s="15"/>
      <c r="BX1801" s="15"/>
      <c r="BY1801" s="15"/>
      <c r="BZ1801" s="15"/>
      <c r="CA1801" s="15"/>
      <c r="CB1801" s="15"/>
      <c r="CC1801" s="15"/>
      <c r="CD1801" s="15"/>
      <c r="CE1801" s="15"/>
      <c r="CF1801" s="15"/>
      <c r="CG1801" s="15"/>
      <c r="CH1801" s="15"/>
      <c r="CI1801" s="15"/>
      <c r="CJ1801" s="15"/>
      <c r="CK1801" s="15"/>
      <c r="CL1801" s="15"/>
      <c r="CM1801" s="15"/>
      <c r="CN1801" s="15"/>
      <c r="CO1801" s="15"/>
      <c r="CP1801" s="15"/>
      <c r="CQ1801" s="15"/>
      <c r="CR1801" s="15"/>
      <c r="CS1801" s="15"/>
      <c r="CT1801" s="15"/>
      <c r="CU1801" s="15"/>
      <c r="CV1801" s="15"/>
      <c r="CW1801" s="15"/>
      <c r="CX1801" s="15"/>
      <c r="CY1801" s="15"/>
      <c r="CZ1801" s="15"/>
      <c r="DA1801" s="15"/>
      <c r="DB1801" s="16">
        <f t="shared" si="829"/>
        <v>0</v>
      </c>
      <c r="DC1801" s="16">
        <f t="shared" si="830"/>
        <v>855</v>
      </c>
      <c r="DD1801" s="16"/>
      <c r="DE1801" s="16"/>
      <c r="DF1801" s="17"/>
      <c r="DG1801" s="16">
        <v>72</v>
      </c>
      <c r="DH1801" s="16">
        <f t="shared" si="831"/>
        <v>1274</v>
      </c>
      <c r="DI1801" s="16">
        <f t="shared" si="831"/>
        <v>5</v>
      </c>
      <c r="DJ1801" s="16">
        <f t="shared" si="832"/>
        <v>855</v>
      </c>
      <c r="DK1801" s="16">
        <f t="shared" si="833"/>
        <v>17</v>
      </c>
      <c r="DL1801" s="16">
        <f t="shared" si="833"/>
        <v>817</v>
      </c>
      <c r="DM1801" s="13">
        <v>0</v>
      </c>
      <c r="DN1801" s="16">
        <v>55</v>
      </c>
      <c r="DO1801" s="16"/>
      <c r="DP1801" s="16"/>
      <c r="DQ1801" s="16"/>
      <c r="DR1801" s="16"/>
      <c r="DS1801" s="16"/>
      <c r="DT1801" s="16"/>
      <c r="DU1801" s="16"/>
      <c r="DV1801" s="16"/>
      <c r="DW1801" s="138" t="s">
        <v>184</v>
      </c>
      <c r="DX1801" s="137" t="s">
        <v>273</v>
      </c>
      <c r="DY1801" s="137" t="s">
        <v>186</v>
      </c>
      <c r="DZ1801" s="17"/>
      <c r="EA1801" s="15"/>
      <c r="EB1801" s="15"/>
      <c r="EC1801" s="15"/>
      <c r="ED1801" s="15"/>
    </row>
    <row r="1802" spans="1:134" ht="15" hidden="1" customHeight="1" x14ac:dyDescent="0.3">
      <c r="A1802" s="123"/>
      <c r="B1802" s="139"/>
      <c r="C1802" s="561">
        <v>8</v>
      </c>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8">
        <f t="shared" si="827"/>
        <v>0</v>
      </c>
      <c r="AK1802" s="129">
        <v>1275</v>
      </c>
      <c r="AL1802" s="129">
        <v>5</v>
      </c>
      <c r="AM1802" s="130" t="s">
        <v>165</v>
      </c>
      <c r="AN1802" s="131" t="s">
        <v>2726</v>
      </c>
      <c r="AO1802" s="131" t="s">
        <v>352</v>
      </c>
      <c r="AP1802" s="131" t="s">
        <v>2727</v>
      </c>
      <c r="AQ1802" s="140" t="s">
        <v>2728</v>
      </c>
      <c r="AR1802" s="133">
        <v>90</v>
      </c>
      <c r="AS1802" s="12" t="s">
        <v>1220</v>
      </c>
      <c r="AT1802" s="12"/>
      <c r="AU1802" s="12"/>
      <c r="AV1802" s="12"/>
      <c r="AW1802" s="12"/>
      <c r="AX1802" s="12"/>
      <c r="AY1802" s="12"/>
      <c r="AZ1802" s="12"/>
      <c r="BA1802" s="12"/>
      <c r="BB1802" s="14"/>
      <c r="BC1802" s="14"/>
      <c r="BD1802" s="15"/>
      <c r="BE1802" s="137" t="s">
        <v>2729</v>
      </c>
      <c r="BF1802" s="11" t="s">
        <v>264</v>
      </c>
      <c r="BG1802" s="11" t="s">
        <v>265</v>
      </c>
      <c r="BH1802" s="11" t="s">
        <v>266</v>
      </c>
      <c r="BI1802" s="11" t="s">
        <v>1225</v>
      </c>
      <c r="BJ1802" s="11" t="s">
        <v>268</v>
      </c>
      <c r="BK1802" s="11" t="s">
        <v>269</v>
      </c>
      <c r="BL1802" s="11" t="s">
        <v>1026</v>
      </c>
      <c r="BM1802" s="11" t="s">
        <v>179</v>
      </c>
      <c r="BN1802" s="11" t="s">
        <v>182</v>
      </c>
      <c r="BO1802" s="11" t="s">
        <v>181</v>
      </c>
      <c r="BP1802" s="11" t="s">
        <v>272</v>
      </c>
      <c r="BQ1802" s="11" t="s">
        <v>182</v>
      </c>
      <c r="BR1802" s="11" t="s">
        <v>182</v>
      </c>
      <c r="BS1802" s="11" t="s">
        <v>183</v>
      </c>
      <c r="BT1802" s="11" t="s">
        <v>182</v>
      </c>
      <c r="BU1802" s="11"/>
      <c r="BV1802" s="15"/>
      <c r="BW1802" s="15"/>
      <c r="BX1802" s="15"/>
      <c r="BY1802" s="15"/>
      <c r="BZ1802" s="15"/>
      <c r="CA1802" s="15"/>
      <c r="CB1802" s="15"/>
      <c r="CC1802" s="15"/>
      <c r="CD1802" s="15"/>
      <c r="CE1802" s="15"/>
      <c r="CF1802" s="15"/>
      <c r="CG1802" s="15"/>
      <c r="CH1802" s="15"/>
      <c r="CI1802" s="15"/>
      <c r="CJ1802" s="15"/>
      <c r="CK1802" s="15"/>
      <c r="CL1802" s="15"/>
      <c r="CM1802" s="15"/>
      <c r="CN1802" s="15"/>
      <c r="CO1802" s="15"/>
      <c r="CP1802" s="15"/>
      <c r="CQ1802" s="15"/>
      <c r="CR1802" s="15"/>
      <c r="CS1802" s="15"/>
      <c r="CT1802" s="15"/>
      <c r="CU1802" s="15"/>
      <c r="CV1802" s="15"/>
      <c r="CW1802" s="15"/>
      <c r="CX1802" s="15"/>
      <c r="CY1802" s="15"/>
      <c r="CZ1802" s="15"/>
      <c r="DA1802" s="15"/>
      <c r="DB1802" s="16">
        <f t="shared" si="829"/>
        <v>0</v>
      </c>
      <c r="DC1802" s="16">
        <f t="shared" si="830"/>
        <v>856</v>
      </c>
      <c r="DD1802" s="16"/>
      <c r="DE1802" s="16"/>
      <c r="DF1802" s="17"/>
      <c r="DG1802" s="16">
        <v>73</v>
      </c>
      <c r="DH1802" s="16">
        <f t="shared" si="831"/>
        <v>1275</v>
      </c>
      <c r="DI1802" s="16">
        <f t="shared" si="831"/>
        <v>5</v>
      </c>
      <c r="DJ1802" s="16">
        <f t="shared" si="832"/>
        <v>856</v>
      </c>
      <c r="DK1802" s="16">
        <f t="shared" si="833"/>
        <v>17</v>
      </c>
      <c r="DL1802" s="16">
        <f t="shared" si="833"/>
        <v>819</v>
      </c>
      <c r="DM1802" s="128">
        <v>0</v>
      </c>
      <c r="DN1802" s="16">
        <v>55</v>
      </c>
      <c r="DO1802" s="16"/>
      <c r="DP1802" s="16"/>
      <c r="DQ1802" s="16"/>
      <c r="DR1802" s="16"/>
      <c r="DS1802" s="16"/>
      <c r="DT1802" s="16"/>
      <c r="DU1802" s="16"/>
      <c r="DV1802" s="16"/>
      <c r="DW1802" s="138" t="s">
        <v>184</v>
      </c>
      <c r="DX1802" s="137" t="s">
        <v>273</v>
      </c>
      <c r="DY1802" s="137" t="s">
        <v>186</v>
      </c>
      <c r="DZ1802" s="17"/>
      <c r="EA1802" s="15"/>
      <c r="EB1802" s="15"/>
      <c r="EC1802" s="15"/>
      <c r="ED1802" s="15"/>
    </row>
    <row r="1803" spans="1:134" ht="15" hidden="1" customHeight="1" x14ac:dyDescent="0.3">
      <c r="A1803" s="123"/>
      <c r="B1803" s="139"/>
      <c r="C1803" s="561">
        <v>9</v>
      </c>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8">
        <f t="shared" si="827"/>
        <v>0</v>
      </c>
      <c r="AK1803" s="135">
        <v>1276</v>
      </c>
      <c r="AL1803" s="135">
        <v>5</v>
      </c>
      <c r="AM1803" s="194" t="s">
        <v>165</v>
      </c>
      <c r="AN1803" s="195" t="s">
        <v>2730</v>
      </c>
      <c r="AO1803" s="195" t="s">
        <v>352</v>
      </c>
      <c r="AP1803" s="195" t="s">
        <v>189</v>
      </c>
      <c r="AQ1803" s="12"/>
      <c r="AR1803" s="12"/>
      <c r="AS1803" s="12"/>
      <c r="AT1803" s="12"/>
      <c r="AU1803" s="12"/>
      <c r="AV1803" s="12"/>
      <c r="AW1803" s="12"/>
      <c r="AX1803" s="12"/>
      <c r="AY1803" s="12"/>
      <c r="AZ1803" s="12"/>
      <c r="BA1803" s="12"/>
      <c r="BB1803" s="14"/>
      <c r="BC1803" s="14"/>
      <c r="BD1803" s="15"/>
      <c r="BE1803" s="137" t="s">
        <v>2731</v>
      </c>
      <c r="BF1803" s="11" t="s">
        <v>264</v>
      </c>
      <c r="BG1803" s="11" t="s">
        <v>265</v>
      </c>
      <c r="BH1803" s="11" t="s">
        <v>266</v>
      </c>
      <c r="BI1803" s="11" t="s">
        <v>1225</v>
      </c>
      <c r="BJ1803" s="11" t="s">
        <v>268</v>
      </c>
      <c r="BK1803" s="11" t="s">
        <v>269</v>
      </c>
      <c r="BL1803" s="11" t="s">
        <v>1026</v>
      </c>
      <c r="BM1803" s="11" t="s">
        <v>179</v>
      </c>
      <c r="BN1803" s="11" t="s">
        <v>182</v>
      </c>
      <c r="BO1803" s="11" t="s">
        <v>181</v>
      </c>
      <c r="BP1803" s="11" t="s">
        <v>272</v>
      </c>
      <c r="BQ1803" s="11" t="s">
        <v>182</v>
      </c>
      <c r="BR1803" s="11" t="s">
        <v>182</v>
      </c>
      <c r="BS1803" s="11" t="s">
        <v>183</v>
      </c>
      <c r="BT1803" s="11" t="s">
        <v>182</v>
      </c>
      <c r="BU1803" s="11"/>
      <c r="BV1803" s="15"/>
      <c r="BW1803" s="15"/>
      <c r="BX1803" s="15"/>
      <c r="BY1803" s="15"/>
      <c r="BZ1803" s="15"/>
      <c r="CA1803" s="15"/>
      <c r="CB1803" s="15"/>
      <c r="CC1803" s="15"/>
      <c r="CD1803" s="15"/>
      <c r="CE1803" s="15"/>
      <c r="CF1803" s="15"/>
      <c r="CG1803" s="15"/>
      <c r="CH1803" s="15"/>
      <c r="CI1803" s="15"/>
      <c r="CJ1803" s="15"/>
      <c r="CK1803" s="15"/>
      <c r="CL1803" s="15"/>
      <c r="CM1803" s="15"/>
      <c r="CN1803" s="15"/>
      <c r="CO1803" s="15"/>
      <c r="CP1803" s="15"/>
      <c r="CQ1803" s="15"/>
      <c r="CR1803" s="15"/>
      <c r="CS1803" s="15"/>
      <c r="CT1803" s="15"/>
      <c r="CU1803" s="15"/>
      <c r="CV1803" s="15"/>
      <c r="CW1803" s="15"/>
      <c r="CX1803" s="15"/>
      <c r="CY1803" s="15"/>
      <c r="CZ1803" s="15"/>
      <c r="DA1803" s="15"/>
      <c r="DB1803" s="16">
        <f t="shared" si="829"/>
        <v>0</v>
      </c>
      <c r="DC1803" s="16">
        <f t="shared" si="830"/>
        <v>857</v>
      </c>
      <c r="DD1803" s="16"/>
      <c r="DE1803" s="16"/>
      <c r="DF1803" s="17"/>
      <c r="DG1803" s="16">
        <v>74</v>
      </c>
      <c r="DH1803" s="16">
        <f t="shared" si="831"/>
        <v>1276</v>
      </c>
      <c r="DI1803" s="16">
        <f t="shared" si="831"/>
        <v>5</v>
      </c>
      <c r="DJ1803" s="16">
        <f t="shared" si="832"/>
        <v>857</v>
      </c>
      <c r="DK1803" s="16">
        <f t="shared" si="833"/>
        <v>17</v>
      </c>
      <c r="DL1803" s="16">
        <f t="shared" si="833"/>
        <v>4369</v>
      </c>
      <c r="DM1803" s="13">
        <v>0</v>
      </c>
      <c r="DN1803" s="16">
        <v>55</v>
      </c>
      <c r="DO1803" s="16"/>
      <c r="DP1803" s="16"/>
      <c r="DQ1803" s="16"/>
      <c r="DR1803" s="16"/>
      <c r="DS1803" s="16"/>
      <c r="DT1803" s="16"/>
      <c r="DU1803" s="16"/>
      <c r="DV1803" s="16"/>
      <c r="DW1803" s="138" t="s">
        <v>184</v>
      </c>
      <c r="DX1803" s="137" t="s">
        <v>273</v>
      </c>
      <c r="DY1803" s="137" t="s">
        <v>186</v>
      </c>
      <c r="DZ1803" s="17"/>
      <c r="EA1803" s="15"/>
      <c r="EB1803" s="15"/>
      <c r="EC1803" s="15"/>
      <c r="ED1803" s="15"/>
    </row>
    <row r="1804" spans="1:134" ht="15" hidden="1" customHeight="1" x14ac:dyDescent="0.3">
      <c r="A1804" s="220"/>
      <c r="B1804" s="337" t="s">
        <v>2682</v>
      </c>
      <c r="C1804" s="561">
        <v>10</v>
      </c>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8">
        <f t="shared" si="827"/>
        <v>0</v>
      </c>
      <c r="AK1804" s="129">
        <v>1277</v>
      </c>
      <c r="AL1804" s="129">
        <v>5</v>
      </c>
      <c r="AM1804" s="130" t="s">
        <v>165</v>
      </c>
      <c r="AN1804" s="131" t="s">
        <v>2732</v>
      </c>
      <c r="AO1804" s="131" t="s">
        <v>352</v>
      </c>
      <c r="AP1804" s="131" t="s">
        <v>189</v>
      </c>
      <c r="AQ1804" s="12"/>
      <c r="AR1804" s="12"/>
      <c r="AS1804" s="12"/>
      <c r="AT1804" s="12"/>
      <c r="AU1804" s="12"/>
      <c r="AV1804" s="12"/>
      <c r="AW1804" s="12"/>
      <c r="AX1804" s="12"/>
      <c r="AY1804" s="12"/>
      <c r="AZ1804" s="12"/>
      <c r="BA1804" s="12"/>
      <c r="BB1804" s="14"/>
      <c r="BC1804" s="14"/>
      <c r="BD1804" s="15"/>
      <c r="BE1804" s="137" t="s">
        <v>2733</v>
      </c>
      <c r="BF1804" s="11" t="s">
        <v>264</v>
      </c>
      <c r="BG1804" s="11" t="s">
        <v>265</v>
      </c>
      <c r="BH1804" s="11" t="s">
        <v>266</v>
      </c>
      <c r="BI1804" s="11" t="s">
        <v>1225</v>
      </c>
      <c r="BJ1804" s="11" t="s">
        <v>268</v>
      </c>
      <c r="BK1804" s="11" t="s">
        <v>269</v>
      </c>
      <c r="BL1804" s="11" t="s">
        <v>1026</v>
      </c>
      <c r="BM1804" s="11" t="s">
        <v>179</v>
      </c>
      <c r="BN1804" s="11" t="s">
        <v>182</v>
      </c>
      <c r="BO1804" s="11" t="s">
        <v>181</v>
      </c>
      <c r="BP1804" s="11" t="s">
        <v>272</v>
      </c>
      <c r="BQ1804" s="11" t="s">
        <v>182</v>
      </c>
      <c r="BR1804" s="11" t="s">
        <v>182</v>
      </c>
      <c r="BS1804" s="11" t="s">
        <v>183</v>
      </c>
      <c r="BT1804" s="11" t="s">
        <v>182</v>
      </c>
      <c r="BU1804" s="11"/>
      <c r="BV1804" s="15"/>
      <c r="BW1804" s="15"/>
      <c r="BX1804" s="15"/>
      <c r="BY1804" s="15"/>
      <c r="BZ1804" s="15"/>
      <c r="CA1804" s="15"/>
      <c r="CB1804" s="15"/>
      <c r="CC1804" s="15"/>
      <c r="CD1804" s="15"/>
      <c r="CE1804" s="15"/>
      <c r="CF1804" s="15"/>
      <c r="CG1804" s="15"/>
      <c r="CH1804" s="15"/>
      <c r="CI1804" s="15"/>
      <c r="CJ1804" s="15"/>
      <c r="CK1804" s="15"/>
      <c r="CL1804" s="15"/>
      <c r="CM1804" s="15"/>
      <c r="CN1804" s="15"/>
      <c r="CO1804" s="15"/>
      <c r="CP1804" s="15"/>
      <c r="CQ1804" s="15"/>
      <c r="CR1804" s="15"/>
      <c r="CS1804" s="15"/>
      <c r="CT1804" s="15"/>
      <c r="CU1804" s="15"/>
      <c r="CV1804" s="15"/>
      <c r="CW1804" s="15"/>
      <c r="CX1804" s="15"/>
      <c r="CY1804" s="15"/>
      <c r="CZ1804" s="15"/>
      <c r="DA1804" s="15"/>
      <c r="DB1804" s="16">
        <f t="shared" si="829"/>
        <v>0</v>
      </c>
      <c r="DC1804" s="16">
        <f t="shared" si="830"/>
        <v>864</v>
      </c>
      <c r="DD1804" s="16"/>
      <c r="DE1804" s="16"/>
      <c r="DF1804" s="17"/>
      <c r="DG1804" s="16">
        <v>75</v>
      </c>
      <c r="DH1804" s="16">
        <f t="shared" si="831"/>
        <v>1277</v>
      </c>
      <c r="DI1804" s="16">
        <f t="shared" si="831"/>
        <v>5</v>
      </c>
      <c r="DJ1804" s="16">
        <f t="shared" si="832"/>
        <v>864</v>
      </c>
      <c r="DK1804" s="16">
        <f t="shared" si="833"/>
        <v>17</v>
      </c>
      <c r="DL1804" s="16">
        <f t="shared" si="833"/>
        <v>4369</v>
      </c>
      <c r="DM1804" s="128">
        <v>0</v>
      </c>
      <c r="DN1804" s="16">
        <v>55</v>
      </c>
      <c r="DO1804" s="16"/>
      <c r="DP1804" s="16"/>
      <c r="DQ1804" s="16"/>
      <c r="DR1804" s="16"/>
      <c r="DS1804" s="16"/>
      <c r="DT1804" s="16"/>
      <c r="DU1804" s="16"/>
      <c r="DV1804" s="16"/>
      <c r="DW1804" s="138" t="s">
        <v>184</v>
      </c>
      <c r="DX1804" s="137" t="s">
        <v>273</v>
      </c>
      <c r="DY1804" s="137" t="s">
        <v>186</v>
      </c>
      <c r="DZ1804" s="17"/>
      <c r="EA1804" s="15"/>
      <c r="EB1804" s="15"/>
      <c r="EC1804" s="15"/>
      <c r="ED1804" s="15"/>
    </row>
    <row r="1805" spans="1:134" ht="15" hidden="1" customHeight="1" x14ac:dyDescent="0.3">
      <c r="A1805" s="220"/>
      <c r="B1805" s="337" t="s">
        <v>274</v>
      </c>
      <c r="C1805" s="561">
        <v>11</v>
      </c>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8">
        <f t="shared" si="827"/>
        <v>0</v>
      </c>
      <c r="AK1805" s="129">
        <v>1278</v>
      </c>
      <c r="AL1805" s="129">
        <v>5</v>
      </c>
      <c r="AM1805" s="130" t="s">
        <v>165</v>
      </c>
      <c r="AN1805" s="131" t="s">
        <v>1819</v>
      </c>
      <c r="AO1805" s="131" t="s">
        <v>352</v>
      </c>
      <c r="AP1805" s="131" t="s">
        <v>2734</v>
      </c>
      <c r="AQ1805" s="12"/>
      <c r="AR1805" s="12"/>
      <c r="AS1805" s="12"/>
      <c r="AT1805" s="12"/>
      <c r="AU1805" s="12"/>
      <c r="AV1805" s="12"/>
      <c r="AW1805" s="12"/>
      <c r="AX1805" s="12"/>
      <c r="AY1805" s="12"/>
      <c r="AZ1805" s="12"/>
      <c r="BA1805" s="12"/>
      <c r="BB1805" s="14"/>
      <c r="BC1805" s="14"/>
      <c r="BD1805" s="15"/>
      <c r="BE1805" s="137" t="s">
        <v>2735</v>
      </c>
      <c r="BF1805" s="11" t="s">
        <v>264</v>
      </c>
      <c r="BG1805" s="11" t="s">
        <v>265</v>
      </c>
      <c r="BH1805" s="11" t="s">
        <v>266</v>
      </c>
      <c r="BI1805" s="11" t="s">
        <v>1225</v>
      </c>
      <c r="BJ1805" s="11" t="s">
        <v>268</v>
      </c>
      <c r="BK1805" s="11" t="s">
        <v>269</v>
      </c>
      <c r="BL1805" s="11" t="s">
        <v>1026</v>
      </c>
      <c r="BM1805" s="11" t="s">
        <v>179</v>
      </c>
      <c r="BN1805" s="11" t="s">
        <v>182</v>
      </c>
      <c r="BO1805" s="11" t="s">
        <v>181</v>
      </c>
      <c r="BP1805" s="11" t="s">
        <v>272</v>
      </c>
      <c r="BQ1805" s="11" t="s">
        <v>182</v>
      </c>
      <c r="BR1805" s="11" t="s">
        <v>182</v>
      </c>
      <c r="BS1805" s="11" t="s">
        <v>183</v>
      </c>
      <c r="BT1805" s="11" t="s">
        <v>182</v>
      </c>
      <c r="BU1805" s="11"/>
      <c r="BV1805" s="15"/>
      <c r="BW1805" s="15"/>
      <c r="BX1805" s="15"/>
      <c r="BY1805" s="15"/>
      <c r="BZ1805" s="15"/>
      <c r="CA1805" s="15"/>
      <c r="CB1805" s="15"/>
      <c r="CC1805" s="15"/>
      <c r="CD1805" s="15"/>
      <c r="CE1805" s="15"/>
      <c r="CF1805" s="15"/>
      <c r="CG1805" s="15"/>
      <c r="CH1805" s="15"/>
      <c r="CI1805" s="15"/>
      <c r="CJ1805" s="15"/>
      <c r="CK1805" s="15"/>
      <c r="CL1805" s="15"/>
      <c r="CM1805" s="15"/>
      <c r="CN1805" s="15"/>
      <c r="CO1805" s="15"/>
      <c r="CP1805" s="15"/>
      <c r="CQ1805" s="15"/>
      <c r="CR1805" s="15"/>
      <c r="CS1805" s="15"/>
      <c r="CT1805" s="15"/>
      <c r="CU1805" s="15"/>
      <c r="CV1805" s="15"/>
      <c r="CW1805" s="15"/>
      <c r="CX1805" s="15"/>
      <c r="CY1805" s="15"/>
      <c r="CZ1805" s="15"/>
      <c r="DA1805" s="15"/>
      <c r="DB1805" s="16">
        <f>IF(UPPER(TRIM(AM1805))="P", 0, IF(UPPER(TRIM(AM1805))="C", 16384, IF(UPPER(TRIM(AM1805))="B", 32768, IF(UPPER(TRIM(AM1805))="U", 49152, -1))))</f>
        <v>0</v>
      </c>
      <c r="DC1805" s="16">
        <f>HEX2DEC(AN1805)</f>
        <v>865</v>
      </c>
      <c r="DD1805" s="16"/>
      <c r="DE1805" s="16"/>
      <c r="DF1805" s="17"/>
      <c r="DG1805" s="16">
        <v>1023</v>
      </c>
      <c r="DH1805" s="16">
        <f>AK1805</f>
        <v>1278</v>
      </c>
      <c r="DI1805" s="16">
        <f>AL1805</f>
        <v>5</v>
      </c>
      <c r="DJ1805" s="16">
        <f>DB1805 + DC1805</f>
        <v>865</v>
      </c>
      <c r="DK1805" s="16">
        <f>HEX2DEC(AO1805)</f>
        <v>17</v>
      </c>
      <c r="DL1805" s="16">
        <f>HEX2DEC(AP1805)</f>
        <v>9008</v>
      </c>
      <c r="DM1805" s="128">
        <v>0</v>
      </c>
      <c r="DN1805" s="16">
        <v>55</v>
      </c>
      <c r="DO1805" s="16"/>
      <c r="DP1805" s="16"/>
      <c r="DQ1805" s="16"/>
      <c r="DR1805" s="16"/>
      <c r="DS1805" s="16"/>
      <c r="DT1805" s="16"/>
      <c r="DU1805" s="16"/>
      <c r="DV1805" s="16"/>
      <c r="DW1805" s="138" t="s">
        <v>184</v>
      </c>
      <c r="DX1805" s="137" t="s">
        <v>273</v>
      </c>
      <c r="DY1805" s="137" t="s">
        <v>186</v>
      </c>
      <c r="DZ1805" s="17"/>
      <c r="EA1805" s="15"/>
      <c r="EB1805" s="15"/>
      <c r="EC1805" s="15"/>
      <c r="ED1805" s="15"/>
    </row>
    <row r="1806" spans="1:134" ht="15" hidden="1" customHeight="1" x14ac:dyDescent="0.3">
      <c r="A1806" s="220"/>
      <c r="B1806" s="337"/>
      <c r="C1806" s="561">
        <v>12</v>
      </c>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8">
        <f t="shared" si="827"/>
        <v>0</v>
      </c>
      <c r="AK1806" s="129">
        <v>1279</v>
      </c>
      <c r="AL1806" s="129">
        <v>5</v>
      </c>
      <c r="AM1806" s="130" t="s">
        <v>165</v>
      </c>
      <c r="AN1806" s="131" t="s">
        <v>1824</v>
      </c>
      <c r="AO1806" s="131" t="s">
        <v>352</v>
      </c>
      <c r="AP1806" s="131" t="s">
        <v>2736</v>
      </c>
      <c r="AQ1806" s="12"/>
      <c r="AR1806" s="12"/>
      <c r="AS1806" s="12"/>
      <c r="AT1806" s="12"/>
      <c r="AU1806" s="12"/>
      <c r="AV1806" s="12"/>
      <c r="AW1806" s="12"/>
      <c r="AX1806" s="12"/>
      <c r="AY1806" s="12"/>
      <c r="AZ1806" s="12"/>
      <c r="BA1806" s="12"/>
      <c r="BB1806" s="14"/>
      <c r="BC1806" s="14"/>
      <c r="BD1806" s="15"/>
      <c r="BE1806" s="137" t="s">
        <v>2737</v>
      </c>
      <c r="BF1806" s="11" t="s">
        <v>264</v>
      </c>
      <c r="BG1806" s="11" t="s">
        <v>265</v>
      </c>
      <c r="BH1806" s="11" t="s">
        <v>266</v>
      </c>
      <c r="BI1806" s="11" t="s">
        <v>1225</v>
      </c>
      <c r="BJ1806" s="11" t="s">
        <v>268</v>
      </c>
      <c r="BK1806" s="11" t="s">
        <v>269</v>
      </c>
      <c r="BL1806" s="11" t="s">
        <v>1026</v>
      </c>
      <c r="BM1806" s="11" t="s">
        <v>179</v>
      </c>
      <c r="BN1806" s="11" t="s">
        <v>182</v>
      </c>
      <c r="BO1806" s="11" t="s">
        <v>181</v>
      </c>
      <c r="BP1806" s="11" t="s">
        <v>272</v>
      </c>
      <c r="BQ1806" s="11" t="s">
        <v>182</v>
      </c>
      <c r="BR1806" s="11" t="s">
        <v>182</v>
      </c>
      <c r="BS1806" s="11" t="s">
        <v>183</v>
      </c>
      <c r="BT1806" s="11" t="s">
        <v>182</v>
      </c>
      <c r="BU1806" s="11"/>
      <c r="BV1806" s="15"/>
      <c r="BW1806" s="15"/>
      <c r="BX1806" s="15"/>
      <c r="BY1806" s="15"/>
      <c r="BZ1806" s="15"/>
      <c r="CA1806" s="15"/>
      <c r="CB1806" s="15"/>
      <c r="CC1806" s="15"/>
      <c r="CD1806" s="15"/>
      <c r="CE1806" s="15"/>
      <c r="CF1806" s="15"/>
      <c r="CG1806" s="15"/>
      <c r="CH1806" s="15"/>
      <c r="CI1806" s="15"/>
      <c r="CJ1806" s="15"/>
      <c r="CK1806" s="15"/>
      <c r="CL1806" s="15"/>
      <c r="CM1806" s="15"/>
      <c r="CN1806" s="15"/>
      <c r="CO1806" s="15"/>
      <c r="CP1806" s="15"/>
      <c r="CQ1806" s="15"/>
      <c r="CR1806" s="15"/>
      <c r="CS1806" s="15"/>
      <c r="CT1806" s="15"/>
      <c r="CU1806" s="15"/>
      <c r="CV1806" s="15"/>
      <c r="CW1806" s="15"/>
      <c r="CX1806" s="15"/>
      <c r="CY1806" s="15"/>
      <c r="CZ1806" s="15"/>
      <c r="DA1806" s="15"/>
      <c r="DB1806" s="16">
        <f>IF(UPPER(TRIM(AM1806))="P", 0, IF(UPPER(TRIM(AM1806))="C", 16384, IF(UPPER(TRIM(AM1806))="B", 32768, IF(UPPER(TRIM(AM1806))="U", 49152, -1))))</f>
        <v>0</v>
      </c>
      <c r="DC1806" s="16">
        <f>HEX2DEC(AN1806)</f>
        <v>866</v>
      </c>
      <c r="DD1806" s="16"/>
      <c r="DE1806" s="16"/>
      <c r="DF1806" s="17"/>
      <c r="DG1806" s="16">
        <v>1024</v>
      </c>
      <c r="DH1806" s="16">
        <f>AK1806</f>
        <v>1279</v>
      </c>
      <c r="DI1806" s="16">
        <f>AL1806</f>
        <v>5</v>
      </c>
      <c r="DJ1806" s="16">
        <f>DB1806 + DC1806</f>
        <v>866</v>
      </c>
      <c r="DK1806" s="16">
        <f>HEX2DEC(AO1806)</f>
        <v>17</v>
      </c>
      <c r="DL1806" s="16">
        <f>HEX2DEC(AP1806)</f>
        <v>9011</v>
      </c>
      <c r="DM1806" s="128">
        <v>0</v>
      </c>
      <c r="DN1806" s="16">
        <v>55</v>
      </c>
      <c r="DO1806" s="16"/>
      <c r="DP1806" s="16"/>
      <c r="DQ1806" s="16"/>
      <c r="DR1806" s="16"/>
      <c r="DS1806" s="16"/>
      <c r="DT1806" s="16"/>
      <c r="DU1806" s="16"/>
      <c r="DV1806" s="16"/>
      <c r="DW1806" s="138" t="s">
        <v>184</v>
      </c>
      <c r="DX1806" s="137" t="s">
        <v>273</v>
      </c>
      <c r="DY1806" s="137" t="s">
        <v>186</v>
      </c>
      <c r="DZ1806" s="17"/>
      <c r="EA1806" s="15"/>
      <c r="EB1806" s="15"/>
      <c r="EC1806" s="15"/>
      <c r="ED1806" s="15"/>
    </row>
    <row r="1807" spans="1:134" ht="15" hidden="1" customHeight="1" x14ac:dyDescent="0.3">
      <c r="A1807" s="154"/>
      <c r="B1807" s="139"/>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48"/>
      <c r="AK1807" s="12"/>
      <c r="AL1807" s="12"/>
      <c r="AM1807" s="149"/>
      <c r="AN1807" s="150"/>
      <c r="AO1807" s="150"/>
      <c r="AP1807" s="150"/>
      <c r="AQ1807" s="12"/>
      <c r="AR1807" s="12"/>
      <c r="AS1807" s="12"/>
      <c r="AT1807" s="12"/>
      <c r="AU1807" s="12"/>
      <c r="AV1807" s="12"/>
      <c r="AW1807" s="12"/>
      <c r="AX1807" s="12"/>
      <c r="AY1807" s="12"/>
      <c r="AZ1807" s="12"/>
      <c r="BA1807" s="12"/>
      <c r="BB1807" s="14"/>
      <c r="BC1807" s="14"/>
      <c r="BD1807" s="15"/>
      <c r="BE1807" s="137" t="s">
        <v>183</v>
      </c>
      <c r="BF1807" s="146"/>
      <c r="BG1807" s="146"/>
      <c r="BH1807" s="146"/>
      <c r="BI1807" s="11" t="s">
        <v>183</v>
      </c>
      <c r="BJ1807" s="11" t="s">
        <v>183</v>
      </c>
      <c r="BK1807" s="11" t="s">
        <v>183</v>
      </c>
      <c r="BL1807" s="11" t="s">
        <v>183</v>
      </c>
      <c r="BM1807" s="11" t="s">
        <v>183</v>
      </c>
      <c r="BN1807" s="11" t="s">
        <v>183</v>
      </c>
      <c r="BO1807" s="11" t="s">
        <v>183</v>
      </c>
      <c r="BP1807" s="11" t="s">
        <v>183</v>
      </c>
      <c r="BQ1807" s="11" t="s">
        <v>183</v>
      </c>
      <c r="BR1807" s="11" t="s">
        <v>183</v>
      </c>
      <c r="BS1807" s="11" t="s">
        <v>183</v>
      </c>
      <c r="BT1807" s="11" t="s">
        <v>183</v>
      </c>
      <c r="BU1807" s="11"/>
      <c r="BV1807" s="15"/>
      <c r="BW1807" s="15"/>
      <c r="BX1807" s="15"/>
      <c r="BY1807" s="15"/>
      <c r="BZ1807" s="15"/>
      <c r="CA1807" s="15"/>
      <c r="CB1807" s="15"/>
      <c r="CC1807" s="15"/>
      <c r="CD1807" s="15"/>
      <c r="CE1807" s="15"/>
      <c r="CF1807" s="15"/>
      <c r="CG1807" s="15"/>
      <c r="CH1807" s="15"/>
      <c r="CI1807" s="15"/>
      <c r="CJ1807" s="15"/>
      <c r="CK1807" s="15"/>
      <c r="CL1807" s="15"/>
      <c r="CM1807" s="15"/>
      <c r="CN1807" s="15"/>
      <c r="CO1807" s="15"/>
      <c r="CP1807" s="15"/>
      <c r="CQ1807" s="15"/>
      <c r="CR1807" s="15"/>
      <c r="CS1807" s="15"/>
      <c r="CT1807" s="15"/>
      <c r="CU1807" s="15"/>
      <c r="CV1807" s="15"/>
      <c r="CW1807" s="15"/>
      <c r="CX1807" s="15"/>
      <c r="CY1807" s="15"/>
      <c r="CZ1807" s="15"/>
      <c r="DA1807" s="15"/>
      <c r="DB1807" s="16"/>
      <c r="DC1807" s="16"/>
      <c r="DD1807" s="16"/>
      <c r="DE1807" s="16"/>
      <c r="DF1807" s="17"/>
      <c r="DG1807" s="16"/>
      <c r="DH1807" s="16"/>
      <c r="DI1807" s="16"/>
      <c r="DJ1807" s="16"/>
      <c r="DK1807" s="16"/>
      <c r="DL1807" s="16"/>
      <c r="DM1807" s="13"/>
      <c r="DN1807" s="16"/>
      <c r="DO1807" s="16"/>
      <c r="DP1807" s="16"/>
      <c r="DQ1807" s="16"/>
      <c r="DR1807" s="16"/>
      <c r="DS1807" s="16"/>
      <c r="DT1807" s="16"/>
      <c r="DU1807" s="16"/>
      <c r="DV1807" s="16"/>
      <c r="DW1807" s="138"/>
      <c r="DX1807" s="137"/>
      <c r="DY1807" s="137"/>
      <c r="DZ1807" s="17"/>
      <c r="EA1807" s="15"/>
      <c r="EB1807" s="15"/>
      <c r="EC1807" s="15"/>
      <c r="ED1807" s="15"/>
    </row>
    <row r="1808" spans="1:134" ht="15" hidden="1" customHeight="1" x14ac:dyDescent="0.3">
      <c r="A1808" s="154"/>
      <c r="B1808" s="139"/>
      <c r="C1808" s="553" t="s">
        <v>2738</v>
      </c>
      <c r="D1808" s="152"/>
      <c r="E1808" s="228"/>
      <c r="F1808" s="152"/>
      <c r="G1808" s="151"/>
      <c r="H1808" s="151"/>
      <c r="I1808" s="151"/>
      <c r="J1808" s="151"/>
      <c r="K1808" s="243"/>
      <c r="L1808" s="152"/>
      <c r="M1808" s="200"/>
      <c r="N1808" s="152"/>
      <c r="O1808" s="152"/>
      <c r="P1808" s="152"/>
      <c r="Q1808" s="152"/>
      <c r="R1808" s="152"/>
      <c r="S1808" s="152"/>
      <c r="T1808" s="152"/>
      <c r="U1808" s="152"/>
      <c r="V1808" s="152"/>
      <c r="W1808" s="152"/>
      <c r="X1808" s="152"/>
      <c r="Y1808" s="152"/>
      <c r="Z1808" s="152"/>
      <c r="AA1808" s="152"/>
      <c r="AB1808" s="152"/>
      <c r="AC1808" s="152"/>
      <c r="AD1808" s="152"/>
      <c r="AE1808" s="152"/>
      <c r="AF1808" s="152"/>
      <c r="AG1808" s="152"/>
      <c r="AH1808" s="152"/>
      <c r="AI1808" s="152"/>
      <c r="AJ1808" s="128">
        <f t="shared" ref="AJ1808:AJ1819" si="834">IF($DM1808=0,0,(IF(_xlfn.BITAND($DM1808, 128),"8,", "") &amp; IF(_xlfn.BITAND($DM1808,64),"7,", "") &amp; IF(_xlfn.BITAND($DM1808,7), _xlfn.BITAND($DM1808,7) &amp; ",", "") &amp; IF(_xlfn.BITAND($DM1808, 56), _xlfn.BITAND($DM1808, 56)/8, "")))</f>
        <v>0</v>
      </c>
      <c r="AK1808" s="129">
        <v>1268</v>
      </c>
      <c r="AL1808" s="129">
        <v>6</v>
      </c>
      <c r="AM1808" s="130" t="s">
        <v>165</v>
      </c>
      <c r="AN1808" s="131" t="s">
        <v>2705</v>
      </c>
      <c r="AO1808" s="131" t="s">
        <v>343</v>
      </c>
      <c r="AP1808" s="131" t="s">
        <v>1407</v>
      </c>
      <c r="AQ1808" s="508" t="s">
        <v>2706</v>
      </c>
      <c r="AR1808" s="447"/>
      <c r="AS1808" s="447"/>
      <c r="AT1808" s="134">
        <v>10</v>
      </c>
      <c r="AU1808" s="134">
        <v>5</v>
      </c>
      <c r="AV1808" s="12" t="s">
        <v>2707</v>
      </c>
      <c r="AW1808" s="135">
        <v>0</v>
      </c>
      <c r="AX1808" s="135">
        <v>0</v>
      </c>
      <c r="AY1808" s="135">
        <v>0</v>
      </c>
      <c r="AZ1808" s="135">
        <v>0</v>
      </c>
      <c r="BA1808" s="135">
        <v>0</v>
      </c>
      <c r="BB1808" s="136"/>
      <c r="BC1808" s="136"/>
      <c r="BD1808" s="15"/>
      <c r="BE1808" s="137" t="s">
        <v>2739</v>
      </c>
      <c r="BF1808" s="11" t="s">
        <v>264</v>
      </c>
      <c r="BG1808" s="11" t="s">
        <v>265</v>
      </c>
      <c r="BH1808" s="11" t="s">
        <v>266</v>
      </c>
      <c r="BI1808" s="11" t="s">
        <v>1225</v>
      </c>
      <c r="BJ1808" s="11" t="s">
        <v>268</v>
      </c>
      <c r="BK1808" s="11" t="s">
        <v>269</v>
      </c>
      <c r="BL1808" s="11" t="s">
        <v>1026</v>
      </c>
      <c r="BM1808" s="11" t="s">
        <v>179</v>
      </c>
      <c r="BN1808" s="11" t="s">
        <v>182</v>
      </c>
      <c r="BO1808" s="11" t="s">
        <v>181</v>
      </c>
      <c r="BP1808" s="11" t="s">
        <v>272</v>
      </c>
      <c r="BQ1808" s="11" t="s">
        <v>182</v>
      </c>
      <c r="BR1808" s="11" t="s">
        <v>182</v>
      </c>
      <c r="BS1808" s="11" t="s">
        <v>183</v>
      </c>
      <c r="BT1808" s="11" t="s">
        <v>182</v>
      </c>
      <c r="BU1808" s="11"/>
      <c r="BV1808" s="15">
        <f>IF(UPPER(TRIM(D1808))="X",1,0)</f>
        <v>0</v>
      </c>
      <c r="BW1808" s="15">
        <f>IF(UPPER(TRIM(E1808))="X",1,0)</f>
        <v>0</v>
      </c>
      <c r="BX1808" s="15">
        <f>IF(UPPER(TRIM(F1808))="X",1,0)</f>
        <v>0</v>
      </c>
      <c r="BY1808" s="15">
        <f>IF(UPPER(TRIM(G1808))="X",1,0)</f>
        <v>0</v>
      </c>
      <c r="BZ1808" s="15">
        <f>IF(UPPER(TRIM(H1808))="X",1,0)</f>
        <v>0</v>
      </c>
      <c r="CA1808" s="15">
        <f>IF(UPPER(TRIM(J1808))="X",1,0)</f>
        <v>0</v>
      </c>
      <c r="CB1808" s="15">
        <f>IF(UPPER(TRIM(L1808))="X",1,0)</f>
        <v>0</v>
      </c>
      <c r="CC1808" s="15">
        <f>IF(UPPER(TRIM(M1808))="X",1,0)</f>
        <v>0</v>
      </c>
      <c r="CD1808" s="15">
        <f>IF(UPPER(TRIM(I1808))="X",1,0)</f>
        <v>0</v>
      </c>
      <c r="CE1808" s="15">
        <f>IF(UPPER(TRIM(K1808))="X",1,0)</f>
        <v>0</v>
      </c>
      <c r="CF1808" s="15">
        <f t="shared" ref="CF1808:DA1808" si="835">IF(UPPER(TRIM(N1808))="X",1,0)</f>
        <v>0</v>
      </c>
      <c r="CG1808" s="15">
        <f t="shared" si="835"/>
        <v>0</v>
      </c>
      <c r="CH1808" s="15">
        <f t="shared" si="835"/>
        <v>0</v>
      </c>
      <c r="CI1808" s="15">
        <f t="shared" si="835"/>
        <v>0</v>
      </c>
      <c r="CJ1808" s="15">
        <f t="shared" si="835"/>
        <v>0</v>
      </c>
      <c r="CK1808" s="15">
        <f t="shared" si="835"/>
        <v>0</v>
      </c>
      <c r="CL1808" s="15">
        <f t="shared" si="835"/>
        <v>0</v>
      </c>
      <c r="CM1808" s="15">
        <f t="shared" si="835"/>
        <v>0</v>
      </c>
      <c r="CN1808" s="15">
        <f t="shared" si="835"/>
        <v>0</v>
      </c>
      <c r="CO1808" s="15">
        <f t="shared" si="835"/>
        <v>0</v>
      </c>
      <c r="CP1808" s="15">
        <f t="shared" si="835"/>
        <v>0</v>
      </c>
      <c r="CQ1808" s="15">
        <f t="shared" si="835"/>
        <v>0</v>
      </c>
      <c r="CR1808" s="15">
        <f t="shared" si="835"/>
        <v>0</v>
      </c>
      <c r="CS1808" s="15">
        <f t="shared" si="835"/>
        <v>0</v>
      </c>
      <c r="CT1808" s="15">
        <f t="shared" si="835"/>
        <v>0</v>
      </c>
      <c r="CU1808" s="15">
        <f t="shared" si="835"/>
        <v>0</v>
      </c>
      <c r="CV1808" s="15">
        <f t="shared" si="835"/>
        <v>0</v>
      </c>
      <c r="CW1808" s="15">
        <f t="shared" si="835"/>
        <v>0</v>
      </c>
      <c r="CX1808" s="15">
        <f t="shared" si="835"/>
        <v>0</v>
      </c>
      <c r="CY1808" s="15">
        <f t="shared" si="835"/>
        <v>0</v>
      </c>
      <c r="CZ1808" s="15">
        <f t="shared" si="835"/>
        <v>0</v>
      </c>
      <c r="DA1808" s="15">
        <f t="shared" si="835"/>
        <v>0</v>
      </c>
      <c r="DB1808" s="16">
        <f t="shared" ref="DB1808:DB1817" si="836">IF(UPPER(TRIM(AM1808))="P", 0, IF(UPPER(TRIM(AM1808))="C", 16384, IF(UPPER(TRIM(AM1808))="B", 32768, IF(UPPER(TRIM(AM1808))="U", 49152, -1))))</f>
        <v>0</v>
      </c>
      <c r="DC1808" s="16">
        <f t="shared" ref="DC1808:DC1817" si="837">HEX2DEC(AN1808)</f>
        <v>849</v>
      </c>
      <c r="DD1808" s="16">
        <f>IF(UPPER(TRIM(BB1808))="",0,IF(UPPER(TRIM(BB1808))="M",32,IF(UPPER(TRIM(BB1808))="H",64,IF(UPPER(TRIM(BB1808))="I",128,-1))))</f>
        <v>0</v>
      </c>
      <c r="DE1808" s="16">
        <f>IF(UPPER(TRIM(BC1808))="",0, IF(UPPER(TRIM(BC1808))="U",1,IF(UPPER(TRIM(BC1808))="A",2,IF(UPPER(TRIM(BC1808))="B1",4,IF(UPPER(TRIM(BC1808))="B2",8,IF(UPPER(TRIM(BC1808))="C",16,-1))))))</f>
        <v>0</v>
      </c>
      <c r="DF1808" s="17"/>
      <c r="DG1808" s="16">
        <v>76</v>
      </c>
      <c r="DH1808" s="16">
        <f t="shared" ref="DH1808:DI1817" si="838">AK1808</f>
        <v>1268</v>
      </c>
      <c r="DI1808" s="16">
        <f t="shared" si="838"/>
        <v>6</v>
      </c>
      <c r="DJ1808" s="16">
        <f t="shared" ref="DJ1808:DJ1817" si="839">DB1808 + DC1808</f>
        <v>849</v>
      </c>
      <c r="DK1808" s="16">
        <f t="shared" ref="DK1808:DL1817" si="840">HEX2DEC(AO1808)</f>
        <v>18</v>
      </c>
      <c r="DL1808" s="16">
        <f t="shared" si="840"/>
        <v>786</v>
      </c>
      <c r="DM1808" s="128">
        <v>0</v>
      </c>
      <c r="DN1808" s="16">
        <v>56</v>
      </c>
      <c r="DO1808" s="16">
        <f>BV1808*2^15+BW1808*2^14+BX1808*2^13+BY1808*2^12+BZ1808*2^11+CA1808*2^10+CB1808*2^9+CC1808*2^8+CD1808*2^7+CE1808*2^6+CF1808*2^5+CG1808*2^4+CH1808*2^3+CI1808*2^2+CJ1808*2^1+CK1808*2^0</f>
        <v>0</v>
      </c>
      <c r="DP1808" s="16">
        <f>CL1808*2^15+CM1808*2^14+CN1808*2^13+CO1808*2^12+CP1808*2^11+CQ1808*2^10+CR1808*2^9+CS1808*2^8+CT1808*2^7+CU1808*2^6+CV1808*2^5+CW1808*2^4+CX1808*2^3+CY1808*2^2+CZ1808*2^1+DA1808*2^0</f>
        <v>0</v>
      </c>
      <c r="DQ1808" s="16">
        <f>IF(DS1808=2,AT1808*1000,IF(DS1808&gt;2,AT1808,HEX2DEC("40000000")))</f>
        <v>10</v>
      </c>
      <c r="DR1808" s="16">
        <f>IF(DT1808=2,AU1808*1000,IF(DT1808&gt;2,AU1808,HEX2DEC("40000000")))</f>
        <v>5</v>
      </c>
      <c r="DS1808" s="16">
        <v>7</v>
      </c>
      <c r="DT1808" s="16">
        <v>7</v>
      </c>
      <c r="DU1808" s="16">
        <f>MAX(0,MIN(AX1808,3))*2^14+MAX(0,MIN(AY1808,3))*2^12+MAX(0,MIN(AZ1808,3))*2^10+MAX(0,MIN(BA1808,3))*2^8+IF(AW1808&lt;0,31,IF(AW1808&gt;30,30,AW1808))</f>
        <v>0</v>
      </c>
      <c r="DV1808" s="16">
        <f>DD1808 + DE1808</f>
        <v>0</v>
      </c>
      <c r="DW1808" s="138" t="s">
        <v>184</v>
      </c>
      <c r="DX1808" s="137" t="s">
        <v>273</v>
      </c>
      <c r="DY1808" s="137" t="s">
        <v>186</v>
      </c>
      <c r="DZ1808" s="17"/>
      <c r="EA1808" s="15"/>
      <c r="EB1808" s="15"/>
      <c r="EC1808" s="15"/>
      <c r="ED1808" s="15"/>
    </row>
    <row r="1809" spans="1:134" ht="15" hidden="1" customHeight="1" x14ac:dyDescent="0.3">
      <c r="A1809" s="123"/>
      <c r="B1809" s="139"/>
      <c r="C1809" s="561" t="s">
        <v>2712</v>
      </c>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8">
        <f t="shared" si="834"/>
        <v>0</v>
      </c>
      <c r="AK1809" s="129">
        <v>1269</v>
      </c>
      <c r="AL1809" s="129">
        <v>6</v>
      </c>
      <c r="AM1809" s="130" t="s">
        <v>165</v>
      </c>
      <c r="AN1809" s="131" t="s">
        <v>2709</v>
      </c>
      <c r="AO1809" s="131" t="s">
        <v>343</v>
      </c>
      <c r="AP1809" s="131" t="s">
        <v>1411</v>
      </c>
      <c r="AQ1809" s="12"/>
      <c r="AR1809" s="132" t="s">
        <v>2710</v>
      </c>
      <c r="AS1809" s="12"/>
      <c r="AT1809" s="12"/>
      <c r="AU1809" s="12"/>
      <c r="AV1809" s="12"/>
      <c r="AW1809" s="12"/>
      <c r="AX1809" s="12"/>
      <c r="AY1809" s="12"/>
      <c r="AZ1809" s="12"/>
      <c r="BA1809" s="12"/>
      <c r="BB1809" s="14"/>
      <c r="BC1809" s="14"/>
      <c r="BD1809" s="15"/>
      <c r="BE1809" s="137" t="s">
        <v>2740</v>
      </c>
      <c r="BF1809" s="11" t="s">
        <v>264</v>
      </c>
      <c r="BG1809" s="11" t="s">
        <v>265</v>
      </c>
      <c r="BH1809" s="11" t="s">
        <v>266</v>
      </c>
      <c r="BI1809" s="11" t="s">
        <v>1225</v>
      </c>
      <c r="BJ1809" s="11" t="s">
        <v>268</v>
      </c>
      <c r="BK1809" s="11" t="s">
        <v>269</v>
      </c>
      <c r="BL1809" s="11" t="s">
        <v>1026</v>
      </c>
      <c r="BM1809" s="11" t="s">
        <v>179</v>
      </c>
      <c r="BN1809" s="11" t="s">
        <v>182</v>
      </c>
      <c r="BO1809" s="11" t="s">
        <v>181</v>
      </c>
      <c r="BP1809" s="11" t="s">
        <v>272</v>
      </c>
      <c r="BQ1809" s="11" t="s">
        <v>182</v>
      </c>
      <c r="BR1809" s="11" t="s">
        <v>182</v>
      </c>
      <c r="BS1809" s="11" t="s">
        <v>183</v>
      </c>
      <c r="BT1809" s="11" t="s">
        <v>182</v>
      </c>
      <c r="BU1809" s="11"/>
      <c r="BV1809" s="15"/>
      <c r="BW1809" s="15"/>
      <c r="BX1809" s="15"/>
      <c r="BY1809" s="15"/>
      <c r="BZ1809" s="15"/>
      <c r="CA1809" s="15"/>
      <c r="CB1809" s="15"/>
      <c r="CC1809" s="15"/>
      <c r="CD1809" s="15"/>
      <c r="CE1809" s="15"/>
      <c r="CF1809" s="15"/>
      <c r="CG1809" s="15"/>
      <c r="CH1809" s="15"/>
      <c r="CI1809" s="15"/>
      <c r="CJ1809" s="15"/>
      <c r="CK1809" s="15"/>
      <c r="CL1809" s="15"/>
      <c r="CM1809" s="15"/>
      <c r="CN1809" s="15"/>
      <c r="CO1809" s="15"/>
      <c r="CP1809" s="15"/>
      <c r="CQ1809" s="15"/>
      <c r="CR1809" s="15"/>
      <c r="CS1809" s="15"/>
      <c r="CT1809" s="15"/>
      <c r="CU1809" s="15"/>
      <c r="CV1809" s="15"/>
      <c r="CW1809" s="15"/>
      <c r="CX1809" s="15"/>
      <c r="CY1809" s="15"/>
      <c r="CZ1809" s="15"/>
      <c r="DA1809" s="15"/>
      <c r="DB1809" s="16">
        <f t="shared" si="836"/>
        <v>0</v>
      </c>
      <c r="DC1809" s="16">
        <f t="shared" si="837"/>
        <v>850</v>
      </c>
      <c r="DD1809" s="16"/>
      <c r="DE1809" s="16"/>
      <c r="DF1809" s="17"/>
      <c r="DG1809" s="16">
        <v>77</v>
      </c>
      <c r="DH1809" s="16">
        <f t="shared" si="838"/>
        <v>1269</v>
      </c>
      <c r="DI1809" s="16">
        <f t="shared" si="838"/>
        <v>6</v>
      </c>
      <c r="DJ1809" s="16">
        <f t="shared" si="839"/>
        <v>850</v>
      </c>
      <c r="DK1809" s="16">
        <f t="shared" si="840"/>
        <v>18</v>
      </c>
      <c r="DL1809" s="16">
        <f t="shared" si="840"/>
        <v>788</v>
      </c>
      <c r="DM1809" s="128">
        <v>0</v>
      </c>
      <c r="DN1809" s="16">
        <v>56</v>
      </c>
      <c r="DO1809" s="16"/>
      <c r="DP1809" s="16"/>
      <c r="DQ1809" s="16"/>
      <c r="DR1809" s="16"/>
      <c r="DS1809" s="16"/>
      <c r="DT1809" s="16"/>
      <c r="DU1809" s="16"/>
      <c r="DV1809" s="16"/>
      <c r="DW1809" s="138" t="s">
        <v>184</v>
      </c>
      <c r="DX1809" s="137" t="s">
        <v>273</v>
      </c>
      <c r="DY1809" s="137" t="s">
        <v>186</v>
      </c>
      <c r="DZ1809" s="17"/>
      <c r="EA1809" s="15"/>
      <c r="EB1809" s="15"/>
      <c r="EC1809" s="15"/>
      <c r="ED1809" s="15"/>
    </row>
    <row r="1810" spans="1:134" ht="15" hidden="1" customHeight="1" x14ac:dyDescent="0.3">
      <c r="A1810" s="123"/>
      <c r="B1810" s="139"/>
      <c r="C1810" s="561">
        <v>3</v>
      </c>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8">
        <f t="shared" si="834"/>
        <v>0</v>
      </c>
      <c r="AK1810" s="135">
        <v>1270</v>
      </c>
      <c r="AL1810" s="135">
        <v>6</v>
      </c>
      <c r="AM1810" s="194" t="s">
        <v>165</v>
      </c>
      <c r="AN1810" s="195" t="s">
        <v>1798</v>
      </c>
      <c r="AO1810" s="195" t="s">
        <v>343</v>
      </c>
      <c r="AP1810" s="195" t="s">
        <v>1415</v>
      </c>
      <c r="AQ1810" s="132" t="s">
        <v>2741</v>
      </c>
      <c r="AR1810" s="133">
        <v>-2.9984000000000002</v>
      </c>
      <c r="AS1810" s="12" t="s">
        <v>1220</v>
      </c>
      <c r="AT1810" s="12"/>
      <c r="AU1810" s="12"/>
      <c r="AV1810" s="12"/>
      <c r="AW1810" s="12"/>
      <c r="AX1810" s="12"/>
      <c r="AY1810" s="12"/>
      <c r="AZ1810" s="12"/>
      <c r="BA1810" s="12"/>
      <c r="BB1810" s="14"/>
      <c r="BC1810" s="14"/>
      <c r="BD1810" s="15"/>
      <c r="BE1810" s="137" t="s">
        <v>2742</v>
      </c>
      <c r="BF1810" s="11" t="s">
        <v>264</v>
      </c>
      <c r="BG1810" s="11" t="s">
        <v>265</v>
      </c>
      <c r="BH1810" s="11" t="s">
        <v>266</v>
      </c>
      <c r="BI1810" s="11" t="s">
        <v>1225</v>
      </c>
      <c r="BJ1810" s="11" t="s">
        <v>268</v>
      </c>
      <c r="BK1810" s="11" t="s">
        <v>269</v>
      </c>
      <c r="BL1810" s="11" t="s">
        <v>1026</v>
      </c>
      <c r="BM1810" s="11" t="s">
        <v>179</v>
      </c>
      <c r="BN1810" s="11" t="s">
        <v>182</v>
      </c>
      <c r="BO1810" s="11" t="s">
        <v>181</v>
      </c>
      <c r="BP1810" s="11" t="s">
        <v>272</v>
      </c>
      <c r="BQ1810" s="11" t="s">
        <v>182</v>
      </c>
      <c r="BR1810" s="11" t="s">
        <v>182</v>
      </c>
      <c r="BS1810" s="11" t="s">
        <v>183</v>
      </c>
      <c r="BT1810" s="11" t="s">
        <v>182</v>
      </c>
      <c r="BU1810" s="11"/>
      <c r="BV1810" s="15"/>
      <c r="BW1810" s="15"/>
      <c r="BX1810" s="15"/>
      <c r="BY1810" s="15"/>
      <c r="BZ1810" s="15"/>
      <c r="CA1810" s="15"/>
      <c r="CB1810" s="15"/>
      <c r="CC1810" s="15"/>
      <c r="CD1810" s="15"/>
      <c r="CE1810" s="15"/>
      <c r="CF1810" s="15"/>
      <c r="CG1810" s="15"/>
      <c r="CH1810" s="15"/>
      <c r="CI1810" s="15"/>
      <c r="CJ1810" s="15"/>
      <c r="CK1810" s="15"/>
      <c r="CL1810" s="15"/>
      <c r="CM1810" s="15"/>
      <c r="CN1810" s="15"/>
      <c r="CO1810" s="15"/>
      <c r="CP1810" s="15"/>
      <c r="CQ1810" s="15"/>
      <c r="CR1810" s="15"/>
      <c r="CS1810" s="15"/>
      <c r="CT1810" s="15"/>
      <c r="CU1810" s="15"/>
      <c r="CV1810" s="15"/>
      <c r="CW1810" s="15"/>
      <c r="CX1810" s="15"/>
      <c r="CY1810" s="15"/>
      <c r="CZ1810" s="15"/>
      <c r="DA1810" s="15"/>
      <c r="DB1810" s="16">
        <f t="shared" si="836"/>
        <v>0</v>
      </c>
      <c r="DC1810" s="16">
        <f t="shared" si="837"/>
        <v>851</v>
      </c>
      <c r="DD1810" s="16"/>
      <c r="DE1810" s="16"/>
      <c r="DF1810" s="17"/>
      <c r="DG1810" s="16">
        <v>78</v>
      </c>
      <c r="DH1810" s="16">
        <f t="shared" si="838"/>
        <v>1270</v>
      </c>
      <c r="DI1810" s="16">
        <f t="shared" si="838"/>
        <v>6</v>
      </c>
      <c r="DJ1810" s="16">
        <f t="shared" si="839"/>
        <v>851</v>
      </c>
      <c r="DK1810" s="16">
        <f t="shared" si="840"/>
        <v>18</v>
      </c>
      <c r="DL1810" s="16">
        <f t="shared" si="840"/>
        <v>790</v>
      </c>
      <c r="DM1810" s="13">
        <v>0</v>
      </c>
      <c r="DN1810" s="16">
        <v>56</v>
      </c>
      <c r="DO1810" s="16"/>
      <c r="DP1810" s="16"/>
      <c r="DQ1810" s="16"/>
      <c r="DR1810" s="16"/>
      <c r="DS1810" s="16"/>
      <c r="DT1810" s="16"/>
      <c r="DU1810" s="16"/>
      <c r="DV1810" s="16"/>
      <c r="DW1810" s="138" t="s">
        <v>184</v>
      </c>
      <c r="DX1810" s="137" t="s">
        <v>273</v>
      </c>
      <c r="DY1810" s="137" t="s">
        <v>186</v>
      </c>
      <c r="DZ1810" s="17"/>
      <c r="EA1810" s="15"/>
      <c r="EB1810" s="15"/>
      <c r="EC1810" s="15"/>
      <c r="ED1810" s="15"/>
    </row>
    <row r="1811" spans="1:134" ht="15" hidden="1" customHeight="1" x14ac:dyDescent="0.3">
      <c r="A1811" s="342" t="s">
        <v>1454</v>
      </c>
      <c r="B1811" s="139"/>
      <c r="C1811" s="561">
        <v>4</v>
      </c>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8">
        <f t="shared" si="834"/>
        <v>0</v>
      </c>
      <c r="AK1811" s="129">
        <v>1271</v>
      </c>
      <c r="AL1811" s="129">
        <v>6</v>
      </c>
      <c r="AM1811" s="130" t="s">
        <v>165</v>
      </c>
      <c r="AN1811" s="131" t="s">
        <v>1806</v>
      </c>
      <c r="AO1811" s="131" t="s">
        <v>343</v>
      </c>
      <c r="AP1811" s="131" t="s">
        <v>2743</v>
      </c>
      <c r="AQ1811" s="140" t="s">
        <v>2744</v>
      </c>
      <c r="AR1811" s="133">
        <v>2.6015999999999901</v>
      </c>
      <c r="AS1811" s="12" t="s">
        <v>1220</v>
      </c>
      <c r="AT1811" s="12"/>
      <c r="AU1811" s="12"/>
      <c r="AV1811" s="12"/>
      <c r="AW1811" s="12"/>
      <c r="AX1811" s="12"/>
      <c r="AY1811" s="12"/>
      <c r="AZ1811" s="12"/>
      <c r="BA1811" s="12"/>
      <c r="BB1811" s="14"/>
      <c r="BC1811" s="14"/>
      <c r="BD1811" s="15"/>
      <c r="BE1811" s="137" t="s">
        <v>2745</v>
      </c>
      <c r="BF1811" s="11" t="s">
        <v>264</v>
      </c>
      <c r="BG1811" s="11" t="s">
        <v>265</v>
      </c>
      <c r="BH1811" s="11" t="s">
        <v>266</v>
      </c>
      <c r="BI1811" s="11" t="s">
        <v>1225</v>
      </c>
      <c r="BJ1811" s="11" t="s">
        <v>268</v>
      </c>
      <c r="BK1811" s="11" t="s">
        <v>269</v>
      </c>
      <c r="BL1811" s="11" t="s">
        <v>1026</v>
      </c>
      <c r="BM1811" s="11" t="s">
        <v>179</v>
      </c>
      <c r="BN1811" s="11" t="s">
        <v>182</v>
      </c>
      <c r="BO1811" s="11" t="s">
        <v>181</v>
      </c>
      <c r="BP1811" s="11" t="s">
        <v>272</v>
      </c>
      <c r="BQ1811" s="11" t="s">
        <v>182</v>
      </c>
      <c r="BR1811" s="11" t="s">
        <v>182</v>
      </c>
      <c r="BS1811" s="11" t="s">
        <v>183</v>
      </c>
      <c r="BT1811" s="11" t="s">
        <v>182</v>
      </c>
      <c r="BU1811" s="11"/>
      <c r="BV1811" s="15"/>
      <c r="BW1811" s="15"/>
      <c r="BX1811" s="15"/>
      <c r="BY1811" s="15"/>
      <c r="BZ1811" s="15"/>
      <c r="CA1811" s="15"/>
      <c r="CB1811" s="15"/>
      <c r="CC1811" s="15"/>
      <c r="CD1811" s="15"/>
      <c r="CE1811" s="15"/>
      <c r="CF1811" s="15"/>
      <c r="CG1811" s="15"/>
      <c r="CH1811" s="15"/>
      <c r="CI1811" s="15"/>
      <c r="CJ1811" s="15"/>
      <c r="CK1811" s="15"/>
      <c r="CL1811" s="15"/>
      <c r="CM1811" s="15"/>
      <c r="CN1811" s="15"/>
      <c r="CO1811" s="15"/>
      <c r="CP1811" s="15"/>
      <c r="CQ1811" s="15"/>
      <c r="CR1811" s="15"/>
      <c r="CS1811" s="15"/>
      <c r="CT1811" s="15"/>
      <c r="CU1811" s="15"/>
      <c r="CV1811" s="15"/>
      <c r="CW1811" s="15"/>
      <c r="CX1811" s="15"/>
      <c r="CY1811" s="15"/>
      <c r="CZ1811" s="15"/>
      <c r="DA1811" s="15"/>
      <c r="DB1811" s="16">
        <f t="shared" si="836"/>
        <v>0</v>
      </c>
      <c r="DC1811" s="16">
        <f t="shared" si="837"/>
        <v>852</v>
      </c>
      <c r="DD1811" s="16"/>
      <c r="DE1811" s="16"/>
      <c r="DF1811" s="17"/>
      <c r="DG1811" s="16">
        <v>79</v>
      </c>
      <c r="DH1811" s="16">
        <f t="shared" si="838"/>
        <v>1271</v>
      </c>
      <c r="DI1811" s="16">
        <f t="shared" si="838"/>
        <v>6</v>
      </c>
      <c r="DJ1811" s="16">
        <f t="shared" si="839"/>
        <v>852</v>
      </c>
      <c r="DK1811" s="16">
        <f t="shared" si="840"/>
        <v>18</v>
      </c>
      <c r="DL1811" s="16">
        <f t="shared" si="840"/>
        <v>802</v>
      </c>
      <c r="DM1811" s="128">
        <v>0</v>
      </c>
      <c r="DN1811" s="16">
        <v>56</v>
      </c>
      <c r="DO1811" s="16"/>
      <c r="DP1811" s="16"/>
      <c r="DQ1811" s="16"/>
      <c r="DR1811" s="16"/>
      <c r="DS1811" s="16"/>
      <c r="DT1811" s="16"/>
      <c r="DU1811" s="16"/>
      <c r="DV1811" s="16"/>
      <c r="DW1811" s="138" t="s">
        <v>184</v>
      </c>
      <c r="DX1811" s="137" t="s">
        <v>273</v>
      </c>
      <c r="DY1811" s="137" t="s">
        <v>186</v>
      </c>
      <c r="DZ1811" s="17"/>
      <c r="EA1811" s="15"/>
      <c r="EB1811" s="15"/>
      <c r="EC1811" s="15"/>
      <c r="ED1811" s="15"/>
    </row>
    <row r="1812" spans="1:134" ht="15" hidden="1" customHeight="1" x14ac:dyDescent="0.3">
      <c r="A1812" s="342" t="s">
        <v>1456</v>
      </c>
      <c r="B1812" s="139"/>
      <c r="C1812" s="561">
        <v>5</v>
      </c>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8">
        <f t="shared" si="834"/>
        <v>0</v>
      </c>
      <c r="AK1812" s="135">
        <v>1272</v>
      </c>
      <c r="AL1812" s="135">
        <v>6</v>
      </c>
      <c r="AM1812" s="194" t="s">
        <v>165</v>
      </c>
      <c r="AN1812" s="195" t="s">
        <v>1813</v>
      </c>
      <c r="AO1812" s="195" t="s">
        <v>343</v>
      </c>
      <c r="AP1812" s="195" t="s">
        <v>2746</v>
      </c>
      <c r="AQ1812" s="12"/>
      <c r="AR1812" s="12"/>
      <c r="AS1812" s="12"/>
      <c r="AT1812" s="12"/>
      <c r="AU1812" s="12"/>
      <c r="AV1812" s="12"/>
      <c r="AW1812" s="12"/>
      <c r="AX1812" s="12"/>
      <c r="AY1812" s="12"/>
      <c r="AZ1812" s="12"/>
      <c r="BA1812" s="12"/>
      <c r="BB1812" s="14"/>
      <c r="BC1812" s="14"/>
      <c r="BD1812" s="15"/>
      <c r="BE1812" s="137" t="s">
        <v>2747</v>
      </c>
      <c r="BF1812" s="11" t="s">
        <v>264</v>
      </c>
      <c r="BG1812" s="11" t="s">
        <v>265</v>
      </c>
      <c r="BH1812" s="11" t="s">
        <v>266</v>
      </c>
      <c r="BI1812" s="11" t="s">
        <v>1225</v>
      </c>
      <c r="BJ1812" s="11" t="s">
        <v>268</v>
      </c>
      <c r="BK1812" s="11" t="s">
        <v>269</v>
      </c>
      <c r="BL1812" s="11" t="s">
        <v>1026</v>
      </c>
      <c r="BM1812" s="11" t="s">
        <v>179</v>
      </c>
      <c r="BN1812" s="11" t="s">
        <v>182</v>
      </c>
      <c r="BO1812" s="11" t="s">
        <v>181</v>
      </c>
      <c r="BP1812" s="11" t="s">
        <v>272</v>
      </c>
      <c r="BQ1812" s="11" t="s">
        <v>182</v>
      </c>
      <c r="BR1812" s="11" t="s">
        <v>182</v>
      </c>
      <c r="BS1812" s="11" t="s">
        <v>183</v>
      </c>
      <c r="BT1812" s="11" t="s">
        <v>182</v>
      </c>
      <c r="BU1812" s="11"/>
      <c r="BV1812" s="15"/>
      <c r="BW1812" s="15"/>
      <c r="BX1812" s="15"/>
      <c r="BY1812" s="15"/>
      <c r="BZ1812" s="15"/>
      <c r="CA1812" s="15"/>
      <c r="CB1812" s="15"/>
      <c r="CC1812" s="15"/>
      <c r="CD1812" s="15"/>
      <c r="CE1812" s="15"/>
      <c r="CF1812" s="15"/>
      <c r="CG1812" s="15"/>
      <c r="CH1812" s="15"/>
      <c r="CI1812" s="15"/>
      <c r="CJ1812" s="15"/>
      <c r="CK1812" s="15"/>
      <c r="CL1812" s="15"/>
      <c r="CM1812" s="15"/>
      <c r="CN1812" s="15"/>
      <c r="CO1812" s="15"/>
      <c r="CP1812" s="15"/>
      <c r="CQ1812" s="15"/>
      <c r="CR1812" s="15"/>
      <c r="CS1812" s="15"/>
      <c r="CT1812" s="15"/>
      <c r="CU1812" s="15"/>
      <c r="CV1812" s="15"/>
      <c r="CW1812" s="15"/>
      <c r="CX1812" s="15"/>
      <c r="CY1812" s="15"/>
      <c r="CZ1812" s="15"/>
      <c r="DA1812" s="15"/>
      <c r="DB1812" s="16">
        <f t="shared" si="836"/>
        <v>0</v>
      </c>
      <c r="DC1812" s="16">
        <f t="shared" si="837"/>
        <v>853</v>
      </c>
      <c r="DD1812" s="16"/>
      <c r="DE1812" s="16"/>
      <c r="DF1812" s="17"/>
      <c r="DG1812" s="16">
        <v>80</v>
      </c>
      <c r="DH1812" s="16">
        <f t="shared" si="838"/>
        <v>1272</v>
      </c>
      <c r="DI1812" s="16">
        <f t="shared" si="838"/>
        <v>6</v>
      </c>
      <c r="DJ1812" s="16">
        <f t="shared" si="839"/>
        <v>853</v>
      </c>
      <c r="DK1812" s="16">
        <f t="shared" si="840"/>
        <v>18</v>
      </c>
      <c r="DL1812" s="16">
        <f t="shared" si="840"/>
        <v>804</v>
      </c>
      <c r="DM1812" s="13">
        <v>0</v>
      </c>
      <c r="DN1812" s="16">
        <v>56</v>
      </c>
      <c r="DO1812" s="16"/>
      <c r="DP1812" s="16"/>
      <c r="DQ1812" s="16"/>
      <c r="DR1812" s="16"/>
      <c r="DS1812" s="16"/>
      <c r="DT1812" s="16"/>
      <c r="DU1812" s="16"/>
      <c r="DV1812" s="16"/>
      <c r="DW1812" s="138" t="s">
        <v>184</v>
      </c>
      <c r="DX1812" s="137" t="s">
        <v>273</v>
      </c>
      <c r="DY1812" s="137" t="s">
        <v>186</v>
      </c>
      <c r="DZ1812" s="17"/>
      <c r="EA1812" s="15"/>
      <c r="EB1812" s="15"/>
      <c r="EC1812" s="15"/>
      <c r="ED1812" s="15"/>
    </row>
    <row r="1813" spans="1:134" ht="15" hidden="1" customHeight="1" x14ac:dyDescent="0.3">
      <c r="A1813" s="342" t="s">
        <v>229</v>
      </c>
      <c r="B1813" s="139"/>
      <c r="C1813" s="561">
        <v>6</v>
      </c>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8">
        <f t="shared" si="834"/>
        <v>0</v>
      </c>
      <c r="AK1813" s="129">
        <v>1273</v>
      </c>
      <c r="AL1813" s="129">
        <v>6</v>
      </c>
      <c r="AM1813" s="130" t="s">
        <v>165</v>
      </c>
      <c r="AN1813" s="131" t="s">
        <v>2720</v>
      </c>
      <c r="AO1813" s="131" t="s">
        <v>343</v>
      </c>
      <c r="AP1813" s="131" t="s">
        <v>2332</v>
      </c>
      <c r="AQ1813" s="132"/>
      <c r="AR1813" s="132" t="s">
        <v>2721</v>
      </c>
      <c r="AS1813" s="12"/>
      <c r="AT1813" s="12"/>
      <c r="AU1813" s="12"/>
      <c r="AV1813" s="12"/>
      <c r="AW1813" s="12"/>
      <c r="AX1813" s="12"/>
      <c r="AY1813" s="12"/>
      <c r="AZ1813" s="12"/>
      <c r="BA1813" s="12"/>
      <c r="BB1813" s="14"/>
      <c r="BC1813" s="14"/>
      <c r="BD1813" s="15"/>
      <c r="BE1813" s="137" t="s">
        <v>2748</v>
      </c>
      <c r="BF1813" s="11" t="s">
        <v>264</v>
      </c>
      <c r="BG1813" s="11" t="s">
        <v>265</v>
      </c>
      <c r="BH1813" s="11" t="s">
        <v>266</v>
      </c>
      <c r="BI1813" s="11" t="s">
        <v>1225</v>
      </c>
      <c r="BJ1813" s="11" t="s">
        <v>268</v>
      </c>
      <c r="BK1813" s="11" t="s">
        <v>269</v>
      </c>
      <c r="BL1813" s="11" t="s">
        <v>1026</v>
      </c>
      <c r="BM1813" s="11" t="s">
        <v>179</v>
      </c>
      <c r="BN1813" s="11" t="s">
        <v>182</v>
      </c>
      <c r="BO1813" s="11" t="s">
        <v>181</v>
      </c>
      <c r="BP1813" s="11" t="s">
        <v>272</v>
      </c>
      <c r="BQ1813" s="11" t="s">
        <v>182</v>
      </c>
      <c r="BR1813" s="11" t="s">
        <v>182</v>
      </c>
      <c r="BS1813" s="11" t="s">
        <v>183</v>
      </c>
      <c r="BT1813" s="11" t="s">
        <v>182</v>
      </c>
      <c r="BU1813" s="11"/>
      <c r="BV1813" s="15"/>
      <c r="BW1813" s="15"/>
      <c r="BX1813" s="15"/>
      <c r="BY1813" s="15"/>
      <c r="BZ1813" s="15"/>
      <c r="CA1813" s="15"/>
      <c r="CB1813" s="15"/>
      <c r="CC1813" s="15"/>
      <c r="CD1813" s="15"/>
      <c r="CE1813" s="15"/>
      <c r="CF1813" s="15"/>
      <c r="CG1813" s="15"/>
      <c r="CH1813" s="15"/>
      <c r="CI1813" s="15"/>
      <c r="CJ1813" s="15"/>
      <c r="CK1813" s="15"/>
      <c r="CL1813" s="15"/>
      <c r="CM1813" s="15"/>
      <c r="CN1813" s="15"/>
      <c r="CO1813" s="15"/>
      <c r="CP1813" s="15"/>
      <c r="CQ1813" s="15"/>
      <c r="CR1813" s="15"/>
      <c r="CS1813" s="15"/>
      <c r="CT1813" s="15"/>
      <c r="CU1813" s="15"/>
      <c r="CV1813" s="15"/>
      <c r="CW1813" s="15"/>
      <c r="CX1813" s="15"/>
      <c r="CY1813" s="15"/>
      <c r="CZ1813" s="15"/>
      <c r="DA1813" s="15"/>
      <c r="DB1813" s="16">
        <f t="shared" si="836"/>
        <v>0</v>
      </c>
      <c r="DC1813" s="16">
        <f t="shared" si="837"/>
        <v>854</v>
      </c>
      <c r="DD1813" s="16"/>
      <c r="DE1813" s="16"/>
      <c r="DF1813" s="17"/>
      <c r="DG1813" s="16">
        <v>81</v>
      </c>
      <c r="DH1813" s="16">
        <f t="shared" si="838"/>
        <v>1273</v>
      </c>
      <c r="DI1813" s="16">
        <f t="shared" si="838"/>
        <v>6</v>
      </c>
      <c r="DJ1813" s="16">
        <f t="shared" si="839"/>
        <v>854</v>
      </c>
      <c r="DK1813" s="16">
        <f t="shared" si="840"/>
        <v>18</v>
      </c>
      <c r="DL1813" s="16">
        <f t="shared" si="840"/>
        <v>806</v>
      </c>
      <c r="DM1813" s="128">
        <v>0</v>
      </c>
      <c r="DN1813" s="16">
        <v>56</v>
      </c>
      <c r="DO1813" s="16"/>
      <c r="DP1813" s="16"/>
      <c r="DQ1813" s="16"/>
      <c r="DR1813" s="16"/>
      <c r="DS1813" s="16"/>
      <c r="DT1813" s="16"/>
      <c r="DU1813" s="16"/>
      <c r="DV1813" s="16"/>
      <c r="DW1813" s="138" t="s">
        <v>184</v>
      </c>
      <c r="DX1813" s="137" t="s">
        <v>273</v>
      </c>
      <c r="DY1813" s="137" t="s">
        <v>186</v>
      </c>
      <c r="DZ1813" s="17"/>
      <c r="EA1813" s="15"/>
      <c r="EB1813" s="15"/>
      <c r="EC1813" s="15"/>
      <c r="ED1813" s="15"/>
    </row>
    <row r="1814" spans="1:134" ht="15" hidden="1" customHeight="1" x14ac:dyDescent="0.3">
      <c r="A1814" s="220"/>
      <c r="B1814" s="139"/>
      <c r="C1814" s="561">
        <v>7</v>
      </c>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8">
        <f t="shared" si="834"/>
        <v>0</v>
      </c>
      <c r="AK1814" s="135">
        <v>1274</v>
      </c>
      <c r="AL1814" s="135">
        <v>6</v>
      </c>
      <c r="AM1814" s="194" t="s">
        <v>165</v>
      </c>
      <c r="AN1814" s="195" t="s">
        <v>2723</v>
      </c>
      <c r="AO1814" s="195" t="s">
        <v>343</v>
      </c>
      <c r="AP1814" s="195" t="s">
        <v>2305</v>
      </c>
      <c r="AQ1814" s="140" t="s">
        <v>2749</v>
      </c>
      <c r="AR1814" s="261">
        <v>5.5</v>
      </c>
      <c r="AS1814" s="12" t="s">
        <v>1579</v>
      </c>
      <c r="AT1814" s="12"/>
      <c r="AU1814" s="12"/>
      <c r="AV1814" s="12"/>
      <c r="AW1814" s="12"/>
      <c r="AX1814" s="12"/>
      <c r="AY1814" s="12"/>
      <c r="AZ1814" s="12"/>
      <c r="BA1814" s="12"/>
      <c r="BB1814" s="14"/>
      <c r="BC1814" s="14"/>
      <c r="BD1814" s="15"/>
      <c r="BE1814" s="137" t="s">
        <v>2750</v>
      </c>
      <c r="BF1814" s="11" t="s">
        <v>264</v>
      </c>
      <c r="BG1814" s="11" t="s">
        <v>265</v>
      </c>
      <c r="BH1814" s="11" t="s">
        <v>266</v>
      </c>
      <c r="BI1814" s="11" t="s">
        <v>1225</v>
      </c>
      <c r="BJ1814" s="11" t="s">
        <v>268</v>
      </c>
      <c r="BK1814" s="11" t="s">
        <v>269</v>
      </c>
      <c r="BL1814" s="11" t="s">
        <v>1026</v>
      </c>
      <c r="BM1814" s="11" t="s">
        <v>179</v>
      </c>
      <c r="BN1814" s="11" t="s">
        <v>182</v>
      </c>
      <c r="BO1814" s="11" t="s">
        <v>181</v>
      </c>
      <c r="BP1814" s="11" t="s">
        <v>272</v>
      </c>
      <c r="BQ1814" s="11" t="s">
        <v>182</v>
      </c>
      <c r="BR1814" s="11" t="s">
        <v>182</v>
      </c>
      <c r="BS1814" s="11" t="s">
        <v>183</v>
      </c>
      <c r="BT1814" s="11" t="s">
        <v>182</v>
      </c>
      <c r="BU1814" s="11"/>
      <c r="BV1814" s="15"/>
      <c r="BW1814" s="15"/>
      <c r="BX1814" s="15"/>
      <c r="BY1814" s="15"/>
      <c r="BZ1814" s="15"/>
      <c r="CA1814" s="15"/>
      <c r="CB1814" s="15"/>
      <c r="CC1814" s="15"/>
      <c r="CD1814" s="15"/>
      <c r="CE1814" s="15"/>
      <c r="CF1814" s="15"/>
      <c r="CG1814" s="15"/>
      <c r="CH1814" s="15"/>
      <c r="CI1814" s="15"/>
      <c r="CJ1814" s="15"/>
      <c r="CK1814" s="15"/>
      <c r="CL1814" s="15"/>
      <c r="CM1814" s="15"/>
      <c r="CN1814" s="15"/>
      <c r="CO1814" s="15"/>
      <c r="CP1814" s="15"/>
      <c r="CQ1814" s="15"/>
      <c r="CR1814" s="15"/>
      <c r="CS1814" s="15"/>
      <c r="CT1814" s="15"/>
      <c r="CU1814" s="15"/>
      <c r="CV1814" s="15"/>
      <c r="CW1814" s="15"/>
      <c r="CX1814" s="15"/>
      <c r="CY1814" s="15"/>
      <c r="CZ1814" s="15"/>
      <c r="DA1814" s="15"/>
      <c r="DB1814" s="16">
        <f t="shared" si="836"/>
        <v>0</v>
      </c>
      <c r="DC1814" s="16">
        <f t="shared" si="837"/>
        <v>855</v>
      </c>
      <c r="DD1814" s="16"/>
      <c r="DE1814" s="16"/>
      <c r="DF1814" s="17"/>
      <c r="DG1814" s="16">
        <v>82</v>
      </c>
      <c r="DH1814" s="16">
        <f t="shared" si="838"/>
        <v>1274</v>
      </c>
      <c r="DI1814" s="16">
        <f t="shared" si="838"/>
        <v>6</v>
      </c>
      <c r="DJ1814" s="16">
        <f t="shared" si="839"/>
        <v>855</v>
      </c>
      <c r="DK1814" s="16">
        <f t="shared" si="840"/>
        <v>18</v>
      </c>
      <c r="DL1814" s="16">
        <f t="shared" si="840"/>
        <v>818</v>
      </c>
      <c r="DM1814" s="13">
        <v>0</v>
      </c>
      <c r="DN1814" s="16">
        <v>56</v>
      </c>
      <c r="DO1814" s="16"/>
      <c r="DP1814" s="16"/>
      <c r="DQ1814" s="16"/>
      <c r="DR1814" s="16"/>
      <c r="DS1814" s="16"/>
      <c r="DT1814" s="16"/>
      <c r="DU1814" s="16"/>
      <c r="DV1814" s="16"/>
      <c r="DW1814" s="138" t="s">
        <v>184</v>
      </c>
      <c r="DX1814" s="137" t="s">
        <v>273</v>
      </c>
      <c r="DY1814" s="137" t="s">
        <v>186</v>
      </c>
      <c r="DZ1814" s="17"/>
      <c r="EA1814" s="15"/>
      <c r="EB1814" s="15"/>
      <c r="EC1814" s="15"/>
      <c r="ED1814" s="15"/>
    </row>
    <row r="1815" spans="1:134" ht="15" hidden="1" customHeight="1" x14ac:dyDescent="0.3">
      <c r="A1815" s="220"/>
      <c r="B1815" s="139"/>
      <c r="C1815" s="561">
        <v>8</v>
      </c>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8">
        <f t="shared" si="834"/>
        <v>0</v>
      </c>
      <c r="AK1815" s="129">
        <v>1275</v>
      </c>
      <c r="AL1815" s="129">
        <v>6</v>
      </c>
      <c r="AM1815" s="130" t="s">
        <v>165</v>
      </c>
      <c r="AN1815" s="131" t="s">
        <v>2726</v>
      </c>
      <c r="AO1815" s="131" t="s">
        <v>343</v>
      </c>
      <c r="AP1815" s="131" t="s">
        <v>2751</v>
      </c>
      <c r="AQ1815" s="140" t="s">
        <v>2752</v>
      </c>
      <c r="AR1815" s="133">
        <v>90</v>
      </c>
      <c r="AS1815" s="12" t="s">
        <v>2162</v>
      </c>
      <c r="AT1815" s="12"/>
      <c r="AU1815" s="12"/>
      <c r="AV1815" s="12"/>
      <c r="AW1815" s="12"/>
      <c r="AX1815" s="12"/>
      <c r="AY1815" s="12"/>
      <c r="AZ1815" s="12"/>
      <c r="BA1815" s="12"/>
      <c r="BB1815" s="14"/>
      <c r="BC1815" s="14"/>
      <c r="BD1815" s="15"/>
      <c r="BE1815" s="137" t="s">
        <v>2753</v>
      </c>
      <c r="BF1815" s="11" t="s">
        <v>264</v>
      </c>
      <c r="BG1815" s="11" t="s">
        <v>265</v>
      </c>
      <c r="BH1815" s="11" t="s">
        <v>266</v>
      </c>
      <c r="BI1815" s="11" t="s">
        <v>1225</v>
      </c>
      <c r="BJ1815" s="11" t="s">
        <v>268</v>
      </c>
      <c r="BK1815" s="11" t="s">
        <v>269</v>
      </c>
      <c r="BL1815" s="11" t="s">
        <v>1026</v>
      </c>
      <c r="BM1815" s="11" t="s">
        <v>179</v>
      </c>
      <c r="BN1815" s="11" t="s">
        <v>182</v>
      </c>
      <c r="BO1815" s="11" t="s">
        <v>181</v>
      </c>
      <c r="BP1815" s="11" t="s">
        <v>272</v>
      </c>
      <c r="BQ1815" s="11" t="s">
        <v>182</v>
      </c>
      <c r="BR1815" s="11" t="s">
        <v>182</v>
      </c>
      <c r="BS1815" s="11" t="s">
        <v>183</v>
      </c>
      <c r="BT1815" s="11" t="s">
        <v>182</v>
      </c>
      <c r="BU1815" s="11"/>
      <c r="BV1815" s="15"/>
      <c r="BW1815" s="15"/>
      <c r="BX1815" s="15"/>
      <c r="BY1815" s="15"/>
      <c r="BZ1815" s="15"/>
      <c r="CA1815" s="15"/>
      <c r="CB1815" s="15"/>
      <c r="CC1815" s="15"/>
      <c r="CD1815" s="15"/>
      <c r="CE1815" s="15"/>
      <c r="CF1815" s="15"/>
      <c r="CG1815" s="15"/>
      <c r="CH1815" s="15"/>
      <c r="CI1815" s="15"/>
      <c r="CJ1815" s="15"/>
      <c r="CK1815" s="15"/>
      <c r="CL1815" s="15"/>
      <c r="CM1815" s="15"/>
      <c r="CN1815" s="15"/>
      <c r="CO1815" s="15"/>
      <c r="CP1815" s="15"/>
      <c r="CQ1815" s="15"/>
      <c r="CR1815" s="15"/>
      <c r="CS1815" s="15"/>
      <c r="CT1815" s="15"/>
      <c r="CU1815" s="15"/>
      <c r="CV1815" s="15"/>
      <c r="CW1815" s="15"/>
      <c r="CX1815" s="15"/>
      <c r="CY1815" s="15"/>
      <c r="CZ1815" s="15"/>
      <c r="DA1815" s="15"/>
      <c r="DB1815" s="16">
        <f t="shared" si="836"/>
        <v>0</v>
      </c>
      <c r="DC1815" s="16">
        <f t="shared" si="837"/>
        <v>856</v>
      </c>
      <c r="DD1815" s="16"/>
      <c r="DE1815" s="16"/>
      <c r="DF1815" s="17"/>
      <c r="DG1815" s="16">
        <v>83</v>
      </c>
      <c r="DH1815" s="16">
        <f t="shared" si="838"/>
        <v>1275</v>
      </c>
      <c r="DI1815" s="16">
        <f t="shared" si="838"/>
        <v>6</v>
      </c>
      <c r="DJ1815" s="16">
        <f t="shared" si="839"/>
        <v>856</v>
      </c>
      <c r="DK1815" s="16">
        <f t="shared" si="840"/>
        <v>18</v>
      </c>
      <c r="DL1815" s="16">
        <f t="shared" si="840"/>
        <v>820</v>
      </c>
      <c r="DM1815" s="128">
        <v>0</v>
      </c>
      <c r="DN1815" s="16">
        <v>56</v>
      </c>
      <c r="DO1815" s="16"/>
      <c r="DP1815" s="16"/>
      <c r="DQ1815" s="16"/>
      <c r="DR1815" s="16"/>
      <c r="DS1815" s="16"/>
      <c r="DT1815" s="16"/>
      <c r="DU1815" s="16"/>
      <c r="DV1815" s="16"/>
      <c r="DW1815" s="138" t="s">
        <v>184</v>
      </c>
      <c r="DX1815" s="137" t="s">
        <v>273</v>
      </c>
      <c r="DY1815" s="137" t="s">
        <v>186</v>
      </c>
      <c r="DZ1815" s="17"/>
      <c r="EA1815" s="15"/>
      <c r="EB1815" s="15"/>
      <c r="EC1815" s="15"/>
      <c r="ED1815" s="15"/>
    </row>
    <row r="1816" spans="1:134" ht="15" hidden="1" customHeight="1" x14ac:dyDescent="0.3">
      <c r="A1816" s="220"/>
      <c r="B1816" s="139"/>
      <c r="C1816" s="561">
        <v>9</v>
      </c>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8">
        <f t="shared" si="834"/>
        <v>0</v>
      </c>
      <c r="AK1816" s="135">
        <v>1276</v>
      </c>
      <c r="AL1816" s="135">
        <v>6</v>
      </c>
      <c r="AM1816" s="194" t="s">
        <v>165</v>
      </c>
      <c r="AN1816" s="195" t="s">
        <v>2730</v>
      </c>
      <c r="AO1816" s="195" t="s">
        <v>343</v>
      </c>
      <c r="AP1816" s="195" t="s">
        <v>189</v>
      </c>
      <c r="AQ1816" s="12"/>
      <c r="AR1816" s="12"/>
      <c r="AS1816" s="12"/>
      <c r="AT1816" s="12"/>
      <c r="AU1816" s="12"/>
      <c r="AV1816" s="12"/>
      <c r="AW1816" s="12"/>
      <c r="AX1816" s="12"/>
      <c r="AY1816" s="12"/>
      <c r="AZ1816" s="12"/>
      <c r="BA1816" s="12"/>
      <c r="BB1816" s="14"/>
      <c r="BC1816" s="14"/>
      <c r="BD1816" s="15"/>
      <c r="BE1816" s="137" t="s">
        <v>2754</v>
      </c>
      <c r="BF1816" s="11" t="s">
        <v>264</v>
      </c>
      <c r="BG1816" s="11" t="s">
        <v>265</v>
      </c>
      <c r="BH1816" s="11" t="s">
        <v>266</v>
      </c>
      <c r="BI1816" s="11" t="s">
        <v>1225</v>
      </c>
      <c r="BJ1816" s="11" t="s">
        <v>268</v>
      </c>
      <c r="BK1816" s="11" t="s">
        <v>269</v>
      </c>
      <c r="BL1816" s="11" t="s">
        <v>1026</v>
      </c>
      <c r="BM1816" s="11" t="s">
        <v>179</v>
      </c>
      <c r="BN1816" s="11" t="s">
        <v>182</v>
      </c>
      <c r="BO1816" s="11" t="s">
        <v>181</v>
      </c>
      <c r="BP1816" s="11" t="s">
        <v>272</v>
      </c>
      <c r="BQ1816" s="11" t="s">
        <v>182</v>
      </c>
      <c r="BR1816" s="11" t="s">
        <v>182</v>
      </c>
      <c r="BS1816" s="11" t="s">
        <v>183</v>
      </c>
      <c r="BT1816" s="11" t="s">
        <v>182</v>
      </c>
      <c r="BU1816" s="11"/>
      <c r="BV1816" s="15"/>
      <c r="BW1816" s="15"/>
      <c r="BX1816" s="15"/>
      <c r="BY1816" s="15"/>
      <c r="BZ1816" s="15"/>
      <c r="CA1816" s="15"/>
      <c r="CB1816" s="15"/>
      <c r="CC1816" s="15"/>
      <c r="CD1816" s="15"/>
      <c r="CE1816" s="15"/>
      <c r="CF1816" s="15"/>
      <c r="CG1816" s="15"/>
      <c r="CH1816" s="15"/>
      <c r="CI1816" s="15"/>
      <c r="CJ1816" s="15"/>
      <c r="CK1816" s="15"/>
      <c r="CL1816" s="15"/>
      <c r="CM1816" s="15"/>
      <c r="CN1816" s="15"/>
      <c r="CO1816" s="15"/>
      <c r="CP1816" s="15"/>
      <c r="CQ1816" s="15"/>
      <c r="CR1816" s="15"/>
      <c r="CS1816" s="15"/>
      <c r="CT1816" s="15"/>
      <c r="CU1816" s="15"/>
      <c r="CV1816" s="15"/>
      <c r="CW1816" s="15"/>
      <c r="CX1816" s="15"/>
      <c r="CY1816" s="15"/>
      <c r="CZ1816" s="15"/>
      <c r="DA1816" s="15"/>
      <c r="DB1816" s="16">
        <f t="shared" si="836"/>
        <v>0</v>
      </c>
      <c r="DC1816" s="16">
        <f t="shared" si="837"/>
        <v>857</v>
      </c>
      <c r="DD1816" s="16"/>
      <c r="DE1816" s="16"/>
      <c r="DF1816" s="17"/>
      <c r="DG1816" s="16">
        <v>84</v>
      </c>
      <c r="DH1816" s="16">
        <f t="shared" si="838"/>
        <v>1276</v>
      </c>
      <c r="DI1816" s="16">
        <f t="shared" si="838"/>
        <v>6</v>
      </c>
      <c r="DJ1816" s="16">
        <f t="shared" si="839"/>
        <v>857</v>
      </c>
      <c r="DK1816" s="16">
        <f t="shared" si="840"/>
        <v>18</v>
      </c>
      <c r="DL1816" s="16">
        <f t="shared" si="840"/>
        <v>4369</v>
      </c>
      <c r="DM1816" s="13">
        <v>0</v>
      </c>
      <c r="DN1816" s="16">
        <v>56</v>
      </c>
      <c r="DO1816" s="16"/>
      <c r="DP1816" s="16"/>
      <c r="DQ1816" s="16"/>
      <c r="DR1816" s="16"/>
      <c r="DS1816" s="16"/>
      <c r="DT1816" s="16"/>
      <c r="DU1816" s="16"/>
      <c r="DV1816" s="16"/>
      <c r="DW1816" s="138" t="s">
        <v>184</v>
      </c>
      <c r="DX1816" s="137" t="s">
        <v>273</v>
      </c>
      <c r="DY1816" s="137" t="s">
        <v>186</v>
      </c>
      <c r="DZ1816" s="17"/>
      <c r="EA1816" s="15"/>
      <c r="EB1816" s="15"/>
      <c r="EC1816" s="15"/>
      <c r="ED1816" s="15"/>
    </row>
    <row r="1817" spans="1:134" ht="15" hidden="1" customHeight="1" x14ac:dyDescent="0.3">
      <c r="A1817" s="220"/>
      <c r="B1817" s="139"/>
      <c r="C1817" s="561">
        <v>10</v>
      </c>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8">
        <f t="shared" si="834"/>
        <v>0</v>
      </c>
      <c r="AK1817" s="129">
        <v>1277</v>
      </c>
      <c r="AL1817" s="129">
        <v>6</v>
      </c>
      <c r="AM1817" s="130" t="s">
        <v>165</v>
      </c>
      <c r="AN1817" s="131" t="s">
        <v>2732</v>
      </c>
      <c r="AO1817" s="131" t="s">
        <v>343</v>
      </c>
      <c r="AP1817" s="131" t="s">
        <v>189</v>
      </c>
      <c r="AQ1817" s="12"/>
      <c r="AR1817" s="12"/>
      <c r="AS1817" s="12"/>
      <c r="AT1817" s="12"/>
      <c r="AU1817" s="12"/>
      <c r="AV1817" s="12"/>
      <c r="AW1817" s="12"/>
      <c r="AX1817" s="12"/>
      <c r="AY1817" s="12"/>
      <c r="AZ1817" s="12"/>
      <c r="BA1817" s="12"/>
      <c r="BB1817" s="14"/>
      <c r="BC1817" s="14"/>
      <c r="BD1817" s="15"/>
      <c r="BE1817" s="137" t="s">
        <v>2755</v>
      </c>
      <c r="BF1817" s="11" t="s">
        <v>264</v>
      </c>
      <c r="BG1817" s="11" t="s">
        <v>265</v>
      </c>
      <c r="BH1817" s="11" t="s">
        <v>266</v>
      </c>
      <c r="BI1817" s="11" t="s">
        <v>1225</v>
      </c>
      <c r="BJ1817" s="11" t="s">
        <v>268</v>
      </c>
      <c r="BK1817" s="11" t="s">
        <v>269</v>
      </c>
      <c r="BL1817" s="11" t="s">
        <v>1026</v>
      </c>
      <c r="BM1817" s="11" t="s">
        <v>179</v>
      </c>
      <c r="BN1817" s="11" t="s">
        <v>182</v>
      </c>
      <c r="BO1817" s="11" t="s">
        <v>181</v>
      </c>
      <c r="BP1817" s="11" t="s">
        <v>272</v>
      </c>
      <c r="BQ1817" s="11" t="s">
        <v>182</v>
      </c>
      <c r="BR1817" s="11" t="s">
        <v>182</v>
      </c>
      <c r="BS1817" s="11" t="s">
        <v>183</v>
      </c>
      <c r="BT1817" s="11" t="s">
        <v>182</v>
      </c>
      <c r="BU1817" s="11"/>
      <c r="BV1817" s="15"/>
      <c r="BW1817" s="15"/>
      <c r="BX1817" s="15"/>
      <c r="BY1817" s="15"/>
      <c r="BZ1817" s="15"/>
      <c r="CA1817" s="15"/>
      <c r="CB1817" s="15"/>
      <c r="CC1817" s="15"/>
      <c r="CD1817" s="15"/>
      <c r="CE1817" s="15"/>
      <c r="CF1817" s="15"/>
      <c r="CG1817" s="15"/>
      <c r="CH1817" s="15"/>
      <c r="CI1817" s="15"/>
      <c r="CJ1817" s="15"/>
      <c r="CK1817" s="15"/>
      <c r="CL1817" s="15"/>
      <c r="CM1817" s="15"/>
      <c r="CN1817" s="15"/>
      <c r="CO1817" s="15"/>
      <c r="CP1817" s="15"/>
      <c r="CQ1817" s="15"/>
      <c r="CR1817" s="15"/>
      <c r="CS1817" s="15"/>
      <c r="CT1817" s="15"/>
      <c r="CU1817" s="15"/>
      <c r="CV1817" s="15"/>
      <c r="CW1817" s="15"/>
      <c r="CX1817" s="15"/>
      <c r="CY1817" s="15"/>
      <c r="CZ1817" s="15"/>
      <c r="DA1817" s="15"/>
      <c r="DB1817" s="16">
        <f t="shared" si="836"/>
        <v>0</v>
      </c>
      <c r="DC1817" s="16">
        <f t="shared" si="837"/>
        <v>864</v>
      </c>
      <c r="DD1817" s="16"/>
      <c r="DE1817" s="16"/>
      <c r="DF1817" s="17"/>
      <c r="DG1817" s="16">
        <v>85</v>
      </c>
      <c r="DH1817" s="16">
        <f t="shared" si="838"/>
        <v>1277</v>
      </c>
      <c r="DI1817" s="16">
        <f t="shared" si="838"/>
        <v>6</v>
      </c>
      <c r="DJ1817" s="16">
        <f t="shared" si="839"/>
        <v>864</v>
      </c>
      <c r="DK1817" s="16">
        <f t="shared" si="840"/>
        <v>18</v>
      </c>
      <c r="DL1817" s="16">
        <f t="shared" si="840"/>
        <v>4369</v>
      </c>
      <c r="DM1817" s="128">
        <v>0</v>
      </c>
      <c r="DN1817" s="16">
        <v>56</v>
      </c>
      <c r="DO1817" s="16"/>
      <c r="DP1817" s="16"/>
      <c r="DQ1817" s="16"/>
      <c r="DR1817" s="16"/>
      <c r="DS1817" s="16"/>
      <c r="DT1817" s="16"/>
      <c r="DU1817" s="16"/>
      <c r="DV1817" s="16"/>
      <c r="DW1817" s="138" t="s">
        <v>184</v>
      </c>
      <c r="DX1817" s="137" t="s">
        <v>273</v>
      </c>
      <c r="DY1817" s="137" t="s">
        <v>186</v>
      </c>
      <c r="DZ1817" s="17"/>
      <c r="EA1817" s="15"/>
      <c r="EB1817" s="15"/>
      <c r="EC1817" s="15"/>
      <c r="ED1817" s="15"/>
    </row>
    <row r="1818" spans="1:134" ht="15" hidden="1" customHeight="1" x14ac:dyDescent="0.3">
      <c r="A1818" s="220"/>
      <c r="B1818" s="139"/>
      <c r="C1818" s="561">
        <v>11</v>
      </c>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8">
        <f t="shared" si="834"/>
        <v>0</v>
      </c>
      <c r="AK1818" s="129">
        <v>1278</v>
      </c>
      <c r="AL1818" s="129">
        <v>6</v>
      </c>
      <c r="AM1818" s="130" t="s">
        <v>165</v>
      </c>
      <c r="AN1818" s="131" t="s">
        <v>1819</v>
      </c>
      <c r="AO1818" s="131" t="s">
        <v>343</v>
      </c>
      <c r="AP1818" s="131" t="s">
        <v>2756</v>
      </c>
      <c r="AQ1818" s="12"/>
      <c r="AR1818" s="12"/>
      <c r="AS1818" s="12"/>
      <c r="AT1818" s="12"/>
      <c r="AU1818" s="12"/>
      <c r="AV1818" s="12"/>
      <c r="AW1818" s="12"/>
      <c r="AX1818" s="12"/>
      <c r="AY1818" s="12"/>
      <c r="AZ1818" s="12"/>
      <c r="BA1818" s="12"/>
      <c r="BB1818" s="14"/>
      <c r="BC1818" s="14"/>
      <c r="BD1818" s="15"/>
      <c r="BE1818" s="137" t="s">
        <v>2757</v>
      </c>
      <c r="BF1818" s="11" t="s">
        <v>264</v>
      </c>
      <c r="BG1818" s="11" t="s">
        <v>265</v>
      </c>
      <c r="BH1818" s="11" t="s">
        <v>266</v>
      </c>
      <c r="BI1818" s="11" t="s">
        <v>1225</v>
      </c>
      <c r="BJ1818" s="11" t="s">
        <v>268</v>
      </c>
      <c r="BK1818" s="11" t="s">
        <v>269</v>
      </c>
      <c r="BL1818" s="11" t="s">
        <v>1026</v>
      </c>
      <c r="BM1818" s="11" t="s">
        <v>179</v>
      </c>
      <c r="BN1818" s="11" t="s">
        <v>182</v>
      </c>
      <c r="BO1818" s="11" t="s">
        <v>181</v>
      </c>
      <c r="BP1818" s="11" t="s">
        <v>272</v>
      </c>
      <c r="BQ1818" s="11" t="s">
        <v>182</v>
      </c>
      <c r="BR1818" s="11" t="s">
        <v>182</v>
      </c>
      <c r="BS1818" s="11" t="s">
        <v>183</v>
      </c>
      <c r="BT1818" s="11" t="s">
        <v>182</v>
      </c>
      <c r="BU1818" s="11"/>
      <c r="BV1818" s="15"/>
      <c r="BW1818" s="15"/>
      <c r="BX1818" s="15"/>
      <c r="BY1818" s="15"/>
      <c r="BZ1818" s="15"/>
      <c r="CA1818" s="15"/>
      <c r="CB1818" s="15"/>
      <c r="CC1818" s="15"/>
      <c r="CD1818" s="15"/>
      <c r="CE1818" s="15"/>
      <c r="CF1818" s="15"/>
      <c r="CG1818" s="15"/>
      <c r="CH1818" s="15"/>
      <c r="CI1818" s="15"/>
      <c r="CJ1818" s="15"/>
      <c r="CK1818" s="15"/>
      <c r="CL1818" s="15"/>
      <c r="CM1818" s="15"/>
      <c r="CN1818" s="15"/>
      <c r="CO1818" s="15"/>
      <c r="CP1818" s="15"/>
      <c r="CQ1818" s="15"/>
      <c r="CR1818" s="15"/>
      <c r="CS1818" s="15"/>
      <c r="CT1818" s="15"/>
      <c r="CU1818" s="15"/>
      <c r="CV1818" s="15"/>
      <c r="CW1818" s="15"/>
      <c r="CX1818" s="15"/>
      <c r="CY1818" s="15"/>
      <c r="CZ1818" s="15"/>
      <c r="DA1818" s="15"/>
      <c r="DB1818" s="16">
        <f>IF(UPPER(TRIM(AM1818))="P", 0, IF(UPPER(TRIM(AM1818))="C", 16384, IF(UPPER(TRIM(AM1818))="B", 32768, IF(UPPER(TRIM(AM1818))="U", 49152, -1))))</f>
        <v>0</v>
      </c>
      <c r="DC1818" s="16">
        <f>HEX2DEC(AN1818)</f>
        <v>865</v>
      </c>
      <c r="DD1818" s="16"/>
      <c r="DE1818" s="16"/>
      <c r="DF1818" s="17"/>
      <c r="DG1818" s="16">
        <v>1025</v>
      </c>
      <c r="DH1818" s="16">
        <f>AK1818</f>
        <v>1278</v>
      </c>
      <c r="DI1818" s="16">
        <f>AL1818</f>
        <v>6</v>
      </c>
      <c r="DJ1818" s="16">
        <f>DB1818 + DC1818</f>
        <v>865</v>
      </c>
      <c r="DK1818" s="16">
        <f>HEX2DEC(AO1818)</f>
        <v>18</v>
      </c>
      <c r="DL1818" s="16">
        <f>HEX2DEC(AP1818)</f>
        <v>9009</v>
      </c>
      <c r="DM1818" s="128">
        <v>0</v>
      </c>
      <c r="DN1818" s="16">
        <v>56</v>
      </c>
      <c r="DO1818" s="16"/>
      <c r="DP1818" s="16"/>
      <c r="DQ1818" s="16"/>
      <c r="DR1818" s="16"/>
      <c r="DS1818" s="16"/>
      <c r="DT1818" s="16"/>
      <c r="DU1818" s="16"/>
      <c r="DV1818" s="16"/>
      <c r="DW1818" s="138" t="s">
        <v>184</v>
      </c>
      <c r="DX1818" s="137" t="s">
        <v>273</v>
      </c>
      <c r="DY1818" s="137" t="s">
        <v>186</v>
      </c>
      <c r="DZ1818" s="17"/>
      <c r="EA1818" s="15"/>
      <c r="EB1818" s="15"/>
      <c r="EC1818" s="15"/>
      <c r="ED1818" s="15"/>
    </row>
    <row r="1819" spans="1:134" ht="15" hidden="1" customHeight="1" x14ac:dyDescent="0.3">
      <c r="A1819" s="220"/>
      <c r="B1819" s="139"/>
      <c r="C1819" s="561">
        <v>12</v>
      </c>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8">
        <f t="shared" si="834"/>
        <v>0</v>
      </c>
      <c r="AK1819" s="129">
        <v>1279</v>
      </c>
      <c r="AL1819" s="129">
        <v>6</v>
      </c>
      <c r="AM1819" s="130" t="s">
        <v>165</v>
      </c>
      <c r="AN1819" s="131" t="s">
        <v>1824</v>
      </c>
      <c r="AO1819" s="131" t="s">
        <v>343</v>
      </c>
      <c r="AP1819" s="131" t="s">
        <v>2758</v>
      </c>
      <c r="AQ1819" s="12"/>
      <c r="AR1819" s="12"/>
      <c r="AS1819" s="12"/>
      <c r="AT1819" s="12"/>
      <c r="AU1819" s="12"/>
      <c r="AV1819" s="12"/>
      <c r="AW1819" s="12"/>
      <c r="AX1819" s="12"/>
      <c r="AY1819" s="12"/>
      <c r="AZ1819" s="12"/>
      <c r="BA1819" s="12"/>
      <c r="BB1819" s="14"/>
      <c r="BC1819" s="14"/>
      <c r="BD1819" s="15"/>
      <c r="BE1819" s="137" t="s">
        <v>2759</v>
      </c>
      <c r="BF1819" s="11" t="s">
        <v>264</v>
      </c>
      <c r="BG1819" s="11" t="s">
        <v>265</v>
      </c>
      <c r="BH1819" s="11" t="s">
        <v>266</v>
      </c>
      <c r="BI1819" s="11" t="s">
        <v>1225</v>
      </c>
      <c r="BJ1819" s="11" t="s">
        <v>268</v>
      </c>
      <c r="BK1819" s="11" t="s">
        <v>269</v>
      </c>
      <c r="BL1819" s="11" t="s">
        <v>1026</v>
      </c>
      <c r="BM1819" s="11" t="s">
        <v>179</v>
      </c>
      <c r="BN1819" s="11" t="s">
        <v>182</v>
      </c>
      <c r="BO1819" s="11" t="s">
        <v>181</v>
      </c>
      <c r="BP1819" s="11" t="s">
        <v>272</v>
      </c>
      <c r="BQ1819" s="11" t="s">
        <v>182</v>
      </c>
      <c r="BR1819" s="11" t="s">
        <v>182</v>
      </c>
      <c r="BS1819" s="11" t="s">
        <v>183</v>
      </c>
      <c r="BT1819" s="11" t="s">
        <v>182</v>
      </c>
      <c r="BU1819" s="11"/>
      <c r="BV1819" s="15"/>
      <c r="BW1819" s="15"/>
      <c r="BX1819" s="15"/>
      <c r="BY1819" s="15"/>
      <c r="BZ1819" s="15"/>
      <c r="CA1819" s="15"/>
      <c r="CB1819" s="15"/>
      <c r="CC1819" s="15"/>
      <c r="CD1819" s="15"/>
      <c r="CE1819" s="15"/>
      <c r="CF1819" s="15"/>
      <c r="CG1819" s="15"/>
      <c r="CH1819" s="15"/>
      <c r="CI1819" s="15"/>
      <c r="CJ1819" s="15"/>
      <c r="CK1819" s="15"/>
      <c r="CL1819" s="15"/>
      <c r="CM1819" s="15"/>
      <c r="CN1819" s="15"/>
      <c r="CO1819" s="15"/>
      <c r="CP1819" s="15"/>
      <c r="CQ1819" s="15"/>
      <c r="CR1819" s="15"/>
      <c r="CS1819" s="15"/>
      <c r="CT1819" s="15"/>
      <c r="CU1819" s="15"/>
      <c r="CV1819" s="15"/>
      <c r="CW1819" s="15"/>
      <c r="CX1819" s="15"/>
      <c r="CY1819" s="15"/>
      <c r="CZ1819" s="15"/>
      <c r="DA1819" s="15"/>
      <c r="DB1819" s="16">
        <f>IF(UPPER(TRIM(AM1819))="P", 0, IF(UPPER(TRIM(AM1819))="C", 16384, IF(UPPER(TRIM(AM1819))="B", 32768, IF(UPPER(TRIM(AM1819))="U", 49152, -1))))</f>
        <v>0</v>
      </c>
      <c r="DC1819" s="16">
        <f>HEX2DEC(AN1819)</f>
        <v>866</v>
      </c>
      <c r="DD1819" s="16"/>
      <c r="DE1819" s="16"/>
      <c r="DF1819" s="17"/>
      <c r="DG1819" s="16">
        <v>1026</v>
      </c>
      <c r="DH1819" s="16">
        <f>AK1819</f>
        <v>1279</v>
      </c>
      <c r="DI1819" s="16">
        <f>AL1819</f>
        <v>6</v>
      </c>
      <c r="DJ1819" s="16">
        <f>DB1819 + DC1819</f>
        <v>866</v>
      </c>
      <c r="DK1819" s="16">
        <f>HEX2DEC(AO1819)</f>
        <v>18</v>
      </c>
      <c r="DL1819" s="16">
        <f>HEX2DEC(AP1819)</f>
        <v>9012</v>
      </c>
      <c r="DM1819" s="128">
        <v>0</v>
      </c>
      <c r="DN1819" s="16">
        <v>56</v>
      </c>
      <c r="DO1819" s="16"/>
      <c r="DP1819" s="16"/>
      <c r="DQ1819" s="16"/>
      <c r="DR1819" s="16"/>
      <c r="DS1819" s="16"/>
      <c r="DT1819" s="16"/>
      <c r="DU1819" s="16"/>
      <c r="DV1819" s="16"/>
      <c r="DW1819" s="138" t="s">
        <v>184</v>
      </c>
      <c r="DX1819" s="137" t="s">
        <v>273</v>
      </c>
      <c r="DY1819" s="137" t="s">
        <v>186</v>
      </c>
      <c r="DZ1819" s="17"/>
      <c r="EA1819" s="15"/>
      <c r="EB1819" s="15"/>
      <c r="EC1819" s="15"/>
      <c r="ED1819" s="15"/>
    </row>
    <row r="1820" spans="1:134" ht="15" hidden="1" customHeight="1" x14ac:dyDescent="0.3">
      <c r="A1820" s="220"/>
      <c r="B1820" s="139"/>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8"/>
      <c r="AK1820" s="143"/>
      <c r="AL1820" s="143"/>
      <c r="AM1820" s="144"/>
      <c r="AN1820" s="145"/>
      <c r="AO1820" s="145"/>
      <c r="AP1820" s="145"/>
      <c r="AQ1820" s="12"/>
      <c r="AR1820" s="12"/>
      <c r="AS1820" s="12"/>
      <c r="AT1820" s="12"/>
      <c r="AU1820" s="12"/>
      <c r="AV1820" s="12"/>
      <c r="AW1820" s="12"/>
      <c r="AX1820" s="12"/>
      <c r="AY1820" s="12"/>
      <c r="AZ1820" s="12"/>
      <c r="BA1820" s="12"/>
      <c r="BB1820" s="14"/>
      <c r="BC1820" s="14"/>
      <c r="BD1820" s="15"/>
      <c r="BE1820" s="137" t="s">
        <v>183</v>
      </c>
      <c r="BF1820" s="11"/>
      <c r="BG1820" s="11"/>
      <c r="BH1820" s="11"/>
      <c r="BI1820" s="11" t="s">
        <v>183</v>
      </c>
      <c r="BJ1820" s="11" t="s">
        <v>183</v>
      </c>
      <c r="BK1820" s="11" t="s">
        <v>183</v>
      </c>
      <c r="BL1820" s="11" t="s">
        <v>183</v>
      </c>
      <c r="BM1820" s="11" t="s">
        <v>183</v>
      </c>
      <c r="BN1820" s="11" t="s">
        <v>183</v>
      </c>
      <c r="BO1820" s="11" t="s">
        <v>183</v>
      </c>
      <c r="BP1820" s="11" t="s">
        <v>183</v>
      </c>
      <c r="BQ1820" s="11" t="s">
        <v>183</v>
      </c>
      <c r="BR1820" s="11" t="s">
        <v>183</v>
      </c>
      <c r="BS1820" s="11" t="s">
        <v>183</v>
      </c>
      <c r="BT1820" s="11" t="s">
        <v>183</v>
      </c>
      <c r="BU1820" s="11"/>
      <c r="BV1820" s="15"/>
      <c r="BW1820" s="15"/>
      <c r="BX1820" s="15"/>
      <c r="BY1820" s="15"/>
      <c r="BZ1820" s="15"/>
      <c r="CA1820" s="15"/>
      <c r="CB1820" s="15"/>
      <c r="CC1820" s="15"/>
      <c r="CD1820" s="15"/>
      <c r="CE1820" s="15"/>
      <c r="CF1820" s="15"/>
      <c r="CG1820" s="15"/>
      <c r="CH1820" s="15"/>
      <c r="CI1820" s="15"/>
      <c r="CJ1820" s="15"/>
      <c r="CK1820" s="15"/>
      <c r="CL1820" s="15"/>
      <c r="CM1820" s="15"/>
      <c r="CN1820" s="15"/>
      <c r="CO1820" s="15"/>
      <c r="CP1820" s="15"/>
      <c r="CQ1820" s="15"/>
      <c r="CR1820" s="15"/>
      <c r="CS1820" s="15"/>
      <c r="CT1820" s="15"/>
      <c r="CU1820" s="15"/>
      <c r="CV1820" s="15"/>
      <c r="CW1820" s="15"/>
      <c r="CX1820" s="15"/>
      <c r="CY1820" s="15"/>
      <c r="CZ1820" s="15"/>
      <c r="DA1820" s="15"/>
      <c r="DB1820" s="16"/>
      <c r="DC1820" s="16"/>
      <c r="DD1820" s="16"/>
      <c r="DE1820" s="16"/>
      <c r="DF1820" s="17"/>
      <c r="DG1820" s="16"/>
      <c r="DH1820" s="16"/>
      <c r="DI1820" s="16"/>
      <c r="DJ1820" s="16"/>
      <c r="DK1820" s="16"/>
      <c r="DL1820" s="16"/>
      <c r="DM1820" s="128"/>
      <c r="DN1820" s="16"/>
      <c r="DO1820" s="16"/>
      <c r="DP1820" s="16"/>
      <c r="DQ1820" s="16"/>
      <c r="DR1820" s="16"/>
      <c r="DS1820" s="16"/>
      <c r="DT1820" s="16"/>
      <c r="DU1820" s="16"/>
      <c r="DV1820" s="16"/>
      <c r="DW1820" s="138"/>
      <c r="DX1820" s="137"/>
      <c r="DY1820" s="137"/>
      <c r="DZ1820" s="17"/>
      <c r="EA1820" s="15"/>
      <c r="EB1820" s="15"/>
      <c r="EC1820" s="15"/>
      <c r="ED1820" s="15"/>
    </row>
    <row r="1821" spans="1:134" ht="15" hidden="1" customHeight="1" x14ac:dyDescent="0.3">
      <c r="A1821" s="220"/>
      <c r="B1821" s="139"/>
      <c r="C1821" s="561" t="s">
        <v>2760</v>
      </c>
      <c r="D1821" s="152"/>
      <c r="E1821" s="152"/>
      <c r="F1821" s="152"/>
      <c r="G1821" s="151"/>
      <c r="H1821" s="151"/>
      <c r="I1821" s="151"/>
      <c r="J1821" s="151"/>
      <c r="K1821" s="151"/>
      <c r="L1821" s="152"/>
      <c r="M1821" s="151"/>
      <c r="N1821" s="152"/>
      <c r="O1821" s="152"/>
      <c r="P1821" s="152"/>
      <c r="Q1821" s="152"/>
      <c r="R1821" s="152"/>
      <c r="S1821" s="152"/>
      <c r="T1821" s="152"/>
      <c r="U1821" s="152"/>
      <c r="V1821" s="152"/>
      <c r="W1821" s="152"/>
      <c r="X1821" s="152"/>
      <c r="Y1821" s="152"/>
      <c r="Z1821" s="152"/>
      <c r="AA1821" s="152"/>
      <c r="AB1821" s="152"/>
      <c r="AC1821" s="152"/>
      <c r="AD1821" s="152"/>
      <c r="AE1821" s="152"/>
      <c r="AF1821" s="152"/>
      <c r="AG1821" s="152"/>
      <c r="AH1821" s="152"/>
      <c r="AI1821" s="152"/>
      <c r="AJ1821" s="128">
        <f t="shared" ref="AJ1821:AJ1832" si="841">IF($DM1821=0,0,(IF(_xlfn.BITAND($DM1821, 128),"8,", "") &amp; IF(_xlfn.BITAND($DM1821,64),"7,", "") &amp; IF(_xlfn.BITAND($DM1821,7), _xlfn.BITAND($DM1821,7) &amp; ",", "") &amp; IF(_xlfn.BITAND($DM1821, 56), _xlfn.BITAND($DM1821, 56)/8, "")))</f>
        <v>0</v>
      </c>
      <c r="AK1821" s="129">
        <v>1268</v>
      </c>
      <c r="AL1821" s="129">
        <v>31</v>
      </c>
      <c r="AM1821" s="130" t="s">
        <v>165</v>
      </c>
      <c r="AN1821" s="131" t="s">
        <v>2705</v>
      </c>
      <c r="AO1821" s="131" t="s">
        <v>1458</v>
      </c>
      <c r="AP1821" s="131" t="s">
        <v>2705</v>
      </c>
      <c r="AQ1821" s="508" t="s">
        <v>2706</v>
      </c>
      <c r="AR1821" s="447"/>
      <c r="AS1821" s="447"/>
      <c r="AT1821" s="134">
        <v>10</v>
      </c>
      <c r="AU1821" s="134">
        <v>5</v>
      </c>
      <c r="AV1821" s="12" t="s">
        <v>2707</v>
      </c>
      <c r="AW1821" s="135">
        <v>0</v>
      </c>
      <c r="AX1821" s="135">
        <v>0</v>
      </c>
      <c r="AY1821" s="135">
        <v>0</v>
      </c>
      <c r="AZ1821" s="135">
        <v>0</v>
      </c>
      <c r="BA1821" s="135">
        <v>0</v>
      </c>
      <c r="BB1821" s="136"/>
      <c r="BC1821" s="136"/>
      <c r="BD1821" s="15"/>
      <c r="BE1821" s="137" t="s">
        <v>2761</v>
      </c>
      <c r="BF1821" s="11" t="s">
        <v>264</v>
      </c>
      <c r="BG1821" s="11" t="s">
        <v>265</v>
      </c>
      <c r="BH1821" s="11" t="s">
        <v>266</v>
      </c>
      <c r="BI1821" s="11" t="s">
        <v>267</v>
      </c>
      <c r="BJ1821" s="11" t="s">
        <v>268</v>
      </c>
      <c r="BK1821" s="11" t="s">
        <v>269</v>
      </c>
      <c r="BL1821" s="11" t="s">
        <v>270</v>
      </c>
      <c r="BM1821" s="11" t="s">
        <v>271</v>
      </c>
      <c r="BN1821" s="11" t="s">
        <v>182</v>
      </c>
      <c r="BO1821" s="11" t="s">
        <v>181</v>
      </c>
      <c r="BP1821" s="11" t="s">
        <v>272</v>
      </c>
      <c r="BQ1821" s="11" t="s">
        <v>180</v>
      </c>
      <c r="BR1821" s="11" t="s">
        <v>182</v>
      </c>
      <c r="BS1821" s="11" t="s">
        <v>183</v>
      </c>
      <c r="BT1821" s="11" t="s">
        <v>182</v>
      </c>
      <c r="BU1821" s="11"/>
      <c r="BV1821" s="15">
        <f>IF(UPPER(TRIM(D1821))="X",1,0)</f>
        <v>0</v>
      </c>
      <c r="BW1821" s="15">
        <f>IF(UPPER(TRIM(E1821))="X",1,0)</f>
        <v>0</v>
      </c>
      <c r="BX1821" s="15">
        <f>IF(UPPER(TRIM(F1821))="X",1,0)</f>
        <v>0</v>
      </c>
      <c r="BY1821" s="15">
        <f>IF(UPPER(TRIM(G1821))="X",1,0)</f>
        <v>0</v>
      </c>
      <c r="BZ1821" s="15">
        <f>IF(UPPER(TRIM(H1821))="X",1,0)</f>
        <v>0</v>
      </c>
      <c r="CA1821" s="15">
        <f>IF(UPPER(TRIM(J1821))="X",1,0)</f>
        <v>0</v>
      </c>
      <c r="CB1821" s="15">
        <f>IF(UPPER(TRIM(L1821))="X",1,0)</f>
        <v>0</v>
      </c>
      <c r="CC1821" s="15">
        <f>IF(UPPER(TRIM(M1821))="X",1,0)</f>
        <v>0</v>
      </c>
      <c r="CD1821" s="15">
        <f>IF(UPPER(TRIM(I1821))="X",1,0)</f>
        <v>0</v>
      </c>
      <c r="CE1821" s="15">
        <f>IF(UPPER(TRIM(K1821))="X",1,0)</f>
        <v>0</v>
      </c>
      <c r="CF1821" s="15">
        <f t="shared" ref="CF1821:DA1821" si="842">IF(UPPER(TRIM(N1821))="X",1,0)</f>
        <v>0</v>
      </c>
      <c r="CG1821" s="15">
        <f t="shared" si="842"/>
        <v>0</v>
      </c>
      <c r="CH1821" s="15">
        <f t="shared" si="842"/>
        <v>0</v>
      </c>
      <c r="CI1821" s="15">
        <f t="shared" si="842"/>
        <v>0</v>
      </c>
      <c r="CJ1821" s="15">
        <f t="shared" si="842"/>
        <v>0</v>
      </c>
      <c r="CK1821" s="15">
        <f t="shared" si="842"/>
        <v>0</v>
      </c>
      <c r="CL1821" s="15">
        <f t="shared" si="842"/>
        <v>0</v>
      </c>
      <c r="CM1821" s="15">
        <f t="shared" si="842"/>
        <v>0</v>
      </c>
      <c r="CN1821" s="15">
        <f t="shared" si="842"/>
        <v>0</v>
      </c>
      <c r="CO1821" s="15">
        <f t="shared" si="842"/>
        <v>0</v>
      </c>
      <c r="CP1821" s="15">
        <f t="shared" si="842"/>
        <v>0</v>
      </c>
      <c r="CQ1821" s="15">
        <f t="shared" si="842"/>
        <v>0</v>
      </c>
      <c r="CR1821" s="15">
        <f t="shared" si="842"/>
        <v>0</v>
      </c>
      <c r="CS1821" s="15">
        <f t="shared" si="842"/>
        <v>0</v>
      </c>
      <c r="CT1821" s="15">
        <f t="shared" si="842"/>
        <v>0</v>
      </c>
      <c r="CU1821" s="15">
        <f t="shared" si="842"/>
        <v>0</v>
      </c>
      <c r="CV1821" s="15">
        <f t="shared" si="842"/>
        <v>0</v>
      </c>
      <c r="CW1821" s="15">
        <f t="shared" si="842"/>
        <v>0</v>
      </c>
      <c r="CX1821" s="15">
        <f t="shared" si="842"/>
        <v>0</v>
      </c>
      <c r="CY1821" s="15">
        <f t="shared" si="842"/>
        <v>0</v>
      </c>
      <c r="CZ1821" s="15">
        <f t="shared" si="842"/>
        <v>0</v>
      </c>
      <c r="DA1821" s="15">
        <f t="shared" si="842"/>
        <v>0</v>
      </c>
      <c r="DB1821" s="16">
        <f t="shared" ref="DB1821:DB1830" si="843">IF(UPPER(TRIM(AM1821))="P", 0, IF(UPPER(TRIM(AM1821))="C", 16384, IF(UPPER(TRIM(AM1821))="B", 32768, IF(UPPER(TRIM(AM1821))="U", 49152, -1))))</f>
        <v>0</v>
      </c>
      <c r="DC1821" s="16">
        <f t="shared" ref="DC1821:DC1830" si="844">HEX2DEC(AN1821)</f>
        <v>849</v>
      </c>
      <c r="DD1821" s="16">
        <f>IF(UPPER(TRIM(BB1821))="",0,IF(UPPER(TRIM(BB1821))="M",32,IF(UPPER(TRIM(BB1821))="H",64,IF(UPPER(TRIM(BB1821))="I",128,-1))))</f>
        <v>0</v>
      </c>
      <c r="DE1821" s="16">
        <f>IF(UPPER(TRIM(BC1821))="",0, IF(UPPER(TRIM(BC1821))="U",1,IF(UPPER(TRIM(BC1821))="A",2,IF(UPPER(TRIM(BC1821))="B1",4,IF(UPPER(TRIM(BC1821))="B2",8,IF(UPPER(TRIM(BC1821))="C",16,-1))))))</f>
        <v>0</v>
      </c>
      <c r="DF1821" s="17"/>
      <c r="DG1821" s="16">
        <v>304</v>
      </c>
      <c r="DH1821" s="16">
        <f t="shared" ref="DH1821:DI1830" si="845">AK1821</f>
        <v>1268</v>
      </c>
      <c r="DI1821" s="16">
        <f t="shared" si="845"/>
        <v>31</v>
      </c>
      <c r="DJ1821" s="16">
        <f t="shared" ref="DJ1821:DJ1830" si="846">DB1821 + DC1821</f>
        <v>849</v>
      </c>
      <c r="DK1821" s="16">
        <f t="shared" ref="DK1821:DL1830" si="847">HEX2DEC(AO1821)</f>
        <v>19</v>
      </c>
      <c r="DL1821" s="16">
        <f t="shared" si="847"/>
        <v>849</v>
      </c>
      <c r="DM1821" s="128">
        <v>0</v>
      </c>
      <c r="DN1821" s="16">
        <v>226</v>
      </c>
      <c r="DO1821" s="16">
        <f>BV1821*2^15+BW1821*2^14+BX1821*2^13+BY1821*2^12+BZ1821*2^11+CA1821*2^10+CB1821*2^9+CC1821*2^8+CD1821*2^7+CE1821*2^6+CF1821*2^5+CG1821*2^4+CH1821*2^3+CI1821*2^2+CJ1821*2^1+CK1821*2^0</f>
        <v>0</v>
      </c>
      <c r="DP1821" s="16">
        <f>CL1821*2^15+CM1821*2^14+CN1821*2^13+CO1821*2^12+CP1821*2^11+CQ1821*2^10+CR1821*2^9+CS1821*2^8+CT1821*2^7+CU1821*2^6+CV1821*2^5+CW1821*2^4+CX1821*2^3+CY1821*2^2+CZ1821*2^1+DA1821*2^0</f>
        <v>0</v>
      </c>
      <c r="DQ1821" s="16">
        <f>IF(DS1821=2,AT1821*1000,AT1821)</f>
        <v>10</v>
      </c>
      <c r="DR1821" s="16">
        <f>IF(DT1821=2,AU1821*1000,AU1821)</f>
        <v>5</v>
      </c>
      <c r="DS1821" s="16">
        <v>7</v>
      </c>
      <c r="DT1821" s="16">
        <v>7</v>
      </c>
      <c r="DU1821" s="16">
        <f>MAX(0,MIN(AX1821,3))*2^14+MAX(0,MIN(AY1821,3))*2^12+MAX(0,MIN(AZ1821,3))*2^10+MAX(0,MIN(BA1821,3))*2^8+IF(AW1821&lt;0,31,IF(AW1821&gt;30,30,AW1821))</f>
        <v>0</v>
      </c>
      <c r="DV1821" s="16">
        <f>DD1821 + DE1821</f>
        <v>0</v>
      </c>
      <c r="DW1821" s="138" t="s">
        <v>184</v>
      </c>
      <c r="DX1821" s="137" t="s">
        <v>273</v>
      </c>
      <c r="DY1821" s="137" t="s">
        <v>186</v>
      </c>
      <c r="DZ1821" s="17"/>
      <c r="EA1821" s="15"/>
      <c r="EB1821" s="15"/>
      <c r="EC1821" s="15"/>
      <c r="ED1821" s="15"/>
    </row>
    <row r="1822" spans="1:134" ht="15" hidden="1" customHeight="1" x14ac:dyDescent="0.3">
      <c r="A1822" s="220"/>
      <c r="B1822" s="139"/>
      <c r="C1822" s="561">
        <v>2</v>
      </c>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8">
        <f t="shared" si="841"/>
        <v>0</v>
      </c>
      <c r="AK1822" s="129">
        <v>1269</v>
      </c>
      <c r="AL1822" s="129">
        <v>31</v>
      </c>
      <c r="AM1822" s="130" t="s">
        <v>165</v>
      </c>
      <c r="AN1822" s="131" t="s">
        <v>2709</v>
      </c>
      <c r="AO1822" s="131" t="s">
        <v>1458</v>
      </c>
      <c r="AP1822" s="131" t="s">
        <v>2709</v>
      </c>
      <c r="AQ1822" s="140" t="s">
        <v>2762</v>
      </c>
      <c r="AR1822" s="198">
        <v>0.85</v>
      </c>
      <c r="AS1822" s="12" t="s">
        <v>346</v>
      </c>
      <c r="AT1822" s="12"/>
      <c r="AU1822" s="12"/>
      <c r="AV1822" s="12"/>
      <c r="AW1822" s="12"/>
      <c r="AX1822" s="12"/>
      <c r="AY1822" s="12"/>
      <c r="AZ1822" s="12"/>
      <c r="BA1822" s="12"/>
      <c r="BB1822" s="14"/>
      <c r="BC1822" s="14"/>
      <c r="BD1822" s="15"/>
      <c r="BE1822" s="137" t="s">
        <v>2763</v>
      </c>
      <c r="BF1822" s="11" t="s">
        <v>264</v>
      </c>
      <c r="BG1822" s="11" t="s">
        <v>265</v>
      </c>
      <c r="BH1822" s="11" t="s">
        <v>266</v>
      </c>
      <c r="BI1822" s="11" t="s">
        <v>267</v>
      </c>
      <c r="BJ1822" s="11" t="s">
        <v>268</v>
      </c>
      <c r="BK1822" s="11" t="s">
        <v>269</v>
      </c>
      <c r="BL1822" s="11" t="s">
        <v>270</v>
      </c>
      <c r="BM1822" s="11" t="s">
        <v>271</v>
      </c>
      <c r="BN1822" s="11" t="s">
        <v>182</v>
      </c>
      <c r="BO1822" s="11" t="s">
        <v>181</v>
      </c>
      <c r="BP1822" s="11" t="s">
        <v>272</v>
      </c>
      <c r="BQ1822" s="11" t="s">
        <v>180</v>
      </c>
      <c r="BR1822" s="11" t="s">
        <v>182</v>
      </c>
      <c r="BS1822" s="11" t="s">
        <v>183</v>
      </c>
      <c r="BT1822" s="11" t="s">
        <v>182</v>
      </c>
      <c r="BU1822" s="11"/>
      <c r="BV1822" s="15"/>
      <c r="BW1822" s="15"/>
      <c r="BX1822" s="15"/>
      <c r="BY1822" s="15"/>
      <c r="BZ1822" s="15"/>
      <c r="CA1822" s="15"/>
      <c r="CB1822" s="15"/>
      <c r="CC1822" s="15"/>
      <c r="CD1822" s="15"/>
      <c r="CE1822" s="15"/>
      <c r="CF1822" s="15"/>
      <c r="CG1822" s="15"/>
      <c r="CH1822" s="15"/>
      <c r="CI1822" s="15"/>
      <c r="CJ1822" s="15"/>
      <c r="CK1822" s="15"/>
      <c r="CL1822" s="15"/>
      <c r="CM1822" s="15"/>
      <c r="CN1822" s="15"/>
      <c r="CO1822" s="15"/>
      <c r="CP1822" s="15"/>
      <c r="CQ1822" s="15"/>
      <c r="CR1822" s="15"/>
      <c r="CS1822" s="15"/>
      <c r="CT1822" s="15"/>
      <c r="CU1822" s="15"/>
      <c r="CV1822" s="15"/>
      <c r="CW1822" s="15"/>
      <c r="CX1822" s="15"/>
      <c r="CY1822" s="15"/>
      <c r="CZ1822" s="15"/>
      <c r="DA1822" s="15"/>
      <c r="DB1822" s="16">
        <f t="shared" si="843"/>
        <v>0</v>
      </c>
      <c r="DC1822" s="16">
        <f t="shared" si="844"/>
        <v>850</v>
      </c>
      <c r="DD1822" s="16"/>
      <c r="DE1822" s="16"/>
      <c r="DF1822" s="17"/>
      <c r="DG1822" s="16">
        <v>305</v>
      </c>
      <c r="DH1822" s="16">
        <f t="shared" si="845"/>
        <v>1269</v>
      </c>
      <c r="DI1822" s="16">
        <f t="shared" si="845"/>
        <v>31</v>
      </c>
      <c r="DJ1822" s="16">
        <f t="shared" si="846"/>
        <v>850</v>
      </c>
      <c r="DK1822" s="16">
        <f t="shared" si="847"/>
        <v>19</v>
      </c>
      <c r="DL1822" s="16">
        <f t="shared" si="847"/>
        <v>850</v>
      </c>
      <c r="DM1822" s="128">
        <v>0</v>
      </c>
      <c r="DN1822" s="16">
        <v>226</v>
      </c>
      <c r="DO1822" s="16"/>
      <c r="DP1822" s="16"/>
      <c r="DQ1822" s="16"/>
      <c r="DR1822" s="16"/>
      <c r="DS1822" s="16"/>
      <c r="DT1822" s="16"/>
      <c r="DU1822" s="16"/>
      <c r="DV1822" s="16"/>
      <c r="DW1822" s="138" t="s">
        <v>184</v>
      </c>
      <c r="DX1822" s="137" t="s">
        <v>273</v>
      </c>
      <c r="DY1822" s="137" t="s">
        <v>186</v>
      </c>
      <c r="DZ1822" s="17"/>
      <c r="EA1822" s="15"/>
      <c r="EB1822" s="15"/>
      <c r="EC1822" s="15"/>
      <c r="ED1822" s="15"/>
    </row>
    <row r="1823" spans="1:134" ht="15" hidden="1" customHeight="1" x14ac:dyDescent="0.3">
      <c r="A1823" s="154"/>
      <c r="B1823" s="139"/>
      <c r="C1823" s="561">
        <v>3</v>
      </c>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8">
        <f t="shared" si="841"/>
        <v>0</v>
      </c>
      <c r="AK1823" s="129">
        <v>1270</v>
      </c>
      <c r="AL1823" s="129">
        <v>31</v>
      </c>
      <c r="AM1823" s="130" t="s">
        <v>165</v>
      </c>
      <c r="AN1823" s="131" t="s">
        <v>1798</v>
      </c>
      <c r="AO1823" s="131" t="s">
        <v>1458</v>
      </c>
      <c r="AP1823" s="131" t="s">
        <v>1798</v>
      </c>
      <c r="AQ1823" s="140" t="s">
        <v>2764</v>
      </c>
      <c r="AR1823" s="198">
        <v>0.55000000000000004</v>
      </c>
      <c r="AS1823" s="12" t="s">
        <v>346</v>
      </c>
      <c r="AT1823" s="12"/>
      <c r="AU1823" s="12"/>
      <c r="AV1823" s="12"/>
      <c r="AW1823" s="12"/>
      <c r="AX1823" s="12"/>
      <c r="AY1823" s="12"/>
      <c r="AZ1823" s="12"/>
      <c r="BA1823" s="12"/>
      <c r="BB1823" s="14"/>
      <c r="BC1823" s="14"/>
      <c r="BD1823" s="15"/>
      <c r="BE1823" s="137" t="s">
        <v>2765</v>
      </c>
      <c r="BF1823" s="11" t="s">
        <v>264</v>
      </c>
      <c r="BG1823" s="11" t="s">
        <v>265</v>
      </c>
      <c r="BH1823" s="11" t="s">
        <v>266</v>
      </c>
      <c r="BI1823" s="11" t="s">
        <v>267</v>
      </c>
      <c r="BJ1823" s="11" t="s">
        <v>268</v>
      </c>
      <c r="BK1823" s="11" t="s">
        <v>269</v>
      </c>
      <c r="BL1823" s="11" t="s">
        <v>270</v>
      </c>
      <c r="BM1823" s="11" t="s">
        <v>271</v>
      </c>
      <c r="BN1823" s="11" t="s">
        <v>182</v>
      </c>
      <c r="BO1823" s="11" t="s">
        <v>181</v>
      </c>
      <c r="BP1823" s="11" t="s">
        <v>272</v>
      </c>
      <c r="BQ1823" s="11" t="s">
        <v>180</v>
      </c>
      <c r="BR1823" s="11" t="s">
        <v>182</v>
      </c>
      <c r="BS1823" s="11" t="s">
        <v>183</v>
      </c>
      <c r="BT1823" s="11" t="s">
        <v>182</v>
      </c>
      <c r="BU1823" s="11"/>
      <c r="BV1823" s="15"/>
      <c r="BW1823" s="15"/>
      <c r="BX1823" s="15"/>
      <c r="BY1823" s="15"/>
      <c r="BZ1823" s="15"/>
      <c r="CA1823" s="15"/>
      <c r="CB1823" s="15"/>
      <c r="CC1823" s="15"/>
      <c r="CD1823" s="15"/>
      <c r="CE1823" s="15"/>
      <c r="CF1823" s="15"/>
      <c r="CG1823" s="15"/>
      <c r="CH1823" s="15"/>
      <c r="CI1823" s="15"/>
      <c r="CJ1823" s="15"/>
      <c r="CK1823" s="15"/>
      <c r="CL1823" s="15"/>
      <c r="CM1823" s="15"/>
      <c r="CN1823" s="15"/>
      <c r="CO1823" s="15"/>
      <c r="CP1823" s="15"/>
      <c r="CQ1823" s="15"/>
      <c r="CR1823" s="15"/>
      <c r="CS1823" s="15"/>
      <c r="CT1823" s="15"/>
      <c r="CU1823" s="15"/>
      <c r="CV1823" s="15"/>
      <c r="CW1823" s="15"/>
      <c r="CX1823" s="15"/>
      <c r="CY1823" s="15"/>
      <c r="CZ1823" s="15"/>
      <c r="DA1823" s="15"/>
      <c r="DB1823" s="16">
        <f t="shared" si="843"/>
        <v>0</v>
      </c>
      <c r="DC1823" s="16">
        <f t="shared" si="844"/>
        <v>851</v>
      </c>
      <c r="DD1823" s="16"/>
      <c r="DE1823" s="16"/>
      <c r="DF1823" s="17"/>
      <c r="DG1823" s="16">
        <v>306</v>
      </c>
      <c r="DH1823" s="16">
        <f t="shared" si="845"/>
        <v>1270</v>
      </c>
      <c r="DI1823" s="16">
        <f t="shared" si="845"/>
        <v>31</v>
      </c>
      <c r="DJ1823" s="16">
        <f t="shared" si="846"/>
        <v>851</v>
      </c>
      <c r="DK1823" s="16">
        <f t="shared" si="847"/>
        <v>19</v>
      </c>
      <c r="DL1823" s="16">
        <f t="shared" si="847"/>
        <v>851</v>
      </c>
      <c r="DM1823" s="128">
        <v>0</v>
      </c>
      <c r="DN1823" s="16">
        <v>226</v>
      </c>
      <c r="DO1823" s="16"/>
      <c r="DP1823" s="16"/>
      <c r="DQ1823" s="16"/>
      <c r="DR1823" s="16"/>
      <c r="DS1823" s="16"/>
      <c r="DT1823" s="16"/>
      <c r="DU1823" s="16"/>
      <c r="DV1823" s="16"/>
      <c r="DW1823" s="138" t="s">
        <v>184</v>
      </c>
      <c r="DX1823" s="137" t="s">
        <v>273</v>
      </c>
      <c r="DY1823" s="137" t="s">
        <v>186</v>
      </c>
      <c r="DZ1823" s="17"/>
      <c r="EA1823" s="15"/>
      <c r="EB1823" s="15"/>
      <c r="EC1823" s="15"/>
      <c r="ED1823" s="15"/>
    </row>
    <row r="1824" spans="1:134" ht="15" hidden="1" customHeight="1" x14ac:dyDescent="0.3">
      <c r="A1824" s="153"/>
      <c r="B1824" s="139"/>
      <c r="C1824" s="561">
        <v>4</v>
      </c>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8">
        <f t="shared" si="841"/>
        <v>0</v>
      </c>
      <c r="AK1824" s="129">
        <v>1271</v>
      </c>
      <c r="AL1824" s="129">
        <v>31</v>
      </c>
      <c r="AM1824" s="130" t="s">
        <v>165</v>
      </c>
      <c r="AN1824" s="131" t="s">
        <v>1806</v>
      </c>
      <c r="AO1824" s="131" t="s">
        <v>1458</v>
      </c>
      <c r="AP1824" s="131" t="s">
        <v>1806</v>
      </c>
      <c r="AQ1824" s="140" t="s">
        <v>2766</v>
      </c>
      <c r="AR1824" s="133">
        <v>0</v>
      </c>
      <c r="AS1824" s="12" t="s">
        <v>940</v>
      </c>
      <c r="AT1824" s="12"/>
      <c r="AU1824" s="12"/>
      <c r="AV1824" s="12"/>
      <c r="AW1824" s="12"/>
      <c r="AX1824" s="12"/>
      <c r="AY1824" s="12"/>
      <c r="AZ1824" s="12"/>
      <c r="BA1824" s="12"/>
      <c r="BB1824" s="14"/>
      <c r="BC1824" s="14"/>
      <c r="BD1824" s="15"/>
      <c r="BE1824" s="137" t="s">
        <v>2767</v>
      </c>
      <c r="BF1824" s="11" t="s">
        <v>264</v>
      </c>
      <c r="BG1824" s="11" t="s">
        <v>265</v>
      </c>
      <c r="BH1824" s="11" t="s">
        <v>266</v>
      </c>
      <c r="BI1824" s="11" t="s">
        <v>267</v>
      </c>
      <c r="BJ1824" s="11" t="s">
        <v>268</v>
      </c>
      <c r="BK1824" s="11" t="s">
        <v>269</v>
      </c>
      <c r="BL1824" s="11" t="s">
        <v>270</v>
      </c>
      <c r="BM1824" s="11" t="s">
        <v>271</v>
      </c>
      <c r="BN1824" s="11" t="s">
        <v>182</v>
      </c>
      <c r="BO1824" s="11" t="s">
        <v>181</v>
      </c>
      <c r="BP1824" s="11" t="s">
        <v>272</v>
      </c>
      <c r="BQ1824" s="11" t="s">
        <v>180</v>
      </c>
      <c r="BR1824" s="11" t="s">
        <v>182</v>
      </c>
      <c r="BS1824" s="11" t="s">
        <v>183</v>
      </c>
      <c r="BT1824" s="11" t="s">
        <v>182</v>
      </c>
      <c r="BU1824" s="11"/>
      <c r="BV1824" s="15"/>
      <c r="BW1824" s="15"/>
      <c r="BX1824" s="15"/>
      <c r="BY1824" s="15"/>
      <c r="BZ1824" s="15"/>
      <c r="CA1824" s="15"/>
      <c r="CB1824" s="15"/>
      <c r="CC1824" s="15"/>
      <c r="CD1824" s="15"/>
      <c r="CE1824" s="15"/>
      <c r="CF1824" s="15"/>
      <c r="CG1824" s="15"/>
      <c r="CH1824" s="15"/>
      <c r="CI1824" s="15"/>
      <c r="CJ1824" s="15"/>
      <c r="CK1824" s="15"/>
      <c r="CL1824" s="15"/>
      <c r="CM1824" s="15"/>
      <c r="CN1824" s="15"/>
      <c r="CO1824" s="15"/>
      <c r="CP1824" s="15"/>
      <c r="CQ1824" s="15"/>
      <c r="CR1824" s="15"/>
      <c r="CS1824" s="15"/>
      <c r="CT1824" s="15"/>
      <c r="CU1824" s="15"/>
      <c r="CV1824" s="15"/>
      <c r="CW1824" s="15"/>
      <c r="CX1824" s="15"/>
      <c r="CY1824" s="15"/>
      <c r="CZ1824" s="15"/>
      <c r="DA1824" s="15"/>
      <c r="DB1824" s="16">
        <f t="shared" si="843"/>
        <v>0</v>
      </c>
      <c r="DC1824" s="16">
        <f t="shared" si="844"/>
        <v>852</v>
      </c>
      <c r="DD1824" s="16"/>
      <c r="DE1824" s="16"/>
      <c r="DF1824" s="17"/>
      <c r="DG1824" s="16">
        <v>307</v>
      </c>
      <c r="DH1824" s="16">
        <f t="shared" si="845"/>
        <v>1271</v>
      </c>
      <c r="DI1824" s="16">
        <f t="shared" si="845"/>
        <v>31</v>
      </c>
      <c r="DJ1824" s="16">
        <f t="shared" si="846"/>
        <v>852</v>
      </c>
      <c r="DK1824" s="16">
        <f t="shared" si="847"/>
        <v>19</v>
      </c>
      <c r="DL1824" s="16">
        <f t="shared" si="847"/>
        <v>852</v>
      </c>
      <c r="DM1824" s="128">
        <v>0</v>
      </c>
      <c r="DN1824" s="16">
        <v>226</v>
      </c>
      <c r="DO1824" s="16"/>
      <c r="DP1824" s="16"/>
      <c r="DQ1824" s="16"/>
      <c r="DR1824" s="16"/>
      <c r="DS1824" s="16"/>
      <c r="DT1824" s="16"/>
      <c r="DU1824" s="16"/>
      <c r="DV1824" s="16"/>
      <c r="DW1824" s="138" t="s">
        <v>184</v>
      </c>
      <c r="DX1824" s="137" t="s">
        <v>273</v>
      </c>
      <c r="DY1824" s="137" t="s">
        <v>186</v>
      </c>
      <c r="DZ1824" s="17"/>
      <c r="EA1824" s="15"/>
      <c r="EB1824" s="15"/>
      <c r="EC1824" s="15"/>
      <c r="ED1824" s="15"/>
    </row>
    <row r="1825" spans="1:134" ht="15" hidden="1" customHeight="1" x14ac:dyDescent="0.3">
      <c r="A1825" s="153"/>
      <c r="B1825" s="139"/>
      <c r="C1825" s="561">
        <v>5</v>
      </c>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8">
        <f t="shared" si="841"/>
        <v>0</v>
      </c>
      <c r="AK1825" s="129">
        <v>1272</v>
      </c>
      <c r="AL1825" s="129">
        <v>31</v>
      </c>
      <c r="AM1825" s="130" t="s">
        <v>165</v>
      </c>
      <c r="AN1825" s="131" t="s">
        <v>1813</v>
      </c>
      <c r="AO1825" s="131" t="s">
        <v>1458</v>
      </c>
      <c r="AP1825" s="131" t="s">
        <v>1813</v>
      </c>
      <c r="AQ1825" s="12"/>
      <c r="AR1825" s="12"/>
      <c r="AS1825" s="12"/>
      <c r="AT1825" s="12"/>
      <c r="AU1825" s="12"/>
      <c r="AV1825" s="12"/>
      <c r="AW1825" s="12"/>
      <c r="AX1825" s="12"/>
      <c r="AY1825" s="12"/>
      <c r="AZ1825" s="12"/>
      <c r="BA1825" s="12"/>
      <c r="BB1825" s="14"/>
      <c r="BC1825" s="14"/>
      <c r="BD1825" s="15"/>
      <c r="BE1825" s="137" t="s">
        <v>2768</v>
      </c>
      <c r="BF1825" s="11" t="s">
        <v>264</v>
      </c>
      <c r="BG1825" s="11" t="s">
        <v>265</v>
      </c>
      <c r="BH1825" s="11" t="s">
        <v>266</v>
      </c>
      <c r="BI1825" s="11" t="s">
        <v>267</v>
      </c>
      <c r="BJ1825" s="11" t="s">
        <v>268</v>
      </c>
      <c r="BK1825" s="11" t="s">
        <v>269</v>
      </c>
      <c r="BL1825" s="11" t="s">
        <v>270</v>
      </c>
      <c r="BM1825" s="11" t="s">
        <v>271</v>
      </c>
      <c r="BN1825" s="11" t="s">
        <v>182</v>
      </c>
      <c r="BO1825" s="11" t="s">
        <v>181</v>
      </c>
      <c r="BP1825" s="11" t="s">
        <v>272</v>
      </c>
      <c r="BQ1825" s="11" t="s">
        <v>180</v>
      </c>
      <c r="BR1825" s="11" t="s">
        <v>182</v>
      </c>
      <c r="BS1825" s="11" t="s">
        <v>183</v>
      </c>
      <c r="BT1825" s="11" t="s">
        <v>182</v>
      </c>
      <c r="BU1825" s="11"/>
      <c r="BV1825" s="15"/>
      <c r="BW1825" s="15"/>
      <c r="BX1825" s="15"/>
      <c r="BY1825" s="15"/>
      <c r="BZ1825" s="15"/>
      <c r="CA1825" s="15"/>
      <c r="CB1825" s="15"/>
      <c r="CC1825" s="15"/>
      <c r="CD1825" s="15"/>
      <c r="CE1825" s="15"/>
      <c r="CF1825" s="15"/>
      <c r="CG1825" s="15"/>
      <c r="CH1825" s="15"/>
      <c r="CI1825" s="15"/>
      <c r="CJ1825" s="15"/>
      <c r="CK1825" s="15"/>
      <c r="CL1825" s="15"/>
      <c r="CM1825" s="15"/>
      <c r="CN1825" s="15"/>
      <c r="CO1825" s="15"/>
      <c r="CP1825" s="15"/>
      <c r="CQ1825" s="15"/>
      <c r="CR1825" s="15"/>
      <c r="CS1825" s="15"/>
      <c r="CT1825" s="15"/>
      <c r="CU1825" s="15"/>
      <c r="CV1825" s="15"/>
      <c r="CW1825" s="15"/>
      <c r="CX1825" s="15"/>
      <c r="CY1825" s="15"/>
      <c r="CZ1825" s="15"/>
      <c r="DA1825" s="15"/>
      <c r="DB1825" s="16">
        <f t="shared" si="843"/>
        <v>0</v>
      </c>
      <c r="DC1825" s="16">
        <f t="shared" si="844"/>
        <v>853</v>
      </c>
      <c r="DD1825" s="16"/>
      <c r="DE1825" s="16"/>
      <c r="DF1825" s="17"/>
      <c r="DG1825" s="16">
        <v>308</v>
      </c>
      <c r="DH1825" s="16">
        <f t="shared" si="845"/>
        <v>1272</v>
      </c>
      <c r="DI1825" s="16">
        <f t="shared" si="845"/>
        <v>31</v>
      </c>
      <c r="DJ1825" s="16">
        <f t="shared" si="846"/>
        <v>853</v>
      </c>
      <c r="DK1825" s="16">
        <f t="shared" si="847"/>
        <v>19</v>
      </c>
      <c r="DL1825" s="16">
        <f t="shared" si="847"/>
        <v>853</v>
      </c>
      <c r="DM1825" s="128">
        <v>0</v>
      </c>
      <c r="DN1825" s="16">
        <v>226</v>
      </c>
      <c r="DO1825" s="16"/>
      <c r="DP1825" s="16"/>
      <c r="DQ1825" s="16"/>
      <c r="DR1825" s="16"/>
      <c r="DS1825" s="16"/>
      <c r="DT1825" s="16"/>
      <c r="DU1825" s="16"/>
      <c r="DV1825" s="16"/>
      <c r="DW1825" s="138" t="s">
        <v>184</v>
      </c>
      <c r="DX1825" s="137" t="s">
        <v>273</v>
      </c>
      <c r="DY1825" s="137" t="s">
        <v>186</v>
      </c>
      <c r="DZ1825" s="17"/>
      <c r="EA1825" s="15"/>
      <c r="EB1825" s="15"/>
      <c r="EC1825" s="15"/>
      <c r="ED1825" s="15"/>
    </row>
    <row r="1826" spans="1:134" ht="15" hidden="1" customHeight="1" x14ac:dyDescent="0.3">
      <c r="A1826" s="340"/>
      <c r="B1826" s="139"/>
      <c r="C1826" s="561">
        <v>6</v>
      </c>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8">
        <f t="shared" si="841"/>
        <v>0</v>
      </c>
      <c r="AK1826" s="129">
        <v>1273</v>
      </c>
      <c r="AL1826" s="129">
        <v>31</v>
      </c>
      <c r="AM1826" s="130" t="s">
        <v>165</v>
      </c>
      <c r="AN1826" s="131" t="s">
        <v>2720</v>
      </c>
      <c r="AO1826" s="131" t="s">
        <v>1458</v>
      </c>
      <c r="AP1826" s="131" t="s">
        <v>2720</v>
      </c>
      <c r="AQ1826" s="12"/>
      <c r="AR1826" s="12"/>
      <c r="AS1826" s="12"/>
      <c r="AT1826" s="12"/>
      <c r="AU1826" s="12"/>
      <c r="AV1826" s="12"/>
      <c r="AW1826" s="12"/>
      <c r="AX1826" s="12"/>
      <c r="AY1826" s="12"/>
      <c r="AZ1826" s="12"/>
      <c r="BA1826" s="12"/>
      <c r="BB1826" s="14"/>
      <c r="BC1826" s="14"/>
      <c r="BD1826" s="15"/>
      <c r="BE1826" s="137" t="s">
        <v>2769</v>
      </c>
      <c r="BF1826" s="11" t="s">
        <v>264</v>
      </c>
      <c r="BG1826" s="11" t="s">
        <v>265</v>
      </c>
      <c r="BH1826" s="11" t="s">
        <v>266</v>
      </c>
      <c r="BI1826" s="11" t="s">
        <v>267</v>
      </c>
      <c r="BJ1826" s="11" t="s">
        <v>268</v>
      </c>
      <c r="BK1826" s="11" t="s">
        <v>269</v>
      </c>
      <c r="BL1826" s="11" t="s">
        <v>270</v>
      </c>
      <c r="BM1826" s="11" t="s">
        <v>271</v>
      </c>
      <c r="BN1826" s="11" t="s">
        <v>182</v>
      </c>
      <c r="BO1826" s="11" t="s">
        <v>181</v>
      </c>
      <c r="BP1826" s="11" t="s">
        <v>272</v>
      </c>
      <c r="BQ1826" s="11" t="s">
        <v>180</v>
      </c>
      <c r="BR1826" s="11" t="s">
        <v>182</v>
      </c>
      <c r="BS1826" s="11" t="s">
        <v>183</v>
      </c>
      <c r="BT1826" s="11" t="s">
        <v>182</v>
      </c>
      <c r="BU1826" s="11"/>
      <c r="BV1826" s="15"/>
      <c r="BW1826" s="15"/>
      <c r="BX1826" s="15"/>
      <c r="BY1826" s="15"/>
      <c r="BZ1826" s="15"/>
      <c r="CA1826" s="15"/>
      <c r="CB1826" s="15"/>
      <c r="CC1826" s="15"/>
      <c r="CD1826" s="15"/>
      <c r="CE1826" s="15"/>
      <c r="CF1826" s="15"/>
      <c r="CG1826" s="15"/>
      <c r="CH1826" s="15"/>
      <c r="CI1826" s="15"/>
      <c r="CJ1826" s="15"/>
      <c r="CK1826" s="15"/>
      <c r="CL1826" s="15"/>
      <c r="CM1826" s="15"/>
      <c r="CN1826" s="15"/>
      <c r="CO1826" s="15"/>
      <c r="CP1826" s="15"/>
      <c r="CQ1826" s="15"/>
      <c r="CR1826" s="15"/>
      <c r="CS1826" s="15"/>
      <c r="CT1826" s="15"/>
      <c r="CU1826" s="15"/>
      <c r="CV1826" s="15"/>
      <c r="CW1826" s="15"/>
      <c r="CX1826" s="15"/>
      <c r="CY1826" s="15"/>
      <c r="CZ1826" s="15"/>
      <c r="DA1826" s="15"/>
      <c r="DB1826" s="16">
        <f t="shared" si="843"/>
        <v>0</v>
      </c>
      <c r="DC1826" s="16">
        <f t="shared" si="844"/>
        <v>854</v>
      </c>
      <c r="DD1826" s="16"/>
      <c r="DE1826" s="16"/>
      <c r="DF1826" s="17"/>
      <c r="DG1826" s="16">
        <v>309</v>
      </c>
      <c r="DH1826" s="16">
        <f t="shared" si="845"/>
        <v>1273</v>
      </c>
      <c r="DI1826" s="16">
        <f t="shared" si="845"/>
        <v>31</v>
      </c>
      <c r="DJ1826" s="16">
        <f t="shared" si="846"/>
        <v>854</v>
      </c>
      <c r="DK1826" s="16">
        <f t="shared" si="847"/>
        <v>19</v>
      </c>
      <c r="DL1826" s="16">
        <f t="shared" si="847"/>
        <v>854</v>
      </c>
      <c r="DM1826" s="128">
        <v>0</v>
      </c>
      <c r="DN1826" s="16">
        <v>226</v>
      </c>
      <c r="DO1826" s="16"/>
      <c r="DP1826" s="16"/>
      <c r="DQ1826" s="16"/>
      <c r="DR1826" s="16"/>
      <c r="DS1826" s="16"/>
      <c r="DT1826" s="16"/>
      <c r="DU1826" s="16"/>
      <c r="DV1826" s="16"/>
      <c r="DW1826" s="138" t="s">
        <v>184</v>
      </c>
      <c r="DX1826" s="137" t="s">
        <v>273</v>
      </c>
      <c r="DY1826" s="137" t="s">
        <v>186</v>
      </c>
      <c r="DZ1826" s="17"/>
      <c r="EA1826" s="15"/>
      <c r="EB1826" s="15"/>
      <c r="EC1826" s="15"/>
      <c r="ED1826" s="15"/>
    </row>
    <row r="1827" spans="1:134" ht="15" hidden="1" customHeight="1" x14ac:dyDescent="0.3">
      <c r="A1827" s="220"/>
      <c r="B1827" s="337" t="s">
        <v>2682</v>
      </c>
      <c r="C1827" s="561">
        <v>7</v>
      </c>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8">
        <f t="shared" si="841"/>
        <v>0</v>
      </c>
      <c r="AK1827" s="129">
        <v>1274</v>
      </c>
      <c r="AL1827" s="129">
        <v>31</v>
      </c>
      <c r="AM1827" s="130" t="s">
        <v>165</v>
      </c>
      <c r="AN1827" s="131" t="s">
        <v>2723</v>
      </c>
      <c r="AO1827" s="131" t="s">
        <v>1458</v>
      </c>
      <c r="AP1827" s="131" t="s">
        <v>2723</v>
      </c>
      <c r="AQ1827" s="140"/>
      <c r="AR1827" s="12"/>
      <c r="AS1827" s="12"/>
      <c r="AT1827" s="12"/>
      <c r="AU1827" s="12"/>
      <c r="AV1827" s="12"/>
      <c r="AW1827" s="12"/>
      <c r="AX1827" s="12"/>
      <c r="AY1827" s="12"/>
      <c r="AZ1827" s="12"/>
      <c r="BA1827" s="12"/>
      <c r="BB1827" s="14"/>
      <c r="BC1827" s="14"/>
      <c r="BD1827" s="15"/>
      <c r="BE1827" s="137" t="s">
        <v>2770</v>
      </c>
      <c r="BF1827" s="11" t="s">
        <v>264</v>
      </c>
      <c r="BG1827" s="11" t="s">
        <v>265</v>
      </c>
      <c r="BH1827" s="11" t="s">
        <v>266</v>
      </c>
      <c r="BI1827" s="11" t="s">
        <v>267</v>
      </c>
      <c r="BJ1827" s="11" t="s">
        <v>268</v>
      </c>
      <c r="BK1827" s="11" t="s">
        <v>269</v>
      </c>
      <c r="BL1827" s="11" t="s">
        <v>270</v>
      </c>
      <c r="BM1827" s="11" t="s">
        <v>271</v>
      </c>
      <c r="BN1827" s="11" t="s">
        <v>182</v>
      </c>
      <c r="BO1827" s="11" t="s">
        <v>181</v>
      </c>
      <c r="BP1827" s="11" t="s">
        <v>272</v>
      </c>
      <c r="BQ1827" s="11" t="s">
        <v>180</v>
      </c>
      <c r="BR1827" s="11" t="s">
        <v>182</v>
      </c>
      <c r="BS1827" s="11" t="s">
        <v>183</v>
      </c>
      <c r="BT1827" s="11" t="s">
        <v>182</v>
      </c>
      <c r="BU1827" s="11"/>
      <c r="BV1827" s="15"/>
      <c r="BW1827" s="15"/>
      <c r="BX1827" s="15"/>
      <c r="BY1827" s="15"/>
      <c r="BZ1827" s="15"/>
      <c r="CA1827" s="15"/>
      <c r="CB1827" s="15"/>
      <c r="CC1827" s="15"/>
      <c r="CD1827" s="15"/>
      <c r="CE1827" s="15"/>
      <c r="CF1827" s="15"/>
      <c r="CG1827" s="15"/>
      <c r="CH1827" s="15"/>
      <c r="CI1827" s="15"/>
      <c r="CJ1827" s="15"/>
      <c r="CK1827" s="15"/>
      <c r="CL1827" s="15"/>
      <c r="CM1827" s="15"/>
      <c r="CN1827" s="15"/>
      <c r="CO1827" s="15"/>
      <c r="CP1827" s="15"/>
      <c r="CQ1827" s="15"/>
      <c r="CR1827" s="15"/>
      <c r="CS1827" s="15"/>
      <c r="CT1827" s="15"/>
      <c r="CU1827" s="15"/>
      <c r="CV1827" s="15"/>
      <c r="CW1827" s="15"/>
      <c r="CX1827" s="15"/>
      <c r="CY1827" s="15"/>
      <c r="CZ1827" s="15"/>
      <c r="DA1827" s="15"/>
      <c r="DB1827" s="16">
        <f t="shared" si="843"/>
        <v>0</v>
      </c>
      <c r="DC1827" s="16">
        <f t="shared" si="844"/>
        <v>855</v>
      </c>
      <c r="DD1827" s="16"/>
      <c r="DE1827" s="16"/>
      <c r="DF1827" s="17"/>
      <c r="DG1827" s="16">
        <v>310</v>
      </c>
      <c r="DH1827" s="16">
        <f t="shared" si="845"/>
        <v>1274</v>
      </c>
      <c r="DI1827" s="16">
        <f t="shared" si="845"/>
        <v>31</v>
      </c>
      <c r="DJ1827" s="16">
        <f t="shared" si="846"/>
        <v>855</v>
      </c>
      <c r="DK1827" s="16">
        <f t="shared" si="847"/>
        <v>19</v>
      </c>
      <c r="DL1827" s="16">
        <f t="shared" si="847"/>
        <v>855</v>
      </c>
      <c r="DM1827" s="128">
        <v>0</v>
      </c>
      <c r="DN1827" s="16">
        <v>226</v>
      </c>
      <c r="DO1827" s="16"/>
      <c r="DP1827" s="16"/>
      <c r="DQ1827" s="16"/>
      <c r="DR1827" s="16"/>
      <c r="DS1827" s="16"/>
      <c r="DT1827" s="16"/>
      <c r="DU1827" s="16"/>
      <c r="DV1827" s="16"/>
      <c r="DW1827" s="138" t="s">
        <v>184</v>
      </c>
      <c r="DX1827" s="137" t="s">
        <v>273</v>
      </c>
      <c r="DY1827" s="137" t="s">
        <v>186</v>
      </c>
      <c r="DZ1827" s="17"/>
      <c r="EA1827" s="15"/>
      <c r="EB1827" s="15"/>
      <c r="EC1827" s="15"/>
      <c r="ED1827" s="15"/>
    </row>
    <row r="1828" spans="1:134" ht="15" hidden="1" customHeight="1" x14ac:dyDescent="0.3">
      <c r="A1828" s="154"/>
      <c r="B1828" s="337" t="s">
        <v>274</v>
      </c>
      <c r="C1828" s="561">
        <v>8</v>
      </c>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8">
        <f t="shared" si="841"/>
        <v>0</v>
      </c>
      <c r="AK1828" s="129">
        <v>1275</v>
      </c>
      <c r="AL1828" s="129">
        <v>31</v>
      </c>
      <c r="AM1828" s="130" t="s">
        <v>165</v>
      </c>
      <c r="AN1828" s="131" t="s">
        <v>2726</v>
      </c>
      <c r="AO1828" s="131" t="s">
        <v>1458</v>
      </c>
      <c r="AP1828" s="131" t="s">
        <v>2726</v>
      </c>
      <c r="AQ1828" s="12"/>
      <c r="AR1828" s="12"/>
      <c r="AS1828" s="12"/>
      <c r="AT1828" s="12"/>
      <c r="AU1828" s="12"/>
      <c r="AV1828" s="12"/>
      <c r="AW1828" s="12"/>
      <c r="AX1828" s="12"/>
      <c r="AY1828" s="12"/>
      <c r="AZ1828" s="12"/>
      <c r="BA1828" s="12"/>
      <c r="BB1828" s="14"/>
      <c r="BC1828" s="14"/>
      <c r="BD1828" s="15"/>
      <c r="BE1828" s="137" t="s">
        <v>2771</v>
      </c>
      <c r="BF1828" s="11" t="s">
        <v>264</v>
      </c>
      <c r="BG1828" s="11" t="s">
        <v>265</v>
      </c>
      <c r="BH1828" s="11" t="s">
        <v>266</v>
      </c>
      <c r="BI1828" s="11" t="s">
        <v>267</v>
      </c>
      <c r="BJ1828" s="11" t="s">
        <v>268</v>
      </c>
      <c r="BK1828" s="11" t="s">
        <v>269</v>
      </c>
      <c r="BL1828" s="11" t="s">
        <v>270</v>
      </c>
      <c r="BM1828" s="11" t="s">
        <v>271</v>
      </c>
      <c r="BN1828" s="11" t="s">
        <v>182</v>
      </c>
      <c r="BO1828" s="11" t="s">
        <v>181</v>
      </c>
      <c r="BP1828" s="11" t="s">
        <v>272</v>
      </c>
      <c r="BQ1828" s="11" t="s">
        <v>180</v>
      </c>
      <c r="BR1828" s="11" t="s">
        <v>182</v>
      </c>
      <c r="BS1828" s="11" t="s">
        <v>183</v>
      </c>
      <c r="BT1828" s="11" t="s">
        <v>182</v>
      </c>
      <c r="BU1828" s="11"/>
      <c r="BV1828" s="15"/>
      <c r="BW1828" s="15"/>
      <c r="BX1828" s="15"/>
      <c r="BY1828" s="15"/>
      <c r="BZ1828" s="15"/>
      <c r="CA1828" s="15"/>
      <c r="CB1828" s="15"/>
      <c r="CC1828" s="15"/>
      <c r="CD1828" s="15"/>
      <c r="CE1828" s="15"/>
      <c r="CF1828" s="15"/>
      <c r="CG1828" s="15"/>
      <c r="CH1828" s="15"/>
      <c r="CI1828" s="15"/>
      <c r="CJ1828" s="15"/>
      <c r="CK1828" s="15"/>
      <c r="CL1828" s="15"/>
      <c r="CM1828" s="15"/>
      <c r="CN1828" s="15"/>
      <c r="CO1828" s="15"/>
      <c r="CP1828" s="15"/>
      <c r="CQ1828" s="15"/>
      <c r="CR1828" s="15"/>
      <c r="CS1828" s="15"/>
      <c r="CT1828" s="15"/>
      <c r="CU1828" s="15"/>
      <c r="CV1828" s="15"/>
      <c r="CW1828" s="15"/>
      <c r="CX1828" s="15"/>
      <c r="CY1828" s="15"/>
      <c r="CZ1828" s="15"/>
      <c r="DA1828" s="15"/>
      <c r="DB1828" s="16">
        <f t="shared" si="843"/>
        <v>0</v>
      </c>
      <c r="DC1828" s="16">
        <f t="shared" si="844"/>
        <v>856</v>
      </c>
      <c r="DD1828" s="16"/>
      <c r="DE1828" s="16"/>
      <c r="DF1828" s="17"/>
      <c r="DG1828" s="16">
        <v>311</v>
      </c>
      <c r="DH1828" s="16">
        <f t="shared" si="845"/>
        <v>1275</v>
      </c>
      <c r="DI1828" s="16">
        <f t="shared" si="845"/>
        <v>31</v>
      </c>
      <c r="DJ1828" s="16">
        <f t="shared" si="846"/>
        <v>856</v>
      </c>
      <c r="DK1828" s="16">
        <f t="shared" si="847"/>
        <v>19</v>
      </c>
      <c r="DL1828" s="16">
        <f t="shared" si="847"/>
        <v>856</v>
      </c>
      <c r="DM1828" s="128">
        <v>0</v>
      </c>
      <c r="DN1828" s="16">
        <v>226</v>
      </c>
      <c r="DO1828" s="16"/>
      <c r="DP1828" s="16"/>
      <c r="DQ1828" s="16"/>
      <c r="DR1828" s="16"/>
      <c r="DS1828" s="16"/>
      <c r="DT1828" s="16"/>
      <c r="DU1828" s="16"/>
      <c r="DV1828" s="16"/>
      <c r="DW1828" s="138" t="s">
        <v>184</v>
      </c>
      <c r="DX1828" s="137" t="s">
        <v>273</v>
      </c>
      <c r="DY1828" s="137" t="s">
        <v>186</v>
      </c>
      <c r="DZ1828" s="17"/>
      <c r="EA1828" s="15"/>
      <c r="EB1828" s="15"/>
      <c r="EC1828" s="15"/>
      <c r="ED1828" s="15"/>
    </row>
    <row r="1829" spans="1:134" ht="15" hidden="1" customHeight="1" x14ac:dyDescent="0.3">
      <c r="A1829" s="123"/>
      <c r="B1829" s="139"/>
      <c r="C1829" s="561">
        <v>9</v>
      </c>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8">
        <f t="shared" si="841"/>
        <v>0</v>
      </c>
      <c r="AK1829" s="129">
        <v>1276</v>
      </c>
      <c r="AL1829" s="129">
        <v>31</v>
      </c>
      <c r="AM1829" s="130" t="s">
        <v>165</v>
      </c>
      <c r="AN1829" s="131" t="s">
        <v>2730</v>
      </c>
      <c r="AO1829" s="131" t="s">
        <v>1458</v>
      </c>
      <c r="AP1829" s="131" t="s">
        <v>2730</v>
      </c>
      <c r="AQ1829" s="140"/>
      <c r="AR1829" s="12"/>
      <c r="AS1829" s="12"/>
      <c r="AT1829" s="12"/>
      <c r="AU1829" s="12"/>
      <c r="AV1829" s="12"/>
      <c r="AW1829" s="12"/>
      <c r="AX1829" s="12"/>
      <c r="AY1829" s="12"/>
      <c r="AZ1829" s="12"/>
      <c r="BA1829" s="12"/>
      <c r="BB1829" s="14"/>
      <c r="BC1829" s="14"/>
      <c r="BD1829" s="15"/>
      <c r="BE1829" s="137" t="s">
        <v>2772</v>
      </c>
      <c r="BF1829" s="11" t="s">
        <v>264</v>
      </c>
      <c r="BG1829" s="11" t="s">
        <v>265</v>
      </c>
      <c r="BH1829" s="11" t="s">
        <v>266</v>
      </c>
      <c r="BI1829" s="11" t="s">
        <v>267</v>
      </c>
      <c r="BJ1829" s="11" t="s">
        <v>268</v>
      </c>
      <c r="BK1829" s="11" t="s">
        <v>269</v>
      </c>
      <c r="BL1829" s="11" t="s">
        <v>270</v>
      </c>
      <c r="BM1829" s="11" t="s">
        <v>271</v>
      </c>
      <c r="BN1829" s="11" t="s">
        <v>182</v>
      </c>
      <c r="BO1829" s="11" t="s">
        <v>181</v>
      </c>
      <c r="BP1829" s="11" t="s">
        <v>272</v>
      </c>
      <c r="BQ1829" s="11" t="s">
        <v>180</v>
      </c>
      <c r="BR1829" s="11" t="s">
        <v>182</v>
      </c>
      <c r="BS1829" s="11" t="s">
        <v>183</v>
      </c>
      <c r="BT1829" s="11" t="s">
        <v>182</v>
      </c>
      <c r="BU1829" s="11"/>
      <c r="BV1829" s="15"/>
      <c r="BW1829" s="15"/>
      <c r="BX1829" s="15"/>
      <c r="BY1829" s="15"/>
      <c r="BZ1829" s="15"/>
      <c r="CA1829" s="15"/>
      <c r="CB1829" s="15"/>
      <c r="CC1829" s="15"/>
      <c r="CD1829" s="15"/>
      <c r="CE1829" s="15"/>
      <c r="CF1829" s="15"/>
      <c r="CG1829" s="15"/>
      <c r="CH1829" s="15"/>
      <c r="CI1829" s="15"/>
      <c r="CJ1829" s="15"/>
      <c r="CK1829" s="15"/>
      <c r="CL1829" s="15"/>
      <c r="CM1829" s="15"/>
      <c r="CN1829" s="15"/>
      <c r="CO1829" s="15"/>
      <c r="CP1829" s="15"/>
      <c r="CQ1829" s="15"/>
      <c r="CR1829" s="15"/>
      <c r="CS1829" s="15"/>
      <c r="CT1829" s="15"/>
      <c r="CU1829" s="15"/>
      <c r="CV1829" s="15"/>
      <c r="CW1829" s="15"/>
      <c r="CX1829" s="15"/>
      <c r="CY1829" s="15"/>
      <c r="CZ1829" s="15"/>
      <c r="DA1829" s="15"/>
      <c r="DB1829" s="16">
        <f t="shared" si="843"/>
        <v>0</v>
      </c>
      <c r="DC1829" s="16">
        <f t="shared" si="844"/>
        <v>857</v>
      </c>
      <c r="DD1829" s="16"/>
      <c r="DE1829" s="16"/>
      <c r="DF1829" s="17"/>
      <c r="DG1829" s="16">
        <v>312</v>
      </c>
      <c r="DH1829" s="16">
        <f t="shared" si="845"/>
        <v>1276</v>
      </c>
      <c r="DI1829" s="16">
        <f t="shared" si="845"/>
        <v>31</v>
      </c>
      <c r="DJ1829" s="16">
        <f t="shared" si="846"/>
        <v>857</v>
      </c>
      <c r="DK1829" s="16">
        <f t="shared" si="847"/>
        <v>19</v>
      </c>
      <c r="DL1829" s="16">
        <f t="shared" si="847"/>
        <v>857</v>
      </c>
      <c r="DM1829" s="128">
        <v>0</v>
      </c>
      <c r="DN1829" s="16">
        <v>226</v>
      </c>
      <c r="DO1829" s="16"/>
      <c r="DP1829" s="16"/>
      <c r="DQ1829" s="16"/>
      <c r="DR1829" s="16"/>
      <c r="DS1829" s="16"/>
      <c r="DT1829" s="16"/>
      <c r="DU1829" s="16"/>
      <c r="DV1829" s="16"/>
      <c r="DW1829" s="138" t="s">
        <v>184</v>
      </c>
      <c r="DX1829" s="137" t="s">
        <v>273</v>
      </c>
      <c r="DY1829" s="137" t="s">
        <v>186</v>
      </c>
      <c r="DZ1829" s="17"/>
      <c r="EA1829" s="15"/>
      <c r="EB1829" s="15"/>
      <c r="EC1829" s="15"/>
      <c r="ED1829" s="15"/>
    </row>
    <row r="1830" spans="1:134" ht="15" hidden="1" customHeight="1" x14ac:dyDescent="0.3">
      <c r="A1830" s="123"/>
      <c r="B1830" s="139"/>
      <c r="C1830" s="561">
        <v>10</v>
      </c>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8">
        <f t="shared" si="841"/>
        <v>0</v>
      </c>
      <c r="AK1830" s="129">
        <v>1277</v>
      </c>
      <c r="AL1830" s="129">
        <v>31</v>
      </c>
      <c r="AM1830" s="130" t="s">
        <v>165</v>
      </c>
      <c r="AN1830" s="131" t="s">
        <v>2732</v>
      </c>
      <c r="AO1830" s="131" t="s">
        <v>1458</v>
      </c>
      <c r="AP1830" s="131" t="s">
        <v>2732</v>
      </c>
      <c r="AQ1830" s="12"/>
      <c r="AR1830" s="12"/>
      <c r="AS1830" s="12"/>
      <c r="AT1830" s="12"/>
      <c r="AU1830" s="12"/>
      <c r="AV1830" s="12"/>
      <c r="AW1830" s="12"/>
      <c r="AX1830" s="12"/>
      <c r="AY1830" s="12"/>
      <c r="AZ1830" s="12"/>
      <c r="BA1830" s="12"/>
      <c r="BB1830" s="14"/>
      <c r="BC1830" s="14"/>
      <c r="BD1830" s="15"/>
      <c r="BE1830" s="137" t="s">
        <v>2773</v>
      </c>
      <c r="BF1830" s="11" t="s">
        <v>264</v>
      </c>
      <c r="BG1830" s="11" t="s">
        <v>265</v>
      </c>
      <c r="BH1830" s="11" t="s">
        <v>266</v>
      </c>
      <c r="BI1830" s="11" t="s">
        <v>267</v>
      </c>
      <c r="BJ1830" s="11" t="s">
        <v>268</v>
      </c>
      <c r="BK1830" s="11" t="s">
        <v>269</v>
      </c>
      <c r="BL1830" s="11" t="s">
        <v>270</v>
      </c>
      <c r="BM1830" s="11" t="s">
        <v>271</v>
      </c>
      <c r="BN1830" s="11" t="s">
        <v>182</v>
      </c>
      <c r="BO1830" s="11" t="s">
        <v>181</v>
      </c>
      <c r="BP1830" s="11" t="s">
        <v>272</v>
      </c>
      <c r="BQ1830" s="11" t="s">
        <v>180</v>
      </c>
      <c r="BR1830" s="11" t="s">
        <v>182</v>
      </c>
      <c r="BS1830" s="11" t="s">
        <v>183</v>
      </c>
      <c r="BT1830" s="11" t="s">
        <v>182</v>
      </c>
      <c r="BU1830" s="11"/>
      <c r="BV1830" s="15"/>
      <c r="BW1830" s="15"/>
      <c r="BX1830" s="15"/>
      <c r="BY1830" s="15"/>
      <c r="BZ1830" s="15"/>
      <c r="CA1830" s="15"/>
      <c r="CB1830" s="15"/>
      <c r="CC1830" s="15"/>
      <c r="CD1830" s="15"/>
      <c r="CE1830" s="15"/>
      <c r="CF1830" s="15"/>
      <c r="CG1830" s="15"/>
      <c r="CH1830" s="15"/>
      <c r="CI1830" s="15"/>
      <c r="CJ1830" s="15"/>
      <c r="CK1830" s="15"/>
      <c r="CL1830" s="15"/>
      <c r="CM1830" s="15"/>
      <c r="CN1830" s="15"/>
      <c r="CO1830" s="15"/>
      <c r="CP1830" s="15"/>
      <c r="CQ1830" s="15"/>
      <c r="CR1830" s="15"/>
      <c r="CS1830" s="15"/>
      <c r="CT1830" s="15"/>
      <c r="CU1830" s="15"/>
      <c r="CV1830" s="15"/>
      <c r="CW1830" s="15"/>
      <c r="CX1830" s="15"/>
      <c r="CY1830" s="15"/>
      <c r="CZ1830" s="15"/>
      <c r="DA1830" s="15"/>
      <c r="DB1830" s="16">
        <f t="shared" si="843"/>
        <v>0</v>
      </c>
      <c r="DC1830" s="16">
        <f t="shared" si="844"/>
        <v>864</v>
      </c>
      <c r="DD1830" s="16"/>
      <c r="DE1830" s="16"/>
      <c r="DF1830" s="17"/>
      <c r="DG1830" s="16">
        <v>313</v>
      </c>
      <c r="DH1830" s="16">
        <f t="shared" si="845"/>
        <v>1277</v>
      </c>
      <c r="DI1830" s="16">
        <f t="shared" si="845"/>
        <v>31</v>
      </c>
      <c r="DJ1830" s="16">
        <f t="shared" si="846"/>
        <v>864</v>
      </c>
      <c r="DK1830" s="16">
        <f t="shared" si="847"/>
        <v>19</v>
      </c>
      <c r="DL1830" s="16">
        <f t="shared" si="847"/>
        <v>864</v>
      </c>
      <c r="DM1830" s="128">
        <v>0</v>
      </c>
      <c r="DN1830" s="16">
        <v>226</v>
      </c>
      <c r="DO1830" s="16"/>
      <c r="DP1830" s="16"/>
      <c r="DQ1830" s="16"/>
      <c r="DR1830" s="16"/>
      <c r="DS1830" s="16"/>
      <c r="DT1830" s="16"/>
      <c r="DU1830" s="16"/>
      <c r="DV1830" s="16"/>
      <c r="DW1830" s="138" t="s">
        <v>184</v>
      </c>
      <c r="DX1830" s="137" t="s">
        <v>273</v>
      </c>
      <c r="DY1830" s="137" t="s">
        <v>186</v>
      </c>
      <c r="DZ1830" s="17"/>
      <c r="EA1830" s="15"/>
      <c r="EB1830" s="15"/>
      <c r="EC1830" s="15"/>
      <c r="ED1830" s="15"/>
    </row>
    <row r="1831" spans="1:134" ht="15" hidden="1" customHeight="1" x14ac:dyDescent="0.3">
      <c r="A1831" s="123"/>
      <c r="B1831" s="139"/>
      <c r="C1831" s="561">
        <v>11</v>
      </c>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8">
        <f t="shared" si="841"/>
        <v>0</v>
      </c>
      <c r="AK1831" s="129">
        <v>1278</v>
      </c>
      <c r="AL1831" s="129">
        <v>31</v>
      </c>
      <c r="AM1831" s="130" t="s">
        <v>165</v>
      </c>
      <c r="AN1831" s="131" t="s">
        <v>1819</v>
      </c>
      <c r="AO1831" s="131" t="s">
        <v>1458</v>
      </c>
      <c r="AP1831" s="131" t="s">
        <v>1819</v>
      </c>
      <c r="AQ1831" s="12"/>
      <c r="AR1831" s="12"/>
      <c r="AS1831" s="12"/>
      <c r="AT1831" s="12"/>
      <c r="AU1831" s="12"/>
      <c r="AV1831" s="12"/>
      <c r="AW1831" s="12"/>
      <c r="AX1831" s="12"/>
      <c r="AY1831" s="12"/>
      <c r="AZ1831" s="12"/>
      <c r="BA1831" s="12"/>
      <c r="BB1831" s="14"/>
      <c r="BC1831" s="14"/>
      <c r="BD1831" s="15"/>
      <c r="BE1831" s="137" t="s">
        <v>2774</v>
      </c>
      <c r="BF1831" s="11" t="s">
        <v>264</v>
      </c>
      <c r="BG1831" s="11" t="s">
        <v>265</v>
      </c>
      <c r="BH1831" s="11" t="s">
        <v>266</v>
      </c>
      <c r="BI1831" s="11" t="s">
        <v>267</v>
      </c>
      <c r="BJ1831" s="11" t="s">
        <v>268</v>
      </c>
      <c r="BK1831" s="11" t="s">
        <v>269</v>
      </c>
      <c r="BL1831" s="11" t="s">
        <v>270</v>
      </c>
      <c r="BM1831" s="11" t="s">
        <v>271</v>
      </c>
      <c r="BN1831" s="11" t="s">
        <v>182</v>
      </c>
      <c r="BO1831" s="11" t="s">
        <v>181</v>
      </c>
      <c r="BP1831" s="11" t="s">
        <v>272</v>
      </c>
      <c r="BQ1831" s="11" t="s">
        <v>180</v>
      </c>
      <c r="BR1831" s="11" t="s">
        <v>182</v>
      </c>
      <c r="BS1831" s="11" t="s">
        <v>183</v>
      </c>
      <c r="BT1831" s="11" t="s">
        <v>182</v>
      </c>
      <c r="BU1831" s="11"/>
      <c r="BV1831" s="15"/>
      <c r="BW1831" s="15"/>
      <c r="BX1831" s="15"/>
      <c r="BY1831" s="15"/>
      <c r="BZ1831" s="15"/>
      <c r="CA1831" s="15"/>
      <c r="CB1831" s="15"/>
      <c r="CC1831" s="15"/>
      <c r="CD1831" s="15"/>
      <c r="CE1831" s="15"/>
      <c r="CF1831" s="15"/>
      <c r="CG1831" s="15"/>
      <c r="CH1831" s="15"/>
      <c r="CI1831" s="15"/>
      <c r="CJ1831" s="15"/>
      <c r="CK1831" s="15"/>
      <c r="CL1831" s="15"/>
      <c r="CM1831" s="15"/>
      <c r="CN1831" s="15"/>
      <c r="CO1831" s="15"/>
      <c r="CP1831" s="15"/>
      <c r="CQ1831" s="15"/>
      <c r="CR1831" s="15"/>
      <c r="CS1831" s="15"/>
      <c r="CT1831" s="15"/>
      <c r="CU1831" s="15"/>
      <c r="CV1831" s="15"/>
      <c r="CW1831" s="15"/>
      <c r="CX1831" s="15"/>
      <c r="CY1831" s="15"/>
      <c r="CZ1831" s="15"/>
      <c r="DA1831" s="15"/>
      <c r="DB1831" s="16">
        <f>IF(UPPER(TRIM(AM1831))="P", 0, IF(UPPER(TRIM(AM1831))="C", 16384, IF(UPPER(TRIM(AM1831))="B", 32768, IF(UPPER(TRIM(AM1831))="U", 49152, -1))))</f>
        <v>0</v>
      </c>
      <c r="DC1831" s="16">
        <f>HEX2DEC(AN1831)</f>
        <v>865</v>
      </c>
      <c r="DD1831" s="16"/>
      <c r="DE1831" s="16"/>
      <c r="DF1831" s="17"/>
      <c r="DG1831" s="16">
        <v>1027</v>
      </c>
      <c r="DH1831" s="16">
        <f>AK1831</f>
        <v>1278</v>
      </c>
      <c r="DI1831" s="16">
        <f>AL1831</f>
        <v>31</v>
      </c>
      <c r="DJ1831" s="16">
        <f>DB1831 + DC1831</f>
        <v>865</v>
      </c>
      <c r="DK1831" s="16">
        <f>HEX2DEC(AO1831)</f>
        <v>19</v>
      </c>
      <c r="DL1831" s="16">
        <f>HEX2DEC(AP1831)</f>
        <v>865</v>
      </c>
      <c r="DM1831" s="128">
        <v>0</v>
      </c>
      <c r="DN1831" s="16">
        <v>226</v>
      </c>
      <c r="DO1831" s="16"/>
      <c r="DP1831" s="16"/>
      <c r="DQ1831" s="16"/>
      <c r="DR1831" s="16"/>
      <c r="DS1831" s="16"/>
      <c r="DT1831" s="16"/>
      <c r="DU1831" s="16"/>
      <c r="DV1831" s="16"/>
      <c r="DW1831" s="138" t="s">
        <v>184</v>
      </c>
      <c r="DX1831" s="137" t="s">
        <v>273</v>
      </c>
      <c r="DY1831" s="137" t="s">
        <v>186</v>
      </c>
      <c r="DZ1831" s="17"/>
      <c r="EA1831" s="15"/>
      <c r="EB1831" s="15"/>
      <c r="EC1831" s="15"/>
      <c r="ED1831" s="15"/>
    </row>
    <row r="1832" spans="1:134" ht="15" hidden="1" customHeight="1" x14ac:dyDescent="0.3">
      <c r="A1832" s="123"/>
      <c r="B1832" s="139"/>
      <c r="C1832" s="561">
        <v>12</v>
      </c>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8">
        <f t="shared" si="841"/>
        <v>0</v>
      </c>
      <c r="AK1832" s="129">
        <v>1279</v>
      </c>
      <c r="AL1832" s="129">
        <v>31</v>
      </c>
      <c r="AM1832" s="130" t="s">
        <v>165</v>
      </c>
      <c r="AN1832" s="131" t="s">
        <v>1824</v>
      </c>
      <c r="AO1832" s="131" t="s">
        <v>1458</v>
      </c>
      <c r="AP1832" s="131" t="s">
        <v>1824</v>
      </c>
      <c r="AQ1832" s="12"/>
      <c r="AR1832" s="12"/>
      <c r="AS1832" s="12"/>
      <c r="AT1832" s="12"/>
      <c r="AU1832" s="12"/>
      <c r="AV1832" s="12"/>
      <c r="AW1832" s="12"/>
      <c r="AX1832" s="12"/>
      <c r="AY1832" s="12"/>
      <c r="AZ1832" s="12"/>
      <c r="BA1832" s="12"/>
      <c r="BB1832" s="14"/>
      <c r="BC1832" s="14"/>
      <c r="BD1832" s="15"/>
      <c r="BE1832" s="137" t="s">
        <v>2775</v>
      </c>
      <c r="BF1832" s="11" t="s">
        <v>264</v>
      </c>
      <c r="BG1832" s="11" t="s">
        <v>265</v>
      </c>
      <c r="BH1832" s="11" t="s">
        <v>266</v>
      </c>
      <c r="BI1832" s="11" t="s">
        <v>267</v>
      </c>
      <c r="BJ1832" s="11" t="s">
        <v>268</v>
      </c>
      <c r="BK1832" s="11" t="s">
        <v>269</v>
      </c>
      <c r="BL1832" s="11" t="s">
        <v>270</v>
      </c>
      <c r="BM1832" s="11" t="s">
        <v>271</v>
      </c>
      <c r="BN1832" s="11" t="s">
        <v>182</v>
      </c>
      <c r="BO1832" s="11" t="s">
        <v>181</v>
      </c>
      <c r="BP1832" s="11" t="s">
        <v>272</v>
      </c>
      <c r="BQ1832" s="11" t="s">
        <v>180</v>
      </c>
      <c r="BR1832" s="11" t="s">
        <v>182</v>
      </c>
      <c r="BS1832" s="11" t="s">
        <v>183</v>
      </c>
      <c r="BT1832" s="11" t="s">
        <v>182</v>
      </c>
      <c r="BU1832" s="11"/>
      <c r="BV1832" s="15"/>
      <c r="BW1832" s="15"/>
      <c r="BX1832" s="15"/>
      <c r="BY1832" s="15"/>
      <c r="BZ1832" s="15"/>
      <c r="CA1832" s="15"/>
      <c r="CB1832" s="15"/>
      <c r="CC1832" s="15"/>
      <c r="CD1832" s="15"/>
      <c r="CE1832" s="15"/>
      <c r="CF1832" s="15"/>
      <c r="CG1832" s="15"/>
      <c r="CH1832" s="15"/>
      <c r="CI1832" s="15"/>
      <c r="CJ1832" s="15"/>
      <c r="CK1832" s="15"/>
      <c r="CL1832" s="15"/>
      <c r="CM1832" s="15"/>
      <c r="CN1832" s="15"/>
      <c r="CO1832" s="15"/>
      <c r="CP1832" s="15"/>
      <c r="CQ1832" s="15"/>
      <c r="CR1832" s="15"/>
      <c r="CS1832" s="15"/>
      <c r="CT1832" s="15"/>
      <c r="CU1832" s="15"/>
      <c r="CV1832" s="15"/>
      <c r="CW1832" s="15"/>
      <c r="CX1832" s="15"/>
      <c r="CY1832" s="15"/>
      <c r="CZ1832" s="15"/>
      <c r="DA1832" s="15"/>
      <c r="DB1832" s="16">
        <f>IF(UPPER(TRIM(AM1832))="P", 0, IF(UPPER(TRIM(AM1832))="C", 16384, IF(UPPER(TRIM(AM1832))="B", 32768, IF(UPPER(TRIM(AM1832))="U", 49152, -1))))</f>
        <v>0</v>
      </c>
      <c r="DC1832" s="16">
        <f>HEX2DEC(AN1832)</f>
        <v>866</v>
      </c>
      <c r="DD1832" s="16"/>
      <c r="DE1832" s="16"/>
      <c r="DF1832" s="17"/>
      <c r="DG1832" s="16">
        <v>1028</v>
      </c>
      <c r="DH1832" s="16">
        <f>AK1832</f>
        <v>1279</v>
      </c>
      <c r="DI1832" s="16">
        <f>AL1832</f>
        <v>31</v>
      </c>
      <c r="DJ1832" s="16">
        <f>DB1832 + DC1832</f>
        <v>866</v>
      </c>
      <c r="DK1832" s="16">
        <f>HEX2DEC(AO1832)</f>
        <v>19</v>
      </c>
      <c r="DL1832" s="16">
        <f>HEX2DEC(AP1832)</f>
        <v>866</v>
      </c>
      <c r="DM1832" s="128">
        <v>0</v>
      </c>
      <c r="DN1832" s="16">
        <v>226</v>
      </c>
      <c r="DO1832" s="16"/>
      <c r="DP1832" s="16"/>
      <c r="DQ1832" s="16"/>
      <c r="DR1832" s="16"/>
      <c r="DS1832" s="16"/>
      <c r="DT1832" s="16"/>
      <c r="DU1832" s="16"/>
      <c r="DV1832" s="16"/>
      <c r="DW1832" s="138" t="s">
        <v>184</v>
      </c>
      <c r="DX1832" s="137" t="s">
        <v>273</v>
      </c>
      <c r="DY1832" s="137" t="s">
        <v>186</v>
      </c>
      <c r="DZ1832" s="17"/>
      <c r="EA1832" s="15"/>
      <c r="EB1832" s="15"/>
      <c r="EC1832" s="15"/>
      <c r="ED1832" s="15"/>
    </row>
    <row r="1833" spans="1:134" ht="15" hidden="1" customHeight="1" x14ac:dyDescent="0.3">
      <c r="A1833" s="220"/>
      <c r="B1833" s="139"/>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8"/>
      <c r="AK1833" s="143"/>
      <c r="AL1833" s="143"/>
      <c r="AM1833" s="144"/>
      <c r="AN1833" s="145"/>
      <c r="AO1833" s="145"/>
      <c r="AP1833" s="145"/>
      <c r="AQ1833" s="12"/>
      <c r="AR1833" s="12"/>
      <c r="AS1833" s="12"/>
      <c r="AT1833" s="12"/>
      <c r="AU1833" s="12"/>
      <c r="AV1833" s="12"/>
      <c r="AW1833" s="12"/>
      <c r="AX1833" s="12"/>
      <c r="AY1833" s="12"/>
      <c r="AZ1833" s="12"/>
      <c r="BA1833" s="12"/>
      <c r="BB1833" s="14"/>
      <c r="BC1833" s="14"/>
      <c r="BD1833" s="15"/>
      <c r="BE1833" s="137" t="s">
        <v>183</v>
      </c>
      <c r="BF1833" s="11"/>
      <c r="BG1833" s="11"/>
      <c r="BH1833" s="11"/>
      <c r="BI1833" s="11" t="s">
        <v>183</v>
      </c>
      <c r="BJ1833" s="11" t="s">
        <v>183</v>
      </c>
      <c r="BK1833" s="11" t="s">
        <v>183</v>
      </c>
      <c r="BL1833" s="11" t="s">
        <v>183</v>
      </c>
      <c r="BM1833" s="11" t="s">
        <v>183</v>
      </c>
      <c r="BN1833" s="11" t="s">
        <v>183</v>
      </c>
      <c r="BO1833" s="11" t="s">
        <v>183</v>
      </c>
      <c r="BP1833" s="11" t="s">
        <v>183</v>
      </c>
      <c r="BQ1833" s="11" t="s">
        <v>183</v>
      </c>
      <c r="BR1833" s="11" t="s">
        <v>183</v>
      </c>
      <c r="BS1833" s="11" t="s">
        <v>183</v>
      </c>
      <c r="BT1833" s="11" t="s">
        <v>183</v>
      </c>
      <c r="BU1833" s="11"/>
      <c r="BV1833" s="15"/>
      <c r="BW1833" s="15"/>
      <c r="BX1833" s="15"/>
      <c r="BY1833" s="15"/>
      <c r="BZ1833" s="15"/>
      <c r="CA1833" s="15"/>
      <c r="CB1833" s="15"/>
      <c r="CC1833" s="15"/>
      <c r="CD1833" s="15"/>
      <c r="CE1833" s="15"/>
      <c r="CF1833" s="15"/>
      <c r="CG1833" s="15"/>
      <c r="CH1833" s="15"/>
      <c r="CI1833" s="15"/>
      <c r="CJ1833" s="15"/>
      <c r="CK1833" s="15"/>
      <c r="CL1833" s="15"/>
      <c r="CM1833" s="15"/>
      <c r="CN1833" s="15"/>
      <c r="CO1833" s="15"/>
      <c r="CP1833" s="15"/>
      <c r="CQ1833" s="15"/>
      <c r="CR1833" s="15"/>
      <c r="CS1833" s="15"/>
      <c r="CT1833" s="15"/>
      <c r="CU1833" s="15"/>
      <c r="CV1833" s="15"/>
      <c r="CW1833" s="15"/>
      <c r="CX1833" s="15"/>
      <c r="CY1833" s="15"/>
      <c r="CZ1833" s="15"/>
      <c r="DA1833" s="15"/>
      <c r="DB1833" s="16"/>
      <c r="DC1833" s="16"/>
      <c r="DD1833" s="16"/>
      <c r="DE1833" s="16"/>
      <c r="DF1833" s="17"/>
      <c r="DG1833" s="16"/>
      <c r="DH1833" s="16"/>
      <c r="DI1833" s="16"/>
      <c r="DJ1833" s="16"/>
      <c r="DK1833" s="16"/>
      <c r="DL1833" s="16"/>
      <c r="DM1833" s="128"/>
      <c r="DN1833" s="16"/>
      <c r="DO1833" s="16"/>
      <c r="DP1833" s="16"/>
      <c r="DQ1833" s="16"/>
      <c r="DR1833" s="16"/>
      <c r="DS1833" s="16"/>
      <c r="DT1833" s="16"/>
      <c r="DU1833" s="16"/>
      <c r="DV1833" s="16"/>
      <c r="DW1833" s="138"/>
      <c r="DX1833" s="137"/>
      <c r="DY1833" s="137"/>
      <c r="DZ1833" s="17"/>
      <c r="EA1833" s="15"/>
      <c r="EB1833" s="15"/>
      <c r="EC1833" s="15"/>
      <c r="ED1833" s="15"/>
    </row>
    <row r="1834" spans="1:134" ht="15" hidden="1" customHeight="1" x14ac:dyDescent="0.3">
      <c r="A1834" s="154"/>
      <c r="B1834" s="139"/>
      <c r="C1834" s="561" t="s">
        <v>2776</v>
      </c>
      <c r="D1834" s="151"/>
      <c r="E1834" s="151"/>
      <c r="F1834" s="151"/>
      <c r="G1834" s="151"/>
      <c r="H1834" s="151"/>
      <c r="I1834" s="151"/>
      <c r="J1834" s="151"/>
      <c r="K1834" s="151"/>
      <c r="L1834" s="151"/>
      <c r="M1834" s="151"/>
      <c r="N1834" s="151"/>
      <c r="O1834" s="151"/>
      <c r="P1834" s="151"/>
      <c r="Q1834" s="151"/>
      <c r="R1834" s="151"/>
      <c r="S1834" s="151"/>
      <c r="T1834" s="151"/>
      <c r="U1834" s="151"/>
      <c r="V1834" s="151"/>
      <c r="W1834" s="151"/>
      <c r="X1834" s="151"/>
      <c r="Y1834" s="151"/>
      <c r="Z1834" s="151"/>
      <c r="AA1834" s="151"/>
      <c r="AB1834" s="151"/>
      <c r="AC1834" s="151"/>
      <c r="AD1834" s="151"/>
      <c r="AE1834" s="151"/>
      <c r="AF1834" s="151"/>
      <c r="AG1834" s="151"/>
      <c r="AH1834" s="151"/>
      <c r="AI1834" s="151"/>
      <c r="AJ1834" s="128">
        <f>IF($DM1834=0,0,(IF(_xlfn.BITAND($DM1834, 128),"8,", "") &amp; IF(_xlfn.BITAND($DM1834,64),"7,", "") &amp; IF(_xlfn.BITAND($DM1834,7), _xlfn.BITAND($DM1834,7) &amp; ",", "") &amp; IF(_xlfn.BITAND($DM1834, 56), _xlfn.BITAND($DM1834, 56)/8, "")))</f>
        <v>0</v>
      </c>
      <c r="AK1834" s="129">
        <v>1268</v>
      </c>
      <c r="AL1834" s="129">
        <v>31</v>
      </c>
      <c r="AM1834" s="130" t="s">
        <v>165</v>
      </c>
      <c r="AN1834" s="131" t="s">
        <v>2777</v>
      </c>
      <c r="AO1834" s="131" t="s">
        <v>1635</v>
      </c>
      <c r="AP1834" s="131" t="s">
        <v>2777</v>
      </c>
      <c r="AQ1834" s="509" t="s">
        <v>2706</v>
      </c>
      <c r="AR1834" s="447"/>
      <c r="AS1834" s="447"/>
      <c r="AT1834" s="135">
        <v>10</v>
      </c>
      <c r="AU1834" s="135">
        <v>5</v>
      </c>
      <c r="AV1834" s="12" t="s">
        <v>2707</v>
      </c>
      <c r="AW1834" s="135">
        <v>0</v>
      </c>
      <c r="AX1834" s="135">
        <v>0</v>
      </c>
      <c r="AY1834" s="135">
        <v>0</v>
      </c>
      <c r="AZ1834" s="135">
        <v>0</v>
      </c>
      <c r="BA1834" s="135">
        <v>0</v>
      </c>
      <c r="BB1834" s="136"/>
      <c r="BC1834" s="136"/>
      <c r="BD1834" s="15"/>
      <c r="BE1834" s="137" t="str">
        <f>IF(C1834="","",C1834)</f>
        <v>External Spark Module Failure</v>
      </c>
      <c r="BF1834" s="11" t="s">
        <v>264</v>
      </c>
      <c r="BG1834" s="11" t="s">
        <v>265</v>
      </c>
      <c r="BH1834" s="11" t="s">
        <v>266</v>
      </c>
      <c r="BI1834" s="11" t="s">
        <v>267</v>
      </c>
      <c r="BJ1834" s="11" t="s">
        <v>268</v>
      </c>
      <c r="BK1834" s="11" t="s">
        <v>269</v>
      </c>
      <c r="BL1834" s="11" t="s">
        <v>270</v>
      </c>
      <c r="BM1834" s="11" t="s">
        <v>271</v>
      </c>
      <c r="BN1834" s="11" t="s">
        <v>182</v>
      </c>
      <c r="BO1834" s="11" t="s">
        <v>181</v>
      </c>
      <c r="BP1834" s="11" t="s">
        <v>272</v>
      </c>
      <c r="BQ1834" s="11" t="s">
        <v>180</v>
      </c>
      <c r="BR1834" s="11" t="s">
        <v>182</v>
      </c>
      <c r="BS1834" s="11" t="s">
        <v>183</v>
      </c>
      <c r="BT1834" s="11" t="s">
        <v>182</v>
      </c>
      <c r="BU1834" s="11"/>
      <c r="BV1834" s="15">
        <f>IF(UPPER(TRIM(D1834))="X",1,0)</f>
        <v>0</v>
      </c>
      <c r="BW1834" s="15">
        <f>IF(UPPER(TRIM(E1834))="X",1,0)</f>
        <v>0</v>
      </c>
      <c r="BX1834" s="15">
        <f>IF(UPPER(TRIM(F1834))="X",1,0)</f>
        <v>0</v>
      </c>
      <c r="BY1834" s="15">
        <f>IF(UPPER(TRIM(G1834))="X",1,0)</f>
        <v>0</v>
      </c>
      <c r="BZ1834" s="15">
        <f>IF(UPPER(TRIM(H1834))="X",1,0)</f>
        <v>0</v>
      </c>
      <c r="CA1834" s="15">
        <f>IF(UPPER(TRIM(J1834))="X",1,0)</f>
        <v>0</v>
      </c>
      <c r="CB1834" s="15">
        <f>IF(UPPER(TRIM(L1834))="X",1,0)</f>
        <v>0</v>
      </c>
      <c r="CC1834" s="15">
        <f>IF(UPPER(TRIM(M1834))="X",1,0)</f>
        <v>0</v>
      </c>
      <c r="CD1834" s="15">
        <f>IF(UPPER(TRIM(I1834))="X",1,0)</f>
        <v>0</v>
      </c>
      <c r="CE1834" s="15">
        <f>IF(UPPER(TRIM(K1834))="X",1,0)</f>
        <v>0</v>
      </c>
      <c r="CF1834" s="15">
        <f t="shared" ref="CF1834:DA1834" si="848">IF(UPPER(TRIM(N1834))="X",1,0)</f>
        <v>0</v>
      </c>
      <c r="CG1834" s="15">
        <f t="shared" si="848"/>
        <v>0</v>
      </c>
      <c r="CH1834" s="15">
        <f t="shared" si="848"/>
        <v>0</v>
      </c>
      <c r="CI1834" s="15">
        <f t="shared" si="848"/>
        <v>0</v>
      </c>
      <c r="CJ1834" s="15">
        <f t="shared" si="848"/>
        <v>0</v>
      </c>
      <c r="CK1834" s="15">
        <f t="shared" si="848"/>
        <v>0</v>
      </c>
      <c r="CL1834" s="15">
        <f t="shared" si="848"/>
        <v>0</v>
      </c>
      <c r="CM1834" s="15">
        <f t="shared" si="848"/>
        <v>0</v>
      </c>
      <c r="CN1834" s="15">
        <f t="shared" si="848"/>
        <v>0</v>
      </c>
      <c r="CO1834" s="15">
        <f t="shared" si="848"/>
        <v>0</v>
      </c>
      <c r="CP1834" s="15">
        <f t="shared" si="848"/>
        <v>0</v>
      </c>
      <c r="CQ1834" s="15">
        <f t="shared" si="848"/>
        <v>0</v>
      </c>
      <c r="CR1834" s="15">
        <f t="shared" si="848"/>
        <v>0</v>
      </c>
      <c r="CS1834" s="15">
        <f t="shared" si="848"/>
        <v>0</v>
      </c>
      <c r="CT1834" s="15">
        <f t="shared" si="848"/>
        <v>0</v>
      </c>
      <c r="CU1834" s="15">
        <f t="shared" si="848"/>
        <v>0</v>
      </c>
      <c r="CV1834" s="15">
        <f t="shared" si="848"/>
        <v>0</v>
      </c>
      <c r="CW1834" s="15">
        <f t="shared" si="848"/>
        <v>0</v>
      </c>
      <c r="CX1834" s="15">
        <f t="shared" si="848"/>
        <v>0</v>
      </c>
      <c r="CY1834" s="15">
        <f t="shared" si="848"/>
        <v>0</v>
      </c>
      <c r="CZ1834" s="15">
        <f t="shared" si="848"/>
        <v>0</v>
      </c>
      <c r="DA1834" s="15">
        <f t="shared" si="848"/>
        <v>0</v>
      </c>
      <c r="DB1834" s="16">
        <f>IF(UPPER(TRIM(AM1834))="P", 0, IF(UPPER(TRIM(AM1834))="C", 16384, IF(UPPER(TRIM(AM1834))="B", 32768, IF(UPPER(TRIM(AM1834))="U", 49152, -1))))</f>
        <v>0</v>
      </c>
      <c r="DC1834" s="16">
        <f>HEX2DEC(AN1834)</f>
        <v>848</v>
      </c>
      <c r="DD1834" s="16">
        <f>IF(UPPER(TRIM(BB1834))="",0,IF(UPPER(TRIM(BB1834))="M",32,IF(UPPER(TRIM(BB1834))="H",64,IF(UPPER(TRIM(BB1834))="I",128,-1))))</f>
        <v>0</v>
      </c>
      <c r="DE1834" s="16">
        <f>IF(UPPER(TRIM(BC1834))="",0, IF(UPPER(TRIM(BC1834))="U",1,IF(UPPER(TRIM(BC1834))="A",2,IF(UPPER(TRIM(BC1834))="B1",4,IF(UPPER(TRIM(BC1834))="B2",8,IF(UPPER(TRIM(BC1834))="C",16,-1))))))</f>
        <v>0</v>
      </c>
      <c r="DF1834" s="17"/>
      <c r="DG1834" s="16">
        <v>303</v>
      </c>
      <c r="DH1834" s="16">
        <f>AK1834</f>
        <v>1268</v>
      </c>
      <c r="DI1834" s="16">
        <f>AL1834</f>
        <v>31</v>
      </c>
      <c r="DJ1834" s="16">
        <f>DB1834 + DC1834</f>
        <v>848</v>
      </c>
      <c r="DK1834" s="16">
        <f>HEX2DEC(AO1834)</f>
        <v>1</v>
      </c>
      <c r="DL1834" s="16">
        <f>HEX2DEC(AP1834)</f>
        <v>848</v>
      </c>
      <c r="DM1834" s="128">
        <v>0</v>
      </c>
      <c r="DN1834" s="16">
        <v>225</v>
      </c>
      <c r="DO1834" s="16">
        <f>BV1834*2^15+BW1834*2^14+BX1834*2^13+BY1834*2^12+BZ1834*2^11+CA1834*2^10+CB1834*2^9+CC1834*2^8+CD1834*2^7+CE1834*2^6+CF1834*2^5+CG1834*2^4+CH1834*2^3+CI1834*2^2+CJ1834*2^1+CK1834*2^0</f>
        <v>0</v>
      </c>
      <c r="DP1834" s="16">
        <f>CL1834*2^15+CM1834*2^14+CN1834*2^13+CO1834*2^12+CP1834*2^11+CQ1834*2^10+CR1834*2^9+CS1834*2^8+CT1834*2^7+CU1834*2^6+CV1834*2^5+CW1834*2^4+CX1834*2^3+CY1834*2^2+CZ1834*2^1+DA1834*2^0</f>
        <v>0</v>
      </c>
      <c r="DQ1834" s="16">
        <f>IF(DS1834=2,AT1834*1000,AT1834)</f>
        <v>10</v>
      </c>
      <c r="DR1834" s="16">
        <f>IF(DT1834=2,AU1834*1000,AU1834)</f>
        <v>5</v>
      </c>
      <c r="DS1834" s="16">
        <v>7</v>
      </c>
      <c r="DT1834" s="16">
        <v>7</v>
      </c>
      <c r="DU1834" s="16">
        <f>MAX(0,MIN(AX1834,3))*2^14+MAX(0,MIN(AY1834,3))*2^12+MAX(0,MIN(AZ1834,3))*2^10+MAX(0,MIN(BA1834,3))*2^8+IF(AW1834&lt;0,31,IF(AW1834&gt;30,30,AW1834))</f>
        <v>0</v>
      </c>
      <c r="DV1834" s="16">
        <f>DD1834 + DE1834</f>
        <v>0</v>
      </c>
      <c r="DW1834" s="138" t="s">
        <v>184</v>
      </c>
      <c r="DX1834" s="137" t="s">
        <v>273</v>
      </c>
      <c r="DY1834" s="137" t="s">
        <v>186</v>
      </c>
      <c r="DZ1834" s="17"/>
      <c r="EA1834" s="15"/>
      <c r="EB1834" s="15"/>
      <c r="EC1834" s="15"/>
      <c r="ED1834" s="15"/>
    </row>
    <row r="1835" spans="1:134" ht="15" hidden="1" customHeight="1" x14ac:dyDescent="0.3">
      <c r="A1835" s="154"/>
      <c r="B1835" s="139"/>
      <c r="C1835" s="561"/>
      <c r="D1835" s="204"/>
      <c r="E1835" s="204"/>
      <c r="F1835" s="204"/>
      <c r="G1835" s="204"/>
      <c r="H1835" s="204"/>
      <c r="I1835" s="204"/>
      <c r="J1835" s="204"/>
      <c r="K1835" s="204"/>
      <c r="L1835" s="204"/>
      <c r="M1835" s="204"/>
      <c r="N1835" s="204"/>
      <c r="O1835" s="204"/>
      <c r="P1835" s="204"/>
      <c r="Q1835" s="204"/>
      <c r="R1835" s="204"/>
      <c r="S1835" s="204"/>
      <c r="T1835" s="204"/>
      <c r="U1835" s="204"/>
      <c r="V1835" s="204"/>
      <c r="W1835" s="204"/>
      <c r="X1835" s="204"/>
      <c r="Y1835" s="204"/>
      <c r="Z1835" s="204"/>
      <c r="AA1835" s="204"/>
      <c r="AB1835" s="204"/>
      <c r="AC1835" s="204"/>
      <c r="AD1835" s="204"/>
      <c r="AE1835" s="204"/>
      <c r="AF1835" s="204"/>
      <c r="AG1835" s="204"/>
      <c r="AH1835" s="204"/>
      <c r="AI1835" s="204"/>
      <c r="AJ1835" s="128"/>
      <c r="AK1835" s="143"/>
      <c r="AL1835" s="143"/>
      <c r="AM1835" s="144"/>
      <c r="AN1835" s="145"/>
      <c r="AO1835" s="145"/>
      <c r="AP1835" s="145"/>
      <c r="AQ1835" s="140" t="s">
        <v>2762</v>
      </c>
      <c r="AR1835" s="198">
        <v>0.55000000000000004</v>
      </c>
      <c r="AS1835" s="12" t="s">
        <v>346</v>
      </c>
      <c r="AT1835" s="12"/>
      <c r="AU1835" s="12"/>
      <c r="AV1835" s="12"/>
      <c r="AW1835" s="12"/>
      <c r="AX1835" s="12"/>
      <c r="AY1835" s="12"/>
      <c r="AZ1835" s="12"/>
      <c r="BA1835" s="12"/>
      <c r="BB1835" s="14"/>
      <c r="BC1835" s="14"/>
      <c r="BD1835" s="15"/>
      <c r="BE1835" s="137" t="s">
        <v>183</v>
      </c>
      <c r="BF1835" s="11"/>
      <c r="BG1835" s="11"/>
      <c r="BH1835" s="11"/>
      <c r="BI1835" s="11" t="s">
        <v>183</v>
      </c>
      <c r="BJ1835" s="11" t="s">
        <v>183</v>
      </c>
      <c r="BK1835" s="11" t="s">
        <v>183</v>
      </c>
      <c r="BL1835" s="11" t="s">
        <v>183</v>
      </c>
      <c r="BM1835" s="11" t="s">
        <v>183</v>
      </c>
      <c r="BN1835" s="11" t="s">
        <v>183</v>
      </c>
      <c r="BO1835" s="11" t="s">
        <v>183</v>
      </c>
      <c r="BP1835" s="11" t="s">
        <v>183</v>
      </c>
      <c r="BQ1835" s="11" t="s">
        <v>183</v>
      </c>
      <c r="BR1835" s="11" t="s">
        <v>183</v>
      </c>
      <c r="BS1835" s="11" t="s">
        <v>183</v>
      </c>
      <c r="BT1835" s="11" t="s">
        <v>183</v>
      </c>
      <c r="BU1835" s="11"/>
      <c r="BV1835" s="15"/>
      <c r="BW1835" s="15"/>
      <c r="BX1835" s="15"/>
      <c r="BY1835" s="15"/>
      <c r="BZ1835" s="15"/>
      <c r="CA1835" s="15"/>
      <c r="CB1835" s="15"/>
      <c r="CC1835" s="15"/>
      <c r="CD1835" s="15"/>
      <c r="CE1835" s="15"/>
      <c r="CF1835" s="15"/>
      <c r="CG1835" s="15"/>
      <c r="CH1835" s="15"/>
      <c r="CI1835" s="15"/>
      <c r="CJ1835" s="15"/>
      <c r="CK1835" s="15"/>
      <c r="CL1835" s="15"/>
      <c r="CM1835" s="15"/>
      <c r="CN1835" s="15"/>
      <c r="CO1835" s="15"/>
      <c r="CP1835" s="15"/>
      <c r="CQ1835" s="15"/>
      <c r="CR1835" s="15"/>
      <c r="CS1835" s="15"/>
      <c r="CT1835" s="15"/>
      <c r="CU1835" s="15"/>
      <c r="CV1835" s="15"/>
      <c r="CW1835" s="15"/>
      <c r="CX1835" s="15"/>
      <c r="CY1835" s="15"/>
      <c r="CZ1835" s="15"/>
      <c r="DA1835" s="15"/>
      <c r="DB1835" s="16"/>
      <c r="DC1835" s="16"/>
      <c r="DD1835" s="16"/>
      <c r="DE1835" s="16"/>
      <c r="DF1835" s="17"/>
      <c r="DG1835" s="16"/>
      <c r="DH1835" s="16"/>
      <c r="DI1835" s="16"/>
      <c r="DJ1835" s="16"/>
      <c r="DK1835" s="16"/>
      <c r="DL1835" s="16"/>
      <c r="DM1835" s="128"/>
      <c r="DN1835" s="16"/>
      <c r="DO1835" s="16"/>
      <c r="DP1835" s="16"/>
      <c r="DQ1835" s="16"/>
      <c r="DR1835" s="16"/>
      <c r="DS1835" s="16"/>
      <c r="DT1835" s="16"/>
      <c r="DU1835" s="16"/>
      <c r="DV1835" s="16"/>
      <c r="DW1835" s="138"/>
      <c r="DX1835" s="137"/>
      <c r="DY1835" s="137"/>
      <c r="DZ1835" s="17"/>
      <c r="EA1835" s="15"/>
      <c r="EB1835" s="15"/>
      <c r="EC1835" s="15"/>
      <c r="ED1835" s="15"/>
    </row>
    <row r="1836" spans="1:134" ht="15" hidden="1" customHeight="1" x14ac:dyDescent="0.3">
      <c r="A1836" s="123"/>
      <c r="B1836" s="139"/>
      <c r="C1836" s="561"/>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8"/>
      <c r="AK1836" s="143"/>
      <c r="AL1836" s="143"/>
      <c r="AM1836" s="144"/>
      <c r="AN1836" s="145"/>
      <c r="AO1836" s="145"/>
      <c r="AP1836" s="145"/>
      <c r="AQ1836" s="140" t="s">
        <v>1068</v>
      </c>
      <c r="AR1836" s="198">
        <v>1.2</v>
      </c>
      <c r="AS1836" s="12" t="s">
        <v>346</v>
      </c>
      <c r="AT1836" s="12"/>
      <c r="AU1836" s="12"/>
      <c r="AV1836" s="12"/>
      <c r="AW1836" s="12"/>
      <c r="AX1836" s="12"/>
      <c r="AY1836" s="12"/>
      <c r="AZ1836" s="12"/>
      <c r="BA1836" s="12"/>
      <c r="BB1836" s="14"/>
      <c r="BC1836" s="14"/>
      <c r="BD1836" s="15"/>
      <c r="BE1836" s="137" t="s">
        <v>183</v>
      </c>
      <c r="BF1836" s="11"/>
      <c r="BG1836" s="11"/>
      <c r="BH1836" s="11"/>
      <c r="BI1836" s="11" t="s">
        <v>183</v>
      </c>
      <c r="BJ1836" s="11" t="s">
        <v>183</v>
      </c>
      <c r="BK1836" s="11" t="s">
        <v>183</v>
      </c>
      <c r="BL1836" s="11" t="s">
        <v>183</v>
      </c>
      <c r="BM1836" s="11" t="s">
        <v>183</v>
      </c>
      <c r="BN1836" s="11" t="s">
        <v>183</v>
      </c>
      <c r="BO1836" s="11" t="s">
        <v>183</v>
      </c>
      <c r="BP1836" s="11" t="s">
        <v>183</v>
      </c>
      <c r="BQ1836" s="11" t="s">
        <v>183</v>
      </c>
      <c r="BR1836" s="11" t="s">
        <v>183</v>
      </c>
      <c r="BS1836" s="11" t="s">
        <v>183</v>
      </c>
      <c r="BT1836" s="11" t="s">
        <v>183</v>
      </c>
      <c r="BU1836" s="11"/>
      <c r="BV1836" s="15"/>
      <c r="BW1836" s="15"/>
      <c r="BX1836" s="15"/>
      <c r="BY1836" s="15"/>
      <c r="BZ1836" s="15"/>
      <c r="CA1836" s="15"/>
      <c r="CB1836" s="15"/>
      <c r="CC1836" s="15"/>
      <c r="CD1836" s="15"/>
      <c r="CE1836" s="15"/>
      <c r="CF1836" s="15"/>
      <c r="CG1836" s="15"/>
      <c r="CH1836" s="15"/>
      <c r="CI1836" s="15"/>
      <c r="CJ1836" s="15"/>
      <c r="CK1836" s="15"/>
      <c r="CL1836" s="15"/>
      <c r="CM1836" s="15"/>
      <c r="CN1836" s="15"/>
      <c r="CO1836" s="15"/>
      <c r="CP1836" s="15"/>
      <c r="CQ1836" s="15"/>
      <c r="CR1836" s="15"/>
      <c r="CS1836" s="15"/>
      <c r="CT1836" s="15"/>
      <c r="CU1836" s="15"/>
      <c r="CV1836" s="15"/>
      <c r="CW1836" s="15"/>
      <c r="CX1836" s="15"/>
      <c r="CY1836" s="15"/>
      <c r="CZ1836" s="15"/>
      <c r="DA1836" s="15"/>
      <c r="DB1836" s="16"/>
      <c r="DC1836" s="16"/>
      <c r="DD1836" s="16"/>
      <c r="DE1836" s="16"/>
      <c r="DF1836" s="17"/>
      <c r="DG1836" s="16"/>
      <c r="DH1836" s="16"/>
      <c r="DI1836" s="16"/>
      <c r="DJ1836" s="16"/>
      <c r="DK1836" s="16"/>
      <c r="DL1836" s="16"/>
      <c r="DM1836" s="128"/>
      <c r="DN1836" s="16"/>
      <c r="DO1836" s="16"/>
      <c r="DP1836" s="16"/>
      <c r="DQ1836" s="16"/>
      <c r="DR1836" s="16"/>
      <c r="DS1836" s="16"/>
      <c r="DT1836" s="16"/>
      <c r="DU1836" s="16"/>
      <c r="DV1836" s="16"/>
      <c r="DW1836" s="138"/>
      <c r="DX1836" s="137"/>
      <c r="DY1836" s="137"/>
      <c r="DZ1836" s="17"/>
      <c r="EA1836" s="15"/>
      <c r="EB1836" s="15"/>
      <c r="EC1836" s="15"/>
      <c r="ED1836" s="15"/>
    </row>
    <row r="1837" spans="1:134" ht="15" hidden="1" customHeight="1" x14ac:dyDescent="0.3">
      <c r="A1837" s="123"/>
      <c r="B1837" s="139"/>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8"/>
      <c r="AK1837" s="143"/>
      <c r="AL1837" s="143"/>
      <c r="AM1837" s="144"/>
      <c r="AN1837" s="145"/>
      <c r="AO1837" s="145"/>
      <c r="AP1837" s="145"/>
      <c r="AQ1837" s="140" t="s">
        <v>2766</v>
      </c>
      <c r="AR1837" s="133">
        <v>0</v>
      </c>
      <c r="AS1837" s="12" t="s">
        <v>940</v>
      </c>
      <c r="AT1837" s="12"/>
      <c r="AU1837" s="12"/>
      <c r="AV1837" s="12"/>
      <c r="AW1837" s="12"/>
      <c r="AX1837" s="12"/>
      <c r="AY1837" s="12"/>
      <c r="AZ1837" s="12"/>
      <c r="BA1837" s="12"/>
      <c r="BB1837" s="14"/>
      <c r="BC1837" s="14"/>
      <c r="BD1837" s="15"/>
      <c r="BE1837" s="137" t="s">
        <v>183</v>
      </c>
      <c r="BF1837" s="11"/>
      <c r="BG1837" s="11"/>
      <c r="BH1837" s="11"/>
      <c r="BI1837" s="11" t="s">
        <v>183</v>
      </c>
      <c r="BJ1837" s="11" t="s">
        <v>183</v>
      </c>
      <c r="BK1837" s="11" t="s">
        <v>183</v>
      </c>
      <c r="BL1837" s="11" t="s">
        <v>183</v>
      </c>
      <c r="BM1837" s="11" t="s">
        <v>183</v>
      </c>
      <c r="BN1837" s="11" t="s">
        <v>183</v>
      </c>
      <c r="BO1837" s="11" t="s">
        <v>183</v>
      </c>
      <c r="BP1837" s="11" t="s">
        <v>183</v>
      </c>
      <c r="BQ1837" s="11" t="s">
        <v>183</v>
      </c>
      <c r="BR1837" s="11" t="s">
        <v>183</v>
      </c>
      <c r="BS1837" s="11" t="s">
        <v>183</v>
      </c>
      <c r="BT1837" s="11" t="s">
        <v>183</v>
      </c>
      <c r="BU1837" s="11"/>
      <c r="BV1837" s="15"/>
      <c r="BW1837" s="15"/>
      <c r="BX1837" s="15"/>
      <c r="BY1837" s="15"/>
      <c r="BZ1837" s="15"/>
      <c r="CA1837" s="15"/>
      <c r="CB1837" s="15"/>
      <c r="CC1837" s="15"/>
      <c r="CD1837" s="15"/>
      <c r="CE1837" s="15"/>
      <c r="CF1837" s="15"/>
      <c r="CG1837" s="15"/>
      <c r="CH1837" s="15"/>
      <c r="CI1837" s="15"/>
      <c r="CJ1837" s="15"/>
      <c r="CK1837" s="15"/>
      <c r="CL1837" s="15"/>
      <c r="CM1837" s="15"/>
      <c r="CN1837" s="15"/>
      <c r="CO1837" s="15"/>
      <c r="CP1837" s="15"/>
      <c r="CQ1837" s="15"/>
      <c r="CR1837" s="15"/>
      <c r="CS1837" s="15"/>
      <c r="CT1837" s="15"/>
      <c r="CU1837" s="15"/>
      <c r="CV1837" s="15"/>
      <c r="CW1837" s="15"/>
      <c r="CX1837" s="15"/>
      <c r="CY1837" s="15"/>
      <c r="CZ1837" s="15"/>
      <c r="DA1837" s="15"/>
      <c r="DB1837" s="16"/>
      <c r="DC1837" s="16"/>
      <c r="DD1837" s="16"/>
      <c r="DE1837" s="16"/>
      <c r="DF1837" s="17"/>
      <c r="DG1837" s="16"/>
      <c r="DH1837" s="16"/>
      <c r="DI1837" s="16"/>
      <c r="DJ1837" s="16"/>
      <c r="DK1837" s="16"/>
      <c r="DL1837" s="16"/>
      <c r="DM1837" s="128"/>
      <c r="DN1837" s="16"/>
      <c r="DO1837" s="16"/>
      <c r="DP1837" s="16"/>
      <c r="DQ1837" s="16"/>
      <c r="DR1837" s="16"/>
      <c r="DS1837" s="16"/>
      <c r="DT1837" s="16"/>
      <c r="DU1837" s="16"/>
      <c r="DV1837" s="16"/>
      <c r="DW1837" s="138"/>
      <c r="DX1837" s="137"/>
      <c r="DY1837" s="137"/>
      <c r="DZ1837" s="17"/>
      <c r="EA1837" s="15"/>
      <c r="EB1837" s="15"/>
      <c r="EC1837" s="15"/>
      <c r="ED1837" s="15"/>
    </row>
    <row r="1838" spans="1:134" ht="15" hidden="1" customHeight="1" x14ac:dyDescent="0.3">
      <c r="A1838" s="342" t="s">
        <v>1454</v>
      </c>
      <c r="B1838" s="176"/>
      <c r="C1838" s="176"/>
      <c r="D1838" s="361"/>
      <c r="E1838" s="361"/>
      <c r="F1838" s="361"/>
      <c r="G1838" s="361"/>
      <c r="H1838" s="361"/>
      <c r="I1838" s="361"/>
      <c r="J1838" s="361"/>
      <c r="K1838" s="361"/>
      <c r="L1838" s="361"/>
      <c r="M1838" s="361"/>
      <c r="N1838" s="361"/>
      <c r="O1838" s="361"/>
      <c r="P1838" s="361"/>
      <c r="Q1838" s="361"/>
      <c r="R1838" s="361"/>
      <c r="S1838" s="361"/>
      <c r="T1838" s="361"/>
      <c r="U1838" s="361"/>
      <c r="V1838" s="361"/>
      <c r="W1838" s="361"/>
      <c r="X1838" s="361"/>
      <c r="Y1838" s="361"/>
      <c r="Z1838" s="361"/>
      <c r="AA1838" s="361"/>
      <c r="AB1838" s="361"/>
      <c r="AC1838" s="361"/>
      <c r="AD1838" s="361"/>
      <c r="AE1838" s="361"/>
      <c r="AF1838" s="361"/>
      <c r="AG1838" s="361"/>
      <c r="AH1838" s="361"/>
      <c r="AI1838" s="361"/>
      <c r="AJ1838" s="176"/>
      <c r="AK1838" s="176"/>
      <c r="AL1838" s="176"/>
      <c r="AM1838" s="176"/>
      <c r="AN1838" s="176"/>
      <c r="AO1838" s="176"/>
      <c r="AP1838" s="176"/>
      <c r="AQ1838" s="176"/>
      <c r="AR1838" s="176"/>
      <c r="AS1838" s="176"/>
      <c r="AT1838" s="176"/>
      <c r="AU1838" s="176"/>
      <c r="AV1838" s="176"/>
      <c r="AW1838" s="176"/>
      <c r="AX1838" s="176"/>
      <c r="AY1838" s="176"/>
      <c r="AZ1838" s="176"/>
      <c r="BA1838" s="176"/>
      <c r="BB1838" s="176"/>
      <c r="BC1838" s="176"/>
      <c r="BD1838" s="15"/>
      <c r="BE1838" s="137"/>
      <c r="BF1838" s="11"/>
      <c r="BG1838" s="11"/>
      <c r="BH1838" s="11"/>
      <c r="BI1838" s="11"/>
      <c r="BJ1838" s="11"/>
      <c r="BK1838" s="11"/>
      <c r="BL1838" s="11"/>
      <c r="BM1838" s="11"/>
      <c r="BN1838" s="11"/>
      <c r="BO1838" s="11"/>
      <c r="BP1838" s="11"/>
      <c r="BQ1838" s="11"/>
      <c r="BR1838" s="11"/>
      <c r="BS1838" s="11"/>
      <c r="BT1838" s="11"/>
      <c r="BU1838" s="11"/>
      <c r="BV1838" s="15"/>
      <c r="BW1838" s="15"/>
      <c r="BX1838" s="15"/>
      <c r="BY1838" s="15"/>
      <c r="BZ1838" s="15"/>
      <c r="CA1838" s="15"/>
      <c r="CB1838" s="15"/>
      <c r="CC1838" s="15"/>
      <c r="CD1838" s="15"/>
      <c r="CE1838" s="15"/>
      <c r="CF1838" s="15"/>
      <c r="CG1838" s="15"/>
      <c r="CH1838" s="15"/>
      <c r="CI1838" s="15"/>
      <c r="CJ1838" s="15"/>
      <c r="CK1838" s="15"/>
      <c r="CL1838" s="15"/>
      <c r="CM1838" s="15"/>
      <c r="CN1838" s="15"/>
      <c r="CO1838" s="15"/>
      <c r="CP1838" s="15"/>
      <c r="CQ1838" s="15"/>
      <c r="CR1838" s="15"/>
      <c r="CS1838" s="15"/>
      <c r="CT1838" s="15"/>
      <c r="CU1838" s="15"/>
      <c r="CV1838" s="15"/>
      <c r="CW1838" s="15"/>
      <c r="CX1838" s="15"/>
      <c r="CY1838" s="15"/>
      <c r="CZ1838" s="15"/>
      <c r="DA1838" s="15"/>
      <c r="DB1838" s="16"/>
      <c r="DC1838" s="16"/>
      <c r="DD1838" s="16"/>
      <c r="DE1838" s="16"/>
      <c r="DF1838" s="17"/>
      <c r="DG1838" s="16"/>
      <c r="DH1838" s="16"/>
      <c r="DI1838" s="16"/>
      <c r="DJ1838" s="16"/>
      <c r="DK1838" s="16"/>
      <c r="DL1838" s="16"/>
      <c r="DM1838" s="128"/>
      <c r="DN1838" s="16"/>
      <c r="DO1838" s="16"/>
      <c r="DP1838" s="16"/>
      <c r="DQ1838" s="16"/>
      <c r="DR1838" s="16"/>
      <c r="DS1838" s="16"/>
      <c r="DT1838" s="16"/>
      <c r="DU1838" s="16"/>
      <c r="DV1838" s="16"/>
      <c r="DW1838" s="138"/>
      <c r="DX1838" s="137"/>
      <c r="DY1838" s="137"/>
      <c r="DZ1838" s="17"/>
      <c r="EA1838" s="15"/>
      <c r="EB1838" s="15"/>
      <c r="EC1838" s="15"/>
      <c r="ED1838" s="15"/>
    </row>
    <row r="1839" spans="1:134" ht="15" hidden="1" customHeight="1" x14ac:dyDescent="0.3">
      <c r="A1839" s="342" t="s">
        <v>1456</v>
      </c>
      <c r="B1839" s="139"/>
      <c r="C1839" s="561" t="s">
        <v>2778</v>
      </c>
      <c r="D1839" s="151"/>
      <c r="E1839" s="151"/>
      <c r="F1839" s="151"/>
      <c r="G1839" s="151" t="s">
        <v>184</v>
      </c>
      <c r="H1839" s="151"/>
      <c r="I1839" s="151"/>
      <c r="J1839" s="151"/>
      <c r="K1839" s="151"/>
      <c r="L1839" s="151"/>
      <c r="M1839" s="151"/>
      <c r="N1839" s="151"/>
      <c r="O1839" s="151"/>
      <c r="P1839" s="151"/>
      <c r="Q1839" s="151"/>
      <c r="R1839" s="151"/>
      <c r="S1839" s="151"/>
      <c r="T1839" s="151"/>
      <c r="U1839" s="151"/>
      <c r="V1839" s="151"/>
      <c r="W1839" s="151"/>
      <c r="X1839" s="151"/>
      <c r="Y1839" s="151"/>
      <c r="Z1839" s="151"/>
      <c r="AA1839" s="151"/>
      <c r="AB1839" s="151"/>
      <c r="AC1839" s="151"/>
      <c r="AD1839" s="151"/>
      <c r="AE1839" s="151"/>
      <c r="AF1839" s="151"/>
      <c r="AG1839" s="151"/>
      <c r="AH1839" s="151"/>
      <c r="AI1839" s="151"/>
      <c r="AJ1839" s="128">
        <f>IF($DM1839=0,0,(IF(_xlfn.BITAND($DM1839, 128),"8,", "") &amp; IF(_xlfn.BITAND($DM1839,64),"7,", "") &amp; IF(_xlfn.BITAND($DM1839,7), _xlfn.BITAND($DM1839,7) &amp; ",", "") &amp; IF(_xlfn.BITAND($DM1839, 56), _xlfn.BITAND($DM1839, 56)/8, "")))</f>
        <v>0</v>
      </c>
      <c r="AK1839" s="129">
        <v>523009</v>
      </c>
      <c r="AL1839" s="129">
        <v>3</v>
      </c>
      <c r="AM1839" s="130" t="s">
        <v>165</v>
      </c>
      <c r="AN1839" s="131" t="s">
        <v>2779</v>
      </c>
      <c r="AO1839" s="131" t="s">
        <v>2780</v>
      </c>
      <c r="AP1839" s="131" t="s">
        <v>2779</v>
      </c>
      <c r="AQ1839" s="132" t="s">
        <v>2781</v>
      </c>
      <c r="AR1839" s="198">
        <v>250</v>
      </c>
      <c r="AS1839" s="18" t="s">
        <v>346</v>
      </c>
      <c r="AT1839" s="135">
        <v>1</v>
      </c>
      <c r="AU1839" s="135">
        <v>2</v>
      </c>
      <c r="AV1839" s="12" t="s">
        <v>259</v>
      </c>
      <c r="AW1839" s="135">
        <v>0</v>
      </c>
      <c r="AX1839" s="135">
        <v>0</v>
      </c>
      <c r="AY1839" s="135">
        <v>0</v>
      </c>
      <c r="AZ1839" s="135">
        <v>0</v>
      </c>
      <c r="BA1839" s="135">
        <v>0</v>
      </c>
      <c r="BB1839" s="136"/>
      <c r="BC1839" s="136"/>
      <c r="BD1839" s="15"/>
      <c r="BE1839" s="137" t="s">
        <v>2778</v>
      </c>
      <c r="BF1839" s="11"/>
      <c r="BG1839" s="11"/>
      <c r="BH1839" s="11"/>
      <c r="BI1839" s="11"/>
      <c r="BJ1839" s="11"/>
      <c r="BK1839" s="11"/>
      <c r="BL1839" s="11"/>
      <c r="BM1839" s="11"/>
      <c r="BN1839" s="11"/>
      <c r="BO1839" s="11"/>
      <c r="BP1839" s="11"/>
      <c r="BQ1839" s="11"/>
      <c r="BR1839" s="11"/>
      <c r="BS1839" s="11"/>
      <c r="BT1839" s="11"/>
      <c r="BU1839" s="11"/>
      <c r="BV1839" s="15">
        <f>IF(UPPER(TRIM(D1839))="X",1,0)</f>
        <v>0</v>
      </c>
      <c r="BW1839" s="15">
        <f>IF(UPPER(TRIM(E1839))="X",1,0)</f>
        <v>0</v>
      </c>
      <c r="BX1839" s="15">
        <f>IF(UPPER(TRIM(F1839))="X",1,0)</f>
        <v>0</v>
      </c>
      <c r="BY1839" s="15">
        <f>IF(UPPER(TRIM(G1839))="X",1,0)</f>
        <v>1</v>
      </c>
      <c r="BZ1839" s="15">
        <f>IF(UPPER(TRIM(H1839))="X",1,0)</f>
        <v>0</v>
      </c>
      <c r="CA1839" s="15">
        <f>IF(UPPER(TRIM(J1839))="X",1,0)</f>
        <v>0</v>
      </c>
      <c r="CB1839" s="15">
        <f>IF(UPPER(TRIM(L1839))="X",1,0)</f>
        <v>0</v>
      </c>
      <c r="CC1839" s="15">
        <f>IF(UPPER(TRIM(M1839))="X",1,0)</f>
        <v>0</v>
      </c>
      <c r="CD1839" s="15">
        <f>IF(UPPER(TRIM(I1839))="X",1,0)</f>
        <v>0</v>
      </c>
      <c r="CE1839" s="15">
        <f>IF(UPPER(TRIM(K1839))="X",1,0)</f>
        <v>0</v>
      </c>
      <c r="CF1839" s="15">
        <f t="shared" ref="CF1839:CX1839" si="849">IF(UPPER(TRIM(N1839))="X",1,0)</f>
        <v>0</v>
      </c>
      <c r="CG1839" s="15">
        <f t="shared" si="849"/>
        <v>0</v>
      </c>
      <c r="CH1839" s="15">
        <f t="shared" si="849"/>
        <v>0</v>
      </c>
      <c r="CI1839" s="15">
        <f t="shared" si="849"/>
        <v>0</v>
      </c>
      <c r="CJ1839" s="15">
        <f t="shared" si="849"/>
        <v>0</v>
      </c>
      <c r="CK1839" s="15">
        <f t="shared" si="849"/>
        <v>0</v>
      </c>
      <c r="CL1839" s="15">
        <f t="shared" si="849"/>
        <v>0</v>
      </c>
      <c r="CM1839" s="15">
        <f t="shared" si="849"/>
        <v>0</v>
      </c>
      <c r="CN1839" s="15">
        <f t="shared" si="849"/>
        <v>0</v>
      </c>
      <c r="CO1839" s="15">
        <f t="shared" si="849"/>
        <v>0</v>
      </c>
      <c r="CP1839" s="15">
        <f t="shared" si="849"/>
        <v>0</v>
      </c>
      <c r="CQ1839" s="15">
        <f t="shared" si="849"/>
        <v>0</v>
      </c>
      <c r="CR1839" s="15">
        <f t="shared" si="849"/>
        <v>0</v>
      </c>
      <c r="CS1839" s="15">
        <f t="shared" si="849"/>
        <v>0</v>
      </c>
      <c r="CT1839" s="15">
        <f t="shared" si="849"/>
        <v>0</v>
      </c>
      <c r="CU1839" s="15">
        <f t="shared" si="849"/>
        <v>0</v>
      </c>
      <c r="CV1839" s="15">
        <f t="shared" si="849"/>
        <v>0</v>
      </c>
      <c r="CW1839" s="15">
        <f t="shared" si="849"/>
        <v>0</v>
      </c>
      <c r="CX1839" s="15">
        <f t="shared" si="849"/>
        <v>0</v>
      </c>
      <c r="CY1839" s="15">
        <v>0</v>
      </c>
      <c r="CZ1839" s="15">
        <f>IF(UPPER(TRIM(AH1839))="X",1,0)</f>
        <v>0</v>
      </c>
      <c r="DA1839" s="15">
        <v>0</v>
      </c>
      <c r="DB1839" s="16">
        <f>IF(UPPER(TRIM(AM1839))="P", 0, IF(UPPER(TRIM(AM1839))="C", 16384, IF(UPPER(TRIM(AM1839))="B", 32768, IF(UPPER(TRIM(AM1839))="U", 49152, -1))))</f>
        <v>0</v>
      </c>
      <c r="DC1839" s="16">
        <f>HEX2DEC(AN1839)</f>
        <v>5910</v>
      </c>
      <c r="DD1839" s="16">
        <f>IF(UPPER(TRIM(BB1839))="",0,IF(UPPER(TRIM(BB1839))="M",32,IF(UPPER(TRIM(BB1839))="H",64,IF(UPPER(TRIM(BB1839))="I",128,-1))))</f>
        <v>0</v>
      </c>
      <c r="DE1839" s="16">
        <f>IF(UPPER(TRIM(BC1839))="",0, IF(UPPER(TRIM(BC1839))="U",1,IF(UPPER(TRIM(BC1839))="A",2,IF(UPPER(TRIM(BC1839))="B1",4,IF(UPPER(TRIM(BC1839))="B2",8,IF(UPPER(TRIM(BC1839))="C",16,-1))))))</f>
        <v>0</v>
      </c>
      <c r="DF1839" s="17"/>
      <c r="DG1839" s="16">
        <v>871</v>
      </c>
      <c r="DH1839" s="16">
        <f>AK1839</f>
        <v>523009</v>
      </c>
      <c r="DI1839" s="16">
        <f>AL1839</f>
        <v>3</v>
      </c>
      <c r="DJ1839" s="16">
        <f>DB1839 + DC1839</f>
        <v>5910</v>
      </c>
      <c r="DK1839" s="16">
        <f>HEX2DEC(AO1839)</f>
        <v>23</v>
      </c>
      <c r="DL1839" s="16">
        <f>HEX2DEC(AP1839)</f>
        <v>5910</v>
      </c>
      <c r="DM1839" s="13">
        <v>0</v>
      </c>
      <c r="DN1839" s="16">
        <v>698</v>
      </c>
      <c r="DO1839" s="16">
        <f>BV1839*2^15+BW1839*2^14+BX1839*2^13+BY1839*2^12+BZ1839*2^11+CA1839*2^10+CB1839*2^9+CC1839*2^8+CD1839*2^7+CE1839*2^6+CF1839*2^5+CG1839*2^4+CH1839*2^3+CI1839*2^2+CJ1839*2^1+CK1839*2^0</f>
        <v>4096</v>
      </c>
      <c r="DP1839" s="16">
        <f>CL1839*2^15+CM1839*2^14+CN1839*2^13+CO1839*2^12+CP1839*2^11+CQ1839*2^10+CR1839*2^9+CS1839*2^8+CT1839*2^7+CU1839*2^6+CV1839*2^5+CW1839*2^4+CX1839*2^3+CY1839*2^2+CZ1839*2^1+DA1839*2^0</f>
        <v>0</v>
      </c>
      <c r="DQ1839" s="16">
        <f>IF(DS1839=2,AT1839*1000,AT1839)</f>
        <v>1000</v>
      </c>
      <c r="DR1839" s="16">
        <f>IF(DT1839=2,AU1839*1000,AU1839)</f>
        <v>2000</v>
      </c>
      <c r="DS1839" s="16">
        <v>2</v>
      </c>
      <c r="DT1839" s="16">
        <v>2</v>
      </c>
      <c r="DU1839" s="16">
        <f>MAX(0,MIN(AX1839,3))*2^14+MAX(0,MIN(AY1839,3))*2^12+MAX(0,MIN(AZ1839,3))*2^10+MAX(0,MIN(BA1839,3))*2^8+IF(AW1839&lt;0,31,IF(AW1839&gt;30,30,AW1839))</f>
        <v>0</v>
      </c>
      <c r="DV1839" s="16">
        <f>DD1839 + DE1839</f>
        <v>0</v>
      </c>
      <c r="DW1839" s="138"/>
      <c r="DX1839" s="137"/>
      <c r="DY1839" s="137"/>
      <c r="DZ1839" s="17"/>
      <c r="EA1839" s="15"/>
      <c r="EB1839" s="15"/>
      <c r="EC1839" s="15"/>
      <c r="ED1839" s="15"/>
    </row>
    <row r="1840" spans="1:134" ht="15" hidden="1" customHeight="1" x14ac:dyDescent="0.3">
      <c r="A1840" s="342" t="s">
        <v>229</v>
      </c>
      <c r="B1840" s="139"/>
      <c r="C1840" s="561" t="s">
        <v>2782</v>
      </c>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8">
        <f t="shared" ref="AJ1840" si="850">IF($DM1840=0,0,(IF(_xlfn.BITAND($DM1840, 128),"8,", "") &amp; IF(_xlfn.BITAND($DM1840,64),"7,", "") &amp; IF(_xlfn.BITAND($DM1840,7), _xlfn.BITAND($DM1840,7) &amp; ",", "") &amp; IF(_xlfn.BITAND($DM1840, 56), _xlfn.BITAND($DM1840, 56)/8, "")))</f>
        <v>0</v>
      </c>
      <c r="AK1840" s="129">
        <v>523100</v>
      </c>
      <c r="AL1840" s="129">
        <v>3</v>
      </c>
      <c r="AM1840" s="130" t="s">
        <v>165</v>
      </c>
      <c r="AN1840" s="131" t="s">
        <v>2783</v>
      </c>
      <c r="AO1840" s="131" t="s">
        <v>2780</v>
      </c>
      <c r="AP1840" s="131" t="s">
        <v>2783</v>
      </c>
      <c r="AQ1840" s="140"/>
      <c r="AR1840" s="140"/>
      <c r="AS1840" s="12"/>
      <c r="AT1840" s="12"/>
      <c r="AU1840" s="12"/>
      <c r="AV1840" s="12"/>
      <c r="AW1840" s="12"/>
      <c r="AX1840" s="12"/>
      <c r="AY1840" s="12"/>
      <c r="AZ1840" s="12"/>
      <c r="BA1840" s="12"/>
      <c r="BB1840" s="14"/>
      <c r="BC1840" s="14"/>
      <c r="BD1840" s="15"/>
      <c r="BE1840" s="137" t="s">
        <v>2784</v>
      </c>
      <c r="BF1840" s="11"/>
      <c r="BG1840" s="11"/>
      <c r="BH1840" s="11"/>
      <c r="BI1840" s="11"/>
      <c r="BJ1840" s="11"/>
      <c r="BK1840" s="11"/>
      <c r="BL1840" s="11"/>
      <c r="BM1840" s="11"/>
      <c r="BN1840" s="11"/>
      <c r="BO1840" s="11"/>
      <c r="BP1840" s="11"/>
      <c r="BQ1840" s="11"/>
      <c r="BR1840" s="11"/>
      <c r="BS1840" s="11"/>
      <c r="BT1840" s="11"/>
      <c r="BU1840" s="11"/>
      <c r="BV1840" s="15"/>
      <c r="BW1840" s="15"/>
      <c r="BX1840" s="15"/>
      <c r="BY1840" s="15"/>
      <c r="BZ1840" s="15"/>
      <c r="CA1840" s="15"/>
      <c r="CB1840" s="15"/>
      <c r="CC1840" s="15"/>
      <c r="CD1840" s="15"/>
      <c r="CE1840" s="15"/>
      <c r="CF1840" s="15"/>
      <c r="CG1840" s="15"/>
      <c r="CH1840" s="15"/>
      <c r="CI1840" s="15"/>
      <c r="CJ1840" s="15"/>
      <c r="CK1840" s="15"/>
      <c r="CL1840" s="15"/>
      <c r="CM1840" s="15"/>
      <c r="CN1840" s="15"/>
      <c r="CO1840" s="15"/>
      <c r="CP1840" s="15"/>
      <c r="CQ1840" s="15"/>
      <c r="CR1840" s="15"/>
      <c r="CS1840" s="15"/>
      <c r="CT1840" s="15"/>
      <c r="CU1840" s="15"/>
      <c r="CV1840" s="15"/>
      <c r="CW1840" s="15"/>
      <c r="CX1840" s="15"/>
      <c r="CY1840" s="15"/>
      <c r="CZ1840" s="15"/>
      <c r="DA1840" s="15"/>
      <c r="DB1840" s="16">
        <f>IF(UPPER(TRIM(AM1840))="P", 0, IF(UPPER(TRIM(AM1840))="C", 16384, IF(UPPER(TRIM(AM1840))="B", 32768, IF(UPPER(TRIM(AM1840))="U", 49152, -1))))</f>
        <v>0</v>
      </c>
      <c r="DC1840" s="16">
        <f>HEX2DEC(AN1840)</f>
        <v>5914</v>
      </c>
      <c r="DD1840" s="16"/>
      <c r="DE1840" s="16"/>
      <c r="DF1840" s="17"/>
      <c r="DG1840" s="16">
        <v>872</v>
      </c>
      <c r="DH1840" s="16">
        <f>AK1840</f>
        <v>523100</v>
      </c>
      <c r="DI1840" s="16">
        <f>AL1840</f>
        <v>3</v>
      </c>
      <c r="DJ1840" s="16">
        <f>DB1840 + DC1840</f>
        <v>5914</v>
      </c>
      <c r="DK1840" s="16">
        <f>HEX2DEC(AO1840)</f>
        <v>23</v>
      </c>
      <c r="DL1840" s="16">
        <f>HEX2DEC(AP1840)</f>
        <v>5914</v>
      </c>
      <c r="DM1840" s="13">
        <v>0</v>
      </c>
      <c r="DN1840" s="16">
        <v>698</v>
      </c>
      <c r="DO1840" s="16"/>
      <c r="DP1840" s="16"/>
      <c r="DQ1840" s="16"/>
      <c r="DR1840" s="16"/>
      <c r="DS1840" s="16"/>
      <c r="DT1840" s="16"/>
      <c r="DU1840" s="16"/>
      <c r="DV1840" s="16"/>
      <c r="DW1840" s="138"/>
      <c r="DX1840" s="137"/>
      <c r="DY1840" s="137"/>
      <c r="DZ1840" s="17"/>
      <c r="EA1840" s="15"/>
      <c r="EB1840" s="15"/>
      <c r="EC1840" s="15"/>
      <c r="ED1840" s="15"/>
    </row>
    <row r="1841" spans="1:134" ht="15" hidden="1" customHeight="1" x14ac:dyDescent="0.3">
      <c r="A1841" s="220"/>
      <c r="B1841" s="139"/>
      <c r="C1841" s="561" t="s">
        <v>1479</v>
      </c>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8"/>
      <c r="AK1841" s="143"/>
      <c r="AL1841" s="143"/>
      <c r="AM1841" s="144"/>
      <c r="AN1841" s="145"/>
      <c r="AO1841" s="145"/>
      <c r="AP1841" s="145"/>
      <c r="AT1841" s="12"/>
      <c r="AU1841" s="12"/>
      <c r="AV1841" s="12"/>
      <c r="AW1841" s="12"/>
      <c r="AX1841" s="12"/>
      <c r="AY1841" s="12"/>
      <c r="AZ1841" s="12"/>
      <c r="BA1841" s="12"/>
      <c r="BB1841" s="14"/>
      <c r="BC1841" s="14"/>
      <c r="BD1841" s="15"/>
      <c r="BE1841" s="137"/>
      <c r="BF1841" s="11"/>
      <c r="BG1841" s="11"/>
      <c r="BH1841" s="11"/>
      <c r="BI1841" s="11"/>
      <c r="BJ1841" s="11"/>
      <c r="BK1841" s="11"/>
      <c r="BL1841" s="11"/>
      <c r="BM1841" s="11"/>
      <c r="BN1841" s="11"/>
      <c r="BO1841" s="11"/>
      <c r="BP1841" s="11"/>
      <c r="BQ1841" s="11"/>
      <c r="BR1841" s="11"/>
      <c r="BS1841" s="11"/>
      <c r="BT1841" s="11"/>
      <c r="BU1841" s="11"/>
      <c r="BV1841" s="15"/>
      <c r="BW1841" s="15"/>
      <c r="BX1841" s="15"/>
      <c r="BY1841" s="15"/>
      <c r="BZ1841" s="15"/>
      <c r="CA1841" s="15"/>
      <c r="CB1841" s="15"/>
      <c r="CC1841" s="15"/>
      <c r="CD1841" s="15"/>
      <c r="CE1841" s="15"/>
      <c r="CF1841" s="15"/>
      <c r="CG1841" s="15"/>
      <c r="CH1841" s="15"/>
      <c r="CI1841" s="15"/>
      <c r="CJ1841" s="15"/>
      <c r="CK1841" s="15"/>
      <c r="CL1841" s="15"/>
      <c r="CM1841" s="15"/>
      <c r="CN1841" s="15"/>
      <c r="CO1841" s="15"/>
      <c r="CP1841" s="15"/>
      <c r="CQ1841" s="15"/>
      <c r="CR1841" s="15"/>
      <c r="CS1841" s="15"/>
      <c r="CT1841" s="15"/>
      <c r="CU1841" s="15"/>
      <c r="CV1841" s="15"/>
      <c r="CW1841" s="15"/>
      <c r="CX1841" s="15"/>
      <c r="CY1841" s="15"/>
      <c r="CZ1841" s="15"/>
      <c r="DA1841" s="15"/>
      <c r="DB1841" s="16"/>
      <c r="DC1841" s="16"/>
      <c r="DD1841" s="16"/>
      <c r="DE1841" s="16"/>
      <c r="DF1841" s="17"/>
      <c r="DG1841" s="16"/>
      <c r="DH1841" s="16"/>
      <c r="DI1841" s="16"/>
      <c r="DJ1841" s="16"/>
      <c r="DK1841" s="16"/>
      <c r="DL1841" s="16"/>
      <c r="DM1841" s="128"/>
      <c r="DN1841" s="16"/>
      <c r="DO1841" s="16"/>
      <c r="DP1841" s="16"/>
      <c r="DQ1841" s="16"/>
      <c r="DR1841" s="16"/>
      <c r="DS1841" s="16"/>
      <c r="DT1841" s="16"/>
      <c r="DU1841" s="16"/>
      <c r="DV1841" s="16"/>
      <c r="DW1841" s="138"/>
      <c r="DX1841" s="137"/>
      <c r="DY1841" s="137"/>
      <c r="DZ1841" s="17"/>
      <c r="EA1841" s="15"/>
      <c r="EB1841" s="15"/>
      <c r="EC1841" s="15"/>
      <c r="ED1841" s="15"/>
    </row>
    <row r="1842" spans="1:134" ht="15" hidden="1" customHeight="1" x14ac:dyDescent="0.3">
      <c r="A1842" s="220"/>
      <c r="B1842" s="139"/>
      <c r="C1842" s="561" t="s">
        <v>2785</v>
      </c>
      <c r="D1842" s="151"/>
      <c r="E1842" s="151"/>
      <c r="F1842" s="151"/>
      <c r="G1842" s="151" t="s">
        <v>184</v>
      </c>
      <c r="H1842" s="151"/>
      <c r="I1842" s="151"/>
      <c r="J1842" s="151"/>
      <c r="K1842" s="151"/>
      <c r="L1842" s="151"/>
      <c r="M1842" s="151"/>
      <c r="N1842" s="151"/>
      <c r="O1842" s="151"/>
      <c r="P1842" s="151"/>
      <c r="Q1842" s="151"/>
      <c r="R1842" s="151"/>
      <c r="S1842" s="151"/>
      <c r="T1842" s="151"/>
      <c r="U1842" s="151"/>
      <c r="V1842" s="151"/>
      <c r="W1842" s="151"/>
      <c r="X1842" s="151"/>
      <c r="Y1842" s="151"/>
      <c r="Z1842" s="151"/>
      <c r="AA1842" s="151"/>
      <c r="AB1842" s="151"/>
      <c r="AC1842" s="151"/>
      <c r="AD1842" s="151"/>
      <c r="AE1842" s="151"/>
      <c r="AF1842" s="151"/>
      <c r="AG1842" s="151"/>
      <c r="AH1842" s="151"/>
      <c r="AI1842" s="151"/>
      <c r="AJ1842" s="128">
        <f>IF($DM1842=0,0,(IF(_xlfn.BITAND($DM1842, 128),"8,", "") &amp; IF(_xlfn.BITAND($DM1842,64),"7,", "") &amp; IF(_xlfn.BITAND($DM1842,7), _xlfn.BITAND($DM1842,7) &amp; ",", "") &amp; IF(_xlfn.BITAND($DM1842, 56), _xlfn.BITAND($DM1842, 56)/8, "")))</f>
        <v>0</v>
      </c>
      <c r="AK1842" s="129">
        <v>523009</v>
      </c>
      <c r="AL1842" s="129">
        <v>4</v>
      </c>
      <c r="AM1842" s="130" t="s">
        <v>165</v>
      </c>
      <c r="AN1842" s="131" t="s">
        <v>2786</v>
      </c>
      <c r="AO1842" s="131" t="s">
        <v>1511</v>
      </c>
      <c r="AP1842" s="131" t="s">
        <v>2786</v>
      </c>
      <c r="AQ1842" s="132" t="s">
        <v>2787</v>
      </c>
      <c r="AR1842" s="510">
        <v>100</v>
      </c>
      <c r="AS1842" s="18" t="s">
        <v>346</v>
      </c>
      <c r="AT1842" s="135">
        <v>1</v>
      </c>
      <c r="AU1842" s="135">
        <v>2</v>
      </c>
      <c r="AV1842" s="12" t="s">
        <v>259</v>
      </c>
      <c r="AW1842" s="135">
        <v>0</v>
      </c>
      <c r="AX1842" s="135">
        <v>0</v>
      </c>
      <c r="AY1842" s="135">
        <v>0</v>
      </c>
      <c r="AZ1842" s="135">
        <v>0</v>
      </c>
      <c r="BA1842" s="135">
        <v>0</v>
      </c>
      <c r="BB1842" s="136"/>
      <c r="BC1842" s="136"/>
      <c r="BD1842" s="15"/>
      <c r="BE1842" s="137" t="s">
        <v>2785</v>
      </c>
      <c r="BF1842" s="11"/>
      <c r="BG1842" s="11"/>
      <c r="BH1842" s="11"/>
      <c r="BI1842" s="11"/>
      <c r="BJ1842" s="11"/>
      <c r="BK1842" s="11"/>
      <c r="BL1842" s="11"/>
      <c r="BM1842" s="11"/>
      <c r="BN1842" s="11"/>
      <c r="BO1842" s="11"/>
      <c r="BP1842" s="11"/>
      <c r="BQ1842" s="11"/>
      <c r="BR1842" s="11"/>
      <c r="BS1842" s="11"/>
      <c r="BT1842" s="11"/>
      <c r="BU1842" s="11"/>
      <c r="BV1842" s="15">
        <f>IF(UPPER(TRIM(D1842))="X",1,0)</f>
        <v>0</v>
      </c>
      <c r="BW1842" s="15">
        <f>IF(UPPER(TRIM(E1842))="X",1,0)</f>
        <v>0</v>
      </c>
      <c r="BX1842" s="15">
        <f>IF(UPPER(TRIM(F1842))="X",1,0)</f>
        <v>0</v>
      </c>
      <c r="BY1842" s="15">
        <f>IF(UPPER(TRIM(G1842))="X",1,0)</f>
        <v>1</v>
      </c>
      <c r="BZ1842" s="15">
        <f>IF(UPPER(TRIM(H1842))="X",1,0)</f>
        <v>0</v>
      </c>
      <c r="CA1842" s="15">
        <f>IF(UPPER(TRIM(J1842))="X",1,0)</f>
        <v>0</v>
      </c>
      <c r="CB1842" s="15">
        <f>IF(UPPER(TRIM(L1842))="X",1,0)</f>
        <v>0</v>
      </c>
      <c r="CC1842" s="15">
        <f>IF(UPPER(TRIM(M1842))="X",1,0)</f>
        <v>0</v>
      </c>
      <c r="CD1842" s="15">
        <f>IF(UPPER(TRIM(I1842))="X",1,0)</f>
        <v>0</v>
      </c>
      <c r="CE1842" s="15">
        <f>IF(UPPER(TRIM(K1842))="X",1,0)</f>
        <v>0</v>
      </c>
      <c r="CF1842" s="15">
        <f t="shared" ref="CF1842:CX1842" si="851">IF(UPPER(TRIM(N1842))="X",1,0)</f>
        <v>0</v>
      </c>
      <c r="CG1842" s="15">
        <f t="shared" si="851"/>
        <v>0</v>
      </c>
      <c r="CH1842" s="15">
        <f t="shared" si="851"/>
        <v>0</v>
      </c>
      <c r="CI1842" s="15">
        <f t="shared" si="851"/>
        <v>0</v>
      </c>
      <c r="CJ1842" s="15">
        <f t="shared" si="851"/>
        <v>0</v>
      </c>
      <c r="CK1842" s="15">
        <f t="shared" si="851"/>
        <v>0</v>
      </c>
      <c r="CL1842" s="15">
        <f t="shared" si="851"/>
        <v>0</v>
      </c>
      <c r="CM1842" s="15">
        <f t="shared" si="851"/>
        <v>0</v>
      </c>
      <c r="CN1842" s="15">
        <f t="shared" si="851"/>
        <v>0</v>
      </c>
      <c r="CO1842" s="15">
        <f t="shared" si="851"/>
        <v>0</v>
      </c>
      <c r="CP1842" s="15">
        <f t="shared" si="851"/>
        <v>0</v>
      </c>
      <c r="CQ1842" s="15">
        <f t="shared" si="851"/>
        <v>0</v>
      </c>
      <c r="CR1842" s="15">
        <f t="shared" si="851"/>
        <v>0</v>
      </c>
      <c r="CS1842" s="15">
        <f t="shared" si="851"/>
        <v>0</v>
      </c>
      <c r="CT1842" s="15">
        <f t="shared" si="851"/>
        <v>0</v>
      </c>
      <c r="CU1842" s="15">
        <f t="shared" si="851"/>
        <v>0</v>
      </c>
      <c r="CV1842" s="15">
        <f t="shared" si="851"/>
        <v>0</v>
      </c>
      <c r="CW1842" s="15">
        <f t="shared" si="851"/>
        <v>0</v>
      </c>
      <c r="CX1842" s="15">
        <f t="shared" si="851"/>
        <v>0</v>
      </c>
      <c r="CY1842" s="15">
        <v>0</v>
      </c>
      <c r="CZ1842" s="15">
        <f>IF(UPPER(TRIM(AH1842))="X",1,0)</f>
        <v>0</v>
      </c>
      <c r="DA1842" s="15">
        <v>0</v>
      </c>
      <c r="DB1842" s="16">
        <f>IF(UPPER(TRIM(AM1842))="P", 0, IF(UPPER(TRIM(AM1842))="C", 16384, IF(UPPER(TRIM(AM1842))="B", 32768, IF(UPPER(TRIM(AM1842))="U", 49152, -1))))</f>
        <v>0</v>
      </c>
      <c r="DC1842" s="16">
        <f>HEX2DEC(AN1842)</f>
        <v>5911</v>
      </c>
      <c r="DD1842" s="16">
        <f>IF(UPPER(TRIM(BB1842))="",0,IF(UPPER(TRIM(BB1842))="M",32,IF(UPPER(TRIM(BB1842))="H",64,IF(UPPER(TRIM(BB1842))="I",128,-1))))</f>
        <v>0</v>
      </c>
      <c r="DE1842" s="16">
        <f>IF(UPPER(TRIM(BC1842))="",0, IF(UPPER(TRIM(BC1842))="U",1,IF(UPPER(TRIM(BC1842))="A",2,IF(UPPER(TRIM(BC1842))="B1",4,IF(UPPER(TRIM(BC1842))="B2",8,IF(UPPER(TRIM(BC1842))="C",16,-1))))))</f>
        <v>0</v>
      </c>
      <c r="DF1842" s="17"/>
      <c r="DG1842" s="16">
        <v>873</v>
      </c>
      <c r="DH1842" s="16">
        <f>AK1842</f>
        <v>523009</v>
      </c>
      <c r="DI1842" s="16">
        <f>AL1842</f>
        <v>4</v>
      </c>
      <c r="DJ1842" s="16">
        <f>DB1842 + DC1842</f>
        <v>5911</v>
      </c>
      <c r="DK1842" s="16">
        <f>HEX2DEC(AO1842)</f>
        <v>22</v>
      </c>
      <c r="DL1842" s="16">
        <f>HEX2DEC(AP1842)</f>
        <v>5911</v>
      </c>
      <c r="DM1842" s="13">
        <v>0</v>
      </c>
      <c r="DN1842" s="16">
        <v>699</v>
      </c>
      <c r="DO1842" s="16">
        <f>BV1842*2^15+BW1842*2^14+BX1842*2^13+BY1842*2^12+BZ1842*2^11+CA1842*2^10+CB1842*2^9+CC1842*2^8+CD1842*2^7+CE1842*2^6+CF1842*2^5+CG1842*2^4+CH1842*2^3+CI1842*2^2+CJ1842*2^1+CK1842*2^0</f>
        <v>4096</v>
      </c>
      <c r="DP1842" s="16">
        <f>CL1842*2^15+CM1842*2^14+CN1842*2^13+CO1842*2^12+CP1842*2^11+CQ1842*2^10+CR1842*2^9+CS1842*2^8+CT1842*2^7+CU1842*2^6+CV1842*2^5+CW1842*2^4+CX1842*2^3+CY1842*2^2+CZ1842*2^1+DA1842*2^0</f>
        <v>0</v>
      </c>
      <c r="DQ1842" s="16">
        <f>IF(DS1842=2,AT1842*1000,AT1842)</f>
        <v>1000</v>
      </c>
      <c r="DR1842" s="16">
        <f>IF(DT1842=2,AU1842*1000,AU1842)</f>
        <v>2000</v>
      </c>
      <c r="DS1842" s="16">
        <v>2</v>
      </c>
      <c r="DT1842" s="16">
        <v>2</v>
      </c>
      <c r="DU1842" s="16">
        <f>MAX(0,MIN(AX1842,3))*2^14+MAX(0,MIN(AY1842,3))*2^12+MAX(0,MIN(AZ1842,3))*2^10+MAX(0,MIN(BA1842,3))*2^8+IF(AW1842&lt;0,31,IF(AW1842&gt;30,30,AW1842))</f>
        <v>0</v>
      </c>
      <c r="DV1842" s="16">
        <f>DD1842 + DE1842</f>
        <v>0</v>
      </c>
      <c r="DW1842" s="138"/>
      <c r="DX1842" s="137"/>
      <c r="DY1842" s="137"/>
      <c r="DZ1842" s="17"/>
      <c r="EA1842" s="15"/>
      <c r="EB1842" s="15"/>
      <c r="EC1842" s="15"/>
      <c r="ED1842" s="15"/>
    </row>
    <row r="1843" spans="1:134" ht="15" hidden="1" customHeight="1" x14ac:dyDescent="0.3">
      <c r="A1843" s="220"/>
      <c r="B1843" s="139"/>
      <c r="C1843" s="561" t="s">
        <v>2782</v>
      </c>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8">
        <f t="shared" ref="AJ1843" si="852">IF($DM1843=0,0,(IF(_xlfn.BITAND($DM1843, 128),"8,", "") &amp; IF(_xlfn.BITAND($DM1843,64),"7,", "") &amp; IF(_xlfn.BITAND($DM1843,7), _xlfn.BITAND($DM1843,7) &amp; ",", "") &amp; IF(_xlfn.BITAND($DM1843, 56), _xlfn.BITAND($DM1843, 56)/8, "")))</f>
        <v>0</v>
      </c>
      <c r="AK1843" s="129">
        <v>523100</v>
      </c>
      <c r="AL1843" s="129">
        <v>4</v>
      </c>
      <c r="AM1843" s="130" t="s">
        <v>165</v>
      </c>
      <c r="AN1843" s="131" t="s">
        <v>2788</v>
      </c>
      <c r="AO1843" s="131" t="s">
        <v>1511</v>
      </c>
      <c r="AP1843" s="131" t="s">
        <v>2788</v>
      </c>
      <c r="AQ1843" s="140"/>
      <c r="AR1843" s="140"/>
      <c r="AS1843" s="12"/>
      <c r="AT1843" s="12"/>
      <c r="AU1843" s="12"/>
      <c r="AV1843" s="12"/>
      <c r="AW1843" s="12"/>
      <c r="AX1843" s="12"/>
      <c r="AY1843" s="12"/>
      <c r="AZ1843" s="12"/>
      <c r="BA1843" s="12"/>
      <c r="BB1843" s="14"/>
      <c r="BC1843" s="14"/>
      <c r="BD1843" s="15"/>
      <c r="BE1843" s="137" t="s">
        <v>2789</v>
      </c>
      <c r="BF1843" s="11"/>
      <c r="BG1843" s="11"/>
      <c r="BH1843" s="11"/>
      <c r="BI1843" s="11"/>
      <c r="BJ1843" s="11"/>
      <c r="BK1843" s="11"/>
      <c r="BL1843" s="11"/>
      <c r="BM1843" s="11"/>
      <c r="BN1843" s="11"/>
      <c r="BO1843" s="11"/>
      <c r="BP1843" s="11"/>
      <c r="BQ1843" s="11"/>
      <c r="BR1843" s="11"/>
      <c r="BS1843" s="11"/>
      <c r="BT1843" s="11"/>
      <c r="BU1843" s="11"/>
      <c r="BV1843" s="15"/>
      <c r="BW1843" s="15"/>
      <c r="BX1843" s="15"/>
      <c r="BY1843" s="15"/>
      <c r="BZ1843" s="15"/>
      <c r="CA1843" s="15"/>
      <c r="CB1843" s="15"/>
      <c r="CC1843" s="15"/>
      <c r="CD1843" s="15"/>
      <c r="CE1843" s="15"/>
      <c r="CF1843" s="15"/>
      <c r="CG1843" s="15"/>
      <c r="CH1843" s="15"/>
      <c r="CI1843" s="15"/>
      <c r="CJ1843" s="15"/>
      <c r="CK1843" s="15"/>
      <c r="CL1843" s="15"/>
      <c r="CM1843" s="15"/>
      <c r="CN1843" s="15"/>
      <c r="CO1843" s="15"/>
      <c r="CP1843" s="15"/>
      <c r="CQ1843" s="15"/>
      <c r="CR1843" s="15"/>
      <c r="CS1843" s="15"/>
      <c r="CT1843" s="15"/>
      <c r="CU1843" s="15"/>
      <c r="CV1843" s="15"/>
      <c r="CW1843" s="15"/>
      <c r="CX1843" s="15"/>
      <c r="CY1843" s="15"/>
      <c r="CZ1843" s="15"/>
      <c r="DA1843" s="15"/>
      <c r="DB1843" s="16">
        <f>IF(UPPER(TRIM(AM1843))="P", 0, IF(UPPER(TRIM(AM1843))="C", 16384, IF(UPPER(TRIM(AM1843))="B", 32768, IF(UPPER(TRIM(AM1843))="U", 49152, -1))))</f>
        <v>0</v>
      </c>
      <c r="DC1843" s="16">
        <f>HEX2DEC(AN1843)</f>
        <v>5915</v>
      </c>
      <c r="DD1843" s="16"/>
      <c r="DE1843" s="16"/>
      <c r="DF1843" s="17"/>
      <c r="DG1843" s="16">
        <v>874</v>
      </c>
      <c r="DH1843" s="16">
        <f>AK1843</f>
        <v>523100</v>
      </c>
      <c r="DI1843" s="16">
        <f>AL1843</f>
        <v>4</v>
      </c>
      <c r="DJ1843" s="16">
        <f>DB1843 + DC1843</f>
        <v>5915</v>
      </c>
      <c r="DK1843" s="16">
        <f>HEX2DEC(AO1843)</f>
        <v>22</v>
      </c>
      <c r="DL1843" s="16">
        <f>HEX2DEC(AP1843)</f>
        <v>5915</v>
      </c>
      <c r="DM1843" s="13">
        <v>0</v>
      </c>
      <c r="DN1843" s="16">
        <v>699</v>
      </c>
      <c r="DO1843" s="16"/>
      <c r="DP1843" s="16"/>
      <c r="DQ1843" s="16"/>
      <c r="DR1843" s="16"/>
      <c r="DS1843" s="16"/>
      <c r="DT1843" s="16"/>
      <c r="DU1843" s="16"/>
      <c r="DV1843" s="16"/>
      <c r="DW1843" s="138"/>
      <c r="DX1843" s="137"/>
      <c r="DY1843" s="137"/>
      <c r="DZ1843" s="17"/>
      <c r="EA1843" s="15"/>
      <c r="EB1843" s="15"/>
      <c r="EC1843" s="15"/>
      <c r="ED1843" s="15"/>
    </row>
    <row r="1844" spans="1:134" ht="15" hidden="1" customHeight="1" x14ac:dyDescent="0.3">
      <c r="A1844" s="220"/>
      <c r="B1844" s="139"/>
      <c r="C1844" s="561"/>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8"/>
      <c r="AK1844" s="143"/>
      <c r="AL1844" s="143"/>
      <c r="AM1844" s="144"/>
      <c r="AN1844" s="145"/>
      <c r="AO1844" s="145"/>
      <c r="AP1844" s="145"/>
      <c r="AT1844" s="12"/>
      <c r="AU1844" s="12"/>
      <c r="AV1844" s="12"/>
      <c r="AW1844" s="12"/>
      <c r="AX1844" s="12"/>
      <c r="AY1844" s="12"/>
      <c r="AZ1844" s="12"/>
      <c r="BA1844" s="12"/>
      <c r="BB1844" s="14"/>
      <c r="BC1844" s="14"/>
      <c r="BD1844" s="15"/>
      <c r="BE1844" s="137"/>
      <c r="BF1844" s="11"/>
      <c r="BG1844" s="11"/>
      <c r="BH1844" s="11"/>
      <c r="BI1844" s="11"/>
      <c r="BJ1844" s="11"/>
      <c r="BK1844" s="11"/>
      <c r="BL1844" s="11"/>
      <c r="BM1844" s="11"/>
      <c r="BN1844" s="11"/>
      <c r="BO1844" s="11"/>
      <c r="BP1844" s="11"/>
      <c r="BQ1844" s="11"/>
      <c r="BR1844" s="11"/>
      <c r="BS1844" s="11"/>
      <c r="BT1844" s="11"/>
      <c r="BU1844" s="11"/>
      <c r="BV1844" s="15"/>
      <c r="BW1844" s="15"/>
      <c r="BX1844" s="15"/>
      <c r="BY1844" s="15"/>
      <c r="BZ1844" s="15"/>
      <c r="CA1844" s="15"/>
      <c r="CB1844" s="15"/>
      <c r="CC1844" s="15"/>
      <c r="CD1844" s="15"/>
      <c r="CE1844" s="15"/>
      <c r="CF1844" s="15"/>
      <c r="CG1844" s="15"/>
      <c r="CH1844" s="15"/>
      <c r="CI1844" s="15"/>
      <c r="CJ1844" s="15"/>
      <c r="CK1844" s="15"/>
      <c r="CL1844" s="15"/>
      <c r="CM1844" s="15"/>
      <c r="CN1844" s="15"/>
      <c r="CO1844" s="15"/>
      <c r="CP1844" s="15"/>
      <c r="CQ1844" s="15"/>
      <c r="CR1844" s="15"/>
      <c r="CS1844" s="15"/>
      <c r="CT1844" s="15"/>
      <c r="CU1844" s="15"/>
      <c r="CV1844" s="15"/>
      <c r="CW1844" s="15"/>
      <c r="CX1844" s="15"/>
      <c r="CY1844" s="15"/>
      <c r="CZ1844" s="15"/>
      <c r="DA1844" s="15"/>
      <c r="DB1844" s="16"/>
      <c r="DC1844" s="16"/>
      <c r="DD1844" s="16"/>
      <c r="DE1844" s="16"/>
      <c r="DF1844" s="17"/>
      <c r="DG1844" s="16"/>
      <c r="DH1844" s="16"/>
      <c r="DI1844" s="16"/>
      <c r="DJ1844" s="16"/>
      <c r="DK1844" s="16"/>
      <c r="DL1844" s="16"/>
      <c r="DM1844" s="128"/>
      <c r="DN1844" s="16"/>
      <c r="DO1844" s="16"/>
      <c r="DP1844" s="16"/>
      <c r="DQ1844" s="16"/>
      <c r="DR1844" s="16"/>
      <c r="DS1844" s="16"/>
      <c r="DT1844" s="16"/>
      <c r="DU1844" s="16"/>
      <c r="DV1844" s="16"/>
      <c r="DW1844" s="138"/>
      <c r="DX1844" s="137"/>
      <c r="DY1844" s="137"/>
      <c r="DZ1844" s="17"/>
      <c r="EA1844" s="15"/>
      <c r="EB1844" s="15"/>
      <c r="EC1844" s="15"/>
      <c r="ED1844" s="15"/>
    </row>
    <row r="1845" spans="1:134" ht="15" hidden="1" customHeight="1" x14ac:dyDescent="0.3">
      <c r="A1845" s="220"/>
      <c r="B1845" s="139"/>
      <c r="C1845" s="561" t="s">
        <v>2790</v>
      </c>
      <c r="D1845" s="151"/>
      <c r="E1845" s="151"/>
      <c r="F1845" s="151"/>
      <c r="G1845" s="151" t="s">
        <v>184</v>
      </c>
      <c r="H1845" s="151"/>
      <c r="I1845" s="151"/>
      <c r="J1845" s="151"/>
      <c r="K1845" s="151"/>
      <c r="L1845" s="151"/>
      <c r="M1845" s="151"/>
      <c r="N1845" s="151"/>
      <c r="O1845" s="151"/>
      <c r="P1845" s="151"/>
      <c r="Q1845" s="151"/>
      <c r="R1845" s="151"/>
      <c r="S1845" s="151"/>
      <c r="T1845" s="151"/>
      <c r="U1845" s="151"/>
      <c r="V1845" s="151"/>
      <c r="W1845" s="151"/>
      <c r="X1845" s="151"/>
      <c r="Y1845" s="151"/>
      <c r="Z1845" s="151"/>
      <c r="AA1845" s="151"/>
      <c r="AB1845" s="151"/>
      <c r="AC1845" s="151"/>
      <c r="AD1845" s="151"/>
      <c r="AE1845" s="151"/>
      <c r="AF1845" s="151"/>
      <c r="AG1845" s="151"/>
      <c r="AH1845" s="151"/>
      <c r="AI1845" s="151"/>
      <c r="AJ1845" s="128">
        <f>IF($DM1845=0,0,(IF(_xlfn.BITAND($DM1845, 128),"8,", "") &amp; IF(_xlfn.BITAND($DM1845,64),"7,", "") &amp; IF(_xlfn.BITAND($DM1845,7), _xlfn.BITAND($DM1845,7) &amp; ",", "") &amp; IF(_xlfn.BITAND($DM1845, 56), _xlfn.BITAND($DM1845, 56)/8, "")))</f>
        <v>0</v>
      </c>
      <c r="AK1845" s="129">
        <v>523009</v>
      </c>
      <c r="AL1845" s="129">
        <v>31</v>
      </c>
      <c r="AM1845" s="130" t="s">
        <v>165</v>
      </c>
      <c r="AN1845" s="131" t="s">
        <v>2791</v>
      </c>
      <c r="AO1845" s="131" t="s">
        <v>2792</v>
      </c>
      <c r="AP1845" s="131" t="s">
        <v>2791</v>
      </c>
      <c r="AT1845" s="134">
        <v>5</v>
      </c>
      <c r="AU1845" s="134">
        <v>5</v>
      </c>
      <c r="AV1845" s="12" t="s">
        <v>259</v>
      </c>
      <c r="AW1845" s="135">
        <v>0</v>
      </c>
      <c r="AX1845" s="135">
        <v>0</v>
      </c>
      <c r="AY1845" s="135">
        <v>0</v>
      </c>
      <c r="AZ1845" s="135">
        <v>0</v>
      </c>
      <c r="BA1845" s="135">
        <v>0</v>
      </c>
      <c r="BB1845" s="136"/>
      <c r="BC1845" s="136"/>
      <c r="BD1845" s="15"/>
      <c r="BE1845" s="137" t="s">
        <v>2790</v>
      </c>
      <c r="BF1845" s="11"/>
      <c r="BG1845" s="11"/>
      <c r="BH1845" s="11"/>
      <c r="BI1845" s="11"/>
      <c r="BJ1845" s="11"/>
      <c r="BK1845" s="11"/>
      <c r="BL1845" s="11"/>
      <c r="BM1845" s="11"/>
      <c r="BN1845" s="11"/>
      <c r="BO1845" s="11"/>
      <c r="BP1845" s="11"/>
      <c r="BQ1845" s="11"/>
      <c r="BR1845" s="11"/>
      <c r="BS1845" s="11"/>
      <c r="BT1845" s="11"/>
      <c r="BU1845" s="11"/>
      <c r="BV1845" s="15">
        <f>IF(UPPER(TRIM(D1845))="X",1,0)</f>
        <v>0</v>
      </c>
      <c r="BW1845" s="15">
        <f>IF(UPPER(TRIM(E1845))="X",1,0)</f>
        <v>0</v>
      </c>
      <c r="BX1845" s="15">
        <f>IF(UPPER(TRIM(F1845))="X",1,0)</f>
        <v>0</v>
      </c>
      <c r="BY1845" s="15">
        <f>IF(UPPER(TRIM(G1845))="X",1,0)</f>
        <v>1</v>
      </c>
      <c r="BZ1845" s="15">
        <f>IF(UPPER(TRIM(H1845))="X",1,0)</f>
        <v>0</v>
      </c>
      <c r="CA1845" s="15">
        <f>IF(UPPER(TRIM(J1845))="X",1,0)</f>
        <v>0</v>
      </c>
      <c r="CB1845" s="15">
        <f>IF(UPPER(TRIM(L1845))="X",1,0)</f>
        <v>0</v>
      </c>
      <c r="CC1845" s="15">
        <f>IF(UPPER(TRIM(M1845))="X",1,0)</f>
        <v>0</v>
      </c>
      <c r="CD1845" s="15">
        <f>IF(UPPER(TRIM(I1845))="X",1,0)</f>
        <v>0</v>
      </c>
      <c r="CE1845" s="15">
        <f>IF(UPPER(TRIM(K1845))="X",1,0)</f>
        <v>0</v>
      </c>
      <c r="CF1845" s="15">
        <f t="shared" ref="CF1845:CX1845" si="853">IF(UPPER(TRIM(N1845))="X",1,0)</f>
        <v>0</v>
      </c>
      <c r="CG1845" s="15">
        <f t="shared" si="853"/>
        <v>0</v>
      </c>
      <c r="CH1845" s="15">
        <f t="shared" si="853"/>
        <v>0</v>
      </c>
      <c r="CI1845" s="15">
        <f t="shared" si="853"/>
        <v>0</v>
      </c>
      <c r="CJ1845" s="15">
        <f t="shared" si="853"/>
        <v>0</v>
      </c>
      <c r="CK1845" s="15">
        <f t="shared" si="853"/>
        <v>0</v>
      </c>
      <c r="CL1845" s="15">
        <f t="shared" si="853"/>
        <v>0</v>
      </c>
      <c r="CM1845" s="15">
        <f t="shared" si="853"/>
        <v>0</v>
      </c>
      <c r="CN1845" s="15">
        <f t="shared" si="853"/>
        <v>0</v>
      </c>
      <c r="CO1845" s="15">
        <f t="shared" si="853"/>
        <v>0</v>
      </c>
      <c r="CP1845" s="15">
        <f t="shared" si="853"/>
        <v>0</v>
      </c>
      <c r="CQ1845" s="15">
        <f t="shared" si="853"/>
        <v>0</v>
      </c>
      <c r="CR1845" s="15">
        <f t="shared" si="853"/>
        <v>0</v>
      </c>
      <c r="CS1845" s="15">
        <f t="shared" si="853"/>
        <v>0</v>
      </c>
      <c r="CT1845" s="15">
        <f t="shared" si="853"/>
        <v>0</v>
      </c>
      <c r="CU1845" s="15">
        <f t="shared" si="853"/>
        <v>0</v>
      </c>
      <c r="CV1845" s="15">
        <f t="shared" si="853"/>
        <v>0</v>
      </c>
      <c r="CW1845" s="15">
        <f t="shared" si="853"/>
        <v>0</v>
      </c>
      <c r="CX1845" s="15">
        <f t="shared" si="853"/>
        <v>0</v>
      </c>
      <c r="CY1845" s="15">
        <v>0</v>
      </c>
      <c r="CZ1845" s="15">
        <f>IF(UPPER(TRIM(AH1845))="X",1,0)</f>
        <v>0</v>
      </c>
      <c r="DA1845" s="15">
        <v>0</v>
      </c>
      <c r="DB1845" s="16">
        <f>IF(UPPER(TRIM(AM1845))="P", 0, IF(UPPER(TRIM(AM1845))="C", 16384, IF(UPPER(TRIM(AM1845))="B", 32768, IF(UPPER(TRIM(AM1845))="U", 49152, -1))))</f>
        <v>0</v>
      </c>
      <c r="DC1845" s="16">
        <f>HEX2DEC(AN1845)</f>
        <v>5912</v>
      </c>
      <c r="DD1845" s="16">
        <f>IF(UPPER(TRIM(BB1845))="",0,IF(UPPER(TRIM(BB1845))="M",32,IF(UPPER(TRIM(BB1845))="H",64,IF(UPPER(TRIM(BB1845))="I",128,-1))))</f>
        <v>0</v>
      </c>
      <c r="DE1845" s="16">
        <f>IF(UPPER(TRIM(BC1845))="",0, IF(UPPER(TRIM(BC1845))="U",1,IF(UPPER(TRIM(BC1845))="A",2,IF(UPPER(TRIM(BC1845))="B1",4,IF(UPPER(TRIM(BC1845))="B2",8,IF(UPPER(TRIM(BC1845))="C",16,-1))))))</f>
        <v>0</v>
      </c>
      <c r="DF1845" s="17"/>
      <c r="DG1845" s="16">
        <v>875</v>
      </c>
      <c r="DH1845" s="16">
        <f>AK1845</f>
        <v>523009</v>
      </c>
      <c r="DI1845" s="16">
        <f>AL1845</f>
        <v>31</v>
      </c>
      <c r="DJ1845" s="16">
        <f>DB1845 + DC1845</f>
        <v>5912</v>
      </c>
      <c r="DK1845" s="16">
        <f>HEX2DEC(AO1845)</f>
        <v>38</v>
      </c>
      <c r="DL1845" s="16">
        <f>HEX2DEC(AP1845)</f>
        <v>5912</v>
      </c>
      <c r="DM1845" s="13">
        <v>0</v>
      </c>
      <c r="DN1845" s="16">
        <v>700</v>
      </c>
      <c r="DO1845" s="16">
        <f>BV1845*2^15+BW1845*2^14+BX1845*2^13+BY1845*2^12+BZ1845*2^11+CA1845*2^10+CB1845*2^9+CC1845*2^8+CD1845*2^7+CE1845*2^6+CF1845*2^5+CG1845*2^4+CH1845*2^3+CI1845*2^2+CJ1845*2^1+CK1845*2^0</f>
        <v>4096</v>
      </c>
      <c r="DP1845" s="16">
        <f>CL1845*2^15+CM1845*2^14+CN1845*2^13+CO1845*2^12+CP1845*2^11+CQ1845*2^10+CR1845*2^9+CS1845*2^8+CT1845*2^7+CU1845*2^6+CV1845*2^5+CW1845*2^4+CX1845*2^3+CY1845*2^2+CZ1845*2^1+DA1845*2^0</f>
        <v>0</v>
      </c>
      <c r="DQ1845" s="16">
        <f>IF(DS1845=2,AT1845*1000,AT1845)</f>
        <v>5000</v>
      </c>
      <c r="DR1845" s="16">
        <f>IF(DT1845=2,AU1845*1000,AU1845)</f>
        <v>5000</v>
      </c>
      <c r="DS1845" s="16">
        <v>2</v>
      </c>
      <c r="DT1845" s="16">
        <v>2</v>
      </c>
      <c r="DU1845" s="16">
        <f>MAX(0,MIN(AX1845,3))*2^14+MAX(0,MIN(AY1845,3))*2^12+MAX(0,MIN(AZ1845,3))*2^10+MAX(0,MIN(BA1845,3))*2^8+IF(AW1845&lt;0,31,IF(AW1845&gt;30,30,AW1845))</f>
        <v>0</v>
      </c>
      <c r="DV1845" s="16">
        <f>DD1845 + DE1845</f>
        <v>0</v>
      </c>
      <c r="DW1845" s="138"/>
      <c r="DX1845" s="137"/>
      <c r="DY1845" s="137"/>
      <c r="DZ1845" s="17"/>
      <c r="EA1845" s="15"/>
      <c r="EB1845" s="15"/>
      <c r="EC1845" s="15"/>
      <c r="ED1845" s="15"/>
    </row>
    <row r="1846" spans="1:134" ht="15" hidden="1" customHeight="1" x14ac:dyDescent="0.3">
      <c r="A1846" s="220"/>
      <c r="B1846" s="139"/>
      <c r="C1846" s="561" t="s">
        <v>2782</v>
      </c>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8">
        <f t="shared" ref="AJ1846" si="854">IF($DM1846=0,0,(IF(_xlfn.BITAND($DM1846, 128),"8,", "") &amp; IF(_xlfn.BITAND($DM1846,64),"7,", "") &amp; IF(_xlfn.BITAND($DM1846,7), _xlfn.BITAND($DM1846,7) &amp; ",", "") &amp; IF(_xlfn.BITAND($DM1846, 56), _xlfn.BITAND($DM1846, 56)/8, "")))</f>
        <v>0</v>
      </c>
      <c r="AK1846" s="129">
        <v>523100</v>
      </c>
      <c r="AL1846" s="129">
        <v>31</v>
      </c>
      <c r="AM1846" s="130" t="s">
        <v>165</v>
      </c>
      <c r="AN1846" s="131" t="s">
        <v>2793</v>
      </c>
      <c r="AO1846" s="131" t="s">
        <v>2792</v>
      </c>
      <c r="AP1846" s="131" t="s">
        <v>2793</v>
      </c>
      <c r="AT1846" s="12"/>
      <c r="AU1846" s="12"/>
      <c r="AV1846" s="12"/>
      <c r="AW1846" s="12"/>
      <c r="AX1846" s="12"/>
      <c r="AY1846" s="12"/>
      <c r="AZ1846" s="12"/>
      <c r="BA1846" s="12"/>
      <c r="BB1846" s="14"/>
      <c r="BC1846" s="14"/>
      <c r="BD1846" s="15"/>
      <c r="BE1846" s="137" t="s">
        <v>2794</v>
      </c>
      <c r="BF1846" s="11"/>
      <c r="BG1846" s="11"/>
      <c r="BH1846" s="11"/>
      <c r="BI1846" s="11"/>
      <c r="BJ1846" s="11"/>
      <c r="BK1846" s="11"/>
      <c r="BL1846" s="11"/>
      <c r="BM1846" s="11"/>
      <c r="BN1846" s="11"/>
      <c r="BO1846" s="11"/>
      <c r="BP1846" s="11"/>
      <c r="BQ1846" s="11"/>
      <c r="BR1846" s="11"/>
      <c r="BS1846" s="11"/>
      <c r="BT1846" s="11"/>
      <c r="BU1846" s="11"/>
      <c r="BV1846" s="15"/>
      <c r="BW1846" s="15"/>
      <c r="BX1846" s="15"/>
      <c r="BY1846" s="15"/>
      <c r="BZ1846" s="15"/>
      <c r="CA1846" s="15"/>
      <c r="CB1846" s="15"/>
      <c r="CC1846" s="15"/>
      <c r="CD1846" s="15"/>
      <c r="CE1846" s="15"/>
      <c r="CF1846" s="15"/>
      <c r="CG1846" s="15"/>
      <c r="CH1846" s="15"/>
      <c r="CI1846" s="15"/>
      <c r="CJ1846" s="15"/>
      <c r="CK1846" s="15"/>
      <c r="CL1846" s="15"/>
      <c r="CM1846" s="15"/>
      <c r="CN1846" s="15"/>
      <c r="CO1846" s="15"/>
      <c r="CP1846" s="15"/>
      <c r="CQ1846" s="15"/>
      <c r="CR1846" s="15"/>
      <c r="CS1846" s="15"/>
      <c r="CT1846" s="15"/>
      <c r="CU1846" s="15"/>
      <c r="CV1846" s="15"/>
      <c r="CW1846" s="15"/>
      <c r="CX1846" s="15"/>
      <c r="CY1846" s="15"/>
      <c r="CZ1846" s="15"/>
      <c r="DA1846" s="15"/>
      <c r="DB1846" s="16">
        <f>IF(UPPER(TRIM(AM1846))="P", 0, IF(UPPER(TRIM(AM1846))="C", 16384, IF(UPPER(TRIM(AM1846))="B", 32768, IF(UPPER(TRIM(AM1846))="U", 49152, -1))))</f>
        <v>0</v>
      </c>
      <c r="DC1846" s="16">
        <f>HEX2DEC(AN1846)</f>
        <v>5916</v>
      </c>
      <c r="DD1846" s="16"/>
      <c r="DE1846" s="16"/>
      <c r="DF1846" s="17"/>
      <c r="DG1846" s="16">
        <v>876</v>
      </c>
      <c r="DH1846" s="16">
        <f>AK1846</f>
        <v>523100</v>
      </c>
      <c r="DI1846" s="16">
        <f>AL1846</f>
        <v>31</v>
      </c>
      <c r="DJ1846" s="16">
        <f>DB1846 + DC1846</f>
        <v>5916</v>
      </c>
      <c r="DK1846" s="16">
        <f>HEX2DEC(AO1846)</f>
        <v>38</v>
      </c>
      <c r="DL1846" s="16">
        <f>HEX2DEC(AP1846)</f>
        <v>5916</v>
      </c>
      <c r="DM1846" s="13">
        <v>0</v>
      </c>
      <c r="DN1846" s="16">
        <v>700</v>
      </c>
      <c r="DO1846" s="16"/>
      <c r="DP1846" s="16"/>
      <c r="DQ1846" s="16"/>
      <c r="DR1846" s="16"/>
      <c r="DS1846" s="16"/>
      <c r="DT1846" s="16"/>
      <c r="DU1846" s="16"/>
      <c r="DV1846" s="16"/>
      <c r="DW1846" s="138"/>
      <c r="DX1846" s="137"/>
      <c r="DY1846" s="137"/>
      <c r="DZ1846" s="17"/>
      <c r="EA1846" s="15"/>
      <c r="EB1846" s="15"/>
      <c r="EC1846" s="15"/>
      <c r="ED1846" s="15"/>
    </row>
    <row r="1847" spans="1:134" ht="15" hidden="1" customHeight="1" x14ac:dyDescent="0.3">
      <c r="A1847" s="220"/>
      <c r="B1847" s="139"/>
      <c r="C1847" s="561"/>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8"/>
      <c r="AK1847" s="143"/>
      <c r="AL1847" s="143"/>
      <c r="AM1847" s="144"/>
      <c r="AN1847" s="145"/>
      <c r="AO1847" s="145"/>
      <c r="AP1847" s="145"/>
      <c r="AT1847" s="12"/>
      <c r="AU1847" s="12"/>
      <c r="AV1847" s="12"/>
      <c r="AW1847" s="12"/>
      <c r="AX1847" s="12"/>
      <c r="AY1847" s="12"/>
      <c r="AZ1847" s="12"/>
      <c r="BA1847" s="12"/>
      <c r="BB1847" s="14"/>
      <c r="BC1847" s="14"/>
      <c r="BD1847" s="15"/>
      <c r="BE1847" s="137"/>
      <c r="BF1847" s="11"/>
      <c r="BG1847" s="11"/>
      <c r="BH1847" s="11"/>
      <c r="BI1847" s="11"/>
      <c r="BJ1847" s="11"/>
      <c r="BK1847" s="11"/>
      <c r="BL1847" s="11"/>
      <c r="BM1847" s="11"/>
      <c r="BN1847" s="11"/>
      <c r="BO1847" s="11"/>
      <c r="BP1847" s="11"/>
      <c r="BQ1847" s="11"/>
      <c r="BR1847" s="11"/>
      <c r="BS1847" s="11"/>
      <c r="BT1847" s="11"/>
      <c r="BU1847" s="11"/>
      <c r="BV1847" s="15"/>
      <c r="BW1847" s="15"/>
      <c r="BX1847" s="15"/>
      <c r="BY1847" s="15"/>
      <c r="BZ1847" s="15"/>
      <c r="CA1847" s="15"/>
      <c r="CB1847" s="15"/>
      <c r="CC1847" s="15"/>
      <c r="CD1847" s="15"/>
      <c r="CE1847" s="15"/>
      <c r="CF1847" s="15"/>
      <c r="CG1847" s="15"/>
      <c r="CH1847" s="15"/>
      <c r="CI1847" s="15"/>
      <c r="CJ1847" s="15"/>
      <c r="CK1847" s="15"/>
      <c r="CL1847" s="15"/>
      <c r="CM1847" s="15"/>
      <c r="CN1847" s="15"/>
      <c r="CO1847" s="15"/>
      <c r="CP1847" s="15"/>
      <c r="CQ1847" s="15"/>
      <c r="CR1847" s="15"/>
      <c r="CS1847" s="15"/>
      <c r="CT1847" s="15"/>
      <c r="CU1847" s="15"/>
      <c r="CV1847" s="15"/>
      <c r="CW1847" s="15"/>
      <c r="CX1847" s="15"/>
      <c r="CY1847" s="15"/>
      <c r="CZ1847" s="15"/>
      <c r="DA1847" s="15"/>
      <c r="DB1847" s="16"/>
      <c r="DC1847" s="16"/>
      <c r="DD1847" s="16"/>
      <c r="DE1847" s="16"/>
      <c r="DF1847" s="17"/>
      <c r="DG1847" s="16"/>
      <c r="DH1847" s="16"/>
      <c r="DI1847" s="16"/>
      <c r="DJ1847" s="16"/>
      <c r="DK1847" s="16"/>
      <c r="DL1847" s="16"/>
      <c r="DM1847" s="128"/>
      <c r="DN1847" s="16"/>
      <c r="DO1847" s="16"/>
      <c r="DP1847" s="16"/>
      <c r="DQ1847" s="16"/>
      <c r="DR1847" s="16"/>
      <c r="DS1847" s="16"/>
      <c r="DT1847" s="16"/>
      <c r="DU1847" s="16"/>
      <c r="DV1847" s="16"/>
      <c r="DW1847" s="138"/>
      <c r="DX1847" s="137"/>
      <c r="DY1847" s="137"/>
      <c r="DZ1847" s="17"/>
      <c r="EA1847" s="15"/>
      <c r="EB1847" s="15"/>
      <c r="EC1847" s="15"/>
      <c r="ED1847" s="15"/>
    </row>
    <row r="1848" spans="1:134" ht="15" hidden="1" customHeight="1" x14ac:dyDescent="0.3">
      <c r="A1848" s="154"/>
      <c r="B1848" s="139"/>
      <c r="C1848" s="561" t="s">
        <v>2795</v>
      </c>
      <c r="D1848" s="151"/>
      <c r="E1848" s="151"/>
      <c r="F1848" s="151"/>
      <c r="G1848" s="151" t="s">
        <v>184</v>
      </c>
      <c r="H1848" s="151"/>
      <c r="I1848" s="151"/>
      <c r="J1848" s="151"/>
      <c r="K1848" s="151"/>
      <c r="L1848" s="151"/>
      <c r="M1848" s="151"/>
      <c r="N1848" s="151"/>
      <c r="O1848" s="151"/>
      <c r="P1848" s="151"/>
      <c r="Q1848" s="151"/>
      <c r="R1848" s="151"/>
      <c r="S1848" s="151"/>
      <c r="T1848" s="151"/>
      <c r="U1848" s="151"/>
      <c r="V1848" s="151"/>
      <c r="W1848" s="151"/>
      <c r="X1848" s="151"/>
      <c r="Y1848" s="151"/>
      <c r="Z1848" s="151"/>
      <c r="AA1848" s="151"/>
      <c r="AB1848" s="151"/>
      <c r="AC1848" s="151"/>
      <c r="AD1848" s="151"/>
      <c r="AE1848" s="151"/>
      <c r="AF1848" s="151"/>
      <c r="AG1848" s="151"/>
      <c r="AH1848" s="151"/>
      <c r="AI1848" s="151"/>
      <c r="AJ1848" s="128">
        <f>IF($DM1848=0,0,(IF(_xlfn.BITAND($DM1848, 128),"8,", "") &amp; IF(_xlfn.BITAND($DM1848,64),"7,", "") &amp; IF(_xlfn.BITAND($DM1848,7), _xlfn.BITAND($DM1848,7) &amp; ",", "") &amp; IF(_xlfn.BITAND($DM1848, 56), _xlfn.BITAND($DM1848, 56)/8, "")))</f>
        <v>0</v>
      </c>
      <c r="AK1848" s="129">
        <v>523026</v>
      </c>
      <c r="AL1848" s="129">
        <v>0</v>
      </c>
      <c r="AM1848" s="130" t="s">
        <v>165</v>
      </c>
      <c r="AN1848" s="131" t="s">
        <v>2796</v>
      </c>
      <c r="AO1848" s="131" t="s">
        <v>2780</v>
      </c>
      <c r="AP1848" s="131" t="s">
        <v>2796</v>
      </c>
      <c r="AQ1848" s="132" t="s">
        <v>2797</v>
      </c>
      <c r="AR1848" s="198">
        <v>14</v>
      </c>
      <c r="AS1848" s="12" t="s">
        <v>2798</v>
      </c>
      <c r="AT1848" s="135">
        <v>60</v>
      </c>
      <c r="AU1848" s="135">
        <v>40</v>
      </c>
      <c r="AV1848" s="12" t="s">
        <v>259</v>
      </c>
      <c r="AW1848" s="135">
        <v>0</v>
      </c>
      <c r="AX1848" s="135">
        <v>0</v>
      </c>
      <c r="AY1848" s="135">
        <v>0</v>
      </c>
      <c r="AZ1848" s="135">
        <v>0</v>
      </c>
      <c r="BA1848" s="135">
        <v>0</v>
      </c>
      <c r="BB1848" s="136"/>
      <c r="BC1848" s="136"/>
      <c r="BD1848" s="15"/>
      <c r="BE1848" s="137" t="s">
        <v>2795</v>
      </c>
      <c r="BF1848" s="11"/>
      <c r="BG1848" s="11"/>
      <c r="BH1848" s="11"/>
      <c r="BI1848" s="11"/>
      <c r="BJ1848" s="11"/>
      <c r="BK1848" s="11"/>
      <c r="BL1848" s="11"/>
      <c r="BM1848" s="11"/>
      <c r="BN1848" s="11"/>
      <c r="BO1848" s="11"/>
      <c r="BP1848" s="11"/>
      <c r="BQ1848" s="11"/>
      <c r="BR1848" s="11"/>
      <c r="BS1848" s="11"/>
      <c r="BT1848" s="11"/>
      <c r="BU1848" s="11"/>
      <c r="BV1848" s="15">
        <f>IF(UPPER(TRIM(D1848))="X",1,0)</f>
        <v>0</v>
      </c>
      <c r="BW1848" s="15">
        <f>IF(UPPER(TRIM(E1848))="X",1,0)</f>
        <v>0</v>
      </c>
      <c r="BX1848" s="15">
        <f>IF(UPPER(TRIM(F1848))="X",1,0)</f>
        <v>0</v>
      </c>
      <c r="BY1848" s="15">
        <f>IF(UPPER(TRIM(G1848))="X",1,0)</f>
        <v>1</v>
      </c>
      <c r="BZ1848" s="15">
        <f>IF(UPPER(TRIM(H1848))="X",1,0)</f>
        <v>0</v>
      </c>
      <c r="CA1848" s="15">
        <f>IF(UPPER(TRIM(J1848))="X",1,0)</f>
        <v>0</v>
      </c>
      <c r="CB1848" s="15">
        <f>IF(UPPER(TRIM(L1848))="X",1,0)</f>
        <v>0</v>
      </c>
      <c r="CC1848" s="15">
        <f>IF(UPPER(TRIM(M1848))="X",1,0)</f>
        <v>0</v>
      </c>
      <c r="CD1848" s="15">
        <f>IF(UPPER(TRIM(I1848))="X",1,0)</f>
        <v>0</v>
      </c>
      <c r="CE1848" s="15">
        <f>IF(UPPER(TRIM(K1848))="X",1,0)</f>
        <v>0</v>
      </c>
      <c r="CF1848" s="15">
        <f t="shared" ref="CF1848:CX1848" si="855">IF(UPPER(TRIM(N1848))="X",1,0)</f>
        <v>0</v>
      </c>
      <c r="CG1848" s="15">
        <f t="shared" si="855"/>
        <v>0</v>
      </c>
      <c r="CH1848" s="15">
        <f t="shared" si="855"/>
        <v>0</v>
      </c>
      <c r="CI1848" s="15">
        <f t="shared" si="855"/>
        <v>0</v>
      </c>
      <c r="CJ1848" s="15">
        <f t="shared" si="855"/>
        <v>0</v>
      </c>
      <c r="CK1848" s="15">
        <f t="shared" si="855"/>
        <v>0</v>
      </c>
      <c r="CL1848" s="15">
        <f t="shared" si="855"/>
        <v>0</v>
      </c>
      <c r="CM1848" s="15">
        <f t="shared" si="855"/>
        <v>0</v>
      </c>
      <c r="CN1848" s="15">
        <f t="shared" si="855"/>
        <v>0</v>
      </c>
      <c r="CO1848" s="15">
        <f t="shared" si="855"/>
        <v>0</v>
      </c>
      <c r="CP1848" s="15">
        <f t="shared" si="855"/>
        <v>0</v>
      </c>
      <c r="CQ1848" s="15">
        <f t="shared" si="855"/>
        <v>0</v>
      </c>
      <c r="CR1848" s="15">
        <f t="shared" si="855"/>
        <v>0</v>
      </c>
      <c r="CS1848" s="15">
        <f t="shared" si="855"/>
        <v>0</v>
      </c>
      <c r="CT1848" s="15">
        <f t="shared" si="855"/>
        <v>0</v>
      </c>
      <c r="CU1848" s="15">
        <f t="shared" si="855"/>
        <v>0</v>
      </c>
      <c r="CV1848" s="15">
        <f t="shared" si="855"/>
        <v>0</v>
      </c>
      <c r="CW1848" s="15">
        <f t="shared" si="855"/>
        <v>0</v>
      </c>
      <c r="CX1848" s="15">
        <f t="shared" si="855"/>
        <v>0</v>
      </c>
      <c r="CY1848" s="15">
        <v>0</v>
      </c>
      <c r="CZ1848" s="15">
        <f>IF(UPPER(TRIM(AH1848))="X",1,0)</f>
        <v>0</v>
      </c>
      <c r="DA1848" s="15">
        <v>0</v>
      </c>
      <c r="DB1848" s="16">
        <f t="shared" ref="DB1848:DB1859" si="856">IF(UPPER(TRIM(AM1848))="P", 0, IF(UPPER(TRIM(AM1848))="C", 16384, IF(UPPER(TRIM(AM1848))="B", 32768, IF(UPPER(TRIM(AM1848))="U", 49152, -1))))</f>
        <v>0</v>
      </c>
      <c r="DC1848" s="16">
        <f t="shared" ref="DC1848:DC1859" si="857">HEX2DEC(AN1848)</f>
        <v>5925</v>
      </c>
      <c r="DD1848" s="16">
        <f>IF(UPPER(TRIM(BB1848))="",0,IF(UPPER(TRIM(BB1848))="M",32,IF(UPPER(TRIM(BB1848))="H",64,IF(UPPER(TRIM(BB1848))="I",128,-1))))</f>
        <v>0</v>
      </c>
      <c r="DE1848" s="16">
        <f>IF(UPPER(TRIM(BC1848))="",0, IF(UPPER(TRIM(BC1848))="U",1,IF(UPPER(TRIM(BC1848))="A",2,IF(UPPER(TRIM(BC1848))="B1",4,IF(UPPER(TRIM(BC1848))="B2",8,IF(UPPER(TRIM(BC1848))="C",16,-1))))))</f>
        <v>0</v>
      </c>
      <c r="DF1848" s="17"/>
      <c r="DG1848" s="16">
        <v>877</v>
      </c>
      <c r="DH1848" s="16">
        <f t="shared" ref="DH1848:DI1859" si="858">AK1848</f>
        <v>523026</v>
      </c>
      <c r="DI1848" s="16">
        <f t="shared" si="858"/>
        <v>0</v>
      </c>
      <c r="DJ1848" s="16">
        <f t="shared" ref="DJ1848:DJ1859" si="859">DB1848 + DC1848</f>
        <v>5925</v>
      </c>
      <c r="DK1848" s="16">
        <f t="shared" ref="DK1848:DL1859" si="860">HEX2DEC(AO1848)</f>
        <v>23</v>
      </c>
      <c r="DL1848" s="16">
        <f t="shared" si="860"/>
        <v>5925</v>
      </c>
      <c r="DM1848" s="13">
        <v>0</v>
      </c>
      <c r="DN1848" s="16">
        <v>701</v>
      </c>
      <c r="DO1848" s="16">
        <f>BV1848*2^15+BW1848*2^14+BX1848*2^13+BY1848*2^12+BZ1848*2^11+CA1848*2^10+CB1848*2^9+CC1848*2^8+CD1848*2^7+CE1848*2^6+CF1848*2^5+CG1848*2^4+CH1848*2^3+CI1848*2^2+CJ1848*2^1+CK1848*2^0</f>
        <v>4096</v>
      </c>
      <c r="DP1848" s="16">
        <f>CL1848*2^15+CM1848*2^14+CN1848*2^13+CO1848*2^12+CP1848*2^11+CQ1848*2^10+CR1848*2^9+CS1848*2^8+CT1848*2^7+CU1848*2^6+CV1848*2^5+CW1848*2^4+CX1848*2^3+CY1848*2^2+CZ1848*2^1+DA1848*2^0</f>
        <v>0</v>
      </c>
      <c r="DQ1848" s="16">
        <f>IF(DS1848=2,AT1848*1000,AT1848)</f>
        <v>60000</v>
      </c>
      <c r="DR1848" s="16">
        <f>IF(DT1848=2,AU1848*1000,AU1848)</f>
        <v>40000</v>
      </c>
      <c r="DS1848" s="16">
        <v>2</v>
      </c>
      <c r="DT1848" s="16">
        <v>2</v>
      </c>
      <c r="DU1848" s="16">
        <f>MAX(0,MIN(AX1848,3))*2^14+MAX(0,MIN(AY1848,3))*2^12+MAX(0,MIN(AZ1848,3))*2^10+MAX(0,MIN(BA1848,3))*2^8+IF(AW1848&lt;0,31,IF(AW1848&gt;30,30,AW1848))</f>
        <v>0</v>
      </c>
      <c r="DV1848" s="16">
        <f>DD1848 + DE1848</f>
        <v>0</v>
      </c>
      <c r="DW1848" s="138"/>
      <c r="DX1848" s="137"/>
      <c r="DY1848" s="137"/>
      <c r="DZ1848" s="17"/>
      <c r="EA1848" s="15"/>
      <c r="EB1848" s="15"/>
      <c r="EC1848" s="15"/>
      <c r="ED1848" s="15"/>
    </row>
    <row r="1849" spans="1:134" ht="15" hidden="1" customHeight="1" x14ac:dyDescent="0.3">
      <c r="A1849" s="153"/>
      <c r="B1849" s="139"/>
      <c r="C1849" s="561">
        <v>2</v>
      </c>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8">
        <f t="shared" ref="AJ1849:AJ1859" si="861">IF($DM1849=0,0,(IF(_xlfn.BITAND($DM1849, 128),"8,", "") &amp; IF(_xlfn.BITAND($DM1849,64),"7,", "") &amp; IF(_xlfn.BITAND($DM1849,7), _xlfn.BITAND($DM1849,7) &amp; ",", "") &amp; IF(_xlfn.BITAND($DM1849, 56), _xlfn.BITAND($DM1849, 56)/8, "")))</f>
        <v>0</v>
      </c>
      <c r="AK1849" s="129">
        <v>523027</v>
      </c>
      <c r="AL1849" s="129">
        <v>0</v>
      </c>
      <c r="AM1849" s="130" t="s">
        <v>165</v>
      </c>
      <c r="AN1849" s="131" t="s">
        <v>2799</v>
      </c>
      <c r="AO1849" s="131" t="s">
        <v>2780</v>
      </c>
      <c r="AP1849" s="131" t="s">
        <v>2799</v>
      </c>
      <c r="AT1849" s="12"/>
      <c r="AU1849" s="12"/>
      <c r="AV1849" s="12"/>
      <c r="AW1849" s="12"/>
      <c r="AX1849" s="12"/>
      <c r="AY1849" s="12"/>
      <c r="AZ1849" s="12"/>
      <c r="BA1849" s="12"/>
      <c r="BB1849" s="14"/>
      <c r="BC1849" s="14"/>
      <c r="BD1849" s="15"/>
      <c r="BE1849" s="137" t="s">
        <v>2800</v>
      </c>
      <c r="BF1849" s="11"/>
      <c r="BG1849" s="11"/>
      <c r="BH1849" s="11"/>
      <c r="BI1849" s="11"/>
      <c r="BJ1849" s="11"/>
      <c r="BK1849" s="11"/>
      <c r="BL1849" s="11"/>
      <c r="BM1849" s="11"/>
      <c r="BN1849" s="11"/>
      <c r="BO1849" s="11"/>
      <c r="BP1849" s="11"/>
      <c r="BQ1849" s="11"/>
      <c r="BR1849" s="11"/>
      <c r="BS1849" s="11"/>
      <c r="BT1849" s="11"/>
      <c r="BU1849" s="11"/>
      <c r="BV1849" s="15"/>
      <c r="BW1849" s="15"/>
      <c r="BX1849" s="15"/>
      <c r="BY1849" s="15"/>
      <c r="BZ1849" s="15"/>
      <c r="CA1849" s="15"/>
      <c r="CB1849" s="15"/>
      <c r="CC1849" s="15"/>
      <c r="CD1849" s="15"/>
      <c r="CE1849" s="15"/>
      <c r="CF1849" s="15"/>
      <c r="CG1849" s="15"/>
      <c r="CH1849" s="15"/>
      <c r="CI1849" s="15"/>
      <c r="CJ1849" s="15"/>
      <c r="CK1849" s="15"/>
      <c r="CL1849" s="15"/>
      <c r="CM1849" s="15"/>
      <c r="CN1849" s="15"/>
      <c r="CO1849" s="15"/>
      <c r="CP1849" s="15"/>
      <c r="CQ1849" s="15"/>
      <c r="CR1849" s="15"/>
      <c r="CS1849" s="15"/>
      <c r="CT1849" s="15"/>
      <c r="CU1849" s="15"/>
      <c r="CV1849" s="15"/>
      <c r="CW1849" s="15"/>
      <c r="CX1849" s="15"/>
      <c r="CY1849" s="15"/>
      <c r="CZ1849" s="15"/>
      <c r="DA1849" s="15"/>
      <c r="DB1849" s="16">
        <f t="shared" si="856"/>
        <v>0</v>
      </c>
      <c r="DC1849" s="16">
        <f t="shared" si="857"/>
        <v>5927</v>
      </c>
      <c r="DD1849" s="16"/>
      <c r="DE1849" s="16"/>
      <c r="DF1849" s="17"/>
      <c r="DG1849" s="16">
        <v>878</v>
      </c>
      <c r="DH1849" s="16">
        <f t="shared" si="858"/>
        <v>523027</v>
      </c>
      <c r="DI1849" s="16">
        <f t="shared" si="858"/>
        <v>0</v>
      </c>
      <c r="DJ1849" s="16">
        <f t="shared" si="859"/>
        <v>5927</v>
      </c>
      <c r="DK1849" s="16">
        <f t="shared" si="860"/>
        <v>23</v>
      </c>
      <c r="DL1849" s="16">
        <f t="shared" si="860"/>
        <v>5927</v>
      </c>
      <c r="DM1849" s="13">
        <v>0</v>
      </c>
      <c r="DN1849" s="16">
        <v>701</v>
      </c>
      <c r="DO1849" s="16"/>
      <c r="DP1849" s="16"/>
      <c r="DQ1849" s="16"/>
      <c r="DR1849" s="16"/>
      <c r="DS1849" s="16"/>
      <c r="DT1849" s="16"/>
      <c r="DU1849" s="16"/>
      <c r="DV1849" s="16"/>
      <c r="DW1849" s="138"/>
      <c r="DX1849" s="137"/>
      <c r="DY1849" s="137"/>
      <c r="DZ1849" s="17"/>
      <c r="EA1849" s="15"/>
      <c r="EB1849" s="15"/>
      <c r="EC1849" s="15"/>
      <c r="ED1849" s="15"/>
    </row>
    <row r="1850" spans="1:134" ht="15" hidden="1" customHeight="1" x14ac:dyDescent="0.3">
      <c r="A1850" s="153"/>
      <c r="B1850" s="139"/>
      <c r="C1850" s="561">
        <v>3</v>
      </c>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8">
        <f t="shared" si="861"/>
        <v>0</v>
      </c>
      <c r="AK1850" s="129">
        <v>523028</v>
      </c>
      <c r="AL1850" s="129">
        <v>0</v>
      </c>
      <c r="AM1850" s="130" t="s">
        <v>165</v>
      </c>
      <c r="AN1850" s="131" t="s">
        <v>2801</v>
      </c>
      <c r="AO1850" s="131" t="s">
        <v>2780</v>
      </c>
      <c r="AP1850" s="131" t="s">
        <v>2801</v>
      </c>
      <c r="AT1850" s="12"/>
      <c r="AU1850" s="12"/>
      <c r="AV1850" s="12"/>
      <c r="AW1850" s="12"/>
      <c r="AX1850" s="12"/>
      <c r="AY1850" s="12"/>
      <c r="AZ1850" s="12"/>
      <c r="BA1850" s="12"/>
      <c r="BB1850" s="14"/>
      <c r="BC1850" s="14"/>
      <c r="BD1850" s="15"/>
      <c r="BE1850" s="137" t="s">
        <v>2802</v>
      </c>
      <c r="BF1850" s="11"/>
      <c r="BG1850" s="11"/>
      <c r="BH1850" s="11"/>
      <c r="BI1850" s="11"/>
      <c r="BJ1850" s="11"/>
      <c r="BK1850" s="11"/>
      <c r="BL1850" s="11"/>
      <c r="BM1850" s="11"/>
      <c r="BN1850" s="11"/>
      <c r="BO1850" s="11"/>
      <c r="BP1850" s="11"/>
      <c r="BQ1850" s="11"/>
      <c r="BR1850" s="11"/>
      <c r="BS1850" s="11"/>
      <c r="BT1850" s="11"/>
      <c r="BU1850" s="11"/>
      <c r="BV1850" s="15"/>
      <c r="BW1850" s="15"/>
      <c r="BX1850" s="15"/>
      <c r="BY1850" s="15"/>
      <c r="BZ1850" s="15"/>
      <c r="CA1850" s="15"/>
      <c r="CB1850" s="15"/>
      <c r="CC1850" s="15"/>
      <c r="CD1850" s="15"/>
      <c r="CE1850" s="15"/>
      <c r="CF1850" s="15"/>
      <c r="CG1850" s="15"/>
      <c r="CH1850" s="15"/>
      <c r="CI1850" s="15"/>
      <c r="CJ1850" s="15"/>
      <c r="CK1850" s="15"/>
      <c r="CL1850" s="15"/>
      <c r="CM1850" s="15"/>
      <c r="CN1850" s="15"/>
      <c r="CO1850" s="15"/>
      <c r="CP1850" s="15"/>
      <c r="CQ1850" s="15"/>
      <c r="CR1850" s="15"/>
      <c r="CS1850" s="15"/>
      <c r="CT1850" s="15"/>
      <c r="CU1850" s="15"/>
      <c r="CV1850" s="15"/>
      <c r="CW1850" s="15"/>
      <c r="CX1850" s="15"/>
      <c r="CY1850" s="15"/>
      <c r="CZ1850" s="15"/>
      <c r="DA1850" s="15"/>
      <c r="DB1850" s="16">
        <f t="shared" si="856"/>
        <v>0</v>
      </c>
      <c r="DC1850" s="16">
        <f t="shared" si="857"/>
        <v>5929</v>
      </c>
      <c r="DD1850" s="16"/>
      <c r="DE1850" s="16"/>
      <c r="DF1850" s="17"/>
      <c r="DG1850" s="16">
        <v>879</v>
      </c>
      <c r="DH1850" s="16">
        <f t="shared" si="858"/>
        <v>523028</v>
      </c>
      <c r="DI1850" s="16">
        <f t="shared" si="858"/>
        <v>0</v>
      </c>
      <c r="DJ1850" s="16">
        <f t="shared" si="859"/>
        <v>5929</v>
      </c>
      <c r="DK1850" s="16">
        <f t="shared" si="860"/>
        <v>23</v>
      </c>
      <c r="DL1850" s="16">
        <f t="shared" si="860"/>
        <v>5929</v>
      </c>
      <c r="DM1850" s="13">
        <v>0</v>
      </c>
      <c r="DN1850" s="16">
        <v>701</v>
      </c>
      <c r="DO1850" s="16"/>
      <c r="DP1850" s="16"/>
      <c r="DQ1850" s="16"/>
      <c r="DR1850" s="16"/>
      <c r="DS1850" s="16"/>
      <c r="DT1850" s="16"/>
      <c r="DU1850" s="16"/>
      <c r="DV1850" s="16"/>
      <c r="DW1850" s="138"/>
      <c r="DX1850" s="137"/>
      <c r="DY1850" s="137"/>
      <c r="DZ1850" s="17"/>
      <c r="EA1850" s="15"/>
      <c r="EB1850" s="15"/>
      <c r="EC1850" s="15"/>
      <c r="ED1850" s="15"/>
    </row>
    <row r="1851" spans="1:134" ht="15" hidden="1" customHeight="1" x14ac:dyDescent="0.3">
      <c r="A1851" s="340"/>
      <c r="B1851" s="337" t="s">
        <v>2803</v>
      </c>
      <c r="C1851" s="561">
        <v>4</v>
      </c>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8">
        <f t="shared" si="861"/>
        <v>0</v>
      </c>
      <c r="AK1851" s="129">
        <v>523029</v>
      </c>
      <c r="AL1851" s="129">
        <v>0</v>
      </c>
      <c r="AM1851" s="130" t="s">
        <v>165</v>
      </c>
      <c r="AN1851" s="131" t="s">
        <v>2804</v>
      </c>
      <c r="AO1851" s="131" t="s">
        <v>2780</v>
      </c>
      <c r="AP1851" s="131" t="s">
        <v>2804</v>
      </c>
      <c r="AT1851" s="12"/>
      <c r="AU1851" s="12"/>
      <c r="AV1851" s="12"/>
      <c r="AW1851" s="12"/>
      <c r="AX1851" s="12"/>
      <c r="AY1851" s="12"/>
      <c r="AZ1851" s="12"/>
      <c r="BA1851" s="12"/>
      <c r="BB1851" s="14"/>
      <c r="BC1851" s="14"/>
      <c r="BD1851" s="15"/>
      <c r="BE1851" s="137" t="s">
        <v>2805</v>
      </c>
      <c r="BF1851" s="11"/>
      <c r="BG1851" s="11"/>
      <c r="BH1851" s="11"/>
      <c r="BI1851" s="11"/>
      <c r="BJ1851" s="11"/>
      <c r="BK1851" s="11"/>
      <c r="BL1851" s="11"/>
      <c r="BM1851" s="11"/>
      <c r="BN1851" s="11"/>
      <c r="BO1851" s="11"/>
      <c r="BP1851" s="11"/>
      <c r="BQ1851" s="11"/>
      <c r="BR1851" s="11"/>
      <c r="BS1851" s="11"/>
      <c r="BT1851" s="11"/>
      <c r="BU1851" s="11"/>
      <c r="BV1851" s="15"/>
      <c r="BW1851" s="15"/>
      <c r="BX1851" s="15"/>
      <c r="BY1851" s="15"/>
      <c r="BZ1851" s="15"/>
      <c r="CA1851" s="15"/>
      <c r="CB1851" s="15"/>
      <c r="CC1851" s="15"/>
      <c r="CD1851" s="15"/>
      <c r="CE1851" s="15"/>
      <c r="CF1851" s="15"/>
      <c r="CG1851" s="15"/>
      <c r="CH1851" s="15"/>
      <c r="CI1851" s="15"/>
      <c r="CJ1851" s="15"/>
      <c r="CK1851" s="15"/>
      <c r="CL1851" s="15"/>
      <c r="CM1851" s="15"/>
      <c r="CN1851" s="15"/>
      <c r="CO1851" s="15"/>
      <c r="CP1851" s="15"/>
      <c r="CQ1851" s="15"/>
      <c r="CR1851" s="15"/>
      <c r="CS1851" s="15"/>
      <c r="CT1851" s="15"/>
      <c r="CU1851" s="15"/>
      <c r="CV1851" s="15"/>
      <c r="CW1851" s="15"/>
      <c r="CX1851" s="15"/>
      <c r="CY1851" s="15"/>
      <c r="CZ1851" s="15"/>
      <c r="DA1851" s="15"/>
      <c r="DB1851" s="16">
        <f t="shared" si="856"/>
        <v>0</v>
      </c>
      <c r="DC1851" s="16">
        <f t="shared" si="857"/>
        <v>5937</v>
      </c>
      <c r="DD1851" s="16"/>
      <c r="DE1851" s="16"/>
      <c r="DF1851" s="17"/>
      <c r="DG1851" s="16">
        <v>880</v>
      </c>
      <c r="DH1851" s="16">
        <f t="shared" si="858"/>
        <v>523029</v>
      </c>
      <c r="DI1851" s="16">
        <f t="shared" si="858"/>
        <v>0</v>
      </c>
      <c r="DJ1851" s="16">
        <f t="shared" si="859"/>
        <v>5937</v>
      </c>
      <c r="DK1851" s="16">
        <f t="shared" si="860"/>
        <v>23</v>
      </c>
      <c r="DL1851" s="16">
        <f t="shared" si="860"/>
        <v>5937</v>
      </c>
      <c r="DM1851" s="13">
        <v>0</v>
      </c>
      <c r="DN1851" s="16">
        <v>701</v>
      </c>
      <c r="DO1851" s="16"/>
      <c r="DP1851" s="16"/>
      <c r="DQ1851" s="16"/>
      <c r="DR1851" s="16"/>
      <c r="DS1851" s="16"/>
      <c r="DT1851" s="16"/>
      <c r="DU1851" s="16"/>
      <c r="DV1851" s="16"/>
      <c r="DW1851" s="138"/>
      <c r="DX1851" s="137"/>
      <c r="DY1851" s="137"/>
      <c r="DZ1851" s="17"/>
      <c r="EA1851" s="15"/>
      <c r="EB1851" s="15"/>
      <c r="EC1851" s="15"/>
      <c r="ED1851" s="15"/>
    </row>
    <row r="1852" spans="1:134" ht="15" hidden="1" customHeight="1" x14ac:dyDescent="0.3">
      <c r="A1852" s="220"/>
      <c r="B1852" s="337" t="s">
        <v>2806</v>
      </c>
      <c r="C1852" s="561">
        <v>5</v>
      </c>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8">
        <f t="shared" si="861"/>
        <v>0</v>
      </c>
      <c r="AK1852" s="129">
        <v>523030</v>
      </c>
      <c r="AL1852" s="129">
        <v>0</v>
      </c>
      <c r="AM1852" s="130" t="s">
        <v>165</v>
      </c>
      <c r="AN1852" s="131" t="s">
        <v>2807</v>
      </c>
      <c r="AO1852" s="131" t="s">
        <v>2780</v>
      </c>
      <c r="AP1852" s="131" t="s">
        <v>2807</v>
      </c>
      <c r="AT1852" s="12"/>
      <c r="AU1852" s="12"/>
      <c r="AV1852" s="12"/>
      <c r="AW1852" s="12"/>
      <c r="AX1852" s="12"/>
      <c r="AY1852" s="12"/>
      <c r="AZ1852" s="12"/>
      <c r="BA1852" s="12"/>
      <c r="BB1852" s="14"/>
      <c r="BC1852" s="14"/>
      <c r="BD1852" s="15"/>
      <c r="BE1852" s="137" t="s">
        <v>2808</v>
      </c>
      <c r="BF1852" s="11"/>
      <c r="BG1852" s="11"/>
      <c r="BH1852" s="11"/>
      <c r="BI1852" s="11"/>
      <c r="BJ1852" s="11"/>
      <c r="BK1852" s="11"/>
      <c r="BL1852" s="11"/>
      <c r="BM1852" s="11"/>
      <c r="BN1852" s="11"/>
      <c r="BO1852" s="11"/>
      <c r="BP1852" s="11"/>
      <c r="BQ1852" s="11"/>
      <c r="BR1852" s="11"/>
      <c r="BS1852" s="11"/>
      <c r="BT1852" s="11"/>
      <c r="BU1852" s="11"/>
      <c r="BV1852" s="15"/>
      <c r="BW1852" s="15"/>
      <c r="BX1852" s="15"/>
      <c r="BY1852" s="15"/>
      <c r="BZ1852" s="15"/>
      <c r="CA1852" s="15"/>
      <c r="CB1852" s="15"/>
      <c r="CC1852" s="15"/>
      <c r="CD1852" s="15"/>
      <c r="CE1852" s="15"/>
      <c r="CF1852" s="15"/>
      <c r="CG1852" s="15"/>
      <c r="CH1852" s="15"/>
      <c r="CI1852" s="15"/>
      <c r="CJ1852" s="15"/>
      <c r="CK1852" s="15"/>
      <c r="CL1852" s="15"/>
      <c r="CM1852" s="15"/>
      <c r="CN1852" s="15"/>
      <c r="CO1852" s="15"/>
      <c r="CP1852" s="15"/>
      <c r="CQ1852" s="15"/>
      <c r="CR1852" s="15"/>
      <c r="CS1852" s="15"/>
      <c r="CT1852" s="15"/>
      <c r="CU1852" s="15"/>
      <c r="CV1852" s="15"/>
      <c r="CW1852" s="15"/>
      <c r="CX1852" s="15"/>
      <c r="CY1852" s="15"/>
      <c r="CZ1852" s="15"/>
      <c r="DA1852" s="15"/>
      <c r="DB1852" s="16">
        <f t="shared" si="856"/>
        <v>0</v>
      </c>
      <c r="DC1852" s="16">
        <f t="shared" si="857"/>
        <v>5939</v>
      </c>
      <c r="DD1852" s="16"/>
      <c r="DE1852" s="16"/>
      <c r="DF1852" s="17"/>
      <c r="DG1852" s="16">
        <v>881</v>
      </c>
      <c r="DH1852" s="16">
        <f t="shared" si="858"/>
        <v>523030</v>
      </c>
      <c r="DI1852" s="16">
        <f t="shared" si="858"/>
        <v>0</v>
      </c>
      <c r="DJ1852" s="16">
        <f t="shared" si="859"/>
        <v>5939</v>
      </c>
      <c r="DK1852" s="16">
        <f t="shared" si="860"/>
        <v>23</v>
      </c>
      <c r="DL1852" s="16">
        <f t="shared" si="860"/>
        <v>5939</v>
      </c>
      <c r="DM1852" s="13">
        <v>0</v>
      </c>
      <c r="DN1852" s="16">
        <v>701</v>
      </c>
      <c r="DO1852" s="16"/>
      <c r="DP1852" s="16"/>
      <c r="DQ1852" s="16"/>
      <c r="DR1852" s="16"/>
      <c r="DS1852" s="16"/>
      <c r="DT1852" s="16"/>
      <c r="DU1852" s="16"/>
      <c r="DV1852" s="16"/>
      <c r="DW1852" s="138"/>
      <c r="DX1852" s="137"/>
      <c r="DY1852" s="137"/>
      <c r="DZ1852" s="17"/>
      <c r="EA1852" s="15"/>
      <c r="EB1852" s="15"/>
      <c r="EC1852" s="15"/>
      <c r="ED1852" s="15"/>
    </row>
    <row r="1853" spans="1:134" ht="15" hidden="1" customHeight="1" x14ac:dyDescent="0.3">
      <c r="A1853" s="154"/>
      <c r="B1853" s="337" t="s">
        <v>2809</v>
      </c>
      <c r="C1853" s="561">
        <v>6</v>
      </c>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8">
        <f t="shared" si="861"/>
        <v>0</v>
      </c>
      <c r="AK1853" s="129">
        <v>523031</v>
      </c>
      <c r="AL1853" s="129">
        <v>0</v>
      </c>
      <c r="AM1853" s="130" t="s">
        <v>165</v>
      </c>
      <c r="AN1853" s="131" t="s">
        <v>2810</v>
      </c>
      <c r="AO1853" s="131" t="s">
        <v>2780</v>
      </c>
      <c r="AP1853" s="131" t="s">
        <v>2810</v>
      </c>
      <c r="AT1853" s="12"/>
      <c r="AU1853" s="12"/>
      <c r="AV1853" s="12"/>
      <c r="AW1853" s="12"/>
      <c r="AX1853" s="12"/>
      <c r="AY1853" s="12"/>
      <c r="AZ1853" s="12"/>
      <c r="BA1853" s="12"/>
      <c r="BB1853" s="14"/>
      <c r="BC1853" s="14"/>
      <c r="BD1853" s="15"/>
      <c r="BE1853" s="137" t="s">
        <v>2811</v>
      </c>
      <c r="BF1853" s="11"/>
      <c r="BG1853" s="11"/>
      <c r="BH1853" s="11"/>
      <c r="BI1853" s="11"/>
      <c r="BJ1853" s="11"/>
      <c r="BK1853" s="11"/>
      <c r="BL1853" s="11"/>
      <c r="BM1853" s="11"/>
      <c r="BN1853" s="11"/>
      <c r="BO1853" s="11"/>
      <c r="BP1853" s="11"/>
      <c r="BQ1853" s="11"/>
      <c r="BR1853" s="11"/>
      <c r="BS1853" s="11"/>
      <c r="BT1853" s="11"/>
      <c r="BU1853" s="11"/>
      <c r="BV1853" s="15"/>
      <c r="BW1853" s="15"/>
      <c r="BX1853" s="15"/>
      <c r="BY1853" s="15"/>
      <c r="BZ1853" s="15"/>
      <c r="CA1853" s="15"/>
      <c r="CB1853" s="15"/>
      <c r="CC1853" s="15"/>
      <c r="CD1853" s="15"/>
      <c r="CE1853" s="15"/>
      <c r="CF1853" s="15"/>
      <c r="CG1853" s="15"/>
      <c r="CH1853" s="15"/>
      <c r="CI1853" s="15"/>
      <c r="CJ1853" s="15"/>
      <c r="CK1853" s="15"/>
      <c r="CL1853" s="15"/>
      <c r="CM1853" s="15"/>
      <c r="CN1853" s="15"/>
      <c r="CO1853" s="15"/>
      <c r="CP1853" s="15"/>
      <c r="CQ1853" s="15"/>
      <c r="CR1853" s="15"/>
      <c r="CS1853" s="15"/>
      <c r="CT1853" s="15"/>
      <c r="CU1853" s="15"/>
      <c r="CV1853" s="15"/>
      <c r="CW1853" s="15"/>
      <c r="CX1853" s="15"/>
      <c r="CY1853" s="15"/>
      <c r="CZ1853" s="15"/>
      <c r="DA1853" s="15"/>
      <c r="DB1853" s="16">
        <f t="shared" si="856"/>
        <v>0</v>
      </c>
      <c r="DC1853" s="16">
        <f t="shared" si="857"/>
        <v>5941</v>
      </c>
      <c r="DD1853" s="16"/>
      <c r="DE1853" s="16"/>
      <c r="DF1853" s="17"/>
      <c r="DG1853" s="16">
        <v>882</v>
      </c>
      <c r="DH1853" s="16">
        <f t="shared" si="858"/>
        <v>523031</v>
      </c>
      <c r="DI1853" s="16">
        <f t="shared" si="858"/>
        <v>0</v>
      </c>
      <c r="DJ1853" s="16">
        <f t="shared" si="859"/>
        <v>5941</v>
      </c>
      <c r="DK1853" s="16">
        <f t="shared" si="860"/>
        <v>23</v>
      </c>
      <c r="DL1853" s="16">
        <f t="shared" si="860"/>
        <v>5941</v>
      </c>
      <c r="DM1853" s="13">
        <v>0</v>
      </c>
      <c r="DN1853" s="16">
        <v>701</v>
      </c>
      <c r="DO1853" s="16"/>
      <c r="DP1853" s="16"/>
      <c r="DQ1853" s="16"/>
      <c r="DR1853" s="16"/>
      <c r="DS1853" s="16"/>
      <c r="DT1853" s="16"/>
      <c r="DU1853" s="16"/>
      <c r="DV1853" s="16"/>
      <c r="DW1853" s="138"/>
      <c r="DX1853" s="137"/>
      <c r="DY1853" s="137"/>
      <c r="DZ1853" s="17"/>
      <c r="EA1853" s="15"/>
      <c r="EB1853" s="15"/>
      <c r="EC1853" s="15"/>
      <c r="ED1853" s="15"/>
    </row>
    <row r="1854" spans="1:134" ht="15" hidden="1" customHeight="1" x14ac:dyDescent="0.3">
      <c r="A1854" s="123"/>
      <c r="B1854" s="139"/>
      <c r="C1854" s="561">
        <v>7</v>
      </c>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8">
        <f t="shared" si="861"/>
        <v>0</v>
      </c>
      <c r="AK1854" s="129">
        <v>523032</v>
      </c>
      <c r="AL1854" s="129">
        <v>0</v>
      </c>
      <c r="AM1854" s="130" t="s">
        <v>165</v>
      </c>
      <c r="AN1854" s="131" t="s">
        <v>2812</v>
      </c>
      <c r="AO1854" s="131" t="s">
        <v>2780</v>
      </c>
      <c r="AP1854" s="131" t="s">
        <v>2812</v>
      </c>
      <c r="AT1854" s="12"/>
      <c r="AU1854" s="12"/>
      <c r="AV1854" s="12"/>
      <c r="AW1854" s="12"/>
      <c r="AX1854" s="12"/>
      <c r="AY1854" s="12"/>
      <c r="AZ1854" s="12"/>
      <c r="BA1854" s="12"/>
      <c r="BB1854" s="14"/>
      <c r="BC1854" s="14"/>
      <c r="BD1854" s="15"/>
      <c r="BE1854" s="137" t="s">
        <v>2813</v>
      </c>
      <c r="BF1854" s="11"/>
      <c r="BG1854" s="11"/>
      <c r="BH1854" s="11"/>
      <c r="BI1854" s="11"/>
      <c r="BJ1854" s="11"/>
      <c r="BK1854" s="11"/>
      <c r="BL1854" s="11"/>
      <c r="BM1854" s="11"/>
      <c r="BN1854" s="11"/>
      <c r="BO1854" s="11"/>
      <c r="BP1854" s="11"/>
      <c r="BQ1854" s="11"/>
      <c r="BR1854" s="11"/>
      <c r="BS1854" s="11"/>
      <c r="BT1854" s="11"/>
      <c r="BU1854" s="11"/>
      <c r="BV1854" s="15"/>
      <c r="BW1854" s="15"/>
      <c r="BX1854" s="15"/>
      <c r="BY1854" s="15"/>
      <c r="BZ1854" s="15"/>
      <c r="CA1854" s="15"/>
      <c r="CB1854" s="15"/>
      <c r="CC1854" s="15"/>
      <c r="CD1854" s="15"/>
      <c r="CE1854" s="15"/>
      <c r="CF1854" s="15"/>
      <c r="CG1854" s="15"/>
      <c r="CH1854" s="15"/>
      <c r="CI1854" s="15"/>
      <c r="CJ1854" s="15"/>
      <c r="CK1854" s="15"/>
      <c r="CL1854" s="15"/>
      <c r="CM1854" s="15"/>
      <c r="CN1854" s="15"/>
      <c r="CO1854" s="15"/>
      <c r="CP1854" s="15"/>
      <c r="CQ1854" s="15"/>
      <c r="CR1854" s="15"/>
      <c r="CS1854" s="15"/>
      <c r="CT1854" s="15"/>
      <c r="CU1854" s="15"/>
      <c r="CV1854" s="15"/>
      <c r="CW1854" s="15"/>
      <c r="CX1854" s="15"/>
      <c r="CY1854" s="15"/>
      <c r="CZ1854" s="15"/>
      <c r="DA1854" s="15"/>
      <c r="DB1854" s="16">
        <f t="shared" si="856"/>
        <v>0</v>
      </c>
      <c r="DC1854" s="16">
        <f t="shared" si="857"/>
        <v>5943</v>
      </c>
      <c r="DD1854" s="16"/>
      <c r="DE1854" s="16"/>
      <c r="DF1854" s="17"/>
      <c r="DG1854" s="16">
        <v>883</v>
      </c>
      <c r="DH1854" s="16">
        <f t="shared" si="858"/>
        <v>523032</v>
      </c>
      <c r="DI1854" s="16">
        <f t="shared" si="858"/>
        <v>0</v>
      </c>
      <c r="DJ1854" s="16">
        <f t="shared" si="859"/>
        <v>5943</v>
      </c>
      <c r="DK1854" s="16">
        <f t="shared" si="860"/>
        <v>23</v>
      </c>
      <c r="DL1854" s="16">
        <f t="shared" si="860"/>
        <v>5943</v>
      </c>
      <c r="DM1854" s="13">
        <v>0</v>
      </c>
      <c r="DN1854" s="16">
        <v>701</v>
      </c>
      <c r="DO1854" s="16"/>
      <c r="DP1854" s="16"/>
      <c r="DQ1854" s="16"/>
      <c r="DR1854" s="16"/>
      <c r="DS1854" s="16"/>
      <c r="DT1854" s="16"/>
      <c r="DU1854" s="16"/>
      <c r="DV1854" s="16"/>
      <c r="DW1854" s="138"/>
      <c r="DX1854" s="137"/>
      <c r="DY1854" s="137"/>
      <c r="DZ1854" s="17"/>
      <c r="EA1854" s="15"/>
      <c r="EB1854" s="15"/>
      <c r="EC1854" s="15"/>
      <c r="ED1854" s="15"/>
    </row>
    <row r="1855" spans="1:134" ht="15" hidden="1" customHeight="1" x14ac:dyDescent="0.3">
      <c r="A1855" s="123"/>
      <c r="B1855" s="139"/>
      <c r="C1855" s="561">
        <v>8</v>
      </c>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8">
        <f t="shared" si="861"/>
        <v>0</v>
      </c>
      <c r="AK1855" s="129">
        <v>523033</v>
      </c>
      <c r="AL1855" s="129">
        <v>0</v>
      </c>
      <c r="AM1855" s="130" t="s">
        <v>165</v>
      </c>
      <c r="AN1855" s="131" t="s">
        <v>2814</v>
      </c>
      <c r="AO1855" s="131" t="s">
        <v>2780</v>
      </c>
      <c r="AP1855" s="131" t="s">
        <v>2814</v>
      </c>
      <c r="AT1855" s="12"/>
      <c r="AU1855" s="12"/>
      <c r="AV1855" s="12"/>
      <c r="AW1855" s="12"/>
      <c r="AX1855" s="12"/>
      <c r="AY1855" s="12"/>
      <c r="AZ1855" s="12"/>
      <c r="BA1855" s="12"/>
      <c r="BB1855" s="14"/>
      <c r="BC1855" s="14"/>
      <c r="BD1855" s="15"/>
      <c r="BE1855" s="137" t="s">
        <v>2815</v>
      </c>
      <c r="BF1855" s="11"/>
      <c r="BG1855" s="11"/>
      <c r="BH1855" s="11"/>
      <c r="BI1855" s="11"/>
      <c r="BJ1855" s="11"/>
      <c r="BK1855" s="11"/>
      <c r="BL1855" s="11"/>
      <c r="BM1855" s="11"/>
      <c r="BN1855" s="11"/>
      <c r="BO1855" s="11"/>
      <c r="BP1855" s="11"/>
      <c r="BQ1855" s="11"/>
      <c r="BR1855" s="11"/>
      <c r="BS1855" s="11"/>
      <c r="BT1855" s="11"/>
      <c r="BU1855" s="11"/>
      <c r="BV1855" s="15"/>
      <c r="BW1855" s="15"/>
      <c r="BX1855" s="15"/>
      <c r="BY1855" s="15"/>
      <c r="BZ1855" s="15"/>
      <c r="CA1855" s="15"/>
      <c r="CB1855" s="15"/>
      <c r="CC1855" s="15"/>
      <c r="CD1855" s="15"/>
      <c r="CE1855" s="15"/>
      <c r="CF1855" s="15"/>
      <c r="CG1855" s="15"/>
      <c r="CH1855" s="15"/>
      <c r="CI1855" s="15"/>
      <c r="CJ1855" s="15"/>
      <c r="CK1855" s="15"/>
      <c r="CL1855" s="15"/>
      <c r="CM1855" s="15"/>
      <c r="CN1855" s="15"/>
      <c r="CO1855" s="15"/>
      <c r="CP1855" s="15"/>
      <c r="CQ1855" s="15"/>
      <c r="CR1855" s="15"/>
      <c r="CS1855" s="15"/>
      <c r="CT1855" s="15"/>
      <c r="CU1855" s="15"/>
      <c r="CV1855" s="15"/>
      <c r="CW1855" s="15"/>
      <c r="CX1855" s="15"/>
      <c r="CY1855" s="15"/>
      <c r="CZ1855" s="15"/>
      <c r="DA1855" s="15"/>
      <c r="DB1855" s="16">
        <f t="shared" si="856"/>
        <v>0</v>
      </c>
      <c r="DC1855" s="16">
        <f t="shared" si="857"/>
        <v>5945</v>
      </c>
      <c r="DD1855" s="16"/>
      <c r="DE1855" s="16"/>
      <c r="DF1855" s="17"/>
      <c r="DG1855" s="16">
        <v>884</v>
      </c>
      <c r="DH1855" s="16">
        <f t="shared" si="858"/>
        <v>523033</v>
      </c>
      <c r="DI1855" s="16">
        <f t="shared" si="858"/>
        <v>0</v>
      </c>
      <c r="DJ1855" s="16">
        <f t="shared" si="859"/>
        <v>5945</v>
      </c>
      <c r="DK1855" s="16">
        <f t="shared" si="860"/>
        <v>23</v>
      </c>
      <c r="DL1855" s="16">
        <f t="shared" si="860"/>
        <v>5945</v>
      </c>
      <c r="DM1855" s="13">
        <v>0</v>
      </c>
      <c r="DN1855" s="16">
        <v>701</v>
      </c>
      <c r="DO1855" s="16"/>
      <c r="DP1855" s="16"/>
      <c r="DQ1855" s="16"/>
      <c r="DR1855" s="16"/>
      <c r="DS1855" s="16"/>
      <c r="DT1855" s="16"/>
      <c r="DU1855" s="16"/>
      <c r="DV1855" s="16"/>
      <c r="DW1855" s="138"/>
      <c r="DX1855" s="137"/>
      <c r="DY1855" s="137"/>
      <c r="DZ1855" s="17"/>
      <c r="EA1855" s="15"/>
      <c r="EB1855" s="15"/>
      <c r="EC1855" s="15"/>
      <c r="ED1855" s="15"/>
    </row>
    <row r="1856" spans="1:134" ht="15" hidden="1" customHeight="1" x14ac:dyDescent="0.3">
      <c r="A1856" s="220"/>
      <c r="B1856" s="139"/>
      <c r="C1856" s="561">
        <v>9</v>
      </c>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8">
        <f t="shared" si="861"/>
        <v>0</v>
      </c>
      <c r="AK1856" s="129">
        <v>523101</v>
      </c>
      <c r="AL1856" s="129">
        <v>0</v>
      </c>
      <c r="AM1856" s="130" t="s">
        <v>165</v>
      </c>
      <c r="AN1856" s="131" t="s">
        <v>2816</v>
      </c>
      <c r="AO1856" s="131" t="s">
        <v>2780</v>
      </c>
      <c r="AP1856" s="131" t="s">
        <v>2816</v>
      </c>
      <c r="AT1856" s="12"/>
      <c r="AU1856" s="12"/>
      <c r="AV1856" s="12"/>
      <c r="AW1856" s="12"/>
      <c r="AX1856" s="12"/>
      <c r="AY1856" s="12"/>
      <c r="AZ1856" s="12"/>
      <c r="BA1856" s="12"/>
      <c r="BB1856" s="14"/>
      <c r="BC1856" s="14"/>
      <c r="BD1856" s="15"/>
      <c r="BE1856" s="137" t="s">
        <v>2817</v>
      </c>
      <c r="BF1856" s="11"/>
      <c r="BG1856" s="11"/>
      <c r="BH1856" s="11"/>
      <c r="BI1856" s="11"/>
      <c r="BJ1856" s="11"/>
      <c r="BK1856" s="11"/>
      <c r="BL1856" s="11"/>
      <c r="BM1856" s="11"/>
      <c r="BN1856" s="11"/>
      <c r="BO1856" s="11"/>
      <c r="BP1856" s="11"/>
      <c r="BQ1856" s="11"/>
      <c r="BR1856" s="11"/>
      <c r="BS1856" s="11"/>
      <c r="BT1856" s="11"/>
      <c r="BU1856" s="11"/>
      <c r="BV1856" s="15"/>
      <c r="BW1856" s="15"/>
      <c r="BX1856" s="15"/>
      <c r="BY1856" s="15"/>
      <c r="BZ1856" s="15"/>
      <c r="CA1856" s="15"/>
      <c r="CB1856" s="15"/>
      <c r="CC1856" s="15"/>
      <c r="CD1856" s="15"/>
      <c r="CE1856" s="15"/>
      <c r="CF1856" s="15"/>
      <c r="CG1856" s="15"/>
      <c r="CH1856" s="15"/>
      <c r="CI1856" s="15"/>
      <c r="CJ1856" s="15"/>
      <c r="CK1856" s="15"/>
      <c r="CL1856" s="15"/>
      <c r="CM1856" s="15"/>
      <c r="CN1856" s="15"/>
      <c r="CO1856" s="15"/>
      <c r="CP1856" s="15"/>
      <c r="CQ1856" s="15"/>
      <c r="CR1856" s="15"/>
      <c r="CS1856" s="15"/>
      <c r="CT1856" s="15"/>
      <c r="CU1856" s="15"/>
      <c r="CV1856" s="15"/>
      <c r="CW1856" s="15"/>
      <c r="CX1856" s="15"/>
      <c r="CY1856" s="15"/>
      <c r="CZ1856" s="15"/>
      <c r="DA1856" s="15"/>
      <c r="DB1856" s="16">
        <f t="shared" si="856"/>
        <v>0</v>
      </c>
      <c r="DC1856" s="16">
        <f t="shared" si="857"/>
        <v>6048</v>
      </c>
      <c r="DD1856" s="16"/>
      <c r="DE1856" s="16"/>
      <c r="DF1856" s="17"/>
      <c r="DG1856" s="16">
        <v>885</v>
      </c>
      <c r="DH1856" s="16">
        <f t="shared" si="858"/>
        <v>523101</v>
      </c>
      <c r="DI1856" s="16">
        <f t="shared" si="858"/>
        <v>0</v>
      </c>
      <c r="DJ1856" s="16">
        <f t="shared" si="859"/>
        <v>6048</v>
      </c>
      <c r="DK1856" s="16">
        <f t="shared" si="860"/>
        <v>23</v>
      </c>
      <c r="DL1856" s="16">
        <f t="shared" si="860"/>
        <v>6048</v>
      </c>
      <c r="DM1856" s="13">
        <v>0</v>
      </c>
      <c r="DN1856" s="16">
        <v>701</v>
      </c>
      <c r="DO1856" s="16"/>
      <c r="DP1856" s="16"/>
      <c r="DQ1856" s="16"/>
      <c r="DR1856" s="16"/>
      <c r="DS1856" s="16"/>
      <c r="DT1856" s="16"/>
      <c r="DU1856" s="16"/>
      <c r="DV1856" s="16"/>
      <c r="DW1856" s="138"/>
      <c r="DX1856" s="137"/>
      <c r="DY1856" s="137"/>
      <c r="DZ1856" s="17"/>
      <c r="EA1856" s="15"/>
      <c r="EB1856" s="15"/>
      <c r="EC1856" s="15"/>
      <c r="ED1856" s="15"/>
    </row>
    <row r="1857" spans="1:134" ht="15" hidden="1" customHeight="1" x14ac:dyDescent="0.3">
      <c r="A1857" s="154"/>
      <c r="B1857" s="139"/>
      <c r="C1857" s="561">
        <v>10</v>
      </c>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8">
        <f t="shared" si="861"/>
        <v>0</v>
      </c>
      <c r="AK1857" s="129">
        <v>523102</v>
      </c>
      <c r="AL1857" s="129">
        <v>0</v>
      </c>
      <c r="AM1857" s="130" t="s">
        <v>165</v>
      </c>
      <c r="AN1857" s="131" t="s">
        <v>2818</v>
      </c>
      <c r="AO1857" s="131" t="s">
        <v>2780</v>
      </c>
      <c r="AP1857" s="131" t="s">
        <v>2818</v>
      </c>
      <c r="AT1857" s="12"/>
      <c r="AU1857" s="12"/>
      <c r="AV1857" s="12"/>
      <c r="AW1857" s="12"/>
      <c r="AX1857" s="12"/>
      <c r="AY1857" s="12"/>
      <c r="AZ1857" s="12"/>
      <c r="BA1857" s="12"/>
      <c r="BB1857" s="14"/>
      <c r="BC1857" s="14"/>
      <c r="BD1857" s="15"/>
      <c r="BE1857" s="137" t="s">
        <v>2819</v>
      </c>
      <c r="BF1857" s="11"/>
      <c r="BG1857" s="11"/>
      <c r="BH1857" s="11"/>
      <c r="BI1857" s="11"/>
      <c r="BJ1857" s="11"/>
      <c r="BK1857" s="11"/>
      <c r="BL1857" s="11"/>
      <c r="BM1857" s="11"/>
      <c r="BN1857" s="11"/>
      <c r="BO1857" s="11"/>
      <c r="BP1857" s="11"/>
      <c r="BQ1857" s="11"/>
      <c r="BR1857" s="11"/>
      <c r="BS1857" s="11"/>
      <c r="BT1857" s="11"/>
      <c r="BU1857" s="11"/>
      <c r="BV1857" s="15"/>
      <c r="BW1857" s="15"/>
      <c r="BX1857" s="15"/>
      <c r="BY1857" s="15"/>
      <c r="BZ1857" s="15"/>
      <c r="CA1857" s="15"/>
      <c r="CB1857" s="15"/>
      <c r="CC1857" s="15"/>
      <c r="CD1857" s="15"/>
      <c r="CE1857" s="15"/>
      <c r="CF1857" s="15"/>
      <c r="CG1857" s="15"/>
      <c r="CH1857" s="15"/>
      <c r="CI1857" s="15"/>
      <c r="CJ1857" s="15"/>
      <c r="CK1857" s="15"/>
      <c r="CL1857" s="15"/>
      <c r="CM1857" s="15"/>
      <c r="CN1857" s="15"/>
      <c r="CO1857" s="15"/>
      <c r="CP1857" s="15"/>
      <c r="CQ1857" s="15"/>
      <c r="CR1857" s="15"/>
      <c r="CS1857" s="15"/>
      <c r="CT1857" s="15"/>
      <c r="CU1857" s="15"/>
      <c r="CV1857" s="15"/>
      <c r="CW1857" s="15"/>
      <c r="CX1857" s="15"/>
      <c r="CY1857" s="15"/>
      <c r="CZ1857" s="15"/>
      <c r="DA1857" s="15"/>
      <c r="DB1857" s="16">
        <f t="shared" si="856"/>
        <v>0</v>
      </c>
      <c r="DC1857" s="16">
        <f t="shared" si="857"/>
        <v>6049</v>
      </c>
      <c r="DD1857" s="16"/>
      <c r="DE1857" s="16"/>
      <c r="DF1857" s="17"/>
      <c r="DG1857" s="16">
        <v>886</v>
      </c>
      <c r="DH1857" s="16">
        <f t="shared" si="858"/>
        <v>523102</v>
      </c>
      <c r="DI1857" s="16">
        <f t="shared" si="858"/>
        <v>0</v>
      </c>
      <c r="DJ1857" s="16">
        <f t="shared" si="859"/>
        <v>6049</v>
      </c>
      <c r="DK1857" s="16">
        <f t="shared" si="860"/>
        <v>23</v>
      </c>
      <c r="DL1857" s="16">
        <f t="shared" si="860"/>
        <v>6049</v>
      </c>
      <c r="DM1857" s="13">
        <v>0</v>
      </c>
      <c r="DN1857" s="16">
        <v>701</v>
      </c>
      <c r="DO1857" s="16"/>
      <c r="DP1857" s="16"/>
      <c r="DQ1857" s="16"/>
      <c r="DR1857" s="16"/>
      <c r="DS1857" s="16"/>
      <c r="DT1857" s="16"/>
      <c r="DU1857" s="16"/>
      <c r="DV1857" s="16"/>
      <c r="DW1857" s="138"/>
      <c r="DX1857" s="137"/>
      <c r="DY1857" s="137"/>
      <c r="DZ1857" s="17"/>
      <c r="EA1857" s="15"/>
      <c r="EB1857" s="15"/>
      <c r="EC1857" s="15"/>
      <c r="ED1857" s="15"/>
    </row>
    <row r="1858" spans="1:134" ht="15" hidden="1" customHeight="1" x14ac:dyDescent="0.3">
      <c r="A1858" s="154"/>
      <c r="B1858" s="139"/>
      <c r="C1858" s="561">
        <v>11</v>
      </c>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8">
        <f t="shared" si="861"/>
        <v>0</v>
      </c>
      <c r="AK1858" s="129">
        <v>523103</v>
      </c>
      <c r="AL1858" s="129">
        <v>0</v>
      </c>
      <c r="AM1858" s="130" t="s">
        <v>165</v>
      </c>
      <c r="AN1858" s="131" t="s">
        <v>2820</v>
      </c>
      <c r="AO1858" s="131" t="s">
        <v>2780</v>
      </c>
      <c r="AP1858" s="131" t="s">
        <v>2820</v>
      </c>
      <c r="AT1858" s="12"/>
      <c r="AU1858" s="12"/>
      <c r="AV1858" s="12"/>
      <c r="AW1858" s="12"/>
      <c r="AX1858" s="12"/>
      <c r="AY1858" s="12"/>
      <c r="AZ1858" s="12"/>
      <c r="BA1858" s="12"/>
      <c r="BB1858" s="14"/>
      <c r="BC1858" s="14"/>
      <c r="BD1858" s="15"/>
      <c r="BE1858" s="137" t="s">
        <v>2821</v>
      </c>
      <c r="BF1858" s="11"/>
      <c r="BG1858" s="11"/>
      <c r="BH1858" s="11"/>
      <c r="BI1858" s="11"/>
      <c r="BJ1858" s="11"/>
      <c r="BK1858" s="11"/>
      <c r="BL1858" s="11"/>
      <c r="BM1858" s="11"/>
      <c r="BN1858" s="11"/>
      <c r="BO1858" s="11"/>
      <c r="BP1858" s="11"/>
      <c r="BQ1858" s="11"/>
      <c r="BR1858" s="11"/>
      <c r="BS1858" s="11"/>
      <c r="BT1858" s="11"/>
      <c r="BU1858" s="11"/>
      <c r="BV1858" s="15"/>
      <c r="BW1858" s="15"/>
      <c r="BX1858" s="15"/>
      <c r="BY1858" s="15"/>
      <c r="BZ1858" s="15"/>
      <c r="CA1858" s="15"/>
      <c r="CB1858" s="15"/>
      <c r="CC1858" s="15"/>
      <c r="CD1858" s="15"/>
      <c r="CE1858" s="15"/>
      <c r="CF1858" s="15"/>
      <c r="CG1858" s="15"/>
      <c r="CH1858" s="15"/>
      <c r="CI1858" s="15"/>
      <c r="CJ1858" s="15"/>
      <c r="CK1858" s="15"/>
      <c r="CL1858" s="15"/>
      <c r="CM1858" s="15"/>
      <c r="CN1858" s="15"/>
      <c r="CO1858" s="15"/>
      <c r="CP1858" s="15"/>
      <c r="CQ1858" s="15"/>
      <c r="CR1858" s="15"/>
      <c r="CS1858" s="15"/>
      <c r="CT1858" s="15"/>
      <c r="CU1858" s="15"/>
      <c r="CV1858" s="15"/>
      <c r="CW1858" s="15"/>
      <c r="CX1858" s="15"/>
      <c r="CY1858" s="15"/>
      <c r="CZ1858" s="15"/>
      <c r="DA1858" s="15"/>
      <c r="DB1858" s="16">
        <f t="shared" si="856"/>
        <v>0</v>
      </c>
      <c r="DC1858" s="16">
        <f t="shared" si="857"/>
        <v>6050</v>
      </c>
      <c r="DD1858" s="16"/>
      <c r="DE1858" s="16"/>
      <c r="DF1858" s="17"/>
      <c r="DG1858" s="16">
        <v>887</v>
      </c>
      <c r="DH1858" s="16">
        <f t="shared" si="858"/>
        <v>523103</v>
      </c>
      <c r="DI1858" s="16">
        <f t="shared" si="858"/>
        <v>0</v>
      </c>
      <c r="DJ1858" s="16">
        <f t="shared" si="859"/>
        <v>6050</v>
      </c>
      <c r="DK1858" s="16">
        <f t="shared" si="860"/>
        <v>23</v>
      </c>
      <c r="DL1858" s="16">
        <f t="shared" si="860"/>
        <v>6050</v>
      </c>
      <c r="DM1858" s="13">
        <v>0</v>
      </c>
      <c r="DN1858" s="16">
        <v>701</v>
      </c>
      <c r="DO1858" s="16"/>
      <c r="DP1858" s="16"/>
      <c r="DQ1858" s="16"/>
      <c r="DR1858" s="16"/>
      <c r="DS1858" s="16"/>
      <c r="DT1858" s="16"/>
      <c r="DU1858" s="16"/>
      <c r="DV1858" s="16"/>
      <c r="DW1858" s="138"/>
      <c r="DX1858" s="137"/>
      <c r="DY1858" s="137"/>
      <c r="DZ1858" s="17"/>
      <c r="EA1858" s="15"/>
      <c r="EB1858" s="15"/>
      <c r="EC1858" s="15"/>
      <c r="ED1858" s="15"/>
    </row>
    <row r="1859" spans="1:134" ht="15" hidden="1" customHeight="1" x14ac:dyDescent="0.3">
      <c r="A1859" s="123"/>
      <c r="B1859" s="139"/>
      <c r="C1859" s="561">
        <v>12</v>
      </c>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8">
        <f t="shared" si="861"/>
        <v>0</v>
      </c>
      <c r="AK1859" s="129">
        <v>523104</v>
      </c>
      <c r="AL1859" s="129">
        <v>0</v>
      </c>
      <c r="AM1859" s="130" t="s">
        <v>165</v>
      </c>
      <c r="AN1859" s="131" t="s">
        <v>2822</v>
      </c>
      <c r="AO1859" s="131" t="s">
        <v>2780</v>
      </c>
      <c r="AP1859" s="131" t="s">
        <v>2822</v>
      </c>
      <c r="AT1859" s="12"/>
      <c r="AU1859" s="12"/>
      <c r="AV1859" s="12"/>
      <c r="AW1859" s="12"/>
      <c r="AX1859" s="12"/>
      <c r="AY1859" s="12"/>
      <c r="AZ1859" s="12"/>
      <c r="BA1859" s="12"/>
      <c r="BB1859" s="14"/>
      <c r="BC1859" s="14"/>
      <c r="BD1859" s="15"/>
      <c r="BE1859" s="137" t="s">
        <v>2823</v>
      </c>
      <c r="BF1859" s="11"/>
      <c r="BG1859" s="11"/>
      <c r="BH1859" s="11"/>
      <c r="BI1859" s="11"/>
      <c r="BJ1859" s="11"/>
      <c r="BK1859" s="11"/>
      <c r="BL1859" s="11"/>
      <c r="BM1859" s="11"/>
      <c r="BN1859" s="11"/>
      <c r="BO1859" s="11"/>
      <c r="BP1859" s="11"/>
      <c r="BQ1859" s="11"/>
      <c r="BR1859" s="11"/>
      <c r="BS1859" s="11"/>
      <c r="BT1859" s="11"/>
      <c r="BU1859" s="11"/>
      <c r="BV1859" s="15"/>
      <c r="BW1859" s="15"/>
      <c r="BX1859" s="15"/>
      <c r="BY1859" s="15"/>
      <c r="BZ1859" s="15"/>
      <c r="CA1859" s="15"/>
      <c r="CB1859" s="15"/>
      <c r="CC1859" s="15"/>
      <c r="CD1859" s="15"/>
      <c r="CE1859" s="15"/>
      <c r="CF1859" s="15"/>
      <c r="CG1859" s="15"/>
      <c r="CH1859" s="15"/>
      <c r="CI1859" s="15"/>
      <c r="CJ1859" s="15"/>
      <c r="CK1859" s="15"/>
      <c r="CL1859" s="15"/>
      <c r="CM1859" s="15"/>
      <c r="CN1859" s="15"/>
      <c r="CO1859" s="15"/>
      <c r="CP1859" s="15"/>
      <c r="CQ1859" s="15"/>
      <c r="CR1859" s="15"/>
      <c r="CS1859" s="15"/>
      <c r="CT1859" s="15"/>
      <c r="CU1859" s="15"/>
      <c r="CV1859" s="15"/>
      <c r="CW1859" s="15"/>
      <c r="CX1859" s="15"/>
      <c r="CY1859" s="15"/>
      <c r="CZ1859" s="15"/>
      <c r="DA1859" s="15"/>
      <c r="DB1859" s="16">
        <f t="shared" si="856"/>
        <v>0</v>
      </c>
      <c r="DC1859" s="16">
        <f t="shared" si="857"/>
        <v>6051</v>
      </c>
      <c r="DD1859" s="16"/>
      <c r="DE1859" s="16"/>
      <c r="DF1859" s="17"/>
      <c r="DG1859" s="16">
        <v>888</v>
      </c>
      <c r="DH1859" s="16">
        <f t="shared" si="858"/>
        <v>523104</v>
      </c>
      <c r="DI1859" s="16">
        <f t="shared" si="858"/>
        <v>0</v>
      </c>
      <c r="DJ1859" s="16">
        <f t="shared" si="859"/>
        <v>6051</v>
      </c>
      <c r="DK1859" s="16">
        <f t="shared" si="860"/>
        <v>23</v>
      </c>
      <c r="DL1859" s="16">
        <f t="shared" si="860"/>
        <v>6051</v>
      </c>
      <c r="DM1859" s="13">
        <v>0</v>
      </c>
      <c r="DN1859" s="16">
        <v>701</v>
      </c>
      <c r="DO1859" s="16"/>
      <c r="DP1859" s="16"/>
      <c r="DQ1859" s="16"/>
      <c r="DR1859" s="16"/>
      <c r="DS1859" s="16"/>
      <c r="DT1859" s="16"/>
      <c r="DU1859" s="16"/>
      <c r="DV1859" s="16"/>
      <c r="DW1859" s="138"/>
      <c r="DX1859" s="137"/>
      <c r="DY1859" s="137"/>
      <c r="DZ1859" s="17"/>
      <c r="EA1859" s="15"/>
      <c r="EB1859" s="15"/>
      <c r="EC1859" s="15"/>
      <c r="ED1859" s="15"/>
    </row>
    <row r="1860" spans="1:134" ht="15" hidden="1" customHeight="1" x14ac:dyDescent="0.3">
      <c r="A1860" s="123"/>
      <c r="B1860" s="139"/>
      <c r="C1860" s="561"/>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8"/>
      <c r="AK1860" s="143"/>
      <c r="AL1860" s="143"/>
      <c r="AM1860" s="144"/>
      <c r="AN1860" s="145"/>
      <c r="AO1860" s="145"/>
      <c r="AP1860" s="145"/>
      <c r="AT1860" s="12"/>
      <c r="AU1860" s="12"/>
      <c r="AV1860" s="12"/>
      <c r="AW1860" s="12"/>
      <c r="AX1860" s="12"/>
      <c r="AY1860" s="12"/>
      <c r="AZ1860" s="12"/>
      <c r="BA1860" s="12"/>
      <c r="BB1860" s="14"/>
      <c r="BC1860" s="14"/>
      <c r="BD1860" s="15"/>
      <c r="BE1860" s="137"/>
      <c r="BF1860" s="11"/>
      <c r="BG1860" s="11"/>
      <c r="BH1860" s="11"/>
      <c r="BI1860" s="11"/>
      <c r="BJ1860" s="11"/>
      <c r="BK1860" s="11"/>
      <c r="BL1860" s="11"/>
      <c r="BM1860" s="11"/>
      <c r="BN1860" s="11"/>
      <c r="BO1860" s="11"/>
      <c r="BP1860" s="11"/>
      <c r="BQ1860" s="11"/>
      <c r="BR1860" s="11"/>
      <c r="BS1860" s="11"/>
      <c r="BT1860" s="11"/>
      <c r="BU1860" s="11"/>
      <c r="BV1860" s="15"/>
      <c r="BW1860" s="15"/>
      <c r="BX1860" s="15"/>
      <c r="BY1860" s="15"/>
      <c r="BZ1860" s="15"/>
      <c r="CA1860" s="15"/>
      <c r="CB1860" s="15"/>
      <c r="CC1860" s="15"/>
      <c r="CD1860" s="15"/>
      <c r="CE1860" s="15"/>
      <c r="CF1860" s="15"/>
      <c r="CG1860" s="15"/>
      <c r="CH1860" s="15"/>
      <c r="CI1860" s="15"/>
      <c r="CJ1860" s="15"/>
      <c r="CK1860" s="15"/>
      <c r="CL1860" s="15"/>
      <c r="CM1860" s="15"/>
      <c r="CN1860" s="15"/>
      <c r="CO1860" s="15"/>
      <c r="CP1860" s="15"/>
      <c r="CQ1860" s="15"/>
      <c r="CR1860" s="15"/>
      <c r="CS1860" s="15"/>
      <c r="CT1860" s="15"/>
      <c r="CU1860" s="15"/>
      <c r="CV1860" s="15"/>
      <c r="CW1860" s="15"/>
      <c r="CX1860" s="15"/>
      <c r="CY1860" s="15"/>
      <c r="CZ1860" s="15"/>
      <c r="DA1860" s="15"/>
      <c r="DB1860" s="16"/>
      <c r="DC1860" s="16"/>
      <c r="DD1860" s="16"/>
      <c r="DE1860" s="16"/>
      <c r="DF1860" s="17"/>
      <c r="DG1860" s="16"/>
      <c r="DH1860" s="16"/>
      <c r="DI1860" s="16"/>
      <c r="DJ1860" s="16"/>
      <c r="DK1860" s="16"/>
      <c r="DL1860" s="16"/>
      <c r="DM1860" s="128"/>
      <c r="DN1860" s="16"/>
      <c r="DO1860" s="16"/>
      <c r="DP1860" s="16"/>
      <c r="DQ1860" s="16"/>
      <c r="DR1860" s="16"/>
      <c r="DS1860" s="16"/>
      <c r="DT1860" s="16"/>
      <c r="DU1860" s="16"/>
      <c r="DV1860" s="16"/>
      <c r="DW1860" s="138"/>
      <c r="DX1860" s="137"/>
      <c r="DY1860" s="137"/>
      <c r="DZ1860" s="17"/>
      <c r="EA1860" s="15"/>
      <c r="EB1860" s="15"/>
      <c r="EC1860" s="15"/>
      <c r="ED1860" s="15"/>
    </row>
    <row r="1861" spans="1:134" ht="15" hidden="1" customHeight="1" x14ac:dyDescent="0.3">
      <c r="A1861" s="342" t="s">
        <v>1454</v>
      </c>
      <c r="B1861" s="139"/>
      <c r="C1861" s="561" t="s">
        <v>2824</v>
      </c>
      <c r="D1861" s="151"/>
      <c r="E1861" s="151"/>
      <c r="F1861" s="151"/>
      <c r="G1861" s="151" t="s">
        <v>184</v>
      </c>
      <c r="H1861" s="151"/>
      <c r="I1861" s="151"/>
      <c r="J1861" s="151"/>
      <c r="K1861" s="151"/>
      <c r="L1861" s="151"/>
      <c r="M1861" s="151"/>
      <c r="N1861" s="151"/>
      <c r="O1861" s="151"/>
      <c r="P1861" s="151"/>
      <c r="Q1861" s="151"/>
      <c r="R1861" s="151"/>
      <c r="S1861" s="151"/>
      <c r="T1861" s="151"/>
      <c r="U1861" s="151"/>
      <c r="V1861" s="151"/>
      <c r="W1861" s="151"/>
      <c r="X1861" s="151"/>
      <c r="Y1861" s="151"/>
      <c r="Z1861" s="151"/>
      <c r="AA1861" s="151"/>
      <c r="AB1861" s="151"/>
      <c r="AC1861" s="151"/>
      <c r="AD1861" s="151"/>
      <c r="AE1861" s="151"/>
      <c r="AF1861" s="151"/>
      <c r="AG1861" s="151"/>
      <c r="AH1861" s="151"/>
      <c r="AI1861" s="151"/>
      <c r="AJ1861" s="128">
        <f>IF($DM1861=0,0,(IF(_xlfn.BITAND($DM1861, 128),"8,", "") &amp; IF(_xlfn.BITAND($DM1861,64),"7,", "") &amp; IF(_xlfn.BITAND($DM1861,7), _xlfn.BITAND($DM1861,7) &amp; ",", "") &amp; IF(_xlfn.BITAND($DM1861, 56), _xlfn.BITAND($DM1861, 56)/8, "")))</f>
        <v>0</v>
      </c>
      <c r="AK1861" s="129">
        <v>523026</v>
      </c>
      <c r="AL1861" s="129">
        <v>1</v>
      </c>
      <c r="AM1861" s="130" t="s">
        <v>165</v>
      </c>
      <c r="AN1861" s="131" t="s">
        <v>2825</v>
      </c>
      <c r="AO1861" s="131" t="s">
        <v>1511</v>
      </c>
      <c r="AP1861" s="131" t="s">
        <v>2825</v>
      </c>
      <c r="AQ1861" s="132" t="s">
        <v>2826</v>
      </c>
      <c r="AR1861" s="198">
        <v>13</v>
      </c>
      <c r="AS1861" s="12" t="s">
        <v>2798</v>
      </c>
      <c r="AT1861" s="135">
        <v>60</v>
      </c>
      <c r="AU1861" s="135">
        <v>40</v>
      </c>
      <c r="AV1861" s="12" t="s">
        <v>259</v>
      </c>
      <c r="AW1861" s="135">
        <v>0</v>
      </c>
      <c r="AX1861" s="135">
        <v>0</v>
      </c>
      <c r="AY1861" s="135">
        <v>0</v>
      </c>
      <c r="AZ1861" s="135">
        <v>0</v>
      </c>
      <c r="BA1861" s="135">
        <v>0</v>
      </c>
      <c r="BB1861" s="136"/>
      <c r="BC1861" s="136"/>
      <c r="BD1861" s="15"/>
      <c r="BE1861" s="137" t="s">
        <v>2824</v>
      </c>
      <c r="BF1861" s="11"/>
      <c r="BG1861" s="11"/>
      <c r="BH1861" s="11"/>
      <c r="BI1861" s="11"/>
      <c r="BJ1861" s="11"/>
      <c r="BK1861" s="11"/>
      <c r="BL1861" s="11"/>
      <c r="BM1861" s="11"/>
      <c r="BN1861" s="11"/>
      <c r="BO1861" s="11"/>
      <c r="BP1861" s="11"/>
      <c r="BQ1861" s="11"/>
      <c r="BR1861" s="11"/>
      <c r="BS1861" s="11"/>
      <c r="BT1861" s="11"/>
      <c r="BU1861" s="11"/>
      <c r="BV1861" s="15">
        <f>IF(UPPER(TRIM(D1861))="X",1,0)</f>
        <v>0</v>
      </c>
      <c r="BW1861" s="15">
        <f>IF(UPPER(TRIM(E1861))="X",1,0)</f>
        <v>0</v>
      </c>
      <c r="BX1861" s="15">
        <f>IF(UPPER(TRIM(F1861))="X",1,0)</f>
        <v>0</v>
      </c>
      <c r="BY1861" s="15">
        <f>IF(UPPER(TRIM(G1861))="X",1,0)</f>
        <v>1</v>
      </c>
      <c r="BZ1861" s="15">
        <f>IF(UPPER(TRIM(H1861))="X",1,0)</f>
        <v>0</v>
      </c>
      <c r="CA1861" s="15">
        <f>IF(UPPER(TRIM(J1861))="X",1,0)</f>
        <v>0</v>
      </c>
      <c r="CB1861" s="15">
        <f>IF(UPPER(TRIM(L1861))="X",1,0)</f>
        <v>0</v>
      </c>
      <c r="CC1861" s="15">
        <f>IF(UPPER(TRIM(M1861))="X",1,0)</f>
        <v>0</v>
      </c>
      <c r="CD1861" s="15">
        <f>IF(UPPER(TRIM(I1861))="X",1,0)</f>
        <v>0</v>
      </c>
      <c r="CE1861" s="15">
        <f>IF(UPPER(TRIM(K1861))="X",1,0)</f>
        <v>0</v>
      </c>
      <c r="CF1861" s="15">
        <f t="shared" ref="CF1861:CX1861" si="862">IF(UPPER(TRIM(N1861))="X",1,0)</f>
        <v>0</v>
      </c>
      <c r="CG1861" s="15">
        <f t="shared" si="862"/>
        <v>0</v>
      </c>
      <c r="CH1861" s="15">
        <f t="shared" si="862"/>
        <v>0</v>
      </c>
      <c r="CI1861" s="15">
        <f t="shared" si="862"/>
        <v>0</v>
      </c>
      <c r="CJ1861" s="15">
        <f t="shared" si="862"/>
        <v>0</v>
      </c>
      <c r="CK1861" s="15">
        <f t="shared" si="862"/>
        <v>0</v>
      </c>
      <c r="CL1861" s="15">
        <f t="shared" si="862"/>
        <v>0</v>
      </c>
      <c r="CM1861" s="15">
        <f t="shared" si="862"/>
        <v>0</v>
      </c>
      <c r="CN1861" s="15">
        <f t="shared" si="862"/>
        <v>0</v>
      </c>
      <c r="CO1861" s="15">
        <f t="shared" si="862"/>
        <v>0</v>
      </c>
      <c r="CP1861" s="15">
        <f t="shared" si="862"/>
        <v>0</v>
      </c>
      <c r="CQ1861" s="15">
        <f t="shared" si="862"/>
        <v>0</v>
      </c>
      <c r="CR1861" s="15">
        <f t="shared" si="862"/>
        <v>0</v>
      </c>
      <c r="CS1861" s="15">
        <f t="shared" si="862"/>
        <v>0</v>
      </c>
      <c r="CT1861" s="15">
        <f t="shared" si="862"/>
        <v>0</v>
      </c>
      <c r="CU1861" s="15">
        <f t="shared" si="862"/>
        <v>0</v>
      </c>
      <c r="CV1861" s="15">
        <f t="shared" si="862"/>
        <v>0</v>
      </c>
      <c r="CW1861" s="15">
        <f t="shared" si="862"/>
        <v>0</v>
      </c>
      <c r="CX1861" s="15">
        <f t="shared" si="862"/>
        <v>0</v>
      </c>
      <c r="CY1861" s="15">
        <v>0</v>
      </c>
      <c r="CZ1861" s="15">
        <f>IF(UPPER(TRIM(AH1861))="X",1,0)</f>
        <v>0</v>
      </c>
      <c r="DA1861" s="15">
        <v>0</v>
      </c>
      <c r="DB1861" s="16">
        <f t="shared" ref="DB1861:DB1872" si="863">IF(UPPER(TRIM(AM1861))="P", 0, IF(UPPER(TRIM(AM1861))="C", 16384, IF(UPPER(TRIM(AM1861))="B", 32768, IF(UPPER(TRIM(AM1861))="U", 49152, -1))))</f>
        <v>0</v>
      </c>
      <c r="DC1861" s="16">
        <f t="shared" ref="DC1861:DC1872" si="864">HEX2DEC(AN1861)</f>
        <v>5926</v>
      </c>
      <c r="DD1861" s="16">
        <f>IF(UPPER(TRIM(BB1861))="",0,IF(UPPER(TRIM(BB1861))="M",32,IF(UPPER(TRIM(BB1861))="H",64,IF(UPPER(TRIM(BB1861))="I",128,-1))))</f>
        <v>0</v>
      </c>
      <c r="DE1861" s="16">
        <f>IF(UPPER(TRIM(BC1861))="",0, IF(UPPER(TRIM(BC1861))="U",1,IF(UPPER(TRIM(BC1861))="A",2,IF(UPPER(TRIM(BC1861))="B1",4,IF(UPPER(TRIM(BC1861))="B2",8,IF(UPPER(TRIM(BC1861))="C",16,-1))))))</f>
        <v>0</v>
      </c>
      <c r="DF1861" s="17"/>
      <c r="DG1861" s="16">
        <v>889</v>
      </c>
      <c r="DH1861" s="16">
        <f t="shared" ref="DH1861:DI1872" si="865">AK1861</f>
        <v>523026</v>
      </c>
      <c r="DI1861" s="16">
        <f t="shared" si="865"/>
        <v>1</v>
      </c>
      <c r="DJ1861" s="16">
        <f t="shared" ref="DJ1861:DJ1872" si="866">DB1861 + DC1861</f>
        <v>5926</v>
      </c>
      <c r="DK1861" s="16">
        <f t="shared" ref="DK1861:DL1872" si="867">HEX2DEC(AO1861)</f>
        <v>22</v>
      </c>
      <c r="DL1861" s="16">
        <f t="shared" si="867"/>
        <v>5926</v>
      </c>
      <c r="DM1861" s="13">
        <v>0</v>
      </c>
      <c r="DN1861" s="16">
        <v>702</v>
      </c>
      <c r="DO1861" s="16">
        <f>BV1861*2^15+BW1861*2^14+BX1861*2^13+BY1861*2^12+BZ1861*2^11+CA1861*2^10+CB1861*2^9+CC1861*2^8+CD1861*2^7+CE1861*2^6+CF1861*2^5+CG1861*2^4+CH1861*2^3+CI1861*2^2+CJ1861*2^1+CK1861*2^0</f>
        <v>4096</v>
      </c>
      <c r="DP1861" s="16">
        <f>CL1861*2^15+CM1861*2^14+CN1861*2^13+CO1861*2^12+CP1861*2^11+CQ1861*2^10+CR1861*2^9+CS1861*2^8+CT1861*2^7+CU1861*2^6+CV1861*2^5+CW1861*2^4+CX1861*2^3+CY1861*2^2+CZ1861*2^1+DA1861*2^0</f>
        <v>0</v>
      </c>
      <c r="DQ1861" s="16">
        <f>IF(DS1861=2,AT1861*1000,AT1861)</f>
        <v>60000</v>
      </c>
      <c r="DR1861" s="16">
        <f>IF(DT1861=2,AU1861*1000,AU1861)</f>
        <v>40000</v>
      </c>
      <c r="DS1861" s="16">
        <v>2</v>
      </c>
      <c r="DT1861" s="16">
        <v>2</v>
      </c>
      <c r="DU1861" s="16">
        <f>MAX(0,MIN(AX1861,3))*2^14+MAX(0,MIN(AY1861,3))*2^12+MAX(0,MIN(AZ1861,3))*2^10+MAX(0,MIN(BA1861,3))*2^8+IF(AW1861&lt;0,31,IF(AW1861&gt;30,30,AW1861))</f>
        <v>0</v>
      </c>
      <c r="DV1861" s="16">
        <f>DD1861 + DE1861</f>
        <v>0</v>
      </c>
      <c r="DW1861" s="138"/>
      <c r="DX1861" s="137"/>
      <c r="DY1861" s="137"/>
      <c r="DZ1861" s="17"/>
      <c r="EA1861" s="15"/>
      <c r="EB1861" s="15"/>
      <c r="EC1861" s="15"/>
      <c r="ED1861" s="15"/>
    </row>
    <row r="1862" spans="1:134" ht="15" hidden="1" customHeight="1" x14ac:dyDescent="0.3">
      <c r="A1862" s="342" t="s">
        <v>1456</v>
      </c>
      <c r="B1862" s="139"/>
      <c r="C1862" s="561">
        <v>2</v>
      </c>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8">
        <f t="shared" ref="AJ1862:AJ1872" si="868">IF($DM1862=0,0,(IF(_xlfn.BITAND($DM1862, 128),"8,", "") &amp; IF(_xlfn.BITAND($DM1862,64),"7,", "") &amp; IF(_xlfn.BITAND($DM1862,7), _xlfn.BITAND($DM1862,7) &amp; ",", "") &amp; IF(_xlfn.BITAND($DM1862, 56), _xlfn.BITAND($DM1862, 56)/8, "")))</f>
        <v>0</v>
      </c>
      <c r="AK1862" s="129">
        <v>523027</v>
      </c>
      <c r="AL1862" s="129">
        <v>1</v>
      </c>
      <c r="AM1862" s="130" t="s">
        <v>165</v>
      </c>
      <c r="AN1862" s="131" t="s">
        <v>2827</v>
      </c>
      <c r="AO1862" s="131" t="s">
        <v>1511</v>
      </c>
      <c r="AP1862" s="131" t="s">
        <v>2827</v>
      </c>
      <c r="AT1862" s="12"/>
      <c r="AU1862" s="12"/>
      <c r="AV1862" s="12"/>
      <c r="AW1862" s="12"/>
      <c r="AX1862" s="12"/>
      <c r="AY1862" s="12"/>
      <c r="AZ1862" s="12"/>
      <c r="BA1862" s="12"/>
      <c r="BB1862" s="14"/>
      <c r="BC1862" s="14"/>
      <c r="BD1862" s="15"/>
      <c r="BE1862" s="137" t="s">
        <v>2828</v>
      </c>
      <c r="BF1862" s="11"/>
      <c r="BG1862" s="11"/>
      <c r="BH1862" s="11"/>
      <c r="BI1862" s="11"/>
      <c r="BJ1862" s="11"/>
      <c r="BK1862" s="11"/>
      <c r="BL1862" s="11"/>
      <c r="BM1862" s="11"/>
      <c r="BN1862" s="11"/>
      <c r="BO1862" s="11"/>
      <c r="BP1862" s="11"/>
      <c r="BQ1862" s="11"/>
      <c r="BR1862" s="11"/>
      <c r="BS1862" s="11"/>
      <c r="BT1862" s="11"/>
      <c r="BU1862" s="11"/>
      <c r="BV1862" s="15"/>
      <c r="BW1862" s="15"/>
      <c r="BX1862" s="15"/>
      <c r="BY1862" s="15"/>
      <c r="BZ1862" s="15"/>
      <c r="CA1862" s="15"/>
      <c r="CB1862" s="15"/>
      <c r="CC1862" s="15"/>
      <c r="CD1862" s="15"/>
      <c r="CE1862" s="15"/>
      <c r="CF1862" s="15"/>
      <c r="CG1862" s="15"/>
      <c r="CH1862" s="15"/>
      <c r="CI1862" s="15"/>
      <c r="CJ1862" s="15"/>
      <c r="CK1862" s="15"/>
      <c r="CL1862" s="15"/>
      <c r="CM1862" s="15"/>
      <c r="CN1862" s="15"/>
      <c r="CO1862" s="15"/>
      <c r="CP1862" s="15"/>
      <c r="CQ1862" s="15"/>
      <c r="CR1862" s="15"/>
      <c r="CS1862" s="15"/>
      <c r="CT1862" s="15"/>
      <c r="CU1862" s="15"/>
      <c r="CV1862" s="15"/>
      <c r="CW1862" s="15"/>
      <c r="CX1862" s="15"/>
      <c r="CY1862" s="15"/>
      <c r="CZ1862" s="15"/>
      <c r="DA1862" s="15"/>
      <c r="DB1862" s="16">
        <f t="shared" si="863"/>
        <v>0</v>
      </c>
      <c r="DC1862" s="16">
        <f t="shared" si="864"/>
        <v>5928</v>
      </c>
      <c r="DD1862" s="16"/>
      <c r="DE1862" s="16"/>
      <c r="DF1862" s="17"/>
      <c r="DG1862" s="16">
        <v>890</v>
      </c>
      <c r="DH1862" s="16">
        <f t="shared" si="865"/>
        <v>523027</v>
      </c>
      <c r="DI1862" s="16">
        <f t="shared" si="865"/>
        <v>1</v>
      </c>
      <c r="DJ1862" s="16">
        <f t="shared" si="866"/>
        <v>5928</v>
      </c>
      <c r="DK1862" s="16">
        <f t="shared" si="867"/>
        <v>22</v>
      </c>
      <c r="DL1862" s="16">
        <f t="shared" si="867"/>
        <v>5928</v>
      </c>
      <c r="DM1862" s="13">
        <v>0</v>
      </c>
      <c r="DN1862" s="16">
        <v>702</v>
      </c>
      <c r="DO1862" s="16"/>
      <c r="DP1862" s="16"/>
      <c r="DQ1862" s="16"/>
      <c r="DR1862" s="16"/>
      <c r="DS1862" s="16"/>
      <c r="DT1862" s="16"/>
      <c r="DU1862" s="16"/>
      <c r="DV1862" s="16"/>
      <c r="DW1862" s="138"/>
      <c r="DX1862" s="137"/>
      <c r="DY1862" s="137"/>
      <c r="DZ1862" s="17"/>
      <c r="EA1862" s="15"/>
      <c r="EB1862" s="15"/>
      <c r="EC1862" s="15"/>
      <c r="ED1862" s="15"/>
    </row>
    <row r="1863" spans="1:134" ht="15" hidden="1" customHeight="1" x14ac:dyDescent="0.3">
      <c r="A1863" s="342" t="s">
        <v>229</v>
      </c>
      <c r="B1863" s="139"/>
      <c r="C1863" s="561">
        <v>3</v>
      </c>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8">
        <f t="shared" si="868"/>
        <v>0</v>
      </c>
      <c r="AK1863" s="129">
        <v>523028</v>
      </c>
      <c r="AL1863" s="129">
        <v>1</v>
      </c>
      <c r="AM1863" s="130" t="s">
        <v>165</v>
      </c>
      <c r="AN1863" s="131" t="s">
        <v>2829</v>
      </c>
      <c r="AO1863" s="131" t="s">
        <v>1511</v>
      </c>
      <c r="AP1863" s="131" t="s">
        <v>2829</v>
      </c>
      <c r="AT1863" s="12"/>
      <c r="AU1863" s="12"/>
      <c r="AV1863" s="12"/>
      <c r="AW1863" s="12"/>
      <c r="AX1863" s="12"/>
      <c r="AY1863" s="12"/>
      <c r="AZ1863" s="12"/>
      <c r="BA1863" s="12"/>
      <c r="BB1863" s="14"/>
      <c r="BC1863" s="14"/>
      <c r="BD1863" s="15"/>
      <c r="BE1863" s="137" t="s">
        <v>2830</v>
      </c>
      <c r="BF1863" s="11"/>
      <c r="BG1863" s="11"/>
      <c r="BH1863" s="11"/>
      <c r="BI1863" s="11"/>
      <c r="BJ1863" s="11"/>
      <c r="BK1863" s="11"/>
      <c r="BL1863" s="11"/>
      <c r="BM1863" s="11"/>
      <c r="BN1863" s="11"/>
      <c r="BO1863" s="11"/>
      <c r="BP1863" s="11"/>
      <c r="BQ1863" s="11"/>
      <c r="BR1863" s="11"/>
      <c r="BS1863" s="11"/>
      <c r="BT1863" s="11"/>
      <c r="BU1863" s="11"/>
      <c r="BV1863" s="15"/>
      <c r="BW1863" s="15"/>
      <c r="BX1863" s="15"/>
      <c r="BY1863" s="15"/>
      <c r="BZ1863" s="15"/>
      <c r="CA1863" s="15"/>
      <c r="CB1863" s="15"/>
      <c r="CC1863" s="15"/>
      <c r="CD1863" s="15"/>
      <c r="CE1863" s="15"/>
      <c r="CF1863" s="15"/>
      <c r="CG1863" s="15"/>
      <c r="CH1863" s="15"/>
      <c r="CI1863" s="15"/>
      <c r="CJ1863" s="15"/>
      <c r="CK1863" s="15"/>
      <c r="CL1863" s="15"/>
      <c r="CM1863" s="15"/>
      <c r="CN1863" s="15"/>
      <c r="CO1863" s="15"/>
      <c r="CP1863" s="15"/>
      <c r="CQ1863" s="15"/>
      <c r="CR1863" s="15"/>
      <c r="CS1863" s="15"/>
      <c r="CT1863" s="15"/>
      <c r="CU1863" s="15"/>
      <c r="CV1863" s="15"/>
      <c r="CW1863" s="15"/>
      <c r="CX1863" s="15"/>
      <c r="CY1863" s="15"/>
      <c r="CZ1863" s="15"/>
      <c r="DA1863" s="15"/>
      <c r="DB1863" s="16">
        <f t="shared" si="863"/>
        <v>0</v>
      </c>
      <c r="DC1863" s="16">
        <f t="shared" si="864"/>
        <v>5936</v>
      </c>
      <c r="DD1863" s="16"/>
      <c r="DE1863" s="16"/>
      <c r="DF1863" s="17"/>
      <c r="DG1863" s="16">
        <v>891</v>
      </c>
      <c r="DH1863" s="16">
        <f t="shared" si="865"/>
        <v>523028</v>
      </c>
      <c r="DI1863" s="16">
        <f t="shared" si="865"/>
        <v>1</v>
      </c>
      <c r="DJ1863" s="16">
        <f t="shared" si="866"/>
        <v>5936</v>
      </c>
      <c r="DK1863" s="16">
        <f t="shared" si="867"/>
        <v>22</v>
      </c>
      <c r="DL1863" s="16">
        <f t="shared" si="867"/>
        <v>5936</v>
      </c>
      <c r="DM1863" s="13">
        <v>0</v>
      </c>
      <c r="DN1863" s="16">
        <v>702</v>
      </c>
      <c r="DO1863" s="16"/>
      <c r="DP1863" s="16"/>
      <c r="DQ1863" s="16"/>
      <c r="DR1863" s="16"/>
      <c r="DS1863" s="16"/>
      <c r="DT1863" s="16"/>
      <c r="DU1863" s="16"/>
      <c r="DV1863" s="16"/>
      <c r="DW1863" s="138"/>
      <c r="DX1863" s="137"/>
      <c r="DY1863" s="137"/>
      <c r="DZ1863" s="17"/>
      <c r="EA1863" s="15"/>
      <c r="EB1863" s="15"/>
      <c r="EC1863" s="15"/>
      <c r="ED1863" s="15"/>
    </row>
    <row r="1864" spans="1:134" ht="15" hidden="1" customHeight="1" x14ac:dyDescent="0.3">
      <c r="A1864" s="220"/>
      <c r="B1864" s="139"/>
      <c r="C1864" s="561">
        <v>4</v>
      </c>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8">
        <f t="shared" si="868"/>
        <v>0</v>
      </c>
      <c r="AK1864" s="129">
        <v>523029</v>
      </c>
      <c r="AL1864" s="129">
        <v>1</v>
      </c>
      <c r="AM1864" s="130" t="s">
        <v>165</v>
      </c>
      <c r="AN1864" s="131" t="s">
        <v>2831</v>
      </c>
      <c r="AO1864" s="131" t="s">
        <v>1511</v>
      </c>
      <c r="AP1864" s="131" t="s">
        <v>2831</v>
      </c>
      <c r="AT1864" s="12"/>
      <c r="AU1864" s="12"/>
      <c r="AV1864" s="12"/>
      <c r="AW1864" s="12"/>
      <c r="AX1864" s="12"/>
      <c r="AY1864" s="12"/>
      <c r="AZ1864" s="12"/>
      <c r="BA1864" s="12"/>
      <c r="BB1864" s="14"/>
      <c r="BC1864" s="14"/>
      <c r="BD1864" s="15"/>
      <c r="BE1864" s="137" t="s">
        <v>2832</v>
      </c>
      <c r="BF1864" s="11"/>
      <c r="BG1864" s="11"/>
      <c r="BH1864" s="11"/>
      <c r="BI1864" s="11"/>
      <c r="BJ1864" s="11"/>
      <c r="BK1864" s="11"/>
      <c r="BL1864" s="11"/>
      <c r="BM1864" s="11"/>
      <c r="BN1864" s="11"/>
      <c r="BO1864" s="11"/>
      <c r="BP1864" s="11"/>
      <c r="BQ1864" s="11"/>
      <c r="BR1864" s="11"/>
      <c r="BS1864" s="11"/>
      <c r="BT1864" s="11"/>
      <c r="BU1864" s="11"/>
      <c r="BV1864" s="15"/>
      <c r="BW1864" s="15"/>
      <c r="BX1864" s="15"/>
      <c r="BY1864" s="15"/>
      <c r="BZ1864" s="15"/>
      <c r="CA1864" s="15"/>
      <c r="CB1864" s="15"/>
      <c r="CC1864" s="15"/>
      <c r="CD1864" s="15"/>
      <c r="CE1864" s="15"/>
      <c r="CF1864" s="15"/>
      <c r="CG1864" s="15"/>
      <c r="CH1864" s="15"/>
      <c r="CI1864" s="15"/>
      <c r="CJ1864" s="15"/>
      <c r="CK1864" s="15"/>
      <c r="CL1864" s="15"/>
      <c r="CM1864" s="15"/>
      <c r="CN1864" s="15"/>
      <c r="CO1864" s="15"/>
      <c r="CP1864" s="15"/>
      <c r="CQ1864" s="15"/>
      <c r="CR1864" s="15"/>
      <c r="CS1864" s="15"/>
      <c r="CT1864" s="15"/>
      <c r="CU1864" s="15"/>
      <c r="CV1864" s="15"/>
      <c r="CW1864" s="15"/>
      <c r="CX1864" s="15"/>
      <c r="CY1864" s="15"/>
      <c r="CZ1864" s="15"/>
      <c r="DA1864" s="15"/>
      <c r="DB1864" s="16">
        <f t="shared" si="863"/>
        <v>0</v>
      </c>
      <c r="DC1864" s="16">
        <f t="shared" si="864"/>
        <v>5938</v>
      </c>
      <c r="DD1864" s="16"/>
      <c r="DE1864" s="16"/>
      <c r="DF1864" s="17"/>
      <c r="DG1864" s="16">
        <v>892</v>
      </c>
      <c r="DH1864" s="16">
        <f t="shared" si="865"/>
        <v>523029</v>
      </c>
      <c r="DI1864" s="16">
        <f t="shared" si="865"/>
        <v>1</v>
      </c>
      <c r="DJ1864" s="16">
        <f t="shared" si="866"/>
        <v>5938</v>
      </c>
      <c r="DK1864" s="16">
        <f t="shared" si="867"/>
        <v>22</v>
      </c>
      <c r="DL1864" s="16">
        <f t="shared" si="867"/>
        <v>5938</v>
      </c>
      <c r="DM1864" s="13">
        <v>0</v>
      </c>
      <c r="DN1864" s="16">
        <v>702</v>
      </c>
      <c r="DO1864" s="16"/>
      <c r="DP1864" s="16"/>
      <c r="DQ1864" s="16"/>
      <c r="DR1864" s="16"/>
      <c r="DS1864" s="16"/>
      <c r="DT1864" s="16"/>
      <c r="DU1864" s="16"/>
      <c r="DV1864" s="16"/>
      <c r="DW1864" s="138"/>
      <c r="DX1864" s="137"/>
      <c r="DY1864" s="137"/>
      <c r="DZ1864" s="17"/>
      <c r="EA1864" s="15"/>
      <c r="EB1864" s="15"/>
      <c r="EC1864" s="15"/>
      <c r="ED1864" s="15"/>
    </row>
    <row r="1865" spans="1:134" ht="15" hidden="1" customHeight="1" x14ac:dyDescent="0.3">
      <c r="A1865" s="220"/>
      <c r="B1865" s="139"/>
      <c r="C1865" s="561">
        <v>5</v>
      </c>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8">
        <f t="shared" si="868"/>
        <v>0</v>
      </c>
      <c r="AK1865" s="129">
        <v>523030</v>
      </c>
      <c r="AL1865" s="129">
        <v>1</v>
      </c>
      <c r="AM1865" s="130" t="s">
        <v>165</v>
      </c>
      <c r="AN1865" s="131" t="s">
        <v>2833</v>
      </c>
      <c r="AO1865" s="131" t="s">
        <v>1511</v>
      </c>
      <c r="AP1865" s="131" t="s">
        <v>2833</v>
      </c>
      <c r="AT1865" s="12"/>
      <c r="AU1865" s="12"/>
      <c r="AV1865" s="12"/>
      <c r="AW1865" s="12"/>
      <c r="AX1865" s="12"/>
      <c r="AY1865" s="12"/>
      <c r="AZ1865" s="12"/>
      <c r="BA1865" s="12"/>
      <c r="BB1865" s="14"/>
      <c r="BC1865" s="14"/>
      <c r="BD1865" s="15"/>
      <c r="BE1865" s="137" t="s">
        <v>2834</v>
      </c>
      <c r="BF1865" s="11"/>
      <c r="BG1865" s="11"/>
      <c r="BH1865" s="11"/>
      <c r="BI1865" s="11"/>
      <c r="BJ1865" s="11"/>
      <c r="BK1865" s="11"/>
      <c r="BL1865" s="11"/>
      <c r="BM1865" s="11"/>
      <c r="BN1865" s="11"/>
      <c r="BO1865" s="11"/>
      <c r="BP1865" s="11"/>
      <c r="BQ1865" s="11"/>
      <c r="BR1865" s="11"/>
      <c r="BS1865" s="11"/>
      <c r="BT1865" s="11"/>
      <c r="BU1865" s="11"/>
      <c r="BV1865" s="15"/>
      <c r="BW1865" s="15"/>
      <c r="BX1865" s="15"/>
      <c r="BY1865" s="15"/>
      <c r="BZ1865" s="15"/>
      <c r="CA1865" s="15"/>
      <c r="CB1865" s="15"/>
      <c r="CC1865" s="15"/>
      <c r="CD1865" s="15"/>
      <c r="CE1865" s="15"/>
      <c r="CF1865" s="15"/>
      <c r="CG1865" s="15"/>
      <c r="CH1865" s="15"/>
      <c r="CI1865" s="15"/>
      <c r="CJ1865" s="15"/>
      <c r="CK1865" s="15"/>
      <c r="CL1865" s="15"/>
      <c r="CM1865" s="15"/>
      <c r="CN1865" s="15"/>
      <c r="CO1865" s="15"/>
      <c r="CP1865" s="15"/>
      <c r="CQ1865" s="15"/>
      <c r="CR1865" s="15"/>
      <c r="CS1865" s="15"/>
      <c r="CT1865" s="15"/>
      <c r="CU1865" s="15"/>
      <c r="CV1865" s="15"/>
      <c r="CW1865" s="15"/>
      <c r="CX1865" s="15"/>
      <c r="CY1865" s="15"/>
      <c r="CZ1865" s="15"/>
      <c r="DA1865" s="15"/>
      <c r="DB1865" s="16">
        <f t="shared" si="863"/>
        <v>0</v>
      </c>
      <c r="DC1865" s="16">
        <f t="shared" si="864"/>
        <v>5940</v>
      </c>
      <c r="DD1865" s="16"/>
      <c r="DE1865" s="16"/>
      <c r="DF1865" s="17"/>
      <c r="DG1865" s="16">
        <v>893</v>
      </c>
      <c r="DH1865" s="16">
        <f t="shared" si="865"/>
        <v>523030</v>
      </c>
      <c r="DI1865" s="16">
        <f t="shared" si="865"/>
        <v>1</v>
      </c>
      <c r="DJ1865" s="16">
        <f t="shared" si="866"/>
        <v>5940</v>
      </c>
      <c r="DK1865" s="16">
        <f t="shared" si="867"/>
        <v>22</v>
      </c>
      <c r="DL1865" s="16">
        <f t="shared" si="867"/>
        <v>5940</v>
      </c>
      <c r="DM1865" s="13">
        <v>0</v>
      </c>
      <c r="DN1865" s="16">
        <v>702</v>
      </c>
      <c r="DO1865" s="16"/>
      <c r="DP1865" s="16"/>
      <c r="DQ1865" s="16"/>
      <c r="DR1865" s="16"/>
      <c r="DS1865" s="16"/>
      <c r="DT1865" s="16"/>
      <c r="DU1865" s="16"/>
      <c r="DV1865" s="16"/>
      <c r="DW1865" s="138"/>
      <c r="DX1865" s="137"/>
      <c r="DY1865" s="137"/>
      <c r="DZ1865" s="17"/>
      <c r="EA1865" s="15"/>
      <c r="EB1865" s="15"/>
      <c r="EC1865" s="15"/>
      <c r="ED1865" s="15"/>
    </row>
    <row r="1866" spans="1:134" ht="15" hidden="1" customHeight="1" x14ac:dyDescent="0.3">
      <c r="A1866" s="220"/>
      <c r="B1866" s="139"/>
      <c r="C1866" s="561">
        <v>6</v>
      </c>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8">
        <f t="shared" si="868"/>
        <v>0</v>
      </c>
      <c r="AK1866" s="129">
        <v>523031</v>
      </c>
      <c r="AL1866" s="129">
        <v>1</v>
      </c>
      <c r="AM1866" s="130" t="s">
        <v>165</v>
      </c>
      <c r="AN1866" s="131" t="s">
        <v>2835</v>
      </c>
      <c r="AO1866" s="131" t="s">
        <v>1511</v>
      </c>
      <c r="AP1866" s="131" t="s">
        <v>2835</v>
      </c>
      <c r="AT1866" s="12"/>
      <c r="AU1866" s="12"/>
      <c r="AV1866" s="12"/>
      <c r="AW1866" s="12"/>
      <c r="AX1866" s="12"/>
      <c r="AY1866" s="12"/>
      <c r="AZ1866" s="12"/>
      <c r="BA1866" s="12"/>
      <c r="BB1866" s="14"/>
      <c r="BC1866" s="14"/>
      <c r="BD1866" s="15"/>
      <c r="BE1866" s="137" t="s">
        <v>2836</v>
      </c>
      <c r="BF1866" s="11"/>
      <c r="BG1866" s="11"/>
      <c r="BH1866" s="11"/>
      <c r="BI1866" s="11"/>
      <c r="BJ1866" s="11"/>
      <c r="BK1866" s="11"/>
      <c r="BL1866" s="11"/>
      <c r="BM1866" s="11"/>
      <c r="BN1866" s="11"/>
      <c r="BO1866" s="11"/>
      <c r="BP1866" s="11"/>
      <c r="BQ1866" s="11"/>
      <c r="BR1866" s="11"/>
      <c r="BS1866" s="11"/>
      <c r="BT1866" s="11"/>
      <c r="BU1866" s="11"/>
      <c r="BV1866" s="15"/>
      <c r="BW1866" s="15"/>
      <c r="BX1866" s="15"/>
      <c r="BY1866" s="15"/>
      <c r="BZ1866" s="15"/>
      <c r="CA1866" s="15"/>
      <c r="CB1866" s="15"/>
      <c r="CC1866" s="15"/>
      <c r="CD1866" s="15"/>
      <c r="CE1866" s="15"/>
      <c r="CF1866" s="15"/>
      <c r="CG1866" s="15"/>
      <c r="CH1866" s="15"/>
      <c r="CI1866" s="15"/>
      <c r="CJ1866" s="15"/>
      <c r="CK1866" s="15"/>
      <c r="CL1866" s="15"/>
      <c r="CM1866" s="15"/>
      <c r="CN1866" s="15"/>
      <c r="CO1866" s="15"/>
      <c r="CP1866" s="15"/>
      <c r="CQ1866" s="15"/>
      <c r="CR1866" s="15"/>
      <c r="CS1866" s="15"/>
      <c r="CT1866" s="15"/>
      <c r="CU1866" s="15"/>
      <c r="CV1866" s="15"/>
      <c r="CW1866" s="15"/>
      <c r="CX1866" s="15"/>
      <c r="CY1866" s="15"/>
      <c r="CZ1866" s="15"/>
      <c r="DA1866" s="15"/>
      <c r="DB1866" s="16">
        <f t="shared" si="863"/>
        <v>0</v>
      </c>
      <c r="DC1866" s="16">
        <f t="shared" si="864"/>
        <v>5942</v>
      </c>
      <c r="DD1866" s="16"/>
      <c r="DE1866" s="16"/>
      <c r="DF1866" s="17"/>
      <c r="DG1866" s="16">
        <v>894</v>
      </c>
      <c r="DH1866" s="16">
        <f t="shared" si="865"/>
        <v>523031</v>
      </c>
      <c r="DI1866" s="16">
        <f t="shared" si="865"/>
        <v>1</v>
      </c>
      <c r="DJ1866" s="16">
        <f t="shared" si="866"/>
        <v>5942</v>
      </c>
      <c r="DK1866" s="16">
        <f t="shared" si="867"/>
        <v>22</v>
      </c>
      <c r="DL1866" s="16">
        <f t="shared" si="867"/>
        <v>5942</v>
      </c>
      <c r="DM1866" s="13">
        <v>0</v>
      </c>
      <c r="DN1866" s="16">
        <v>702</v>
      </c>
      <c r="DO1866" s="16"/>
      <c r="DP1866" s="16"/>
      <c r="DQ1866" s="16"/>
      <c r="DR1866" s="16"/>
      <c r="DS1866" s="16"/>
      <c r="DT1866" s="16"/>
      <c r="DU1866" s="16"/>
      <c r="DV1866" s="16"/>
      <c r="DW1866" s="138"/>
      <c r="DX1866" s="137"/>
      <c r="DY1866" s="137"/>
      <c r="DZ1866" s="17"/>
      <c r="EA1866" s="15"/>
      <c r="EB1866" s="15"/>
      <c r="EC1866" s="15"/>
      <c r="ED1866" s="15"/>
    </row>
    <row r="1867" spans="1:134" ht="15" hidden="1" customHeight="1" x14ac:dyDescent="0.3">
      <c r="A1867" s="220"/>
      <c r="B1867" s="139"/>
      <c r="C1867" s="561">
        <v>7</v>
      </c>
      <c r="D1867" s="12"/>
      <c r="E1867" s="12"/>
      <c r="F1867" s="12"/>
      <c r="G1867" s="12"/>
      <c r="H1867" s="12"/>
      <c r="I1867" s="12"/>
      <c r="J1867" s="12"/>
      <c r="K1867" s="12"/>
      <c r="L1867" s="12"/>
      <c r="M1867" s="12"/>
      <c r="N1867" s="12"/>
      <c r="O1867" s="12"/>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8">
        <f t="shared" si="868"/>
        <v>0</v>
      </c>
      <c r="AK1867" s="129">
        <v>523032</v>
      </c>
      <c r="AL1867" s="129">
        <v>1</v>
      </c>
      <c r="AM1867" s="130" t="s">
        <v>165</v>
      </c>
      <c r="AN1867" s="131" t="s">
        <v>2837</v>
      </c>
      <c r="AO1867" s="131" t="s">
        <v>1511</v>
      </c>
      <c r="AP1867" s="131" t="s">
        <v>2837</v>
      </c>
      <c r="AT1867" s="12"/>
      <c r="AU1867" s="12"/>
      <c r="AV1867" s="12"/>
      <c r="AW1867" s="12"/>
      <c r="AX1867" s="12"/>
      <c r="AY1867" s="12"/>
      <c r="AZ1867" s="12"/>
      <c r="BA1867" s="12"/>
      <c r="BB1867" s="14"/>
      <c r="BC1867" s="14"/>
      <c r="BD1867" s="15"/>
      <c r="BE1867" s="137" t="s">
        <v>2838</v>
      </c>
      <c r="BF1867" s="11"/>
      <c r="BG1867" s="11"/>
      <c r="BH1867" s="11"/>
      <c r="BI1867" s="11"/>
      <c r="BJ1867" s="11"/>
      <c r="BK1867" s="11"/>
      <c r="BL1867" s="11"/>
      <c r="BM1867" s="11"/>
      <c r="BN1867" s="11"/>
      <c r="BO1867" s="11"/>
      <c r="BP1867" s="11"/>
      <c r="BQ1867" s="11"/>
      <c r="BR1867" s="11"/>
      <c r="BS1867" s="11"/>
      <c r="BT1867" s="11"/>
      <c r="BU1867" s="11"/>
      <c r="BV1867" s="15"/>
      <c r="BW1867" s="15"/>
      <c r="BX1867" s="15"/>
      <c r="BY1867" s="15"/>
      <c r="BZ1867" s="15"/>
      <c r="CA1867" s="15"/>
      <c r="CB1867" s="15"/>
      <c r="CC1867" s="15"/>
      <c r="CD1867" s="15"/>
      <c r="CE1867" s="15"/>
      <c r="CF1867" s="15"/>
      <c r="CG1867" s="15"/>
      <c r="CH1867" s="15"/>
      <c r="CI1867" s="15"/>
      <c r="CJ1867" s="15"/>
      <c r="CK1867" s="15"/>
      <c r="CL1867" s="15"/>
      <c r="CM1867" s="15"/>
      <c r="CN1867" s="15"/>
      <c r="CO1867" s="15"/>
      <c r="CP1867" s="15"/>
      <c r="CQ1867" s="15"/>
      <c r="CR1867" s="15"/>
      <c r="CS1867" s="15"/>
      <c r="CT1867" s="15"/>
      <c r="CU1867" s="15"/>
      <c r="CV1867" s="15"/>
      <c r="CW1867" s="15"/>
      <c r="CX1867" s="15"/>
      <c r="CY1867" s="15"/>
      <c r="CZ1867" s="15"/>
      <c r="DA1867" s="15"/>
      <c r="DB1867" s="16">
        <f t="shared" si="863"/>
        <v>0</v>
      </c>
      <c r="DC1867" s="16">
        <f t="shared" si="864"/>
        <v>5944</v>
      </c>
      <c r="DD1867" s="16"/>
      <c r="DE1867" s="16"/>
      <c r="DF1867" s="17"/>
      <c r="DG1867" s="16">
        <v>895</v>
      </c>
      <c r="DH1867" s="16">
        <f t="shared" si="865"/>
        <v>523032</v>
      </c>
      <c r="DI1867" s="16">
        <f t="shared" si="865"/>
        <v>1</v>
      </c>
      <c r="DJ1867" s="16">
        <f t="shared" si="866"/>
        <v>5944</v>
      </c>
      <c r="DK1867" s="16">
        <f t="shared" si="867"/>
        <v>22</v>
      </c>
      <c r="DL1867" s="16">
        <f t="shared" si="867"/>
        <v>5944</v>
      </c>
      <c r="DM1867" s="13">
        <v>0</v>
      </c>
      <c r="DN1867" s="16">
        <v>702</v>
      </c>
      <c r="DO1867" s="16"/>
      <c r="DP1867" s="16"/>
      <c r="DQ1867" s="16"/>
      <c r="DR1867" s="16"/>
      <c r="DS1867" s="16"/>
      <c r="DT1867" s="16"/>
      <c r="DU1867" s="16"/>
      <c r="DV1867" s="16"/>
      <c r="DW1867" s="138"/>
      <c r="DX1867" s="137"/>
      <c r="DY1867" s="137"/>
      <c r="DZ1867" s="17"/>
      <c r="EA1867" s="15"/>
      <c r="EB1867" s="15"/>
      <c r="EC1867" s="15"/>
      <c r="ED1867" s="15"/>
    </row>
    <row r="1868" spans="1:134" ht="15" hidden="1" customHeight="1" x14ac:dyDescent="0.3">
      <c r="A1868" s="220"/>
      <c r="B1868" s="139"/>
      <c r="C1868" s="561">
        <v>8</v>
      </c>
      <c r="D1868" s="12"/>
      <c r="E1868" s="12"/>
      <c r="F1868" s="12"/>
      <c r="G1868" s="12"/>
      <c r="H1868" s="12"/>
      <c r="I1868" s="12"/>
      <c r="J1868" s="12"/>
      <c r="K1868" s="12"/>
      <c r="L1868" s="12"/>
      <c r="M1868" s="12"/>
      <c r="N1868" s="12"/>
      <c r="O1868" s="12"/>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8">
        <f t="shared" si="868"/>
        <v>0</v>
      </c>
      <c r="AK1868" s="129">
        <v>523033</v>
      </c>
      <c r="AL1868" s="129">
        <v>1</v>
      </c>
      <c r="AM1868" s="130" t="s">
        <v>165</v>
      </c>
      <c r="AN1868" s="131" t="s">
        <v>2839</v>
      </c>
      <c r="AO1868" s="131" t="s">
        <v>1511</v>
      </c>
      <c r="AP1868" s="131" t="s">
        <v>2839</v>
      </c>
      <c r="AT1868" s="12"/>
      <c r="AU1868" s="12"/>
      <c r="AV1868" s="12"/>
      <c r="AW1868" s="12"/>
      <c r="AX1868" s="12"/>
      <c r="AY1868" s="12"/>
      <c r="AZ1868" s="12"/>
      <c r="BA1868" s="12"/>
      <c r="BB1868" s="14"/>
      <c r="BC1868" s="14"/>
      <c r="BD1868" s="15"/>
      <c r="BE1868" s="137" t="s">
        <v>2840</v>
      </c>
      <c r="BF1868" s="11"/>
      <c r="BG1868" s="11"/>
      <c r="BH1868" s="11"/>
      <c r="BI1868" s="11"/>
      <c r="BJ1868" s="11"/>
      <c r="BK1868" s="11"/>
      <c r="BL1868" s="11"/>
      <c r="BM1868" s="11"/>
      <c r="BN1868" s="11"/>
      <c r="BO1868" s="11"/>
      <c r="BP1868" s="11"/>
      <c r="BQ1868" s="11"/>
      <c r="BR1868" s="11"/>
      <c r="BS1868" s="11"/>
      <c r="BT1868" s="11"/>
      <c r="BU1868" s="11"/>
      <c r="BV1868" s="15"/>
      <c r="BW1868" s="15"/>
      <c r="BX1868" s="15"/>
      <c r="BY1868" s="15"/>
      <c r="BZ1868" s="15"/>
      <c r="CA1868" s="15"/>
      <c r="CB1868" s="15"/>
      <c r="CC1868" s="15"/>
      <c r="CD1868" s="15"/>
      <c r="CE1868" s="15"/>
      <c r="CF1868" s="15"/>
      <c r="CG1868" s="15"/>
      <c r="CH1868" s="15"/>
      <c r="CI1868" s="15"/>
      <c r="CJ1868" s="15"/>
      <c r="CK1868" s="15"/>
      <c r="CL1868" s="15"/>
      <c r="CM1868" s="15"/>
      <c r="CN1868" s="15"/>
      <c r="CO1868" s="15"/>
      <c r="CP1868" s="15"/>
      <c r="CQ1868" s="15"/>
      <c r="CR1868" s="15"/>
      <c r="CS1868" s="15"/>
      <c r="CT1868" s="15"/>
      <c r="CU1868" s="15"/>
      <c r="CV1868" s="15"/>
      <c r="CW1868" s="15"/>
      <c r="CX1868" s="15"/>
      <c r="CY1868" s="15"/>
      <c r="CZ1868" s="15"/>
      <c r="DA1868" s="15"/>
      <c r="DB1868" s="16">
        <f t="shared" si="863"/>
        <v>0</v>
      </c>
      <c r="DC1868" s="16">
        <f t="shared" si="864"/>
        <v>5952</v>
      </c>
      <c r="DD1868" s="16"/>
      <c r="DE1868" s="16"/>
      <c r="DF1868" s="17"/>
      <c r="DG1868" s="16">
        <v>896</v>
      </c>
      <c r="DH1868" s="16">
        <f t="shared" si="865"/>
        <v>523033</v>
      </c>
      <c r="DI1868" s="16">
        <f t="shared" si="865"/>
        <v>1</v>
      </c>
      <c r="DJ1868" s="16">
        <f t="shared" si="866"/>
        <v>5952</v>
      </c>
      <c r="DK1868" s="16">
        <f t="shared" si="867"/>
        <v>22</v>
      </c>
      <c r="DL1868" s="16">
        <f t="shared" si="867"/>
        <v>5952</v>
      </c>
      <c r="DM1868" s="13">
        <v>0</v>
      </c>
      <c r="DN1868" s="16">
        <v>702</v>
      </c>
      <c r="DO1868" s="16"/>
      <c r="DP1868" s="16"/>
      <c r="DQ1868" s="16"/>
      <c r="DR1868" s="16"/>
      <c r="DS1868" s="16"/>
      <c r="DT1868" s="16"/>
      <c r="DU1868" s="16"/>
      <c r="DV1868" s="16"/>
      <c r="DW1868" s="138"/>
      <c r="DX1868" s="137"/>
      <c r="DY1868" s="137"/>
      <c r="DZ1868" s="17"/>
      <c r="EA1868" s="15"/>
      <c r="EB1868" s="15"/>
      <c r="EC1868" s="15"/>
      <c r="ED1868" s="15"/>
    </row>
    <row r="1869" spans="1:134" ht="15" hidden="1" customHeight="1" x14ac:dyDescent="0.3">
      <c r="A1869" s="220"/>
      <c r="B1869" s="139"/>
      <c r="C1869" s="561">
        <v>9</v>
      </c>
      <c r="D1869" s="12"/>
      <c r="E1869" s="12"/>
      <c r="F1869" s="12"/>
      <c r="G1869" s="12"/>
      <c r="H1869" s="12"/>
      <c r="I1869" s="12"/>
      <c r="J1869" s="12"/>
      <c r="K1869" s="12"/>
      <c r="L1869" s="12"/>
      <c r="M1869" s="12"/>
      <c r="N1869" s="12"/>
      <c r="O1869" s="12"/>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8">
        <f t="shared" si="868"/>
        <v>0</v>
      </c>
      <c r="AK1869" s="129">
        <v>523101</v>
      </c>
      <c r="AL1869" s="129">
        <v>1</v>
      </c>
      <c r="AM1869" s="130" t="s">
        <v>165</v>
      </c>
      <c r="AN1869" s="131" t="s">
        <v>2841</v>
      </c>
      <c r="AO1869" s="131" t="s">
        <v>1511</v>
      </c>
      <c r="AP1869" s="131" t="s">
        <v>2841</v>
      </c>
      <c r="AT1869" s="12"/>
      <c r="AU1869" s="12"/>
      <c r="AV1869" s="12"/>
      <c r="AW1869" s="12"/>
      <c r="AX1869" s="12"/>
      <c r="AY1869" s="12"/>
      <c r="AZ1869" s="12"/>
      <c r="BA1869" s="12"/>
      <c r="BB1869" s="14"/>
      <c r="BC1869" s="14"/>
      <c r="BD1869" s="15"/>
      <c r="BE1869" s="137" t="s">
        <v>2842</v>
      </c>
      <c r="BF1869" s="11"/>
      <c r="BG1869" s="11"/>
      <c r="BH1869" s="11"/>
      <c r="BI1869" s="11"/>
      <c r="BJ1869" s="11"/>
      <c r="BK1869" s="11"/>
      <c r="BL1869" s="11"/>
      <c r="BM1869" s="11"/>
      <c r="BN1869" s="11"/>
      <c r="BO1869" s="11"/>
      <c r="BP1869" s="11"/>
      <c r="BQ1869" s="11"/>
      <c r="BR1869" s="11"/>
      <c r="BS1869" s="11"/>
      <c r="BT1869" s="11"/>
      <c r="BU1869" s="11"/>
      <c r="BV1869" s="15"/>
      <c r="BW1869" s="15"/>
      <c r="BX1869" s="15"/>
      <c r="BY1869" s="15"/>
      <c r="BZ1869" s="15"/>
      <c r="CA1869" s="15"/>
      <c r="CB1869" s="15"/>
      <c r="CC1869" s="15"/>
      <c r="CD1869" s="15"/>
      <c r="CE1869" s="15"/>
      <c r="CF1869" s="15"/>
      <c r="CG1869" s="15"/>
      <c r="CH1869" s="15"/>
      <c r="CI1869" s="15"/>
      <c r="CJ1869" s="15"/>
      <c r="CK1869" s="15"/>
      <c r="CL1869" s="15"/>
      <c r="CM1869" s="15"/>
      <c r="CN1869" s="15"/>
      <c r="CO1869" s="15"/>
      <c r="CP1869" s="15"/>
      <c r="CQ1869" s="15"/>
      <c r="CR1869" s="15"/>
      <c r="CS1869" s="15"/>
      <c r="CT1869" s="15"/>
      <c r="CU1869" s="15"/>
      <c r="CV1869" s="15"/>
      <c r="CW1869" s="15"/>
      <c r="CX1869" s="15"/>
      <c r="CY1869" s="15"/>
      <c r="CZ1869" s="15"/>
      <c r="DA1869" s="15"/>
      <c r="DB1869" s="16">
        <f t="shared" si="863"/>
        <v>0</v>
      </c>
      <c r="DC1869" s="16">
        <f t="shared" si="864"/>
        <v>6052</v>
      </c>
      <c r="DD1869" s="16"/>
      <c r="DE1869" s="16"/>
      <c r="DF1869" s="17"/>
      <c r="DG1869" s="16">
        <v>897</v>
      </c>
      <c r="DH1869" s="16">
        <f t="shared" si="865"/>
        <v>523101</v>
      </c>
      <c r="DI1869" s="16">
        <f t="shared" si="865"/>
        <v>1</v>
      </c>
      <c r="DJ1869" s="16">
        <f t="shared" si="866"/>
        <v>6052</v>
      </c>
      <c r="DK1869" s="16">
        <f t="shared" si="867"/>
        <v>22</v>
      </c>
      <c r="DL1869" s="16">
        <f t="shared" si="867"/>
        <v>6052</v>
      </c>
      <c r="DM1869" s="13">
        <v>0</v>
      </c>
      <c r="DN1869" s="16">
        <v>702</v>
      </c>
      <c r="DO1869" s="16"/>
      <c r="DP1869" s="16"/>
      <c r="DQ1869" s="16"/>
      <c r="DR1869" s="16"/>
      <c r="DS1869" s="16"/>
      <c r="DT1869" s="16"/>
      <c r="DU1869" s="16"/>
      <c r="DV1869" s="16"/>
      <c r="DW1869" s="138"/>
      <c r="DX1869" s="137"/>
      <c r="DY1869" s="137"/>
      <c r="DZ1869" s="17"/>
      <c r="EA1869" s="15"/>
      <c r="EB1869" s="15"/>
      <c r="EC1869" s="15"/>
      <c r="ED1869" s="15"/>
    </row>
    <row r="1870" spans="1:134" ht="15" hidden="1" customHeight="1" x14ac:dyDescent="0.3">
      <c r="A1870" s="220"/>
      <c r="B1870" s="139"/>
      <c r="C1870" s="561">
        <v>10</v>
      </c>
      <c r="D1870" s="12"/>
      <c r="E1870" s="12"/>
      <c r="F1870" s="12"/>
      <c r="G1870" s="12"/>
      <c r="H1870" s="12"/>
      <c r="I1870" s="12"/>
      <c r="J1870" s="12"/>
      <c r="K1870" s="12"/>
      <c r="L1870" s="12"/>
      <c r="M1870" s="12"/>
      <c r="N1870" s="12"/>
      <c r="O1870" s="12"/>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8">
        <f t="shared" si="868"/>
        <v>0</v>
      </c>
      <c r="AK1870" s="129">
        <v>523102</v>
      </c>
      <c r="AL1870" s="129">
        <v>1</v>
      </c>
      <c r="AM1870" s="130" t="s">
        <v>165</v>
      </c>
      <c r="AN1870" s="131" t="s">
        <v>2843</v>
      </c>
      <c r="AO1870" s="131" t="s">
        <v>1511</v>
      </c>
      <c r="AP1870" s="131" t="s">
        <v>2843</v>
      </c>
      <c r="AT1870" s="12"/>
      <c r="AU1870" s="12"/>
      <c r="AV1870" s="12"/>
      <c r="AW1870" s="12"/>
      <c r="AX1870" s="12"/>
      <c r="AY1870" s="12"/>
      <c r="AZ1870" s="12"/>
      <c r="BA1870" s="12"/>
      <c r="BB1870" s="14"/>
      <c r="BC1870" s="14"/>
      <c r="BD1870" s="15"/>
      <c r="BE1870" s="137" t="s">
        <v>2844</v>
      </c>
      <c r="BF1870" s="11"/>
      <c r="BG1870" s="11"/>
      <c r="BH1870" s="11"/>
      <c r="BI1870" s="11"/>
      <c r="BJ1870" s="11"/>
      <c r="BK1870" s="11"/>
      <c r="BL1870" s="11"/>
      <c r="BM1870" s="11"/>
      <c r="BN1870" s="11"/>
      <c r="BO1870" s="11"/>
      <c r="BP1870" s="11"/>
      <c r="BQ1870" s="11"/>
      <c r="BR1870" s="11"/>
      <c r="BS1870" s="11"/>
      <c r="BT1870" s="11"/>
      <c r="BU1870" s="11"/>
      <c r="BV1870" s="15"/>
      <c r="BW1870" s="15"/>
      <c r="BX1870" s="15"/>
      <c r="BY1870" s="15"/>
      <c r="BZ1870" s="15"/>
      <c r="CA1870" s="15"/>
      <c r="CB1870" s="15"/>
      <c r="CC1870" s="15"/>
      <c r="CD1870" s="15"/>
      <c r="CE1870" s="15"/>
      <c r="CF1870" s="15"/>
      <c r="CG1870" s="15"/>
      <c r="CH1870" s="15"/>
      <c r="CI1870" s="15"/>
      <c r="CJ1870" s="15"/>
      <c r="CK1870" s="15"/>
      <c r="CL1870" s="15"/>
      <c r="CM1870" s="15"/>
      <c r="CN1870" s="15"/>
      <c r="CO1870" s="15"/>
      <c r="CP1870" s="15"/>
      <c r="CQ1870" s="15"/>
      <c r="CR1870" s="15"/>
      <c r="CS1870" s="15"/>
      <c r="CT1870" s="15"/>
      <c r="CU1870" s="15"/>
      <c r="CV1870" s="15"/>
      <c r="CW1870" s="15"/>
      <c r="CX1870" s="15"/>
      <c r="CY1870" s="15"/>
      <c r="CZ1870" s="15"/>
      <c r="DA1870" s="15"/>
      <c r="DB1870" s="16">
        <f t="shared" si="863"/>
        <v>0</v>
      </c>
      <c r="DC1870" s="16">
        <f t="shared" si="864"/>
        <v>6053</v>
      </c>
      <c r="DD1870" s="16"/>
      <c r="DE1870" s="16"/>
      <c r="DF1870" s="17"/>
      <c r="DG1870" s="16">
        <v>898</v>
      </c>
      <c r="DH1870" s="16">
        <f t="shared" si="865"/>
        <v>523102</v>
      </c>
      <c r="DI1870" s="16">
        <f t="shared" si="865"/>
        <v>1</v>
      </c>
      <c r="DJ1870" s="16">
        <f t="shared" si="866"/>
        <v>6053</v>
      </c>
      <c r="DK1870" s="16">
        <f t="shared" si="867"/>
        <v>22</v>
      </c>
      <c r="DL1870" s="16">
        <f t="shared" si="867"/>
        <v>6053</v>
      </c>
      <c r="DM1870" s="13">
        <v>0</v>
      </c>
      <c r="DN1870" s="16">
        <v>702</v>
      </c>
      <c r="DO1870" s="16"/>
      <c r="DP1870" s="16"/>
      <c r="DQ1870" s="16"/>
      <c r="DR1870" s="16"/>
      <c r="DS1870" s="16"/>
      <c r="DT1870" s="16"/>
      <c r="DU1870" s="16"/>
      <c r="DV1870" s="16"/>
      <c r="DW1870" s="138"/>
      <c r="DX1870" s="137"/>
      <c r="DY1870" s="137"/>
      <c r="DZ1870" s="17"/>
      <c r="EA1870" s="15"/>
      <c r="EB1870" s="15"/>
      <c r="EC1870" s="15"/>
      <c r="ED1870" s="15"/>
    </row>
    <row r="1871" spans="1:134" ht="15" hidden="1" customHeight="1" x14ac:dyDescent="0.3">
      <c r="A1871" s="154"/>
      <c r="B1871" s="139"/>
      <c r="C1871" s="561">
        <v>11</v>
      </c>
      <c r="D1871" s="12"/>
      <c r="E1871" s="12"/>
      <c r="F1871" s="12"/>
      <c r="G1871" s="12"/>
      <c r="H1871" s="12"/>
      <c r="I1871" s="12"/>
      <c r="J1871" s="12"/>
      <c r="K1871" s="12"/>
      <c r="L1871" s="12"/>
      <c r="M1871" s="12"/>
      <c r="N1871" s="12"/>
      <c r="O1871" s="12"/>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8">
        <f t="shared" si="868"/>
        <v>0</v>
      </c>
      <c r="AK1871" s="129">
        <v>523103</v>
      </c>
      <c r="AL1871" s="129">
        <v>1</v>
      </c>
      <c r="AM1871" s="130" t="s">
        <v>165</v>
      </c>
      <c r="AN1871" s="131" t="s">
        <v>2845</v>
      </c>
      <c r="AO1871" s="131" t="s">
        <v>1511</v>
      </c>
      <c r="AP1871" s="131" t="s">
        <v>2845</v>
      </c>
      <c r="AT1871" s="12"/>
      <c r="AU1871" s="12"/>
      <c r="AV1871" s="12"/>
      <c r="AW1871" s="12"/>
      <c r="AX1871" s="12"/>
      <c r="AY1871" s="12"/>
      <c r="AZ1871" s="12"/>
      <c r="BA1871" s="12"/>
      <c r="BB1871" s="14"/>
      <c r="BC1871" s="14"/>
      <c r="BD1871" s="15"/>
      <c r="BE1871" s="137" t="s">
        <v>2846</v>
      </c>
      <c r="BF1871" s="11"/>
      <c r="BG1871" s="11"/>
      <c r="BH1871" s="11"/>
      <c r="BI1871" s="11"/>
      <c r="BJ1871" s="11"/>
      <c r="BK1871" s="11"/>
      <c r="BL1871" s="11"/>
      <c r="BM1871" s="11"/>
      <c r="BN1871" s="11"/>
      <c r="BO1871" s="11"/>
      <c r="BP1871" s="11"/>
      <c r="BQ1871" s="11"/>
      <c r="BR1871" s="11"/>
      <c r="BS1871" s="11"/>
      <c r="BT1871" s="11"/>
      <c r="BU1871" s="11"/>
      <c r="BV1871" s="15"/>
      <c r="BW1871" s="15"/>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c r="CU1871" s="15"/>
      <c r="CV1871" s="15"/>
      <c r="CW1871" s="15"/>
      <c r="CX1871" s="15"/>
      <c r="CY1871" s="15"/>
      <c r="CZ1871" s="15"/>
      <c r="DA1871" s="15"/>
      <c r="DB1871" s="16">
        <f t="shared" si="863"/>
        <v>0</v>
      </c>
      <c r="DC1871" s="16">
        <f t="shared" si="864"/>
        <v>6054</v>
      </c>
      <c r="DD1871" s="16"/>
      <c r="DE1871" s="16"/>
      <c r="DF1871" s="17"/>
      <c r="DG1871" s="16">
        <v>899</v>
      </c>
      <c r="DH1871" s="16">
        <f t="shared" si="865"/>
        <v>523103</v>
      </c>
      <c r="DI1871" s="16">
        <f t="shared" si="865"/>
        <v>1</v>
      </c>
      <c r="DJ1871" s="16">
        <f t="shared" si="866"/>
        <v>6054</v>
      </c>
      <c r="DK1871" s="16">
        <f t="shared" si="867"/>
        <v>22</v>
      </c>
      <c r="DL1871" s="16">
        <f t="shared" si="867"/>
        <v>6054</v>
      </c>
      <c r="DM1871" s="13">
        <v>0</v>
      </c>
      <c r="DN1871" s="16">
        <v>702</v>
      </c>
      <c r="DO1871" s="16"/>
      <c r="DP1871" s="16"/>
      <c r="DQ1871" s="16"/>
      <c r="DR1871" s="16"/>
      <c r="DS1871" s="16"/>
      <c r="DT1871" s="16"/>
      <c r="DU1871" s="16"/>
      <c r="DV1871" s="16"/>
      <c r="DW1871" s="138"/>
      <c r="DX1871" s="137"/>
      <c r="DY1871" s="137"/>
      <c r="DZ1871" s="17"/>
      <c r="EA1871" s="15"/>
      <c r="EB1871" s="15"/>
      <c r="EC1871" s="15"/>
      <c r="ED1871" s="15"/>
    </row>
    <row r="1872" spans="1:134" ht="15" hidden="1" customHeight="1" x14ac:dyDescent="0.3">
      <c r="A1872" s="153"/>
      <c r="B1872" s="139"/>
      <c r="C1872" s="561">
        <v>12</v>
      </c>
      <c r="D1872" s="12"/>
      <c r="E1872" s="12"/>
      <c r="F1872" s="12"/>
      <c r="G1872" s="12"/>
      <c r="H1872" s="12"/>
      <c r="I1872" s="12"/>
      <c r="J1872" s="12"/>
      <c r="K1872" s="12"/>
      <c r="L1872" s="12"/>
      <c r="M1872" s="12"/>
      <c r="N1872" s="12"/>
      <c r="O1872" s="12"/>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8">
        <f t="shared" si="868"/>
        <v>0</v>
      </c>
      <c r="AK1872" s="129">
        <v>523104</v>
      </c>
      <c r="AL1872" s="129">
        <v>1</v>
      </c>
      <c r="AM1872" s="130" t="s">
        <v>165</v>
      </c>
      <c r="AN1872" s="131" t="s">
        <v>2847</v>
      </c>
      <c r="AO1872" s="131" t="s">
        <v>1511</v>
      </c>
      <c r="AP1872" s="131" t="s">
        <v>2847</v>
      </c>
      <c r="AT1872" s="12"/>
      <c r="AU1872" s="12"/>
      <c r="AV1872" s="12"/>
      <c r="AW1872" s="12"/>
      <c r="AX1872" s="12"/>
      <c r="AY1872" s="12"/>
      <c r="AZ1872" s="12"/>
      <c r="BA1872" s="12"/>
      <c r="BB1872" s="14"/>
      <c r="BC1872" s="14"/>
      <c r="BD1872" s="15"/>
      <c r="BE1872" s="137" t="s">
        <v>2848</v>
      </c>
      <c r="BF1872" s="11"/>
      <c r="BG1872" s="11"/>
      <c r="BH1872" s="11"/>
      <c r="BI1872" s="11"/>
      <c r="BJ1872" s="11"/>
      <c r="BK1872" s="11"/>
      <c r="BL1872" s="11"/>
      <c r="BM1872" s="11"/>
      <c r="BN1872" s="11"/>
      <c r="BO1872" s="11"/>
      <c r="BP1872" s="11"/>
      <c r="BQ1872" s="11"/>
      <c r="BR1872" s="11"/>
      <c r="BS1872" s="11"/>
      <c r="BT1872" s="11"/>
      <c r="BU1872" s="11"/>
      <c r="BV1872" s="15"/>
      <c r="BW1872" s="15"/>
      <c r="BX1872" s="15"/>
      <c r="BY1872" s="15"/>
      <c r="BZ1872" s="15"/>
      <c r="CA1872" s="15"/>
      <c r="CB1872" s="15"/>
      <c r="CC1872" s="15"/>
      <c r="CD1872" s="15"/>
      <c r="CE1872" s="15"/>
      <c r="CF1872" s="15"/>
      <c r="CG1872" s="15"/>
      <c r="CH1872" s="15"/>
      <c r="CI1872" s="15"/>
      <c r="CJ1872" s="15"/>
      <c r="CK1872" s="15"/>
      <c r="CL1872" s="15"/>
      <c r="CM1872" s="15"/>
      <c r="CN1872" s="15"/>
      <c r="CO1872" s="15"/>
      <c r="CP1872" s="15"/>
      <c r="CQ1872" s="15"/>
      <c r="CR1872" s="15"/>
      <c r="CS1872" s="15"/>
      <c r="CT1872" s="15"/>
      <c r="CU1872" s="15"/>
      <c r="CV1872" s="15"/>
      <c r="CW1872" s="15"/>
      <c r="CX1872" s="15"/>
      <c r="CY1872" s="15"/>
      <c r="CZ1872" s="15"/>
      <c r="DA1872" s="15"/>
      <c r="DB1872" s="16">
        <f t="shared" si="863"/>
        <v>0</v>
      </c>
      <c r="DC1872" s="16">
        <f t="shared" si="864"/>
        <v>6055</v>
      </c>
      <c r="DD1872" s="16"/>
      <c r="DE1872" s="16"/>
      <c r="DF1872" s="17"/>
      <c r="DG1872" s="16">
        <v>900</v>
      </c>
      <c r="DH1872" s="16">
        <f t="shared" si="865"/>
        <v>523104</v>
      </c>
      <c r="DI1872" s="16">
        <f t="shared" si="865"/>
        <v>1</v>
      </c>
      <c r="DJ1872" s="16">
        <f t="shared" si="866"/>
        <v>6055</v>
      </c>
      <c r="DK1872" s="16">
        <f t="shared" si="867"/>
        <v>22</v>
      </c>
      <c r="DL1872" s="16">
        <f t="shared" si="867"/>
        <v>6055</v>
      </c>
      <c r="DM1872" s="13">
        <v>0</v>
      </c>
      <c r="DN1872" s="16">
        <v>702</v>
      </c>
      <c r="DO1872" s="16"/>
      <c r="DP1872" s="16"/>
      <c r="DQ1872" s="16"/>
      <c r="DR1872" s="16"/>
      <c r="DS1872" s="16"/>
      <c r="DT1872" s="16"/>
      <c r="DU1872" s="16"/>
      <c r="DV1872" s="16"/>
      <c r="DW1872" s="138"/>
      <c r="DX1872" s="137"/>
      <c r="DY1872" s="137"/>
      <c r="DZ1872" s="17"/>
      <c r="EA1872" s="15"/>
      <c r="EB1872" s="15"/>
      <c r="EC1872" s="15"/>
      <c r="ED1872" s="15"/>
    </row>
    <row r="1873" spans="1:134" ht="15" hidden="1" customHeight="1" x14ac:dyDescent="0.3">
      <c r="A1873" s="153"/>
      <c r="B1873" s="139"/>
      <c r="C1873" s="561"/>
      <c r="D1873" s="12"/>
      <c r="E1873" s="12"/>
      <c r="F1873" s="12"/>
      <c r="G1873" s="12"/>
      <c r="H1873" s="12"/>
      <c r="I1873" s="12"/>
      <c r="J1873" s="12"/>
      <c r="K1873" s="12"/>
      <c r="L1873" s="12"/>
      <c r="M1873" s="12"/>
      <c r="N1873" s="12"/>
      <c r="O1873" s="12"/>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8"/>
      <c r="AK1873" s="143"/>
      <c r="AL1873" s="143"/>
      <c r="AM1873" s="144"/>
      <c r="AN1873" s="145"/>
      <c r="AO1873" s="145"/>
      <c r="AP1873" s="145"/>
      <c r="AT1873" s="12"/>
      <c r="AU1873" s="12"/>
      <c r="AV1873" s="12"/>
      <c r="AW1873" s="12"/>
      <c r="AX1873" s="12"/>
      <c r="AY1873" s="12"/>
      <c r="AZ1873" s="12"/>
      <c r="BA1873" s="12"/>
      <c r="BB1873" s="14"/>
      <c r="BC1873" s="14"/>
      <c r="BD1873" s="15"/>
      <c r="BE1873" s="137"/>
      <c r="BF1873" s="11"/>
      <c r="BG1873" s="11"/>
      <c r="BH1873" s="11"/>
      <c r="BI1873" s="11"/>
      <c r="BJ1873" s="11"/>
      <c r="BK1873" s="11"/>
      <c r="BL1873" s="11"/>
      <c r="BM1873" s="11"/>
      <c r="BN1873" s="11"/>
      <c r="BO1873" s="11"/>
      <c r="BP1873" s="11"/>
      <c r="BQ1873" s="11"/>
      <c r="BR1873" s="11"/>
      <c r="BS1873" s="11"/>
      <c r="BT1873" s="11"/>
      <c r="BU1873" s="11"/>
      <c r="BV1873" s="15"/>
      <c r="BW1873" s="15"/>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c r="CU1873" s="15"/>
      <c r="CV1873" s="15"/>
      <c r="CW1873" s="15"/>
      <c r="CX1873" s="15"/>
      <c r="CY1873" s="15"/>
      <c r="CZ1873" s="15"/>
      <c r="DA1873" s="15"/>
      <c r="DB1873" s="16"/>
      <c r="DC1873" s="16"/>
      <c r="DD1873" s="16"/>
      <c r="DE1873" s="16"/>
      <c r="DF1873" s="17"/>
      <c r="DG1873" s="16"/>
      <c r="DH1873" s="16"/>
      <c r="DI1873" s="16"/>
      <c r="DJ1873" s="16"/>
      <c r="DK1873" s="16"/>
      <c r="DL1873" s="16"/>
      <c r="DM1873" s="128"/>
      <c r="DN1873" s="16"/>
      <c r="DO1873" s="16"/>
      <c r="DP1873" s="16"/>
      <c r="DQ1873" s="16"/>
      <c r="DR1873" s="16"/>
      <c r="DS1873" s="16"/>
      <c r="DT1873" s="16"/>
      <c r="DU1873" s="16"/>
      <c r="DV1873" s="16"/>
      <c r="DW1873" s="138"/>
      <c r="DX1873" s="137"/>
      <c r="DY1873" s="137"/>
      <c r="DZ1873" s="17"/>
      <c r="EA1873" s="15"/>
      <c r="EB1873" s="15"/>
      <c r="EC1873" s="15"/>
      <c r="ED1873" s="15"/>
    </row>
    <row r="1874" spans="1:134" ht="15" hidden="1" customHeight="1" x14ac:dyDescent="0.3">
      <c r="A1874" s="340"/>
      <c r="B1874" s="139"/>
      <c r="C1874" s="561" t="s">
        <v>2849</v>
      </c>
      <c r="D1874" s="151"/>
      <c r="E1874" s="151"/>
      <c r="F1874" s="151"/>
      <c r="G1874" s="151" t="s">
        <v>184</v>
      </c>
      <c r="H1874" s="151"/>
      <c r="I1874" s="151"/>
      <c r="J1874" s="151"/>
      <c r="K1874" s="151"/>
      <c r="L1874" s="151"/>
      <c r="M1874" s="151"/>
      <c r="N1874" s="151"/>
      <c r="O1874" s="151"/>
      <c r="P1874" s="151"/>
      <c r="Q1874" s="151"/>
      <c r="R1874" s="151"/>
      <c r="S1874" s="151"/>
      <c r="T1874" s="151"/>
      <c r="U1874" s="151"/>
      <c r="V1874" s="151"/>
      <c r="W1874" s="151"/>
      <c r="X1874" s="151"/>
      <c r="Y1874" s="151"/>
      <c r="Z1874" s="151"/>
      <c r="AA1874" s="151"/>
      <c r="AB1874" s="151"/>
      <c r="AC1874" s="151"/>
      <c r="AD1874" s="151"/>
      <c r="AE1874" s="151"/>
      <c r="AF1874" s="151"/>
      <c r="AG1874" s="151"/>
      <c r="AH1874" s="151"/>
      <c r="AI1874" s="151"/>
      <c r="AJ1874" s="128">
        <f>IF($DM1874=0,0,(IF(_xlfn.BITAND($DM1874, 128),"8,", "") &amp; IF(_xlfn.BITAND($DM1874,64),"7,", "") &amp; IF(_xlfn.BITAND($DM1874,7), _xlfn.BITAND($DM1874,7) &amp; ",", "") &amp; IF(_xlfn.BITAND($DM1874, 56), _xlfn.BITAND($DM1874, 56)/8, "")))</f>
        <v>0</v>
      </c>
      <c r="AK1874" s="129">
        <v>523026</v>
      </c>
      <c r="AL1874" s="129">
        <v>22</v>
      </c>
      <c r="AM1874" s="130" t="s">
        <v>165</v>
      </c>
      <c r="AN1874" s="131" t="s">
        <v>2850</v>
      </c>
      <c r="AO1874" s="131" t="s">
        <v>1458</v>
      </c>
      <c r="AP1874" s="131" t="s">
        <v>2850</v>
      </c>
      <c r="AQ1874" s="132" t="s">
        <v>2851</v>
      </c>
      <c r="AT1874" s="135">
        <v>1</v>
      </c>
      <c r="AU1874" s="135">
        <v>5</v>
      </c>
      <c r="AV1874" s="12" t="s">
        <v>259</v>
      </c>
      <c r="AW1874" s="135">
        <v>0</v>
      </c>
      <c r="AX1874" s="135">
        <v>0</v>
      </c>
      <c r="AY1874" s="135">
        <v>0</v>
      </c>
      <c r="AZ1874" s="135">
        <v>0</v>
      </c>
      <c r="BA1874" s="135">
        <v>0</v>
      </c>
      <c r="BB1874" s="136"/>
      <c r="BC1874" s="136"/>
      <c r="BD1874" s="15"/>
      <c r="BE1874" s="137" t="s">
        <v>2849</v>
      </c>
      <c r="BF1874" s="11"/>
      <c r="BG1874" s="11"/>
      <c r="BH1874" s="11"/>
      <c r="BI1874" s="11"/>
      <c r="BJ1874" s="11"/>
      <c r="BK1874" s="11"/>
      <c r="BL1874" s="11"/>
      <c r="BM1874" s="11"/>
      <c r="BN1874" s="11"/>
      <c r="BO1874" s="11"/>
      <c r="BP1874" s="11"/>
      <c r="BQ1874" s="11"/>
      <c r="BR1874" s="11"/>
      <c r="BS1874" s="11"/>
      <c r="BT1874" s="11"/>
      <c r="BU1874" s="11"/>
      <c r="BV1874" s="15">
        <f>IF(UPPER(TRIM(D1874))="X",1,0)</f>
        <v>0</v>
      </c>
      <c r="BW1874" s="15">
        <f>IF(UPPER(TRIM(E1874))="X",1,0)</f>
        <v>0</v>
      </c>
      <c r="BX1874" s="15">
        <f>IF(UPPER(TRIM(F1874))="X",1,0)</f>
        <v>0</v>
      </c>
      <c r="BY1874" s="15">
        <f>IF(UPPER(TRIM(G1874))="X",1,0)</f>
        <v>1</v>
      </c>
      <c r="BZ1874" s="15">
        <f>IF(UPPER(TRIM(H1874))="X",1,0)</f>
        <v>0</v>
      </c>
      <c r="CA1874" s="15">
        <f>IF(UPPER(TRIM(J1874))="X",1,0)</f>
        <v>0</v>
      </c>
      <c r="CB1874" s="15">
        <f>IF(UPPER(TRIM(L1874))="X",1,0)</f>
        <v>0</v>
      </c>
      <c r="CC1874" s="15">
        <f>IF(UPPER(TRIM(M1874))="X",1,0)</f>
        <v>0</v>
      </c>
      <c r="CD1874" s="15">
        <f>IF(UPPER(TRIM(I1874))="X",1,0)</f>
        <v>0</v>
      </c>
      <c r="CE1874" s="15">
        <f>IF(UPPER(TRIM(K1874))="X",1,0)</f>
        <v>0</v>
      </c>
      <c r="CF1874" s="15">
        <f t="shared" ref="CF1874:CX1874" si="869">IF(UPPER(TRIM(N1874))="X",1,0)</f>
        <v>0</v>
      </c>
      <c r="CG1874" s="15">
        <f t="shared" si="869"/>
        <v>0</v>
      </c>
      <c r="CH1874" s="15">
        <f t="shared" si="869"/>
        <v>0</v>
      </c>
      <c r="CI1874" s="15">
        <f t="shared" si="869"/>
        <v>0</v>
      </c>
      <c r="CJ1874" s="15">
        <f t="shared" si="869"/>
        <v>0</v>
      </c>
      <c r="CK1874" s="15">
        <f t="shared" si="869"/>
        <v>0</v>
      </c>
      <c r="CL1874" s="15">
        <f t="shared" si="869"/>
        <v>0</v>
      </c>
      <c r="CM1874" s="15">
        <f t="shared" si="869"/>
        <v>0</v>
      </c>
      <c r="CN1874" s="15">
        <f t="shared" si="869"/>
        <v>0</v>
      </c>
      <c r="CO1874" s="15">
        <f t="shared" si="869"/>
        <v>0</v>
      </c>
      <c r="CP1874" s="15">
        <f t="shared" si="869"/>
        <v>0</v>
      </c>
      <c r="CQ1874" s="15">
        <f t="shared" si="869"/>
        <v>0</v>
      </c>
      <c r="CR1874" s="15">
        <f t="shared" si="869"/>
        <v>0</v>
      </c>
      <c r="CS1874" s="15">
        <f t="shared" si="869"/>
        <v>0</v>
      </c>
      <c r="CT1874" s="15">
        <f t="shared" si="869"/>
        <v>0</v>
      </c>
      <c r="CU1874" s="15">
        <f t="shared" si="869"/>
        <v>0</v>
      </c>
      <c r="CV1874" s="15">
        <f t="shared" si="869"/>
        <v>0</v>
      </c>
      <c r="CW1874" s="15">
        <f t="shared" si="869"/>
        <v>0</v>
      </c>
      <c r="CX1874" s="15">
        <f t="shared" si="869"/>
        <v>0</v>
      </c>
      <c r="CY1874" s="15">
        <v>0</v>
      </c>
      <c r="CZ1874" s="15">
        <f>IF(UPPER(TRIM(AH1874))="X",1,0)</f>
        <v>0</v>
      </c>
      <c r="DA1874" s="15">
        <v>0</v>
      </c>
      <c r="DB1874" s="16">
        <f t="shared" ref="DB1874:DB1885" si="870">IF(UPPER(TRIM(AM1874))="P", 0, IF(UPPER(TRIM(AM1874))="C", 16384, IF(UPPER(TRIM(AM1874))="B", 32768, IF(UPPER(TRIM(AM1874))="U", 49152, -1))))</f>
        <v>0</v>
      </c>
      <c r="DC1874" s="16">
        <f t="shared" ref="DC1874:DC1885" si="871">HEX2DEC(AN1874)</f>
        <v>5953</v>
      </c>
      <c r="DD1874" s="16">
        <f>IF(UPPER(TRIM(BB1874))="",0,IF(UPPER(TRIM(BB1874))="M",32,IF(UPPER(TRIM(BB1874))="H",64,IF(UPPER(TRIM(BB1874))="I",128,-1))))</f>
        <v>0</v>
      </c>
      <c r="DE1874" s="16">
        <f>IF(UPPER(TRIM(BC1874))="",0, IF(UPPER(TRIM(BC1874))="U",1,IF(UPPER(TRIM(BC1874))="A",2,IF(UPPER(TRIM(BC1874))="B1",4,IF(UPPER(TRIM(BC1874))="B2",8,IF(UPPER(TRIM(BC1874))="C",16,-1))))))</f>
        <v>0</v>
      </c>
      <c r="DF1874" s="17"/>
      <c r="DG1874" s="16">
        <v>901</v>
      </c>
      <c r="DH1874" s="16">
        <f t="shared" ref="DH1874:DI1885" si="872">AK1874</f>
        <v>523026</v>
      </c>
      <c r="DI1874" s="16">
        <f t="shared" si="872"/>
        <v>22</v>
      </c>
      <c r="DJ1874" s="16">
        <f t="shared" ref="DJ1874:DJ1885" si="873">DB1874 + DC1874</f>
        <v>5953</v>
      </c>
      <c r="DK1874" s="16">
        <f t="shared" ref="DK1874:DL1885" si="874">HEX2DEC(AO1874)</f>
        <v>19</v>
      </c>
      <c r="DL1874" s="16">
        <f t="shared" si="874"/>
        <v>5953</v>
      </c>
      <c r="DM1874" s="13">
        <v>0</v>
      </c>
      <c r="DN1874" s="16">
        <v>703</v>
      </c>
      <c r="DO1874" s="16">
        <f>BV1874*2^15+BW1874*2^14+BX1874*2^13+BY1874*2^12+BZ1874*2^11+CA1874*2^10+CB1874*2^9+CC1874*2^8+CD1874*2^7+CE1874*2^6+CF1874*2^5+CG1874*2^4+CH1874*2^3+CI1874*2^2+CJ1874*2^1+CK1874*2^0</f>
        <v>4096</v>
      </c>
      <c r="DP1874" s="16">
        <f>CL1874*2^15+CM1874*2^14+CN1874*2^13+CO1874*2^12+CP1874*2^11+CQ1874*2^10+CR1874*2^9+CS1874*2^8+CT1874*2^7+CU1874*2^6+CV1874*2^5+CW1874*2^4+CX1874*2^3+CY1874*2^2+CZ1874*2^1+DA1874*2^0</f>
        <v>0</v>
      </c>
      <c r="DQ1874" s="16">
        <f>IF(DS1874=2,AT1874*1000,AT1874)</f>
        <v>1000</v>
      </c>
      <c r="DR1874" s="16">
        <f>IF(DT1874=2,AU1874*1000,AU1874)</f>
        <v>5000</v>
      </c>
      <c r="DS1874" s="16">
        <v>2</v>
      </c>
      <c r="DT1874" s="16">
        <v>2</v>
      </c>
      <c r="DU1874" s="16">
        <f>MAX(0,MIN(AX1874,3))*2^14+MAX(0,MIN(AY1874,3))*2^12+MAX(0,MIN(AZ1874,3))*2^10+MAX(0,MIN(BA1874,3))*2^8+IF(AW1874&lt;0,31,IF(AW1874&gt;30,30,AW1874))</f>
        <v>0</v>
      </c>
      <c r="DV1874" s="16">
        <f>DD1874 + DE1874</f>
        <v>0</v>
      </c>
      <c r="DW1874" s="138"/>
      <c r="DX1874" s="137"/>
      <c r="DY1874" s="137"/>
      <c r="DZ1874" s="17"/>
      <c r="EA1874" s="15"/>
      <c r="EB1874" s="15"/>
      <c r="EC1874" s="15"/>
      <c r="ED1874" s="15"/>
    </row>
    <row r="1875" spans="1:134" ht="15" hidden="1" customHeight="1" x14ac:dyDescent="0.3">
      <c r="A1875" s="220"/>
      <c r="B1875" s="139"/>
      <c r="C1875" s="561">
        <v>2</v>
      </c>
      <c r="D1875" s="12"/>
      <c r="E1875" s="12"/>
      <c r="F1875" s="12"/>
      <c r="G1875" s="12"/>
      <c r="H1875" s="12"/>
      <c r="I1875" s="12"/>
      <c r="J1875" s="12"/>
      <c r="K1875" s="12"/>
      <c r="L1875" s="12"/>
      <c r="M1875" s="12"/>
      <c r="N1875" s="12"/>
      <c r="O1875" s="12"/>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8">
        <f t="shared" ref="AJ1875:AJ1885" si="875">IF($DM1875=0,0,(IF(_xlfn.BITAND($DM1875, 128),"8,", "") &amp; IF(_xlfn.BITAND($DM1875,64),"7,", "") &amp; IF(_xlfn.BITAND($DM1875,7), _xlfn.BITAND($DM1875,7) &amp; ",", "") &amp; IF(_xlfn.BITAND($DM1875, 56), _xlfn.BITAND($DM1875, 56)/8, "")))</f>
        <v>0</v>
      </c>
      <c r="AK1875" s="129">
        <v>523027</v>
      </c>
      <c r="AL1875" s="129">
        <v>22</v>
      </c>
      <c r="AM1875" s="130" t="s">
        <v>165</v>
      </c>
      <c r="AN1875" s="131" t="s">
        <v>2852</v>
      </c>
      <c r="AO1875" s="131" t="s">
        <v>1458</v>
      </c>
      <c r="AP1875" s="131" t="s">
        <v>2852</v>
      </c>
      <c r="AT1875" s="12"/>
      <c r="AU1875" s="12"/>
      <c r="AV1875" s="12"/>
      <c r="AW1875" s="12"/>
      <c r="AX1875" s="12"/>
      <c r="AY1875" s="12"/>
      <c r="AZ1875" s="12"/>
      <c r="BA1875" s="12"/>
      <c r="BB1875" s="14"/>
      <c r="BC1875" s="14"/>
      <c r="BD1875" s="15"/>
      <c r="BE1875" s="137" t="s">
        <v>2853</v>
      </c>
      <c r="BF1875" s="11"/>
      <c r="BG1875" s="11"/>
      <c r="BH1875" s="11"/>
      <c r="BI1875" s="11"/>
      <c r="BJ1875" s="11"/>
      <c r="BK1875" s="11"/>
      <c r="BL1875" s="11"/>
      <c r="BM1875" s="11"/>
      <c r="BN1875" s="11"/>
      <c r="BO1875" s="11"/>
      <c r="BP1875" s="11"/>
      <c r="BQ1875" s="11"/>
      <c r="BR1875" s="11"/>
      <c r="BS1875" s="11"/>
      <c r="BT1875" s="11"/>
      <c r="BU1875" s="11"/>
      <c r="BV1875" s="15"/>
      <c r="BW1875" s="15"/>
      <c r="BX1875" s="15"/>
      <c r="BY1875" s="15"/>
      <c r="BZ1875" s="15"/>
      <c r="CA1875" s="15"/>
      <c r="CB1875" s="15"/>
      <c r="CC1875" s="15"/>
      <c r="CD1875" s="15"/>
      <c r="CE1875" s="15"/>
      <c r="CF1875" s="15"/>
      <c r="CG1875" s="15"/>
      <c r="CH1875" s="15"/>
      <c r="CI1875" s="15"/>
      <c r="CJ1875" s="15"/>
      <c r="CK1875" s="15"/>
      <c r="CL1875" s="15"/>
      <c r="CM1875" s="15"/>
      <c r="CN1875" s="15"/>
      <c r="CO1875" s="15"/>
      <c r="CP1875" s="15"/>
      <c r="CQ1875" s="15"/>
      <c r="CR1875" s="15"/>
      <c r="CS1875" s="15"/>
      <c r="CT1875" s="15"/>
      <c r="CU1875" s="15"/>
      <c r="CV1875" s="15"/>
      <c r="CW1875" s="15"/>
      <c r="CX1875" s="15"/>
      <c r="CY1875" s="15"/>
      <c r="CZ1875" s="15"/>
      <c r="DA1875" s="15"/>
      <c r="DB1875" s="16">
        <f t="shared" si="870"/>
        <v>0</v>
      </c>
      <c r="DC1875" s="16">
        <f t="shared" si="871"/>
        <v>5984</v>
      </c>
      <c r="DD1875" s="16"/>
      <c r="DE1875" s="16"/>
      <c r="DF1875" s="17"/>
      <c r="DG1875" s="16">
        <v>902</v>
      </c>
      <c r="DH1875" s="16">
        <f t="shared" si="872"/>
        <v>523027</v>
      </c>
      <c r="DI1875" s="16">
        <f t="shared" si="872"/>
        <v>22</v>
      </c>
      <c r="DJ1875" s="16">
        <f t="shared" si="873"/>
        <v>5984</v>
      </c>
      <c r="DK1875" s="16">
        <f t="shared" si="874"/>
        <v>19</v>
      </c>
      <c r="DL1875" s="16">
        <f t="shared" si="874"/>
        <v>5984</v>
      </c>
      <c r="DM1875" s="13">
        <v>0</v>
      </c>
      <c r="DN1875" s="16">
        <v>703</v>
      </c>
      <c r="DO1875" s="16"/>
      <c r="DP1875" s="16"/>
      <c r="DQ1875" s="16"/>
      <c r="DR1875" s="16"/>
      <c r="DS1875" s="16"/>
      <c r="DT1875" s="16"/>
      <c r="DU1875" s="16"/>
      <c r="DV1875" s="16"/>
      <c r="DW1875" s="138"/>
      <c r="DX1875" s="137"/>
      <c r="DY1875" s="137"/>
      <c r="DZ1875" s="17"/>
      <c r="EA1875" s="15"/>
      <c r="EB1875" s="15"/>
      <c r="EC1875" s="15"/>
      <c r="ED1875" s="15"/>
    </row>
    <row r="1876" spans="1:134" ht="15" hidden="1" customHeight="1" x14ac:dyDescent="0.3">
      <c r="A1876" s="154"/>
      <c r="B1876" s="139"/>
      <c r="C1876" s="561">
        <v>3</v>
      </c>
      <c r="D1876" s="12"/>
      <c r="E1876" s="12"/>
      <c r="F1876" s="12"/>
      <c r="G1876" s="12"/>
      <c r="H1876" s="12"/>
      <c r="I1876" s="12"/>
      <c r="J1876" s="12"/>
      <c r="K1876" s="12"/>
      <c r="L1876" s="12"/>
      <c r="M1876" s="12"/>
      <c r="N1876" s="12"/>
      <c r="O1876" s="12"/>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8">
        <f t="shared" si="875"/>
        <v>0</v>
      </c>
      <c r="AK1876" s="129">
        <v>523028</v>
      </c>
      <c r="AL1876" s="129">
        <v>22</v>
      </c>
      <c r="AM1876" s="130" t="s">
        <v>165</v>
      </c>
      <c r="AN1876" s="131" t="s">
        <v>2854</v>
      </c>
      <c r="AO1876" s="131" t="s">
        <v>1458</v>
      </c>
      <c r="AP1876" s="131" t="s">
        <v>2854</v>
      </c>
      <c r="AT1876" s="12"/>
      <c r="AU1876" s="12"/>
      <c r="AV1876" s="12"/>
      <c r="AW1876" s="12"/>
      <c r="AX1876" s="12"/>
      <c r="AY1876" s="12"/>
      <c r="AZ1876" s="12"/>
      <c r="BA1876" s="12"/>
      <c r="BB1876" s="14"/>
      <c r="BC1876" s="14"/>
      <c r="BD1876" s="15"/>
      <c r="BE1876" s="137" t="s">
        <v>2855</v>
      </c>
      <c r="BF1876" s="11"/>
      <c r="BG1876" s="11"/>
      <c r="BH1876" s="11"/>
      <c r="BI1876" s="11"/>
      <c r="BJ1876" s="11"/>
      <c r="BK1876" s="11"/>
      <c r="BL1876" s="11"/>
      <c r="BM1876" s="11"/>
      <c r="BN1876" s="11"/>
      <c r="BO1876" s="11"/>
      <c r="BP1876" s="11"/>
      <c r="BQ1876" s="11"/>
      <c r="BR1876" s="11"/>
      <c r="BS1876" s="11"/>
      <c r="BT1876" s="11"/>
      <c r="BU1876" s="11"/>
      <c r="BV1876" s="15"/>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c r="CU1876" s="15"/>
      <c r="CV1876" s="15"/>
      <c r="CW1876" s="15"/>
      <c r="CX1876" s="15"/>
      <c r="CY1876" s="15"/>
      <c r="CZ1876" s="15"/>
      <c r="DA1876" s="15"/>
      <c r="DB1876" s="16">
        <f t="shared" si="870"/>
        <v>0</v>
      </c>
      <c r="DC1876" s="16">
        <f t="shared" si="871"/>
        <v>6000</v>
      </c>
      <c r="DD1876" s="16"/>
      <c r="DE1876" s="16"/>
      <c r="DF1876" s="17"/>
      <c r="DG1876" s="16">
        <v>903</v>
      </c>
      <c r="DH1876" s="16">
        <f t="shared" si="872"/>
        <v>523028</v>
      </c>
      <c r="DI1876" s="16">
        <f t="shared" si="872"/>
        <v>22</v>
      </c>
      <c r="DJ1876" s="16">
        <f t="shared" si="873"/>
        <v>6000</v>
      </c>
      <c r="DK1876" s="16">
        <f t="shared" si="874"/>
        <v>19</v>
      </c>
      <c r="DL1876" s="16">
        <f t="shared" si="874"/>
        <v>6000</v>
      </c>
      <c r="DM1876" s="13">
        <v>0</v>
      </c>
      <c r="DN1876" s="16">
        <v>703</v>
      </c>
      <c r="DO1876" s="16"/>
      <c r="DP1876" s="16"/>
      <c r="DQ1876" s="16"/>
      <c r="DR1876" s="16"/>
      <c r="DS1876" s="16"/>
      <c r="DT1876" s="16"/>
      <c r="DU1876" s="16"/>
      <c r="DV1876" s="16"/>
      <c r="DW1876" s="138"/>
      <c r="DX1876" s="137"/>
      <c r="DY1876" s="137"/>
      <c r="DZ1876" s="17"/>
      <c r="EA1876" s="15"/>
      <c r="EB1876" s="15"/>
      <c r="EC1876" s="15"/>
      <c r="ED1876" s="15"/>
    </row>
    <row r="1877" spans="1:134" ht="15" hidden="1" customHeight="1" x14ac:dyDescent="0.3">
      <c r="A1877" s="123"/>
      <c r="B1877" s="139"/>
      <c r="C1877" s="561">
        <v>4</v>
      </c>
      <c r="D1877" s="12"/>
      <c r="E1877" s="12"/>
      <c r="F1877" s="12"/>
      <c r="G1877" s="12"/>
      <c r="H1877" s="12"/>
      <c r="I1877" s="12"/>
      <c r="J1877" s="12"/>
      <c r="K1877" s="12"/>
      <c r="L1877" s="12"/>
      <c r="M1877" s="12"/>
      <c r="N1877" s="12"/>
      <c r="O1877" s="12"/>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8">
        <f t="shared" si="875"/>
        <v>0</v>
      </c>
      <c r="AK1877" s="129">
        <v>523029</v>
      </c>
      <c r="AL1877" s="129">
        <v>22</v>
      </c>
      <c r="AM1877" s="130" t="s">
        <v>165</v>
      </c>
      <c r="AN1877" s="131" t="s">
        <v>2856</v>
      </c>
      <c r="AO1877" s="131" t="s">
        <v>1458</v>
      </c>
      <c r="AP1877" s="131" t="s">
        <v>2856</v>
      </c>
      <c r="AT1877" s="12"/>
      <c r="AU1877" s="12"/>
      <c r="AV1877" s="12"/>
      <c r="AW1877" s="12"/>
      <c r="AX1877" s="12"/>
      <c r="AY1877" s="12"/>
      <c r="AZ1877" s="12"/>
      <c r="BA1877" s="12"/>
      <c r="BB1877" s="14"/>
      <c r="BC1877" s="14"/>
      <c r="BD1877" s="15"/>
      <c r="BE1877" s="137" t="s">
        <v>2857</v>
      </c>
      <c r="BF1877" s="11"/>
      <c r="BG1877" s="11"/>
      <c r="BH1877" s="11"/>
      <c r="BI1877" s="11"/>
      <c r="BJ1877" s="11"/>
      <c r="BK1877" s="11"/>
      <c r="BL1877" s="11"/>
      <c r="BM1877" s="11"/>
      <c r="BN1877" s="11"/>
      <c r="BO1877" s="11"/>
      <c r="BP1877" s="11"/>
      <c r="BQ1877" s="11"/>
      <c r="BR1877" s="11"/>
      <c r="BS1877" s="11"/>
      <c r="BT1877" s="11"/>
      <c r="BU1877" s="11"/>
      <c r="BV1877" s="15"/>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c r="CU1877" s="15"/>
      <c r="CV1877" s="15"/>
      <c r="CW1877" s="15"/>
      <c r="CX1877" s="15"/>
      <c r="CY1877" s="15"/>
      <c r="CZ1877" s="15"/>
      <c r="DA1877" s="15"/>
      <c r="DB1877" s="16">
        <f t="shared" si="870"/>
        <v>0</v>
      </c>
      <c r="DC1877" s="16">
        <f t="shared" si="871"/>
        <v>6016</v>
      </c>
      <c r="DD1877" s="16"/>
      <c r="DE1877" s="16"/>
      <c r="DF1877" s="17"/>
      <c r="DG1877" s="16">
        <v>904</v>
      </c>
      <c r="DH1877" s="16">
        <f t="shared" si="872"/>
        <v>523029</v>
      </c>
      <c r="DI1877" s="16">
        <f t="shared" si="872"/>
        <v>22</v>
      </c>
      <c r="DJ1877" s="16">
        <f t="shared" si="873"/>
        <v>6016</v>
      </c>
      <c r="DK1877" s="16">
        <f t="shared" si="874"/>
        <v>19</v>
      </c>
      <c r="DL1877" s="16">
        <f t="shared" si="874"/>
        <v>6016</v>
      </c>
      <c r="DM1877" s="13">
        <v>0</v>
      </c>
      <c r="DN1877" s="16">
        <v>703</v>
      </c>
      <c r="DO1877" s="16"/>
      <c r="DP1877" s="16"/>
      <c r="DQ1877" s="16"/>
      <c r="DR1877" s="16"/>
      <c r="DS1877" s="16"/>
      <c r="DT1877" s="16"/>
      <c r="DU1877" s="16"/>
      <c r="DV1877" s="16"/>
      <c r="DW1877" s="138"/>
      <c r="DX1877" s="137"/>
      <c r="DY1877" s="137"/>
      <c r="DZ1877" s="17"/>
      <c r="EA1877" s="15"/>
      <c r="EB1877" s="15"/>
      <c r="EC1877" s="15"/>
      <c r="ED1877" s="15"/>
    </row>
    <row r="1878" spans="1:134" ht="15" hidden="1" customHeight="1" x14ac:dyDescent="0.3">
      <c r="A1878" s="123"/>
      <c r="B1878" s="337"/>
      <c r="C1878" s="561">
        <v>5</v>
      </c>
      <c r="D1878" s="12"/>
      <c r="E1878" s="12"/>
      <c r="F1878" s="12"/>
      <c r="G1878" s="12"/>
      <c r="H1878" s="12"/>
      <c r="I1878" s="12"/>
      <c r="J1878" s="12"/>
      <c r="K1878" s="12"/>
      <c r="L1878" s="12"/>
      <c r="M1878" s="12"/>
      <c r="N1878" s="12"/>
      <c r="O1878" s="12"/>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8">
        <f t="shared" si="875"/>
        <v>0</v>
      </c>
      <c r="AK1878" s="129">
        <v>523030</v>
      </c>
      <c r="AL1878" s="129">
        <v>22</v>
      </c>
      <c r="AM1878" s="130" t="s">
        <v>165</v>
      </c>
      <c r="AN1878" s="131" t="s">
        <v>2858</v>
      </c>
      <c r="AO1878" s="131" t="s">
        <v>1458</v>
      </c>
      <c r="AP1878" s="131" t="s">
        <v>2858</v>
      </c>
      <c r="AT1878" s="12"/>
      <c r="AU1878" s="12"/>
      <c r="AV1878" s="12"/>
      <c r="AW1878" s="12"/>
      <c r="AX1878" s="12"/>
      <c r="AY1878" s="12"/>
      <c r="AZ1878" s="12"/>
      <c r="BA1878" s="12"/>
      <c r="BB1878" s="14"/>
      <c r="BC1878" s="14"/>
      <c r="BD1878" s="15"/>
      <c r="BE1878" s="137" t="s">
        <v>2859</v>
      </c>
      <c r="BF1878" s="11"/>
      <c r="BG1878" s="11"/>
      <c r="BH1878" s="11"/>
      <c r="BI1878" s="11"/>
      <c r="BJ1878" s="11"/>
      <c r="BK1878" s="11"/>
      <c r="BL1878" s="11"/>
      <c r="BM1878" s="11"/>
      <c r="BN1878" s="11"/>
      <c r="BO1878" s="11"/>
      <c r="BP1878" s="11"/>
      <c r="BQ1878" s="11"/>
      <c r="BR1878" s="11"/>
      <c r="BS1878" s="11"/>
      <c r="BT1878" s="11"/>
      <c r="BU1878" s="11"/>
      <c r="BV1878" s="15"/>
      <c r="BW1878" s="15"/>
      <c r="BX1878" s="15"/>
      <c r="BY1878" s="15"/>
      <c r="BZ1878" s="15"/>
      <c r="CA1878" s="15"/>
      <c r="CB1878" s="15"/>
      <c r="CC1878" s="15"/>
      <c r="CD1878" s="15"/>
      <c r="CE1878" s="15"/>
      <c r="CF1878" s="15"/>
      <c r="CG1878" s="15"/>
      <c r="CH1878" s="15"/>
      <c r="CI1878" s="15"/>
      <c r="CJ1878" s="15"/>
      <c r="CK1878" s="15"/>
      <c r="CL1878" s="15"/>
      <c r="CM1878" s="15"/>
      <c r="CN1878" s="15"/>
      <c r="CO1878" s="15"/>
      <c r="CP1878" s="15"/>
      <c r="CQ1878" s="15"/>
      <c r="CR1878" s="15"/>
      <c r="CS1878" s="15"/>
      <c r="CT1878" s="15"/>
      <c r="CU1878" s="15"/>
      <c r="CV1878" s="15"/>
      <c r="CW1878" s="15"/>
      <c r="CX1878" s="15"/>
      <c r="CY1878" s="15"/>
      <c r="CZ1878" s="15"/>
      <c r="DA1878" s="15"/>
      <c r="DB1878" s="16">
        <f t="shared" si="870"/>
        <v>0</v>
      </c>
      <c r="DC1878" s="16">
        <f t="shared" si="871"/>
        <v>6025</v>
      </c>
      <c r="DD1878" s="16"/>
      <c r="DE1878" s="16"/>
      <c r="DF1878" s="17"/>
      <c r="DG1878" s="16">
        <v>905</v>
      </c>
      <c r="DH1878" s="16">
        <f t="shared" si="872"/>
        <v>523030</v>
      </c>
      <c r="DI1878" s="16">
        <f t="shared" si="872"/>
        <v>22</v>
      </c>
      <c r="DJ1878" s="16">
        <f t="shared" si="873"/>
        <v>6025</v>
      </c>
      <c r="DK1878" s="16">
        <f t="shared" si="874"/>
        <v>19</v>
      </c>
      <c r="DL1878" s="16">
        <f t="shared" si="874"/>
        <v>6025</v>
      </c>
      <c r="DM1878" s="13">
        <v>0</v>
      </c>
      <c r="DN1878" s="16">
        <v>703</v>
      </c>
      <c r="DO1878" s="16"/>
      <c r="DP1878" s="16"/>
      <c r="DQ1878" s="16"/>
      <c r="DR1878" s="16"/>
      <c r="DS1878" s="16"/>
      <c r="DT1878" s="16"/>
      <c r="DU1878" s="16"/>
      <c r="DV1878" s="16"/>
      <c r="DW1878" s="138"/>
      <c r="DX1878" s="137"/>
      <c r="DY1878" s="137"/>
      <c r="DZ1878" s="17"/>
      <c r="EA1878" s="15"/>
      <c r="EB1878" s="15"/>
      <c r="EC1878" s="15"/>
      <c r="ED1878" s="15"/>
    </row>
    <row r="1879" spans="1:134" ht="15" hidden="1" customHeight="1" x14ac:dyDescent="0.3">
      <c r="A1879" s="220"/>
      <c r="B1879" s="337"/>
      <c r="C1879" s="561">
        <v>6</v>
      </c>
      <c r="D1879" s="12"/>
      <c r="E1879" s="12"/>
      <c r="F1879" s="12"/>
      <c r="G1879" s="12"/>
      <c r="H1879" s="12"/>
      <c r="I1879" s="12"/>
      <c r="J1879" s="12"/>
      <c r="K1879" s="12"/>
      <c r="L1879" s="12"/>
      <c r="M1879" s="12"/>
      <c r="N1879" s="12"/>
      <c r="O1879" s="12"/>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8">
        <f t="shared" si="875"/>
        <v>0</v>
      </c>
      <c r="AK1879" s="129">
        <v>523031</v>
      </c>
      <c r="AL1879" s="129">
        <v>22</v>
      </c>
      <c r="AM1879" s="130" t="s">
        <v>165</v>
      </c>
      <c r="AN1879" s="131" t="s">
        <v>2860</v>
      </c>
      <c r="AO1879" s="131" t="s">
        <v>1458</v>
      </c>
      <c r="AP1879" s="131" t="s">
        <v>2860</v>
      </c>
      <c r="AT1879" s="12"/>
      <c r="AU1879" s="12"/>
      <c r="AV1879" s="12"/>
      <c r="AW1879" s="12"/>
      <c r="AX1879" s="12"/>
      <c r="AY1879" s="12"/>
      <c r="AZ1879" s="12"/>
      <c r="BA1879" s="12"/>
      <c r="BB1879" s="14"/>
      <c r="BC1879" s="14"/>
      <c r="BD1879" s="15"/>
      <c r="BE1879" s="137" t="s">
        <v>2861</v>
      </c>
      <c r="BF1879" s="11"/>
      <c r="BG1879" s="11"/>
      <c r="BH1879" s="11"/>
      <c r="BI1879" s="11"/>
      <c r="BJ1879" s="11"/>
      <c r="BK1879" s="11"/>
      <c r="BL1879" s="11"/>
      <c r="BM1879" s="11"/>
      <c r="BN1879" s="11"/>
      <c r="BO1879" s="11"/>
      <c r="BP1879" s="11"/>
      <c r="BQ1879" s="11"/>
      <c r="BR1879" s="11"/>
      <c r="BS1879" s="11"/>
      <c r="BT1879" s="11"/>
      <c r="BU1879" s="11"/>
      <c r="BV1879" s="15"/>
      <c r="BW1879" s="15"/>
      <c r="BX1879" s="15"/>
      <c r="BY1879" s="15"/>
      <c r="BZ1879" s="15"/>
      <c r="CA1879" s="15"/>
      <c r="CB1879" s="15"/>
      <c r="CC1879" s="15"/>
      <c r="CD1879" s="15"/>
      <c r="CE1879" s="15"/>
      <c r="CF1879" s="15"/>
      <c r="CG1879" s="15"/>
      <c r="CH1879" s="15"/>
      <c r="CI1879" s="15"/>
      <c r="CJ1879" s="15"/>
      <c r="CK1879" s="15"/>
      <c r="CL1879" s="15"/>
      <c r="CM1879" s="15"/>
      <c r="CN1879" s="15"/>
      <c r="CO1879" s="15"/>
      <c r="CP1879" s="15"/>
      <c r="CQ1879" s="15"/>
      <c r="CR1879" s="15"/>
      <c r="CS1879" s="15"/>
      <c r="CT1879" s="15"/>
      <c r="CU1879" s="15"/>
      <c r="CV1879" s="15"/>
      <c r="CW1879" s="15"/>
      <c r="CX1879" s="15"/>
      <c r="CY1879" s="15"/>
      <c r="CZ1879" s="15"/>
      <c r="DA1879" s="15"/>
      <c r="DB1879" s="16">
        <f t="shared" si="870"/>
        <v>0</v>
      </c>
      <c r="DC1879" s="16">
        <f t="shared" si="871"/>
        <v>6041</v>
      </c>
      <c r="DD1879" s="16"/>
      <c r="DE1879" s="16"/>
      <c r="DF1879" s="17"/>
      <c r="DG1879" s="16">
        <v>906</v>
      </c>
      <c r="DH1879" s="16">
        <f t="shared" si="872"/>
        <v>523031</v>
      </c>
      <c r="DI1879" s="16">
        <f t="shared" si="872"/>
        <v>22</v>
      </c>
      <c r="DJ1879" s="16">
        <f t="shared" si="873"/>
        <v>6041</v>
      </c>
      <c r="DK1879" s="16">
        <f t="shared" si="874"/>
        <v>19</v>
      </c>
      <c r="DL1879" s="16">
        <f t="shared" si="874"/>
        <v>6041</v>
      </c>
      <c r="DM1879" s="13">
        <v>0</v>
      </c>
      <c r="DN1879" s="16">
        <v>703</v>
      </c>
      <c r="DO1879" s="16"/>
      <c r="DP1879" s="16"/>
      <c r="DQ1879" s="16"/>
      <c r="DR1879" s="16"/>
      <c r="DS1879" s="16"/>
      <c r="DT1879" s="16"/>
      <c r="DU1879" s="16"/>
      <c r="DV1879" s="16"/>
      <c r="DW1879" s="138"/>
      <c r="DX1879" s="137"/>
      <c r="DY1879" s="137"/>
      <c r="DZ1879" s="17"/>
      <c r="EA1879" s="15"/>
      <c r="EB1879" s="15"/>
      <c r="EC1879" s="15"/>
      <c r="ED1879" s="15"/>
    </row>
    <row r="1880" spans="1:134" ht="15" hidden="1" customHeight="1" x14ac:dyDescent="0.3">
      <c r="A1880" s="154"/>
      <c r="B1880" s="337"/>
      <c r="C1880" s="561">
        <v>7</v>
      </c>
      <c r="D1880" s="12"/>
      <c r="E1880" s="12"/>
      <c r="F1880" s="12"/>
      <c r="G1880" s="12"/>
      <c r="H1880" s="12"/>
      <c r="I1880" s="12"/>
      <c r="J1880" s="12"/>
      <c r="K1880" s="12"/>
      <c r="L1880" s="12"/>
      <c r="M1880" s="12"/>
      <c r="N1880" s="12"/>
      <c r="O1880" s="12"/>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8">
        <f t="shared" si="875"/>
        <v>0</v>
      </c>
      <c r="AK1880" s="129">
        <v>523032</v>
      </c>
      <c r="AL1880" s="129">
        <v>22</v>
      </c>
      <c r="AM1880" s="130" t="s">
        <v>165</v>
      </c>
      <c r="AN1880" s="131" t="s">
        <v>2862</v>
      </c>
      <c r="AO1880" s="131" t="s">
        <v>1458</v>
      </c>
      <c r="AP1880" s="131" t="s">
        <v>2862</v>
      </c>
      <c r="AT1880" s="12"/>
      <c r="AU1880" s="12"/>
      <c r="AV1880" s="12"/>
      <c r="AW1880" s="12"/>
      <c r="AX1880" s="12"/>
      <c r="AY1880" s="12"/>
      <c r="AZ1880" s="12"/>
      <c r="BA1880" s="12"/>
      <c r="BB1880" s="14"/>
      <c r="BC1880" s="14"/>
      <c r="BD1880" s="15"/>
      <c r="BE1880" s="137" t="s">
        <v>2863</v>
      </c>
      <c r="BF1880" s="11"/>
      <c r="BG1880" s="11"/>
      <c r="BH1880" s="11"/>
      <c r="BI1880" s="11"/>
      <c r="BJ1880" s="11"/>
      <c r="BK1880" s="11"/>
      <c r="BL1880" s="11"/>
      <c r="BM1880" s="11"/>
      <c r="BN1880" s="11"/>
      <c r="BO1880" s="11"/>
      <c r="BP1880" s="11"/>
      <c r="BQ1880" s="11"/>
      <c r="BR1880" s="11"/>
      <c r="BS1880" s="11"/>
      <c r="BT1880" s="11"/>
      <c r="BU1880" s="11"/>
      <c r="BV1880" s="15"/>
      <c r="BW1880" s="15"/>
      <c r="BX1880" s="15"/>
      <c r="BY1880" s="15"/>
      <c r="BZ1880" s="15"/>
      <c r="CA1880" s="15"/>
      <c r="CB1880" s="15"/>
      <c r="CC1880" s="15"/>
      <c r="CD1880" s="15"/>
      <c r="CE1880" s="15"/>
      <c r="CF1880" s="15"/>
      <c r="CG1880" s="15"/>
      <c r="CH1880" s="15"/>
      <c r="CI1880" s="15"/>
      <c r="CJ1880" s="15"/>
      <c r="CK1880" s="15"/>
      <c r="CL1880" s="15"/>
      <c r="CM1880" s="15"/>
      <c r="CN1880" s="15"/>
      <c r="CO1880" s="15"/>
      <c r="CP1880" s="15"/>
      <c r="CQ1880" s="15"/>
      <c r="CR1880" s="15"/>
      <c r="CS1880" s="15"/>
      <c r="CT1880" s="15"/>
      <c r="CU1880" s="15"/>
      <c r="CV1880" s="15"/>
      <c r="CW1880" s="15"/>
      <c r="CX1880" s="15"/>
      <c r="CY1880" s="15"/>
      <c r="CZ1880" s="15"/>
      <c r="DA1880" s="15"/>
      <c r="DB1880" s="16">
        <f t="shared" si="870"/>
        <v>0</v>
      </c>
      <c r="DC1880" s="16">
        <f t="shared" si="871"/>
        <v>6153</v>
      </c>
      <c r="DD1880" s="16"/>
      <c r="DE1880" s="16"/>
      <c r="DF1880" s="17"/>
      <c r="DG1880" s="16">
        <v>907</v>
      </c>
      <c r="DH1880" s="16">
        <f t="shared" si="872"/>
        <v>523032</v>
      </c>
      <c r="DI1880" s="16">
        <f t="shared" si="872"/>
        <v>22</v>
      </c>
      <c r="DJ1880" s="16">
        <f t="shared" si="873"/>
        <v>6153</v>
      </c>
      <c r="DK1880" s="16">
        <f t="shared" si="874"/>
        <v>19</v>
      </c>
      <c r="DL1880" s="16">
        <f t="shared" si="874"/>
        <v>6153</v>
      </c>
      <c r="DM1880" s="13">
        <v>0</v>
      </c>
      <c r="DN1880" s="16">
        <v>703</v>
      </c>
      <c r="DO1880" s="16"/>
      <c r="DP1880" s="16"/>
      <c r="DQ1880" s="16"/>
      <c r="DR1880" s="16"/>
      <c r="DS1880" s="16"/>
      <c r="DT1880" s="16"/>
      <c r="DU1880" s="16"/>
      <c r="DV1880" s="16"/>
      <c r="DW1880" s="138"/>
      <c r="DX1880" s="137"/>
      <c r="DY1880" s="137"/>
      <c r="DZ1880" s="17"/>
      <c r="EA1880" s="15"/>
      <c r="EB1880" s="15"/>
      <c r="EC1880" s="15"/>
      <c r="ED1880" s="15"/>
    </row>
    <row r="1881" spans="1:134" ht="15" hidden="1" customHeight="1" x14ac:dyDescent="0.3">
      <c r="A1881" s="154"/>
      <c r="B1881" s="337"/>
      <c r="C1881" s="561">
        <v>8</v>
      </c>
      <c r="D1881" s="12"/>
      <c r="E1881" s="12"/>
      <c r="F1881" s="12"/>
      <c r="G1881" s="12"/>
      <c r="H1881" s="12"/>
      <c r="I1881" s="12"/>
      <c r="J1881" s="12"/>
      <c r="K1881" s="12"/>
      <c r="L1881" s="12"/>
      <c r="M1881" s="12"/>
      <c r="N1881" s="12"/>
      <c r="O1881" s="12"/>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8">
        <f t="shared" si="875"/>
        <v>0</v>
      </c>
      <c r="AK1881" s="129">
        <v>523033</v>
      </c>
      <c r="AL1881" s="129">
        <v>22</v>
      </c>
      <c r="AM1881" s="130" t="s">
        <v>165</v>
      </c>
      <c r="AN1881" s="131" t="s">
        <v>2864</v>
      </c>
      <c r="AO1881" s="131" t="s">
        <v>1458</v>
      </c>
      <c r="AP1881" s="131" t="s">
        <v>2864</v>
      </c>
      <c r="AT1881" s="12"/>
      <c r="AU1881" s="12"/>
      <c r="AV1881" s="12"/>
      <c r="AW1881" s="12"/>
      <c r="AX1881" s="12"/>
      <c r="AY1881" s="12"/>
      <c r="AZ1881" s="12"/>
      <c r="BA1881" s="12"/>
      <c r="BB1881" s="14"/>
      <c r="BC1881" s="14"/>
      <c r="BD1881" s="15"/>
      <c r="BE1881" s="137" t="s">
        <v>2865</v>
      </c>
      <c r="BF1881" s="11"/>
      <c r="BG1881" s="11"/>
      <c r="BH1881" s="11"/>
      <c r="BI1881" s="11"/>
      <c r="BJ1881" s="11"/>
      <c r="BK1881" s="11"/>
      <c r="BL1881" s="11"/>
      <c r="BM1881" s="11"/>
      <c r="BN1881" s="11"/>
      <c r="BO1881" s="11"/>
      <c r="BP1881" s="11"/>
      <c r="BQ1881" s="11"/>
      <c r="BR1881" s="11"/>
      <c r="BS1881" s="11"/>
      <c r="BT1881" s="11"/>
      <c r="BU1881" s="11"/>
      <c r="BV1881" s="15"/>
      <c r="BW1881" s="15"/>
      <c r="BX1881" s="15"/>
      <c r="BY1881" s="15"/>
      <c r="BZ1881" s="15"/>
      <c r="CA1881" s="15"/>
      <c r="CB1881" s="15"/>
      <c r="CC1881" s="15"/>
      <c r="CD1881" s="15"/>
      <c r="CE1881" s="15"/>
      <c r="CF1881" s="15"/>
      <c r="CG1881" s="15"/>
      <c r="CH1881" s="15"/>
      <c r="CI1881" s="15"/>
      <c r="CJ1881" s="15"/>
      <c r="CK1881" s="15"/>
      <c r="CL1881" s="15"/>
      <c r="CM1881" s="15"/>
      <c r="CN1881" s="15"/>
      <c r="CO1881" s="15"/>
      <c r="CP1881" s="15"/>
      <c r="CQ1881" s="15"/>
      <c r="CR1881" s="15"/>
      <c r="CS1881" s="15"/>
      <c r="CT1881" s="15"/>
      <c r="CU1881" s="15"/>
      <c r="CV1881" s="15"/>
      <c r="CW1881" s="15"/>
      <c r="CX1881" s="15"/>
      <c r="CY1881" s="15"/>
      <c r="CZ1881" s="15"/>
      <c r="DA1881" s="15"/>
      <c r="DB1881" s="16">
        <f t="shared" si="870"/>
        <v>0</v>
      </c>
      <c r="DC1881" s="16">
        <f t="shared" si="871"/>
        <v>6169</v>
      </c>
      <c r="DD1881" s="16"/>
      <c r="DE1881" s="16"/>
      <c r="DF1881" s="17"/>
      <c r="DG1881" s="16">
        <v>908</v>
      </c>
      <c r="DH1881" s="16">
        <f t="shared" si="872"/>
        <v>523033</v>
      </c>
      <c r="DI1881" s="16">
        <f t="shared" si="872"/>
        <v>22</v>
      </c>
      <c r="DJ1881" s="16">
        <f t="shared" si="873"/>
        <v>6169</v>
      </c>
      <c r="DK1881" s="16">
        <f t="shared" si="874"/>
        <v>19</v>
      </c>
      <c r="DL1881" s="16">
        <f t="shared" si="874"/>
        <v>6169</v>
      </c>
      <c r="DM1881" s="13">
        <v>0</v>
      </c>
      <c r="DN1881" s="16">
        <v>703</v>
      </c>
      <c r="DO1881" s="16"/>
      <c r="DP1881" s="16"/>
      <c r="DQ1881" s="16"/>
      <c r="DR1881" s="16"/>
      <c r="DS1881" s="16"/>
      <c r="DT1881" s="16"/>
      <c r="DU1881" s="16"/>
      <c r="DV1881" s="16"/>
      <c r="DW1881" s="138"/>
      <c r="DX1881" s="137"/>
      <c r="DY1881" s="137"/>
      <c r="DZ1881" s="17"/>
      <c r="EA1881" s="15"/>
      <c r="EB1881" s="15"/>
      <c r="EC1881" s="15"/>
      <c r="ED1881" s="15"/>
    </row>
    <row r="1882" spans="1:134" ht="15" hidden="1" customHeight="1" x14ac:dyDescent="0.3">
      <c r="A1882" s="123"/>
      <c r="B1882" s="139"/>
      <c r="C1882" s="561">
        <v>9</v>
      </c>
      <c r="D1882" s="12"/>
      <c r="E1882" s="12"/>
      <c r="F1882" s="12"/>
      <c r="G1882" s="12"/>
      <c r="H1882" s="12"/>
      <c r="I1882" s="12"/>
      <c r="J1882" s="12"/>
      <c r="K1882" s="12"/>
      <c r="L1882" s="12"/>
      <c r="M1882" s="12"/>
      <c r="N1882" s="12"/>
      <c r="O1882" s="12"/>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8">
        <f t="shared" si="875"/>
        <v>0</v>
      </c>
      <c r="AK1882" s="129">
        <v>523101</v>
      </c>
      <c r="AL1882" s="129">
        <v>22</v>
      </c>
      <c r="AM1882" s="130" t="s">
        <v>165</v>
      </c>
      <c r="AN1882" s="131" t="s">
        <v>2866</v>
      </c>
      <c r="AO1882" s="131" t="s">
        <v>1458</v>
      </c>
      <c r="AP1882" s="131" t="s">
        <v>2866</v>
      </c>
      <c r="AT1882" s="12"/>
      <c r="AU1882" s="12"/>
      <c r="AV1882" s="12"/>
      <c r="AW1882" s="12"/>
      <c r="AX1882" s="12"/>
      <c r="AY1882" s="12"/>
      <c r="AZ1882" s="12"/>
      <c r="BA1882" s="12"/>
      <c r="BB1882" s="14"/>
      <c r="BC1882" s="14"/>
      <c r="BD1882" s="15"/>
      <c r="BE1882" s="137" t="s">
        <v>2867</v>
      </c>
      <c r="BF1882" s="11"/>
      <c r="BG1882" s="11"/>
      <c r="BH1882" s="11"/>
      <c r="BI1882" s="11"/>
      <c r="BJ1882" s="11"/>
      <c r="BK1882" s="11"/>
      <c r="BL1882" s="11"/>
      <c r="BM1882" s="11"/>
      <c r="BN1882" s="11"/>
      <c r="BO1882" s="11"/>
      <c r="BP1882" s="11"/>
      <c r="BQ1882" s="11"/>
      <c r="BR1882" s="11"/>
      <c r="BS1882" s="11"/>
      <c r="BT1882" s="11"/>
      <c r="BU1882" s="11"/>
      <c r="BV1882" s="15"/>
      <c r="BW1882" s="15"/>
      <c r="BX1882" s="15"/>
      <c r="BY1882" s="15"/>
      <c r="BZ1882" s="15"/>
      <c r="CA1882" s="15"/>
      <c r="CB1882" s="15"/>
      <c r="CC1882" s="15"/>
      <c r="CD1882" s="15"/>
      <c r="CE1882" s="15"/>
      <c r="CF1882" s="15"/>
      <c r="CG1882" s="15"/>
      <c r="CH1882" s="15"/>
      <c r="CI1882" s="15"/>
      <c r="CJ1882" s="15"/>
      <c r="CK1882" s="15"/>
      <c r="CL1882" s="15"/>
      <c r="CM1882" s="15"/>
      <c r="CN1882" s="15"/>
      <c r="CO1882" s="15"/>
      <c r="CP1882" s="15"/>
      <c r="CQ1882" s="15"/>
      <c r="CR1882" s="15"/>
      <c r="CS1882" s="15"/>
      <c r="CT1882" s="15"/>
      <c r="CU1882" s="15"/>
      <c r="CV1882" s="15"/>
      <c r="CW1882" s="15"/>
      <c r="CX1882" s="15"/>
      <c r="CY1882" s="15"/>
      <c r="CZ1882" s="15"/>
      <c r="DA1882" s="15"/>
      <c r="DB1882" s="16">
        <f t="shared" si="870"/>
        <v>0</v>
      </c>
      <c r="DC1882" s="16">
        <f t="shared" si="871"/>
        <v>6056</v>
      </c>
      <c r="DD1882" s="16"/>
      <c r="DE1882" s="16"/>
      <c r="DF1882" s="17"/>
      <c r="DG1882" s="16">
        <v>909</v>
      </c>
      <c r="DH1882" s="16">
        <f t="shared" si="872"/>
        <v>523101</v>
      </c>
      <c r="DI1882" s="16">
        <f t="shared" si="872"/>
        <v>22</v>
      </c>
      <c r="DJ1882" s="16">
        <f t="shared" si="873"/>
        <v>6056</v>
      </c>
      <c r="DK1882" s="16">
        <f t="shared" si="874"/>
        <v>19</v>
      </c>
      <c r="DL1882" s="16">
        <f t="shared" si="874"/>
        <v>6056</v>
      </c>
      <c r="DM1882" s="13">
        <v>0</v>
      </c>
      <c r="DN1882" s="16">
        <v>703</v>
      </c>
      <c r="DO1882" s="16"/>
      <c r="DP1882" s="16"/>
      <c r="DQ1882" s="16"/>
      <c r="DR1882" s="16"/>
      <c r="DS1882" s="16"/>
      <c r="DT1882" s="16"/>
      <c r="DU1882" s="16"/>
      <c r="DV1882" s="16"/>
      <c r="DW1882" s="138"/>
      <c r="DX1882" s="137"/>
      <c r="DY1882" s="137"/>
      <c r="DZ1882" s="17"/>
      <c r="EA1882" s="15"/>
      <c r="EB1882" s="15"/>
      <c r="EC1882" s="15"/>
      <c r="ED1882" s="15"/>
    </row>
    <row r="1883" spans="1:134" ht="15" hidden="1" customHeight="1" x14ac:dyDescent="0.3">
      <c r="A1883" s="123"/>
      <c r="B1883" s="139"/>
      <c r="C1883" s="561">
        <v>10</v>
      </c>
      <c r="D1883" s="12"/>
      <c r="E1883" s="12"/>
      <c r="F1883" s="12"/>
      <c r="G1883" s="12"/>
      <c r="H1883" s="12"/>
      <c r="I1883" s="12"/>
      <c r="J1883" s="12"/>
      <c r="K1883" s="12"/>
      <c r="L1883" s="12"/>
      <c r="M1883" s="12"/>
      <c r="N1883" s="12"/>
      <c r="O1883" s="12"/>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8">
        <f t="shared" si="875"/>
        <v>0</v>
      </c>
      <c r="AK1883" s="129">
        <v>523102</v>
      </c>
      <c r="AL1883" s="129">
        <v>22</v>
      </c>
      <c r="AM1883" s="130" t="s">
        <v>165</v>
      </c>
      <c r="AN1883" s="131" t="s">
        <v>2868</v>
      </c>
      <c r="AO1883" s="131" t="s">
        <v>1458</v>
      </c>
      <c r="AP1883" s="131" t="s">
        <v>2868</v>
      </c>
      <c r="AT1883" s="12"/>
      <c r="AU1883" s="12"/>
      <c r="AV1883" s="12"/>
      <c r="AW1883" s="12"/>
      <c r="AX1883" s="12"/>
      <c r="AY1883" s="12"/>
      <c r="AZ1883" s="12"/>
      <c r="BA1883" s="12"/>
      <c r="BB1883" s="14"/>
      <c r="BC1883" s="14"/>
      <c r="BD1883" s="15"/>
      <c r="BE1883" s="137" t="s">
        <v>2869</v>
      </c>
      <c r="BF1883" s="11"/>
      <c r="BG1883" s="11"/>
      <c r="BH1883" s="11"/>
      <c r="BI1883" s="11"/>
      <c r="BJ1883" s="11"/>
      <c r="BK1883" s="11"/>
      <c r="BL1883" s="11"/>
      <c r="BM1883" s="11"/>
      <c r="BN1883" s="11"/>
      <c r="BO1883" s="11"/>
      <c r="BP1883" s="11"/>
      <c r="BQ1883" s="11"/>
      <c r="BR1883" s="11"/>
      <c r="BS1883" s="11"/>
      <c r="BT1883" s="11"/>
      <c r="BU1883" s="11"/>
      <c r="BV1883" s="15"/>
      <c r="BW1883" s="15"/>
      <c r="BX1883" s="15"/>
      <c r="BY1883" s="15"/>
      <c r="BZ1883" s="15"/>
      <c r="CA1883" s="15"/>
      <c r="CB1883" s="15"/>
      <c r="CC1883" s="15"/>
      <c r="CD1883" s="15"/>
      <c r="CE1883" s="15"/>
      <c r="CF1883" s="15"/>
      <c r="CG1883" s="15"/>
      <c r="CH1883" s="15"/>
      <c r="CI1883" s="15"/>
      <c r="CJ1883" s="15"/>
      <c r="CK1883" s="15"/>
      <c r="CL1883" s="15"/>
      <c r="CM1883" s="15"/>
      <c r="CN1883" s="15"/>
      <c r="CO1883" s="15"/>
      <c r="CP1883" s="15"/>
      <c r="CQ1883" s="15"/>
      <c r="CR1883" s="15"/>
      <c r="CS1883" s="15"/>
      <c r="CT1883" s="15"/>
      <c r="CU1883" s="15"/>
      <c r="CV1883" s="15"/>
      <c r="CW1883" s="15"/>
      <c r="CX1883" s="15"/>
      <c r="CY1883" s="15"/>
      <c r="CZ1883" s="15"/>
      <c r="DA1883" s="15"/>
      <c r="DB1883" s="16">
        <f t="shared" si="870"/>
        <v>0</v>
      </c>
      <c r="DC1883" s="16">
        <f t="shared" si="871"/>
        <v>6057</v>
      </c>
      <c r="DD1883" s="16"/>
      <c r="DE1883" s="16"/>
      <c r="DF1883" s="17"/>
      <c r="DG1883" s="16">
        <v>910</v>
      </c>
      <c r="DH1883" s="16">
        <f t="shared" si="872"/>
        <v>523102</v>
      </c>
      <c r="DI1883" s="16">
        <f t="shared" si="872"/>
        <v>22</v>
      </c>
      <c r="DJ1883" s="16">
        <f t="shared" si="873"/>
        <v>6057</v>
      </c>
      <c r="DK1883" s="16">
        <f t="shared" si="874"/>
        <v>19</v>
      </c>
      <c r="DL1883" s="16">
        <f t="shared" si="874"/>
        <v>6057</v>
      </c>
      <c r="DM1883" s="13">
        <v>0</v>
      </c>
      <c r="DN1883" s="16">
        <v>703</v>
      </c>
      <c r="DO1883" s="16"/>
      <c r="DP1883" s="16"/>
      <c r="DQ1883" s="16"/>
      <c r="DR1883" s="16"/>
      <c r="DS1883" s="16"/>
      <c r="DT1883" s="16"/>
      <c r="DU1883" s="16"/>
      <c r="DV1883" s="16"/>
      <c r="DW1883" s="138"/>
      <c r="DX1883" s="137"/>
      <c r="DY1883" s="137"/>
      <c r="DZ1883" s="17"/>
      <c r="EA1883" s="15"/>
      <c r="EB1883" s="15"/>
      <c r="EC1883" s="15"/>
      <c r="ED1883" s="15"/>
    </row>
    <row r="1884" spans="1:134" ht="15" hidden="1" customHeight="1" x14ac:dyDescent="0.3">
      <c r="A1884" s="342" t="s">
        <v>1454</v>
      </c>
      <c r="B1884" s="139"/>
      <c r="C1884" s="561">
        <v>11</v>
      </c>
      <c r="D1884" s="12"/>
      <c r="E1884" s="12"/>
      <c r="F1884" s="12"/>
      <c r="G1884" s="12"/>
      <c r="H1884" s="12"/>
      <c r="I1884" s="12"/>
      <c r="J1884" s="12"/>
      <c r="K1884" s="12"/>
      <c r="L1884" s="12"/>
      <c r="M1884" s="12"/>
      <c r="N1884" s="12"/>
      <c r="O1884" s="12"/>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8">
        <f t="shared" si="875"/>
        <v>0</v>
      </c>
      <c r="AK1884" s="129">
        <v>523103</v>
      </c>
      <c r="AL1884" s="129">
        <v>22</v>
      </c>
      <c r="AM1884" s="130" t="s">
        <v>165</v>
      </c>
      <c r="AN1884" s="131" t="s">
        <v>2870</v>
      </c>
      <c r="AO1884" s="131" t="s">
        <v>1458</v>
      </c>
      <c r="AP1884" s="131" t="s">
        <v>2870</v>
      </c>
      <c r="AT1884" s="12"/>
      <c r="AU1884" s="12"/>
      <c r="AV1884" s="12"/>
      <c r="AW1884" s="12"/>
      <c r="AX1884" s="12"/>
      <c r="AY1884" s="12"/>
      <c r="AZ1884" s="12"/>
      <c r="BA1884" s="12"/>
      <c r="BB1884" s="14"/>
      <c r="BC1884" s="14"/>
      <c r="BD1884" s="15"/>
      <c r="BE1884" s="137" t="s">
        <v>2871</v>
      </c>
      <c r="BF1884" s="11"/>
      <c r="BG1884" s="11"/>
      <c r="BH1884" s="11"/>
      <c r="BI1884" s="11"/>
      <c r="BJ1884" s="11"/>
      <c r="BK1884" s="11"/>
      <c r="BL1884" s="11"/>
      <c r="BM1884" s="11"/>
      <c r="BN1884" s="11"/>
      <c r="BO1884" s="11"/>
      <c r="BP1884" s="11"/>
      <c r="BQ1884" s="11"/>
      <c r="BR1884" s="11"/>
      <c r="BS1884" s="11"/>
      <c r="BT1884" s="11"/>
      <c r="BU1884" s="11"/>
      <c r="BV1884" s="15"/>
      <c r="BW1884" s="15"/>
      <c r="BX1884" s="15"/>
      <c r="BY1884" s="15"/>
      <c r="BZ1884" s="15"/>
      <c r="CA1884" s="15"/>
      <c r="CB1884" s="15"/>
      <c r="CC1884" s="15"/>
      <c r="CD1884" s="15"/>
      <c r="CE1884" s="15"/>
      <c r="CF1884" s="15"/>
      <c r="CG1884" s="15"/>
      <c r="CH1884" s="15"/>
      <c r="CI1884" s="15"/>
      <c r="CJ1884" s="15"/>
      <c r="CK1884" s="15"/>
      <c r="CL1884" s="15"/>
      <c r="CM1884" s="15"/>
      <c r="CN1884" s="15"/>
      <c r="CO1884" s="15"/>
      <c r="CP1884" s="15"/>
      <c r="CQ1884" s="15"/>
      <c r="CR1884" s="15"/>
      <c r="CS1884" s="15"/>
      <c r="CT1884" s="15"/>
      <c r="CU1884" s="15"/>
      <c r="CV1884" s="15"/>
      <c r="CW1884" s="15"/>
      <c r="CX1884" s="15"/>
      <c r="CY1884" s="15"/>
      <c r="CZ1884" s="15"/>
      <c r="DA1884" s="15"/>
      <c r="DB1884" s="16">
        <f t="shared" si="870"/>
        <v>0</v>
      </c>
      <c r="DC1884" s="16">
        <f t="shared" si="871"/>
        <v>6058</v>
      </c>
      <c r="DD1884" s="16"/>
      <c r="DE1884" s="16"/>
      <c r="DF1884" s="17"/>
      <c r="DG1884" s="16">
        <v>911</v>
      </c>
      <c r="DH1884" s="16">
        <f t="shared" si="872"/>
        <v>523103</v>
      </c>
      <c r="DI1884" s="16">
        <f t="shared" si="872"/>
        <v>22</v>
      </c>
      <c r="DJ1884" s="16">
        <f t="shared" si="873"/>
        <v>6058</v>
      </c>
      <c r="DK1884" s="16">
        <f t="shared" si="874"/>
        <v>19</v>
      </c>
      <c r="DL1884" s="16">
        <f t="shared" si="874"/>
        <v>6058</v>
      </c>
      <c r="DM1884" s="13">
        <v>0</v>
      </c>
      <c r="DN1884" s="16">
        <v>703</v>
      </c>
      <c r="DO1884" s="16"/>
      <c r="DP1884" s="16"/>
      <c r="DQ1884" s="16"/>
      <c r="DR1884" s="16"/>
      <c r="DS1884" s="16"/>
      <c r="DT1884" s="16"/>
      <c r="DU1884" s="16"/>
      <c r="DV1884" s="16"/>
      <c r="DW1884" s="138"/>
      <c r="DX1884" s="137"/>
      <c r="DY1884" s="137"/>
      <c r="DZ1884" s="17"/>
      <c r="EA1884" s="15"/>
      <c r="EB1884" s="15"/>
      <c r="EC1884" s="15"/>
      <c r="ED1884" s="15"/>
    </row>
    <row r="1885" spans="1:134" ht="15" hidden="1" customHeight="1" x14ac:dyDescent="0.3">
      <c r="A1885" s="342" t="s">
        <v>1456</v>
      </c>
      <c r="B1885" s="139"/>
      <c r="C1885" s="561">
        <v>12</v>
      </c>
      <c r="D1885" s="12"/>
      <c r="E1885" s="12"/>
      <c r="F1885" s="12"/>
      <c r="G1885" s="12"/>
      <c r="H1885" s="12"/>
      <c r="I1885" s="12"/>
      <c r="J1885" s="12"/>
      <c r="K1885" s="12"/>
      <c r="L1885" s="12"/>
      <c r="M1885" s="12"/>
      <c r="N1885" s="12"/>
      <c r="O1885" s="12"/>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8">
        <f t="shared" si="875"/>
        <v>0</v>
      </c>
      <c r="AK1885" s="129">
        <v>523104</v>
      </c>
      <c r="AL1885" s="129">
        <v>22</v>
      </c>
      <c r="AM1885" s="130" t="s">
        <v>165</v>
      </c>
      <c r="AN1885" s="131" t="s">
        <v>2872</v>
      </c>
      <c r="AO1885" s="131" t="s">
        <v>1458</v>
      </c>
      <c r="AP1885" s="131" t="s">
        <v>2872</v>
      </c>
      <c r="AT1885" s="12"/>
      <c r="AU1885" s="12"/>
      <c r="AV1885" s="12"/>
      <c r="AW1885" s="12"/>
      <c r="AX1885" s="12"/>
      <c r="AY1885" s="12"/>
      <c r="AZ1885" s="12"/>
      <c r="BA1885" s="12"/>
      <c r="BB1885" s="14"/>
      <c r="BC1885" s="14"/>
      <c r="BD1885" s="15"/>
      <c r="BE1885" s="137" t="s">
        <v>2873</v>
      </c>
      <c r="BF1885" s="11"/>
      <c r="BG1885" s="11"/>
      <c r="BH1885" s="11"/>
      <c r="BI1885" s="11"/>
      <c r="BJ1885" s="11"/>
      <c r="BK1885" s="11"/>
      <c r="BL1885" s="11"/>
      <c r="BM1885" s="11"/>
      <c r="BN1885" s="11"/>
      <c r="BO1885" s="11"/>
      <c r="BP1885" s="11"/>
      <c r="BQ1885" s="11"/>
      <c r="BR1885" s="11"/>
      <c r="BS1885" s="11"/>
      <c r="BT1885" s="11"/>
      <c r="BU1885" s="11"/>
      <c r="BV1885" s="15"/>
      <c r="BW1885" s="15"/>
      <c r="BX1885" s="15"/>
      <c r="BY1885" s="15"/>
      <c r="BZ1885" s="15"/>
      <c r="CA1885" s="15"/>
      <c r="CB1885" s="15"/>
      <c r="CC1885" s="15"/>
      <c r="CD1885" s="15"/>
      <c r="CE1885" s="15"/>
      <c r="CF1885" s="15"/>
      <c r="CG1885" s="15"/>
      <c r="CH1885" s="15"/>
      <c r="CI1885" s="15"/>
      <c r="CJ1885" s="15"/>
      <c r="CK1885" s="15"/>
      <c r="CL1885" s="15"/>
      <c r="CM1885" s="15"/>
      <c r="CN1885" s="15"/>
      <c r="CO1885" s="15"/>
      <c r="CP1885" s="15"/>
      <c r="CQ1885" s="15"/>
      <c r="CR1885" s="15"/>
      <c r="CS1885" s="15"/>
      <c r="CT1885" s="15"/>
      <c r="CU1885" s="15"/>
      <c r="CV1885" s="15"/>
      <c r="CW1885" s="15"/>
      <c r="CX1885" s="15"/>
      <c r="CY1885" s="15"/>
      <c r="CZ1885" s="15"/>
      <c r="DA1885" s="15"/>
      <c r="DB1885" s="16">
        <f t="shared" si="870"/>
        <v>0</v>
      </c>
      <c r="DC1885" s="16">
        <f t="shared" si="871"/>
        <v>6059</v>
      </c>
      <c r="DD1885" s="16"/>
      <c r="DE1885" s="16"/>
      <c r="DF1885" s="17"/>
      <c r="DG1885" s="16">
        <v>912</v>
      </c>
      <c r="DH1885" s="16">
        <f t="shared" si="872"/>
        <v>523104</v>
      </c>
      <c r="DI1885" s="16">
        <f t="shared" si="872"/>
        <v>22</v>
      </c>
      <c r="DJ1885" s="16">
        <f t="shared" si="873"/>
        <v>6059</v>
      </c>
      <c r="DK1885" s="16">
        <f t="shared" si="874"/>
        <v>19</v>
      </c>
      <c r="DL1885" s="16">
        <f t="shared" si="874"/>
        <v>6059</v>
      </c>
      <c r="DM1885" s="13">
        <v>0</v>
      </c>
      <c r="DN1885" s="16">
        <v>703</v>
      </c>
      <c r="DO1885" s="16"/>
      <c r="DP1885" s="16"/>
      <c r="DQ1885" s="16"/>
      <c r="DR1885" s="16"/>
      <c r="DS1885" s="16"/>
      <c r="DT1885" s="16"/>
      <c r="DU1885" s="16"/>
      <c r="DV1885" s="16"/>
      <c r="DW1885" s="138"/>
      <c r="DX1885" s="137"/>
      <c r="DY1885" s="137"/>
      <c r="DZ1885" s="17"/>
      <c r="EA1885" s="15"/>
      <c r="EB1885" s="15"/>
      <c r="EC1885" s="15"/>
      <c r="ED1885" s="15"/>
    </row>
    <row r="1886" spans="1:134" ht="15" hidden="1" customHeight="1" x14ac:dyDescent="0.3">
      <c r="A1886" s="342" t="s">
        <v>229</v>
      </c>
      <c r="B1886" s="139"/>
      <c r="C1886" s="561"/>
      <c r="D1886" s="12"/>
      <c r="E1886" s="12"/>
      <c r="F1886" s="12"/>
      <c r="G1886" s="12"/>
      <c r="H1886" s="12"/>
      <c r="I1886" s="12"/>
      <c r="J1886" s="12"/>
      <c r="K1886" s="12"/>
      <c r="L1886" s="12"/>
      <c r="M1886" s="12"/>
      <c r="N1886" s="12"/>
      <c r="O1886" s="12"/>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8"/>
      <c r="AK1886" s="143"/>
      <c r="AL1886" s="143"/>
      <c r="AM1886" s="144"/>
      <c r="AN1886" s="145"/>
      <c r="AO1886" s="145"/>
      <c r="AP1886" s="145"/>
      <c r="AT1886" s="12"/>
      <c r="AU1886" s="12"/>
      <c r="AV1886" s="12"/>
      <c r="AW1886" s="12"/>
      <c r="AX1886" s="12"/>
      <c r="AY1886" s="12"/>
      <c r="AZ1886" s="12"/>
      <c r="BA1886" s="12"/>
      <c r="BB1886" s="14"/>
      <c r="BC1886" s="14"/>
      <c r="BD1886" s="15"/>
      <c r="BE1886" s="137"/>
      <c r="BF1886" s="11"/>
      <c r="BG1886" s="11"/>
      <c r="BH1886" s="11"/>
      <c r="BI1886" s="11"/>
      <c r="BJ1886" s="11"/>
      <c r="BK1886" s="11"/>
      <c r="BL1886" s="11"/>
      <c r="BM1886" s="11"/>
      <c r="BN1886" s="11"/>
      <c r="BO1886" s="11"/>
      <c r="BP1886" s="11"/>
      <c r="BQ1886" s="11"/>
      <c r="BR1886" s="11"/>
      <c r="BS1886" s="11"/>
      <c r="BT1886" s="11"/>
      <c r="BU1886" s="11"/>
      <c r="BV1886" s="15"/>
      <c r="BW1886" s="15"/>
      <c r="BX1886" s="15"/>
      <c r="BY1886" s="15"/>
      <c r="BZ1886" s="15"/>
      <c r="CA1886" s="15"/>
      <c r="CB1886" s="15"/>
      <c r="CC1886" s="15"/>
      <c r="CD1886" s="15"/>
      <c r="CE1886" s="15"/>
      <c r="CF1886" s="15"/>
      <c r="CG1886" s="15"/>
      <c r="CH1886" s="15"/>
      <c r="CI1886" s="15"/>
      <c r="CJ1886" s="15"/>
      <c r="CK1886" s="15"/>
      <c r="CL1886" s="15"/>
      <c r="CM1886" s="15"/>
      <c r="CN1886" s="15"/>
      <c r="CO1886" s="15"/>
      <c r="CP1886" s="15"/>
      <c r="CQ1886" s="15"/>
      <c r="CR1886" s="15"/>
      <c r="CS1886" s="15"/>
      <c r="CT1886" s="15"/>
      <c r="CU1886" s="15"/>
      <c r="CV1886" s="15"/>
      <c r="CW1886" s="15"/>
      <c r="CX1886" s="15"/>
      <c r="CY1886" s="15"/>
      <c r="CZ1886" s="15"/>
      <c r="DA1886" s="15"/>
      <c r="DB1886" s="16"/>
      <c r="DC1886" s="16"/>
      <c r="DD1886" s="16"/>
      <c r="DE1886" s="16"/>
      <c r="DF1886" s="17"/>
      <c r="DG1886" s="16"/>
      <c r="DH1886" s="16"/>
      <c r="DI1886" s="16"/>
      <c r="DJ1886" s="16"/>
      <c r="DK1886" s="16"/>
      <c r="DL1886" s="16"/>
      <c r="DM1886" s="128"/>
      <c r="DN1886" s="16"/>
      <c r="DO1886" s="16"/>
      <c r="DP1886" s="16"/>
      <c r="DQ1886" s="16"/>
      <c r="DR1886" s="16"/>
      <c r="DS1886" s="16"/>
      <c r="DT1886" s="16"/>
      <c r="DU1886" s="16"/>
      <c r="DV1886" s="16"/>
      <c r="DW1886" s="138"/>
      <c r="DX1886" s="137"/>
      <c r="DY1886" s="137"/>
      <c r="DZ1886" s="17"/>
      <c r="EA1886" s="15"/>
      <c r="EB1886" s="15"/>
      <c r="EC1886" s="15"/>
      <c r="ED1886" s="15"/>
    </row>
    <row r="1887" spans="1:134" ht="15" hidden="1" customHeight="1" x14ac:dyDescent="0.3">
      <c r="A1887" s="220"/>
      <c r="B1887" s="139"/>
      <c r="C1887" s="561" t="s">
        <v>2874</v>
      </c>
      <c r="D1887" s="151"/>
      <c r="E1887" s="151"/>
      <c r="F1887" s="151"/>
      <c r="G1887" s="151" t="s">
        <v>184</v>
      </c>
      <c r="H1887" s="151"/>
      <c r="I1887" s="151"/>
      <c r="J1887" s="151"/>
      <c r="K1887" s="151"/>
      <c r="L1887" s="151"/>
      <c r="M1887" s="151"/>
      <c r="N1887" s="151"/>
      <c r="O1887" s="151"/>
      <c r="P1887" s="151"/>
      <c r="Q1887" s="151"/>
      <c r="R1887" s="151"/>
      <c r="S1887" s="151"/>
      <c r="T1887" s="151"/>
      <c r="U1887" s="151"/>
      <c r="V1887" s="151"/>
      <c r="W1887" s="151"/>
      <c r="X1887" s="151"/>
      <c r="Y1887" s="151"/>
      <c r="Z1887" s="151"/>
      <c r="AA1887" s="151"/>
      <c r="AB1887" s="151"/>
      <c r="AC1887" s="151"/>
      <c r="AD1887" s="151"/>
      <c r="AE1887" s="151"/>
      <c r="AF1887" s="151"/>
      <c r="AG1887" s="151"/>
      <c r="AH1887" s="151"/>
      <c r="AI1887" s="151"/>
      <c r="AJ1887" s="128">
        <f>IF($DM1887=0,0,(IF(_xlfn.BITAND($DM1887, 128),"8,", "") &amp; IF(_xlfn.BITAND($DM1887,64),"7,", "") &amp; IF(_xlfn.BITAND($DM1887,7), _xlfn.BITAND($DM1887,7) &amp; ",", "") &amp; IF(_xlfn.BITAND($DM1887, 56), _xlfn.BITAND($DM1887, 56)/8, "")))</f>
        <v>0</v>
      </c>
      <c r="AK1887" s="129">
        <v>523026</v>
      </c>
      <c r="AL1887" s="129">
        <v>23</v>
      </c>
      <c r="AM1887" s="130" t="s">
        <v>165</v>
      </c>
      <c r="AN1887" s="131" t="s">
        <v>2875</v>
      </c>
      <c r="AO1887" s="131" t="s">
        <v>343</v>
      </c>
      <c r="AP1887" s="131" t="s">
        <v>2875</v>
      </c>
      <c r="AQ1887" s="132" t="s">
        <v>2876</v>
      </c>
      <c r="AT1887" s="135">
        <v>1</v>
      </c>
      <c r="AU1887" s="135">
        <v>5</v>
      </c>
      <c r="AV1887" s="12" t="s">
        <v>259</v>
      </c>
      <c r="AW1887" s="135">
        <v>0</v>
      </c>
      <c r="AX1887" s="135">
        <v>0</v>
      </c>
      <c r="AY1887" s="135">
        <v>0</v>
      </c>
      <c r="AZ1887" s="135">
        <v>0</v>
      </c>
      <c r="BA1887" s="135">
        <v>0</v>
      </c>
      <c r="BB1887" s="136"/>
      <c r="BC1887" s="136"/>
      <c r="BD1887" s="15"/>
      <c r="BE1887" s="137" t="s">
        <v>2874</v>
      </c>
      <c r="BF1887" s="11"/>
      <c r="BG1887" s="11"/>
      <c r="BH1887" s="11"/>
      <c r="BI1887" s="11"/>
      <c r="BJ1887" s="11"/>
      <c r="BK1887" s="11"/>
      <c r="BL1887" s="11"/>
      <c r="BM1887" s="11"/>
      <c r="BN1887" s="11"/>
      <c r="BO1887" s="11"/>
      <c r="BP1887" s="11"/>
      <c r="BQ1887" s="11"/>
      <c r="BR1887" s="11"/>
      <c r="BS1887" s="11"/>
      <c r="BT1887" s="11"/>
      <c r="BU1887" s="11"/>
      <c r="BV1887" s="15">
        <f>IF(UPPER(TRIM(D1887))="X",1,0)</f>
        <v>0</v>
      </c>
      <c r="BW1887" s="15">
        <f>IF(UPPER(TRIM(E1887))="X",1,0)</f>
        <v>0</v>
      </c>
      <c r="BX1887" s="15">
        <f>IF(UPPER(TRIM(F1887))="X",1,0)</f>
        <v>0</v>
      </c>
      <c r="BY1887" s="15">
        <f>IF(UPPER(TRIM(G1887))="X",1,0)</f>
        <v>1</v>
      </c>
      <c r="BZ1887" s="15">
        <f>IF(UPPER(TRIM(H1887))="X",1,0)</f>
        <v>0</v>
      </c>
      <c r="CA1887" s="15">
        <f>IF(UPPER(TRIM(J1887))="X",1,0)</f>
        <v>0</v>
      </c>
      <c r="CB1887" s="15">
        <f>IF(UPPER(TRIM(L1887))="X",1,0)</f>
        <v>0</v>
      </c>
      <c r="CC1887" s="15">
        <f>IF(UPPER(TRIM(M1887))="X",1,0)</f>
        <v>0</v>
      </c>
      <c r="CD1887" s="15">
        <f>IF(UPPER(TRIM(I1887))="X",1,0)</f>
        <v>0</v>
      </c>
      <c r="CE1887" s="15">
        <f>IF(UPPER(TRIM(K1887))="X",1,0)</f>
        <v>0</v>
      </c>
      <c r="CF1887" s="15">
        <f t="shared" ref="CF1887:CX1887" si="876">IF(UPPER(TRIM(N1887))="X",1,0)</f>
        <v>0</v>
      </c>
      <c r="CG1887" s="15">
        <f t="shared" si="876"/>
        <v>0</v>
      </c>
      <c r="CH1887" s="15">
        <f t="shared" si="876"/>
        <v>0</v>
      </c>
      <c r="CI1887" s="15">
        <f t="shared" si="876"/>
        <v>0</v>
      </c>
      <c r="CJ1887" s="15">
        <f t="shared" si="876"/>
        <v>0</v>
      </c>
      <c r="CK1887" s="15">
        <f t="shared" si="876"/>
        <v>0</v>
      </c>
      <c r="CL1887" s="15">
        <f t="shared" si="876"/>
        <v>0</v>
      </c>
      <c r="CM1887" s="15">
        <f t="shared" si="876"/>
        <v>0</v>
      </c>
      <c r="CN1887" s="15">
        <f t="shared" si="876"/>
        <v>0</v>
      </c>
      <c r="CO1887" s="15">
        <f t="shared" si="876"/>
        <v>0</v>
      </c>
      <c r="CP1887" s="15">
        <f t="shared" si="876"/>
        <v>0</v>
      </c>
      <c r="CQ1887" s="15">
        <f t="shared" si="876"/>
        <v>0</v>
      </c>
      <c r="CR1887" s="15">
        <f t="shared" si="876"/>
        <v>0</v>
      </c>
      <c r="CS1887" s="15">
        <f t="shared" si="876"/>
        <v>0</v>
      </c>
      <c r="CT1887" s="15">
        <f t="shared" si="876"/>
        <v>0</v>
      </c>
      <c r="CU1887" s="15">
        <f t="shared" si="876"/>
        <v>0</v>
      </c>
      <c r="CV1887" s="15">
        <f t="shared" si="876"/>
        <v>0</v>
      </c>
      <c r="CW1887" s="15">
        <f t="shared" si="876"/>
        <v>0</v>
      </c>
      <c r="CX1887" s="15">
        <f t="shared" si="876"/>
        <v>0</v>
      </c>
      <c r="CY1887" s="15">
        <v>0</v>
      </c>
      <c r="CZ1887" s="15">
        <f>IF(UPPER(TRIM(AH1887))="X",1,0)</f>
        <v>0</v>
      </c>
      <c r="DA1887" s="15">
        <v>0</v>
      </c>
      <c r="DB1887" s="16">
        <f t="shared" ref="DB1887:DB1898" si="877">IF(UPPER(TRIM(AM1887))="P", 0, IF(UPPER(TRIM(AM1887))="C", 16384, IF(UPPER(TRIM(AM1887))="B", 32768, IF(UPPER(TRIM(AM1887))="U", 49152, -1))))</f>
        <v>0</v>
      </c>
      <c r="DC1887" s="16">
        <f t="shared" ref="DC1887:DC1898" si="878">HEX2DEC(AN1887)</f>
        <v>5954</v>
      </c>
      <c r="DD1887" s="16">
        <f>IF(UPPER(TRIM(BB1887))="",0,IF(UPPER(TRIM(BB1887))="M",32,IF(UPPER(TRIM(BB1887))="H",64,IF(UPPER(TRIM(BB1887))="I",128,-1))))</f>
        <v>0</v>
      </c>
      <c r="DE1887" s="16">
        <f>IF(UPPER(TRIM(BC1887))="",0, IF(UPPER(TRIM(BC1887))="U",1,IF(UPPER(TRIM(BC1887))="A",2,IF(UPPER(TRIM(BC1887))="B1",4,IF(UPPER(TRIM(BC1887))="B2",8,IF(UPPER(TRIM(BC1887))="C",16,-1))))))</f>
        <v>0</v>
      </c>
      <c r="DF1887" s="17"/>
      <c r="DG1887" s="16">
        <v>913</v>
      </c>
      <c r="DH1887" s="16">
        <f t="shared" ref="DH1887:DI1898" si="879">AK1887</f>
        <v>523026</v>
      </c>
      <c r="DI1887" s="16">
        <f t="shared" si="879"/>
        <v>23</v>
      </c>
      <c r="DJ1887" s="16">
        <f t="shared" ref="DJ1887:DJ1898" si="880">DB1887 + DC1887</f>
        <v>5954</v>
      </c>
      <c r="DK1887" s="16">
        <f t="shared" ref="DK1887:DL1898" si="881">HEX2DEC(AO1887)</f>
        <v>18</v>
      </c>
      <c r="DL1887" s="16">
        <f t="shared" si="881"/>
        <v>5954</v>
      </c>
      <c r="DM1887" s="13">
        <v>0</v>
      </c>
      <c r="DN1887" s="16">
        <v>704</v>
      </c>
      <c r="DO1887" s="16">
        <f>BV1887*2^15+BW1887*2^14+BX1887*2^13+BY1887*2^12+BZ1887*2^11+CA1887*2^10+CB1887*2^9+CC1887*2^8+CD1887*2^7+CE1887*2^6+CF1887*2^5+CG1887*2^4+CH1887*2^3+CI1887*2^2+CJ1887*2^1+CK1887*2^0</f>
        <v>4096</v>
      </c>
      <c r="DP1887" s="16">
        <f>CL1887*2^15+CM1887*2^14+CN1887*2^13+CO1887*2^12+CP1887*2^11+CQ1887*2^10+CR1887*2^9+CS1887*2^8+CT1887*2^7+CU1887*2^6+CV1887*2^5+CW1887*2^4+CX1887*2^3+CY1887*2^2+CZ1887*2^1+DA1887*2^0</f>
        <v>0</v>
      </c>
      <c r="DQ1887" s="16">
        <f>IF(DS1887=2,AT1887*1000,AT1887)</f>
        <v>1000</v>
      </c>
      <c r="DR1887" s="16">
        <f>IF(DT1887=2,AU1887*1000,AU1887)</f>
        <v>5000</v>
      </c>
      <c r="DS1887" s="16">
        <v>2</v>
      </c>
      <c r="DT1887" s="16">
        <v>2</v>
      </c>
      <c r="DU1887" s="16">
        <f>MAX(0,MIN(AX1887,3))*2^14+MAX(0,MIN(AY1887,3))*2^12+MAX(0,MIN(AZ1887,3))*2^10+MAX(0,MIN(BA1887,3))*2^8+IF(AW1887&lt;0,31,IF(AW1887&gt;30,30,AW1887))</f>
        <v>0</v>
      </c>
      <c r="DV1887" s="16">
        <f>DD1887 + DE1887</f>
        <v>0</v>
      </c>
      <c r="DW1887" s="138"/>
      <c r="DX1887" s="137"/>
      <c r="DY1887" s="137"/>
      <c r="DZ1887" s="17"/>
      <c r="EA1887" s="15"/>
      <c r="EB1887" s="15"/>
      <c r="EC1887" s="15"/>
      <c r="ED1887" s="15"/>
    </row>
    <row r="1888" spans="1:134" ht="15" hidden="1" customHeight="1" x14ac:dyDescent="0.3">
      <c r="A1888" s="220"/>
      <c r="B1888" s="139"/>
      <c r="C1888" s="561">
        <v>2</v>
      </c>
      <c r="D1888" s="12"/>
      <c r="E1888" s="12"/>
      <c r="F1888" s="12"/>
      <c r="G1888" s="12"/>
      <c r="H1888" s="12"/>
      <c r="I1888" s="12"/>
      <c r="J1888" s="12"/>
      <c r="K1888" s="12"/>
      <c r="L1888" s="12"/>
      <c r="M1888" s="12"/>
      <c r="N1888" s="12"/>
      <c r="O1888" s="12"/>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8">
        <f t="shared" ref="AJ1888:AJ1898" si="882">IF($DM1888=0,0,(IF(_xlfn.BITAND($DM1888, 128),"8,", "") &amp; IF(_xlfn.BITAND($DM1888,64),"7,", "") &amp; IF(_xlfn.BITAND($DM1888,7), _xlfn.BITAND($DM1888,7) &amp; ",", "") &amp; IF(_xlfn.BITAND($DM1888, 56), _xlfn.BITAND($DM1888, 56)/8, "")))</f>
        <v>0</v>
      </c>
      <c r="AK1888" s="129">
        <v>523027</v>
      </c>
      <c r="AL1888" s="129">
        <v>23</v>
      </c>
      <c r="AM1888" s="130" t="s">
        <v>165</v>
      </c>
      <c r="AN1888" s="131" t="s">
        <v>2877</v>
      </c>
      <c r="AO1888" s="131" t="s">
        <v>343</v>
      </c>
      <c r="AP1888" s="131" t="s">
        <v>2877</v>
      </c>
      <c r="AT1888" s="12"/>
      <c r="AU1888" s="12"/>
      <c r="AV1888" s="12"/>
      <c r="AW1888" s="12"/>
      <c r="AX1888" s="12"/>
      <c r="AY1888" s="12"/>
      <c r="AZ1888" s="12"/>
      <c r="BA1888" s="12"/>
      <c r="BB1888" s="14"/>
      <c r="BC1888" s="14"/>
      <c r="BD1888" s="15"/>
      <c r="BE1888" s="137" t="s">
        <v>2878</v>
      </c>
      <c r="BF1888" s="11"/>
      <c r="BG1888" s="11"/>
      <c r="BH1888" s="11"/>
      <c r="BI1888" s="11"/>
      <c r="BJ1888" s="11"/>
      <c r="BK1888" s="11"/>
      <c r="BL1888" s="11"/>
      <c r="BM1888" s="11"/>
      <c r="BN1888" s="11"/>
      <c r="BO1888" s="11"/>
      <c r="BP1888" s="11"/>
      <c r="BQ1888" s="11"/>
      <c r="BR1888" s="11"/>
      <c r="BS1888" s="11"/>
      <c r="BT1888" s="11"/>
      <c r="BU1888" s="11"/>
      <c r="BV1888" s="15"/>
      <c r="BW1888" s="15"/>
      <c r="BX1888" s="15"/>
      <c r="BY1888" s="15"/>
      <c r="BZ1888" s="15"/>
      <c r="CA1888" s="15"/>
      <c r="CB1888" s="15"/>
      <c r="CC1888" s="15"/>
      <c r="CD1888" s="15"/>
      <c r="CE1888" s="15"/>
      <c r="CF1888" s="15"/>
      <c r="CG1888" s="15"/>
      <c r="CH1888" s="15"/>
      <c r="CI1888" s="15"/>
      <c r="CJ1888" s="15"/>
      <c r="CK1888" s="15"/>
      <c r="CL1888" s="15"/>
      <c r="CM1888" s="15"/>
      <c r="CN1888" s="15"/>
      <c r="CO1888" s="15"/>
      <c r="CP1888" s="15"/>
      <c r="CQ1888" s="15"/>
      <c r="CR1888" s="15"/>
      <c r="CS1888" s="15"/>
      <c r="CT1888" s="15"/>
      <c r="CU1888" s="15"/>
      <c r="CV1888" s="15"/>
      <c r="CW1888" s="15"/>
      <c r="CX1888" s="15"/>
      <c r="CY1888" s="15"/>
      <c r="CZ1888" s="15"/>
      <c r="DA1888" s="15"/>
      <c r="DB1888" s="16">
        <f t="shared" si="877"/>
        <v>0</v>
      </c>
      <c r="DC1888" s="16">
        <f t="shared" si="878"/>
        <v>5985</v>
      </c>
      <c r="DD1888" s="16"/>
      <c r="DE1888" s="16"/>
      <c r="DF1888" s="17"/>
      <c r="DG1888" s="16">
        <v>914</v>
      </c>
      <c r="DH1888" s="16">
        <f t="shared" si="879"/>
        <v>523027</v>
      </c>
      <c r="DI1888" s="16">
        <f t="shared" si="879"/>
        <v>23</v>
      </c>
      <c r="DJ1888" s="16">
        <f t="shared" si="880"/>
        <v>5985</v>
      </c>
      <c r="DK1888" s="16">
        <f t="shared" si="881"/>
        <v>18</v>
      </c>
      <c r="DL1888" s="16">
        <f t="shared" si="881"/>
        <v>5985</v>
      </c>
      <c r="DM1888" s="13">
        <v>0</v>
      </c>
      <c r="DN1888" s="16">
        <v>704</v>
      </c>
      <c r="DO1888" s="16"/>
      <c r="DP1888" s="16"/>
      <c r="DQ1888" s="16"/>
      <c r="DR1888" s="16"/>
      <c r="DS1888" s="16"/>
      <c r="DT1888" s="16"/>
      <c r="DU1888" s="16"/>
      <c r="DV1888" s="16"/>
      <c r="DW1888" s="138"/>
      <c r="DX1888" s="137"/>
      <c r="DY1888" s="137"/>
      <c r="DZ1888" s="17"/>
      <c r="EA1888" s="15"/>
      <c r="EB1888" s="15"/>
      <c r="EC1888" s="15"/>
      <c r="ED1888" s="15"/>
    </row>
    <row r="1889" spans="1:134" ht="15" hidden="1" customHeight="1" x14ac:dyDescent="0.3">
      <c r="A1889" s="220"/>
      <c r="B1889" s="139"/>
      <c r="C1889" s="561">
        <v>3</v>
      </c>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8">
        <f t="shared" si="882"/>
        <v>0</v>
      </c>
      <c r="AK1889" s="129">
        <v>523028</v>
      </c>
      <c r="AL1889" s="129">
        <v>23</v>
      </c>
      <c r="AM1889" s="130" t="s">
        <v>165</v>
      </c>
      <c r="AN1889" s="131" t="s">
        <v>2879</v>
      </c>
      <c r="AO1889" s="131" t="s">
        <v>343</v>
      </c>
      <c r="AP1889" s="131" t="s">
        <v>2879</v>
      </c>
      <c r="AT1889" s="12"/>
      <c r="AU1889" s="12"/>
      <c r="AV1889" s="12"/>
      <c r="AW1889" s="12"/>
      <c r="AX1889" s="12"/>
      <c r="AY1889" s="12"/>
      <c r="AZ1889" s="12"/>
      <c r="BA1889" s="12"/>
      <c r="BB1889" s="14"/>
      <c r="BC1889" s="14"/>
      <c r="BD1889" s="15"/>
      <c r="BE1889" s="137" t="s">
        <v>2880</v>
      </c>
      <c r="BF1889" s="11"/>
      <c r="BG1889" s="11"/>
      <c r="BH1889" s="11"/>
      <c r="BI1889" s="11"/>
      <c r="BJ1889" s="11"/>
      <c r="BK1889" s="11"/>
      <c r="BL1889" s="11"/>
      <c r="BM1889" s="11"/>
      <c r="BN1889" s="11"/>
      <c r="BO1889" s="11"/>
      <c r="BP1889" s="11"/>
      <c r="BQ1889" s="11"/>
      <c r="BR1889" s="11"/>
      <c r="BS1889" s="11"/>
      <c r="BT1889" s="11"/>
      <c r="BU1889" s="11"/>
      <c r="BV1889" s="15"/>
      <c r="BW1889" s="15"/>
      <c r="BX1889" s="15"/>
      <c r="BY1889" s="15"/>
      <c r="BZ1889" s="15"/>
      <c r="CA1889" s="15"/>
      <c r="CB1889" s="15"/>
      <c r="CC1889" s="15"/>
      <c r="CD1889" s="15"/>
      <c r="CE1889" s="15"/>
      <c r="CF1889" s="15"/>
      <c r="CG1889" s="15"/>
      <c r="CH1889" s="15"/>
      <c r="CI1889" s="15"/>
      <c r="CJ1889" s="15"/>
      <c r="CK1889" s="15"/>
      <c r="CL1889" s="15"/>
      <c r="CM1889" s="15"/>
      <c r="CN1889" s="15"/>
      <c r="CO1889" s="15"/>
      <c r="CP1889" s="15"/>
      <c r="CQ1889" s="15"/>
      <c r="CR1889" s="15"/>
      <c r="CS1889" s="15"/>
      <c r="CT1889" s="15"/>
      <c r="CU1889" s="15"/>
      <c r="CV1889" s="15"/>
      <c r="CW1889" s="15"/>
      <c r="CX1889" s="15"/>
      <c r="CY1889" s="15"/>
      <c r="CZ1889" s="15"/>
      <c r="DA1889" s="15"/>
      <c r="DB1889" s="16">
        <f t="shared" si="877"/>
        <v>0</v>
      </c>
      <c r="DC1889" s="16">
        <f t="shared" si="878"/>
        <v>6001</v>
      </c>
      <c r="DD1889" s="16"/>
      <c r="DE1889" s="16"/>
      <c r="DF1889" s="17"/>
      <c r="DG1889" s="16">
        <v>915</v>
      </c>
      <c r="DH1889" s="16">
        <f t="shared" si="879"/>
        <v>523028</v>
      </c>
      <c r="DI1889" s="16">
        <f t="shared" si="879"/>
        <v>23</v>
      </c>
      <c r="DJ1889" s="16">
        <f t="shared" si="880"/>
        <v>6001</v>
      </c>
      <c r="DK1889" s="16">
        <f t="shared" si="881"/>
        <v>18</v>
      </c>
      <c r="DL1889" s="16">
        <f t="shared" si="881"/>
        <v>6001</v>
      </c>
      <c r="DM1889" s="13">
        <v>0</v>
      </c>
      <c r="DN1889" s="16">
        <v>704</v>
      </c>
      <c r="DO1889" s="16"/>
      <c r="DP1889" s="16"/>
      <c r="DQ1889" s="16"/>
      <c r="DR1889" s="16"/>
      <c r="DS1889" s="16"/>
      <c r="DT1889" s="16"/>
      <c r="DU1889" s="16"/>
      <c r="DV1889" s="16"/>
      <c r="DW1889" s="138"/>
      <c r="DX1889" s="137"/>
      <c r="DY1889" s="137"/>
      <c r="DZ1889" s="17"/>
      <c r="EA1889" s="15"/>
      <c r="EB1889" s="15"/>
      <c r="EC1889" s="15"/>
      <c r="ED1889" s="15"/>
    </row>
    <row r="1890" spans="1:134" ht="15" hidden="1" customHeight="1" x14ac:dyDescent="0.3">
      <c r="A1890" s="220"/>
      <c r="B1890" s="139"/>
      <c r="C1890" s="561">
        <v>4</v>
      </c>
      <c r="D1890" s="12"/>
      <c r="E1890" s="12"/>
      <c r="F1890" s="12"/>
      <c r="G1890" s="12"/>
      <c r="H1890" s="12"/>
      <c r="I1890" s="12"/>
      <c r="J1890" s="12"/>
      <c r="K1890" s="12"/>
      <c r="L1890" s="12"/>
      <c r="M1890" s="12"/>
      <c r="N1890" s="12"/>
      <c r="O1890" s="12"/>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8">
        <f t="shared" si="882"/>
        <v>0</v>
      </c>
      <c r="AK1890" s="129">
        <v>523029</v>
      </c>
      <c r="AL1890" s="129">
        <v>23</v>
      </c>
      <c r="AM1890" s="130" t="s">
        <v>165</v>
      </c>
      <c r="AN1890" s="131" t="s">
        <v>2881</v>
      </c>
      <c r="AO1890" s="131" t="s">
        <v>343</v>
      </c>
      <c r="AP1890" s="131" t="s">
        <v>2881</v>
      </c>
      <c r="AT1890" s="12"/>
      <c r="AU1890" s="12"/>
      <c r="AV1890" s="12"/>
      <c r="AW1890" s="12"/>
      <c r="AX1890" s="12"/>
      <c r="AY1890" s="12"/>
      <c r="AZ1890" s="12"/>
      <c r="BA1890" s="12"/>
      <c r="BB1890" s="14"/>
      <c r="BC1890" s="14"/>
      <c r="BD1890" s="15"/>
      <c r="BE1890" s="137" t="s">
        <v>2882</v>
      </c>
      <c r="BF1890" s="11"/>
      <c r="BG1890" s="11"/>
      <c r="BH1890" s="11"/>
      <c r="BI1890" s="11"/>
      <c r="BJ1890" s="11"/>
      <c r="BK1890" s="11"/>
      <c r="BL1890" s="11"/>
      <c r="BM1890" s="11"/>
      <c r="BN1890" s="11"/>
      <c r="BO1890" s="11"/>
      <c r="BP1890" s="11"/>
      <c r="BQ1890" s="11"/>
      <c r="BR1890" s="11"/>
      <c r="BS1890" s="11"/>
      <c r="BT1890" s="11"/>
      <c r="BU1890" s="11"/>
      <c r="BV1890" s="15"/>
      <c r="BW1890" s="15"/>
      <c r="BX1890" s="15"/>
      <c r="BY1890" s="15"/>
      <c r="BZ1890" s="15"/>
      <c r="CA1890" s="15"/>
      <c r="CB1890" s="15"/>
      <c r="CC1890" s="15"/>
      <c r="CD1890" s="15"/>
      <c r="CE1890" s="15"/>
      <c r="CF1890" s="15"/>
      <c r="CG1890" s="15"/>
      <c r="CH1890" s="15"/>
      <c r="CI1890" s="15"/>
      <c r="CJ1890" s="15"/>
      <c r="CK1890" s="15"/>
      <c r="CL1890" s="15"/>
      <c r="CM1890" s="15"/>
      <c r="CN1890" s="15"/>
      <c r="CO1890" s="15"/>
      <c r="CP1890" s="15"/>
      <c r="CQ1890" s="15"/>
      <c r="CR1890" s="15"/>
      <c r="CS1890" s="15"/>
      <c r="CT1890" s="15"/>
      <c r="CU1890" s="15"/>
      <c r="CV1890" s="15"/>
      <c r="CW1890" s="15"/>
      <c r="CX1890" s="15"/>
      <c r="CY1890" s="15"/>
      <c r="CZ1890" s="15"/>
      <c r="DA1890" s="15"/>
      <c r="DB1890" s="16">
        <f t="shared" si="877"/>
        <v>0</v>
      </c>
      <c r="DC1890" s="16">
        <f t="shared" si="878"/>
        <v>6017</v>
      </c>
      <c r="DD1890" s="16"/>
      <c r="DE1890" s="16"/>
      <c r="DF1890" s="17"/>
      <c r="DG1890" s="16">
        <v>916</v>
      </c>
      <c r="DH1890" s="16">
        <f t="shared" si="879"/>
        <v>523029</v>
      </c>
      <c r="DI1890" s="16">
        <f t="shared" si="879"/>
        <v>23</v>
      </c>
      <c r="DJ1890" s="16">
        <f t="shared" si="880"/>
        <v>6017</v>
      </c>
      <c r="DK1890" s="16">
        <f t="shared" si="881"/>
        <v>18</v>
      </c>
      <c r="DL1890" s="16">
        <f t="shared" si="881"/>
        <v>6017</v>
      </c>
      <c r="DM1890" s="13">
        <v>0</v>
      </c>
      <c r="DN1890" s="16">
        <v>704</v>
      </c>
      <c r="DO1890" s="16"/>
      <c r="DP1890" s="16"/>
      <c r="DQ1890" s="16"/>
      <c r="DR1890" s="16"/>
      <c r="DS1890" s="16"/>
      <c r="DT1890" s="16"/>
      <c r="DU1890" s="16"/>
      <c r="DV1890" s="16"/>
      <c r="DW1890" s="138"/>
      <c r="DX1890" s="137"/>
      <c r="DY1890" s="137"/>
      <c r="DZ1890" s="17"/>
      <c r="EA1890" s="15"/>
      <c r="EB1890" s="15"/>
      <c r="EC1890" s="15"/>
      <c r="ED1890" s="15"/>
    </row>
    <row r="1891" spans="1:134" ht="15" hidden="1" customHeight="1" x14ac:dyDescent="0.3">
      <c r="A1891" s="220"/>
      <c r="B1891" s="139"/>
      <c r="C1891" s="561">
        <v>5</v>
      </c>
      <c r="D1891" s="12"/>
      <c r="E1891" s="12"/>
      <c r="F1891" s="12"/>
      <c r="G1891" s="12"/>
      <c r="H1891" s="12"/>
      <c r="I1891" s="12"/>
      <c r="J1891" s="12"/>
      <c r="K1891" s="12"/>
      <c r="L1891" s="12"/>
      <c r="M1891" s="12"/>
      <c r="N1891" s="12"/>
      <c r="O1891" s="12"/>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8">
        <f t="shared" si="882"/>
        <v>0</v>
      </c>
      <c r="AK1891" s="129">
        <v>523030</v>
      </c>
      <c r="AL1891" s="129">
        <v>23</v>
      </c>
      <c r="AM1891" s="130" t="s">
        <v>165</v>
      </c>
      <c r="AN1891" s="131" t="s">
        <v>2883</v>
      </c>
      <c r="AO1891" s="131" t="s">
        <v>343</v>
      </c>
      <c r="AP1891" s="131" t="s">
        <v>2883</v>
      </c>
      <c r="AT1891" s="12"/>
      <c r="AU1891" s="12"/>
      <c r="AV1891" s="12"/>
      <c r="AW1891" s="12"/>
      <c r="AX1891" s="12"/>
      <c r="AY1891" s="12"/>
      <c r="AZ1891" s="12"/>
      <c r="BA1891" s="12"/>
      <c r="BB1891" s="14"/>
      <c r="BC1891" s="14"/>
      <c r="BD1891" s="15"/>
      <c r="BE1891" s="137" t="s">
        <v>2884</v>
      </c>
      <c r="BF1891" s="11"/>
      <c r="BG1891" s="11"/>
      <c r="BH1891" s="11"/>
      <c r="BI1891" s="11"/>
      <c r="BJ1891" s="11"/>
      <c r="BK1891" s="11"/>
      <c r="BL1891" s="11"/>
      <c r="BM1891" s="11"/>
      <c r="BN1891" s="11"/>
      <c r="BO1891" s="11"/>
      <c r="BP1891" s="11"/>
      <c r="BQ1891" s="11"/>
      <c r="BR1891" s="11"/>
      <c r="BS1891" s="11"/>
      <c r="BT1891" s="11"/>
      <c r="BU1891" s="11"/>
      <c r="BV1891" s="15"/>
      <c r="BW1891" s="15"/>
      <c r="BX1891" s="15"/>
      <c r="BY1891" s="15"/>
      <c r="BZ1891" s="15"/>
      <c r="CA1891" s="15"/>
      <c r="CB1891" s="15"/>
      <c r="CC1891" s="15"/>
      <c r="CD1891" s="15"/>
      <c r="CE1891" s="15"/>
      <c r="CF1891" s="15"/>
      <c r="CG1891" s="15"/>
      <c r="CH1891" s="15"/>
      <c r="CI1891" s="15"/>
      <c r="CJ1891" s="15"/>
      <c r="CK1891" s="15"/>
      <c r="CL1891" s="15"/>
      <c r="CM1891" s="15"/>
      <c r="CN1891" s="15"/>
      <c r="CO1891" s="15"/>
      <c r="CP1891" s="15"/>
      <c r="CQ1891" s="15"/>
      <c r="CR1891" s="15"/>
      <c r="CS1891" s="15"/>
      <c r="CT1891" s="15"/>
      <c r="CU1891" s="15"/>
      <c r="CV1891" s="15"/>
      <c r="CW1891" s="15"/>
      <c r="CX1891" s="15"/>
      <c r="CY1891" s="15"/>
      <c r="CZ1891" s="15"/>
      <c r="DA1891" s="15"/>
      <c r="DB1891" s="16">
        <f t="shared" si="877"/>
        <v>0</v>
      </c>
      <c r="DC1891" s="16">
        <f t="shared" si="878"/>
        <v>6032</v>
      </c>
      <c r="DD1891" s="16"/>
      <c r="DE1891" s="16"/>
      <c r="DF1891" s="17"/>
      <c r="DG1891" s="16">
        <v>917</v>
      </c>
      <c r="DH1891" s="16">
        <f t="shared" si="879"/>
        <v>523030</v>
      </c>
      <c r="DI1891" s="16">
        <f t="shared" si="879"/>
        <v>23</v>
      </c>
      <c r="DJ1891" s="16">
        <f t="shared" si="880"/>
        <v>6032</v>
      </c>
      <c r="DK1891" s="16">
        <f t="shared" si="881"/>
        <v>18</v>
      </c>
      <c r="DL1891" s="16">
        <f t="shared" si="881"/>
        <v>6032</v>
      </c>
      <c r="DM1891" s="13">
        <v>0</v>
      </c>
      <c r="DN1891" s="16">
        <v>704</v>
      </c>
      <c r="DO1891" s="16"/>
      <c r="DP1891" s="16"/>
      <c r="DQ1891" s="16"/>
      <c r="DR1891" s="16"/>
      <c r="DS1891" s="16"/>
      <c r="DT1891" s="16"/>
      <c r="DU1891" s="16"/>
      <c r="DV1891" s="16"/>
      <c r="DW1891" s="138"/>
      <c r="DX1891" s="137"/>
      <c r="DY1891" s="137"/>
      <c r="DZ1891" s="17"/>
      <c r="EA1891" s="15"/>
      <c r="EB1891" s="15"/>
      <c r="EC1891" s="15"/>
      <c r="ED1891" s="15"/>
    </row>
    <row r="1892" spans="1:134" ht="15" hidden="1" customHeight="1" x14ac:dyDescent="0.3">
      <c r="A1892" s="220"/>
      <c r="B1892" s="139"/>
      <c r="C1892" s="561">
        <v>6</v>
      </c>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8">
        <f t="shared" si="882"/>
        <v>0</v>
      </c>
      <c r="AK1892" s="129">
        <v>523031</v>
      </c>
      <c r="AL1892" s="129">
        <v>23</v>
      </c>
      <c r="AM1892" s="130" t="s">
        <v>165</v>
      </c>
      <c r="AN1892" s="131" t="s">
        <v>370</v>
      </c>
      <c r="AO1892" s="131" t="s">
        <v>343</v>
      </c>
      <c r="AP1892" s="131" t="s">
        <v>370</v>
      </c>
      <c r="AT1892" s="12"/>
      <c r="AU1892" s="12"/>
      <c r="AV1892" s="12"/>
      <c r="AW1892" s="12"/>
      <c r="AX1892" s="12"/>
      <c r="AY1892" s="12"/>
      <c r="AZ1892" s="12"/>
      <c r="BA1892" s="12"/>
      <c r="BB1892" s="14"/>
      <c r="BC1892" s="14"/>
      <c r="BD1892" s="15"/>
      <c r="BE1892" s="137" t="s">
        <v>2885</v>
      </c>
      <c r="BF1892" s="11"/>
      <c r="BG1892" s="11"/>
      <c r="BH1892" s="11"/>
      <c r="BI1892" s="11"/>
      <c r="BJ1892" s="11"/>
      <c r="BK1892" s="11"/>
      <c r="BL1892" s="11"/>
      <c r="BM1892" s="11"/>
      <c r="BN1892" s="11"/>
      <c r="BO1892" s="11"/>
      <c r="BP1892" s="11"/>
      <c r="BQ1892" s="11"/>
      <c r="BR1892" s="11"/>
      <c r="BS1892" s="11"/>
      <c r="BT1892" s="11"/>
      <c r="BU1892" s="11"/>
      <c r="BV1892" s="15"/>
      <c r="BW1892" s="15"/>
      <c r="BX1892" s="15"/>
      <c r="BY1892" s="15"/>
      <c r="BZ1892" s="15"/>
      <c r="CA1892" s="15"/>
      <c r="CB1892" s="15"/>
      <c r="CC1892" s="15"/>
      <c r="CD1892" s="15"/>
      <c r="CE1892" s="15"/>
      <c r="CF1892" s="15"/>
      <c r="CG1892" s="15"/>
      <c r="CH1892" s="15"/>
      <c r="CI1892" s="15"/>
      <c r="CJ1892" s="15"/>
      <c r="CK1892" s="15"/>
      <c r="CL1892" s="15"/>
      <c r="CM1892" s="15"/>
      <c r="CN1892" s="15"/>
      <c r="CO1892" s="15"/>
      <c r="CP1892" s="15"/>
      <c r="CQ1892" s="15"/>
      <c r="CR1892" s="15"/>
      <c r="CS1892" s="15"/>
      <c r="CT1892" s="15"/>
      <c r="CU1892" s="15"/>
      <c r="CV1892" s="15"/>
      <c r="CW1892" s="15"/>
      <c r="CX1892" s="15"/>
      <c r="CY1892" s="15"/>
      <c r="CZ1892" s="15"/>
      <c r="DA1892" s="15"/>
      <c r="DB1892" s="16">
        <f t="shared" si="877"/>
        <v>0</v>
      </c>
      <c r="DC1892" s="16">
        <f t="shared" si="878"/>
        <v>6144</v>
      </c>
      <c r="DD1892" s="16"/>
      <c r="DE1892" s="16"/>
      <c r="DF1892" s="17"/>
      <c r="DG1892" s="16">
        <v>918</v>
      </c>
      <c r="DH1892" s="16">
        <f t="shared" si="879"/>
        <v>523031</v>
      </c>
      <c r="DI1892" s="16">
        <f t="shared" si="879"/>
        <v>23</v>
      </c>
      <c r="DJ1892" s="16">
        <f t="shared" si="880"/>
        <v>6144</v>
      </c>
      <c r="DK1892" s="16">
        <f t="shared" si="881"/>
        <v>18</v>
      </c>
      <c r="DL1892" s="16">
        <f t="shared" si="881"/>
        <v>6144</v>
      </c>
      <c r="DM1892" s="13">
        <v>0</v>
      </c>
      <c r="DN1892" s="16">
        <v>704</v>
      </c>
      <c r="DO1892" s="16"/>
      <c r="DP1892" s="16"/>
      <c r="DQ1892" s="16"/>
      <c r="DR1892" s="16"/>
      <c r="DS1892" s="16"/>
      <c r="DT1892" s="16"/>
      <c r="DU1892" s="16"/>
      <c r="DV1892" s="16"/>
      <c r="DW1892" s="138"/>
      <c r="DX1892" s="137"/>
      <c r="DY1892" s="137"/>
      <c r="DZ1892" s="17"/>
      <c r="EA1892" s="15"/>
      <c r="EB1892" s="15"/>
      <c r="EC1892" s="15"/>
      <c r="ED1892" s="15"/>
    </row>
    <row r="1893" spans="1:134" ht="15" hidden="1" customHeight="1" x14ac:dyDescent="0.3">
      <c r="A1893" s="220"/>
      <c r="B1893" s="139"/>
      <c r="C1893" s="561">
        <v>7</v>
      </c>
      <c r="D1893" s="12"/>
      <c r="E1893" s="12"/>
      <c r="F1893" s="12"/>
      <c r="G1893" s="12"/>
      <c r="H1893" s="12"/>
      <c r="I1893" s="12"/>
      <c r="J1893" s="12"/>
      <c r="K1893" s="12"/>
      <c r="L1893" s="12"/>
      <c r="M1893" s="12"/>
      <c r="N1893" s="12"/>
      <c r="O1893" s="12"/>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8">
        <f t="shared" si="882"/>
        <v>0</v>
      </c>
      <c r="AK1893" s="129">
        <v>523032</v>
      </c>
      <c r="AL1893" s="129">
        <v>23</v>
      </c>
      <c r="AM1893" s="130" t="s">
        <v>165</v>
      </c>
      <c r="AN1893" s="131" t="s">
        <v>2886</v>
      </c>
      <c r="AO1893" s="131" t="s">
        <v>343</v>
      </c>
      <c r="AP1893" s="131" t="s">
        <v>2886</v>
      </c>
      <c r="AT1893" s="12"/>
      <c r="AU1893" s="12"/>
      <c r="AV1893" s="12"/>
      <c r="AW1893" s="12"/>
      <c r="AX1893" s="12"/>
      <c r="AY1893" s="12"/>
      <c r="AZ1893" s="12"/>
      <c r="BA1893" s="12"/>
      <c r="BB1893" s="14"/>
      <c r="BC1893" s="14"/>
      <c r="BD1893" s="15"/>
      <c r="BE1893" s="137" t="s">
        <v>2887</v>
      </c>
      <c r="BF1893" s="11"/>
      <c r="BG1893" s="11"/>
      <c r="BH1893" s="11"/>
      <c r="BI1893" s="11"/>
      <c r="BJ1893" s="11"/>
      <c r="BK1893" s="11"/>
      <c r="BL1893" s="11"/>
      <c r="BM1893" s="11"/>
      <c r="BN1893" s="11"/>
      <c r="BO1893" s="11"/>
      <c r="BP1893" s="11"/>
      <c r="BQ1893" s="11"/>
      <c r="BR1893" s="11"/>
      <c r="BS1893" s="11"/>
      <c r="BT1893" s="11"/>
      <c r="BU1893" s="11"/>
      <c r="BV1893" s="15"/>
      <c r="BW1893" s="15"/>
      <c r="BX1893" s="15"/>
      <c r="BY1893" s="15"/>
      <c r="BZ1893" s="15"/>
      <c r="CA1893" s="15"/>
      <c r="CB1893" s="15"/>
      <c r="CC1893" s="15"/>
      <c r="CD1893" s="15"/>
      <c r="CE1893" s="15"/>
      <c r="CF1893" s="15"/>
      <c r="CG1893" s="15"/>
      <c r="CH1893" s="15"/>
      <c r="CI1893" s="15"/>
      <c r="CJ1893" s="15"/>
      <c r="CK1893" s="15"/>
      <c r="CL1893" s="15"/>
      <c r="CM1893" s="15"/>
      <c r="CN1893" s="15"/>
      <c r="CO1893" s="15"/>
      <c r="CP1893" s="15"/>
      <c r="CQ1893" s="15"/>
      <c r="CR1893" s="15"/>
      <c r="CS1893" s="15"/>
      <c r="CT1893" s="15"/>
      <c r="CU1893" s="15"/>
      <c r="CV1893" s="15"/>
      <c r="CW1893" s="15"/>
      <c r="CX1893" s="15"/>
      <c r="CY1893" s="15"/>
      <c r="CZ1893" s="15"/>
      <c r="DA1893" s="15"/>
      <c r="DB1893" s="16">
        <f t="shared" si="877"/>
        <v>0</v>
      </c>
      <c r="DC1893" s="16">
        <f t="shared" si="878"/>
        <v>6160</v>
      </c>
      <c r="DD1893" s="16"/>
      <c r="DE1893" s="16"/>
      <c r="DF1893" s="17"/>
      <c r="DG1893" s="16">
        <v>919</v>
      </c>
      <c r="DH1893" s="16">
        <f t="shared" si="879"/>
        <v>523032</v>
      </c>
      <c r="DI1893" s="16">
        <f t="shared" si="879"/>
        <v>23</v>
      </c>
      <c r="DJ1893" s="16">
        <f t="shared" si="880"/>
        <v>6160</v>
      </c>
      <c r="DK1893" s="16">
        <f t="shared" si="881"/>
        <v>18</v>
      </c>
      <c r="DL1893" s="16">
        <f t="shared" si="881"/>
        <v>6160</v>
      </c>
      <c r="DM1893" s="13">
        <v>0</v>
      </c>
      <c r="DN1893" s="16">
        <v>704</v>
      </c>
      <c r="DO1893" s="16"/>
      <c r="DP1893" s="16"/>
      <c r="DQ1893" s="16"/>
      <c r="DR1893" s="16"/>
      <c r="DS1893" s="16"/>
      <c r="DT1893" s="16"/>
      <c r="DU1893" s="16"/>
      <c r="DV1893" s="16"/>
      <c r="DW1893" s="138"/>
      <c r="DX1893" s="137"/>
      <c r="DY1893" s="137"/>
      <c r="DZ1893" s="17"/>
      <c r="EA1893" s="15"/>
      <c r="EB1893" s="15"/>
      <c r="EC1893" s="15"/>
      <c r="ED1893" s="15"/>
    </row>
    <row r="1894" spans="1:134" ht="15" hidden="1" customHeight="1" x14ac:dyDescent="0.3">
      <c r="A1894" s="154"/>
      <c r="B1894" s="139"/>
      <c r="C1894" s="561">
        <v>8</v>
      </c>
      <c r="D1894" s="12"/>
      <c r="E1894" s="12"/>
      <c r="F1894" s="12"/>
      <c r="G1894" s="12"/>
      <c r="H1894" s="12"/>
      <c r="I1894" s="12"/>
      <c r="J1894" s="12"/>
      <c r="K1894" s="12"/>
      <c r="L1894" s="12"/>
      <c r="M1894" s="12"/>
      <c r="N1894" s="12"/>
      <c r="O1894" s="12"/>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8">
        <f t="shared" si="882"/>
        <v>0</v>
      </c>
      <c r="AK1894" s="129">
        <v>523033</v>
      </c>
      <c r="AL1894" s="129">
        <v>23</v>
      </c>
      <c r="AM1894" s="130" t="s">
        <v>165</v>
      </c>
      <c r="AN1894" s="131" t="s">
        <v>2888</v>
      </c>
      <c r="AO1894" s="131" t="s">
        <v>343</v>
      </c>
      <c r="AP1894" s="131" t="s">
        <v>2888</v>
      </c>
      <c r="AT1894" s="12"/>
      <c r="AU1894" s="12"/>
      <c r="AV1894" s="12"/>
      <c r="AW1894" s="12"/>
      <c r="AX1894" s="12"/>
      <c r="AY1894" s="12"/>
      <c r="AZ1894" s="12"/>
      <c r="BA1894" s="12"/>
      <c r="BB1894" s="14"/>
      <c r="BC1894" s="14"/>
      <c r="BD1894" s="15"/>
      <c r="BE1894" s="137" t="s">
        <v>2889</v>
      </c>
      <c r="BF1894" s="11"/>
      <c r="BG1894" s="11"/>
      <c r="BH1894" s="11"/>
      <c r="BI1894" s="11"/>
      <c r="BJ1894" s="11"/>
      <c r="BK1894" s="11"/>
      <c r="BL1894" s="11"/>
      <c r="BM1894" s="11"/>
      <c r="BN1894" s="11"/>
      <c r="BO1894" s="11"/>
      <c r="BP1894" s="11"/>
      <c r="BQ1894" s="11"/>
      <c r="BR1894" s="11"/>
      <c r="BS1894" s="11"/>
      <c r="BT1894" s="11"/>
      <c r="BU1894" s="11"/>
      <c r="BV1894" s="15"/>
      <c r="BW1894" s="15"/>
      <c r="BX1894" s="15"/>
      <c r="BY1894" s="15"/>
      <c r="BZ1894" s="15"/>
      <c r="CA1894" s="15"/>
      <c r="CB1894" s="15"/>
      <c r="CC1894" s="15"/>
      <c r="CD1894" s="15"/>
      <c r="CE1894" s="15"/>
      <c r="CF1894" s="15"/>
      <c r="CG1894" s="15"/>
      <c r="CH1894" s="15"/>
      <c r="CI1894" s="15"/>
      <c r="CJ1894" s="15"/>
      <c r="CK1894" s="15"/>
      <c r="CL1894" s="15"/>
      <c r="CM1894" s="15"/>
      <c r="CN1894" s="15"/>
      <c r="CO1894" s="15"/>
      <c r="CP1894" s="15"/>
      <c r="CQ1894" s="15"/>
      <c r="CR1894" s="15"/>
      <c r="CS1894" s="15"/>
      <c r="CT1894" s="15"/>
      <c r="CU1894" s="15"/>
      <c r="CV1894" s="15"/>
      <c r="CW1894" s="15"/>
      <c r="CX1894" s="15"/>
      <c r="CY1894" s="15"/>
      <c r="CZ1894" s="15"/>
      <c r="DA1894" s="15"/>
      <c r="DB1894" s="16">
        <f t="shared" si="877"/>
        <v>0</v>
      </c>
      <c r="DC1894" s="16">
        <f t="shared" si="878"/>
        <v>6176</v>
      </c>
      <c r="DD1894" s="16"/>
      <c r="DE1894" s="16"/>
      <c r="DF1894" s="17"/>
      <c r="DG1894" s="16">
        <v>920</v>
      </c>
      <c r="DH1894" s="16">
        <f t="shared" si="879"/>
        <v>523033</v>
      </c>
      <c r="DI1894" s="16">
        <f t="shared" si="879"/>
        <v>23</v>
      </c>
      <c r="DJ1894" s="16">
        <f t="shared" si="880"/>
        <v>6176</v>
      </c>
      <c r="DK1894" s="16">
        <f t="shared" si="881"/>
        <v>18</v>
      </c>
      <c r="DL1894" s="16">
        <f t="shared" si="881"/>
        <v>6176</v>
      </c>
      <c r="DM1894" s="13">
        <v>0</v>
      </c>
      <c r="DN1894" s="16">
        <v>704</v>
      </c>
      <c r="DO1894" s="16"/>
      <c r="DP1894" s="16"/>
      <c r="DQ1894" s="16"/>
      <c r="DR1894" s="16"/>
      <c r="DS1894" s="16"/>
      <c r="DT1894" s="16"/>
      <c r="DU1894" s="16"/>
      <c r="DV1894" s="16"/>
      <c r="DW1894" s="138"/>
      <c r="DX1894" s="137"/>
      <c r="DY1894" s="137"/>
      <c r="DZ1894" s="17"/>
      <c r="EA1894" s="15"/>
      <c r="EB1894" s="15"/>
      <c r="EC1894" s="15"/>
      <c r="ED1894" s="15"/>
    </row>
    <row r="1895" spans="1:134" ht="15" hidden="1" customHeight="1" x14ac:dyDescent="0.3">
      <c r="A1895" s="153"/>
      <c r="B1895" s="139"/>
      <c r="C1895" s="561">
        <v>9</v>
      </c>
      <c r="D1895" s="12"/>
      <c r="E1895" s="12"/>
      <c r="F1895" s="12"/>
      <c r="G1895" s="12"/>
      <c r="H1895" s="12"/>
      <c r="I1895" s="12"/>
      <c r="J1895" s="12"/>
      <c r="K1895" s="12"/>
      <c r="L1895" s="12"/>
      <c r="M1895" s="12"/>
      <c r="N1895" s="12"/>
      <c r="O1895" s="12"/>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8">
        <f t="shared" si="882"/>
        <v>0</v>
      </c>
      <c r="AK1895" s="129">
        <v>523101</v>
      </c>
      <c r="AL1895" s="129">
        <v>23</v>
      </c>
      <c r="AM1895" s="130" t="s">
        <v>165</v>
      </c>
      <c r="AN1895" s="131" t="s">
        <v>2890</v>
      </c>
      <c r="AO1895" s="131" t="s">
        <v>343</v>
      </c>
      <c r="AP1895" s="131" t="s">
        <v>2890</v>
      </c>
      <c r="AT1895" s="12"/>
      <c r="AU1895" s="12"/>
      <c r="AV1895" s="12"/>
      <c r="AW1895" s="12"/>
      <c r="AX1895" s="12"/>
      <c r="AY1895" s="12"/>
      <c r="AZ1895" s="12"/>
      <c r="BA1895" s="12"/>
      <c r="BB1895" s="14"/>
      <c r="BC1895" s="14"/>
      <c r="BD1895" s="15"/>
      <c r="BE1895" s="137" t="s">
        <v>2891</v>
      </c>
      <c r="BF1895" s="11"/>
      <c r="BG1895" s="11"/>
      <c r="BH1895" s="11"/>
      <c r="BI1895" s="11"/>
      <c r="BJ1895" s="11"/>
      <c r="BK1895" s="11"/>
      <c r="BL1895" s="11"/>
      <c r="BM1895" s="11"/>
      <c r="BN1895" s="11"/>
      <c r="BO1895" s="11"/>
      <c r="BP1895" s="11"/>
      <c r="BQ1895" s="11"/>
      <c r="BR1895" s="11"/>
      <c r="BS1895" s="11"/>
      <c r="BT1895" s="11"/>
      <c r="BU1895" s="11"/>
      <c r="BV1895" s="15"/>
      <c r="BW1895" s="15"/>
      <c r="BX1895" s="15"/>
      <c r="BY1895" s="15"/>
      <c r="BZ1895" s="15"/>
      <c r="CA1895" s="15"/>
      <c r="CB1895" s="15"/>
      <c r="CC1895" s="15"/>
      <c r="CD1895" s="15"/>
      <c r="CE1895" s="15"/>
      <c r="CF1895" s="15"/>
      <c r="CG1895" s="15"/>
      <c r="CH1895" s="15"/>
      <c r="CI1895" s="15"/>
      <c r="CJ1895" s="15"/>
      <c r="CK1895" s="15"/>
      <c r="CL1895" s="15"/>
      <c r="CM1895" s="15"/>
      <c r="CN1895" s="15"/>
      <c r="CO1895" s="15"/>
      <c r="CP1895" s="15"/>
      <c r="CQ1895" s="15"/>
      <c r="CR1895" s="15"/>
      <c r="CS1895" s="15"/>
      <c r="CT1895" s="15"/>
      <c r="CU1895" s="15"/>
      <c r="CV1895" s="15"/>
      <c r="CW1895" s="15"/>
      <c r="CX1895" s="15"/>
      <c r="CY1895" s="15"/>
      <c r="CZ1895" s="15"/>
      <c r="DA1895" s="15"/>
      <c r="DB1895" s="16">
        <f t="shared" si="877"/>
        <v>0</v>
      </c>
      <c r="DC1895" s="16">
        <f t="shared" si="878"/>
        <v>6060</v>
      </c>
      <c r="DD1895" s="16"/>
      <c r="DE1895" s="16"/>
      <c r="DF1895" s="17"/>
      <c r="DG1895" s="16">
        <v>921</v>
      </c>
      <c r="DH1895" s="16">
        <f t="shared" si="879"/>
        <v>523101</v>
      </c>
      <c r="DI1895" s="16">
        <f t="shared" si="879"/>
        <v>23</v>
      </c>
      <c r="DJ1895" s="16">
        <f t="shared" si="880"/>
        <v>6060</v>
      </c>
      <c r="DK1895" s="16">
        <f t="shared" si="881"/>
        <v>18</v>
      </c>
      <c r="DL1895" s="16">
        <f t="shared" si="881"/>
        <v>6060</v>
      </c>
      <c r="DM1895" s="13">
        <v>0</v>
      </c>
      <c r="DN1895" s="16">
        <v>704</v>
      </c>
      <c r="DO1895" s="16"/>
      <c r="DP1895" s="16"/>
      <c r="DQ1895" s="16"/>
      <c r="DR1895" s="16"/>
      <c r="DS1895" s="16"/>
      <c r="DT1895" s="16"/>
      <c r="DU1895" s="16"/>
      <c r="DV1895" s="16"/>
      <c r="DW1895" s="138"/>
      <c r="DX1895" s="137"/>
      <c r="DY1895" s="137"/>
      <c r="DZ1895" s="17"/>
      <c r="EA1895" s="15"/>
      <c r="EB1895" s="15"/>
      <c r="EC1895" s="15"/>
      <c r="ED1895" s="15"/>
    </row>
    <row r="1896" spans="1:134" ht="15" hidden="1" customHeight="1" x14ac:dyDescent="0.3">
      <c r="A1896" s="153"/>
      <c r="B1896" s="139"/>
      <c r="C1896" s="561">
        <v>10</v>
      </c>
      <c r="D1896" s="12"/>
      <c r="E1896" s="12"/>
      <c r="F1896" s="12"/>
      <c r="G1896" s="12"/>
      <c r="H1896" s="12"/>
      <c r="I1896" s="12"/>
      <c r="J1896" s="12"/>
      <c r="K1896" s="12"/>
      <c r="L1896" s="12"/>
      <c r="M1896" s="12"/>
      <c r="N1896" s="12"/>
      <c r="O1896" s="12"/>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8">
        <f t="shared" si="882"/>
        <v>0</v>
      </c>
      <c r="AK1896" s="129">
        <v>523102</v>
      </c>
      <c r="AL1896" s="129">
        <v>23</v>
      </c>
      <c r="AM1896" s="130" t="s">
        <v>165</v>
      </c>
      <c r="AN1896" s="131" t="s">
        <v>2892</v>
      </c>
      <c r="AO1896" s="131" t="s">
        <v>343</v>
      </c>
      <c r="AP1896" s="131" t="s">
        <v>2892</v>
      </c>
      <c r="AT1896" s="12"/>
      <c r="AU1896" s="12"/>
      <c r="AV1896" s="12"/>
      <c r="AW1896" s="12"/>
      <c r="AX1896" s="12"/>
      <c r="AY1896" s="12"/>
      <c r="AZ1896" s="12"/>
      <c r="BA1896" s="12"/>
      <c r="BB1896" s="14"/>
      <c r="BC1896" s="14"/>
      <c r="BD1896" s="15"/>
      <c r="BE1896" s="137" t="s">
        <v>2893</v>
      </c>
      <c r="BF1896" s="11"/>
      <c r="BG1896" s="11"/>
      <c r="BH1896" s="11"/>
      <c r="BI1896" s="11"/>
      <c r="BJ1896" s="11"/>
      <c r="BK1896" s="11"/>
      <c r="BL1896" s="11"/>
      <c r="BM1896" s="11"/>
      <c r="BN1896" s="11"/>
      <c r="BO1896" s="11"/>
      <c r="BP1896" s="11"/>
      <c r="BQ1896" s="11"/>
      <c r="BR1896" s="11"/>
      <c r="BS1896" s="11"/>
      <c r="BT1896" s="11"/>
      <c r="BU1896" s="11"/>
      <c r="BV1896" s="15"/>
      <c r="BW1896" s="15"/>
      <c r="BX1896" s="15"/>
      <c r="BY1896" s="15"/>
      <c r="BZ1896" s="15"/>
      <c r="CA1896" s="15"/>
      <c r="CB1896" s="15"/>
      <c r="CC1896" s="15"/>
      <c r="CD1896" s="15"/>
      <c r="CE1896" s="15"/>
      <c r="CF1896" s="15"/>
      <c r="CG1896" s="15"/>
      <c r="CH1896" s="15"/>
      <c r="CI1896" s="15"/>
      <c r="CJ1896" s="15"/>
      <c r="CK1896" s="15"/>
      <c r="CL1896" s="15"/>
      <c r="CM1896" s="15"/>
      <c r="CN1896" s="15"/>
      <c r="CO1896" s="15"/>
      <c r="CP1896" s="15"/>
      <c r="CQ1896" s="15"/>
      <c r="CR1896" s="15"/>
      <c r="CS1896" s="15"/>
      <c r="CT1896" s="15"/>
      <c r="CU1896" s="15"/>
      <c r="CV1896" s="15"/>
      <c r="CW1896" s="15"/>
      <c r="CX1896" s="15"/>
      <c r="CY1896" s="15"/>
      <c r="CZ1896" s="15"/>
      <c r="DA1896" s="15"/>
      <c r="DB1896" s="16">
        <f t="shared" si="877"/>
        <v>0</v>
      </c>
      <c r="DC1896" s="16">
        <f t="shared" si="878"/>
        <v>6061</v>
      </c>
      <c r="DD1896" s="16"/>
      <c r="DE1896" s="16"/>
      <c r="DF1896" s="17"/>
      <c r="DG1896" s="16">
        <v>922</v>
      </c>
      <c r="DH1896" s="16">
        <f t="shared" si="879"/>
        <v>523102</v>
      </c>
      <c r="DI1896" s="16">
        <f t="shared" si="879"/>
        <v>23</v>
      </c>
      <c r="DJ1896" s="16">
        <f t="shared" si="880"/>
        <v>6061</v>
      </c>
      <c r="DK1896" s="16">
        <f t="shared" si="881"/>
        <v>18</v>
      </c>
      <c r="DL1896" s="16">
        <f t="shared" si="881"/>
        <v>6061</v>
      </c>
      <c r="DM1896" s="13">
        <v>0</v>
      </c>
      <c r="DN1896" s="16">
        <v>704</v>
      </c>
      <c r="DO1896" s="16"/>
      <c r="DP1896" s="16"/>
      <c r="DQ1896" s="16"/>
      <c r="DR1896" s="16"/>
      <c r="DS1896" s="16"/>
      <c r="DT1896" s="16"/>
      <c r="DU1896" s="16"/>
      <c r="DV1896" s="16"/>
      <c r="DW1896" s="138"/>
      <c r="DX1896" s="137"/>
      <c r="DY1896" s="137"/>
      <c r="DZ1896" s="17"/>
      <c r="EA1896" s="15"/>
      <c r="EB1896" s="15"/>
      <c r="EC1896" s="15"/>
      <c r="ED1896" s="15"/>
    </row>
    <row r="1897" spans="1:134" ht="15" hidden="1" customHeight="1" x14ac:dyDescent="0.3">
      <c r="A1897" s="340"/>
      <c r="B1897" s="139"/>
      <c r="C1897" s="561">
        <v>11</v>
      </c>
      <c r="D1897" s="12"/>
      <c r="E1897" s="12"/>
      <c r="F1897" s="12"/>
      <c r="G1897" s="12"/>
      <c r="H1897" s="12"/>
      <c r="I1897" s="12"/>
      <c r="J1897" s="12"/>
      <c r="K1897" s="12"/>
      <c r="L1897" s="12"/>
      <c r="M1897" s="12"/>
      <c r="N1897" s="12"/>
      <c r="O1897" s="12"/>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8">
        <f t="shared" si="882"/>
        <v>0</v>
      </c>
      <c r="AK1897" s="129">
        <v>523103</v>
      </c>
      <c r="AL1897" s="129">
        <v>23</v>
      </c>
      <c r="AM1897" s="130" t="s">
        <v>165</v>
      </c>
      <c r="AN1897" s="131" t="s">
        <v>2894</v>
      </c>
      <c r="AO1897" s="131" t="s">
        <v>343</v>
      </c>
      <c r="AP1897" s="131" t="s">
        <v>2894</v>
      </c>
      <c r="AT1897" s="12"/>
      <c r="AU1897" s="12"/>
      <c r="AV1897" s="12"/>
      <c r="AW1897" s="12"/>
      <c r="AX1897" s="12"/>
      <c r="AY1897" s="12"/>
      <c r="AZ1897" s="12"/>
      <c r="BA1897" s="12"/>
      <c r="BB1897" s="14"/>
      <c r="BC1897" s="14"/>
      <c r="BD1897" s="15"/>
      <c r="BE1897" s="137" t="s">
        <v>2895</v>
      </c>
      <c r="BF1897" s="11"/>
      <c r="BG1897" s="11"/>
      <c r="BH1897" s="11"/>
      <c r="BI1897" s="11"/>
      <c r="BJ1897" s="11"/>
      <c r="BK1897" s="11"/>
      <c r="BL1897" s="11"/>
      <c r="BM1897" s="11"/>
      <c r="BN1897" s="11"/>
      <c r="BO1897" s="11"/>
      <c r="BP1897" s="11"/>
      <c r="BQ1897" s="11"/>
      <c r="BR1897" s="11"/>
      <c r="BS1897" s="11"/>
      <c r="BT1897" s="11"/>
      <c r="BU1897" s="11"/>
      <c r="BV1897" s="15"/>
      <c r="BW1897" s="15"/>
      <c r="BX1897" s="15"/>
      <c r="BY1897" s="15"/>
      <c r="BZ1897" s="15"/>
      <c r="CA1897" s="15"/>
      <c r="CB1897" s="15"/>
      <c r="CC1897" s="15"/>
      <c r="CD1897" s="15"/>
      <c r="CE1897" s="15"/>
      <c r="CF1897" s="15"/>
      <c r="CG1897" s="15"/>
      <c r="CH1897" s="15"/>
      <c r="CI1897" s="15"/>
      <c r="CJ1897" s="15"/>
      <c r="CK1897" s="15"/>
      <c r="CL1897" s="15"/>
      <c r="CM1897" s="15"/>
      <c r="CN1897" s="15"/>
      <c r="CO1897" s="15"/>
      <c r="CP1897" s="15"/>
      <c r="CQ1897" s="15"/>
      <c r="CR1897" s="15"/>
      <c r="CS1897" s="15"/>
      <c r="CT1897" s="15"/>
      <c r="CU1897" s="15"/>
      <c r="CV1897" s="15"/>
      <c r="CW1897" s="15"/>
      <c r="CX1897" s="15"/>
      <c r="CY1897" s="15"/>
      <c r="CZ1897" s="15"/>
      <c r="DA1897" s="15"/>
      <c r="DB1897" s="16">
        <f t="shared" si="877"/>
        <v>0</v>
      </c>
      <c r="DC1897" s="16">
        <f t="shared" si="878"/>
        <v>6062</v>
      </c>
      <c r="DD1897" s="16"/>
      <c r="DE1897" s="16"/>
      <c r="DF1897" s="17"/>
      <c r="DG1897" s="16">
        <v>923</v>
      </c>
      <c r="DH1897" s="16">
        <f t="shared" si="879"/>
        <v>523103</v>
      </c>
      <c r="DI1897" s="16">
        <f t="shared" si="879"/>
        <v>23</v>
      </c>
      <c r="DJ1897" s="16">
        <f t="shared" si="880"/>
        <v>6062</v>
      </c>
      <c r="DK1897" s="16">
        <f t="shared" si="881"/>
        <v>18</v>
      </c>
      <c r="DL1897" s="16">
        <f t="shared" si="881"/>
        <v>6062</v>
      </c>
      <c r="DM1897" s="13">
        <v>0</v>
      </c>
      <c r="DN1897" s="16">
        <v>704</v>
      </c>
      <c r="DO1897" s="16"/>
      <c r="DP1897" s="16"/>
      <c r="DQ1897" s="16"/>
      <c r="DR1897" s="16"/>
      <c r="DS1897" s="16"/>
      <c r="DT1897" s="16"/>
      <c r="DU1897" s="16"/>
      <c r="DV1897" s="16"/>
      <c r="DW1897" s="138"/>
      <c r="DX1897" s="137"/>
      <c r="DY1897" s="137"/>
      <c r="DZ1897" s="17"/>
      <c r="EA1897" s="15"/>
      <c r="EB1897" s="15"/>
      <c r="EC1897" s="15"/>
      <c r="ED1897" s="15"/>
    </row>
    <row r="1898" spans="1:134" ht="15" hidden="1" customHeight="1" x14ac:dyDescent="0.3">
      <c r="A1898" s="220"/>
      <c r="B1898" s="139"/>
      <c r="C1898" s="561">
        <v>12</v>
      </c>
      <c r="D1898" s="12"/>
      <c r="E1898" s="12"/>
      <c r="F1898" s="12"/>
      <c r="G1898" s="12"/>
      <c r="H1898" s="12"/>
      <c r="I1898" s="12"/>
      <c r="J1898" s="12"/>
      <c r="K1898" s="12"/>
      <c r="L1898" s="12"/>
      <c r="M1898" s="12"/>
      <c r="N1898" s="12"/>
      <c r="O1898" s="12"/>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8">
        <f t="shared" si="882"/>
        <v>0</v>
      </c>
      <c r="AK1898" s="129">
        <v>523104</v>
      </c>
      <c r="AL1898" s="129">
        <v>23</v>
      </c>
      <c r="AM1898" s="130" t="s">
        <v>165</v>
      </c>
      <c r="AN1898" s="131" t="s">
        <v>2896</v>
      </c>
      <c r="AO1898" s="131" t="s">
        <v>343</v>
      </c>
      <c r="AP1898" s="131" t="s">
        <v>2896</v>
      </c>
      <c r="AT1898" s="12"/>
      <c r="AU1898" s="12"/>
      <c r="AV1898" s="12"/>
      <c r="AW1898" s="12"/>
      <c r="AX1898" s="12"/>
      <c r="AY1898" s="12"/>
      <c r="AZ1898" s="12"/>
      <c r="BA1898" s="12"/>
      <c r="BB1898" s="14"/>
      <c r="BC1898" s="14"/>
      <c r="BD1898" s="15"/>
      <c r="BE1898" s="137" t="s">
        <v>2897</v>
      </c>
      <c r="BF1898" s="11"/>
      <c r="BG1898" s="11"/>
      <c r="BH1898" s="11"/>
      <c r="BI1898" s="11"/>
      <c r="BJ1898" s="11"/>
      <c r="BK1898" s="11"/>
      <c r="BL1898" s="11"/>
      <c r="BM1898" s="11"/>
      <c r="BN1898" s="11"/>
      <c r="BO1898" s="11"/>
      <c r="BP1898" s="11"/>
      <c r="BQ1898" s="11"/>
      <c r="BR1898" s="11"/>
      <c r="BS1898" s="11"/>
      <c r="BT1898" s="11"/>
      <c r="BU1898" s="11"/>
      <c r="BV1898" s="15"/>
      <c r="BW1898" s="15"/>
      <c r="BX1898" s="15"/>
      <c r="BY1898" s="15"/>
      <c r="BZ1898" s="15"/>
      <c r="CA1898" s="15"/>
      <c r="CB1898" s="15"/>
      <c r="CC1898" s="15"/>
      <c r="CD1898" s="15"/>
      <c r="CE1898" s="15"/>
      <c r="CF1898" s="15"/>
      <c r="CG1898" s="15"/>
      <c r="CH1898" s="15"/>
      <c r="CI1898" s="15"/>
      <c r="CJ1898" s="15"/>
      <c r="CK1898" s="15"/>
      <c r="CL1898" s="15"/>
      <c r="CM1898" s="15"/>
      <c r="CN1898" s="15"/>
      <c r="CO1898" s="15"/>
      <c r="CP1898" s="15"/>
      <c r="CQ1898" s="15"/>
      <c r="CR1898" s="15"/>
      <c r="CS1898" s="15"/>
      <c r="CT1898" s="15"/>
      <c r="CU1898" s="15"/>
      <c r="CV1898" s="15"/>
      <c r="CW1898" s="15"/>
      <c r="CX1898" s="15"/>
      <c r="CY1898" s="15"/>
      <c r="CZ1898" s="15"/>
      <c r="DA1898" s="15"/>
      <c r="DB1898" s="16">
        <f t="shared" si="877"/>
        <v>0</v>
      </c>
      <c r="DC1898" s="16">
        <f t="shared" si="878"/>
        <v>6063</v>
      </c>
      <c r="DD1898" s="16"/>
      <c r="DE1898" s="16"/>
      <c r="DF1898" s="17"/>
      <c r="DG1898" s="16">
        <v>924</v>
      </c>
      <c r="DH1898" s="16">
        <f t="shared" si="879"/>
        <v>523104</v>
      </c>
      <c r="DI1898" s="16">
        <f t="shared" si="879"/>
        <v>23</v>
      </c>
      <c r="DJ1898" s="16">
        <f t="shared" si="880"/>
        <v>6063</v>
      </c>
      <c r="DK1898" s="16">
        <f t="shared" si="881"/>
        <v>18</v>
      </c>
      <c r="DL1898" s="16">
        <f t="shared" si="881"/>
        <v>6063</v>
      </c>
      <c r="DM1898" s="13">
        <v>0</v>
      </c>
      <c r="DN1898" s="16">
        <v>704</v>
      </c>
      <c r="DO1898" s="16"/>
      <c r="DP1898" s="16"/>
      <c r="DQ1898" s="16"/>
      <c r="DR1898" s="16"/>
      <c r="DS1898" s="16"/>
      <c r="DT1898" s="16"/>
      <c r="DU1898" s="16"/>
      <c r="DV1898" s="16"/>
      <c r="DW1898" s="138"/>
      <c r="DX1898" s="137"/>
      <c r="DY1898" s="137"/>
      <c r="DZ1898" s="17"/>
      <c r="EA1898" s="15"/>
      <c r="EB1898" s="15"/>
      <c r="EC1898" s="15"/>
      <c r="ED1898" s="15"/>
    </row>
    <row r="1899" spans="1:134" ht="15" hidden="1" customHeight="1" x14ac:dyDescent="0.3">
      <c r="A1899" s="154"/>
      <c r="B1899" s="139"/>
      <c r="C1899" s="561"/>
      <c r="D1899" s="12"/>
      <c r="E1899" s="12"/>
      <c r="F1899" s="12"/>
      <c r="G1899" s="12"/>
      <c r="H1899" s="12"/>
      <c r="I1899" s="12"/>
      <c r="J1899" s="12"/>
      <c r="K1899" s="12"/>
      <c r="L1899" s="12"/>
      <c r="M1899" s="12"/>
      <c r="N1899" s="12"/>
      <c r="O1899" s="12"/>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8"/>
      <c r="AK1899" s="143"/>
      <c r="AL1899" s="143"/>
      <c r="AM1899" s="144"/>
      <c r="AN1899" s="145"/>
      <c r="AO1899" s="145"/>
      <c r="AP1899" s="145"/>
      <c r="AT1899" s="12"/>
      <c r="AU1899" s="12"/>
      <c r="AV1899" s="12"/>
      <c r="AW1899" s="12"/>
      <c r="AX1899" s="12"/>
      <c r="AY1899" s="12"/>
      <c r="AZ1899" s="12"/>
      <c r="BA1899" s="12"/>
      <c r="BB1899" s="14"/>
      <c r="BC1899" s="14"/>
      <c r="BD1899" s="15"/>
      <c r="BE1899" s="137"/>
      <c r="BF1899" s="11"/>
      <c r="BG1899" s="11"/>
      <c r="BH1899" s="11"/>
      <c r="BI1899" s="11"/>
      <c r="BJ1899" s="11"/>
      <c r="BK1899" s="11"/>
      <c r="BL1899" s="11"/>
      <c r="BM1899" s="11"/>
      <c r="BN1899" s="11"/>
      <c r="BO1899" s="11"/>
      <c r="BP1899" s="11"/>
      <c r="BQ1899" s="11"/>
      <c r="BR1899" s="11"/>
      <c r="BS1899" s="11"/>
      <c r="BT1899" s="11"/>
      <c r="BU1899" s="11"/>
      <c r="BV1899" s="15"/>
      <c r="BW1899" s="15"/>
      <c r="BX1899" s="15"/>
      <c r="BY1899" s="15"/>
      <c r="BZ1899" s="15"/>
      <c r="CA1899" s="15"/>
      <c r="CB1899" s="15"/>
      <c r="CC1899" s="15"/>
      <c r="CD1899" s="15"/>
      <c r="CE1899" s="15"/>
      <c r="CF1899" s="15"/>
      <c r="CG1899" s="15"/>
      <c r="CH1899" s="15"/>
      <c r="CI1899" s="15"/>
      <c r="CJ1899" s="15"/>
      <c r="CK1899" s="15"/>
      <c r="CL1899" s="15"/>
      <c r="CM1899" s="15"/>
      <c r="CN1899" s="15"/>
      <c r="CO1899" s="15"/>
      <c r="CP1899" s="15"/>
      <c r="CQ1899" s="15"/>
      <c r="CR1899" s="15"/>
      <c r="CS1899" s="15"/>
      <c r="CT1899" s="15"/>
      <c r="CU1899" s="15"/>
      <c r="CV1899" s="15"/>
      <c r="CW1899" s="15"/>
      <c r="CX1899" s="15"/>
      <c r="CY1899" s="15"/>
      <c r="CZ1899" s="15"/>
      <c r="DA1899" s="15"/>
      <c r="DB1899" s="16"/>
      <c r="DC1899" s="16"/>
      <c r="DD1899" s="16"/>
      <c r="DE1899" s="16"/>
      <c r="DF1899" s="17"/>
      <c r="DG1899" s="16"/>
      <c r="DH1899" s="16"/>
      <c r="DI1899" s="16"/>
      <c r="DJ1899" s="16"/>
      <c r="DK1899" s="16"/>
      <c r="DL1899" s="16"/>
      <c r="DM1899" s="128"/>
      <c r="DN1899" s="16"/>
      <c r="DO1899" s="16"/>
      <c r="DP1899" s="16"/>
      <c r="DQ1899" s="16"/>
      <c r="DR1899" s="16"/>
      <c r="DS1899" s="16"/>
      <c r="DT1899" s="16"/>
      <c r="DU1899" s="16"/>
      <c r="DV1899" s="16"/>
      <c r="DW1899" s="138"/>
      <c r="DX1899" s="137"/>
      <c r="DY1899" s="137"/>
      <c r="DZ1899" s="17"/>
      <c r="EA1899" s="15"/>
      <c r="EB1899" s="15"/>
      <c r="EC1899" s="15"/>
      <c r="ED1899" s="15"/>
    </row>
    <row r="1900" spans="1:134" ht="15" hidden="1" customHeight="1" x14ac:dyDescent="0.3">
      <c r="A1900" s="123"/>
      <c r="B1900" s="139"/>
      <c r="C1900" s="561" t="s">
        <v>2898</v>
      </c>
      <c r="D1900" s="151"/>
      <c r="E1900" s="151"/>
      <c r="F1900" s="151"/>
      <c r="G1900" s="151" t="s">
        <v>184</v>
      </c>
      <c r="H1900" s="151"/>
      <c r="I1900" s="151"/>
      <c r="J1900" s="151"/>
      <c r="K1900" s="151"/>
      <c r="L1900" s="151"/>
      <c r="M1900" s="151"/>
      <c r="N1900" s="151"/>
      <c r="O1900" s="151"/>
      <c r="P1900" s="151"/>
      <c r="Q1900" s="151"/>
      <c r="R1900" s="151"/>
      <c r="S1900" s="151"/>
      <c r="T1900" s="151"/>
      <c r="U1900" s="151"/>
      <c r="V1900" s="151"/>
      <c r="W1900" s="151"/>
      <c r="X1900" s="151"/>
      <c r="Y1900" s="151"/>
      <c r="Z1900" s="151"/>
      <c r="AA1900" s="151"/>
      <c r="AB1900" s="151"/>
      <c r="AC1900" s="151"/>
      <c r="AD1900" s="151"/>
      <c r="AE1900" s="151"/>
      <c r="AF1900" s="151"/>
      <c r="AG1900" s="151"/>
      <c r="AH1900" s="151"/>
      <c r="AI1900" s="151"/>
      <c r="AJ1900" s="128">
        <f>IF($DM1900=0,0,(IF(_xlfn.BITAND($DM1900, 128),"8,", "") &amp; IF(_xlfn.BITAND($DM1900,64),"7,", "") &amp; IF(_xlfn.BITAND($DM1900,7), _xlfn.BITAND($DM1900,7) &amp; ",", "") &amp; IF(_xlfn.BITAND($DM1900, 56), _xlfn.BITAND($DM1900, 56)/8, "")))</f>
        <v>0</v>
      </c>
      <c r="AK1900" s="129">
        <v>523026</v>
      </c>
      <c r="AL1900" s="129">
        <v>24</v>
      </c>
      <c r="AM1900" s="130" t="s">
        <v>165</v>
      </c>
      <c r="AN1900" s="131" t="s">
        <v>2899</v>
      </c>
      <c r="AO1900" s="131" t="s">
        <v>1458</v>
      </c>
      <c r="AP1900" s="131" t="s">
        <v>2899</v>
      </c>
      <c r="AQ1900" s="132" t="s">
        <v>2900</v>
      </c>
      <c r="AT1900" s="135">
        <v>1</v>
      </c>
      <c r="AU1900" s="135">
        <v>5</v>
      </c>
      <c r="AV1900" s="12" t="s">
        <v>259</v>
      </c>
      <c r="AW1900" s="135">
        <v>0</v>
      </c>
      <c r="AX1900" s="135">
        <v>0</v>
      </c>
      <c r="AY1900" s="135">
        <v>0</v>
      </c>
      <c r="AZ1900" s="135">
        <v>0</v>
      </c>
      <c r="BA1900" s="135">
        <v>0</v>
      </c>
      <c r="BB1900" s="136"/>
      <c r="BC1900" s="136"/>
      <c r="BD1900" s="15"/>
      <c r="BE1900" s="137" t="s">
        <v>2898</v>
      </c>
      <c r="BF1900" s="11"/>
      <c r="BG1900" s="11"/>
      <c r="BH1900" s="11"/>
      <c r="BI1900" s="11"/>
      <c r="BJ1900" s="11"/>
      <c r="BK1900" s="11"/>
      <c r="BL1900" s="11"/>
      <c r="BM1900" s="11"/>
      <c r="BN1900" s="11"/>
      <c r="BO1900" s="11"/>
      <c r="BP1900" s="11"/>
      <c r="BQ1900" s="11"/>
      <c r="BR1900" s="11"/>
      <c r="BS1900" s="11"/>
      <c r="BT1900" s="11"/>
      <c r="BU1900" s="11"/>
      <c r="BV1900" s="15">
        <f>IF(UPPER(TRIM(D1900))="X",1,0)</f>
        <v>0</v>
      </c>
      <c r="BW1900" s="15">
        <f>IF(UPPER(TRIM(E1900))="X",1,0)</f>
        <v>0</v>
      </c>
      <c r="BX1900" s="15">
        <f>IF(UPPER(TRIM(F1900))="X",1,0)</f>
        <v>0</v>
      </c>
      <c r="BY1900" s="15">
        <f>IF(UPPER(TRIM(G1900))="X",1,0)</f>
        <v>1</v>
      </c>
      <c r="BZ1900" s="15">
        <f>IF(UPPER(TRIM(H1900))="X",1,0)</f>
        <v>0</v>
      </c>
      <c r="CA1900" s="15">
        <f>IF(UPPER(TRIM(J1900))="X",1,0)</f>
        <v>0</v>
      </c>
      <c r="CB1900" s="15">
        <f>IF(UPPER(TRIM(L1900))="X",1,0)</f>
        <v>0</v>
      </c>
      <c r="CC1900" s="15">
        <f>IF(UPPER(TRIM(M1900))="X",1,0)</f>
        <v>0</v>
      </c>
      <c r="CD1900" s="15">
        <f>IF(UPPER(TRIM(I1900))="X",1,0)</f>
        <v>0</v>
      </c>
      <c r="CE1900" s="15">
        <f>IF(UPPER(TRIM(K1900))="X",1,0)</f>
        <v>0</v>
      </c>
      <c r="CF1900" s="15">
        <f t="shared" ref="CF1900:CX1900" si="883">IF(UPPER(TRIM(N1900))="X",1,0)</f>
        <v>0</v>
      </c>
      <c r="CG1900" s="15">
        <f t="shared" si="883"/>
        <v>0</v>
      </c>
      <c r="CH1900" s="15">
        <f t="shared" si="883"/>
        <v>0</v>
      </c>
      <c r="CI1900" s="15">
        <f t="shared" si="883"/>
        <v>0</v>
      </c>
      <c r="CJ1900" s="15">
        <f t="shared" si="883"/>
        <v>0</v>
      </c>
      <c r="CK1900" s="15">
        <f t="shared" si="883"/>
        <v>0</v>
      </c>
      <c r="CL1900" s="15">
        <f t="shared" si="883"/>
        <v>0</v>
      </c>
      <c r="CM1900" s="15">
        <f t="shared" si="883"/>
        <v>0</v>
      </c>
      <c r="CN1900" s="15">
        <f t="shared" si="883"/>
        <v>0</v>
      </c>
      <c r="CO1900" s="15">
        <f t="shared" si="883"/>
        <v>0</v>
      </c>
      <c r="CP1900" s="15">
        <f t="shared" si="883"/>
        <v>0</v>
      </c>
      <c r="CQ1900" s="15">
        <f t="shared" si="883"/>
        <v>0</v>
      </c>
      <c r="CR1900" s="15">
        <f t="shared" si="883"/>
        <v>0</v>
      </c>
      <c r="CS1900" s="15">
        <f t="shared" si="883"/>
        <v>0</v>
      </c>
      <c r="CT1900" s="15">
        <f t="shared" si="883"/>
        <v>0</v>
      </c>
      <c r="CU1900" s="15">
        <f t="shared" si="883"/>
        <v>0</v>
      </c>
      <c r="CV1900" s="15">
        <f t="shared" si="883"/>
        <v>0</v>
      </c>
      <c r="CW1900" s="15">
        <f t="shared" si="883"/>
        <v>0</v>
      </c>
      <c r="CX1900" s="15">
        <f t="shared" si="883"/>
        <v>0</v>
      </c>
      <c r="CY1900" s="15">
        <v>0</v>
      </c>
      <c r="CZ1900" s="15">
        <f>IF(UPPER(TRIM(AH1900))="X",1,0)</f>
        <v>0</v>
      </c>
      <c r="DA1900" s="15">
        <v>0</v>
      </c>
      <c r="DB1900" s="16">
        <f t="shared" ref="DB1900:DB1911" si="884">IF(UPPER(TRIM(AM1900))="P", 0, IF(UPPER(TRIM(AM1900))="C", 16384, IF(UPPER(TRIM(AM1900))="B", 32768, IF(UPPER(TRIM(AM1900))="U", 49152, -1))))</f>
        <v>0</v>
      </c>
      <c r="DC1900" s="16">
        <f t="shared" ref="DC1900:DC1911" si="885">HEX2DEC(AN1900)</f>
        <v>5955</v>
      </c>
      <c r="DD1900" s="16">
        <f>IF(UPPER(TRIM(BB1900))="",0,IF(UPPER(TRIM(BB1900))="M",32,IF(UPPER(TRIM(BB1900))="H",64,IF(UPPER(TRIM(BB1900))="I",128,-1))))</f>
        <v>0</v>
      </c>
      <c r="DE1900" s="16">
        <f>IF(UPPER(TRIM(BC1900))="",0, IF(UPPER(TRIM(BC1900))="U",1,IF(UPPER(TRIM(BC1900))="A",2,IF(UPPER(TRIM(BC1900))="B1",4,IF(UPPER(TRIM(BC1900))="B2",8,IF(UPPER(TRIM(BC1900))="C",16,-1))))))</f>
        <v>0</v>
      </c>
      <c r="DF1900" s="17"/>
      <c r="DG1900" s="16">
        <v>925</v>
      </c>
      <c r="DH1900" s="16">
        <f t="shared" ref="DH1900:DI1911" si="886">AK1900</f>
        <v>523026</v>
      </c>
      <c r="DI1900" s="16">
        <f t="shared" si="886"/>
        <v>24</v>
      </c>
      <c r="DJ1900" s="16">
        <f t="shared" ref="DJ1900:DJ1911" si="887">DB1900 + DC1900</f>
        <v>5955</v>
      </c>
      <c r="DK1900" s="16">
        <f t="shared" ref="DK1900:DL1911" si="888">HEX2DEC(AO1900)</f>
        <v>19</v>
      </c>
      <c r="DL1900" s="16">
        <f t="shared" si="888"/>
        <v>5955</v>
      </c>
      <c r="DM1900" s="13">
        <v>0</v>
      </c>
      <c r="DN1900" s="16">
        <v>705</v>
      </c>
      <c r="DO1900" s="16">
        <f>BV1900*2^15+BW1900*2^14+BX1900*2^13+BY1900*2^12+BZ1900*2^11+CA1900*2^10+CB1900*2^9+CC1900*2^8+CD1900*2^7+CE1900*2^6+CF1900*2^5+CG1900*2^4+CH1900*2^3+CI1900*2^2+CJ1900*2^1+CK1900*2^0</f>
        <v>4096</v>
      </c>
      <c r="DP1900" s="16">
        <f>CL1900*2^15+CM1900*2^14+CN1900*2^13+CO1900*2^12+CP1900*2^11+CQ1900*2^10+CR1900*2^9+CS1900*2^8+CT1900*2^7+CU1900*2^6+CV1900*2^5+CW1900*2^4+CX1900*2^3+CY1900*2^2+CZ1900*2^1+DA1900*2^0</f>
        <v>0</v>
      </c>
      <c r="DQ1900" s="16">
        <f>IF(DS1900=2,AT1900*1000,AT1900)</f>
        <v>1000</v>
      </c>
      <c r="DR1900" s="16">
        <f>IF(DT1900=2,AU1900*1000,AU1900)</f>
        <v>5000</v>
      </c>
      <c r="DS1900" s="16">
        <v>2</v>
      </c>
      <c r="DT1900" s="16">
        <v>2</v>
      </c>
      <c r="DU1900" s="16">
        <f>MAX(0,MIN(AX1900,3))*2^14+MAX(0,MIN(AY1900,3))*2^12+MAX(0,MIN(AZ1900,3))*2^10+MAX(0,MIN(BA1900,3))*2^8+IF(AW1900&lt;0,31,IF(AW1900&gt;30,30,AW1900))</f>
        <v>0</v>
      </c>
      <c r="DV1900" s="16">
        <f>DD1900 + DE1900</f>
        <v>0</v>
      </c>
      <c r="DW1900" s="138"/>
      <c r="DX1900" s="137"/>
      <c r="DY1900" s="137"/>
      <c r="DZ1900" s="17"/>
      <c r="EA1900" s="15"/>
      <c r="EB1900" s="15"/>
      <c r="EC1900" s="15"/>
      <c r="ED1900" s="15"/>
    </row>
    <row r="1901" spans="1:134" ht="15" hidden="1" customHeight="1" x14ac:dyDescent="0.3">
      <c r="A1901" s="123"/>
      <c r="B1901" s="139"/>
      <c r="C1901" s="561">
        <v>2</v>
      </c>
      <c r="D1901" s="12"/>
      <c r="E1901" s="12"/>
      <c r="F1901" s="12"/>
      <c r="G1901" s="12"/>
      <c r="H1901" s="12"/>
      <c r="I1901" s="12"/>
      <c r="J1901" s="12"/>
      <c r="K1901" s="12"/>
      <c r="L1901" s="12"/>
      <c r="M1901" s="12"/>
      <c r="N1901" s="12"/>
      <c r="O1901" s="12"/>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8">
        <f t="shared" ref="AJ1901:AJ1911" si="889">IF($DM1901=0,0,(IF(_xlfn.BITAND($DM1901, 128),"8,", "") &amp; IF(_xlfn.BITAND($DM1901,64),"7,", "") &amp; IF(_xlfn.BITAND($DM1901,7), _xlfn.BITAND($DM1901,7) &amp; ",", "") &amp; IF(_xlfn.BITAND($DM1901, 56), _xlfn.BITAND($DM1901, 56)/8, "")))</f>
        <v>0</v>
      </c>
      <c r="AK1901" s="129">
        <v>523027</v>
      </c>
      <c r="AL1901" s="129">
        <v>24</v>
      </c>
      <c r="AM1901" s="130" t="s">
        <v>165</v>
      </c>
      <c r="AN1901" s="131" t="s">
        <v>2901</v>
      </c>
      <c r="AO1901" s="131" t="s">
        <v>1458</v>
      </c>
      <c r="AP1901" s="131" t="s">
        <v>2901</v>
      </c>
      <c r="AT1901" s="12"/>
      <c r="AU1901" s="12"/>
      <c r="AV1901" s="12"/>
      <c r="AW1901" s="12"/>
      <c r="AX1901" s="12"/>
      <c r="AY1901" s="12"/>
      <c r="AZ1901" s="12"/>
      <c r="BA1901" s="12"/>
      <c r="BB1901" s="14"/>
      <c r="BC1901" s="14"/>
      <c r="BD1901" s="15"/>
      <c r="BE1901" s="137" t="s">
        <v>2902</v>
      </c>
      <c r="BF1901" s="11"/>
      <c r="BG1901" s="11"/>
      <c r="BH1901" s="11"/>
      <c r="BI1901" s="11"/>
      <c r="BJ1901" s="11"/>
      <c r="BK1901" s="11"/>
      <c r="BL1901" s="11"/>
      <c r="BM1901" s="11"/>
      <c r="BN1901" s="11"/>
      <c r="BO1901" s="11"/>
      <c r="BP1901" s="11"/>
      <c r="BQ1901" s="11"/>
      <c r="BR1901" s="11"/>
      <c r="BS1901" s="11"/>
      <c r="BT1901" s="11"/>
      <c r="BU1901" s="11"/>
      <c r="BV1901" s="15"/>
      <c r="BW1901" s="15"/>
      <c r="BX1901" s="15"/>
      <c r="BY1901" s="15"/>
      <c r="BZ1901" s="15"/>
      <c r="CA1901" s="15"/>
      <c r="CB1901" s="15"/>
      <c r="CC1901" s="15"/>
      <c r="CD1901" s="15"/>
      <c r="CE1901" s="15"/>
      <c r="CF1901" s="15"/>
      <c r="CG1901" s="15"/>
      <c r="CH1901" s="15"/>
      <c r="CI1901" s="15"/>
      <c r="CJ1901" s="15"/>
      <c r="CK1901" s="15"/>
      <c r="CL1901" s="15"/>
      <c r="CM1901" s="15"/>
      <c r="CN1901" s="15"/>
      <c r="CO1901" s="15"/>
      <c r="CP1901" s="15"/>
      <c r="CQ1901" s="15"/>
      <c r="CR1901" s="15"/>
      <c r="CS1901" s="15"/>
      <c r="CT1901" s="15"/>
      <c r="CU1901" s="15"/>
      <c r="CV1901" s="15"/>
      <c r="CW1901" s="15"/>
      <c r="CX1901" s="15"/>
      <c r="CY1901" s="15"/>
      <c r="CZ1901" s="15"/>
      <c r="DA1901" s="15"/>
      <c r="DB1901" s="16">
        <f t="shared" si="884"/>
        <v>0</v>
      </c>
      <c r="DC1901" s="16">
        <f t="shared" si="885"/>
        <v>5986</v>
      </c>
      <c r="DD1901" s="16"/>
      <c r="DE1901" s="16"/>
      <c r="DF1901" s="17"/>
      <c r="DG1901" s="16">
        <v>926</v>
      </c>
      <c r="DH1901" s="16">
        <f t="shared" si="886"/>
        <v>523027</v>
      </c>
      <c r="DI1901" s="16">
        <f t="shared" si="886"/>
        <v>24</v>
      </c>
      <c r="DJ1901" s="16">
        <f t="shared" si="887"/>
        <v>5986</v>
      </c>
      <c r="DK1901" s="16">
        <f t="shared" si="888"/>
        <v>19</v>
      </c>
      <c r="DL1901" s="16">
        <f t="shared" si="888"/>
        <v>5986</v>
      </c>
      <c r="DM1901" s="13">
        <v>0</v>
      </c>
      <c r="DN1901" s="16">
        <v>705</v>
      </c>
      <c r="DO1901" s="16"/>
      <c r="DP1901" s="16"/>
      <c r="DQ1901" s="16"/>
      <c r="DR1901" s="16"/>
      <c r="DS1901" s="16"/>
      <c r="DT1901" s="16"/>
      <c r="DU1901" s="16"/>
      <c r="DV1901" s="16"/>
      <c r="DW1901" s="138"/>
      <c r="DX1901" s="137"/>
      <c r="DY1901" s="137"/>
      <c r="DZ1901" s="17"/>
      <c r="EA1901" s="15"/>
      <c r="EB1901" s="15"/>
      <c r="EC1901" s="15"/>
      <c r="ED1901" s="15"/>
    </row>
    <row r="1902" spans="1:134" ht="15" hidden="1" customHeight="1" x14ac:dyDescent="0.3">
      <c r="A1902" s="220"/>
      <c r="B1902" s="139"/>
      <c r="C1902" s="561">
        <v>3</v>
      </c>
      <c r="D1902" s="12"/>
      <c r="E1902" s="12"/>
      <c r="F1902" s="12"/>
      <c r="G1902" s="12"/>
      <c r="H1902" s="12"/>
      <c r="I1902" s="12"/>
      <c r="J1902" s="12"/>
      <c r="K1902" s="12"/>
      <c r="L1902" s="12"/>
      <c r="M1902" s="12"/>
      <c r="N1902" s="12"/>
      <c r="O1902" s="12"/>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8">
        <f t="shared" si="889"/>
        <v>0</v>
      </c>
      <c r="AK1902" s="129">
        <v>523028</v>
      </c>
      <c r="AL1902" s="129">
        <v>24</v>
      </c>
      <c r="AM1902" s="130" t="s">
        <v>165</v>
      </c>
      <c r="AN1902" s="131" t="s">
        <v>2903</v>
      </c>
      <c r="AO1902" s="131" t="s">
        <v>1458</v>
      </c>
      <c r="AP1902" s="131" t="s">
        <v>2903</v>
      </c>
      <c r="AT1902" s="12"/>
      <c r="AU1902" s="12"/>
      <c r="AV1902" s="12"/>
      <c r="AW1902" s="12"/>
      <c r="AX1902" s="12"/>
      <c r="AY1902" s="12"/>
      <c r="AZ1902" s="12"/>
      <c r="BA1902" s="12"/>
      <c r="BB1902" s="14"/>
      <c r="BC1902" s="14"/>
      <c r="BD1902" s="15"/>
      <c r="BE1902" s="137" t="s">
        <v>2904</v>
      </c>
      <c r="BF1902" s="11"/>
      <c r="BG1902" s="11"/>
      <c r="BH1902" s="11"/>
      <c r="BI1902" s="11"/>
      <c r="BJ1902" s="11"/>
      <c r="BK1902" s="11"/>
      <c r="BL1902" s="11"/>
      <c r="BM1902" s="11"/>
      <c r="BN1902" s="11"/>
      <c r="BO1902" s="11"/>
      <c r="BP1902" s="11"/>
      <c r="BQ1902" s="11"/>
      <c r="BR1902" s="11"/>
      <c r="BS1902" s="11"/>
      <c r="BT1902" s="11"/>
      <c r="BU1902" s="11"/>
      <c r="BV1902" s="15"/>
      <c r="BW1902" s="15"/>
      <c r="BX1902" s="15"/>
      <c r="BY1902" s="15"/>
      <c r="BZ1902" s="15"/>
      <c r="CA1902" s="15"/>
      <c r="CB1902" s="15"/>
      <c r="CC1902" s="15"/>
      <c r="CD1902" s="15"/>
      <c r="CE1902" s="15"/>
      <c r="CF1902" s="15"/>
      <c r="CG1902" s="15"/>
      <c r="CH1902" s="15"/>
      <c r="CI1902" s="15"/>
      <c r="CJ1902" s="15"/>
      <c r="CK1902" s="15"/>
      <c r="CL1902" s="15"/>
      <c r="CM1902" s="15"/>
      <c r="CN1902" s="15"/>
      <c r="CO1902" s="15"/>
      <c r="CP1902" s="15"/>
      <c r="CQ1902" s="15"/>
      <c r="CR1902" s="15"/>
      <c r="CS1902" s="15"/>
      <c r="CT1902" s="15"/>
      <c r="CU1902" s="15"/>
      <c r="CV1902" s="15"/>
      <c r="CW1902" s="15"/>
      <c r="CX1902" s="15"/>
      <c r="CY1902" s="15"/>
      <c r="CZ1902" s="15"/>
      <c r="DA1902" s="15"/>
      <c r="DB1902" s="16">
        <f t="shared" si="884"/>
        <v>0</v>
      </c>
      <c r="DC1902" s="16">
        <f t="shared" si="885"/>
        <v>6002</v>
      </c>
      <c r="DD1902" s="16"/>
      <c r="DE1902" s="16"/>
      <c r="DF1902" s="17"/>
      <c r="DG1902" s="16">
        <v>927</v>
      </c>
      <c r="DH1902" s="16">
        <f t="shared" si="886"/>
        <v>523028</v>
      </c>
      <c r="DI1902" s="16">
        <f t="shared" si="886"/>
        <v>24</v>
      </c>
      <c r="DJ1902" s="16">
        <f t="shared" si="887"/>
        <v>6002</v>
      </c>
      <c r="DK1902" s="16">
        <f t="shared" si="888"/>
        <v>19</v>
      </c>
      <c r="DL1902" s="16">
        <f t="shared" si="888"/>
        <v>6002</v>
      </c>
      <c r="DM1902" s="13">
        <v>0</v>
      </c>
      <c r="DN1902" s="16">
        <v>705</v>
      </c>
      <c r="DO1902" s="16"/>
      <c r="DP1902" s="16"/>
      <c r="DQ1902" s="16"/>
      <c r="DR1902" s="16"/>
      <c r="DS1902" s="16"/>
      <c r="DT1902" s="16"/>
      <c r="DU1902" s="16"/>
      <c r="DV1902" s="16"/>
      <c r="DW1902" s="138"/>
      <c r="DX1902" s="137"/>
      <c r="DY1902" s="137"/>
      <c r="DZ1902" s="17"/>
      <c r="EA1902" s="15"/>
      <c r="EB1902" s="15"/>
      <c r="EC1902" s="15"/>
      <c r="ED1902" s="15"/>
    </row>
    <row r="1903" spans="1:134" ht="15" hidden="1" customHeight="1" x14ac:dyDescent="0.3">
      <c r="A1903" s="154"/>
      <c r="B1903" s="139"/>
      <c r="C1903" s="561">
        <v>4</v>
      </c>
      <c r="D1903" s="12"/>
      <c r="E1903" s="12"/>
      <c r="F1903" s="12"/>
      <c r="G1903" s="12"/>
      <c r="H1903" s="12"/>
      <c r="I1903" s="12"/>
      <c r="J1903" s="12"/>
      <c r="K1903" s="12"/>
      <c r="L1903" s="12"/>
      <c r="M1903" s="12"/>
      <c r="N1903" s="12"/>
      <c r="O1903" s="12"/>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8">
        <f t="shared" si="889"/>
        <v>0</v>
      </c>
      <c r="AK1903" s="129">
        <v>523029</v>
      </c>
      <c r="AL1903" s="129">
        <v>24</v>
      </c>
      <c r="AM1903" s="130" t="s">
        <v>165</v>
      </c>
      <c r="AN1903" s="131" t="s">
        <v>2905</v>
      </c>
      <c r="AO1903" s="131" t="s">
        <v>1458</v>
      </c>
      <c r="AP1903" s="131" t="s">
        <v>2905</v>
      </c>
      <c r="AT1903" s="12"/>
      <c r="AU1903" s="12"/>
      <c r="AV1903" s="12"/>
      <c r="AW1903" s="12"/>
      <c r="AX1903" s="12"/>
      <c r="AY1903" s="12"/>
      <c r="AZ1903" s="12"/>
      <c r="BA1903" s="12"/>
      <c r="BB1903" s="14"/>
      <c r="BC1903" s="14"/>
      <c r="BD1903" s="15"/>
      <c r="BE1903" s="137" t="s">
        <v>2906</v>
      </c>
      <c r="BF1903" s="11"/>
      <c r="BG1903" s="11"/>
      <c r="BH1903" s="11"/>
      <c r="BI1903" s="11"/>
      <c r="BJ1903" s="11"/>
      <c r="BK1903" s="11"/>
      <c r="BL1903" s="11"/>
      <c r="BM1903" s="11"/>
      <c r="BN1903" s="11"/>
      <c r="BO1903" s="11"/>
      <c r="BP1903" s="11"/>
      <c r="BQ1903" s="11"/>
      <c r="BR1903" s="11"/>
      <c r="BS1903" s="11"/>
      <c r="BT1903" s="11"/>
      <c r="BU1903" s="11"/>
      <c r="BV1903" s="15"/>
      <c r="BW1903" s="15"/>
      <c r="BX1903" s="15"/>
      <c r="BY1903" s="15"/>
      <c r="BZ1903" s="15"/>
      <c r="CA1903" s="15"/>
      <c r="CB1903" s="15"/>
      <c r="CC1903" s="15"/>
      <c r="CD1903" s="15"/>
      <c r="CE1903" s="15"/>
      <c r="CF1903" s="15"/>
      <c r="CG1903" s="15"/>
      <c r="CH1903" s="15"/>
      <c r="CI1903" s="15"/>
      <c r="CJ1903" s="15"/>
      <c r="CK1903" s="15"/>
      <c r="CL1903" s="15"/>
      <c r="CM1903" s="15"/>
      <c r="CN1903" s="15"/>
      <c r="CO1903" s="15"/>
      <c r="CP1903" s="15"/>
      <c r="CQ1903" s="15"/>
      <c r="CR1903" s="15"/>
      <c r="CS1903" s="15"/>
      <c r="CT1903" s="15"/>
      <c r="CU1903" s="15"/>
      <c r="CV1903" s="15"/>
      <c r="CW1903" s="15"/>
      <c r="CX1903" s="15"/>
      <c r="CY1903" s="15"/>
      <c r="CZ1903" s="15"/>
      <c r="DA1903" s="15"/>
      <c r="DB1903" s="16">
        <f t="shared" si="884"/>
        <v>0</v>
      </c>
      <c r="DC1903" s="16">
        <f t="shared" si="885"/>
        <v>6018</v>
      </c>
      <c r="DD1903" s="16"/>
      <c r="DE1903" s="16"/>
      <c r="DF1903" s="17"/>
      <c r="DG1903" s="16">
        <v>928</v>
      </c>
      <c r="DH1903" s="16">
        <f t="shared" si="886"/>
        <v>523029</v>
      </c>
      <c r="DI1903" s="16">
        <f t="shared" si="886"/>
        <v>24</v>
      </c>
      <c r="DJ1903" s="16">
        <f t="shared" si="887"/>
        <v>6018</v>
      </c>
      <c r="DK1903" s="16">
        <f t="shared" si="888"/>
        <v>19</v>
      </c>
      <c r="DL1903" s="16">
        <f t="shared" si="888"/>
        <v>6018</v>
      </c>
      <c r="DM1903" s="13">
        <v>0</v>
      </c>
      <c r="DN1903" s="16">
        <v>705</v>
      </c>
      <c r="DO1903" s="16"/>
      <c r="DP1903" s="16"/>
      <c r="DQ1903" s="16"/>
      <c r="DR1903" s="16"/>
      <c r="DS1903" s="16"/>
      <c r="DT1903" s="16"/>
      <c r="DU1903" s="16"/>
      <c r="DV1903" s="16"/>
      <c r="DW1903" s="138"/>
      <c r="DX1903" s="137"/>
      <c r="DY1903" s="137"/>
      <c r="DZ1903" s="17"/>
      <c r="EA1903" s="15"/>
      <c r="EB1903" s="15"/>
      <c r="EC1903" s="15"/>
      <c r="ED1903" s="15"/>
    </row>
    <row r="1904" spans="1:134" ht="15" hidden="1" customHeight="1" x14ac:dyDescent="0.3">
      <c r="A1904" s="154"/>
      <c r="B1904" s="139"/>
      <c r="C1904" s="561">
        <v>5</v>
      </c>
      <c r="D1904" s="12"/>
      <c r="E1904" s="12"/>
      <c r="F1904" s="12"/>
      <c r="G1904" s="12"/>
      <c r="H1904" s="12"/>
      <c r="I1904" s="12"/>
      <c r="J1904" s="12"/>
      <c r="K1904" s="12"/>
      <c r="L1904" s="12"/>
      <c r="M1904" s="12"/>
      <c r="N1904" s="12"/>
      <c r="O1904" s="12"/>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8">
        <f t="shared" si="889"/>
        <v>0</v>
      </c>
      <c r="AK1904" s="129">
        <v>523030</v>
      </c>
      <c r="AL1904" s="129">
        <v>24</v>
      </c>
      <c r="AM1904" s="130" t="s">
        <v>165</v>
      </c>
      <c r="AN1904" s="131" t="s">
        <v>2907</v>
      </c>
      <c r="AO1904" s="131" t="s">
        <v>1458</v>
      </c>
      <c r="AP1904" s="131" t="s">
        <v>2907</v>
      </c>
      <c r="AT1904" s="12"/>
      <c r="AU1904" s="12"/>
      <c r="AV1904" s="12"/>
      <c r="AW1904" s="12"/>
      <c r="AX1904" s="12"/>
      <c r="AY1904" s="12"/>
      <c r="AZ1904" s="12"/>
      <c r="BA1904" s="12"/>
      <c r="BB1904" s="14"/>
      <c r="BC1904" s="14"/>
      <c r="BD1904" s="15"/>
      <c r="BE1904" s="137" t="s">
        <v>2908</v>
      </c>
      <c r="BF1904" s="11"/>
      <c r="BG1904" s="11"/>
      <c r="BH1904" s="11"/>
      <c r="BI1904" s="11"/>
      <c r="BJ1904" s="11"/>
      <c r="BK1904" s="11"/>
      <c r="BL1904" s="11"/>
      <c r="BM1904" s="11"/>
      <c r="BN1904" s="11"/>
      <c r="BO1904" s="11"/>
      <c r="BP1904" s="11"/>
      <c r="BQ1904" s="11"/>
      <c r="BR1904" s="11"/>
      <c r="BS1904" s="11"/>
      <c r="BT1904" s="11"/>
      <c r="BU1904" s="11"/>
      <c r="BV1904" s="15"/>
      <c r="BW1904" s="15"/>
      <c r="BX1904" s="15"/>
      <c r="BY1904" s="15"/>
      <c r="BZ1904" s="15"/>
      <c r="CA1904" s="15"/>
      <c r="CB1904" s="15"/>
      <c r="CC1904" s="15"/>
      <c r="CD1904" s="15"/>
      <c r="CE1904" s="15"/>
      <c r="CF1904" s="15"/>
      <c r="CG1904" s="15"/>
      <c r="CH1904" s="15"/>
      <c r="CI1904" s="15"/>
      <c r="CJ1904" s="15"/>
      <c r="CK1904" s="15"/>
      <c r="CL1904" s="15"/>
      <c r="CM1904" s="15"/>
      <c r="CN1904" s="15"/>
      <c r="CO1904" s="15"/>
      <c r="CP1904" s="15"/>
      <c r="CQ1904" s="15"/>
      <c r="CR1904" s="15"/>
      <c r="CS1904" s="15"/>
      <c r="CT1904" s="15"/>
      <c r="CU1904" s="15"/>
      <c r="CV1904" s="15"/>
      <c r="CW1904" s="15"/>
      <c r="CX1904" s="15"/>
      <c r="CY1904" s="15"/>
      <c r="CZ1904" s="15"/>
      <c r="DA1904" s="15"/>
      <c r="DB1904" s="16">
        <f t="shared" si="884"/>
        <v>0</v>
      </c>
      <c r="DC1904" s="16">
        <f t="shared" si="885"/>
        <v>6033</v>
      </c>
      <c r="DD1904" s="16"/>
      <c r="DE1904" s="16"/>
      <c r="DF1904" s="17"/>
      <c r="DG1904" s="16">
        <v>929</v>
      </c>
      <c r="DH1904" s="16">
        <f t="shared" si="886"/>
        <v>523030</v>
      </c>
      <c r="DI1904" s="16">
        <f t="shared" si="886"/>
        <v>24</v>
      </c>
      <c r="DJ1904" s="16">
        <f t="shared" si="887"/>
        <v>6033</v>
      </c>
      <c r="DK1904" s="16">
        <f t="shared" si="888"/>
        <v>19</v>
      </c>
      <c r="DL1904" s="16">
        <f t="shared" si="888"/>
        <v>6033</v>
      </c>
      <c r="DM1904" s="13">
        <v>0</v>
      </c>
      <c r="DN1904" s="16">
        <v>705</v>
      </c>
      <c r="DO1904" s="16"/>
      <c r="DP1904" s="16"/>
      <c r="DQ1904" s="16"/>
      <c r="DR1904" s="16"/>
      <c r="DS1904" s="16"/>
      <c r="DT1904" s="16"/>
      <c r="DU1904" s="16"/>
      <c r="DV1904" s="16"/>
      <c r="DW1904" s="138"/>
      <c r="DX1904" s="137"/>
      <c r="DY1904" s="137"/>
      <c r="DZ1904" s="17"/>
      <c r="EA1904" s="15"/>
      <c r="EB1904" s="15"/>
      <c r="EC1904" s="15"/>
      <c r="ED1904" s="15"/>
    </row>
    <row r="1905" spans="1:134" ht="15" hidden="1" customHeight="1" x14ac:dyDescent="0.3">
      <c r="A1905" s="123"/>
      <c r="B1905" s="139"/>
      <c r="C1905" s="561">
        <v>6</v>
      </c>
      <c r="D1905" s="12"/>
      <c r="E1905" s="12"/>
      <c r="F1905" s="12"/>
      <c r="G1905" s="12"/>
      <c r="H1905" s="12"/>
      <c r="I1905" s="12"/>
      <c r="J1905" s="12"/>
      <c r="K1905" s="12"/>
      <c r="L1905" s="12"/>
      <c r="M1905" s="12"/>
      <c r="N1905" s="12"/>
      <c r="O1905" s="12"/>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8">
        <f t="shared" si="889"/>
        <v>0</v>
      </c>
      <c r="AK1905" s="129">
        <v>523031</v>
      </c>
      <c r="AL1905" s="129">
        <v>24</v>
      </c>
      <c r="AM1905" s="130" t="s">
        <v>165</v>
      </c>
      <c r="AN1905" s="131" t="s">
        <v>373</v>
      </c>
      <c r="AO1905" s="131" t="s">
        <v>1458</v>
      </c>
      <c r="AP1905" s="131" t="s">
        <v>373</v>
      </c>
      <c r="AT1905" s="12"/>
      <c r="AU1905" s="12"/>
      <c r="AV1905" s="12"/>
      <c r="AW1905" s="12"/>
      <c r="AX1905" s="12"/>
      <c r="AY1905" s="12"/>
      <c r="AZ1905" s="12"/>
      <c r="BA1905" s="12"/>
      <c r="BB1905" s="14"/>
      <c r="BC1905" s="14"/>
      <c r="BD1905" s="15"/>
      <c r="BE1905" s="137" t="s">
        <v>2909</v>
      </c>
      <c r="BF1905" s="11"/>
      <c r="BG1905" s="11"/>
      <c r="BH1905" s="11"/>
      <c r="BI1905" s="11"/>
      <c r="BJ1905" s="11"/>
      <c r="BK1905" s="11"/>
      <c r="BL1905" s="11"/>
      <c r="BM1905" s="11"/>
      <c r="BN1905" s="11"/>
      <c r="BO1905" s="11"/>
      <c r="BP1905" s="11"/>
      <c r="BQ1905" s="11"/>
      <c r="BR1905" s="11"/>
      <c r="BS1905" s="11"/>
      <c r="BT1905" s="11"/>
      <c r="BU1905" s="11"/>
      <c r="BV1905" s="15"/>
      <c r="BW1905" s="15"/>
      <c r="BX1905" s="15"/>
      <c r="BY1905" s="15"/>
      <c r="BZ1905" s="15"/>
      <c r="CA1905" s="15"/>
      <c r="CB1905" s="15"/>
      <c r="CC1905" s="15"/>
      <c r="CD1905" s="15"/>
      <c r="CE1905" s="15"/>
      <c r="CF1905" s="15"/>
      <c r="CG1905" s="15"/>
      <c r="CH1905" s="15"/>
      <c r="CI1905" s="15"/>
      <c r="CJ1905" s="15"/>
      <c r="CK1905" s="15"/>
      <c r="CL1905" s="15"/>
      <c r="CM1905" s="15"/>
      <c r="CN1905" s="15"/>
      <c r="CO1905" s="15"/>
      <c r="CP1905" s="15"/>
      <c r="CQ1905" s="15"/>
      <c r="CR1905" s="15"/>
      <c r="CS1905" s="15"/>
      <c r="CT1905" s="15"/>
      <c r="CU1905" s="15"/>
      <c r="CV1905" s="15"/>
      <c r="CW1905" s="15"/>
      <c r="CX1905" s="15"/>
      <c r="CY1905" s="15"/>
      <c r="CZ1905" s="15"/>
      <c r="DA1905" s="15"/>
      <c r="DB1905" s="16">
        <f t="shared" si="884"/>
        <v>0</v>
      </c>
      <c r="DC1905" s="16">
        <f t="shared" si="885"/>
        <v>6145</v>
      </c>
      <c r="DD1905" s="16"/>
      <c r="DE1905" s="16"/>
      <c r="DF1905" s="17"/>
      <c r="DG1905" s="16">
        <v>930</v>
      </c>
      <c r="DH1905" s="16">
        <f t="shared" si="886"/>
        <v>523031</v>
      </c>
      <c r="DI1905" s="16">
        <f t="shared" si="886"/>
        <v>24</v>
      </c>
      <c r="DJ1905" s="16">
        <f t="shared" si="887"/>
        <v>6145</v>
      </c>
      <c r="DK1905" s="16">
        <f t="shared" si="888"/>
        <v>19</v>
      </c>
      <c r="DL1905" s="16">
        <f t="shared" si="888"/>
        <v>6145</v>
      </c>
      <c r="DM1905" s="13">
        <v>0</v>
      </c>
      <c r="DN1905" s="16">
        <v>705</v>
      </c>
      <c r="DO1905" s="16"/>
      <c r="DP1905" s="16"/>
      <c r="DQ1905" s="16"/>
      <c r="DR1905" s="16"/>
      <c r="DS1905" s="16"/>
      <c r="DT1905" s="16"/>
      <c r="DU1905" s="16"/>
      <c r="DV1905" s="16"/>
      <c r="DW1905" s="138"/>
      <c r="DX1905" s="137"/>
      <c r="DY1905" s="137"/>
      <c r="DZ1905" s="17"/>
      <c r="EA1905" s="15"/>
      <c r="EB1905" s="15"/>
      <c r="EC1905" s="15"/>
      <c r="ED1905" s="15"/>
    </row>
    <row r="1906" spans="1:134" ht="15" hidden="1" customHeight="1" x14ac:dyDescent="0.3">
      <c r="A1906" s="123"/>
      <c r="B1906" s="139"/>
      <c r="C1906" s="561">
        <v>7</v>
      </c>
      <c r="D1906" s="12"/>
      <c r="E1906" s="12"/>
      <c r="F1906" s="12"/>
      <c r="G1906" s="12"/>
      <c r="H1906" s="12"/>
      <c r="I1906" s="12"/>
      <c r="J1906" s="12"/>
      <c r="K1906" s="12"/>
      <c r="L1906" s="12"/>
      <c r="M1906" s="12"/>
      <c r="N1906" s="12"/>
      <c r="O1906" s="12"/>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8">
        <f t="shared" si="889"/>
        <v>0</v>
      </c>
      <c r="AK1906" s="129">
        <v>523032</v>
      </c>
      <c r="AL1906" s="129">
        <v>24</v>
      </c>
      <c r="AM1906" s="130" t="s">
        <v>165</v>
      </c>
      <c r="AN1906" s="131" t="s">
        <v>2910</v>
      </c>
      <c r="AO1906" s="131" t="s">
        <v>1458</v>
      </c>
      <c r="AP1906" s="131" t="s">
        <v>2910</v>
      </c>
      <c r="AT1906" s="12"/>
      <c r="AU1906" s="12"/>
      <c r="AV1906" s="12"/>
      <c r="AW1906" s="12"/>
      <c r="AX1906" s="12"/>
      <c r="AY1906" s="12"/>
      <c r="AZ1906" s="12"/>
      <c r="BA1906" s="12"/>
      <c r="BB1906" s="14"/>
      <c r="BC1906" s="14"/>
      <c r="BD1906" s="15"/>
      <c r="BE1906" s="137" t="s">
        <v>2911</v>
      </c>
      <c r="BF1906" s="11"/>
      <c r="BG1906" s="11"/>
      <c r="BH1906" s="11"/>
      <c r="BI1906" s="11"/>
      <c r="BJ1906" s="11"/>
      <c r="BK1906" s="11"/>
      <c r="BL1906" s="11"/>
      <c r="BM1906" s="11"/>
      <c r="BN1906" s="11"/>
      <c r="BO1906" s="11"/>
      <c r="BP1906" s="11"/>
      <c r="BQ1906" s="11"/>
      <c r="BR1906" s="11"/>
      <c r="BS1906" s="11"/>
      <c r="BT1906" s="11"/>
      <c r="BU1906" s="11"/>
      <c r="BV1906" s="15"/>
      <c r="BW1906" s="15"/>
      <c r="BX1906" s="15"/>
      <c r="BY1906" s="15"/>
      <c r="BZ1906" s="15"/>
      <c r="CA1906" s="15"/>
      <c r="CB1906" s="15"/>
      <c r="CC1906" s="15"/>
      <c r="CD1906" s="15"/>
      <c r="CE1906" s="15"/>
      <c r="CF1906" s="15"/>
      <c r="CG1906" s="15"/>
      <c r="CH1906" s="15"/>
      <c r="CI1906" s="15"/>
      <c r="CJ1906" s="15"/>
      <c r="CK1906" s="15"/>
      <c r="CL1906" s="15"/>
      <c r="CM1906" s="15"/>
      <c r="CN1906" s="15"/>
      <c r="CO1906" s="15"/>
      <c r="CP1906" s="15"/>
      <c r="CQ1906" s="15"/>
      <c r="CR1906" s="15"/>
      <c r="CS1906" s="15"/>
      <c r="CT1906" s="15"/>
      <c r="CU1906" s="15"/>
      <c r="CV1906" s="15"/>
      <c r="CW1906" s="15"/>
      <c r="CX1906" s="15"/>
      <c r="CY1906" s="15"/>
      <c r="CZ1906" s="15"/>
      <c r="DA1906" s="15"/>
      <c r="DB1906" s="16">
        <f t="shared" si="884"/>
        <v>0</v>
      </c>
      <c r="DC1906" s="16">
        <f t="shared" si="885"/>
        <v>6161</v>
      </c>
      <c r="DD1906" s="16"/>
      <c r="DE1906" s="16"/>
      <c r="DF1906" s="17"/>
      <c r="DG1906" s="16">
        <v>931</v>
      </c>
      <c r="DH1906" s="16">
        <f t="shared" si="886"/>
        <v>523032</v>
      </c>
      <c r="DI1906" s="16">
        <f t="shared" si="886"/>
        <v>24</v>
      </c>
      <c r="DJ1906" s="16">
        <f t="shared" si="887"/>
        <v>6161</v>
      </c>
      <c r="DK1906" s="16">
        <f t="shared" si="888"/>
        <v>19</v>
      </c>
      <c r="DL1906" s="16">
        <f t="shared" si="888"/>
        <v>6161</v>
      </c>
      <c r="DM1906" s="13">
        <v>0</v>
      </c>
      <c r="DN1906" s="16">
        <v>705</v>
      </c>
      <c r="DO1906" s="16"/>
      <c r="DP1906" s="16"/>
      <c r="DQ1906" s="16"/>
      <c r="DR1906" s="16"/>
      <c r="DS1906" s="16"/>
      <c r="DT1906" s="16"/>
      <c r="DU1906" s="16"/>
      <c r="DV1906" s="16"/>
      <c r="DW1906" s="138"/>
      <c r="DX1906" s="137"/>
      <c r="DY1906" s="137"/>
      <c r="DZ1906" s="17"/>
      <c r="EA1906" s="15"/>
      <c r="EB1906" s="15"/>
      <c r="EC1906" s="15"/>
      <c r="ED1906" s="15"/>
    </row>
    <row r="1907" spans="1:134" ht="15" hidden="1" customHeight="1" x14ac:dyDescent="0.3">
      <c r="A1907" s="342" t="s">
        <v>1454</v>
      </c>
      <c r="B1907" s="139"/>
      <c r="C1907" s="561">
        <v>8</v>
      </c>
      <c r="D1907" s="12"/>
      <c r="E1907" s="12"/>
      <c r="F1907" s="12"/>
      <c r="G1907" s="12"/>
      <c r="H1907" s="12"/>
      <c r="I1907" s="12"/>
      <c r="J1907" s="12"/>
      <c r="K1907" s="12"/>
      <c r="L1907" s="12"/>
      <c r="M1907" s="12"/>
      <c r="N1907" s="12"/>
      <c r="O1907" s="12"/>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8">
        <f t="shared" si="889"/>
        <v>0</v>
      </c>
      <c r="AK1907" s="129">
        <v>523033</v>
      </c>
      <c r="AL1907" s="129">
        <v>24</v>
      </c>
      <c r="AM1907" s="130" t="s">
        <v>165</v>
      </c>
      <c r="AN1907" s="131" t="s">
        <v>2912</v>
      </c>
      <c r="AO1907" s="131" t="s">
        <v>1458</v>
      </c>
      <c r="AP1907" s="131" t="s">
        <v>2912</v>
      </c>
      <c r="AT1907" s="12"/>
      <c r="AU1907" s="12"/>
      <c r="AV1907" s="12"/>
      <c r="AW1907" s="12"/>
      <c r="AX1907" s="12"/>
      <c r="AY1907" s="12"/>
      <c r="AZ1907" s="12"/>
      <c r="BA1907" s="12"/>
      <c r="BB1907" s="14"/>
      <c r="BC1907" s="14"/>
      <c r="BD1907" s="15"/>
      <c r="BE1907" s="137" t="s">
        <v>2913</v>
      </c>
      <c r="BF1907" s="11"/>
      <c r="BG1907" s="11"/>
      <c r="BH1907" s="11"/>
      <c r="BI1907" s="11"/>
      <c r="BJ1907" s="11"/>
      <c r="BK1907" s="11"/>
      <c r="BL1907" s="11"/>
      <c r="BM1907" s="11"/>
      <c r="BN1907" s="11"/>
      <c r="BO1907" s="11"/>
      <c r="BP1907" s="11"/>
      <c r="BQ1907" s="11"/>
      <c r="BR1907" s="11"/>
      <c r="BS1907" s="11"/>
      <c r="BT1907" s="11"/>
      <c r="BU1907" s="11"/>
      <c r="BV1907" s="15"/>
      <c r="BW1907" s="15"/>
      <c r="BX1907" s="15"/>
      <c r="BY1907" s="15"/>
      <c r="BZ1907" s="15"/>
      <c r="CA1907" s="15"/>
      <c r="CB1907" s="15"/>
      <c r="CC1907" s="15"/>
      <c r="CD1907" s="15"/>
      <c r="CE1907" s="15"/>
      <c r="CF1907" s="15"/>
      <c r="CG1907" s="15"/>
      <c r="CH1907" s="15"/>
      <c r="CI1907" s="15"/>
      <c r="CJ1907" s="15"/>
      <c r="CK1907" s="15"/>
      <c r="CL1907" s="15"/>
      <c r="CM1907" s="15"/>
      <c r="CN1907" s="15"/>
      <c r="CO1907" s="15"/>
      <c r="CP1907" s="15"/>
      <c r="CQ1907" s="15"/>
      <c r="CR1907" s="15"/>
      <c r="CS1907" s="15"/>
      <c r="CT1907" s="15"/>
      <c r="CU1907" s="15"/>
      <c r="CV1907" s="15"/>
      <c r="CW1907" s="15"/>
      <c r="CX1907" s="15"/>
      <c r="CY1907" s="15"/>
      <c r="CZ1907" s="15"/>
      <c r="DA1907" s="15"/>
      <c r="DB1907" s="16">
        <f t="shared" si="884"/>
        <v>0</v>
      </c>
      <c r="DC1907" s="16">
        <f t="shared" si="885"/>
        <v>6177</v>
      </c>
      <c r="DD1907" s="16"/>
      <c r="DE1907" s="16"/>
      <c r="DF1907" s="17"/>
      <c r="DG1907" s="16">
        <v>932</v>
      </c>
      <c r="DH1907" s="16">
        <f t="shared" si="886"/>
        <v>523033</v>
      </c>
      <c r="DI1907" s="16">
        <f t="shared" si="886"/>
        <v>24</v>
      </c>
      <c r="DJ1907" s="16">
        <f t="shared" si="887"/>
        <v>6177</v>
      </c>
      <c r="DK1907" s="16">
        <f t="shared" si="888"/>
        <v>19</v>
      </c>
      <c r="DL1907" s="16">
        <f t="shared" si="888"/>
        <v>6177</v>
      </c>
      <c r="DM1907" s="13">
        <v>0</v>
      </c>
      <c r="DN1907" s="16">
        <v>705</v>
      </c>
      <c r="DO1907" s="16"/>
      <c r="DP1907" s="16"/>
      <c r="DQ1907" s="16"/>
      <c r="DR1907" s="16"/>
      <c r="DS1907" s="16"/>
      <c r="DT1907" s="16"/>
      <c r="DU1907" s="16"/>
      <c r="DV1907" s="16"/>
      <c r="DW1907" s="138"/>
      <c r="DX1907" s="137"/>
      <c r="DY1907" s="137"/>
      <c r="DZ1907" s="17"/>
      <c r="EA1907" s="15"/>
      <c r="EB1907" s="15"/>
      <c r="EC1907" s="15"/>
      <c r="ED1907" s="15"/>
    </row>
    <row r="1908" spans="1:134" ht="15" hidden="1" customHeight="1" x14ac:dyDescent="0.3">
      <c r="A1908" s="342" t="s">
        <v>1456</v>
      </c>
      <c r="B1908" s="139"/>
      <c r="C1908" s="561">
        <v>9</v>
      </c>
      <c r="D1908" s="12"/>
      <c r="E1908" s="12"/>
      <c r="F1908" s="12"/>
      <c r="G1908" s="12"/>
      <c r="H1908" s="12"/>
      <c r="I1908" s="12"/>
      <c r="J1908" s="12"/>
      <c r="K1908" s="12"/>
      <c r="L1908" s="12"/>
      <c r="M1908" s="12"/>
      <c r="N1908" s="12"/>
      <c r="O1908" s="12"/>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8">
        <f t="shared" si="889"/>
        <v>0</v>
      </c>
      <c r="AK1908" s="129">
        <v>523101</v>
      </c>
      <c r="AL1908" s="129">
        <v>24</v>
      </c>
      <c r="AM1908" s="130" t="s">
        <v>165</v>
      </c>
      <c r="AN1908" s="131" t="s">
        <v>2914</v>
      </c>
      <c r="AO1908" s="131" t="s">
        <v>1458</v>
      </c>
      <c r="AP1908" s="131" t="s">
        <v>2914</v>
      </c>
      <c r="AT1908" s="12"/>
      <c r="AU1908" s="12"/>
      <c r="AV1908" s="12"/>
      <c r="AW1908" s="12"/>
      <c r="AX1908" s="12"/>
      <c r="AY1908" s="12"/>
      <c r="AZ1908" s="12"/>
      <c r="BA1908" s="12"/>
      <c r="BB1908" s="14"/>
      <c r="BC1908" s="14"/>
      <c r="BD1908" s="15"/>
      <c r="BE1908" s="137" t="s">
        <v>2915</v>
      </c>
      <c r="BF1908" s="11"/>
      <c r="BG1908" s="11"/>
      <c r="BH1908" s="11"/>
      <c r="BI1908" s="11"/>
      <c r="BJ1908" s="11"/>
      <c r="BK1908" s="11"/>
      <c r="BL1908" s="11"/>
      <c r="BM1908" s="11"/>
      <c r="BN1908" s="11"/>
      <c r="BO1908" s="11"/>
      <c r="BP1908" s="11"/>
      <c r="BQ1908" s="11"/>
      <c r="BR1908" s="11"/>
      <c r="BS1908" s="11"/>
      <c r="BT1908" s="11"/>
      <c r="BU1908" s="11"/>
      <c r="BV1908" s="15"/>
      <c r="BW1908" s="15"/>
      <c r="BX1908" s="15"/>
      <c r="BY1908" s="15"/>
      <c r="BZ1908" s="15"/>
      <c r="CA1908" s="15"/>
      <c r="CB1908" s="15"/>
      <c r="CC1908" s="15"/>
      <c r="CD1908" s="15"/>
      <c r="CE1908" s="15"/>
      <c r="CF1908" s="15"/>
      <c r="CG1908" s="15"/>
      <c r="CH1908" s="15"/>
      <c r="CI1908" s="15"/>
      <c r="CJ1908" s="15"/>
      <c r="CK1908" s="15"/>
      <c r="CL1908" s="15"/>
      <c r="CM1908" s="15"/>
      <c r="CN1908" s="15"/>
      <c r="CO1908" s="15"/>
      <c r="CP1908" s="15"/>
      <c r="CQ1908" s="15"/>
      <c r="CR1908" s="15"/>
      <c r="CS1908" s="15"/>
      <c r="CT1908" s="15"/>
      <c r="CU1908" s="15"/>
      <c r="CV1908" s="15"/>
      <c r="CW1908" s="15"/>
      <c r="CX1908" s="15"/>
      <c r="CY1908" s="15"/>
      <c r="CZ1908" s="15"/>
      <c r="DA1908" s="15"/>
      <c r="DB1908" s="16">
        <f t="shared" si="884"/>
        <v>0</v>
      </c>
      <c r="DC1908" s="16">
        <f t="shared" si="885"/>
        <v>6064</v>
      </c>
      <c r="DD1908" s="16"/>
      <c r="DE1908" s="16"/>
      <c r="DF1908" s="17"/>
      <c r="DG1908" s="16">
        <v>933</v>
      </c>
      <c r="DH1908" s="16">
        <f t="shared" si="886"/>
        <v>523101</v>
      </c>
      <c r="DI1908" s="16">
        <f t="shared" si="886"/>
        <v>24</v>
      </c>
      <c r="DJ1908" s="16">
        <f t="shared" si="887"/>
        <v>6064</v>
      </c>
      <c r="DK1908" s="16">
        <f t="shared" si="888"/>
        <v>19</v>
      </c>
      <c r="DL1908" s="16">
        <f t="shared" si="888"/>
        <v>6064</v>
      </c>
      <c r="DM1908" s="13">
        <v>0</v>
      </c>
      <c r="DN1908" s="16">
        <v>705</v>
      </c>
      <c r="DO1908" s="16"/>
      <c r="DP1908" s="16"/>
      <c r="DQ1908" s="16"/>
      <c r="DR1908" s="16"/>
      <c r="DS1908" s="16"/>
      <c r="DT1908" s="16"/>
      <c r="DU1908" s="16"/>
      <c r="DV1908" s="16"/>
      <c r="DW1908" s="138"/>
      <c r="DX1908" s="137"/>
      <c r="DY1908" s="137"/>
      <c r="DZ1908" s="17"/>
      <c r="EA1908" s="15"/>
      <c r="EB1908" s="15"/>
      <c r="EC1908" s="15"/>
      <c r="ED1908" s="15"/>
    </row>
    <row r="1909" spans="1:134" ht="15" hidden="1" customHeight="1" x14ac:dyDescent="0.3">
      <c r="A1909" s="342" t="s">
        <v>229</v>
      </c>
      <c r="B1909" s="139"/>
      <c r="C1909" s="561">
        <v>10</v>
      </c>
      <c r="D1909" s="12"/>
      <c r="E1909" s="12"/>
      <c r="F1909" s="12"/>
      <c r="G1909" s="12"/>
      <c r="H1909" s="12"/>
      <c r="I1909" s="12"/>
      <c r="J1909" s="12"/>
      <c r="K1909" s="12"/>
      <c r="L1909" s="12"/>
      <c r="M1909" s="12"/>
      <c r="N1909" s="12"/>
      <c r="O1909" s="12"/>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8">
        <f t="shared" si="889"/>
        <v>0</v>
      </c>
      <c r="AK1909" s="129">
        <v>523102</v>
      </c>
      <c r="AL1909" s="129">
        <v>24</v>
      </c>
      <c r="AM1909" s="130" t="s">
        <v>165</v>
      </c>
      <c r="AN1909" s="131" t="s">
        <v>2916</v>
      </c>
      <c r="AO1909" s="131" t="s">
        <v>1458</v>
      </c>
      <c r="AP1909" s="131" t="s">
        <v>2916</v>
      </c>
      <c r="AT1909" s="12"/>
      <c r="AU1909" s="12"/>
      <c r="AV1909" s="12"/>
      <c r="AW1909" s="12"/>
      <c r="AX1909" s="12"/>
      <c r="AY1909" s="12"/>
      <c r="AZ1909" s="12"/>
      <c r="BA1909" s="12"/>
      <c r="BB1909" s="14"/>
      <c r="BC1909" s="14"/>
      <c r="BD1909" s="15"/>
      <c r="BE1909" s="137" t="s">
        <v>2917</v>
      </c>
      <c r="BF1909" s="11"/>
      <c r="BG1909" s="11"/>
      <c r="BH1909" s="11"/>
      <c r="BI1909" s="11"/>
      <c r="BJ1909" s="11"/>
      <c r="BK1909" s="11"/>
      <c r="BL1909" s="11"/>
      <c r="BM1909" s="11"/>
      <c r="BN1909" s="11"/>
      <c r="BO1909" s="11"/>
      <c r="BP1909" s="11"/>
      <c r="BQ1909" s="11"/>
      <c r="BR1909" s="11"/>
      <c r="BS1909" s="11"/>
      <c r="BT1909" s="11"/>
      <c r="BU1909" s="11"/>
      <c r="BV1909" s="15"/>
      <c r="BW1909" s="15"/>
      <c r="BX1909" s="15"/>
      <c r="BY1909" s="15"/>
      <c r="BZ1909" s="15"/>
      <c r="CA1909" s="15"/>
      <c r="CB1909" s="15"/>
      <c r="CC1909" s="15"/>
      <c r="CD1909" s="15"/>
      <c r="CE1909" s="15"/>
      <c r="CF1909" s="15"/>
      <c r="CG1909" s="15"/>
      <c r="CH1909" s="15"/>
      <c r="CI1909" s="15"/>
      <c r="CJ1909" s="15"/>
      <c r="CK1909" s="15"/>
      <c r="CL1909" s="15"/>
      <c r="CM1909" s="15"/>
      <c r="CN1909" s="15"/>
      <c r="CO1909" s="15"/>
      <c r="CP1909" s="15"/>
      <c r="CQ1909" s="15"/>
      <c r="CR1909" s="15"/>
      <c r="CS1909" s="15"/>
      <c r="CT1909" s="15"/>
      <c r="CU1909" s="15"/>
      <c r="CV1909" s="15"/>
      <c r="CW1909" s="15"/>
      <c r="CX1909" s="15"/>
      <c r="CY1909" s="15"/>
      <c r="CZ1909" s="15"/>
      <c r="DA1909" s="15"/>
      <c r="DB1909" s="16">
        <f t="shared" si="884"/>
        <v>0</v>
      </c>
      <c r="DC1909" s="16">
        <f t="shared" si="885"/>
        <v>6065</v>
      </c>
      <c r="DD1909" s="16"/>
      <c r="DE1909" s="16"/>
      <c r="DF1909" s="17"/>
      <c r="DG1909" s="16">
        <v>934</v>
      </c>
      <c r="DH1909" s="16">
        <f t="shared" si="886"/>
        <v>523102</v>
      </c>
      <c r="DI1909" s="16">
        <f t="shared" si="886"/>
        <v>24</v>
      </c>
      <c r="DJ1909" s="16">
        <f t="shared" si="887"/>
        <v>6065</v>
      </c>
      <c r="DK1909" s="16">
        <f t="shared" si="888"/>
        <v>19</v>
      </c>
      <c r="DL1909" s="16">
        <f t="shared" si="888"/>
        <v>6065</v>
      </c>
      <c r="DM1909" s="13">
        <v>0</v>
      </c>
      <c r="DN1909" s="16">
        <v>705</v>
      </c>
      <c r="DO1909" s="16"/>
      <c r="DP1909" s="16"/>
      <c r="DQ1909" s="16"/>
      <c r="DR1909" s="16"/>
      <c r="DS1909" s="16"/>
      <c r="DT1909" s="16"/>
      <c r="DU1909" s="16"/>
      <c r="DV1909" s="16"/>
      <c r="DW1909" s="138"/>
      <c r="DX1909" s="137"/>
      <c r="DY1909" s="137"/>
      <c r="DZ1909" s="17"/>
      <c r="EA1909" s="15"/>
      <c r="EB1909" s="15"/>
      <c r="EC1909" s="15"/>
      <c r="ED1909" s="15"/>
    </row>
    <row r="1910" spans="1:134" ht="15" hidden="1" customHeight="1" x14ac:dyDescent="0.3">
      <c r="A1910" s="220"/>
      <c r="B1910" s="139"/>
      <c r="C1910" s="561">
        <v>11</v>
      </c>
      <c r="D1910" s="12"/>
      <c r="E1910" s="12"/>
      <c r="F1910" s="12"/>
      <c r="G1910" s="12"/>
      <c r="H1910" s="12"/>
      <c r="I1910" s="12"/>
      <c r="J1910" s="12"/>
      <c r="K1910" s="12"/>
      <c r="L1910" s="12"/>
      <c r="M1910" s="12"/>
      <c r="N1910" s="12"/>
      <c r="O1910" s="12"/>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8">
        <f t="shared" si="889"/>
        <v>0</v>
      </c>
      <c r="AK1910" s="129">
        <v>523103</v>
      </c>
      <c r="AL1910" s="129">
        <v>24</v>
      </c>
      <c r="AM1910" s="130" t="s">
        <v>165</v>
      </c>
      <c r="AN1910" s="131" t="s">
        <v>2918</v>
      </c>
      <c r="AO1910" s="131" t="s">
        <v>1458</v>
      </c>
      <c r="AP1910" s="131" t="s">
        <v>2918</v>
      </c>
      <c r="AT1910" s="12"/>
      <c r="AU1910" s="12"/>
      <c r="AV1910" s="12"/>
      <c r="AW1910" s="12"/>
      <c r="AX1910" s="12"/>
      <c r="AY1910" s="12"/>
      <c r="AZ1910" s="12"/>
      <c r="BA1910" s="12"/>
      <c r="BB1910" s="14"/>
      <c r="BC1910" s="14"/>
      <c r="BD1910" s="15"/>
      <c r="BE1910" s="137" t="s">
        <v>2919</v>
      </c>
      <c r="BF1910" s="11"/>
      <c r="BG1910" s="11"/>
      <c r="BH1910" s="11"/>
      <c r="BI1910" s="11"/>
      <c r="BJ1910" s="11"/>
      <c r="BK1910" s="11"/>
      <c r="BL1910" s="11"/>
      <c r="BM1910" s="11"/>
      <c r="BN1910" s="11"/>
      <c r="BO1910" s="11"/>
      <c r="BP1910" s="11"/>
      <c r="BQ1910" s="11"/>
      <c r="BR1910" s="11"/>
      <c r="BS1910" s="11"/>
      <c r="BT1910" s="11"/>
      <c r="BU1910" s="11"/>
      <c r="BV1910" s="15"/>
      <c r="BW1910" s="15"/>
      <c r="BX1910" s="15"/>
      <c r="BY1910" s="15"/>
      <c r="BZ1910" s="15"/>
      <c r="CA1910" s="15"/>
      <c r="CB1910" s="15"/>
      <c r="CC1910" s="15"/>
      <c r="CD1910" s="15"/>
      <c r="CE1910" s="15"/>
      <c r="CF1910" s="15"/>
      <c r="CG1910" s="15"/>
      <c r="CH1910" s="15"/>
      <c r="CI1910" s="15"/>
      <c r="CJ1910" s="15"/>
      <c r="CK1910" s="15"/>
      <c r="CL1910" s="15"/>
      <c r="CM1910" s="15"/>
      <c r="CN1910" s="15"/>
      <c r="CO1910" s="15"/>
      <c r="CP1910" s="15"/>
      <c r="CQ1910" s="15"/>
      <c r="CR1910" s="15"/>
      <c r="CS1910" s="15"/>
      <c r="CT1910" s="15"/>
      <c r="CU1910" s="15"/>
      <c r="CV1910" s="15"/>
      <c r="CW1910" s="15"/>
      <c r="CX1910" s="15"/>
      <c r="CY1910" s="15"/>
      <c r="CZ1910" s="15"/>
      <c r="DA1910" s="15"/>
      <c r="DB1910" s="16">
        <f t="shared" si="884"/>
        <v>0</v>
      </c>
      <c r="DC1910" s="16">
        <f t="shared" si="885"/>
        <v>6066</v>
      </c>
      <c r="DD1910" s="16"/>
      <c r="DE1910" s="16"/>
      <c r="DF1910" s="17"/>
      <c r="DG1910" s="16">
        <v>935</v>
      </c>
      <c r="DH1910" s="16">
        <f t="shared" si="886"/>
        <v>523103</v>
      </c>
      <c r="DI1910" s="16">
        <f t="shared" si="886"/>
        <v>24</v>
      </c>
      <c r="DJ1910" s="16">
        <f t="shared" si="887"/>
        <v>6066</v>
      </c>
      <c r="DK1910" s="16">
        <f t="shared" si="888"/>
        <v>19</v>
      </c>
      <c r="DL1910" s="16">
        <f t="shared" si="888"/>
        <v>6066</v>
      </c>
      <c r="DM1910" s="13">
        <v>0</v>
      </c>
      <c r="DN1910" s="16">
        <v>705</v>
      </c>
      <c r="DO1910" s="16"/>
      <c r="DP1910" s="16"/>
      <c r="DQ1910" s="16"/>
      <c r="DR1910" s="16"/>
      <c r="DS1910" s="16"/>
      <c r="DT1910" s="16"/>
      <c r="DU1910" s="16"/>
      <c r="DV1910" s="16"/>
      <c r="DW1910" s="138"/>
      <c r="DX1910" s="137"/>
      <c r="DY1910" s="137"/>
      <c r="DZ1910" s="17"/>
      <c r="EA1910" s="15"/>
      <c r="EB1910" s="15"/>
      <c r="EC1910" s="15"/>
      <c r="ED1910" s="15"/>
    </row>
    <row r="1911" spans="1:134" ht="15" hidden="1" customHeight="1" x14ac:dyDescent="0.3">
      <c r="A1911" s="220"/>
      <c r="B1911" s="139"/>
      <c r="C1911" s="561">
        <v>12</v>
      </c>
      <c r="D1911" s="12"/>
      <c r="E1911" s="12"/>
      <c r="F1911" s="12"/>
      <c r="G1911" s="12"/>
      <c r="H1911" s="12"/>
      <c r="I1911" s="12"/>
      <c r="J1911" s="12"/>
      <c r="K1911" s="12"/>
      <c r="L1911" s="12"/>
      <c r="M1911" s="12"/>
      <c r="N1911" s="12"/>
      <c r="O1911" s="12"/>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8">
        <f t="shared" si="889"/>
        <v>0</v>
      </c>
      <c r="AK1911" s="129">
        <v>523104</v>
      </c>
      <c r="AL1911" s="129">
        <v>24</v>
      </c>
      <c r="AM1911" s="130" t="s">
        <v>165</v>
      </c>
      <c r="AN1911" s="131" t="s">
        <v>2920</v>
      </c>
      <c r="AO1911" s="131" t="s">
        <v>1458</v>
      </c>
      <c r="AP1911" s="131" t="s">
        <v>2920</v>
      </c>
      <c r="AT1911" s="12"/>
      <c r="AU1911" s="12"/>
      <c r="AV1911" s="12"/>
      <c r="AW1911" s="12"/>
      <c r="AX1911" s="12"/>
      <c r="AY1911" s="12"/>
      <c r="AZ1911" s="12"/>
      <c r="BA1911" s="12"/>
      <c r="BB1911" s="14"/>
      <c r="BC1911" s="14"/>
      <c r="BD1911" s="15"/>
      <c r="BE1911" s="137" t="s">
        <v>2921</v>
      </c>
      <c r="BF1911" s="11"/>
      <c r="BG1911" s="11"/>
      <c r="BH1911" s="11"/>
      <c r="BI1911" s="11"/>
      <c r="BJ1911" s="11"/>
      <c r="BK1911" s="11"/>
      <c r="BL1911" s="11"/>
      <c r="BM1911" s="11"/>
      <c r="BN1911" s="11"/>
      <c r="BO1911" s="11"/>
      <c r="BP1911" s="11"/>
      <c r="BQ1911" s="11"/>
      <c r="BR1911" s="11"/>
      <c r="BS1911" s="11"/>
      <c r="BT1911" s="11"/>
      <c r="BU1911" s="11"/>
      <c r="BV1911" s="15"/>
      <c r="BW1911" s="15"/>
      <c r="BX1911" s="15"/>
      <c r="BY1911" s="15"/>
      <c r="BZ1911" s="15"/>
      <c r="CA1911" s="15"/>
      <c r="CB1911" s="15"/>
      <c r="CC1911" s="15"/>
      <c r="CD1911" s="15"/>
      <c r="CE1911" s="15"/>
      <c r="CF1911" s="15"/>
      <c r="CG1911" s="15"/>
      <c r="CH1911" s="15"/>
      <c r="CI1911" s="15"/>
      <c r="CJ1911" s="15"/>
      <c r="CK1911" s="15"/>
      <c r="CL1911" s="15"/>
      <c r="CM1911" s="15"/>
      <c r="CN1911" s="15"/>
      <c r="CO1911" s="15"/>
      <c r="CP1911" s="15"/>
      <c r="CQ1911" s="15"/>
      <c r="CR1911" s="15"/>
      <c r="CS1911" s="15"/>
      <c r="CT1911" s="15"/>
      <c r="CU1911" s="15"/>
      <c r="CV1911" s="15"/>
      <c r="CW1911" s="15"/>
      <c r="CX1911" s="15"/>
      <c r="CY1911" s="15"/>
      <c r="CZ1911" s="15"/>
      <c r="DA1911" s="15"/>
      <c r="DB1911" s="16">
        <f t="shared" si="884"/>
        <v>0</v>
      </c>
      <c r="DC1911" s="16">
        <f t="shared" si="885"/>
        <v>6067</v>
      </c>
      <c r="DD1911" s="16"/>
      <c r="DE1911" s="16"/>
      <c r="DF1911" s="17"/>
      <c r="DG1911" s="16">
        <v>936</v>
      </c>
      <c r="DH1911" s="16">
        <f t="shared" si="886"/>
        <v>523104</v>
      </c>
      <c r="DI1911" s="16">
        <f t="shared" si="886"/>
        <v>24</v>
      </c>
      <c r="DJ1911" s="16">
        <f t="shared" si="887"/>
        <v>6067</v>
      </c>
      <c r="DK1911" s="16">
        <f t="shared" si="888"/>
        <v>19</v>
      </c>
      <c r="DL1911" s="16">
        <f t="shared" si="888"/>
        <v>6067</v>
      </c>
      <c r="DM1911" s="13">
        <v>0</v>
      </c>
      <c r="DN1911" s="16">
        <v>705</v>
      </c>
      <c r="DO1911" s="16"/>
      <c r="DP1911" s="16"/>
      <c r="DQ1911" s="16"/>
      <c r="DR1911" s="16"/>
      <c r="DS1911" s="16"/>
      <c r="DT1911" s="16"/>
      <c r="DU1911" s="16"/>
      <c r="DV1911" s="16"/>
      <c r="DW1911" s="138"/>
      <c r="DX1911" s="137"/>
      <c r="DY1911" s="137"/>
      <c r="DZ1911" s="17"/>
      <c r="EA1911" s="15"/>
      <c r="EB1911" s="15"/>
      <c r="EC1911" s="15"/>
      <c r="ED1911" s="15"/>
    </row>
    <row r="1912" spans="1:134" ht="15" hidden="1" customHeight="1" x14ac:dyDescent="0.3">
      <c r="A1912" s="220"/>
      <c r="B1912" s="139"/>
      <c r="C1912" s="561"/>
      <c r="D1912" s="12"/>
      <c r="E1912" s="12"/>
      <c r="F1912" s="12"/>
      <c r="G1912" s="12"/>
      <c r="H1912" s="12"/>
      <c r="I1912" s="12"/>
      <c r="J1912" s="12"/>
      <c r="K1912" s="12"/>
      <c r="L1912" s="12"/>
      <c r="M1912" s="12"/>
      <c r="N1912" s="12"/>
      <c r="O1912" s="12"/>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8"/>
      <c r="AK1912" s="143"/>
      <c r="AL1912" s="143"/>
      <c r="AM1912" s="144"/>
      <c r="AN1912" s="145"/>
      <c r="AO1912" s="145"/>
      <c r="AP1912" s="145"/>
      <c r="AT1912" s="12"/>
      <c r="AU1912" s="12"/>
      <c r="AV1912" s="12"/>
      <c r="AW1912" s="12"/>
      <c r="AX1912" s="12"/>
      <c r="AY1912" s="12"/>
      <c r="AZ1912" s="12"/>
      <c r="BA1912" s="12"/>
      <c r="BB1912" s="14"/>
      <c r="BC1912" s="14"/>
      <c r="BD1912" s="15"/>
      <c r="BE1912" s="137"/>
      <c r="BF1912" s="11"/>
      <c r="BG1912" s="11"/>
      <c r="BH1912" s="11"/>
      <c r="BI1912" s="11"/>
      <c r="BJ1912" s="11"/>
      <c r="BK1912" s="11"/>
      <c r="BL1912" s="11"/>
      <c r="BM1912" s="11"/>
      <c r="BN1912" s="11"/>
      <c r="BO1912" s="11"/>
      <c r="BP1912" s="11"/>
      <c r="BQ1912" s="11"/>
      <c r="BR1912" s="11"/>
      <c r="BS1912" s="11"/>
      <c r="BT1912" s="11"/>
      <c r="BU1912" s="11"/>
      <c r="BV1912" s="15"/>
      <c r="BW1912" s="15"/>
      <c r="BX1912" s="15"/>
      <c r="BY1912" s="15"/>
      <c r="BZ1912" s="15"/>
      <c r="CA1912" s="15"/>
      <c r="CB1912" s="15"/>
      <c r="CC1912" s="15"/>
      <c r="CD1912" s="15"/>
      <c r="CE1912" s="15"/>
      <c r="CF1912" s="15"/>
      <c r="CG1912" s="15"/>
      <c r="CH1912" s="15"/>
      <c r="CI1912" s="15"/>
      <c r="CJ1912" s="15"/>
      <c r="CK1912" s="15"/>
      <c r="CL1912" s="15"/>
      <c r="CM1912" s="15"/>
      <c r="CN1912" s="15"/>
      <c r="CO1912" s="15"/>
      <c r="CP1912" s="15"/>
      <c r="CQ1912" s="15"/>
      <c r="CR1912" s="15"/>
      <c r="CS1912" s="15"/>
      <c r="CT1912" s="15"/>
      <c r="CU1912" s="15"/>
      <c r="CV1912" s="15"/>
      <c r="CW1912" s="15"/>
      <c r="CX1912" s="15"/>
      <c r="CY1912" s="15"/>
      <c r="CZ1912" s="15"/>
      <c r="DA1912" s="15"/>
      <c r="DB1912" s="16"/>
      <c r="DC1912" s="16"/>
      <c r="DD1912" s="16"/>
      <c r="DE1912" s="16"/>
      <c r="DF1912" s="17"/>
      <c r="DG1912" s="16"/>
      <c r="DH1912" s="16"/>
      <c r="DI1912" s="16"/>
      <c r="DJ1912" s="16"/>
      <c r="DK1912" s="16"/>
      <c r="DL1912" s="16"/>
      <c r="DM1912" s="128"/>
      <c r="DN1912" s="16"/>
      <c r="DO1912" s="16"/>
      <c r="DP1912" s="16"/>
      <c r="DQ1912" s="16"/>
      <c r="DR1912" s="16"/>
      <c r="DS1912" s="16"/>
      <c r="DT1912" s="16"/>
      <c r="DU1912" s="16"/>
      <c r="DV1912" s="16"/>
      <c r="DW1912" s="138"/>
      <c r="DX1912" s="137"/>
      <c r="DY1912" s="137"/>
      <c r="DZ1912" s="17"/>
      <c r="EA1912" s="15"/>
      <c r="EB1912" s="15"/>
      <c r="EC1912" s="15"/>
      <c r="ED1912" s="15"/>
    </row>
    <row r="1913" spans="1:134" ht="15" hidden="1" customHeight="1" x14ac:dyDescent="0.3">
      <c r="A1913" s="220"/>
      <c r="B1913" s="139"/>
      <c r="C1913" s="561" t="s">
        <v>2922</v>
      </c>
      <c r="D1913" s="151"/>
      <c r="E1913" s="151"/>
      <c r="F1913" s="151"/>
      <c r="G1913" s="151" t="s">
        <v>184</v>
      </c>
      <c r="H1913" s="151"/>
      <c r="I1913" s="151"/>
      <c r="J1913" s="151"/>
      <c r="K1913" s="151"/>
      <c r="L1913" s="151"/>
      <c r="M1913" s="151"/>
      <c r="N1913" s="151"/>
      <c r="O1913" s="151"/>
      <c r="P1913" s="151"/>
      <c r="Q1913" s="151"/>
      <c r="R1913" s="151"/>
      <c r="S1913" s="151"/>
      <c r="T1913" s="151"/>
      <c r="U1913" s="151"/>
      <c r="V1913" s="151"/>
      <c r="W1913" s="151"/>
      <c r="X1913" s="151"/>
      <c r="Y1913" s="151"/>
      <c r="Z1913" s="151"/>
      <c r="AA1913" s="151"/>
      <c r="AB1913" s="151"/>
      <c r="AC1913" s="151"/>
      <c r="AD1913" s="151"/>
      <c r="AE1913" s="151"/>
      <c r="AF1913" s="151"/>
      <c r="AG1913" s="151"/>
      <c r="AH1913" s="151"/>
      <c r="AI1913" s="151"/>
      <c r="AJ1913" s="128">
        <f>IF($DM1913=0,0,(IF(_xlfn.BITAND($DM1913, 128),"8,", "") &amp; IF(_xlfn.BITAND($DM1913,64),"7,", "") &amp; IF(_xlfn.BITAND($DM1913,7), _xlfn.BITAND($DM1913,7) &amp; ",", "") &amp; IF(_xlfn.BITAND($DM1913, 56), _xlfn.BITAND($DM1913, 56)/8, "")))</f>
        <v>0</v>
      </c>
      <c r="AK1913" s="129">
        <v>523026</v>
      </c>
      <c r="AL1913" s="129">
        <v>30</v>
      </c>
      <c r="AM1913" s="130" t="s">
        <v>165</v>
      </c>
      <c r="AN1913" s="131" t="s">
        <v>2923</v>
      </c>
      <c r="AO1913" s="131" t="s">
        <v>2924</v>
      </c>
      <c r="AP1913" s="131" t="s">
        <v>2923</v>
      </c>
      <c r="AQ1913" s="132" t="s">
        <v>2925</v>
      </c>
      <c r="AT1913" s="135">
        <v>1</v>
      </c>
      <c r="AU1913" s="135">
        <v>5</v>
      </c>
      <c r="AV1913" s="12" t="s">
        <v>259</v>
      </c>
      <c r="AW1913" s="135">
        <v>0</v>
      </c>
      <c r="AX1913" s="135">
        <v>0</v>
      </c>
      <c r="AY1913" s="135">
        <v>0</v>
      </c>
      <c r="AZ1913" s="135">
        <v>0</v>
      </c>
      <c r="BA1913" s="135">
        <v>0</v>
      </c>
      <c r="BB1913" s="136"/>
      <c r="BC1913" s="136"/>
      <c r="BD1913" s="15"/>
      <c r="BE1913" s="137" t="s">
        <v>2922</v>
      </c>
      <c r="BF1913" s="11"/>
      <c r="BG1913" s="11"/>
      <c r="BH1913" s="11"/>
      <c r="BI1913" s="11"/>
      <c r="BJ1913" s="11"/>
      <c r="BK1913" s="11"/>
      <c r="BL1913" s="11"/>
      <c r="BM1913" s="11"/>
      <c r="BN1913" s="11"/>
      <c r="BO1913" s="11"/>
      <c r="BP1913" s="11"/>
      <c r="BQ1913" s="11"/>
      <c r="BR1913" s="11"/>
      <c r="BS1913" s="11"/>
      <c r="BT1913" s="11"/>
      <c r="BU1913" s="11"/>
      <c r="BV1913" s="15">
        <f>IF(UPPER(TRIM(D1913))="X",1,0)</f>
        <v>0</v>
      </c>
      <c r="BW1913" s="15">
        <f>IF(UPPER(TRIM(E1913))="X",1,0)</f>
        <v>0</v>
      </c>
      <c r="BX1913" s="15">
        <f>IF(UPPER(TRIM(F1913))="X",1,0)</f>
        <v>0</v>
      </c>
      <c r="BY1913" s="15">
        <f>IF(UPPER(TRIM(G1913))="X",1,0)</f>
        <v>1</v>
      </c>
      <c r="BZ1913" s="15">
        <f>IF(UPPER(TRIM(H1913))="X",1,0)</f>
        <v>0</v>
      </c>
      <c r="CA1913" s="15">
        <f>IF(UPPER(TRIM(J1913))="X",1,0)</f>
        <v>0</v>
      </c>
      <c r="CB1913" s="15">
        <f>IF(UPPER(TRIM(L1913))="X",1,0)</f>
        <v>0</v>
      </c>
      <c r="CC1913" s="15">
        <f>IF(UPPER(TRIM(M1913))="X",1,0)</f>
        <v>0</v>
      </c>
      <c r="CD1913" s="15">
        <f>IF(UPPER(TRIM(I1913))="X",1,0)</f>
        <v>0</v>
      </c>
      <c r="CE1913" s="15">
        <f>IF(UPPER(TRIM(K1913))="X",1,0)</f>
        <v>0</v>
      </c>
      <c r="CF1913" s="15">
        <f t="shared" ref="CF1913:CX1913" si="890">IF(UPPER(TRIM(N1913))="X",1,0)</f>
        <v>0</v>
      </c>
      <c r="CG1913" s="15">
        <f t="shared" si="890"/>
        <v>0</v>
      </c>
      <c r="CH1913" s="15">
        <f t="shared" si="890"/>
        <v>0</v>
      </c>
      <c r="CI1913" s="15">
        <f t="shared" si="890"/>
        <v>0</v>
      </c>
      <c r="CJ1913" s="15">
        <f t="shared" si="890"/>
        <v>0</v>
      </c>
      <c r="CK1913" s="15">
        <f t="shared" si="890"/>
        <v>0</v>
      </c>
      <c r="CL1913" s="15">
        <f t="shared" si="890"/>
        <v>0</v>
      </c>
      <c r="CM1913" s="15">
        <f t="shared" si="890"/>
        <v>0</v>
      </c>
      <c r="CN1913" s="15">
        <f t="shared" si="890"/>
        <v>0</v>
      </c>
      <c r="CO1913" s="15">
        <f t="shared" si="890"/>
        <v>0</v>
      </c>
      <c r="CP1913" s="15">
        <f t="shared" si="890"/>
        <v>0</v>
      </c>
      <c r="CQ1913" s="15">
        <f t="shared" si="890"/>
        <v>0</v>
      </c>
      <c r="CR1913" s="15">
        <f t="shared" si="890"/>
        <v>0</v>
      </c>
      <c r="CS1913" s="15">
        <f t="shared" si="890"/>
        <v>0</v>
      </c>
      <c r="CT1913" s="15">
        <f t="shared" si="890"/>
        <v>0</v>
      </c>
      <c r="CU1913" s="15">
        <f t="shared" si="890"/>
        <v>0</v>
      </c>
      <c r="CV1913" s="15">
        <f t="shared" si="890"/>
        <v>0</v>
      </c>
      <c r="CW1913" s="15">
        <f t="shared" si="890"/>
        <v>0</v>
      </c>
      <c r="CX1913" s="15">
        <f t="shared" si="890"/>
        <v>0</v>
      </c>
      <c r="CY1913" s="15">
        <v>0</v>
      </c>
      <c r="CZ1913" s="15">
        <f>IF(UPPER(TRIM(AH1913))="X",1,0)</f>
        <v>0</v>
      </c>
      <c r="DA1913" s="15">
        <v>0</v>
      </c>
      <c r="DB1913" s="16">
        <f t="shared" ref="DB1913:DB1924" si="891">IF(UPPER(TRIM(AM1913))="P", 0, IF(UPPER(TRIM(AM1913))="C", 16384, IF(UPPER(TRIM(AM1913))="B", 32768, IF(UPPER(TRIM(AM1913))="U", 49152, -1))))</f>
        <v>0</v>
      </c>
      <c r="DC1913" s="16">
        <f t="shared" ref="DC1913:DC1924" si="892">HEX2DEC(AN1913)</f>
        <v>5956</v>
      </c>
      <c r="DD1913" s="16">
        <f>IF(UPPER(TRIM(BB1913))="",0,IF(UPPER(TRIM(BB1913))="M",32,IF(UPPER(TRIM(BB1913))="H",64,IF(UPPER(TRIM(BB1913))="I",128,-1))))</f>
        <v>0</v>
      </c>
      <c r="DE1913" s="16">
        <f>IF(UPPER(TRIM(BC1913))="",0, IF(UPPER(TRIM(BC1913))="U",1,IF(UPPER(TRIM(BC1913))="A",2,IF(UPPER(TRIM(BC1913))="B1",4,IF(UPPER(TRIM(BC1913))="B2",8,IF(UPPER(TRIM(BC1913))="C",16,-1))))))</f>
        <v>0</v>
      </c>
      <c r="DF1913" s="17"/>
      <c r="DG1913" s="16">
        <v>937</v>
      </c>
      <c r="DH1913" s="16">
        <f t="shared" ref="DH1913:DI1924" si="893">AK1913</f>
        <v>523026</v>
      </c>
      <c r="DI1913" s="16">
        <f t="shared" si="893"/>
        <v>30</v>
      </c>
      <c r="DJ1913" s="16">
        <f t="shared" ref="DJ1913:DJ1924" si="894">DB1913 + DC1913</f>
        <v>5956</v>
      </c>
      <c r="DK1913" s="16">
        <f t="shared" ref="DK1913:DL1924" si="895">HEX2DEC(AO1913)</f>
        <v>33</v>
      </c>
      <c r="DL1913" s="16">
        <f t="shared" si="895"/>
        <v>5956</v>
      </c>
      <c r="DM1913" s="13">
        <v>0</v>
      </c>
      <c r="DN1913" s="16">
        <v>706</v>
      </c>
      <c r="DO1913" s="16">
        <f>BV1913*2^15+BW1913*2^14+BX1913*2^13+BY1913*2^12+BZ1913*2^11+CA1913*2^10+CB1913*2^9+CC1913*2^8+CD1913*2^7+CE1913*2^6+CF1913*2^5+CG1913*2^4+CH1913*2^3+CI1913*2^2+CJ1913*2^1+CK1913*2^0</f>
        <v>4096</v>
      </c>
      <c r="DP1913" s="16">
        <f>CL1913*2^15+CM1913*2^14+CN1913*2^13+CO1913*2^12+CP1913*2^11+CQ1913*2^10+CR1913*2^9+CS1913*2^8+CT1913*2^7+CU1913*2^6+CV1913*2^5+CW1913*2^4+CX1913*2^3+CY1913*2^2+CZ1913*2^1+DA1913*2^0</f>
        <v>0</v>
      </c>
      <c r="DQ1913" s="16">
        <f>IF(DS1913=2,AT1913*1000,AT1913)</f>
        <v>1000</v>
      </c>
      <c r="DR1913" s="16">
        <f>IF(DT1913=2,AU1913*1000,AU1913)</f>
        <v>5000</v>
      </c>
      <c r="DS1913" s="16">
        <v>2</v>
      </c>
      <c r="DT1913" s="16">
        <v>2</v>
      </c>
      <c r="DU1913" s="16">
        <f>MAX(0,MIN(AX1913,3))*2^14+MAX(0,MIN(AY1913,3))*2^12+MAX(0,MIN(AZ1913,3))*2^10+MAX(0,MIN(BA1913,3))*2^8+IF(AW1913&lt;0,31,IF(AW1913&gt;30,30,AW1913))</f>
        <v>0</v>
      </c>
      <c r="DV1913" s="16">
        <f>DD1913 + DE1913</f>
        <v>0</v>
      </c>
      <c r="DW1913" s="138"/>
      <c r="DX1913" s="137"/>
      <c r="DY1913" s="137"/>
      <c r="DZ1913" s="17"/>
      <c r="EA1913" s="15"/>
      <c r="EB1913" s="15"/>
      <c r="EC1913" s="15"/>
      <c r="ED1913" s="15"/>
    </row>
    <row r="1914" spans="1:134" ht="15" hidden="1" customHeight="1" x14ac:dyDescent="0.3">
      <c r="A1914" s="220"/>
      <c r="B1914" s="139"/>
      <c r="C1914" s="561">
        <v>2</v>
      </c>
      <c r="D1914" s="12"/>
      <c r="E1914" s="12"/>
      <c r="F1914" s="12"/>
      <c r="G1914" s="12"/>
      <c r="H1914" s="12"/>
      <c r="I1914" s="12"/>
      <c r="J1914" s="12"/>
      <c r="K1914" s="12"/>
      <c r="L1914" s="12"/>
      <c r="M1914" s="12"/>
      <c r="N1914" s="12"/>
      <c r="O1914" s="12"/>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8">
        <f t="shared" ref="AJ1914:AJ1924" si="896">IF($DM1914=0,0,(IF(_xlfn.BITAND($DM1914, 128),"8,", "") &amp; IF(_xlfn.BITAND($DM1914,64),"7,", "") &amp; IF(_xlfn.BITAND($DM1914,7), _xlfn.BITAND($DM1914,7) &amp; ",", "") &amp; IF(_xlfn.BITAND($DM1914, 56), _xlfn.BITAND($DM1914, 56)/8, "")))</f>
        <v>0</v>
      </c>
      <c r="AK1914" s="129">
        <v>523027</v>
      </c>
      <c r="AL1914" s="129">
        <v>30</v>
      </c>
      <c r="AM1914" s="130" t="s">
        <v>165</v>
      </c>
      <c r="AN1914" s="131" t="s">
        <v>2926</v>
      </c>
      <c r="AO1914" s="131" t="s">
        <v>2924</v>
      </c>
      <c r="AP1914" s="131" t="s">
        <v>2926</v>
      </c>
      <c r="AQ1914" s="140" t="s">
        <v>2927</v>
      </c>
      <c r="AR1914" s="133">
        <v>10</v>
      </c>
      <c r="AS1914" s="12" t="s">
        <v>194</v>
      </c>
      <c r="AT1914" s="12"/>
      <c r="AU1914" s="12"/>
      <c r="AV1914" s="12"/>
      <c r="AW1914" s="12"/>
      <c r="AX1914" s="12"/>
      <c r="AY1914" s="12"/>
      <c r="AZ1914" s="12"/>
      <c r="BA1914" s="12"/>
      <c r="BB1914" s="14"/>
      <c r="BC1914" s="14"/>
      <c r="BD1914" s="15"/>
      <c r="BE1914" s="137" t="s">
        <v>2928</v>
      </c>
      <c r="BF1914" s="11"/>
      <c r="BG1914" s="11"/>
      <c r="BH1914" s="11"/>
      <c r="BI1914" s="11"/>
      <c r="BJ1914" s="11"/>
      <c r="BK1914" s="11"/>
      <c r="BL1914" s="11"/>
      <c r="BM1914" s="11"/>
      <c r="BN1914" s="11"/>
      <c r="BO1914" s="11"/>
      <c r="BP1914" s="11"/>
      <c r="BQ1914" s="11"/>
      <c r="BR1914" s="11"/>
      <c r="BS1914" s="11"/>
      <c r="BT1914" s="11"/>
      <c r="BU1914" s="11"/>
      <c r="BV1914" s="15"/>
      <c r="BW1914" s="15"/>
      <c r="BX1914" s="15"/>
      <c r="BY1914" s="15"/>
      <c r="BZ1914" s="15"/>
      <c r="CA1914" s="15"/>
      <c r="CB1914" s="15"/>
      <c r="CC1914" s="15"/>
      <c r="CD1914" s="15"/>
      <c r="CE1914" s="15"/>
      <c r="CF1914" s="15"/>
      <c r="CG1914" s="15"/>
      <c r="CH1914" s="15"/>
      <c r="CI1914" s="15"/>
      <c r="CJ1914" s="15"/>
      <c r="CK1914" s="15"/>
      <c r="CL1914" s="15"/>
      <c r="CM1914" s="15"/>
      <c r="CN1914" s="15"/>
      <c r="CO1914" s="15"/>
      <c r="CP1914" s="15"/>
      <c r="CQ1914" s="15"/>
      <c r="CR1914" s="15"/>
      <c r="CS1914" s="15"/>
      <c r="CT1914" s="15"/>
      <c r="CU1914" s="15"/>
      <c r="CV1914" s="15"/>
      <c r="CW1914" s="15"/>
      <c r="CX1914" s="15"/>
      <c r="CY1914" s="15"/>
      <c r="CZ1914" s="15"/>
      <c r="DA1914" s="15"/>
      <c r="DB1914" s="16">
        <f t="shared" si="891"/>
        <v>0</v>
      </c>
      <c r="DC1914" s="16">
        <f t="shared" si="892"/>
        <v>5987</v>
      </c>
      <c r="DD1914" s="16"/>
      <c r="DE1914" s="16"/>
      <c r="DF1914" s="17"/>
      <c r="DG1914" s="16">
        <v>938</v>
      </c>
      <c r="DH1914" s="16">
        <f t="shared" si="893"/>
        <v>523027</v>
      </c>
      <c r="DI1914" s="16">
        <f t="shared" si="893"/>
        <v>30</v>
      </c>
      <c r="DJ1914" s="16">
        <f t="shared" si="894"/>
        <v>5987</v>
      </c>
      <c r="DK1914" s="16">
        <f t="shared" si="895"/>
        <v>33</v>
      </c>
      <c r="DL1914" s="16">
        <f t="shared" si="895"/>
        <v>5987</v>
      </c>
      <c r="DM1914" s="13">
        <v>0</v>
      </c>
      <c r="DN1914" s="16">
        <v>706</v>
      </c>
      <c r="DO1914" s="16"/>
      <c r="DP1914" s="16"/>
      <c r="DQ1914" s="16"/>
      <c r="DR1914" s="16"/>
      <c r="DS1914" s="16"/>
      <c r="DT1914" s="16"/>
      <c r="DU1914" s="16"/>
      <c r="DV1914" s="16"/>
      <c r="DW1914" s="138"/>
      <c r="DX1914" s="137"/>
      <c r="DY1914" s="137"/>
      <c r="DZ1914" s="17"/>
      <c r="EA1914" s="15"/>
      <c r="EB1914" s="15"/>
      <c r="EC1914" s="15"/>
      <c r="ED1914" s="15"/>
    </row>
    <row r="1915" spans="1:134" ht="15" hidden="1" customHeight="1" x14ac:dyDescent="0.3">
      <c r="A1915" s="220"/>
      <c r="B1915" s="139"/>
      <c r="C1915" s="561">
        <v>3</v>
      </c>
      <c r="D1915" s="12"/>
      <c r="E1915" s="12"/>
      <c r="F1915" s="12"/>
      <c r="G1915" s="12"/>
      <c r="H1915" s="12"/>
      <c r="I1915" s="12"/>
      <c r="J1915" s="12"/>
      <c r="K1915" s="12"/>
      <c r="L1915" s="12"/>
      <c r="M1915" s="12"/>
      <c r="N1915" s="12"/>
      <c r="O1915" s="12"/>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8">
        <f t="shared" si="896"/>
        <v>0</v>
      </c>
      <c r="AK1915" s="129">
        <v>523028</v>
      </c>
      <c r="AL1915" s="129">
        <v>30</v>
      </c>
      <c r="AM1915" s="130" t="s">
        <v>165</v>
      </c>
      <c r="AN1915" s="131" t="s">
        <v>2929</v>
      </c>
      <c r="AO1915" s="131" t="s">
        <v>2924</v>
      </c>
      <c r="AP1915" s="131" t="s">
        <v>2929</v>
      </c>
      <c r="AT1915" s="12"/>
      <c r="AU1915" s="12"/>
      <c r="AV1915" s="12"/>
      <c r="AW1915" s="12"/>
      <c r="AX1915" s="12"/>
      <c r="AY1915" s="12"/>
      <c r="AZ1915" s="12"/>
      <c r="BA1915" s="12"/>
      <c r="BB1915" s="14"/>
      <c r="BC1915" s="14"/>
      <c r="BD1915" s="15"/>
      <c r="BE1915" s="137" t="s">
        <v>2930</v>
      </c>
      <c r="BF1915" s="11"/>
      <c r="BG1915" s="11"/>
      <c r="BH1915" s="11"/>
      <c r="BI1915" s="11"/>
      <c r="BJ1915" s="11"/>
      <c r="BK1915" s="11"/>
      <c r="BL1915" s="11"/>
      <c r="BM1915" s="11"/>
      <c r="BN1915" s="11"/>
      <c r="BO1915" s="11"/>
      <c r="BP1915" s="11"/>
      <c r="BQ1915" s="11"/>
      <c r="BR1915" s="11"/>
      <c r="BS1915" s="11"/>
      <c r="BT1915" s="11"/>
      <c r="BU1915" s="11"/>
      <c r="BV1915" s="15"/>
      <c r="BW1915" s="15"/>
      <c r="BX1915" s="15"/>
      <c r="BY1915" s="15"/>
      <c r="BZ1915" s="15"/>
      <c r="CA1915" s="15"/>
      <c r="CB1915" s="15"/>
      <c r="CC1915" s="15"/>
      <c r="CD1915" s="15"/>
      <c r="CE1915" s="15"/>
      <c r="CF1915" s="15"/>
      <c r="CG1915" s="15"/>
      <c r="CH1915" s="15"/>
      <c r="CI1915" s="15"/>
      <c r="CJ1915" s="15"/>
      <c r="CK1915" s="15"/>
      <c r="CL1915" s="15"/>
      <c r="CM1915" s="15"/>
      <c r="CN1915" s="15"/>
      <c r="CO1915" s="15"/>
      <c r="CP1915" s="15"/>
      <c r="CQ1915" s="15"/>
      <c r="CR1915" s="15"/>
      <c r="CS1915" s="15"/>
      <c r="CT1915" s="15"/>
      <c r="CU1915" s="15"/>
      <c r="CV1915" s="15"/>
      <c r="CW1915" s="15"/>
      <c r="CX1915" s="15"/>
      <c r="CY1915" s="15"/>
      <c r="CZ1915" s="15"/>
      <c r="DA1915" s="15"/>
      <c r="DB1915" s="16">
        <f t="shared" si="891"/>
        <v>0</v>
      </c>
      <c r="DC1915" s="16">
        <f t="shared" si="892"/>
        <v>6003</v>
      </c>
      <c r="DD1915" s="16"/>
      <c r="DE1915" s="16"/>
      <c r="DF1915" s="17"/>
      <c r="DG1915" s="16">
        <v>939</v>
      </c>
      <c r="DH1915" s="16">
        <f t="shared" si="893"/>
        <v>523028</v>
      </c>
      <c r="DI1915" s="16">
        <f t="shared" si="893"/>
        <v>30</v>
      </c>
      <c r="DJ1915" s="16">
        <f t="shared" si="894"/>
        <v>6003</v>
      </c>
      <c r="DK1915" s="16">
        <f t="shared" si="895"/>
        <v>33</v>
      </c>
      <c r="DL1915" s="16">
        <f t="shared" si="895"/>
        <v>6003</v>
      </c>
      <c r="DM1915" s="13">
        <v>0</v>
      </c>
      <c r="DN1915" s="16">
        <v>706</v>
      </c>
      <c r="DO1915" s="16"/>
      <c r="DP1915" s="16"/>
      <c r="DQ1915" s="16"/>
      <c r="DR1915" s="16"/>
      <c r="DS1915" s="16"/>
      <c r="DT1915" s="16"/>
      <c r="DU1915" s="16"/>
      <c r="DV1915" s="16"/>
      <c r="DW1915" s="138"/>
      <c r="DX1915" s="137"/>
      <c r="DY1915" s="137"/>
      <c r="DZ1915" s="17"/>
      <c r="EA1915" s="15"/>
      <c r="EB1915" s="15"/>
      <c r="EC1915" s="15"/>
      <c r="ED1915" s="15"/>
    </row>
    <row r="1916" spans="1:134" ht="15" hidden="1" customHeight="1" x14ac:dyDescent="0.3">
      <c r="A1916" s="220"/>
      <c r="B1916" s="337" t="s">
        <v>2803</v>
      </c>
      <c r="C1916" s="561">
        <v>4</v>
      </c>
      <c r="D1916" s="12"/>
      <c r="E1916" s="12"/>
      <c r="F1916" s="12"/>
      <c r="G1916" s="12"/>
      <c r="H1916" s="12"/>
      <c r="I1916" s="12"/>
      <c r="J1916" s="12"/>
      <c r="K1916" s="12"/>
      <c r="L1916" s="12"/>
      <c r="M1916" s="12"/>
      <c r="N1916" s="12"/>
      <c r="O1916" s="12"/>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8">
        <f t="shared" si="896"/>
        <v>0</v>
      </c>
      <c r="AK1916" s="129">
        <v>523029</v>
      </c>
      <c r="AL1916" s="129">
        <v>30</v>
      </c>
      <c r="AM1916" s="130" t="s">
        <v>165</v>
      </c>
      <c r="AN1916" s="131" t="s">
        <v>2931</v>
      </c>
      <c r="AO1916" s="131" t="s">
        <v>2924</v>
      </c>
      <c r="AP1916" s="131" t="s">
        <v>2931</v>
      </c>
      <c r="AT1916" s="12"/>
      <c r="AU1916" s="12"/>
      <c r="AV1916" s="12"/>
      <c r="AW1916" s="12"/>
      <c r="AX1916" s="12"/>
      <c r="AY1916" s="12"/>
      <c r="AZ1916" s="12"/>
      <c r="BA1916" s="12"/>
      <c r="BB1916" s="14"/>
      <c r="BC1916" s="14"/>
      <c r="BD1916" s="15"/>
      <c r="BE1916" s="137" t="s">
        <v>2932</v>
      </c>
      <c r="BF1916" s="11"/>
      <c r="BG1916" s="11"/>
      <c r="BH1916" s="11"/>
      <c r="BI1916" s="11"/>
      <c r="BJ1916" s="11"/>
      <c r="BK1916" s="11"/>
      <c r="BL1916" s="11"/>
      <c r="BM1916" s="11"/>
      <c r="BN1916" s="11"/>
      <c r="BO1916" s="11"/>
      <c r="BP1916" s="11"/>
      <c r="BQ1916" s="11"/>
      <c r="BR1916" s="11"/>
      <c r="BS1916" s="11"/>
      <c r="BT1916" s="11"/>
      <c r="BU1916" s="11"/>
      <c r="BV1916" s="15"/>
      <c r="BW1916" s="15"/>
      <c r="BX1916" s="15"/>
      <c r="BY1916" s="15"/>
      <c r="BZ1916" s="15"/>
      <c r="CA1916" s="15"/>
      <c r="CB1916" s="15"/>
      <c r="CC1916" s="15"/>
      <c r="CD1916" s="15"/>
      <c r="CE1916" s="15"/>
      <c r="CF1916" s="15"/>
      <c r="CG1916" s="15"/>
      <c r="CH1916" s="15"/>
      <c r="CI1916" s="15"/>
      <c r="CJ1916" s="15"/>
      <c r="CK1916" s="15"/>
      <c r="CL1916" s="15"/>
      <c r="CM1916" s="15"/>
      <c r="CN1916" s="15"/>
      <c r="CO1916" s="15"/>
      <c r="CP1916" s="15"/>
      <c r="CQ1916" s="15"/>
      <c r="CR1916" s="15"/>
      <c r="CS1916" s="15"/>
      <c r="CT1916" s="15"/>
      <c r="CU1916" s="15"/>
      <c r="CV1916" s="15"/>
      <c r="CW1916" s="15"/>
      <c r="CX1916" s="15"/>
      <c r="CY1916" s="15"/>
      <c r="CZ1916" s="15"/>
      <c r="DA1916" s="15"/>
      <c r="DB1916" s="16">
        <f t="shared" si="891"/>
        <v>0</v>
      </c>
      <c r="DC1916" s="16">
        <f t="shared" si="892"/>
        <v>6019</v>
      </c>
      <c r="DD1916" s="16"/>
      <c r="DE1916" s="16"/>
      <c r="DF1916" s="17"/>
      <c r="DG1916" s="16">
        <v>940</v>
      </c>
      <c r="DH1916" s="16">
        <f t="shared" si="893"/>
        <v>523029</v>
      </c>
      <c r="DI1916" s="16">
        <f t="shared" si="893"/>
        <v>30</v>
      </c>
      <c r="DJ1916" s="16">
        <f t="shared" si="894"/>
        <v>6019</v>
      </c>
      <c r="DK1916" s="16">
        <f t="shared" si="895"/>
        <v>33</v>
      </c>
      <c r="DL1916" s="16">
        <f t="shared" si="895"/>
        <v>6019</v>
      </c>
      <c r="DM1916" s="13">
        <v>0</v>
      </c>
      <c r="DN1916" s="16">
        <v>706</v>
      </c>
      <c r="DO1916" s="16"/>
      <c r="DP1916" s="16"/>
      <c r="DQ1916" s="16"/>
      <c r="DR1916" s="16"/>
      <c r="DS1916" s="16"/>
      <c r="DT1916" s="16"/>
      <c r="DU1916" s="16"/>
      <c r="DV1916" s="16"/>
      <c r="DW1916" s="138"/>
      <c r="DX1916" s="137"/>
      <c r="DY1916" s="137"/>
      <c r="DZ1916" s="17"/>
      <c r="EA1916" s="15"/>
      <c r="EB1916" s="15"/>
      <c r="EC1916" s="15"/>
      <c r="ED1916" s="15"/>
    </row>
    <row r="1917" spans="1:134" ht="15" hidden="1" customHeight="1" x14ac:dyDescent="0.3">
      <c r="A1917" s="154"/>
      <c r="B1917" s="337" t="s">
        <v>2806</v>
      </c>
      <c r="C1917" s="561">
        <v>5</v>
      </c>
      <c r="D1917" s="12"/>
      <c r="E1917" s="12"/>
      <c r="F1917" s="12"/>
      <c r="G1917" s="12"/>
      <c r="H1917" s="12"/>
      <c r="I1917" s="12"/>
      <c r="J1917" s="12"/>
      <c r="K1917" s="12"/>
      <c r="L1917" s="12"/>
      <c r="M1917" s="12"/>
      <c r="N1917" s="12"/>
      <c r="O1917" s="12"/>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8">
        <f t="shared" si="896"/>
        <v>0</v>
      </c>
      <c r="AK1917" s="129">
        <v>523030</v>
      </c>
      <c r="AL1917" s="129">
        <v>30</v>
      </c>
      <c r="AM1917" s="130" t="s">
        <v>165</v>
      </c>
      <c r="AN1917" s="131" t="s">
        <v>2933</v>
      </c>
      <c r="AO1917" s="131" t="s">
        <v>2924</v>
      </c>
      <c r="AP1917" s="131" t="s">
        <v>2933</v>
      </c>
      <c r="AT1917" s="12"/>
      <c r="AU1917" s="12"/>
      <c r="AV1917" s="12"/>
      <c r="AW1917" s="12"/>
      <c r="AX1917" s="12"/>
      <c r="AY1917" s="12"/>
      <c r="AZ1917" s="12"/>
      <c r="BA1917" s="12"/>
      <c r="BB1917" s="14"/>
      <c r="BC1917" s="14"/>
      <c r="BD1917" s="15"/>
      <c r="BE1917" s="137" t="s">
        <v>2934</v>
      </c>
      <c r="BF1917" s="11"/>
      <c r="BG1917" s="11"/>
      <c r="BH1917" s="11"/>
      <c r="BI1917" s="11"/>
      <c r="BJ1917" s="11"/>
      <c r="BK1917" s="11"/>
      <c r="BL1917" s="11"/>
      <c r="BM1917" s="11"/>
      <c r="BN1917" s="11"/>
      <c r="BO1917" s="11"/>
      <c r="BP1917" s="11"/>
      <c r="BQ1917" s="11"/>
      <c r="BR1917" s="11"/>
      <c r="BS1917" s="11"/>
      <c r="BT1917" s="11"/>
      <c r="BU1917" s="11"/>
      <c r="BV1917" s="15"/>
      <c r="BW1917" s="15"/>
      <c r="BX1917" s="15"/>
      <c r="BY1917" s="15"/>
      <c r="BZ1917" s="15"/>
      <c r="CA1917" s="15"/>
      <c r="CB1917" s="15"/>
      <c r="CC1917" s="15"/>
      <c r="CD1917" s="15"/>
      <c r="CE1917" s="15"/>
      <c r="CF1917" s="15"/>
      <c r="CG1917" s="15"/>
      <c r="CH1917" s="15"/>
      <c r="CI1917" s="15"/>
      <c r="CJ1917" s="15"/>
      <c r="CK1917" s="15"/>
      <c r="CL1917" s="15"/>
      <c r="CM1917" s="15"/>
      <c r="CN1917" s="15"/>
      <c r="CO1917" s="15"/>
      <c r="CP1917" s="15"/>
      <c r="CQ1917" s="15"/>
      <c r="CR1917" s="15"/>
      <c r="CS1917" s="15"/>
      <c r="CT1917" s="15"/>
      <c r="CU1917" s="15"/>
      <c r="CV1917" s="15"/>
      <c r="CW1917" s="15"/>
      <c r="CX1917" s="15"/>
      <c r="CY1917" s="15"/>
      <c r="CZ1917" s="15"/>
      <c r="DA1917" s="15"/>
      <c r="DB1917" s="16">
        <f t="shared" si="891"/>
        <v>0</v>
      </c>
      <c r="DC1917" s="16">
        <f t="shared" si="892"/>
        <v>6034</v>
      </c>
      <c r="DD1917" s="16"/>
      <c r="DE1917" s="16"/>
      <c r="DF1917" s="17"/>
      <c r="DG1917" s="16">
        <v>941</v>
      </c>
      <c r="DH1917" s="16">
        <f t="shared" si="893"/>
        <v>523030</v>
      </c>
      <c r="DI1917" s="16">
        <f t="shared" si="893"/>
        <v>30</v>
      </c>
      <c r="DJ1917" s="16">
        <f t="shared" si="894"/>
        <v>6034</v>
      </c>
      <c r="DK1917" s="16">
        <f t="shared" si="895"/>
        <v>33</v>
      </c>
      <c r="DL1917" s="16">
        <f t="shared" si="895"/>
        <v>6034</v>
      </c>
      <c r="DM1917" s="13">
        <v>0</v>
      </c>
      <c r="DN1917" s="16">
        <v>706</v>
      </c>
      <c r="DO1917" s="16"/>
      <c r="DP1917" s="16"/>
      <c r="DQ1917" s="16"/>
      <c r="DR1917" s="16"/>
      <c r="DS1917" s="16"/>
      <c r="DT1917" s="16"/>
      <c r="DU1917" s="16"/>
      <c r="DV1917" s="16"/>
      <c r="DW1917" s="138"/>
      <c r="DX1917" s="137"/>
      <c r="DY1917" s="137"/>
      <c r="DZ1917" s="17"/>
      <c r="EA1917" s="15"/>
      <c r="EB1917" s="15"/>
      <c r="EC1917" s="15"/>
      <c r="ED1917" s="15"/>
    </row>
    <row r="1918" spans="1:134" ht="15" hidden="1" customHeight="1" x14ac:dyDescent="0.3">
      <c r="A1918" s="153"/>
      <c r="B1918" s="337" t="s">
        <v>2809</v>
      </c>
      <c r="C1918" s="561">
        <v>6</v>
      </c>
      <c r="D1918" s="12"/>
      <c r="E1918" s="12"/>
      <c r="F1918" s="12"/>
      <c r="G1918" s="12"/>
      <c r="H1918" s="12"/>
      <c r="I1918" s="12"/>
      <c r="J1918" s="12"/>
      <c r="K1918" s="12"/>
      <c r="L1918" s="12"/>
      <c r="M1918" s="12"/>
      <c r="N1918" s="12"/>
      <c r="O1918" s="12"/>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8">
        <f t="shared" si="896"/>
        <v>0</v>
      </c>
      <c r="AK1918" s="129">
        <v>523031</v>
      </c>
      <c r="AL1918" s="129">
        <v>30</v>
      </c>
      <c r="AM1918" s="130" t="s">
        <v>165</v>
      </c>
      <c r="AN1918" s="131" t="s">
        <v>392</v>
      </c>
      <c r="AO1918" s="131" t="s">
        <v>2924</v>
      </c>
      <c r="AP1918" s="131" t="s">
        <v>392</v>
      </c>
      <c r="AT1918" s="12"/>
      <c r="AU1918" s="12"/>
      <c r="AV1918" s="12"/>
      <c r="AW1918" s="12"/>
      <c r="AX1918" s="12"/>
      <c r="AY1918" s="12"/>
      <c r="AZ1918" s="12"/>
      <c r="BA1918" s="12"/>
      <c r="BB1918" s="14"/>
      <c r="BC1918" s="14"/>
      <c r="BD1918" s="15"/>
      <c r="BE1918" s="137" t="s">
        <v>2935</v>
      </c>
      <c r="BF1918" s="11"/>
      <c r="BG1918" s="11"/>
      <c r="BH1918" s="11"/>
      <c r="BI1918" s="11"/>
      <c r="BJ1918" s="11"/>
      <c r="BK1918" s="11"/>
      <c r="BL1918" s="11"/>
      <c r="BM1918" s="11"/>
      <c r="BN1918" s="11"/>
      <c r="BO1918" s="11"/>
      <c r="BP1918" s="11"/>
      <c r="BQ1918" s="11"/>
      <c r="BR1918" s="11"/>
      <c r="BS1918" s="11"/>
      <c r="BT1918" s="11"/>
      <c r="BU1918" s="11"/>
      <c r="BV1918" s="15"/>
      <c r="BW1918" s="15"/>
      <c r="BX1918" s="15"/>
      <c r="BY1918" s="15"/>
      <c r="BZ1918" s="15"/>
      <c r="CA1918" s="15"/>
      <c r="CB1918" s="15"/>
      <c r="CC1918" s="15"/>
      <c r="CD1918" s="15"/>
      <c r="CE1918" s="15"/>
      <c r="CF1918" s="15"/>
      <c r="CG1918" s="15"/>
      <c r="CH1918" s="15"/>
      <c r="CI1918" s="15"/>
      <c r="CJ1918" s="15"/>
      <c r="CK1918" s="15"/>
      <c r="CL1918" s="15"/>
      <c r="CM1918" s="15"/>
      <c r="CN1918" s="15"/>
      <c r="CO1918" s="15"/>
      <c r="CP1918" s="15"/>
      <c r="CQ1918" s="15"/>
      <c r="CR1918" s="15"/>
      <c r="CS1918" s="15"/>
      <c r="CT1918" s="15"/>
      <c r="CU1918" s="15"/>
      <c r="CV1918" s="15"/>
      <c r="CW1918" s="15"/>
      <c r="CX1918" s="15"/>
      <c r="CY1918" s="15"/>
      <c r="CZ1918" s="15"/>
      <c r="DA1918" s="15"/>
      <c r="DB1918" s="16">
        <f t="shared" si="891"/>
        <v>0</v>
      </c>
      <c r="DC1918" s="16">
        <f t="shared" si="892"/>
        <v>6146</v>
      </c>
      <c r="DD1918" s="16"/>
      <c r="DE1918" s="16"/>
      <c r="DF1918" s="17"/>
      <c r="DG1918" s="16">
        <v>942</v>
      </c>
      <c r="DH1918" s="16">
        <f t="shared" si="893"/>
        <v>523031</v>
      </c>
      <c r="DI1918" s="16">
        <f t="shared" si="893"/>
        <v>30</v>
      </c>
      <c r="DJ1918" s="16">
        <f t="shared" si="894"/>
        <v>6146</v>
      </c>
      <c r="DK1918" s="16">
        <f t="shared" si="895"/>
        <v>33</v>
      </c>
      <c r="DL1918" s="16">
        <f t="shared" si="895"/>
        <v>6146</v>
      </c>
      <c r="DM1918" s="13">
        <v>0</v>
      </c>
      <c r="DN1918" s="16">
        <v>706</v>
      </c>
      <c r="DO1918" s="16"/>
      <c r="DP1918" s="16"/>
      <c r="DQ1918" s="16"/>
      <c r="DR1918" s="16"/>
      <c r="DS1918" s="16"/>
      <c r="DT1918" s="16"/>
      <c r="DU1918" s="16"/>
      <c r="DV1918" s="16"/>
      <c r="DW1918" s="138"/>
      <c r="DX1918" s="137"/>
      <c r="DY1918" s="137"/>
      <c r="DZ1918" s="17"/>
      <c r="EA1918" s="15"/>
      <c r="EB1918" s="15"/>
      <c r="EC1918" s="15"/>
      <c r="ED1918" s="15"/>
    </row>
    <row r="1919" spans="1:134" ht="15" hidden="1" customHeight="1" x14ac:dyDescent="0.3">
      <c r="A1919" s="153"/>
      <c r="B1919" s="139"/>
      <c r="C1919" s="561">
        <v>7</v>
      </c>
      <c r="D1919" s="12"/>
      <c r="E1919" s="12"/>
      <c r="F1919" s="12"/>
      <c r="G1919" s="12"/>
      <c r="H1919" s="12"/>
      <c r="I1919" s="12"/>
      <c r="J1919" s="12"/>
      <c r="K1919" s="12"/>
      <c r="L1919" s="12"/>
      <c r="M1919" s="12"/>
      <c r="N1919" s="12"/>
      <c r="O1919" s="12"/>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8">
        <f t="shared" si="896"/>
        <v>0</v>
      </c>
      <c r="AK1919" s="129">
        <v>523032</v>
      </c>
      <c r="AL1919" s="129">
        <v>30</v>
      </c>
      <c r="AM1919" s="130" t="s">
        <v>165</v>
      </c>
      <c r="AN1919" s="131" t="s">
        <v>2936</v>
      </c>
      <c r="AO1919" s="131" t="s">
        <v>2924</v>
      </c>
      <c r="AP1919" s="131" t="s">
        <v>2936</v>
      </c>
      <c r="AT1919" s="12"/>
      <c r="AU1919" s="12"/>
      <c r="AV1919" s="12"/>
      <c r="AW1919" s="12"/>
      <c r="AX1919" s="12"/>
      <c r="AY1919" s="12"/>
      <c r="AZ1919" s="12"/>
      <c r="BA1919" s="12"/>
      <c r="BB1919" s="14"/>
      <c r="BC1919" s="14"/>
      <c r="BD1919" s="15"/>
      <c r="BE1919" s="137" t="s">
        <v>2937</v>
      </c>
      <c r="BF1919" s="11"/>
      <c r="BG1919" s="11"/>
      <c r="BH1919" s="11"/>
      <c r="BI1919" s="11"/>
      <c r="BJ1919" s="11"/>
      <c r="BK1919" s="11"/>
      <c r="BL1919" s="11"/>
      <c r="BM1919" s="11"/>
      <c r="BN1919" s="11"/>
      <c r="BO1919" s="11"/>
      <c r="BP1919" s="11"/>
      <c r="BQ1919" s="11"/>
      <c r="BR1919" s="11"/>
      <c r="BS1919" s="11"/>
      <c r="BT1919" s="11"/>
      <c r="BU1919" s="11"/>
      <c r="BV1919" s="15"/>
      <c r="BW1919" s="15"/>
      <c r="BX1919" s="15"/>
      <c r="BY1919" s="15"/>
      <c r="BZ1919" s="15"/>
      <c r="CA1919" s="15"/>
      <c r="CB1919" s="15"/>
      <c r="CC1919" s="15"/>
      <c r="CD1919" s="15"/>
      <c r="CE1919" s="15"/>
      <c r="CF1919" s="15"/>
      <c r="CG1919" s="15"/>
      <c r="CH1919" s="15"/>
      <c r="CI1919" s="15"/>
      <c r="CJ1919" s="15"/>
      <c r="CK1919" s="15"/>
      <c r="CL1919" s="15"/>
      <c r="CM1919" s="15"/>
      <c r="CN1919" s="15"/>
      <c r="CO1919" s="15"/>
      <c r="CP1919" s="15"/>
      <c r="CQ1919" s="15"/>
      <c r="CR1919" s="15"/>
      <c r="CS1919" s="15"/>
      <c r="CT1919" s="15"/>
      <c r="CU1919" s="15"/>
      <c r="CV1919" s="15"/>
      <c r="CW1919" s="15"/>
      <c r="CX1919" s="15"/>
      <c r="CY1919" s="15"/>
      <c r="CZ1919" s="15"/>
      <c r="DA1919" s="15"/>
      <c r="DB1919" s="16">
        <f t="shared" si="891"/>
        <v>0</v>
      </c>
      <c r="DC1919" s="16">
        <f t="shared" si="892"/>
        <v>6162</v>
      </c>
      <c r="DD1919" s="16"/>
      <c r="DE1919" s="16"/>
      <c r="DF1919" s="17"/>
      <c r="DG1919" s="16">
        <v>943</v>
      </c>
      <c r="DH1919" s="16">
        <f t="shared" si="893"/>
        <v>523032</v>
      </c>
      <c r="DI1919" s="16">
        <f t="shared" si="893"/>
        <v>30</v>
      </c>
      <c r="DJ1919" s="16">
        <f t="shared" si="894"/>
        <v>6162</v>
      </c>
      <c r="DK1919" s="16">
        <f t="shared" si="895"/>
        <v>33</v>
      </c>
      <c r="DL1919" s="16">
        <f t="shared" si="895"/>
        <v>6162</v>
      </c>
      <c r="DM1919" s="13">
        <v>0</v>
      </c>
      <c r="DN1919" s="16">
        <v>706</v>
      </c>
      <c r="DO1919" s="16"/>
      <c r="DP1919" s="16"/>
      <c r="DQ1919" s="16"/>
      <c r="DR1919" s="16"/>
      <c r="DS1919" s="16"/>
      <c r="DT1919" s="16"/>
      <c r="DU1919" s="16"/>
      <c r="DV1919" s="16"/>
      <c r="DW1919" s="138"/>
      <c r="DX1919" s="137"/>
      <c r="DY1919" s="137"/>
      <c r="DZ1919" s="17"/>
      <c r="EA1919" s="15"/>
      <c r="EB1919" s="15"/>
      <c r="EC1919" s="15"/>
      <c r="ED1919" s="15"/>
    </row>
    <row r="1920" spans="1:134" ht="15" hidden="1" customHeight="1" x14ac:dyDescent="0.3">
      <c r="A1920" s="340"/>
      <c r="B1920" s="139"/>
      <c r="C1920" s="561">
        <v>8</v>
      </c>
      <c r="D1920" s="12"/>
      <c r="E1920" s="12"/>
      <c r="F1920" s="12"/>
      <c r="G1920" s="12"/>
      <c r="H1920" s="12"/>
      <c r="I1920" s="12"/>
      <c r="J1920" s="12"/>
      <c r="K1920" s="12"/>
      <c r="L1920" s="12"/>
      <c r="M1920" s="12"/>
      <c r="N1920" s="12"/>
      <c r="O1920" s="12"/>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8">
        <f t="shared" si="896"/>
        <v>0</v>
      </c>
      <c r="AK1920" s="129">
        <v>523033</v>
      </c>
      <c r="AL1920" s="129">
        <v>30</v>
      </c>
      <c r="AM1920" s="130" t="s">
        <v>165</v>
      </c>
      <c r="AN1920" s="131" t="s">
        <v>2938</v>
      </c>
      <c r="AO1920" s="131" t="s">
        <v>2924</v>
      </c>
      <c r="AP1920" s="131" t="s">
        <v>2938</v>
      </c>
      <c r="AT1920" s="12"/>
      <c r="AU1920" s="12"/>
      <c r="AV1920" s="12"/>
      <c r="AW1920" s="12"/>
      <c r="AX1920" s="12"/>
      <c r="AY1920" s="12"/>
      <c r="AZ1920" s="12"/>
      <c r="BA1920" s="12"/>
      <c r="BB1920" s="14"/>
      <c r="BC1920" s="14"/>
      <c r="BD1920" s="15"/>
      <c r="BE1920" s="137" t="s">
        <v>2939</v>
      </c>
      <c r="BF1920" s="11"/>
      <c r="BG1920" s="11"/>
      <c r="BH1920" s="11"/>
      <c r="BI1920" s="11"/>
      <c r="BJ1920" s="11"/>
      <c r="BK1920" s="11"/>
      <c r="BL1920" s="11"/>
      <c r="BM1920" s="11"/>
      <c r="BN1920" s="11"/>
      <c r="BO1920" s="11"/>
      <c r="BP1920" s="11"/>
      <c r="BQ1920" s="11"/>
      <c r="BR1920" s="11"/>
      <c r="BS1920" s="11"/>
      <c r="BT1920" s="11"/>
      <c r="BU1920" s="11"/>
      <c r="BV1920" s="15"/>
      <c r="BW1920" s="15"/>
      <c r="BX1920" s="15"/>
      <c r="BY1920" s="15"/>
      <c r="BZ1920" s="15"/>
      <c r="CA1920" s="15"/>
      <c r="CB1920" s="15"/>
      <c r="CC1920" s="15"/>
      <c r="CD1920" s="15"/>
      <c r="CE1920" s="15"/>
      <c r="CF1920" s="15"/>
      <c r="CG1920" s="15"/>
      <c r="CH1920" s="15"/>
      <c r="CI1920" s="15"/>
      <c r="CJ1920" s="15"/>
      <c r="CK1920" s="15"/>
      <c r="CL1920" s="15"/>
      <c r="CM1920" s="15"/>
      <c r="CN1920" s="15"/>
      <c r="CO1920" s="15"/>
      <c r="CP1920" s="15"/>
      <c r="CQ1920" s="15"/>
      <c r="CR1920" s="15"/>
      <c r="CS1920" s="15"/>
      <c r="CT1920" s="15"/>
      <c r="CU1920" s="15"/>
      <c r="CV1920" s="15"/>
      <c r="CW1920" s="15"/>
      <c r="CX1920" s="15"/>
      <c r="CY1920" s="15"/>
      <c r="CZ1920" s="15"/>
      <c r="DA1920" s="15"/>
      <c r="DB1920" s="16">
        <f t="shared" si="891"/>
        <v>0</v>
      </c>
      <c r="DC1920" s="16">
        <f t="shared" si="892"/>
        <v>6178</v>
      </c>
      <c r="DD1920" s="16"/>
      <c r="DE1920" s="16"/>
      <c r="DF1920" s="17"/>
      <c r="DG1920" s="16">
        <v>944</v>
      </c>
      <c r="DH1920" s="16">
        <f t="shared" si="893"/>
        <v>523033</v>
      </c>
      <c r="DI1920" s="16">
        <f t="shared" si="893"/>
        <v>30</v>
      </c>
      <c r="DJ1920" s="16">
        <f t="shared" si="894"/>
        <v>6178</v>
      </c>
      <c r="DK1920" s="16">
        <f t="shared" si="895"/>
        <v>33</v>
      </c>
      <c r="DL1920" s="16">
        <f t="shared" si="895"/>
        <v>6178</v>
      </c>
      <c r="DM1920" s="13">
        <v>0</v>
      </c>
      <c r="DN1920" s="16">
        <v>706</v>
      </c>
      <c r="DO1920" s="16"/>
      <c r="DP1920" s="16"/>
      <c r="DQ1920" s="16"/>
      <c r="DR1920" s="16"/>
      <c r="DS1920" s="16"/>
      <c r="DT1920" s="16"/>
      <c r="DU1920" s="16"/>
      <c r="DV1920" s="16"/>
      <c r="DW1920" s="138"/>
      <c r="DX1920" s="137"/>
      <c r="DY1920" s="137"/>
      <c r="DZ1920" s="17"/>
      <c r="EA1920" s="15"/>
      <c r="EB1920" s="15"/>
      <c r="EC1920" s="15"/>
      <c r="ED1920" s="15"/>
    </row>
    <row r="1921" spans="1:134" ht="15" hidden="1" customHeight="1" x14ac:dyDescent="0.3">
      <c r="A1921" s="220"/>
      <c r="B1921" s="139"/>
      <c r="C1921" s="561">
        <v>9</v>
      </c>
      <c r="D1921" s="12"/>
      <c r="E1921" s="12"/>
      <c r="F1921" s="12"/>
      <c r="G1921" s="12"/>
      <c r="H1921" s="12"/>
      <c r="I1921" s="12"/>
      <c r="J1921" s="12"/>
      <c r="K1921" s="12"/>
      <c r="L1921" s="12"/>
      <c r="M1921" s="12"/>
      <c r="N1921" s="12"/>
      <c r="O1921" s="12"/>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8">
        <f t="shared" si="896"/>
        <v>0</v>
      </c>
      <c r="AK1921" s="129">
        <v>523101</v>
      </c>
      <c r="AL1921" s="129">
        <v>30</v>
      </c>
      <c r="AM1921" s="130" t="s">
        <v>165</v>
      </c>
      <c r="AN1921" s="131" t="s">
        <v>2940</v>
      </c>
      <c r="AO1921" s="131" t="s">
        <v>2924</v>
      </c>
      <c r="AP1921" s="131" t="s">
        <v>2940</v>
      </c>
      <c r="AT1921" s="12"/>
      <c r="AU1921" s="12"/>
      <c r="AV1921" s="12"/>
      <c r="AW1921" s="12"/>
      <c r="AX1921" s="12"/>
      <c r="AY1921" s="12"/>
      <c r="AZ1921" s="12"/>
      <c r="BA1921" s="12"/>
      <c r="BB1921" s="14"/>
      <c r="BC1921" s="14"/>
      <c r="BD1921" s="15"/>
      <c r="BE1921" s="137" t="s">
        <v>2941</v>
      </c>
      <c r="BF1921" s="11"/>
      <c r="BG1921" s="11"/>
      <c r="BH1921" s="11"/>
      <c r="BI1921" s="11"/>
      <c r="BJ1921" s="11"/>
      <c r="BK1921" s="11"/>
      <c r="BL1921" s="11"/>
      <c r="BM1921" s="11"/>
      <c r="BN1921" s="11"/>
      <c r="BO1921" s="11"/>
      <c r="BP1921" s="11"/>
      <c r="BQ1921" s="11"/>
      <c r="BR1921" s="11"/>
      <c r="BS1921" s="11"/>
      <c r="BT1921" s="11"/>
      <c r="BU1921" s="11"/>
      <c r="BV1921" s="15"/>
      <c r="BW1921" s="15"/>
      <c r="BX1921" s="15"/>
      <c r="BY1921" s="15"/>
      <c r="BZ1921" s="15"/>
      <c r="CA1921" s="15"/>
      <c r="CB1921" s="15"/>
      <c r="CC1921" s="15"/>
      <c r="CD1921" s="15"/>
      <c r="CE1921" s="15"/>
      <c r="CF1921" s="15"/>
      <c r="CG1921" s="15"/>
      <c r="CH1921" s="15"/>
      <c r="CI1921" s="15"/>
      <c r="CJ1921" s="15"/>
      <c r="CK1921" s="15"/>
      <c r="CL1921" s="15"/>
      <c r="CM1921" s="15"/>
      <c r="CN1921" s="15"/>
      <c r="CO1921" s="15"/>
      <c r="CP1921" s="15"/>
      <c r="CQ1921" s="15"/>
      <c r="CR1921" s="15"/>
      <c r="CS1921" s="15"/>
      <c r="CT1921" s="15"/>
      <c r="CU1921" s="15"/>
      <c r="CV1921" s="15"/>
      <c r="CW1921" s="15"/>
      <c r="CX1921" s="15"/>
      <c r="CY1921" s="15"/>
      <c r="CZ1921" s="15"/>
      <c r="DA1921" s="15"/>
      <c r="DB1921" s="16">
        <f t="shared" si="891"/>
        <v>0</v>
      </c>
      <c r="DC1921" s="16">
        <f t="shared" si="892"/>
        <v>6068</v>
      </c>
      <c r="DD1921" s="16"/>
      <c r="DE1921" s="16"/>
      <c r="DF1921" s="17"/>
      <c r="DG1921" s="16">
        <v>945</v>
      </c>
      <c r="DH1921" s="16">
        <f t="shared" si="893"/>
        <v>523101</v>
      </c>
      <c r="DI1921" s="16">
        <f t="shared" si="893"/>
        <v>30</v>
      </c>
      <c r="DJ1921" s="16">
        <f t="shared" si="894"/>
        <v>6068</v>
      </c>
      <c r="DK1921" s="16">
        <f t="shared" si="895"/>
        <v>33</v>
      </c>
      <c r="DL1921" s="16">
        <f t="shared" si="895"/>
        <v>6068</v>
      </c>
      <c r="DM1921" s="13">
        <v>0</v>
      </c>
      <c r="DN1921" s="16">
        <v>706</v>
      </c>
      <c r="DO1921" s="16"/>
      <c r="DP1921" s="16"/>
      <c r="DQ1921" s="16"/>
      <c r="DR1921" s="16"/>
      <c r="DS1921" s="16"/>
      <c r="DT1921" s="16"/>
      <c r="DU1921" s="16"/>
      <c r="DV1921" s="16"/>
      <c r="DW1921" s="138"/>
      <c r="DX1921" s="137"/>
      <c r="DY1921" s="137"/>
      <c r="DZ1921" s="17"/>
      <c r="EA1921" s="15"/>
      <c r="EB1921" s="15"/>
      <c r="EC1921" s="15"/>
      <c r="ED1921" s="15"/>
    </row>
    <row r="1922" spans="1:134" ht="15" hidden="1" customHeight="1" x14ac:dyDescent="0.3">
      <c r="A1922" s="154"/>
      <c r="B1922" s="139"/>
      <c r="C1922" s="561">
        <v>10</v>
      </c>
      <c r="D1922" s="12"/>
      <c r="E1922" s="12"/>
      <c r="F1922" s="12"/>
      <c r="G1922" s="12"/>
      <c r="H1922" s="12"/>
      <c r="I1922" s="12"/>
      <c r="J1922" s="12"/>
      <c r="K1922" s="12"/>
      <c r="L1922" s="12"/>
      <c r="M1922" s="12"/>
      <c r="N1922" s="12"/>
      <c r="O1922" s="12"/>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8">
        <f t="shared" si="896"/>
        <v>0</v>
      </c>
      <c r="AK1922" s="129">
        <v>523102</v>
      </c>
      <c r="AL1922" s="129">
        <v>30</v>
      </c>
      <c r="AM1922" s="130" t="s">
        <v>165</v>
      </c>
      <c r="AN1922" s="131" t="s">
        <v>2942</v>
      </c>
      <c r="AO1922" s="131" t="s">
        <v>2924</v>
      </c>
      <c r="AP1922" s="131" t="s">
        <v>2942</v>
      </c>
      <c r="AT1922" s="12"/>
      <c r="AU1922" s="12"/>
      <c r="AV1922" s="12"/>
      <c r="AW1922" s="12"/>
      <c r="AX1922" s="12"/>
      <c r="AY1922" s="12"/>
      <c r="AZ1922" s="12"/>
      <c r="BA1922" s="12"/>
      <c r="BB1922" s="14"/>
      <c r="BC1922" s="14"/>
      <c r="BD1922" s="15"/>
      <c r="BE1922" s="137" t="s">
        <v>2943</v>
      </c>
      <c r="BF1922" s="11"/>
      <c r="BG1922" s="11"/>
      <c r="BH1922" s="11"/>
      <c r="BI1922" s="11"/>
      <c r="BJ1922" s="11"/>
      <c r="BK1922" s="11"/>
      <c r="BL1922" s="11"/>
      <c r="BM1922" s="11"/>
      <c r="BN1922" s="11"/>
      <c r="BO1922" s="11"/>
      <c r="BP1922" s="11"/>
      <c r="BQ1922" s="11"/>
      <c r="BR1922" s="11"/>
      <c r="BS1922" s="11"/>
      <c r="BT1922" s="11"/>
      <c r="BU1922" s="11"/>
      <c r="BV1922" s="15"/>
      <c r="BW1922" s="15"/>
      <c r="BX1922" s="15"/>
      <c r="BY1922" s="15"/>
      <c r="BZ1922" s="15"/>
      <c r="CA1922" s="15"/>
      <c r="CB1922" s="15"/>
      <c r="CC1922" s="15"/>
      <c r="CD1922" s="15"/>
      <c r="CE1922" s="15"/>
      <c r="CF1922" s="15"/>
      <c r="CG1922" s="15"/>
      <c r="CH1922" s="15"/>
      <c r="CI1922" s="15"/>
      <c r="CJ1922" s="15"/>
      <c r="CK1922" s="15"/>
      <c r="CL1922" s="15"/>
      <c r="CM1922" s="15"/>
      <c r="CN1922" s="15"/>
      <c r="CO1922" s="15"/>
      <c r="CP1922" s="15"/>
      <c r="CQ1922" s="15"/>
      <c r="CR1922" s="15"/>
      <c r="CS1922" s="15"/>
      <c r="CT1922" s="15"/>
      <c r="CU1922" s="15"/>
      <c r="CV1922" s="15"/>
      <c r="CW1922" s="15"/>
      <c r="CX1922" s="15"/>
      <c r="CY1922" s="15"/>
      <c r="CZ1922" s="15"/>
      <c r="DA1922" s="15"/>
      <c r="DB1922" s="16">
        <f t="shared" si="891"/>
        <v>0</v>
      </c>
      <c r="DC1922" s="16">
        <f t="shared" si="892"/>
        <v>6069</v>
      </c>
      <c r="DD1922" s="16"/>
      <c r="DE1922" s="16"/>
      <c r="DF1922" s="17"/>
      <c r="DG1922" s="16">
        <v>946</v>
      </c>
      <c r="DH1922" s="16">
        <f t="shared" si="893"/>
        <v>523102</v>
      </c>
      <c r="DI1922" s="16">
        <f t="shared" si="893"/>
        <v>30</v>
      </c>
      <c r="DJ1922" s="16">
        <f t="shared" si="894"/>
        <v>6069</v>
      </c>
      <c r="DK1922" s="16">
        <f t="shared" si="895"/>
        <v>33</v>
      </c>
      <c r="DL1922" s="16">
        <f t="shared" si="895"/>
        <v>6069</v>
      </c>
      <c r="DM1922" s="13">
        <v>0</v>
      </c>
      <c r="DN1922" s="16">
        <v>706</v>
      </c>
      <c r="DO1922" s="16"/>
      <c r="DP1922" s="16"/>
      <c r="DQ1922" s="16"/>
      <c r="DR1922" s="16"/>
      <c r="DS1922" s="16"/>
      <c r="DT1922" s="16"/>
      <c r="DU1922" s="16"/>
      <c r="DV1922" s="16"/>
      <c r="DW1922" s="138"/>
      <c r="DX1922" s="137"/>
      <c r="DY1922" s="137"/>
      <c r="DZ1922" s="17"/>
      <c r="EA1922" s="15"/>
      <c r="EB1922" s="15"/>
      <c r="EC1922" s="15"/>
      <c r="ED1922" s="15"/>
    </row>
    <row r="1923" spans="1:134" ht="15" hidden="1" customHeight="1" x14ac:dyDescent="0.3">
      <c r="A1923" s="123"/>
      <c r="B1923" s="139"/>
      <c r="C1923" s="561">
        <v>11</v>
      </c>
      <c r="D1923" s="12"/>
      <c r="E1923" s="12"/>
      <c r="F1923" s="12"/>
      <c r="G1923" s="12"/>
      <c r="H1923" s="12"/>
      <c r="I1923" s="12"/>
      <c r="J1923" s="12"/>
      <c r="K1923" s="12"/>
      <c r="L1923" s="12"/>
      <c r="M1923" s="12"/>
      <c r="N1923" s="12"/>
      <c r="O1923" s="12"/>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8">
        <f t="shared" si="896"/>
        <v>0</v>
      </c>
      <c r="AK1923" s="129">
        <v>523103</v>
      </c>
      <c r="AL1923" s="129">
        <v>30</v>
      </c>
      <c r="AM1923" s="130" t="s">
        <v>165</v>
      </c>
      <c r="AN1923" s="131" t="s">
        <v>2944</v>
      </c>
      <c r="AO1923" s="131" t="s">
        <v>2924</v>
      </c>
      <c r="AP1923" s="131" t="s">
        <v>2944</v>
      </c>
      <c r="AT1923" s="12"/>
      <c r="AU1923" s="12"/>
      <c r="AV1923" s="12"/>
      <c r="AW1923" s="12"/>
      <c r="AX1923" s="12"/>
      <c r="AY1923" s="12"/>
      <c r="AZ1923" s="12"/>
      <c r="BA1923" s="12"/>
      <c r="BB1923" s="14"/>
      <c r="BC1923" s="14"/>
      <c r="BD1923" s="15"/>
      <c r="BE1923" s="137" t="s">
        <v>2945</v>
      </c>
      <c r="BF1923" s="11"/>
      <c r="BG1923" s="11"/>
      <c r="BH1923" s="11"/>
      <c r="BI1923" s="11"/>
      <c r="BJ1923" s="11"/>
      <c r="BK1923" s="11"/>
      <c r="BL1923" s="11"/>
      <c r="BM1923" s="11"/>
      <c r="BN1923" s="11"/>
      <c r="BO1923" s="11"/>
      <c r="BP1923" s="11"/>
      <c r="BQ1923" s="11"/>
      <c r="BR1923" s="11"/>
      <c r="BS1923" s="11"/>
      <c r="BT1923" s="11"/>
      <c r="BU1923" s="11"/>
      <c r="BV1923" s="15"/>
      <c r="BW1923" s="15"/>
      <c r="BX1923" s="15"/>
      <c r="BY1923" s="15"/>
      <c r="BZ1923" s="15"/>
      <c r="CA1923" s="15"/>
      <c r="CB1923" s="15"/>
      <c r="CC1923" s="15"/>
      <c r="CD1923" s="15"/>
      <c r="CE1923" s="15"/>
      <c r="CF1923" s="15"/>
      <c r="CG1923" s="15"/>
      <c r="CH1923" s="15"/>
      <c r="CI1923" s="15"/>
      <c r="CJ1923" s="15"/>
      <c r="CK1923" s="15"/>
      <c r="CL1923" s="15"/>
      <c r="CM1923" s="15"/>
      <c r="CN1923" s="15"/>
      <c r="CO1923" s="15"/>
      <c r="CP1923" s="15"/>
      <c r="CQ1923" s="15"/>
      <c r="CR1923" s="15"/>
      <c r="CS1923" s="15"/>
      <c r="CT1923" s="15"/>
      <c r="CU1923" s="15"/>
      <c r="CV1923" s="15"/>
      <c r="CW1923" s="15"/>
      <c r="CX1923" s="15"/>
      <c r="CY1923" s="15"/>
      <c r="CZ1923" s="15"/>
      <c r="DA1923" s="15"/>
      <c r="DB1923" s="16">
        <f t="shared" si="891"/>
        <v>0</v>
      </c>
      <c r="DC1923" s="16">
        <f t="shared" si="892"/>
        <v>6070</v>
      </c>
      <c r="DD1923" s="16"/>
      <c r="DE1923" s="16"/>
      <c r="DF1923" s="17"/>
      <c r="DG1923" s="16">
        <v>947</v>
      </c>
      <c r="DH1923" s="16">
        <f t="shared" si="893"/>
        <v>523103</v>
      </c>
      <c r="DI1923" s="16">
        <f t="shared" si="893"/>
        <v>30</v>
      </c>
      <c r="DJ1923" s="16">
        <f t="shared" si="894"/>
        <v>6070</v>
      </c>
      <c r="DK1923" s="16">
        <f t="shared" si="895"/>
        <v>33</v>
      </c>
      <c r="DL1923" s="16">
        <f t="shared" si="895"/>
        <v>6070</v>
      </c>
      <c r="DM1923" s="13">
        <v>0</v>
      </c>
      <c r="DN1923" s="16">
        <v>706</v>
      </c>
      <c r="DO1923" s="16"/>
      <c r="DP1923" s="16"/>
      <c r="DQ1923" s="16"/>
      <c r="DR1923" s="16"/>
      <c r="DS1923" s="16"/>
      <c r="DT1923" s="16"/>
      <c r="DU1923" s="16"/>
      <c r="DV1923" s="16"/>
      <c r="DW1923" s="138"/>
      <c r="DX1923" s="137"/>
      <c r="DY1923" s="137"/>
      <c r="DZ1923" s="17"/>
      <c r="EA1923" s="15"/>
      <c r="EB1923" s="15"/>
      <c r="EC1923" s="15"/>
      <c r="ED1923" s="15"/>
    </row>
    <row r="1924" spans="1:134" ht="15" hidden="1" customHeight="1" x14ac:dyDescent="0.3">
      <c r="A1924" s="123"/>
      <c r="B1924" s="139"/>
      <c r="C1924" s="561">
        <v>12</v>
      </c>
      <c r="D1924" s="12"/>
      <c r="E1924" s="12"/>
      <c r="F1924" s="12"/>
      <c r="G1924" s="12"/>
      <c r="H1924" s="12"/>
      <c r="I1924" s="12"/>
      <c r="J1924" s="12"/>
      <c r="K1924" s="12"/>
      <c r="L1924" s="12"/>
      <c r="M1924" s="12"/>
      <c r="N1924" s="12"/>
      <c r="O1924" s="12"/>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8">
        <f t="shared" si="896"/>
        <v>0</v>
      </c>
      <c r="AK1924" s="129">
        <v>523104</v>
      </c>
      <c r="AL1924" s="129">
        <v>30</v>
      </c>
      <c r="AM1924" s="130" t="s">
        <v>165</v>
      </c>
      <c r="AN1924" s="131" t="s">
        <v>2946</v>
      </c>
      <c r="AO1924" s="131" t="s">
        <v>2924</v>
      </c>
      <c r="AP1924" s="131" t="s">
        <v>2946</v>
      </c>
      <c r="AT1924" s="12"/>
      <c r="AU1924" s="12"/>
      <c r="AV1924" s="12"/>
      <c r="AW1924" s="12"/>
      <c r="AX1924" s="12"/>
      <c r="AY1924" s="12"/>
      <c r="AZ1924" s="12"/>
      <c r="BA1924" s="12"/>
      <c r="BB1924" s="14"/>
      <c r="BC1924" s="14"/>
      <c r="BD1924" s="15"/>
      <c r="BE1924" s="137" t="s">
        <v>2947</v>
      </c>
      <c r="BF1924" s="11"/>
      <c r="BG1924" s="11"/>
      <c r="BH1924" s="11"/>
      <c r="BI1924" s="11"/>
      <c r="BJ1924" s="11"/>
      <c r="BK1924" s="11"/>
      <c r="BL1924" s="11"/>
      <c r="BM1924" s="11"/>
      <c r="BN1924" s="11"/>
      <c r="BO1924" s="11"/>
      <c r="BP1924" s="11"/>
      <c r="BQ1924" s="11"/>
      <c r="BR1924" s="11"/>
      <c r="BS1924" s="11"/>
      <c r="BT1924" s="11"/>
      <c r="BU1924" s="11"/>
      <c r="BV1924" s="15"/>
      <c r="BW1924" s="15"/>
      <c r="BX1924" s="15"/>
      <c r="BY1924" s="15"/>
      <c r="BZ1924" s="15"/>
      <c r="CA1924" s="15"/>
      <c r="CB1924" s="15"/>
      <c r="CC1924" s="15"/>
      <c r="CD1924" s="15"/>
      <c r="CE1924" s="15"/>
      <c r="CF1924" s="15"/>
      <c r="CG1924" s="15"/>
      <c r="CH1924" s="15"/>
      <c r="CI1924" s="15"/>
      <c r="CJ1924" s="15"/>
      <c r="CK1924" s="15"/>
      <c r="CL1924" s="15"/>
      <c r="CM1924" s="15"/>
      <c r="CN1924" s="15"/>
      <c r="CO1924" s="15"/>
      <c r="CP1924" s="15"/>
      <c r="CQ1924" s="15"/>
      <c r="CR1924" s="15"/>
      <c r="CS1924" s="15"/>
      <c r="CT1924" s="15"/>
      <c r="CU1924" s="15"/>
      <c r="CV1924" s="15"/>
      <c r="CW1924" s="15"/>
      <c r="CX1924" s="15"/>
      <c r="CY1924" s="15"/>
      <c r="CZ1924" s="15"/>
      <c r="DA1924" s="15"/>
      <c r="DB1924" s="16">
        <f t="shared" si="891"/>
        <v>0</v>
      </c>
      <c r="DC1924" s="16">
        <f t="shared" si="892"/>
        <v>6071</v>
      </c>
      <c r="DD1924" s="16"/>
      <c r="DE1924" s="16"/>
      <c r="DF1924" s="17"/>
      <c r="DG1924" s="16">
        <v>948</v>
      </c>
      <c r="DH1924" s="16">
        <f t="shared" si="893"/>
        <v>523104</v>
      </c>
      <c r="DI1924" s="16">
        <f t="shared" si="893"/>
        <v>30</v>
      </c>
      <c r="DJ1924" s="16">
        <f t="shared" si="894"/>
        <v>6071</v>
      </c>
      <c r="DK1924" s="16">
        <f t="shared" si="895"/>
        <v>33</v>
      </c>
      <c r="DL1924" s="16">
        <f t="shared" si="895"/>
        <v>6071</v>
      </c>
      <c r="DM1924" s="13">
        <v>0</v>
      </c>
      <c r="DN1924" s="16">
        <v>706</v>
      </c>
      <c r="DO1924" s="16"/>
      <c r="DP1924" s="16"/>
      <c r="DQ1924" s="16"/>
      <c r="DR1924" s="16"/>
      <c r="DS1924" s="16"/>
      <c r="DT1924" s="16"/>
      <c r="DU1924" s="16"/>
      <c r="DV1924" s="16"/>
      <c r="DW1924" s="138"/>
      <c r="DX1924" s="137"/>
      <c r="DY1924" s="137"/>
      <c r="DZ1924" s="17"/>
      <c r="EA1924" s="15"/>
      <c r="EB1924" s="15"/>
      <c r="EC1924" s="15"/>
      <c r="ED1924" s="15"/>
    </row>
    <row r="1925" spans="1:134" ht="15" hidden="1" customHeight="1" x14ac:dyDescent="0.3">
      <c r="A1925" s="220"/>
      <c r="B1925" s="139"/>
      <c r="C1925" s="561"/>
      <c r="D1925" s="12"/>
      <c r="E1925" s="12"/>
      <c r="F1925" s="12"/>
      <c r="G1925" s="12"/>
      <c r="H1925" s="12"/>
      <c r="I1925" s="12"/>
      <c r="J1925" s="12"/>
      <c r="K1925" s="12"/>
      <c r="L1925" s="12"/>
      <c r="M1925" s="12"/>
      <c r="N1925" s="12"/>
      <c r="O1925" s="12"/>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8"/>
      <c r="AK1925" s="143"/>
      <c r="AL1925" s="143"/>
      <c r="AM1925" s="144"/>
      <c r="AN1925" s="145"/>
      <c r="AO1925" s="145"/>
      <c r="AP1925" s="145"/>
      <c r="AT1925" s="12"/>
      <c r="AU1925" s="12"/>
      <c r="AV1925" s="12"/>
      <c r="AW1925" s="12"/>
      <c r="AX1925" s="12"/>
      <c r="AY1925" s="12"/>
      <c r="AZ1925" s="12"/>
      <c r="BA1925" s="12"/>
      <c r="BB1925" s="14"/>
      <c r="BC1925" s="14"/>
      <c r="BD1925" s="15"/>
      <c r="BE1925" s="137"/>
      <c r="BF1925" s="11"/>
      <c r="BG1925" s="11"/>
      <c r="BH1925" s="11"/>
      <c r="BI1925" s="11"/>
      <c r="BJ1925" s="11"/>
      <c r="BK1925" s="11"/>
      <c r="BL1925" s="11"/>
      <c r="BM1925" s="11"/>
      <c r="BN1925" s="11"/>
      <c r="BO1925" s="11"/>
      <c r="BP1925" s="11"/>
      <c r="BQ1925" s="11"/>
      <c r="BR1925" s="11"/>
      <c r="BS1925" s="11"/>
      <c r="BT1925" s="11"/>
      <c r="BU1925" s="11"/>
      <c r="BV1925" s="15"/>
      <c r="BW1925" s="15"/>
      <c r="BX1925" s="15"/>
      <c r="BY1925" s="15"/>
      <c r="BZ1925" s="15"/>
      <c r="CA1925" s="15"/>
      <c r="CB1925" s="15"/>
      <c r="CC1925" s="15"/>
      <c r="CD1925" s="15"/>
      <c r="CE1925" s="15"/>
      <c r="CF1925" s="15"/>
      <c r="CG1925" s="15"/>
      <c r="CH1925" s="15"/>
      <c r="CI1925" s="15"/>
      <c r="CJ1925" s="15"/>
      <c r="CK1925" s="15"/>
      <c r="CL1925" s="15"/>
      <c r="CM1925" s="15"/>
      <c r="CN1925" s="15"/>
      <c r="CO1925" s="15"/>
      <c r="CP1925" s="15"/>
      <c r="CQ1925" s="15"/>
      <c r="CR1925" s="15"/>
      <c r="CS1925" s="15"/>
      <c r="CT1925" s="15"/>
      <c r="CU1925" s="15"/>
      <c r="CV1925" s="15"/>
      <c r="CW1925" s="15"/>
      <c r="CX1925" s="15"/>
      <c r="CY1925" s="15"/>
      <c r="CZ1925" s="15"/>
      <c r="DA1925" s="15"/>
      <c r="DB1925" s="16"/>
      <c r="DC1925" s="16"/>
      <c r="DD1925" s="16"/>
      <c r="DE1925" s="16"/>
      <c r="DF1925" s="17"/>
      <c r="DG1925" s="16"/>
      <c r="DH1925" s="16"/>
      <c r="DI1925" s="16"/>
      <c r="DJ1925" s="16"/>
      <c r="DK1925" s="16"/>
      <c r="DL1925" s="16"/>
      <c r="DM1925" s="128"/>
      <c r="DN1925" s="16"/>
      <c r="DO1925" s="16"/>
      <c r="DP1925" s="16"/>
      <c r="DQ1925" s="16"/>
      <c r="DR1925" s="16"/>
      <c r="DS1925" s="16"/>
      <c r="DT1925" s="16"/>
      <c r="DU1925" s="16"/>
      <c r="DV1925" s="16"/>
      <c r="DW1925" s="138"/>
      <c r="DX1925" s="137"/>
      <c r="DY1925" s="137"/>
      <c r="DZ1925" s="17"/>
      <c r="EA1925" s="15"/>
      <c r="EB1925" s="15"/>
      <c r="EC1925" s="15"/>
      <c r="ED1925" s="15"/>
    </row>
    <row r="1926" spans="1:134" ht="15" hidden="1" customHeight="1" x14ac:dyDescent="0.3">
      <c r="A1926" s="154"/>
      <c r="B1926" s="139"/>
      <c r="C1926" s="561" t="s">
        <v>2948</v>
      </c>
      <c r="D1926" s="151"/>
      <c r="E1926" s="151"/>
      <c r="F1926" s="151"/>
      <c r="G1926" s="151" t="s">
        <v>184</v>
      </c>
      <c r="H1926" s="151"/>
      <c r="I1926" s="151"/>
      <c r="J1926" s="151"/>
      <c r="K1926" s="151"/>
      <c r="L1926" s="151"/>
      <c r="M1926" s="151"/>
      <c r="N1926" s="151"/>
      <c r="O1926" s="151"/>
      <c r="P1926" s="151"/>
      <c r="Q1926" s="151"/>
      <c r="R1926" s="151"/>
      <c r="S1926" s="151"/>
      <c r="T1926" s="151"/>
      <c r="U1926" s="151"/>
      <c r="V1926" s="151"/>
      <c r="W1926" s="151"/>
      <c r="X1926" s="151"/>
      <c r="Y1926" s="151"/>
      <c r="Z1926" s="151"/>
      <c r="AA1926" s="151"/>
      <c r="AB1926" s="151"/>
      <c r="AC1926" s="151"/>
      <c r="AD1926" s="151"/>
      <c r="AE1926" s="151"/>
      <c r="AF1926" s="151"/>
      <c r="AG1926" s="151"/>
      <c r="AH1926" s="151"/>
      <c r="AI1926" s="151"/>
      <c r="AJ1926" s="128">
        <f>IF($DM1926=0,0,(IF(_xlfn.BITAND($DM1926, 128),"8,", "") &amp; IF(_xlfn.BITAND($DM1926,64),"7,", "") &amp; IF(_xlfn.BITAND($DM1926,7), _xlfn.BITAND($DM1926,7) &amp; ",", "") &amp; IF(_xlfn.BITAND($DM1926, 56), _xlfn.BITAND($DM1926, 56)/8, "")))</f>
        <v>0</v>
      </c>
      <c r="AK1926" s="129">
        <v>523026</v>
      </c>
      <c r="AL1926" s="129">
        <v>31</v>
      </c>
      <c r="AM1926" s="130" t="s">
        <v>165</v>
      </c>
      <c r="AN1926" s="131" t="s">
        <v>2949</v>
      </c>
      <c r="AO1926" s="131" t="s">
        <v>2950</v>
      </c>
      <c r="AP1926" s="131" t="s">
        <v>2949</v>
      </c>
      <c r="AQ1926" s="132" t="s">
        <v>2951</v>
      </c>
      <c r="AT1926" s="135">
        <v>1</v>
      </c>
      <c r="AU1926" s="135">
        <v>5</v>
      </c>
      <c r="AV1926" s="12" t="s">
        <v>259</v>
      </c>
      <c r="AW1926" s="135">
        <v>0</v>
      </c>
      <c r="AX1926" s="135">
        <v>0</v>
      </c>
      <c r="AY1926" s="135">
        <v>0</v>
      </c>
      <c r="AZ1926" s="135">
        <v>0</v>
      </c>
      <c r="BA1926" s="135">
        <v>0</v>
      </c>
      <c r="BB1926" s="136"/>
      <c r="BC1926" s="136"/>
      <c r="BD1926" s="15"/>
      <c r="BE1926" s="137" t="s">
        <v>2948</v>
      </c>
      <c r="BF1926" s="11"/>
      <c r="BG1926" s="11"/>
      <c r="BH1926" s="11"/>
      <c r="BI1926" s="11"/>
      <c r="BJ1926" s="11"/>
      <c r="BK1926" s="11"/>
      <c r="BL1926" s="11"/>
      <c r="BM1926" s="11"/>
      <c r="BN1926" s="11"/>
      <c r="BO1926" s="11"/>
      <c r="BP1926" s="11"/>
      <c r="BQ1926" s="11"/>
      <c r="BR1926" s="11"/>
      <c r="BS1926" s="11"/>
      <c r="BT1926" s="11"/>
      <c r="BU1926" s="11"/>
      <c r="BV1926" s="15">
        <f>IF(UPPER(TRIM(D1926))="X",1,0)</f>
        <v>0</v>
      </c>
      <c r="BW1926" s="15">
        <f>IF(UPPER(TRIM(E1926))="X",1,0)</f>
        <v>0</v>
      </c>
      <c r="BX1926" s="15">
        <f>IF(UPPER(TRIM(F1926))="X",1,0)</f>
        <v>0</v>
      </c>
      <c r="BY1926" s="15">
        <f>IF(UPPER(TRIM(G1926))="X",1,0)</f>
        <v>1</v>
      </c>
      <c r="BZ1926" s="15">
        <f>IF(UPPER(TRIM(H1926))="X",1,0)</f>
        <v>0</v>
      </c>
      <c r="CA1926" s="15">
        <f>IF(UPPER(TRIM(J1926))="X",1,0)</f>
        <v>0</v>
      </c>
      <c r="CB1926" s="15">
        <f>IF(UPPER(TRIM(L1926))="X",1,0)</f>
        <v>0</v>
      </c>
      <c r="CC1926" s="15">
        <f>IF(UPPER(TRIM(M1926))="X",1,0)</f>
        <v>0</v>
      </c>
      <c r="CD1926" s="15">
        <f>IF(UPPER(TRIM(I1926))="X",1,0)</f>
        <v>0</v>
      </c>
      <c r="CE1926" s="15">
        <f>IF(UPPER(TRIM(K1926))="X",1,0)</f>
        <v>0</v>
      </c>
      <c r="CF1926" s="15">
        <f t="shared" ref="CF1926:CX1926" si="897">IF(UPPER(TRIM(N1926))="X",1,0)</f>
        <v>0</v>
      </c>
      <c r="CG1926" s="15">
        <f t="shared" si="897"/>
        <v>0</v>
      </c>
      <c r="CH1926" s="15">
        <f t="shared" si="897"/>
        <v>0</v>
      </c>
      <c r="CI1926" s="15">
        <f t="shared" si="897"/>
        <v>0</v>
      </c>
      <c r="CJ1926" s="15">
        <f t="shared" si="897"/>
        <v>0</v>
      </c>
      <c r="CK1926" s="15">
        <f t="shared" si="897"/>
        <v>0</v>
      </c>
      <c r="CL1926" s="15">
        <f t="shared" si="897"/>
        <v>0</v>
      </c>
      <c r="CM1926" s="15">
        <f t="shared" si="897"/>
        <v>0</v>
      </c>
      <c r="CN1926" s="15">
        <f t="shared" si="897"/>
        <v>0</v>
      </c>
      <c r="CO1926" s="15">
        <f t="shared" si="897"/>
        <v>0</v>
      </c>
      <c r="CP1926" s="15">
        <f t="shared" si="897"/>
        <v>0</v>
      </c>
      <c r="CQ1926" s="15">
        <f t="shared" si="897"/>
        <v>0</v>
      </c>
      <c r="CR1926" s="15">
        <f t="shared" si="897"/>
        <v>0</v>
      </c>
      <c r="CS1926" s="15">
        <f t="shared" si="897"/>
        <v>0</v>
      </c>
      <c r="CT1926" s="15">
        <f t="shared" si="897"/>
        <v>0</v>
      </c>
      <c r="CU1926" s="15">
        <f t="shared" si="897"/>
        <v>0</v>
      </c>
      <c r="CV1926" s="15">
        <f t="shared" si="897"/>
        <v>0</v>
      </c>
      <c r="CW1926" s="15">
        <f t="shared" si="897"/>
        <v>0</v>
      </c>
      <c r="CX1926" s="15">
        <f t="shared" si="897"/>
        <v>0</v>
      </c>
      <c r="CY1926" s="15">
        <v>0</v>
      </c>
      <c r="CZ1926" s="15">
        <f>IF(UPPER(TRIM(AH1926))="X",1,0)</f>
        <v>0</v>
      </c>
      <c r="DA1926" s="15">
        <v>0</v>
      </c>
      <c r="DB1926" s="16">
        <f t="shared" ref="DB1926:DB1937" si="898">IF(UPPER(TRIM(AM1926))="P", 0, IF(UPPER(TRIM(AM1926))="C", 16384, IF(UPPER(TRIM(AM1926))="B", 32768, IF(UPPER(TRIM(AM1926))="U", 49152, -1))))</f>
        <v>0</v>
      </c>
      <c r="DC1926" s="16">
        <f t="shared" ref="DC1926:DC1937" si="899">HEX2DEC(AN1926)</f>
        <v>5957</v>
      </c>
      <c r="DD1926" s="16">
        <f>IF(UPPER(TRIM(BB1926))="",0,IF(UPPER(TRIM(BB1926))="M",32,IF(UPPER(TRIM(BB1926))="H",64,IF(UPPER(TRIM(BB1926))="I",128,-1))))</f>
        <v>0</v>
      </c>
      <c r="DE1926" s="16">
        <f>IF(UPPER(TRIM(BC1926))="",0, IF(UPPER(TRIM(BC1926))="U",1,IF(UPPER(TRIM(BC1926))="A",2,IF(UPPER(TRIM(BC1926))="B1",4,IF(UPPER(TRIM(BC1926))="B2",8,IF(UPPER(TRIM(BC1926))="C",16,-1))))))</f>
        <v>0</v>
      </c>
      <c r="DF1926" s="17"/>
      <c r="DG1926" s="16">
        <v>949</v>
      </c>
      <c r="DH1926" s="16">
        <f t="shared" ref="DH1926:DI1937" si="900">AK1926</f>
        <v>523026</v>
      </c>
      <c r="DI1926" s="16">
        <f t="shared" si="900"/>
        <v>31</v>
      </c>
      <c r="DJ1926" s="16">
        <f t="shared" ref="DJ1926:DJ1937" si="901">DB1926 + DC1926</f>
        <v>5957</v>
      </c>
      <c r="DK1926" s="16">
        <f t="shared" ref="DK1926:DL1937" si="902">HEX2DEC(AO1926)</f>
        <v>34</v>
      </c>
      <c r="DL1926" s="16">
        <f t="shared" si="902"/>
        <v>5957</v>
      </c>
      <c r="DM1926" s="13">
        <v>0</v>
      </c>
      <c r="DN1926" s="16">
        <v>707</v>
      </c>
      <c r="DO1926" s="16">
        <f>BV1926*2^15+BW1926*2^14+BX1926*2^13+BY1926*2^12+BZ1926*2^11+CA1926*2^10+CB1926*2^9+CC1926*2^8+CD1926*2^7+CE1926*2^6+CF1926*2^5+CG1926*2^4+CH1926*2^3+CI1926*2^2+CJ1926*2^1+CK1926*2^0</f>
        <v>4096</v>
      </c>
      <c r="DP1926" s="16">
        <f>CL1926*2^15+CM1926*2^14+CN1926*2^13+CO1926*2^12+CP1926*2^11+CQ1926*2^10+CR1926*2^9+CS1926*2^8+CT1926*2^7+CU1926*2^6+CV1926*2^5+CW1926*2^4+CX1926*2^3+CY1926*2^2+CZ1926*2^1+DA1926*2^0</f>
        <v>0</v>
      </c>
      <c r="DQ1926" s="16">
        <f>IF(DS1926=2,AT1926*1000,AT1926)</f>
        <v>1000</v>
      </c>
      <c r="DR1926" s="16">
        <f>IF(DT1926=2,AU1926*1000,AU1926)</f>
        <v>5000</v>
      </c>
      <c r="DS1926" s="16">
        <v>2</v>
      </c>
      <c r="DT1926" s="16">
        <v>2</v>
      </c>
      <c r="DU1926" s="16">
        <f>MAX(0,MIN(AX1926,3))*2^14+MAX(0,MIN(AY1926,3))*2^12+MAX(0,MIN(AZ1926,3))*2^10+MAX(0,MIN(BA1926,3))*2^8+IF(AW1926&lt;0,31,IF(AW1926&gt;30,30,AW1926))</f>
        <v>0</v>
      </c>
      <c r="DV1926" s="16">
        <f>DD1926 + DE1926</f>
        <v>0</v>
      </c>
      <c r="DW1926" s="138"/>
      <c r="DX1926" s="137"/>
      <c r="DY1926" s="137"/>
      <c r="DZ1926" s="17"/>
      <c r="EA1926" s="15"/>
      <c r="EB1926" s="15"/>
      <c r="EC1926" s="15"/>
      <c r="ED1926" s="15"/>
    </row>
    <row r="1927" spans="1:134" ht="15" hidden="1" customHeight="1" x14ac:dyDescent="0.3">
      <c r="A1927" s="154"/>
      <c r="B1927" s="139"/>
      <c r="C1927" s="561">
        <v>2</v>
      </c>
      <c r="D1927" s="12"/>
      <c r="E1927" s="12"/>
      <c r="F1927" s="12"/>
      <c r="G1927" s="12"/>
      <c r="H1927" s="12"/>
      <c r="I1927" s="12"/>
      <c r="J1927" s="12"/>
      <c r="K1927" s="12"/>
      <c r="L1927" s="12"/>
      <c r="M1927" s="12"/>
      <c r="N1927" s="12"/>
      <c r="O1927" s="12"/>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8">
        <f t="shared" ref="AJ1927:AJ1937" si="903">IF($DM1927=0,0,(IF(_xlfn.BITAND($DM1927, 128),"8,", "") &amp; IF(_xlfn.BITAND($DM1927,64),"7,", "") &amp; IF(_xlfn.BITAND($DM1927,7), _xlfn.BITAND($DM1927,7) &amp; ",", "") &amp; IF(_xlfn.BITAND($DM1927, 56), _xlfn.BITAND($DM1927, 56)/8, "")))</f>
        <v>0</v>
      </c>
      <c r="AK1927" s="129">
        <v>523027</v>
      </c>
      <c r="AL1927" s="129">
        <v>31</v>
      </c>
      <c r="AM1927" s="130" t="s">
        <v>165</v>
      </c>
      <c r="AN1927" s="131" t="s">
        <v>2952</v>
      </c>
      <c r="AO1927" s="131" t="s">
        <v>2950</v>
      </c>
      <c r="AP1927" s="131" t="s">
        <v>2952</v>
      </c>
      <c r="AT1927" s="12"/>
      <c r="AU1927" s="12"/>
      <c r="AV1927" s="12"/>
      <c r="AW1927" s="12"/>
      <c r="AX1927" s="12"/>
      <c r="AY1927" s="12"/>
      <c r="AZ1927" s="12"/>
      <c r="BA1927" s="12"/>
      <c r="BB1927" s="14"/>
      <c r="BC1927" s="14"/>
      <c r="BD1927" s="15"/>
      <c r="BE1927" s="137" t="s">
        <v>2953</v>
      </c>
      <c r="BF1927" s="11"/>
      <c r="BG1927" s="11"/>
      <c r="BH1927" s="11"/>
      <c r="BI1927" s="11"/>
      <c r="BJ1927" s="11"/>
      <c r="BK1927" s="11"/>
      <c r="BL1927" s="11"/>
      <c r="BM1927" s="11"/>
      <c r="BN1927" s="11"/>
      <c r="BO1927" s="11"/>
      <c r="BP1927" s="11"/>
      <c r="BQ1927" s="11"/>
      <c r="BR1927" s="11"/>
      <c r="BS1927" s="11"/>
      <c r="BT1927" s="11"/>
      <c r="BU1927" s="11"/>
      <c r="BV1927" s="15"/>
      <c r="BW1927" s="15"/>
      <c r="BX1927" s="15"/>
      <c r="BY1927" s="15"/>
      <c r="BZ1927" s="15"/>
      <c r="CA1927" s="15"/>
      <c r="CB1927" s="15"/>
      <c r="CC1927" s="15"/>
      <c r="CD1927" s="15"/>
      <c r="CE1927" s="15"/>
      <c r="CF1927" s="15"/>
      <c r="CG1927" s="15"/>
      <c r="CH1927" s="15"/>
      <c r="CI1927" s="15"/>
      <c r="CJ1927" s="15"/>
      <c r="CK1927" s="15"/>
      <c r="CL1927" s="15"/>
      <c r="CM1927" s="15"/>
      <c r="CN1927" s="15"/>
      <c r="CO1927" s="15"/>
      <c r="CP1927" s="15"/>
      <c r="CQ1927" s="15"/>
      <c r="CR1927" s="15"/>
      <c r="CS1927" s="15"/>
      <c r="CT1927" s="15"/>
      <c r="CU1927" s="15"/>
      <c r="CV1927" s="15"/>
      <c r="CW1927" s="15"/>
      <c r="CX1927" s="15"/>
      <c r="CY1927" s="15"/>
      <c r="CZ1927" s="15"/>
      <c r="DA1927" s="15"/>
      <c r="DB1927" s="16">
        <f t="shared" si="898"/>
        <v>0</v>
      </c>
      <c r="DC1927" s="16">
        <f t="shared" si="899"/>
        <v>5988</v>
      </c>
      <c r="DD1927" s="16"/>
      <c r="DE1927" s="16"/>
      <c r="DF1927" s="17"/>
      <c r="DG1927" s="16">
        <v>950</v>
      </c>
      <c r="DH1927" s="16">
        <f t="shared" si="900"/>
        <v>523027</v>
      </c>
      <c r="DI1927" s="16">
        <f t="shared" si="900"/>
        <v>31</v>
      </c>
      <c r="DJ1927" s="16">
        <f t="shared" si="901"/>
        <v>5988</v>
      </c>
      <c r="DK1927" s="16">
        <f t="shared" si="902"/>
        <v>34</v>
      </c>
      <c r="DL1927" s="16">
        <f t="shared" si="902"/>
        <v>5988</v>
      </c>
      <c r="DM1927" s="13">
        <v>0</v>
      </c>
      <c r="DN1927" s="16">
        <v>707</v>
      </c>
      <c r="DO1927" s="16"/>
      <c r="DP1927" s="16"/>
      <c r="DQ1927" s="16"/>
      <c r="DR1927" s="16"/>
      <c r="DS1927" s="16"/>
      <c r="DT1927" s="16"/>
      <c r="DU1927" s="16"/>
      <c r="DV1927" s="16"/>
      <c r="DW1927" s="138"/>
      <c r="DX1927" s="137"/>
      <c r="DY1927" s="137"/>
      <c r="DZ1927" s="17"/>
      <c r="EA1927" s="15"/>
      <c r="EB1927" s="15"/>
      <c r="EC1927" s="15"/>
      <c r="ED1927" s="15"/>
    </row>
    <row r="1928" spans="1:134" ht="15" hidden="1" customHeight="1" x14ac:dyDescent="0.3">
      <c r="A1928" s="123"/>
      <c r="B1928" s="139"/>
      <c r="C1928" s="561">
        <v>3</v>
      </c>
      <c r="D1928" s="12"/>
      <c r="E1928" s="12"/>
      <c r="F1928" s="12"/>
      <c r="G1928" s="12"/>
      <c r="H1928" s="12"/>
      <c r="I1928" s="12"/>
      <c r="J1928" s="12"/>
      <c r="K1928" s="12"/>
      <c r="L1928" s="12"/>
      <c r="M1928" s="12"/>
      <c r="N1928" s="12"/>
      <c r="O1928" s="12"/>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8">
        <f t="shared" si="903"/>
        <v>0</v>
      </c>
      <c r="AK1928" s="129">
        <v>523028</v>
      </c>
      <c r="AL1928" s="129">
        <v>31</v>
      </c>
      <c r="AM1928" s="130" t="s">
        <v>165</v>
      </c>
      <c r="AN1928" s="131" t="s">
        <v>2954</v>
      </c>
      <c r="AO1928" s="131" t="s">
        <v>2950</v>
      </c>
      <c r="AP1928" s="131" t="s">
        <v>2954</v>
      </c>
      <c r="AT1928" s="12"/>
      <c r="AU1928" s="12"/>
      <c r="AV1928" s="12"/>
      <c r="AW1928" s="12"/>
      <c r="AX1928" s="12"/>
      <c r="AY1928" s="12"/>
      <c r="AZ1928" s="12"/>
      <c r="BA1928" s="12"/>
      <c r="BB1928" s="14"/>
      <c r="BC1928" s="14"/>
      <c r="BD1928" s="15"/>
      <c r="BE1928" s="137" t="s">
        <v>2955</v>
      </c>
      <c r="BF1928" s="11"/>
      <c r="BG1928" s="11"/>
      <c r="BH1928" s="11"/>
      <c r="BI1928" s="11"/>
      <c r="BJ1928" s="11"/>
      <c r="BK1928" s="11"/>
      <c r="BL1928" s="11"/>
      <c r="BM1928" s="11"/>
      <c r="BN1928" s="11"/>
      <c r="BO1928" s="11"/>
      <c r="BP1928" s="11"/>
      <c r="BQ1928" s="11"/>
      <c r="BR1928" s="11"/>
      <c r="BS1928" s="11"/>
      <c r="BT1928" s="11"/>
      <c r="BU1928" s="11"/>
      <c r="BV1928" s="15"/>
      <c r="BW1928" s="15"/>
      <c r="BX1928" s="15"/>
      <c r="BY1928" s="15"/>
      <c r="BZ1928" s="15"/>
      <c r="CA1928" s="15"/>
      <c r="CB1928" s="15"/>
      <c r="CC1928" s="15"/>
      <c r="CD1928" s="15"/>
      <c r="CE1928" s="15"/>
      <c r="CF1928" s="15"/>
      <c r="CG1928" s="15"/>
      <c r="CH1928" s="15"/>
      <c r="CI1928" s="15"/>
      <c r="CJ1928" s="15"/>
      <c r="CK1928" s="15"/>
      <c r="CL1928" s="15"/>
      <c r="CM1928" s="15"/>
      <c r="CN1928" s="15"/>
      <c r="CO1928" s="15"/>
      <c r="CP1928" s="15"/>
      <c r="CQ1928" s="15"/>
      <c r="CR1928" s="15"/>
      <c r="CS1928" s="15"/>
      <c r="CT1928" s="15"/>
      <c r="CU1928" s="15"/>
      <c r="CV1928" s="15"/>
      <c r="CW1928" s="15"/>
      <c r="CX1928" s="15"/>
      <c r="CY1928" s="15"/>
      <c r="CZ1928" s="15"/>
      <c r="DA1928" s="15"/>
      <c r="DB1928" s="16">
        <f t="shared" si="898"/>
        <v>0</v>
      </c>
      <c r="DC1928" s="16">
        <f t="shared" si="899"/>
        <v>6004</v>
      </c>
      <c r="DD1928" s="16"/>
      <c r="DE1928" s="16"/>
      <c r="DF1928" s="17"/>
      <c r="DG1928" s="16">
        <v>951</v>
      </c>
      <c r="DH1928" s="16">
        <f t="shared" si="900"/>
        <v>523028</v>
      </c>
      <c r="DI1928" s="16">
        <f t="shared" si="900"/>
        <v>31</v>
      </c>
      <c r="DJ1928" s="16">
        <f t="shared" si="901"/>
        <v>6004</v>
      </c>
      <c r="DK1928" s="16">
        <f t="shared" si="902"/>
        <v>34</v>
      </c>
      <c r="DL1928" s="16">
        <f t="shared" si="902"/>
        <v>6004</v>
      </c>
      <c r="DM1928" s="13">
        <v>0</v>
      </c>
      <c r="DN1928" s="16">
        <v>707</v>
      </c>
      <c r="DO1928" s="16"/>
      <c r="DP1928" s="16"/>
      <c r="DQ1928" s="16"/>
      <c r="DR1928" s="16"/>
      <c r="DS1928" s="16"/>
      <c r="DT1928" s="16"/>
      <c r="DU1928" s="16"/>
      <c r="DV1928" s="16"/>
      <c r="DW1928" s="138"/>
      <c r="DX1928" s="137"/>
      <c r="DY1928" s="137"/>
      <c r="DZ1928" s="17"/>
      <c r="EA1928" s="15"/>
      <c r="EB1928" s="15"/>
      <c r="EC1928" s="15"/>
      <c r="ED1928" s="15"/>
    </row>
    <row r="1929" spans="1:134" ht="15" hidden="1" customHeight="1" x14ac:dyDescent="0.3">
      <c r="A1929" s="123"/>
      <c r="B1929" s="139"/>
      <c r="C1929" s="561">
        <v>4</v>
      </c>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8">
        <f t="shared" si="903"/>
        <v>0</v>
      </c>
      <c r="AK1929" s="129">
        <v>523029</v>
      </c>
      <c r="AL1929" s="129">
        <v>31</v>
      </c>
      <c r="AM1929" s="130" t="s">
        <v>165</v>
      </c>
      <c r="AN1929" s="131" t="s">
        <v>2956</v>
      </c>
      <c r="AO1929" s="131" t="s">
        <v>2950</v>
      </c>
      <c r="AP1929" s="131" t="s">
        <v>2956</v>
      </c>
      <c r="AT1929" s="12"/>
      <c r="AU1929" s="12"/>
      <c r="AV1929" s="12"/>
      <c r="AW1929" s="12"/>
      <c r="AX1929" s="12"/>
      <c r="AY1929" s="12"/>
      <c r="AZ1929" s="12"/>
      <c r="BA1929" s="12"/>
      <c r="BB1929" s="14"/>
      <c r="BC1929" s="14"/>
      <c r="BD1929" s="15"/>
      <c r="BE1929" s="137" t="s">
        <v>2957</v>
      </c>
      <c r="BF1929" s="11"/>
      <c r="BG1929" s="11"/>
      <c r="BH1929" s="11"/>
      <c r="BI1929" s="11"/>
      <c r="BJ1929" s="11"/>
      <c r="BK1929" s="11"/>
      <c r="BL1929" s="11"/>
      <c r="BM1929" s="11"/>
      <c r="BN1929" s="11"/>
      <c r="BO1929" s="11"/>
      <c r="BP1929" s="11"/>
      <c r="BQ1929" s="11"/>
      <c r="BR1929" s="11"/>
      <c r="BS1929" s="11"/>
      <c r="BT1929" s="11"/>
      <c r="BU1929" s="11"/>
      <c r="BV1929" s="15"/>
      <c r="BW1929" s="15"/>
      <c r="BX1929" s="15"/>
      <c r="BY1929" s="15"/>
      <c r="BZ1929" s="15"/>
      <c r="CA1929" s="15"/>
      <c r="CB1929" s="15"/>
      <c r="CC1929" s="15"/>
      <c r="CD1929" s="15"/>
      <c r="CE1929" s="15"/>
      <c r="CF1929" s="15"/>
      <c r="CG1929" s="15"/>
      <c r="CH1929" s="15"/>
      <c r="CI1929" s="15"/>
      <c r="CJ1929" s="15"/>
      <c r="CK1929" s="15"/>
      <c r="CL1929" s="15"/>
      <c r="CM1929" s="15"/>
      <c r="CN1929" s="15"/>
      <c r="CO1929" s="15"/>
      <c r="CP1929" s="15"/>
      <c r="CQ1929" s="15"/>
      <c r="CR1929" s="15"/>
      <c r="CS1929" s="15"/>
      <c r="CT1929" s="15"/>
      <c r="CU1929" s="15"/>
      <c r="CV1929" s="15"/>
      <c r="CW1929" s="15"/>
      <c r="CX1929" s="15"/>
      <c r="CY1929" s="15"/>
      <c r="CZ1929" s="15"/>
      <c r="DA1929" s="15"/>
      <c r="DB1929" s="16">
        <f t="shared" si="898"/>
        <v>0</v>
      </c>
      <c r="DC1929" s="16">
        <f t="shared" si="899"/>
        <v>6020</v>
      </c>
      <c r="DD1929" s="16"/>
      <c r="DE1929" s="16"/>
      <c r="DF1929" s="17"/>
      <c r="DG1929" s="16">
        <v>952</v>
      </c>
      <c r="DH1929" s="16">
        <f t="shared" si="900"/>
        <v>523029</v>
      </c>
      <c r="DI1929" s="16">
        <f t="shared" si="900"/>
        <v>31</v>
      </c>
      <c r="DJ1929" s="16">
        <f t="shared" si="901"/>
        <v>6020</v>
      </c>
      <c r="DK1929" s="16">
        <f t="shared" si="902"/>
        <v>34</v>
      </c>
      <c r="DL1929" s="16">
        <f t="shared" si="902"/>
        <v>6020</v>
      </c>
      <c r="DM1929" s="13">
        <v>0</v>
      </c>
      <c r="DN1929" s="16">
        <v>707</v>
      </c>
      <c r="DO1929" s="16"/>
      <c r="DP1929" s="16"/>
      <c r="DQ1929" s="16"/>
      <c r="DR1929" s="16"/>
      <c r="DS1929" s="16"/>
      <c r="DT1929" s="16"/>
      <c r="DU1929" s="16"/>
      <c r="DV1929" s="16"/>
      <c r="DW1929" s="138"/>
      <c r="DX1929" s="137"/>
      <c r="DY1929" s="137"/>
      <c r="DZ1929" s="17"/>
      <c r="EA1929" s="15"/>
      <c r="EB1929" s="15"/>
      <c r="EC1929" s="15"/>
      <c r="ED1929" s="15"/>
    </row>
    <row r="1930" spans="1:134" ht="15" hidden="1" customHeight="1" x14ac:dyDescent="0.3">
      <c r="A1930" s="342" t="s">
        <v>1454</v>
      </c>
      <c r="B1930" s="139"/>
      <c r="C1930" s="561">
        <v>5</v>
      </c>
      <c r="D1930" s="12"/>
      <c r="E1930" s="12"/>
      <c r="F1930" s="12"/>
      <c r="G1930" s="12"/>
      <c r="H1930" s="12"/>
      <c r="I1930" s="12"/>
      <c r="J1930" s="12"/>
      <c r="K1930" s="12"/>
      <c r="L1930" s="12"/>
      <c r="M1930" s="12"/>
      <c r="N1930" s="12"/>
      <c r="O1930" s="12"/>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8">
        <f t="shared" si="903"/>
        <v>0</v>
      </c>
      <c r="AK1930" s="129">
        <v>523030</v>
      </c>
      <c r="AL1930" s="129">
        <v>31</v>
      </c>
      <c r="AM1930" s="130" t="s">
        <v>165</v>
      </c>
      <c r="AN1930" s="131" t="s">
        <v>2958</v>
      </c>
      <c r="AO1930" s="131" t="s">
        <v>2950</v>
      </c>
      <c r="AP1930" s="131" t="s">
        <v>2958</v>
      </c>
      <c r="AT1930" s="12"/>
      <c r="AU1930" s="12"/>
      <c r="AV1930" s="12"/>
      <c r="AW1930" s="12"/>
      <c r="AX1930" s="12"/>
      <c r="AY1930" s="12"/>
      <c r="AZ1930" s="12"/>
      <c r="BA1930" s="12"/>
      <c r="BB1930" s="14"/>
      <c r="BC1930" s="14"/>
      <c r="BD1930" s="15"/>
      <c r="BE1930" s="137" t="s">
        <v>2959</v>
      </c>
      <c r="BF1930" s="11"/>
      <c r="BG1930" s="11"/>
      <c r="BH1930" s="11"/>
      <c r="BI1930" s="11"/>
      <c r="BJ1930" s="11"/>
      <c r="BK1930" s="11"/>
      <c r="BL1930" s="11"/>
      <c r="BM1930" s="11"/>
      <c r="BN1930" s="11"/>
      <c r="BO1930" s="11"/>
      <c r="BP1930" s="11"/>
      <c r="BQ1930" s="11"/>
      <c r="BR1930" s="11"/>
      <c r="BS1930" s="11"/>
      <c r="BT1930" s="11"/>
      <c r="BU1930" s="11"/>
      <c r="BV1930" s="15"/>
      <c r="BW1930" s="15"/>
      <c r="BX1930" s="15"/>
      <c r="BY1930" s="15"/>
      <c r="BZ1930" s="15"/>
      <c r="CA1930" s="15"/>
      <c r="CB1930" s="15"/>
      <c r="CC1930" s="15"/>
      <c r="CD1930" s="15"/>
      <c r="CE1930" s="15"/>
      <c r="CF1930" s="15"/>
      <c r="CG1930" s="15"/>
      <c r="CH1930" s="15"/>
      <c r="CI1930" s="15"/>
      <c r="CJ1930" s="15"/>
      <c r="CK1930" s="15"/>
      <c r="CL1930" s="15"/>
      <c r="CM1930" s="15"/>
      <c r="CN1930" s="15"/>
      <c r="CO1930" s="15"/>
      <c r="CP1930" s="15"/>
      <c r="CQ1930" s="15"/>
      <c r="CR1930" s="15"/>
      <c r="CS1930" s="15"/>
      <c r="CT1930" s="15"/>
      <c r="CU1930" s="15"/>
      <c r="CV1930" s="15"/>
      <c r="CW1930" s="15"/>
      <c r="CX1930" s="15"/>
      <c r="CY1930" s="15"/>
      <c r="CZ1930" s="15"/>
      <c r="DA1930" s="15"/>
      <c r="DB1930" s="16">
        <f t="shared" si="898"/>
        <v>0</v>
      </c>
      <c r="DC1930" s="16">
        <f t="shared" si="899"/>
        <v>6035</v>
      </c>
      <c r="DD1930" s="16"/>
      <c r="DE1930" s="16"/>
      <c r="DF1930" s="17"/>
      <c r="DG1930" s="16">
        <v>953</v>
      </c>
      <c r="DH1930" s="16">
        <f t="shared" si="900"/>
        <v>523030</v>
      </c>
      <c r="DI1930" s="16">
        <f t="shared" si="900"/>
        <v>31</v>
      </c>
      <c r="DJ1930" s="16">
        <f t="shared" si="901"/>
        <v>6035</v>
      </c>
      <c r="DK1930" s="16">
        <f t="shared" si="902"/>
        <v>34</v>
      </c>
      <c r="DL1930" s="16">
        <f t="shared" si="902"/>
        <v>6035</v>
      </c>
      <c r="DM1930" s="13">
        <v>0</v>
      </c>
      <c r="DN1930" s="16">
        <v>707</v>
      </c>
      <c r="DO1930" s="16"/>
      <c r="DP1930" s="16"/>
      <c r="DQ1930" s="16"/>
      <c r="DR1930" s="16"/>
      <c r="DS1930" s="16"/>
      <c r="DT1930" s="16"/>
      <c r="DU1930" s="16"/>
      <c r="DV1930" s="16"/>
      <c r="DW1930" s="138"/>
      <c r="DX1930" s="137"/>
      <c r="DY1930" s="137"/>
      <c r="DZ1930" s="17"/>
      <c r="EA1930" s="15"/>
      <c r="EB1930" s="15"/>
      <c r="EC1930" s="15"/>
      <c r="ED1930" s="15"/>
    </row>
    <row r="1931" spans="1:134" ht="15" hidden="1" customHeight="1" x14ac:dyDescent="0.3">
      <c r="A1931" s="342" t="s">
        <v>1456</v>
      </c>
      <c r="B1931" s="139"/>
      <c r="C1931" s="561">
        <v>6</v>
      </c>
      <c r="D1931" s="12"/>
      <c r="E1931" s="12"/>
      <c r="F1931" s="12"/>
      <c r="G1931" s="12"/>
      <c r="H1931" s="12"/>
      <c r="I1931" s="12"/>
      <c r="J1931" s="12"/>
      <c r="K1931" s="12"/>
      <c r="L1931" s="12"/>
      <c r="M1931" s="12"/>
      <c r="N1931" s="12"/>
      <c r="O1931" s="12"/>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8">
        <f t="shared" si="903"/>
        <v>0</v>
      </c>
      <c r="AK1931" s="129">
        <v>523031</v>
      </c>
      <c r="AL1931" s="129">
        <v>31</v>
      </c>
      <c r="AM1931" s="130" t="s">
        <v>165</v>
      </c>
      <c r="AN1931" s="131" t="s">
        <v>1482</v>
      </c>
      <c r="AO1931" s="131" t="s">
        <v>2950</v>
      </c>
      <c r="AP1931" s="131" t="s">
        <v>1482</v>
      </c>
      <c r="AT1931" s="12"/>
      <c r="AU1931" s="12"/>
      <c r="AV1931" s="12"/>
      <c r="AW1931" s="12"/>
      <c r="AX1931" s="12"/>
      <c r="AY1931" s="12"/>
      <c r="AZ1931" s="12"/>
      <c r="BA1931" s="12"/>
      <c r="BB1931" s="14"/>
      <c r="BC1931" s="14"/>
      <c r="BD1931" s="15"/>
      <c r="BE1931" s="137" t="s">
        <v>2960</v>
      </c>
      <c r="BF1931" s="11"/>
      <c r="BG1931" s="11"/>
      <c r="BH1931" s="11"/>
      <c r="BI1931" s="11"/>
      <c r="BJ1931" s="11"/>
      <c r="BK1931" s="11"/>
      <c r="BL1931" s="11"/>
      <c r="BM1931" s="11"/>
      <c r="BN1931" s="11"/>
      <c r="BO1931" s="11"/>
      <c r="BP1931" s="11"/>
      <c r="BQ1931" s="11"/>
      <c r="BR1931" s="11"/>
      <c r="BS1931" s="11"/>
      <c r="BT1931" s="11"/>
      <c r="BU1931" s="11"/>
      <c r="BV1931" s="15"/>
      <c r="BW1931" s="15"/>
      <c r="BX1931" s="15"/>
      <c r="BY1931" s="15"/>
      <c r="BZ1931" s="15"/>
      <c r="CA1931" s="15"/>
      <c r="CB1931" s="15"/>
      <c r="CC1931" s="15"/>
      <c r="CD1931" s="15"/>
      <c r="CE1931" s="15"/>
      <c r="CF1931" s="15"/>
      <c r="CG1931" s="15"/>
      <c r="CH1931" s="15"/>
      <c r="CI1931" s="15"/>
      <c r="CJ1931" s="15"/>
      <c r="CK1931" s="15"/>
      <c r="CL1931" s="15"/>
      <c r="CM1931" s="15"/>
      <c r="CN1931" s="15"/>
      <c r="CO1931" s="15"/>
      <c r="CP1931" s="15"/>
      <c r="CQ1931" s="15"/>
      <c r="CR1931" s="15"/>
      <c r="CS1931" s="15"/>
      <c r="CT1931" s="15"/>
      <c r="CU1931" s="15"/>
      <c r="CV1931" s="15"/>
      <c r="CW1931" s="15"/>
      <c r="CX1931" s="15"/>
      <c r="CY1931" s="15"/>
      <c r="CZ1931" s="15"/>
      <c r="DA1931" s="15"/>
      <c r="DB1931" s="16">
        <f t="shared" si="898"/>
        <v>0</v>
      </c>
      <c r="DC1931" s="16">
        <f t="shared" si="899"/>
        <v>6147</v>
      </c>
      <c r="DD1931" s="16"/>
      <c r="DE1931" s="16"/>
      <c r="DF1931" s="17"/>
      <c r="DG1931" s="16">
        <v>954</v>
      </c>
      <c r="DH1931" s="16">
        <f t="shared" si="900"/>
        <v>523031</v>
      </c>
      <c r="DI1931" s="16">
        <f t="shared" si="900"/>
        <v>31</v>
      </c>
      <c r="DJ1931" s="16">
        <f t="shared" si="901"/>
        <v>6147</v>
      </c>
      <c r="DK1931" s="16">
        <f t="shared" si="902"/>
        <v>34</v>
      </c>
      <c r="DL1931" s="16">
        <f t="shared" si="902"/>
        <v>6147</v>
      </c>
      <c r="DM1931" s="13">
        <v>0</v>
      </c>
      <c r="DN1931" s="16">
        <v>707</v>
      </c>
      <c r="DO1931" s="16"/>
      <c r="DP1931" s="16"/>
      <c r="DQ1931" s="16"/>
      <c r="DR1931" s="16"/>
      <c r="DS1931" s="16"/>
      <c r="DT1931" s="16"/>
      <c r="DU1931" s="16"/>
      <c r="DV1931" s="16"/>
      <c r="DW1931" s="138"/>
      <c r="DX1931" s="137"/>
      <c r="DY1931" s="137"/>
      <c r="DZ1931" s="17"/>
      <c r="EA1931" s="15"/>
      <c r="EB1931" s="15"/>
      <c r="EC1931" s="15"/>
      <c r="ED1931" s="15"/>
    </row>
    <row r="1932" spans="1:134" ht="15" hidden="1" customHeight="1" x14ac:dyDescent="0.3">
      <c r="A1932" s="342" t="s">
        <v>229</v>
      </c>
      <c r="B1932" s="139"/>
      <c r="C1932" s="561">
        <v>7</v>
      </c>
      <c r="D1932" s="12"/>
      <c r="E1932" s="12"/>
      <c r="F1932" s="12"/>
      <c r="G1932" s="12"/>
      <c r="H1932" s="12"/>
      <c r="I1932" s="12"/>
      <c r="J1932" s="12"/>
      <c r="K1932" s="12"/>
      <c r="L1932" s="12"/>
      <c r="M1932" s="12"/>
      <c r="N1932" s="12"/>
      <c r="O1932" s="12"/>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8">
        <f t="shared" si="903"/>
        <v>0</v>
      </c>
      <c r="AK1932" s="129">
        <v>523032</v>
      </c>
      <c r="AL1932" s="129">
        <v>31</v>
      </c>
      <c r="AM1932" s="130" t="s">
        <v>165</v>
      </c>
      <c r="AN1932" s="131" t="s">
        <v>2961</v>
      </c>
      <c r="AO1932" s="131" t="s">
        <v>2950</v>
      </c>
      <c r="AP1932" s="131" t="s">
        <v>2961</v>
      </c>
      <c r="AT1932" s="12"/>
      <c r="AU1932" s="12"/>
      <c r="AV1932" s="12"/>
      <c r="AW1932" s="12"/>
      <c r="AX1932" s="12"/>
      <c r="AY1932" s="12"/>
      <c r="AZ1932" s="12"/>
      <c r="BA1932" s="12"/>
      <c r="BB1932" s="14"/>
      <c r="BC1932" s="14"/>
      <c r="BD1932" s="15"/>
      <c r="BE1932" s="137" t="s">
        <v>2962</v>
      </c>
      <c r="BF1932" s="11"/>
      <c r="BG1932" s="11"/>
      <c r="BH1932" s="11"/>
      <c r="BI1932" s="11"/>
      <c r="BJ1932" s="11"/>
      <c r="BK1932" s="11"/>
      <c r="BL1932" s="11"/>
      <c r="BM1932" s="11"/>
      <c r="BN1932" s="11"/>
      <c r="BO1932" s="11"/>
      <c r="BP1932" s="11"/>
      <c r="BQ1932" s="11"/>
      <c r="BR1932" s="11"/>
      <c r="BS1932" s="11"/>
      <c r="BT1932" s="11"/>
      <c r="BU1932" s="11"/>
      <c r="BV1932" s="15"/>
      <c r="BW1932" s="15"/>
      <c r="BX1932" s="15"/>
      <c r="BY1932" s="15"/>
      <c r="BZ1932" s="15"/>
      <c r="CA1932" s="15"/>
      <c r="CB1932" s="15"/>
      <c r="CC1932" s="15"/>
      <c r="CD1932" s="15"/>
      <c r="CE1932" s="15"/>
      <c r="CF1932" s="15"/>
      <c r="CG1932" s="15"/>
      <c r="CH1932" s="15"/>
      <c r="CI1932" s="15"/>
      <c r="CJ1932" s="15"/>
      <c r="CK1932" s="15"/>
      <c r="CL1932" s="15"/>
      <c r="CM1932" s="15"/>
      <c r="CN1932" s="15"/>
      <c r="CO1932" s="15"/>
      <c r="CP1932" s="15"/>
      <c r="CQ1932" s="15"/>
      <c r="CR1932" s="15"/>
      <c r="CS1932" s="15"/>
      <c r="CT1932" s="15"/>
      <c r="CU1932" s="15"/>
      <c r="CV1932" s="15"/>
      <c r="CW1932" s="15"/>
      <c r="CX1932" s="15"/>
      <c r="CY1932" s="15"/>
      <c r="CZ1932" s="15"/>
      <c r="DA1932" s="15"/>
      <c r="DB1932" s="16">
        <f t="shared" si="898"/>
        <v>0</v>
      </c>
      <c r="DC1932" s="16">
        <f t="shared" si="899"/>
        <v>6163</v>
      </c>
      <c r="DD1932" s="16"/>
      <c r="DE1932" s="16"/>
      <c r="DF1932" s="17"/>
      <c r="DG1932" s="16">
        <v>955</v>
      </c>
      <c r="DH1932" s="16">
        <f t="shared" si="900"/>
        <v>523032</v>
      </c>
      <c r="DI1932" s="16">
        <f t="shared" si="900"/>
        <v>31</v>
      </c>
      <c r="DJ1932" s="16">
        <f t="shared" si="901"/>
        <v>6163</v>
      </c>
      <c r="DK1932" s="16">
        <f t="shared" si="902"/>
        <v>34</v>
      </c>
      <c r="DL1932" s="16">
        <f t="shared" si="902"/>
        <v>6163</v>
      </c>
      <c r="DM1932" s="13">
        <v>0</v>
      </c>
      <c r="DN1932" s="16">
        <v>707</v>
      </c>
      <c r="DO1932" s="16"/>
      <c r="DP1932" s="16"/>
      <c r="DQ1932" s="16"/>
      <c r="DR1932" s="16"/>
      <c r="DS1932" s="16"/>
      <c r="DT1932" s="16"/>
      <c r="DU1932" s="16"/>
      <c r="DV1932" s="16"/>
      <c r="DW1932" s="138"/>
      <c r="DX1932" s="137"/>
      <c r="DY1932" s="137"/>
      <c r="DZ1932" s="17"/>
      <c r="EA1932" s="15"/>
      <c r="EB1932" s="15"/>
      <c r="EC1932" s="15"/>
      <c r="ED1932" s="15"/>
    </row>
    <row r="1933" spans="1:134" ht="15" hidden="1" customHeight="1" x14ac:dyDescent="0.3">
      <c r="A1933" s="220"/>
      <c r="B1933" s="139"/>
      <c r="C1933" s="561">
        <v>8</v>
      </c>
      <c r="D1933" s="12"/>
      <c r="E1933" s="12"/>
      <c r="F1933" s="12"/>
      <c r="G1933" s="12"/>
      <c r="H1933" s="12"/>
      <c r="I1933" s="12"/>
      <c r="J1933" s="12"/>
      <c r="K1933" s="12"/>
      <c r="L1933" s="12"/>
      <c r="M1933" s="12"/>
      <c r="N1933" s="12"/>
      <c r="O1933" s="12"/>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8">
        <f t="shared" si="903"/>
        <v>0</v>
      </c>
      <c r="AK1933" s="129">
        <v>523033</v>
      </c>
      <c r="AL1933" s="129">
        <v>31</v>
      </c>
      <c r="AM1933" s="130" t="s">
        <v>165</v>
      </c>
      <c r="AN1933" s="131" t="s">
        <v>2963</v>
      </c>
      <c r="AO1933" s="131" t="s">
        <v>2950</v>
      </c>
      <c r="AP1933" s="131" t="s">
        <v>2963</v>
      </c>
      <c r="AT1933" s="12"/>
      <c r="AU1933" s="12"/>
      <c r="AV1933" s="12"/>
      <c r="AW1933" s="12"/>
      <c r="AX1933" s="12"/>
      <c r="AY1933" s="12"/>
      <c r="AZ1933" s="12"/>
      <c r="BA1933" s="12"/>
      <c r="BB1933" s="14"/>
      <c r="BC1933" s="14"/>
      <c r="BD1933" s="15"/>
      <c r="BE1933" s="137" t="s">
        <v>2964</v>
      </c>
      <c r="BF1933" s="11"/>
      <c r="BG1933" s="11"/>
      <c r="BH1933" s="11"/>
      <c r="BI1933" s="11"/>
      <c r="BJ1933" s="11"/>
      <c r="BK1933" s="11"/>
      <c r="BL1933" s="11"/>
      <c r="BM1933" s="11"/>
      <c r="BN1933" s="11"/>
      <c r="BO1933" s="11"/>
      <c r="BP1933" s="11"/>
      <c r="BQ1933" s="11"/>
      <c r="BR1933" s="11"/>
      <c r="BS1933" s="11"/>
      <c r="BT1933" s="11"/>
      <c r="BU1933" s="11"/>
      <c r="BV1933" s="15"/>
      <c r="BW1933" s="15"/>
      <c r="BX1933" s="15"/>
      <c r="BY1933" s="15"/>
      <c r="BZ1933" s="15"/>
      <c r="CA1933" s="15"/>
      <c r="CB1933" s="15"/>
      <c r="CC1933" s="15"/>
      <c r="CD1933" s="15"/>
      <c r="CE1933" s="15"/>
      <c r="CF1933" s="15"/>
      <c r="CG1933" s="15"/>
      <c r="CH1933" s="15"/>
      <c r="CI1933" s="15"/>
      <c r="CJ1933" s="15"/>
      <c r="CK1933" s="15"/>
      <c r="CL1933" s="15"/>
      <c r="CM1933" s="15"/>
      <c r="CN1933" s="15"/>
      <c r="CO1933" s="15"/>
      <c r="CP1933" s="15"/>
      <c r="CQ1933" s="15"/>
      <c r="CR1933" s="15"/>
      <c r="CS1933" s="15"/>
      <c r="CT1933" s="15"/>
      <c r="CU1933" s="15"/>
      <c r="CV1933" s="15"/>
      <c r="CW1933" s="15"/>
      <c r="CX1933" s="15"/>
      <c r="CY1933" s="15"/>
      <c r="CZ1933" s="15"/>
      <c r="DA1933" s="15"/>
      <c r="DB1933" s="16">
        <f t="shared" si="898"/>
        <v>0</v>
      </c>
      <c r="DC1933" s="16">
        <f t="shared" si="899"/>
        <v>6179</v>
      </c>
      <c r="DD1933" s="16"/>
      <c r="DE1933" s="16"/>
      <c r="DF1933" s="17"/>
      <c r="DG1933" s="16">
        <v>956</v>
      </c>
      <c r="DH1933" s="16">
        <f t="shared" si="900"/>
        <v>523033</v>
      </c>
      <c r="DI1933" s="16">
        <f t="shared" si="900"/>
        <v>31</v>
      </c>
      <c r="DJ1933" s="16">
        <f t="shared" si="901"/>
        <v>6179</v>
      </c>
      <c r="DK1933" s="16">
        <f t="shared" si="902"/>
        <v>34</v>
      </c>
      <c r="DL1933" s="16">
        <f t="shared" si="902"/>
        <v>6179</v>
      </c>
      <c r="DM1933" s="13">
        <v>0</v>
      </c>
      <c r="DN1933" s="16">
        <v>707</v>
      </c>
      <c r="DO1933" s="16"/>
      <c r="DP1933" s="16"/>
      <c r="DQ1933" s="16"/>
      <c r="DR1933" s="16"/>
      <c r="DS1933" s="16"/>
      <c r="DT1933" s="16"/>
      <c r="DU1933" s="16"/>
      <c r="DV1933" s="16"/>
      <c r="DW1933" s="138"/>
      <c r="DX1933" s="137"/>
      <c r="DY1933" s="137"/>
      <c r="DZ1933" s="17"/>
      <c r="EA1933" s="15"/>
      <c r="EB1933" s="15"/>
      <c r="EC1933" s="15"/>
      <c r="ED1933" s="15"/>
    </row>
    <row r="1934" spans="1:134" ht="15" hidden="1" customHeight="1" x14ac:dyDescent="0.3">
      <c r="A1934" s="220"/>
      <c r="B1934" s="139"/>
      <c r="C1934" s="561">
        <v>9</v>
      </c>
      <c r="D1934" s="12"/>
      <c r="E1934" s="12"/>
      <c r="F1934" s="12"/>
      <c r="G1934" s="12"/>
      <c r="H1934" s="12"/>
      <c r="I1934" s="12"/>
      <c r="J1934" s="12"/>
      <c r="K1934" s="12"/>
      <c r="L1934" s="12"/>
      <c r="M1934" s="12"/>
      <c r="N1934" s="12"/>
      <c r="O1934" s="12"/>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8">
        <f t="shared" si="903"/>
        <v>0</v>
      </c>
      <c r="AK1934" s="129">
        <v>523101</v>
      </c>
      <c r="AL1934" s="129">
        <v>31</v>
      </c>
      <c r="AM1934" s="130" t="s">
        <v>165</v>
      </c>
      <c r="AN1934" s="131" t="s">
        <v>2965</v>
      </c>
      <c r="AO1934" s="131" t="s">
        <v>2950</v>
      </c>
      <c r="AP1934" s="131" t="s">
        <v>2965</v>
      </c>
      <c r="AT1934" s="12"/>
      <c r="AU1934" s="12"/>
      <c r="AV1934" s="12"/>
      <c r="AW1934" s="12"/>
      <c r="AX1934" s="12"/>
      <c r="AY1934" s="12"/>
      <c r="AZ1934" s="12"/>
      <c r="BA1934" s="12"/>
      <c r="BB1934" s="14"/>
      <c r="BC1934" s="14"/>
      <c r="BD1934" s="15"/>
      <c r="BE1934" s="137" t="s">
        <v>2966</v>
      </c>
      <c r="BF1934" s="11"/>
      <c r="BG1934" s="11"/>
      <c r="BH1934" s="11"/>
      <c r="BI1934" s="11"/>
      <c r="BJ1934" s="11"/>
      <c r="BK1934" s="11"/>
      <c r="BL1934" s="11"/>
      <c r="BM1934" s="11"/>
      <c r="BN1934" s="11"/>
      <c r="BO1934" s="11"/>
      <c r="BP1934" s="11"/>
      <c r="BQ1934" s="11"/>
      <c r="BR1934" s="11"/>
      <c r="BS1934" s="11"/>
      <c r="BT1934" s="11"/>
      <c r="BU1934" s="11"/>
      <c r="BV1934" s="15"/>
      <c r="BW1934" s="15"/>
      <c r="BX1934" s="15"/>
      <c r="BY1934" s="15"/>
      <c r="BZ1934" s="15"/>
      <c r="CA1934" s="15"/>
      <c r="CB1934" s="15"/>
      <c r="CC1934" s="15"/>
      <c r="CD1934" s="15"/>
      <c r="CE1934" s="15"/>
      <c r="CF1934" s="15"/>
      <c r="CG1934" s="15"/>
      <c r="CH1934" s="15"/>
      <c r="CI1934" s="15"/>
      <c r="CJ1934" s="15"/>
      <c r="CK1934" s="15"/>
      <c r="CL1934" s="15"/>
      <c r="CM1934" s="15"/>
      <c r="CN1934" s="15"/>
      <c r="CO1934" s="15"/>
      <c r="CP1934" s="15"/>
      <c r="CQ1934" s="15"/>
      <c r="CR1934" s="15"/>
      <c r="CS1934" s="15"/>
      <c r="CT1934" s="15"/>
      <c r="CU1934" s="15"/>
      <c r="CV1934" s="15"/>
      <c r="CW1934" s="15"/>
      <c r="CX1934" s="15"/>
      <c r="CY1934" s="15"/>
      <c r="CZ1934" s="15"/>
      <c r="DA1934" s="15"/>
      <c r="DB1934" s="16">
        <f t="shared" si="898"/>
        <v>0</v>
      </c>
      <c r="DC1934" s="16">
        <f t="shared" si="899"/>
        <v>6072</v>
      </c>
      <c r="DD1934" s="16"/>
      <c r="DE1934" s="16"/>
      <c r="DF1934" s="17"/>
      <c r="DG1934" s="16">
        <v>957</v>
      </c>
      <c r="DH1934" s="16">
        <f t="shared" si="900"/>
        <v>523101</v>
      </c>
      <c r="DI1934" s="16">
        <f t="shared" si="900"/>
        <v>31</v>
      </c>
      <c r="DJ1934" s="16">
        <f t="shared" si="901"/>
        <v>6072</v>
      </c>
      <c r="DK1934" s="16">
        <f t="shared" si="902"/>
        <v>34</v>
      </c>
      <c r="DL1934" s="16">
        <f t="shared" si="902"/>
        <v>6072</v>
      </c>
      <c r="DM1934" s="13">
        <v>0</v>
      </c>
      <c r="DN1934" s="16">
        <v>707</v>
      </c>
      <c r="DO1934" s="16"/>
      <c r="DP1934" s="16"/>
      <c r="DQ1934" s="16"/>
      <c r="DR1934" s="16"/>
      <c r="DS1934" s="16"/>
      <c r="DT1934" s="16"/>
      <c r="DU1934" s="16"/>
      <c r="DV1934" s="16"/>
      <c r="DW1934" s="138"/>
      <c r="DX1934" s="137"/>
      <c r="DY1934" s="137"/>
      <c r="DZ1934" s="17"/>
      <c r="EA1934" s="15"/>
      <c r="EB1934" s="15"/>
      <c r="EC1934" s="15"/>
      <c r="ED1934" s="15"/>
    </row>
    <row r="1935" spans="1:134" ht="15" hidden="1" customHeight="1" x14ac:dyDescent="0.3">
      <c r="A1935" s="220"/>
      <c r="B1935" s="139"/>
      <c r="C1935" s="561">
        <v>10</v>
      </c>
      <c r="D1935" s="12"/>
      <c r="E1935" s="12"/>
      <c r="F1935" s="12"/>
      <c r="G1935" s="12"/>
      <c r="H1935" s="12"/>
      <c r="I1935" s="12"/>
      <c r="J1935" s="12"/>
      <c r="K1935" s="12"/>
      <c r="L1935" s="12"/>
      <c r="M1935" s="12"/>
      <c r="N1935" s="12"/>
      <c r="O1935" s="12"/>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8">
        <f t="shared" si="903"/>
        <v>0</v>
      </c>
      <c r="AK1935" s="129">
        <v>523102</v>
      </c>
      <c r="AL1935" s="129">
        <v>31</v>
      </c>
      <c r="AM1935" s="130" t="s">
        <v>165</v>
      </c>
      <c r="AN1935" s="131" t="s">
        <v>2967</v>
      </c>
      <c r="AO1935" s="131" t="s">
        <v>2950</v>
      </c>
      <c r="AP1935" s="131" t="s">
        <v>2967</v>
      </c>
      <c r="AT1935" s="12"/>
      <c r="AU1935" s="12"/>
      <c r="AV1935" s="12"/>
      <c r="AW1935" s="12"/>
      <c r="AX1935" s="12"/>
      <c r="AY1935" s="12"/>
      <c r="AZ1935" s="12"/>
      <c r="BA1935" s="12"/>
      <c r="BB1935" s="14"/>
      <c r="BC1935" s="14"/>
      <c r="BD1935" s="15"/>
      <c r="BE1935" s="137" t="s">
        <v>2968</v>
      </c>
      <c r="BF1935" s="11"/>
      <c r="BG1935" s="11"/>
      <c r="BH1935" s="11"/>
      <c r="BI1935" s="11"/>
      <c r="BJ1935" s="11"/>
      <c r="BK1935" s="11"/>
      <c r="BL1935" s="11"/>
      <c r="BM1935" s="11"/>
      <c r="BN1935" s="11"/>
      <c r="BO1935" s="11"/>
      <c r="BP1935" s="11"/>
      <c r="BQ1935" s="11"/>
      <c r="BR1935" s="11"/>
      <c r="BS1935" s="11"/>
      <c r="BT1935" s="11"/>
      <c r="BU1935" s="11"/>
      <c r="BV1935" s="15"/>
      <c r="BW1935" s="15"/>
      <c r="BX1935" s="15"/>
      <c r="BY1935" s="15"/>
      <c r="BZ1935" s="15"/>
      <c r="CA1935" s="15"/>
      <c r="CB1935" s="15"/>
      <c r="CC1935" s="15"/>
      <c r="CD1935" s="15"/>
      <c r="CE1935" s="15"/>
      <c r="CF1935" s="15"/>
      <c r="CG1935" s="15"/>
      <c r="CH1935" s="15"/>
      <c r="CI1935" s="15"/>
      <c r="CJ1935" s="15"/>
      <c r="CK1935" s="15"/>
      <c r="CL1935" s="15"/>
      <c r="CM1935" s="15"/>
      <c r="CN1935" s="15"/>
      <c r="CO1935" s="15"/>
      <c r="CP1935" s="15"/>
      <c r="CQ1935" s="15"/>
      <c r="CR1935" s="15"/>
      <c r="CS1935" s="15"/>
      <c r="CT1935" s="15"/>
      <c r="CU1935" s="15"/>
      <c r="CV1935" s="15"/>
      <c r="CW1935" s="15"/>
      <c r="CX1935" s="15"/>
      <c r="CY1935" s="15"/>
      <c r="CZ1935" s="15"/>
      <c r="DA1935" s="15"/>
      <c r="DB1935" s="16">
        <f t="shared" si="898"/>
        <v>0</v>
      </c>
      <c r="DC1935" s="16">
        <f t="shared" si="899"/>
        <v>6073</v>
      </c>
      <c r="DD1935" s="16"/>
      <c r="DE1935" s="16"/>
      <c r="DF1935" s="17"/>
      <c r="DG1935" s="16">
        <v>958</v>
      </c>
      <c r="DH1935" s="16">
        <f t="shared" si="900"/>
        <v>523102</v>
      </c>
      <c r="DI1935" s="16">
        <f t="shared" si="900"/>
        <v>31</v>
      </c>
      <c r="DJ1935" s="16">
        <f t="shared" si="901"/>
        <v>6073</v>
      </c>
      <c r="DK1935" s="16">
        <f t="shared" si="902"/>
        <v>34</v>
      </c>
      <c r="DL1935" s="16">
        <f t="shared" si="902"/>
        <v>6073</v>
      </c>
      <c r="DM1935" s="13">
        <v>0</v>
      </c>
      <c r="DN1935" s="16">
        <v>707</v>
      </c>
      <c r="DO1935" s="16"/>
      <c r="DP1935" s="16"/>
      <c r="DQ1935" s="16"/>
      <c r="DR1935" s="16"/>
      <c r="DS1935" s="16"/>
      <c r="DT1935" s="16"/>
      <c r="DU1935" s="16"/>
      <c r="DV1935" s="16"/>
      <c r="DW1935" s="138"/>
      <c r="DX1935" s="137"/>
      <c r="DY1935" s="137"/>
      <c r="DZ1935" s="17"/>
      <c r="EA1935" s="15"/>
      <c r="EB1935" s="15"/>
      <c r="EC1935" s="15"/>
      <c r="ED1935" s="15"/>
    </row>
    <row r="1936" spans="1:134" ht="15" hidden="1" customHeight="1" x14ac:dyDescent="0.3">
      <c r="A1936" s="220"/>
      <c r="B1936" s="139"/>
      <c r="C1936" s="561">
        <v>11</v>
      </c>
      <c r="D1936" s="12"/>
      <c r="E1936" s="12"/>
      <c r="F1936" s="12"/>
      <c r="G1936" s="12"/>
      <c r="H1936" s="12"/>
      <c r="I1936" s="12"/>
      <c r="J1936" s="12"/>
      <c r="K1936" s="12"/>
      <c r="L1936" s="12"/>
      <c r="M1936" s="12"/>
      <c r="N1936" s="12"/>
      <c r="O1936" s="12"/>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8">
        <f t="shared" si="903"/>
        <v>0</v>
      </c>
      <c r="AK1936" s="129">
        <v>523103</v>
      </c>
      <c r="AL1936" s="129">
        <v>31</v>
      </c>
      <c r="AM1936" s="130" t="s">
        <v>165</v>
      </c>
      <c r="AN1936" s="131" t="s">
        <v>2969</v>
      </c>
      <c r="AO1936" s="131" t="s">
        <v>2950</v>
      </c>
      <c r="AP1936" s="131" t="s">
        <v>2969</v>
      </c>
      <c r="AT1936" s="12"/>
      <c r="AU1936" s="12"/>
      <c r="AV1936" s="12"/>
      <c r="AW1936" s="12"/>
      <c r="AX1936" s="12"/>
      <c r="AY1936" s="12"/>
      <c r="AZ1936" s="12"/>
      <c r="BA1936" s="12"/>
      <c r="BB1936" s="14"/>
      <c r="BC1936" s="14"/>
      <c r="BD1936" s="15"/>
      <c r="BE1936" s="137" t="s">
        <v>2970</v>
      </c>
      <c r="BF1936" s="11"/>
      <c r="BG1936" s="11"/>
      <c r="BH1936" s="11"/>
      <c r="BI1936" s="11"/>
      <c r="BJ1936" s="11"/>
      <c r="BK1936" s="11"/>
      <c r="BL1936" s="11"/>
      <c r="BM1936" s="11"/>
      <c r="BN1936" s="11"/>
      <c r="BO1936" s="11"/>
      <c r="BP1936" s="11"/>
      <c r="BQ1936" s="11"/>
      <c r="BR1936" s="11"/>
      <c r="BS1936" s="11"/>
      <c r="BT1936" s="11"/>
      <c r="BU1936" s="11"/>
      <c r="BV1936" s="15"/>
      <c r="BW1936" s="15"/>
      <c r="BX1936" s="15"/>
      <c r="BY1936" s="15"/>
      <c r="BZ1936" s="15"/>
      <c r="CA1936" s="15"/>
      <c r="CB1936" s="15"/>
      <c r="CC1936" s="15"/>
      <c r="CD1936" s="15"/>
      <c r="CE1936" s="15"/>
      <c r="CF1936" s="15"/>
      <c r="CG1936" s="15"/>
      <c r="CH1936" s="15"/>
      <c r="CI1936" s="15"/>
      <c r="CJ1936" s="15"/>
      <c r="CK1936" s="15"/>
      <c r="CL1936" s="15"/>
      <c r="CM1936" s="15"/>
      <c r="CN1936" s="15"/>
      <c r="CO1936" s="15"/>
      <c r="CP1936" s="15"/>
      <c r="CQ1936" s="15"/>
      <c r="CR1936" s="15"/>
      <c r="CS1936" s="15"/>
      <c r="CT1936" s="15"/>
      <c r="CU1936" s="15"/>
      <c r="CV1936" s="15"/>
      <c r="CW1936" s="15"/>
      <c r="CX1936" s="15"/>
      <c r="CY1936" s="15"/>
      <c r="CZ1936" s="15"/>
      <c r="DA1936" s="15"/>
      <c r="DB1936" s="16">
        <f t="shared" si="898"/>
        <v>0</v>
      </c>
      <c r="DC1936" s="16">
        <f t="shared" si="899"/>
        <v>6074</v>
      </c>
      <c r="DD1936" s="16"/>
      <c r="DE1936" s="16"/>
      <c r="DF1936" s="17"/>
      <c r="DG1936" s="16">
        <v>959</v>
      </c>
      <c r="DH1936" s="16">
        <f t="shared" si="900"/>
        <v>523103</v>
      </c>
      <c r="DI1936" s="16">
        <f t="shared" si="900"/>
        <v>31</v>
      </c>
      <c r="DJ1936" s="16">
        <f t="shared" si="901"/>
        <v>6074</v>
      </c>
      <c r="DK1936" s="16">
        <f t="shared" si="902"/>
        <v>34</v>
      </c>
      <c r="DL1936" s="16">
        <f t="shared" si="902"/>
        <v>6074</v>
      </c>
      <c r="DM1936" s="13">
        <v>0</v>
      </c>
      <c r="DN1936" s="16">
        <v>707</v>
      </c>
      <c r="DO1936" s="16"/>
      <c r="DP1936" s="16"/>
      <c r="DQ1936" s="16"/>
      <c r="DR1936" s="16"/>
      <c r="DS1936" s="16"/>
      <c r="DT1936" s="16"/>
      <c r="DU1936" s="16"/>
      <c r="DV1936" s="16"/>
      <c r="DW1936" s="138"/>
      <c r="DX1936" s="137"/>
      <c r="DY1936" s="137"/>
      <c r="DZ1936" s="17"/>
      <c r="EA1936" s="15"/>
      <c r="EB1936" s="15"/>
      <c r="EC1936" s="15"/>
      <c r="ED1936" s="15"/>
    </row>
    <row r="1937" spans="1:134" ht="15" hidden="1" customHeight="1" x14ac:dyDescent="0.3">
      <c r="A1937" s="220"/>
      <c r="B1937" s="139"/>
      <c r="C1937" s="561">
        <v>12</v>
      </c>
      <c r="D1937" s="12"/>
      <c r="E1937" s="12"/>
      <c r="F1937" s="12"/>
      <c r="G1937" s="12"/>
      <c r="H1937" s="12"/>
      <c r="I1937" s="12"/>
      <c r="J1937" s="12"/>
      <c r="K1937" s="12"/>
      <c r="L1937" s="12"/>
      <c r="M1937" s="12"/>
      <c r="N1937" s="12"/>
      <c r="O1937" s="12"/>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8">
        <f t="shared" si="903"/>
        <v>0</v>
      </c>
      <c r="AK1937" s="129">
        <v>523104</v>
      </c>
      <c r="AL1937" s="129">
        <v>31</v>
      </c>
      <c r="AM1937" s="130" t="s">
        <v>165</v>
      </c>
      <c r="AN1937" s="131" t="s">
        <v>2971</v>
      </c>
      <c r="AO1937" s="131" t="s">
        <v>2950</v>
      </c>
      <c r="AP1937" s="131" t="s">
        <v>2971</v>
      </c>
      <c r="AT1937" s="12"/>
      <c r="AU1937" s="12"/>
      <c r="AV1937" s="12"/>
      <c r="AW1937" s="12"/>
      <c r="AX1937" s="12"/>
      <c r="AY1937" s="12"/>
      <c r="AZ1937" s="12"/>
      <c r="BA1937" s="12"/>
      <c r="BB1937" s="14"/>
      <c r="BC1937" s="14"/>
      <c r="BD1937" s="15"/>
      <c r="BE1937" s="137" t="s">
        <v>2972</v>
      </c>
      <c r="BF1937" s="11"/>
      <c r="BG1937" s="11"/>
      <c r="BH1937" s="11"/>
      <c r="BI1937" s="11"/>
      <c r="BJ1937" s="11"/>
      <c r="BK1937" s="11"/>
      <c r="BL1937" s="11"/>
      <c r="BM1937" s="11"/>
      <c r="BN1937" s="11"/>
      <c r="BO1937" s="11"/>
      <c r="BP1937" s="11"/>
      <c r="BQ1937" s="11"/>
      <c r="BR1937" s="11"/>
      <c r="BS1937" s="11"/>
      <c r="BT1937" s="11"/>
      <c r="BU1937" s="11"/>
      <c r="BV1937" s="15"/>
      <c r="BW1937" s="15"/>
      <c r="BX1937" s="15"/>
      <c r="BY1937" s="15"/>
      <c r="BZ1937" s="15"/>
      <c r="CA1937" s="15"/>
      <c r="CB1937" s="15"/>
      <c r="CC1937" s="15"/>
      <c r="CD1937" s="15"/>
      <c r="CE1937" s="15"/>
      <c r="CF1937" s="15"/>
      <c r="CG1937" s="15"/>
      <c r="CH1937" s="15"/>
      <c r="CI1937" s="15"/>
      <c r="CJ1937" s="15"/>
      <c r="CK1937" s="15"/>
      <c r="CL1937" s="15"/>
      <c r="CM1937" s="15"/>
      <c r="CN1937" s="15"/>
      <c r="CO1937" s="15"/>
      <c r="CP1937" s="15"/>
      <c r="CQ1937" s="15"/>
      <c r="CR1937" s="15"/>
      <c r="CS1937" s="15"/>
      <c r="CT1937" s="15"/>
      <c r="CU1937" s="15"/>
      <c r="CV1937" s="15"/>
      <c r="CW1937" s="15"/>
      <c r="CX1937" s="15"/>
      <c r="CY1937" s="15"/>
      <c r="CZ1937" s="15"/>
      <c r="DA1937" s="15"/>
      <c r="DB1937" s="16">
        <f t="shared" si="898"/>
        <v>0</v>
      </c>
      <c r="DC1937" s="16">
        <f t="shared" si="899"/>
        <v>6075</v>
      </c>
      <c r="DD1937" s="16"/>
      <c r="DE1937" s="16"/>
      <c r="DF1937" s="17"/>
      <c r="DG1937" s="16">
        <v>960</v>
      </c>
      <c r="DH1937" s="16">
        <f t="shared" si="900"/>
        <v>523104</v>
      </c>
      <c r="DI1937" s="16">
        <f t="shared" si="900"/>
        <v>31</v>
      </c>
      <c r="DJ1937" s="16">
        <f t="shared" si="901"/>
        <v>6075</v>
      </c>
      <c r="DK1937" s="16">
        <f t="shared" si="902"/>
        <v>34</v>
      </c>
      <c r="DL1937" s="16">
        <f t="shared" si="902"/>
        <v>6075</v>
      </c>
      <c r="DM1937" s="13">
        <v>0</v>
      </c>
      <c r="DN1937" s="16">
        <v>707</v>
      </c>
      <c r="DO1937" s="16"/>
      <c r="DP1937" s="16"/>
      <c r="DQ1937" s="16"/>
      <c r="DR1937" s="16"/>
      <c r="DS1937" s="16"/>
      <c r="DT1937" s="16"/>
      <c r="DU1937" s="16"/>
      <c r="DV1937" s="16"/>
      <c r="DW1937" s="138"/>
      <c r="DX1937" s="137"/>
      <c r="DY1937" s="137"/>
      <c r="DZ1937" s="17"/>
      <c r="EA1937" s="15"/>
      <c r="EB1937" s="15"/>
      <c r="EC1937" s="15"/>
      <c r="ED1937" s="15"/>
    </row>
    <row r="1938" spans="1:134" ht="15" hidden="1" customHeight="1" x14ac:dyDescent="0.3">
      <c r="A1938" s="220"/>
      <c r="B1938" s="139"/>
      <c r="C1938" s="561"/>
      <c r="D1938" s="12"/>
      <c r="E1938" s="12"/>
      <c r="F1938" s="12"/>
      <c r="G1938" s="12"/>
      <c r="H1938" s="12"/>
      <c r="I1938" s="12"/>
      <c r="J1938" s="12"/>
      <c r="K1938" s="12"/>
      <c r="L1938" s="12"/>
      <c r="M1938" s="12"/>
      <c r="N1938" s="12"/>
      <c r="O1938" s="12"/>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8"/>
      <c r="AK1938" s="143"/>
      <c r="AL1938" s="143"/>
      <c r="AM1938" s="144"/>
      <c r="AN1938" s="145"/>
      <c r="AO1938" s="145"/>
      <c r="AP1938" s="145"/>
      <c r="AT1938" s="12"/>
      <c r="AU1938" s="12"/>
      <c r="AV1938" s="12"/>
      <c r="AW1938" s="12"/>
      <c r="AX1938" s="12"/>
      <c r="AY1938" s="12"/>
      <c r="AZ1938" s="12"/>
      <c r="BA1938" s="12"/>
      <c r="BB1938" s="14"/>
      <c r="BC1938" s="14"/>
      <c r="BD1938" s="15"/>
      <c r="BE1938" s="137"/>
      <c r="BF1938" s="11"/>
      <c r="BG1938" s="11"/>
      <c r="BH1938" s="11"/>
      <c r="BI1938" s="11"/>
      <c r="BJ1938" s="11"/>
      <c r="BK1938" s="11"/>
      <c r="BL1938" s="11"/>
      <c r="BM1938" s="11"/>
      <c r="BN1938" s="11"/>
      <c r="BO1938" s="11"/>
      <c r="BP1938" s="11"/>
      <c r="BQ1938" s="11"/>
      <c r="BR1938" s="11"/>
      <c r="BS1938" s="11"/>
      <c r="BT1938" s="11"/>
      <c r="BU1938" s="11"/>
      <c r="BV1938" s="15"/>
      <c r="BW1938" s="15"/>
      <c r="BX1938" s="15"/>
      <c r="BY1938" s="15"/>
      <c r="BZ1938" s="15"/>
      <c r="CA1938" s="15"/>
      <c r="CB1938" s="15"/>
      <c r="CC1938" s="15"/>
      <c r="CD1938" s="15"/>
      <c r="CE1938" s="15"/>
      <c r="CF1938" s="15"/>
      <c r="CG1938" s="15"/>
      <c r="CH1938" s="15"/>
      <c r="CI1938" s="15"/>
      <c r="CJ1938" s="15"/>
      <c r="CK1938" s="15"/>
      <c r="CL1938" s="15"/>
      <c r="CM1938" s="15"/>
      <c r="CN1938" s="15"/>
      <c r="CO1938" s="15"/>
      <c r="CP1938" s="15"/>
      <c r="CQ1938" s="15"/>
      <c r="CR1938" s="15"/>
      <c r="CS1938" s="15"/>
      <c r="CT1938" s="15"/>
      <c r="CU1938" s="15"/>
      <c r="CV1938" s="15"/>
      <c r="CW1938" s="15"/>
      <c r="CX1938" s="15"/>
      <c r="CY1938" s="15"/>
      <c r="CZ1938" s="15"/>
      <c r="DA1938" s="15"/>
      <c r="DB1938" s="16"/>
      <c r="DC1938" s="16"/>
      <c r="DD1938" s="16"/>
      <c r="DE1938" s="16"/>
      <c r="DF1938" s="17"/>
      <c r="DG1938" s="16"/>
      <c r="DH1938" s="16"/>
      <c r="DI1938" s="16"/>
      <c r="DJ1938" s="16"/>
      <c r="DK1938" s="16"/>
      <c r="DL1938" s="16"/>
      <c r="DM1938" s="128"/>
      <c r="DN1938" s="16"/>
      <c r="DO1938" s="16"/>
      <c r="DP1938" s="16"/>
      <c r="DQ1938" s="16"/>
      <c r="DR1938" s="16"/>
      <c r="DS1938" s="16"/>
      <c r="DT1938" s="16"/>
      <c r="DU1938" s="16"/>
      <c r="DV1938" s="16"/>
      <c r="DW1938" s="138"/>
      <c r="DX1938" s="137"/>
      <c r="DY1938" s="137"/>
      <c r="DZ1938" s="17"/>
      <c r="EA1938" s="15"/>
      <c r="EB1938" s="15"/>
      <c r="EC1938" s="15"/>
      <c r="ED1938" s="15"/>
    </row>
    <row r="1939" spans="1:134" ht="15" hidden="1" customHeight="1" x14ac:dyDescent="0.3">
      <c r="A1939" s="220"/>
      <c r="B1939" s="139"/>
      <c r="C1939" s="561" t="s">
        <v>2973</v>
      </c>
      <c r="D1939" s="151"/>
      <c r="E1939" s="151"/>
      <c r="F1939" s="151"/>
      <c r="G1939" s="151" t="s">
        <v>184</v>
      </c>
      <c r="H1939" s="151"/>
      <c r="I1939" s="151"/>
      <c r="J1939" s="151"/>
      <c r="K1939" s="151"/>
      <c r="L1939" s="151"/>
      <c r="M1939" s="151"/>
      <c r="N1939" s="151"/>
      <c r="O1939" s="151"/>
      <c r="P1939" s="151"/>
      <c r="Q1939" s="151"/>
      <c r="R1939" s="151"/>
      <c r="S1939" s="151"/>
      <c r="T1939" s="151"/>
      <c r="U1939" s="151"/>
      <c r="V1939" s="151"/>
      <c r="W1939" s="151"/>
      <c r="X1939" s="151"/>
      <c r="Y1939" s="151"/>
      <c r="Z1939" s="151"/>
      <c r="AA1939" s="151"/>
      <c r="AB1939" s="151"/>
      <c r="AC1939" s="151"/>
      <c r="AD1939" s="151"/>
      <c r="AE1939" s="151"/>
      <c r="AF1939" s="151"/>
      <c r="AG1939" s="151"/>
      <c r="AH1939" s="151"/>
      <c r="AI1939" s="151"/>
      <c r="AJ1939" s="128">
        <f>IF($DM1939=0,0,(IF(_xlfn.BITAND($DM1939, 128),"8,", "") &amp; IF(_xlfn.BITAND($DM1939,64),"7,", "") &amp; IF(_xlfn.BITAND($DM1939,7), _xlfn.BITAND($DM1939,7) &amp; ",", "") &amp; IF(_xlfn.BITAND($DM1939, 56), _xlfn.BITAND($DM1939, 56)/8, "")))</f>
        <v>0</v>
      </c>
      <c r="AK1939" s="129">
        <v>523026</v>
      </c>
      <c r="AL1939" s="129">
        <v>25</v>
      </c>
      <c r="AM1939" s="130" t="s">
        <v>165</v>
      </c>
      <c r="AN1939" s="131" t="s">
        <v>2974</v>
      </c>
      <c r="AO1939" s="131" t="s">
        <v>2950</v>
      </c>
      <c r="AP1939" s="131" t="s">
        <v>2974</v>
      </c>
      <c r="AQ1939" s="132" t="s">
        <v>2975</v>
      </c>
      <c r="AT1939" s="135">
        <v>60</v>
      </c>
      <c r="AU1939" s="135">
        <v>5</v>
      </c>
      <c r="AV1939" s="12" t="s">
        <v>259</v>
      </c>
      <c r="AW1939" s="135">
        <v>0</v>
      </c>
      <c r="AX1939" s="135">
        <v>0</v>
      </c>
      <c r="AY1939" s="135">
        <v>0</v>
      </c>
      <c r="AZ1939" s="135">
        <v>0</v>
      </c>
      <c r="BA1939" s="135">
        <v>0</v>
      </c>
      <c r="BB1939" s="136"/>
      <c r="BC1939" s="136"/>
      <c r="BD1939" s="15"/>
      <c r="BE1939" s="137" t="s">
        <v>2973</v>
      </c>
      <c r="BF1939" s="11"/>
      <c r="BG1939" s="11"/>
      <c r="BH1939" s="11"/>
      <c r="BI1939" s="11"/>
      <c r="BJ1939" s="11"/>
      <c r="BK1939" s="11"/>
      <c r="BL1939" s="11"/>
      <c r="BM1939" s="11"/>
      <c r="BN1939" s="11"/>
      <c r="BO1939" s="11"/>
      <c r="BP1939" s="11"/>
      <c r="BQ1939" s="11"/>
      <c r="BR1939" s="11"/>
      <c r="BS1939" s="11"/>
      <c r="BT1939" s="11"/>
      <c r="BU1939" s="11"/>
      <c r="BV1939" s="15">
        <f>IF(UPPER(TRIM(D1939))="X",1,0)</f>
        <v>0</v>
      </c>
      <c r="BW1939" s="15">
        <f>IF(UPPER(TRIM(E1939))="X",1,0)</f>
        <v>0</v>
      </c>
      <c r="BX1939" s="15">
        <f>IF(UPPER(TRIM(F1939))="X",1,0)</f>
        <v>0</v>
      </c>
      <c r="BY1939" s="15">
        <f>IF(UPPER(TRIM(G1939))="X",1,0)</f>
        <v>1</v>
      </c>
      <c r="BZ1939" s="15">
        <f>IF(UPPER(TRIM(H1939))="X",1,0)</f>
        <v>0</v>
      </c>
      <c r="CA1939" s="15">
        <f>IF(UPPER(TRIM(J1939))="X",1,0)</f>
        <v>0</v>
      </c>
      <c r="CB1939" s="15">
        <f>IF(UPPER(TRIM(L1939))="X",1,0)</f>
        <v>0</v>
      </c>
      <c r="CC1939" s="15">
        <f>IF(UPPER(TRIM(M1939))="X",1,0)</f>
        <v>0</v>
      </c>
      <c r="CD1939" s="15">
        <f>IF(UPPER(TRIM(I1939))="X",1,0)</f>
        <v>0</v>
      </c>
      <c r="CE1939" s="15">
        <f>IF(UPPER(TRIM(K1939))="X",1,0)</f>
        <v>0</v>
      </c>
      <c r="CF1939" s="15">
        <f t="shared" ref="CF1939:CX1939" si="904">IF(UPPER(TRIM(N1939))="X",1,0)</f>
        <v>0</v>
      </c>
      <c r="CG1939" s="15">
        <f t="shared" si="904"/>
        <v>0</v>
      </c>
      <c r="CH1939" s="15">
        <f t="shared" si="904"/>
        <v>0</v>
      </c>
      <c r="CI1939" s="15">
        <f t="shared" si="904"/>
        <v>0</v>
      </c>
      <c r="CJ1939" s="15">
        <f t="shared" si="904"/>
        <v>0</v>
      </c>
      <c r="CK1939" s="15">
        <f t="shared" si="904"/>
        <v>0</v>
      </c>
      <c r="CL1939" s="15">
        <f t="shared" si="904"/>
        <v>0</v>
      </c>
      <c r="CM1939" s="15">
        <f t="shared" si="904"/>
        <v>0</v>
      </c>
      <c r="CN1939" s="15">
        <f t="shared" si="904"/>
        <v>0</v>
      </c>
      <c r="CO1939" s="15">
        <f t="shared" si="904"/>
        <v>0</v>
      </c>
      <c r="CP1939" s="15">
        <f t="shared" si="904"/>
        <v>0</v>
      </c>
      <c r="CQ1939" s="15">
        <f t="shared" si="904"/>
        <v>0</v>
      </c>
      <c r="CR1939" s="15">
        <f t="shared" si="904"/>
        <v>0</v>
      </c>
      <c r="CS1939" s="15">
        <f t="shared" si="904"/>
        <v>0</v>
      </c>
      <c r="CT1939" s="15">
        <f t="shared" si="904"/>
        <v>0</v>
      </c>
      <c r="CU1939" s="15">
        <f t="shared" si="904"/>
        <v>0</v>
      </c>
      <c r="CV1939" s="15">
        <f t="shared" si="904"/>
        <v>0</v>
      </c>
      <c r="CW1939" s="15">
        <f t="shared" si="904"/>
        <v>0</v>
      </c>
      <c r="CX1939" s="15">
        <f t="shared" si="904"/>
        <v>0</v>
      </c>
      <c r="CY1939" s="15">
        <v>0</v>
      </c>
      <c r="CZ1939" s="15">
        <f>IF(UPPER(TRIM(AH1939))="X",1,0)</f>
        <v>0</v>
      </c>
      <c r="DA1939" s="15">
        <v>0</v>
      </c>
      <c r="DB1939" s="16">
        <f t="shared" ref="DB1939:DB1950" si="905">IF(UPPER(TRIM(AM1939))="P", 0, IF(UPPER(TRIM(AM1939))="C", 16384, IF(UPPER(TRIM(AM1939))="B", 32768, IF(UPPER(TRIM(AM1939))="U", 49152, -1))))</f>
        <v>0</v>
      </c>
      <c r="DC1939" s="16">
        <f t="shared" ref="DC1939:DC1950" si="906">HEX2DEC(AN1939)</f>
        <v>5958</v>
      </c>
      <c r="DD1939" s="16">
        <f>IF(UPPER(TRIM(BB1939))="",0,IF(UPPER(TRIM(BB1939))="M",32,IF(UPPER(TRIM(BB1939))="H",64,IF(UPPER(TRIM(BB1939))="I",128,-1))))</f>
        <v>0</v>
      </c>
      <c r="DE1939" s="16">
        <f>IF(UPPER(TRIM(BC1939))="",0, IF(UPPER(TRIM(BC1939))="U",1,IF(UPPER(TRIM(BC1939))="A",2,IF(UPPER(TRIM(BC1939))="B1",4,IF(UPPER(TRIM(BC1939))="B2",8,IF(UPPER(TRIM(BC1939))="C",16,-1))))))</f>
        <v>0</v>
      </c>
      <c r="DF1939" s="17"/>
      <c r="DG1939" s="16">
        <v>961</v>
      </c>
      <c r="DH1939" s="16">
        <f t="shared" ref="DH1939:DI1950" si="907">AK1939</f>
        <v>523026</v>
      </c>
      <c r="DI1939" s="16">
        <f t="shared" si="907"/>
        <v>25</v>
      </c>
      <c r="DJ1939" s="16">
        <f t="shared" ref="DJ1939:DJ1950" si="908">DB1939 + DC1939</f>
        <v>5958</v>
      </c>
      <c r="DK1939" s="16">
        <f t="shared" ref="DK1939:DL1950" si="909">HEX2DEC(AO1939)</f>
        <v>34</v>
      </c>
      <c r="DL1939" s="16">
        <f t="shared" si="909"/>
        <v>5958</v>
      </c>
      <c r="DM1939" s="13">
        <v>0</v>
      </c>
      <c r="DN1939" s="16">
        <v>708</v>
      </c>
      <c r="DO1939" s="16">
        <f>BV1939*2^15+BW1939*2^14+BX1939*2^13+BY1939*2^12+BZ1939*2^11+CA1939*2^10+CB1939*2^9+CC1939*2^8+CD1939*2^7+CE1939*2^6+CF1939*2^5+CG1939*2^4+CH1939*2^3+CI1939*2^2+CJ1939*2^1+CK1939*2^0</f>
        <v>4096</v>
      </c>
      <c r="DP1939" s="16">
        <f>CL1939*2^15+CM1939*2^14+CN1939*2^13+CO1939*2^12+CP1939*2^11+CQ1939*2^10+CR1939*2^9+CS1939*2^8+CT1939*2^7+CU1939*2^6+CV1939*2^5+CW1939*2^4+CX1939*2^3+CY1939*2^2+CZ1939*2^1+DA1939*2^0</f>
        <v>0</v>
      </c>
      <c r="DQ1939" s="16">
        <f>IF(DS1939=2,AT1939*1000,AT1939)</f>
        <v>60000</v>
      </c>
      <c r="DR1939" s="16">
        <f>IF(DT1939=2,AU1939*1000,AU1939)</f>
        <v>5000</v>
      </c>
      <c r="DS1939" s="16">
        <v>2</v>
      </c>
      <c r="DT1939" s="16">
        <v>2</v>
      </c>
      <c r="DU1939" s="16">
        <f>MAX(0,MIN(AX1939,3))*2^14+MAX(0,MIN(AY1939,3))*2^12+MAX(0,MIN(AZ1939,3))*2^10+MAX(0,MIN(BA1939,3))*2^8+IF(AW1939&lt;0,31,IF(AW1939&gt;30,30,AW1939))</f>
        <v>0</v>
      </c>
      <c r="DV1939" s="16">
        <f>DD1939 + DE1939</f>
        <v>0</v>
      </c>
      <c r="DW1939" s="138"/>
      <c r="DX1939" s="137"/>
      <c r="DY1939" s="137"/>
      <c r="DZ1939" s="17"/>
      <c r="EA1939" s="15"/>
      <c r="EB1939" s="15"/>
      <c r="EC1939" s="15"/>
      <c r="ED1939" s="15"/>
    </row>
    <row r="1940" spans="1:134" ht="15" hidden="1" customHeight="1" x14ac:dyDescent="0.3">
      <c r="A1940" s="154"/>
      <c r="B1940" s="139"/>
      <c r="C1940" s="561">
        <v>2</v>
      </c>
      <c r="D1940" s="12"/>
      <c r="E1940" s="12"/>
      <c r="F1940" s="12"/>
      <c r="G1940" s="12"/>
      <c r="H1940" s="12"/>
      <c r="I1940" s="12"/>
      <c r="J1940" s="12"/>
      <c r="K1940" s="12"/>
      <c r="L1940" s="12"/>
      <c r="M1940" s="12"/>
      <c r="N1940" s="12"/>
      <c r="O1940" s="12"/>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8">
        <f t="shared" ref="AJ1940:AJ1950" si="910">IF($DM1940=0,0,(IF(_xlfn.BITAND($DM1940, 128),"8,", "") &amp; IF(_xlfn.BITAND($DM1940,64),"7,", "") &amp; IF(_xlfn.BITAND($DM1940,7), _xlfn.BITAND($DM1940,7) &amp; ",", "") &amp; IF(_xlfn.BITAND($DM1940, 56), _xlfn.BITAND($DM1940, 56)/8, "")))</f>
        <v>0</v>
      </c>
      <c r="AK1940" s="129">
        <v>523027</v>
      </c>
      <c r="AL1940" s="129">
        <v>25</v>
      </c>
      <c r="AM1940" s="130" t="s">
        <v>165</v>
      </c>
      <c r="AN1940" s="131" t="s">
        <v>2976</v>
      </c>
      <c r="AO1940" s="131" t="s">
        <v>2950</v>
      </c>
      <c r="AP1940" s="131" t="s">
        <v>2976</v>
      </c>
      <c r="AT1940" s="12"/>
      <c r="AU1940" s="12"/>
      <c r="AV1940" s="12"/>
      <c r="AW1940" s="12"/>
      <c r="AX1940" s="12"/>
      <c r="AY1940" s="12"/>
      <c r="AZ1940" s="12"/>
      <c r="BA1940" s="12"/>
      <c r="BB1940" s="14"/>
      <c r="BC1940" s="14"/>
      <c r="BD1940" s="15"/>
      <c r="BE1940" s="137" t="s">
        <v>2977</v>
      </c>
      <c r="BF1940" s="11"/>
      <c r="BG1940" s="11"/>
      <c r="BH1940" s="11"/>
      <c r="BI1940" s="11"/>
      <c r="BJ1940" s="11"/>
      <c r="BK1940" s="11"/>
      <c r="BL1940" s="11"/>
      <c r="BM1940" s="11"/>
      <c r="BN1940" s="11"/>
      <c r="BO1940" s="11"/>
      <c r="BP1940" s="11"/>
      <c r="BQ1940" s="11"/>
      <c r="BR1940" s="11"/>
      <c r="BS1940" s="11"/>
      <c r="BT1940" s="11"/>
      <c r="BU1940" s="11"/>
      <c r="BV1940" s="15"/>
      <c r="BW1940" s="15"/>
      <c r="BX1940" s="15"/>
      <c r="BY1940" s="15"/>
      <c r="BZ1940" s="15"/>
      <c r="CA1940" s="15"/>
      <c r="CB1940" s="15"/>
      <c r="CC1940" s="15"/>
      <c r="CD1940" s="15"/>
      <c r="CE1940" s="15"/>
      <c r="CF1940" s="15"/>
      <c r="CG1940" s="15"/>
      <c r="CH1940" s="15"/>
      <c r="CI1940" s="15"/>
      <c r="CJ1940" s="15"/>
      <c r="CK1940" s="15"/>
      <c r="CL1940" s="15"/>
      <c r="CM1940" s="15"/>
      <c r="CN1940" s="15"/>
      <c r="CO1940" s="15"/>
      <c r="CP1940" s="15"/>
      <c r="CQ1940" s="15"/>
      <c r="CR1940" s="15"/>
      <c r="CS1940" s="15"/>
      <c r="CT1940" s="15"/>
      <c r="CU1940" s="15"/>
      <c r="CV1940" s="15"/>
      <c r="CW1940" s="15"/>
      <c r="CX1940" s="15"/>
      <c r="CY1940" s="15"/>
      <c r="CZ1940" s="15"/>
      <c r="DA1940" s="15"/>
      <c r="DB1940" s="16">
        <f t="shared" si="905"/>
        <v>0</v>
      </c>
      <c r="DC1940" s="16">
        <f t="shared" si="906"/>
        <v>5989</v>
      </c>
      <c r="DD1940" s="16"/>
      <c r="DE1940" s="16"/>
      <c r="DF1940" s="17"/>
      <c r="DG1940" s="16">
        <v>962</v>
      </c>
      <c r="DH1940" s="16">
        <f t="shared" si="907"/>
        <v>523027</v>
      </c>
      <c r="DI1940" s="16">
        <f t="shared" si="907"/>
        <v>25</v>
      </c>
      <c r="DJ1940" s="16">
        <f t="shared" si="908"/>
        <v>5989</v>
      </c>
      <c r="DK1940" s="16">
        <f t="shared" si="909"/>
        <v>34</v>
      </c>
      <c r="DL1940" s="16">
        <f t="shared" si="909"/>
        <v>5989</v>
      </c>
      <c r="DM1940" s="13">
        <v>0</v>
      </c>
      <c r="DN1940" s="16">
        <v>708</v>
      </c>
      <c r="DO1940" s="16"/>
      <c r="DP1940" s="16"/>
      <c r="DQ1940" s="16"/>
      <c r="DR1940" s="16"/>
      <c r="DS1940" s="16"/>
      <c r="DT1940" s="16"/>
      <c r="DU1940" s="16"/>
      <c r="DV1940" s="16"/>
      <c r="DW1940" s="138"/>
      <c r="DX1940" s="137"/>
      <c r="DY1940" s="137"/>
      <c r="DZ1940" s="17"/>
      <c r="EA1940" s="15"/>
      <c r="EB1940" s="15"/>
      <c r="EC1940" s="15"/>
      <c r="ED1940" s="15"/>
    </row>
    <row r="1941" spans="1:134" ht="15" hidden="1" customHeight="1" x14ac:dyDescent="0.3">
      <c r="A1941" s="153"/>
      <c r="B1941" s="139"/>
      <c r="C1941" s="561">
        <v>3</v>
      </c>
      <c r="D1941" s="12"/>
      <c r="E1941" s="12"/>
      <c r="F1941" s="12"/>
      <c r="G1941" s="12"/>
      <c r="H1941" s="12"/>
      <c r="I1941" s="12"/>
      <c r="J1941" s="12"/>
      <c r="K1941" s="12"/>
      <c r="L1941" s="12"/>
      <c r="M1941" s="12"/>
      <c r="N1941" s="12"/>
      <c r="O1941" s="12"/>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8">
        <f t="shared" si="910"/>
        <v>0</v>
      </c>
      <c r="AK1941" s="129">
        <v>523028</v>
      </c>
      <c r="AL1941" s="129">
        <v>25</v>
      </c>
      <c r="AM1941" s="130" t="s">
        <v>165</v>
      </c>
      <c r="AN1941" s="131" t="s">
        <v>2978</v>
      </c>
      <c r="AO1941" s="131" t="s">
        <v>2950</v>
      </c>
      <c r="AP1941" s="131" t="s">
        <v>2978</v>
      </c>
      <c r="AT1941" s="12"/>
      <c r="AU1941" s="12"/>
      <c r="AV1941" s="12"/>
      <c r="AW1941" s="12"/>
      <c r="AX1941" s="12"/>
      <c r="AY1941" s="12"/>
      <c r="AZ1941" s="12"/>
      <c r="BA1941" s="12"/>
      <c r="BB1941" s="14"/>
      <c r="BC1941" s="14"/>
      <c r="BD1941" s="15"/>
      <c r="BE1941" s="137" t="s">
        <v>2979</v>
      </c>
      <c r="BF1941" s="11"/>
      <c r="BG1941" s="11"/>
      <c r="BH1941" s="11"/>
      <c r="BI1941" s="11"/>
      <c r="BJ1941" s="11"/>
      <c r="BK1941" s="11"/>
      <c r="BL1941" s="11"/>
      <c r="BM1941" s="11"/>
      <c r="BN1941" s="11"/>
      <c r="BO1941" s="11"/>
      <c r="BP1941" s="11"/>
      <c r="BQ1941" s="11"/>
      <c r="BR1941" s="11"/>
      <c r="BS1941" s="11"/>
      <c r="BT1941" s="11"/>
      <c r="BU1941" s="11"/>
      <c r="BV1941" s="15"/>
      <c r="BW1941" s="15"/>
      <c r="BX1941" s="15"/>
      <c r="BY1941" s="15"/>
      <c r="BZ1941" s="15"/>
      <c r="CA1941" s="15"/>
      <c r="CB1941" s="15"/>
      <c r="CC1941" s="15"/>
      <c r="CD1941" s="15"/>
      <c r="CE1941" s="15"/>
      <c r="CF1941" s="15"/>
      <c r="CG1941" s="15"/>
      <c r="CH1941" s="15"/>
      <c r="CI1941" s="15"/>
      <c r="CJ1941" s="15"/>
      <c r="CK1941" s="15"/>
      <c r="CL1941" s="15"/>
      <c r="CM1941" s="15"/>
      <c r="CN1941" s="15"/>
      <c r="CO1941" s="15"/>
      <c r="CP1941" s="15"/>
      <c r="CQ1941" s="15"/>
      <c r="CR1941" s="15"/>
      <c r="CS1941" s="15"/>
      <c r="CT1941" s="15"/>
      <c r="CU1941" s="15"/>
      <c r="CV1941" s="15"/>
      <c r="CW1941" s="15"/>
      <c r="CX1941" s="15"/>
      <c r="CY1941" s="15"/>
      <c r="CZ1941" s="15"/>
      <c r="DA1941" s="15"/>
      <c r="DB1941" s="16">
        <f t="shared" si="905"/>
        <v>0</v>
      </c>
      <c r="DC1941" s="16">
        <f t="shared" si="906"/>
        <v>6005</v>
      </c>
      <c r="DD1941" s="16"/>
      <c r="DE1941" s="16"/>
      <c r="DF1941" s="17"/>
      <c r="DG1941" s="16">
        <v>963</v>
      </c>
      <c r="DH1941" s="16">
        <f t="shared" si="907"/>
        <v>523028</v>
      </c>
      <c r="DI1941" s="16">
        <f t="shared" si="907"/>
        <v>25</v>
      </c>
      <c r="DJ1941" s="16">
        <f t="shared" si="908"/>
        <v>6005</v>
      </c>
      <c r="DK1941" s="16">
        <f t="shared" si="909"/>
        <v>34</v>
      </c>
      <c r="DL1941" s="16">
        <f t="shared" si="909"/>
        <v>6005</v>
      </c>
      <c r="DM1941" s="13">
        <v>0</v>
      </c>
      <c r="DN1941" s="16">
        <v>708</v>
      </c>
      <c r="DO1941" s="16"/>
      <c r="DP1941" s="16"/>
      <c r="DQ1941" s="16"/>
      <c r="DR1941" s="16"/>
      <c r="DS1941" s="16"/>
      <c r="DT1941" s="16"/>
      <c r="DU1941" s="16"/>
      <c r="DV1941" s="16"/>
      <c r="DW1941" s="138"/>
      <c r="DX1941" s="137"/>
      <c r="DY1941" s="137"/>
      <c r="DZ1941" s="17"/>
      <c r="EA1941" s="15"/>
      <c r="EB1941" s="15"/>
      <c r="EC1941" s="15"/>
      <c r="ED1941" s="15"/>
    </row>
    <row r="1942" spans="1:134" ht="15" hidden="1" customHeight="1" x14ac:dyDescent="0.3">
      <c r="A1942" s="153"/>
      <c r="B1942" s="139"/>
      <c r="C1942" s="561">
        <v>4</v>
      </c>
      <c r="D1942" s="12"/>
      <c r="E1942" s="12"/>
      <c r="F1942" s="12"/>
      <c r="G1942" s="12"/>
      <c r="H1942" s="12"/>
      <c r="I1942" s="12"/>
      <c r="J1942" s="12"/>
      <c r="K1942" s="12"/>
      <c r="L1942" s="12"/>
      <c r="M1942" s="12"/>
      <c r="N1942" s="12"/>
      <c r="O1942" s="12"/>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8">
        <f t="shared" si="910"/>
        <v>0</v>
      </c>
      <c r="AK1942" s="129">
        <v>523029</v>
      </c>
      <c r="AL1942" s="129">
        <v>25</v>
      </c>
      <c r="AM1942" s="130" t="s">
        <v>165</v>
      </c>
      <c r="AN1942" s="131" t="s">
        <v>2980</v>
      </c>
      <c r="AO1942" s="131" t="s">
        <v>2950</v>
      </c>
      <c r="AP1942" s="131" t="s">
        <v>2980</v>
      </c>
      <c r="AT1942" s="12"/>
      <c r="AU1942" s="12"/>
      <c r="AV1942" s="12"/>
      <c r="AW1942" s="12"/>
      <c r="AX1942" s="12"/>
      <c r="AY1942" s="12"/>
      <c r="AZ1942" s="12"/>
      <c r="BA1942" s="12"/>
      <c r="BB1942" s="14"/>
      <c r="BC1942" s="14"/>
      <c r="BD1942" s="15"/>
      <c r="BE1942" s="137" t="s">
        <v>2981</v>
      </c>
      <c r="BF1942" s="11"/>
      <c r="BG1942" s="11"/>
      <c r="BH1942" s="11"/>
      <c r="BI1942" s="11"/>
      <c r="BJ1942" s="11"/>
      <c r="BK1942" s="11"/>
      <c r="BL1942" s="11"/>
      <c r="BM1942" s="11"/>
      <c r="BN1942" s="11"/>
      <c r="BO1942" s="11"/>
      <c r="BP1942" s="11"/>
      <c r="BQ1942" s="11"/>
      <c r="BR1942" s="11"/>
      <c r="BS1942" s="11"/>
      <c r="BT1942" s="11"/>
      <c r="BU1942" s="11"/>
      <c r="BV1942" s="15"/>
      <c r="BW1942" s="15"/>
      <c r="BX1942" s="15"/>
      <c r="BY1942" s="15"/>
      <c r="BZ1942" s="15"/>
      <c r="CA1942" s="15"/>
      <c r="CB1942" s="15"/>
      <c r="CC1942" s="15"/>
      <c r="CD1942" s="15"/>
      <c r="CE1942" s="15"/>
      <c r="CF1942" s="15"/>
      <c r="CG1942" s="15"/>
      <c r="CH1942" s="15"/>
      <c r="CI1942" s="15"/>
      <c r="CJ1942" s="15"/>
      <c r="CK1942" s="15"/>
      <c r="CL1942" s="15"/>
      <c r="CM1942" s="15"/>
      <c r="CN1942" s="15"/>
      <c r="CO1942" s="15"/>
      <c r="CP1942" s="15"/>
      <c r="CQ1942" s="15"/>
      <c r="CR1942" s="15"/>
      <c r="CS1942" s="15"/>
      <c r="CT1942" s="15"/>
      <c r="CU1942" s="15"/>
      <c r="CV1942" s="15"/>
      <c r="CW1942" s="15"/>
      <c r="CX1942" s="15"/>
      <c r="CY1942" s="15"/>
      <c r="CZ1942" s="15"/>
      <c r="DA1942" s="15"/>
      <c r="DB1942" s="16">
        <f t="shared" si="905"/>
        <v>0</v>
      </c>
      <c r="DC1942" s="16">
        <f t="shared" si="906"/>
        <v>6021</v>
      </c>
      <c r="DD1942" s="16"/>
      <c r="DE1942" s="16"/>
      <c r="DF1942" s="17"/>
      <c r="DG1942" s="16">
        <v>964</v>
      </c>
      <c r="DH1942" s="16">
        <f t="shared" si="907"/>
        <v>523029</v>
      </c>
      <c r="DI1942" s="16">
        <f t="shared" si="907"/>
        <v>25</v>
      </c>
      <c r="DJ1942" s="16">
        <f t="shared" si="908"/>
        <v>6021</v>
      </c>
      <c r="DK1942" s="16">
        <f t="shared" si="909"/>
        <v>34</v>
      </c>
      <c r="DL1942" s="16">
        <f t="shared" si="909"/>
        <v>6021</v>
      </c>
      <c r="DM1942" s="13">
        <v>0</v>
      </c>
      <c r="DN1942" s="16">
        <v>708</v>
      </c>
      <c r="DO1942" s="16"/>
      <c r="DP1942" s="16"/>
      <c r="DQ1942" s="16"/>
      <c r="DR1942" s="16"/>
      <c r="DS1942" s="16"/>
      <c r="DT1942" s="16"/>
      <c r="DU1942" s="16"/>
      <c r="DV1942" s="16"/>
      <c r="DW1942" s="138"/>
      <c r="DX1942" s="137"/>
      <c r="DY1942" s="137"/>
      <c r="DZ1942" s="17"/>
      <c r="EA1942" s="15"/>
      <c r="EB1942" s="15"/>
      <c r="EC1942" s="15"/>
      <c r="ED1942" s="15"/>
    </row>
    <row r="1943" spans="1:134" ht="15" hidden="1" customHeight="1" x14ac:dyDescent="0.3">
      <c r="A1943" s="340"/>
      <c r="B1943" s="139"/>
      <c r="C1943" s="561">
        <v>5</v>
      </c>
      <c r="D1943" s="12"/>
      <c r="E1943" s="12"/>
      <c r="F1943" s="12"/>
      <c r="G1943" s="12"/>
      <c r="H1943" s="12"/>
      <c r="I1943" s="12"/>
      <c r="J1943" s="12"/>
      <c r="K1943" s="12"/>
      <c r="L1943" s="12"/>
      <c r="M1943" s="12"/>
      <c r="N1943" s="12"/>
      <c r="O1943" s="12"/>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8">
        <f t="shared" si="910"/>
        <v>0</v>
      </c>
      <c r="AK1943" s="129">
        <v>523030</v>
      </c>
      <c r="AL1943" s="129">
        <v>25</v>
      </c>
      <c r="AM1943" s="130" t="s">
        <v>165</v>
      </c>
      <c r="AN1943" s="131" t="s">
        <v>2982</v>
      </c>
      <c r="AO1943" s="131" t="s">
        <v>2950</v>
      </c>
      <c r="AP1943" s="131" t="s">
        <v>2982</v>
      </c>
      <c r="AT1943" s="12"/>
      <c r="AU1943" s="12"/>
      <c r="AV1943" s="12"/>
      <c r="AW1943" s="12"/>
      <c r="AX1943" s="12"/>
      <c r="AY1943" s="12"/>
      <c r="AZ1943" s="12"/>
      <c r="BA1943" s="12"/>
      <c r="BB1943" s="14"/>
      <c r="BC1943" s="14"/>
      <c r="BD1943" s="15"/>
      <c r="BE1943" s="137" t="s">
        <v>2983</v>
      </c>
      <c r="BF1943" s="11"/>
      <c r="BG1943" s="11"/>
      <c r="BH1943" s="11"/>
      <c r="BI1943" s="11"/>
      <c r="BJ1943" s="11"/>
      <c r="BK1943" s="11"/>
      <c r="BL1943" s="11"/>
      <c r="BM1943" s="11"/>
      <c r="BN1943" s="11"/>
      <c r="BO1943" s="11"/>
      <c r="BP1943" s="11"/>
      <c r="BQ1943" s="11"/>
      <c r="BR1943" s="11"/>
      <c r="BS1943" s="11"/>
      <c r="BT1943" s="11"/>
      <c r="BU1943" s="11"/>
      <c r="BV1943" s="15"/>
      <c r="BW1943" s="15"/>
      <c r="BX1943" s="15"/>
      <c r="BY1943" s="15"/>
      <c r="BZ1943" s="15"/>
      <c r="CA1943" s="15"/>
      <c r="CB1943" s="15"/>
      <c r="CC1943" s="15"/>
      <c r="CD1943" s="15"/>
      <c r="CE1943" s="15"/>
      <c r="CF1943" s="15"/>
      <c r="CG1943" s="15"/>
      <c r="CH1943" s="15"/>
      <c r="CI1943" s="15"/>
      <c r="CJ1943" s="15"/>
      <c r="CK1943" s="15"/>
      <c r="CL1943" s="15"/>
      <c r="CM1943" s="15"/>
      <c r="CN1943" s="15"/>
      <c r="CO1943" s="15"/>
      <c r="CP1943" s="15"/>
      <c r="CQ1943" s="15"/>
      <c r="CR1943" s="15"/>
      <c r="CS1943" s="15"/>
      <c r="CT1943" s="15"/>
      <c r="CU1943" s="15"/>
      <c r="CV1943" s="15"/>
      <c r="CW1943" s="15"/>
      <c r="CX1943" s="15"/>
      <c r="CY1943" s="15"/>
      <c r="CZ1943" s="15"/>
      <c r="DA1943" s="15"/>
      <c r="DB1943" s="16">
        <f t="shared" si="905"/>
        <v>0</v>
      </c>
      <c r="DC1943" s="16">
        <f t="shared" si="906"/>
        <v>6036</v>
      </c>
      <c r="DD1943" s="16"/>
      <c r="DE1943" s="16"/>
      <c r="DF1943" s="17"/>
      <c r="DG1943" s="16">
        <v>965</v>
      </c>
      <c r="DH1943" s="16">
        <f t="shared" si="907"/>
        <v>523030</v>
      </c>
      <c r="DI1943" s="16">
        <f t="shared" si="907"/>
        <v>25</v>
      </c>
      <c r="DJ1943" s="16">
        <f t="shared" si="908"/>
        <v>6036</v>
      </c>
      <c r="DK1943" s="16">
        <f t="shared" si="909"/>
        <v>34</v>
      </c>
      <c r="DL1943" s="16">
        <f t="shared" si="909"/>
        <v>6036</v>
      </c>
      <c r="DM1943" s="13">
        <v>0</v>
      </c>
      <c r="DN1943" s="16">
        <v>708</v>
      </c>
      <c r="DO1943" s="16"/>
      <c r="DP1943" s="16"/>
      <c r="DQ1943" s="16"/>
      <c r="DR1943" s="16"/>
      <c r="DS1943" s="16"/>
      <c r="DT1943" s="16"/>
      <c r="DU1943" s="16"/>
      <c r="DV1943" s="16"/>
      <c r="DW1943" s="138"/>
      <c r="DX1943" s="137"/>
      <c r="DY1943" s="137"/>
      <c r="DZ1943" s="17"/>
      <c r="EA1943" s="15"/>
      <c r="EB1943" s="15"/>
      <c r="EC1943" s="15"/>
      <c r="ED1943" s="15"/>
    </row>
    <row r="1944" spans="1:134" ht="15" hidden="1" customHeight="1" x14ac:dyDescent="0.3">
      <c r="A1944" s="220"/>
      <c r="B1944" s="139"/>
      <c r="C1944" s="561">
        <v>6</v>
      </c>
      <c r="D1944" s="12"/>
      <c r="E1944" s="12"/>
      <c r="F1944" s="12"/>
      <c r="G1944" s="12"/>
      <c r="H1944" s="12"/>
      <c r="I1944" s="12"/>
      <c r="J1944" s="12"/>
      <c r="K1944" s="12"/>
      <c r="L1944" s="12"/>
      <c r="M1944" s="12"/>
      <c r="N1944" s="12"/>
      <c r="O1944" s="12"/>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8">
        <f t="shared" si="910"/>
        <v>0</v>
      </c>
      <c r="AK1944" s="129">
        <v>523031</v>
      </c>
      <c r="AL1944" s="129">
        <v>25</v>
      </c>
      <c r="AM1944" s="130" t="s">
        <v>165</v>
      </c>
      <c r="AN1944" s="131" t="s">
        <v>2984</v>
      </c>
      <c r="AO1944" s="131" t="s">
        <v>2950</v>
      </c>
      <c r="AP1944" s="131" t="s">
        <v>2984</v>
      </c>
      <c r="AT1944" s="12"/>
      <c r="AU1944" s="12"/>
      <c r="AV1944" s="12"/>
      <c r="AW1944" s="12"/>
      <c r="AX1944" s="12"/>
      <c r="AY1944" s="12"/>
      <c r="AZ1944" s="12"/>
      <c r="BA1944" s="12"/>
      <c r="BB1944" s="14"/>
      <c r="BC1944" s="14"/>
      <c r="BD1944" s="15"/>
      <c r="BE1944" s="137" t="s">
        <v>2985</v>
      </c>
      <c r="BF1944" s="11"/>
      <c r="BG1944" s="11"/>
      <c r="BH1944" s="11"/>
      <c r="BI1944" s="11"/>
      <c r="BJ1944" s="11"/>
      <c r="BK1944" s="11"/>
      <c r="BL1944" s="11"/>
      <c r="BM1944" s="11"/>
      <c r="BN1944" s="11"/>
      <c r="BO1944" s="11"/>
      <c r="BP1944" s="11"/>
      <c r="BQ1944" s="11"/>
      <c r="BR1944" s="11"/>
      <c r="BS1944" s="11"/>
      <c r="BT1944" s="11"/>
      <c r="BU1944" s="11"/>
      <c r="BV1944" s="15"/>
      <c r="BW1944" s="15"/>
      <c r="BX1944" s="15"/>
      <c r="BY1944" s="15"/>
      <c r="BZ1944" s="15"/>
      <c r="CA1944" s="15"/>
      <c r="CB1944" s="15"/>
      <c r="CC1944" s="15"/>
      <c r="CD1944" s="15"/>
      <c r="CE1944" s="15"/>
      <c r="CF1944" s="15"/>
      <c r="CG1944" s="15"/>
      <c r="CH1944" s="15"/>
      <c r="CI1944" s="15"/>
      <c r="CJ1944" s="15"/>
      <c r="CK1944" s="15"/>
      <c r="CL1944" s="15"/>
      <c r="CM1944" s="15"/>
      <c r="CN1944" s="15"/>
      <c r="CO1944" s="15"/>
      <c r="CP1944" s="15"/>
      <c r="CQ1944" s="15"/>
      <c r="CR1944" s="15"/>
      <c r="CS1944" s="15"/>
      <c r="CT1944" s="15"/>
      <c r="CU1944" s="15"/>
      <c r="CV1944" s="15"/>
      <c r="CW1944" s="15"/>
      <c r="CX1944" s="15"/>
      <c r="CY1944" s="15"/>
      <c r="CZ1944" s="15"/>
      <c r="DA1944" s="15"/>
      <c r="DB1944" s="16">
        <f t="shared" si="905"/>
        <v>0</v>
      </c>
      <c r="DC1944" s="16">
        <f t="shared" si="906"/>
        <v>6148</v>
      </c>
      <c r="DD1944" s="16"/>
      <c r="DE1944" s="16"/>
      <c r="DF1944" s="17"/>
      <c r="DG1944" s="16">
        <v>966</v>
      </c>
      <c r="DH1944" s="16">
        <f t="shared" si="907"/>
        <v>523031</v>
      </c>
      <c r="DI1944" s="16">
        <f t="shared" si="907"/>
        <v>25</v>
      </c>
      <c r="DJ1944" s="16">
        <f t="shared" si="908"/>
        <v>6148</v>
      </c>
      <c r="DK1944" s="16">
        <f t="shared" si="909"/>
        <v>34</v>
      </c>
      <c r="DL1944" s="16">
        <f t="shared" si="909"/>
        <v>6148</v>
      </c>
      <c r="DM1944" s="13">
        <v>0</v>
      </c>
      <c r="DN1944" s="16">
        <v>708</v>
      </c>
      <c r="DO1944" s="16"/>
      <c r="DP1944" s="16"/>
      <c r="DQ1944" s="16"/>
      <c r="DR1944" s="16"/>
      <c r="DS1944" s="16"/>
      <c r="DT1944" s="16"/>
      <c r="DU1944" s="16"/>
      <c r="DV1944" s="16"/>
      <c r="DW1944" s="138"/>
      <c r="DX1944" s="137"/>
      <c r="DY1944" s="137"/>
      <c r="DZ1944" s="17"/>
      <c r="EA1944" s="15"/>
      <c r="EB1944" s="15"/>
      <c r="EC1944" s="15"/>
      <c r="ED1944" s="15"/>
    </row>
    <row r="1945" spans="1:134" ht="15" hidden="1" customHeight="1" x14ac:dyDescent="0.3">
      <c r="A1945" s="154"/>
      <c r="B1945" s="139"/>
      <c r="C1945" s="561">
        <v>7</v>
      </c>
      <c r="D1945" s="12"/>
      <c r="E1945" s="12"/>
      <c r="F1945" s="12"/>
      <c r="G1945" s="12"/>
      <c r="H1945" s="12"/>
      <c r="I1945" s="12"/>
      <c r="J1945" s="12"/>
      <c r="K1945" s="12"/>
      <c r="L1945" s="12"/>
      <c r="M1945" s="12"/>
      <c r="N1945" s="12"/>
      <c r="O1945" s="12"/>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8">
        <f t="shared" si="910"/>
        <v>0</v>
      </c>
      <c r="AK1945" s="129">
        <v>523032</v>
      </c>
      <c r="AL1945" s="129">
        <v>25</v>
      </c>
      <c r="AM1945" s="130" t="s">
        <v>165</v>
      </c>
      <c r="AN1945" s="131" t="s">
        <v>2986</v>
      </c>
      <c r="AO1945" s="131" t="s">
        <v>2950</v>
      </c>
      <c r="AP1945" s="131" t="s">
        <v>2986</v>
      </c>
      <c r="AT1945" s="12"/>
      <c r="AU1945" s="12"/>
      <c r="AV1945" s="12"/>
      <c r="AW1945" s="12"/>
      <c r="AX1945" s="12"/>
      <c r="AY1945" s="12"/>
      <c r="AZ1945" s="12"/>
      <c r="BA1945" s="12"/>
      <c r="BB1945" s="14"/>
      <c r="BC1945" s="14"/>
      <c r="BD1945" s="15"/>
      <c r="BE1945" s="137" t="s">
        <v>2987</v>
      </c>
      <c r="BF1945" s="11"/>
      <c r="BG1945" s="11"/>
      <c r="BH1945" s="11"/>
      <c r="BI1945" s="11"/>
      <c r="BJ1945" s="11"/>
      <c r="BK1945" s="11"/>
      <c r="BL1945" s="11"/>
      <c r="BM1945" s="11"/>
      <c r="BN1945" s="11"/>
      <c r="BO1945" s="11"/>
      <c r="BP1945" s="11"/>
      <c r="BQ1945" s="11"/>
      <c r="BR1945" s="11"/>
      <c r="BS1945" s="11"/>
      <c r="BT1945" s="11"/>
      <c r="BU1945" s="11"/>
      <c r="BV1945" s="15"/>
      <c r="BW1945" s="15"/>
      <c r="BX1945" s="15"/>
      <c r="BY1945" s="15"/>
      <c r="BZ1945" s="15"/>
      <c r="CA1945" s="15"/>
      <c r="CB1945" s="15"/>
      <c r="CC1945" s="15"/>
      <c r="CD1945" s="15"/>
      <c r="CE1945" s="15"/>
      <c r="CF1945" s="15"/>
      <c r="CG1945" s="15"/>
      <c r="CH1945" s="15"/>
      <c r="CI1945" s="15"/>
      <c r="CJ1945" s="15"/>
      <c r="CK1945" s="15"/>
      <c r="CL1945" s="15"/>
      <c r="CM1945" s="15"/>
      <c r="CN1945" s="15"/>
      <c r="CO1945" s="15"/>
      <c r="CP1945" s="15"/>
      <c r="CQ1945" s="15"/>
      <c r="CR1945" s="15"/>
      <c r="CS1945" s="15"/>
      <c r="CT1945" s="15"/>
      <c r="CU1945" s="15"/>
      <c r="CV1945" s="15"/>
      <c r="CW1945" s="15"/>
      <c r="CX1945" s="15"/>
      <c r="CY1945" s="15"/>
      <c r="CZ1945" s="15"/>
      <c r="DA1945" s="15"/>
      <c r="DB1945" s="16">
        <f t="shared" si="905"/>
        <v>0</v>
      </c>
      <c r="DC1945" s="16">
        <f t="shared" si="906"/>
        <v>6164</v>
      </c>
      <c r="DD1945" s="16"/>
      <c r="DE1945" s="16"/>
      <c r="DF1945" s="17"/>
      <c r="DG1945" s="16">
        <v>967</v>
      </c>
      <c r="DH1945" s="16">
        <f t="shared" si="907"/>
        <v>523032</v>
      </c>
      <c r="DI1945" s="16">
        <f t="shared" si="907"/>
        <v>25</v>
      </c>
      <c r="DJ1945" s="16">
        <f t="shared" si="908"/>
        <v>6164</v>
      </c>
      <c r="DK1945" s="16">
        <f t="shared" si="909"/>
        <v>34</v>
      </c>
      <c r="DL1945" s="16">
        <f t="shared" si="909"/>
        <v>6164</v>
      </c>
      <c r="DM1945" s="13">
        <v>0</v>
      </c>
      <c r="DN1945" s="16">
        <v>708</v>
      </c>
      <c r="DO1945" s="16"/>
      <c r="DP1945" s="16"/>
      <c r="DQ1945" s="16"/>
      <c r="DR1945" s="16"/>
      <c r="DS1945" s="16"/>
      <c r="DT1945" s="16"/>
      <c r="DU1945" s="16"/>
      <c r="DV1945" s="16"/>
      <c r="DW1945" s="138"/>
      <c r="DX1945" s="137"/>
      <c r="DY1945" s="137"/>
      <c r="DZ1945" s="17"/>
      <c r="EA1945" s="15"/>
      <c r="EB1945" s="15"/>
      <c r="EC1945" s="15"/>
      <c r="ED1945" s="15"/>
    </row>
    <row r="1946" spans="1:134" ht="15" hidden="1" customHeight="1" x14ac:dyDescent="0.3">
      <c r="A1946" s="123"/>
      <c r="B1946" s="139"/>
      <c r="C1946" s="561">
        <v>8</v>
      </c>
      <c r="D1946" s="12"/>
      <c r="E1946" s="12"/>
      <c r="F1946" s="12"/>
      <c r="G1946" s="12"/>
      <c r="H1946" s="12"/>
      <c r="I1946" s="12"/>
      <c r="J1946" s="12"/>
      <c r="K1946" s="12"/>
      <c r="L1946" s="12"/>
      <c r="M1946" s="12"/>
      <c r="N1946" s="12"/>
      <c r="O1946" s="12"/>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8">
        <f t="shared" si="910"/>
        <v>0</v>
      </c>
      <c r="AK1946" s="129">
        <v>523033</v>
      </c>
      <c r="AL1946" s="129">
        <v>25</v>
      </c>
      <c r="AM1946" s="130" t="s">
        <v>165</v>
      </c>
      <c r="AN1946" s="131" t="s">
        <v>2988</v>
      </c>
      <c r="AO1946" s="131" t="s">
        <v>2950</v>
      </c>
      <c r="AP1946" s="131" t="s">
        <v>2988</v>
      </c>
      <c r="AT1946" s="12"/>
      <c r="AU1946" s="12"/>
      <c r="AV1946" s="12"/>
      <c r="AW1946" s="12"/>
      <c r="AX1946" s="12"/>
      <c r="AY1946" s="12"/>
      <c r="AZ1946" s="12"/>
      <c r="BA1946" s="12"/>
      <c r="BB1946" s="14"/>
      <c r="BC1946" s="14"/>
      <c r="BD1946" s="15"/>
      <c r="BE1946" s="137" t="s">
        <v>2989</v>
      </c>
      <c r="BF1946" s="11"/>
      <c r="BG1946" s="11"/>
      <c r="BH1946" s="11"/>
      <c r="BI1946" s="11"/>
      <c r="BJ1946" s="11"/>
      <c r="BK1946" s="11"/>
      <c r="BL1946" s="11"/>
      <c r="BM1946" s="11"/>
      <c r="BN1946" s="11"/>
      <c r="BO1946" s="11"/>
      <c r="BP1946" s="11"/>
      <c r="BQ1946" s="11"/>
      <c r="BR1946" s="11"/>
      <c r="BS1946" s="11"/>
      <c r="BT1946" s="11"/>
      <c r="BU1946" s="11"/>
      <c r="BV1946" s="15"/>
      <c r="BW1946" s="15"/>
      <c r="BX1946" s="15"/>
      <c r="BY1946" s="15"/>
      <c r="BZ1946" s="15"/>
      <c r="CA1946" s="15"/>
      <c r="CB1946" s="15"/>
      <c r="CC1946" s="15"/>
      <c r="CD1946" s="15"/>
      <c r="CE1946" s="15"/>
      <c r="CF1946" s="15"/>
      <c r="CG1946" s="15"/>
      <c r="CH1946" s="15"/>
      <c r="CI1946" s="15"/>
      <c r="CJ1946" s="15"/>
      <c r="CK1946" s="15"/>
      <c r="CL1946" s="15"/>
      <c r="CM1946" s="15"/>
      <c r="CN1946" s="15"/>
      <c r="CO1946" s="15"/>
      <c r="CP1946" s="15"/>
      <c r="CQ1946" s="15"/>
      <c r="CR1946" s="15"/>
      <c r="CS1946" s="15"/>
      <c r="CT1946" s="15"/>
      <c r="CU1946" s="15"/>
      <c r="CV1946" s="15"/>
      <c r="CW1946" s="15"/>
      <c r="CX1946" s="15"/>
      <c r="CY1946" s="15"/>
      <c r="CZ1946" s="15"/>
      <c r="DA1946" s="15"/>
      <c r="DB1946" s="16">
        <f t="shared" si="905"/>
        <v>0</v>
      </c>
      <c r="DC1946" s="16">
        <f t="shared" si="906"/>
        <v>6180</v>
      </c>
      <c r="DD1946" s="16"/>
      <c r="DE1946" s="16"/>
      <c r="DF1946" s="17"/>
      <c r="DG1946" s="16">
        <v>968</v>
      </c>
      <c r="DH1946" s="16">
        <f t="shared" si="907"/>
        <v>523033</v>
      </c>
      <c r="DI1946" s="16">
        <f t="shared" si="907"/>
        <v>25</v>
      </c>
      <c r="DJ1946" s="16">
        <f t="shared" si="908"/>
        <v>6180</v>
      </c>
      <c r="DK1946" s="16">
        <f t="shared" si="909"/>
        <v>34</v>
      </c>
      <c r="DL1946" s="16">
        <f t="shared" si="909"/>
        <v>6180</v>
      </c>
      <c r="DM1946" s="13">
        <v>0</v>
      </c>
      <c r="DN1946" s="16">
        <v>708</v>
      </c>
      <c r="DO1946" s="16"/>
      <c r="DP1946" s="16"/>
      <c r="DQ1946" s="16"/>
      <c r="DR1946" s="16"/>
      <c r="DS1946" s="16"/>
      <c r="DT1946" s="16"/>
      <c r="DU1946" s="16"/>
      <c r="DV1946" s="16"/>
      <c r="DW1946" s="138"/>
      <c r="DX1946" s="137"/>
      <c r="DY1946" s="137"/>
      <c r="DZ1946" s="17"/>
      <c r="EA1946" s="15"/>
      <c r="EB1946" s="15"/>
      <c r="EC1946" s="15"/>
      <c r="ED1946" s="15"/>
    </row>
    <row r="1947" spans="1:134" ht="15" hidden="1" customHeight="1" x14ac:dyDescent="0.3">
      <c r="A1947" s="123"/>
      <c r="B1947" s="139"/>
      <c r="C1947" s="561">
        <v>9</v>
      </c>
      <c r="D1947" s="12"/>
      <c r="E1947" s="12"/>
      <c r="F1947" s="12"/>
      <c r="G1947" s="12"/>
      <c r="H1947" s="12"/>
      <c r="I1947" s="12"/>
      <c r="J1947" s="12"/>
      <c r="K1947" s="12"/>
      <c r="L1947" s="12"/>
      <c r="M1947" s="12"/>
      <c r="N1947" s="12"/>
      <c r="O1947" s="12"/>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8">
        <f t="shared" si="910"/>
        <v>0</v>
      </c>
      <c r="AK1947" s="129">
        <v>523101</v>
      </c>
      <c r="AL1947" s="129">
        <v>25</v>
      </c>
      <c r="AM1947" s="130" t="s">
        <v>165</v>
      </c>
      <c r="AN1947" s="131" t="s">
        <v>2990</v>
      </c>
      <c r="AO1947" s="131" t="s">
        <v>2950</v>
      </c>
      <c r="AP1947" s="131" t="s">
        <v>2990</v>
      </c>
      <c r="AT1947" s="12"/>
      <c r="AU1947" s="12"/>
      <c r="AV1947" s="12"/>
      <c r="AW1947" s="12"/>
      <c r="AX1947" s="12"/>
      <c r="AY1947" s="12"/>
      <c r="AZ1947" s="12"/>
      <c r="BA1947" s="12"/>
      <c r="BB1947" s="14"/>
      <c r="BC1947" s="14"/>
      <c r="BD1947" s="15"/>
      <c r="BE1947" s="137" t="s">
        <v>2991</v>
      </c>
      <c r="BF1947" s="11"/>
      <c r="BG1947" s="11"/>
      <c r="BH1947" s="11"/>
      <c r="BI1947" s="11"/>
      <c r="BJ1947" s="11"/>
      <c r="BK1947" s="11"/>
      <c r="BL1947" s="11"/>
      <c r="BM1947" s="11"/>
      <c r="BN1947" s="11"/>
      <c r="BO1947" s="11"/>
      <c r="BP1947" s="11"/>
      <c r="BQ1947" s="11"/>
      <c r="BR1947" s="11"/>
      <c r="BS1947" s="11"/>
      <c r="BT1947" s="11"/>
      <c r="BU1947" s="11"/>
      <c r="BV1947" s="15"/>
      <c r="BW1947" s="15"/>
      <c r="BX1947" s="15"/>
      <c r="BY1947" s="15"/>
      <c r="BZ1947" s="15"/>
      <c r="CA1947" s="15"/>
      <c r="CB1947" s="15"/>
      <c r="CC1947" s="15"/>
      <c r="CD1947" s="15"/>
      <c r="CE1947" s="15"/>
      <c r="CF1947" s="15"/>
      <c r="CG1947" s="15"/>
      <c r="CH1947" s="15"/>
      <c r="CI1947" s="15"/>
      <c r="CJ1947" s="15"/>
      <c r="CK1947" s="15"/>
      <c r="CL1947" s="15"/>
      <c r="CM1947" s="15"/>
      <c r="CN1947" s="15"/>
      <c r="CO1947" s="15"/>
      <c r="CP1947" s="15"/>
      <c r="CQ1947" s="15"/>
      <c r="CR1947" s="15"/>
      <c r="CS1947" s="15"/>
      <c r="CT1947" s="15"/>
      <c r="CU1947" s="15"/>
      <c r="CV1947" s="15"/>
      <c r="CW1947" s="15"/>
      <c r="CX1947" s="15"/>
      <c r="CY1947" s="15"/>
      <c r="CZ1947" s="15"/>
      <c r="DA1947" s="15"/>
      <c r="DB1947" s="16">
        <f t="shared" si="905"/>
        <v>0</v>
      </c>
      <c r="DC1947" s="16">
        <f t="shared" si="906"/>
        <v>6076</v>
      </c>
      <c r="DD1947" s="16"/>
      <c r="DE1947" s="16"/>
      <c r="DF1947" s="17"/>
      <c r="DG1947" s="16">
        <v>969</v>
      </c>
      <c r="DH1947" s="16">
        <f t="shared" si="907"/>
        <v>523101</v>
      </c>
      <c r="DI1947" s="16">
        <f t="shared" si="907"/>
        <v>25</v>
      </c>
      <c r="DJ1947" s="16">
        <f t="shared" si="908"/>
        <v>6076</v>
      </c>
      <c r="DK1947" s="16">
        <f t="shared" si="909"/>
        <v>34</v>
      </c>
      <c r="DL1947" s="16">
        <f t="shared" si="909"/>
        <v>6076</v>
      </c>
      <c r="DM1947" s="13">
        <v>0</v>
      </c>
      <c r="DN1947" s="16">
        <v>708</v>
      </c>
      <c r="DO1947" s="16"/>
      <c r="DP1947" s="16"/>
      <c r="DQ1947" s="16"/>
      <c r="DR1947" s="16"/>
      <c r="DS1947" s="16"/>
      <c r="DT1947" s="16"/>
      <c r="DU1947" s="16"/>
      <c r="DV1947" s="16"/>
      <c r="DW1947" s="138"/>
      <c r="DX1947" s="137"/>
      <c r="DY1947" s="137"/>
      <c r="DZ1947" s="17"/>
      <c r="EA1947" s="15"/>
      <c r="EB1947" s="15"/>
      <c r="EC1947" s="15"/>
      <c r="ED1947" s="15"/>
    </row>
    <row r="1948" spans="1:134" ht="15" hidden="1" customHeight="1" x14ac:dyDescent="0.3">
      <c r="A1948" s="220"/>
      <c r="B1948" s="139"/>
      <c r="C1948" s="561">
        <v>10</v>
      </c>
      <c r="D1948" s="12"/>
      <c r="E1948" s="12"/>
      <c r="F1948" s="12"/>
      <c r="G1948" s="12"/>
      <c r="H1948" s="12"/>
      <c r="I1948" s="12"/>
      <c r="J1948" s="12"/>
      <c r="K1948" s="12"/>
      <c r="L1948" s="12"/>
      <c r="M1948" s="12"/>
      <c r="N1948" s="12"/>
      <c r="O1948" s="12"/>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8">
        <f t="shared" si="910"/>
        <v>0</v>
      </c>
      <c r="AK1948" s="129">
        <v>523102</v>
      </c>
      <c r="AL1948" s="129">
        <v>25</v>
      </c>
      <c r="AM1948" s="130" t="s">
        <v>165</v>
      </c>
      <c r="AN1948" s="131" t="s">
        <v>2992</v>
      </c>
      <c r="AO1948" s="131" t="s">
        <v>2950</v>
      </c>
      <c r="AP1948" s="131" t="s">
        <v>2992</v>
      </c>
      <c r="AT1948" s="12"/>
      <c r="AU1948" s="12"/>
      <c r="AV1948" s="12"/>
      <c r="AW1948" s="12"/>
      <c r="AX1948" s="12"/>
      <c r="AY1948" s="12"/>
      <c r="AZ1948" s="12"/>
      <c r="BA1948" s="12"/>
      <c r="BB1948" s="14"/>
      <c r="BC1948" s="14"/>
      <c r="BD1948" s="15"/>
      <c r="BE1948" s="137" t="s">
        <v>2993</v>
      </c>
      <c r="BF1948" s="11"/>
      <c r="BG1948" s="11"/>
      <c r="BH1948" s="11"/>
      <c r="BI1948" s="11"/>
      <c r="BJ1948" s="11"/>
      <c r="BK1948" s="11"/>
      <c r="BL1948" s="11"/>
      <c r="BM1948" s="11"/>
      <c r="BN1948" s="11"/>
      <c r="BO1948" s="11"/>
      <c r="BP1948" s="11"/>
      <c r="BQ1948" s="11"/>
      <c r="BR1948" s="11"/>
      <c r="BS1948" s="11"/>
      <c r="BT1948" s="11"/>
      <c r="BU1948" s="11"/>
      <c r="BV1948" s="15"/>
      <c r="BW1948" s="15"/>
      <c r="BX1948" s="15"/>
      <c r="BY1948" s="15"/>
      <c r="BZ1948" s="15"/>
      <c r="CA1948" s="15"/>
      <c r="CB1948" s="15"/>
      <c r="CC1948" s="15"/>
      <c r="CD1948" s="15"/>
      <c r="CE1948" s="15"/>
      <c r="CF1948" s="15"/>
      <c r="CG1948" s="15"/>
      <c r="CH1948" s="15"/>
      <c r="CI1948" s="15"/>
      <c r="CJ1948" s="15"/>
      <c r="CK1948" s="15"/>
      <c r="CL1948" s="15"/>
      <c r="CM1948" s="15"/>
      <c r="CN1948" s="15"/>
      <c r="CO1948" s="15"/>
      <c r="CP1948" s="15"/>
      <c r="CQ1948" s="15"/>
      <c r="CR1948" s="15"/>
      <c r="CS1948" s="15"/>
      <c r="CT1948" s="15"/>
      <c r="CU1948" s="15"/>
      <c r="CV1948" s="15"/>
      <c r="CW1948" s="15"/>
      <c r="CX1948" s="15"/>
      <c r="CY1948" s="15"/>
      <c r="CZ1948" s="15"/>
      <c r="DA1948" s="15"/>
      <c r="DB1948" s="16">
        <f t="shared" si="905"/>
        <v>0</v>
      </c>
      <c r="DC1948" s="16">
        <f t="shared" si="906"/>
        <v>6077</v>
      </c>
      <c r="DD1948" s="16"/>
      <c r="DE1948" s="16"/>
      <c r="DF1948" s="17"/>
      <c r="DG1948" s="16">
        <v>970</v>
      </c>
      <c r="DH1948" s="16">
        <f t="shared" si="907"/>
        <v>523102</v>
      </c>
      <c r="DI1948" s="16">
        <f t="shared" si="907"/>
        <v>25</v>
      </c>
      <c r="DJ1948" s="16">
        <f t="shared" si="908"/>
        <v>6077</v>
      </c>
      <c r="DK1948" s="16">
        <f t="shared" si="909"/>
        <v>34</v>
      </c>
      <c r="DL1948" s="16">
        <f t="shared" si="909"/>
        <v>6077</v>
      </c>
      <c r="DM1948" s="13">
        <v>0</v>
      </c>
      <c r="DN1948" s="16">
        <v>708</v>
      </c>
      <c r="DO1948" s="16"/>
      <c r="DP1948" s="16"/>
      <c r="DQ1948" s="16"/>
      <c r="DR1948" s="16"/>
      <c r="DS1948" s="16"/>
      <c r="DT1948" s="16"/>
      <c r="DU1948" s="16"/>
      <c r="DV1948" s="16"/>
      <c r="DW1948" s="138"/>
      <c r="DX1948" s="137"/>
      <c r="DY1948" s="137"/>
      <c r="DZ1948" s="17"/>
      <c r="EA1948" s="15"/>
      <c r="EB1948" s="15"/>
      <c r="EC1948" s="15"/>
      <c r="ED1948" s="15"/>
    </row>
    <row r="1949" spans="1:134" ht="15" hidden="1" customHeight="1" x14ac:dyDescent="0.3">
      <c r="A1949" s="154"/>
      <c r="B1949" s="139"/>
      <c r="C1949" s="561">
        <v>11</v>
      </c>
      <c r="D1949" s="12"/>
      <c r="E1949" s="12"/>
      <c r="F1949" s="12"/>
      <c r="G1949" s="12"/>
      <c r="H1949" s="12"/>
      <c r="I1949" s="12"/>
      <c r="J1949" s="12"/>
      <c r="K1949" s="12"/>
      <c r="L1949" s="12"/>
      <c r="M1949" s="12"/>
      <c r="N1949" s="12"/>
      <c r="O1949" s="12"/>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8">
        <f t="shared" si="910"/>
        <v>0</v>
      </c>
      <c r="AK1949" s="129">
        <v>523103</v>
      </c>
      <c r="AL1949" s="129">
        <v>25</v>
      </c>
      <c r="AM1949" s="130" t="s">
        <v>165</v>
      </c>
      <c r="AN1949" s="131" t="s">
        <v>2994</v>
      </c>
      <c r="AO1949" s="131" t="s">
        <v>2950</v>
      </c>
      <c r="AP1949" s="131" t="s">
        <v>2994</v>
      </c>
      <c r="AT1949" s="12"/>
      <c r="AU1949" s="12"/>
      <c r="AV1949" s="12"/>
      <c r="AW1949" s="12"/>
      <c r="AX1949" s="12"/>
      <c r="AY1949" s="12"/>
      <c r="AZ1949" s="12"/>
      <c r="BA1949" s="12"/>
      <c r="BB1949" s="14"/>
      <c r="BC1949" s="14"/>
      <c r="BD1949" s="15"/>
      <c r="BE1949" s="137" t="s">
        <v>2995</v>
      </c>
      <c r="BF1949" s="11"/>
      <c r="BG1949" s="11"/>
      <c r="BH1949" s="11"/>
      <c r="BI1949" s="11"/>
      <c r="BJ1949" s="11"/>
      <c r="BK1949" s="11"/>
      <c r="BL1949" s="11"/>
      <c r="BM1949" s="11"/>
      <c r="BN1949" s="11"/>
      <c r="BO1949" s="11"/>
      <c r="BP1949" s="11"/>
      <c r="BQ1949" s="11"/>
      <c r="BR1949" s="11"/>
      <c r="BS1949" s="11"/>
      <c r="BT1949" s="11"/>
      <c r="BU1949" s="11"/>
      <c r="BV1949" s="15"/>
      <c r="BW1949" s="15"/>
      <c r="BX1949" s="15"/>
      <c r="BY1949" s="15"/>
      <c r="BZ1949" s="15"/>
      <c r="CA1949" s="15"/>
      <c r="CB1949" s="15"/>
      <c r="CC1949" s="15"/>
      <c r="CD1949" s="15"/>
      <c r="CE1949" s="15"/>
      <c r="CF1949" s="15"/>
      <c r="CG1949" s="15"/>
      <c r="CH1949" s="15"/>
      <c r="CI1949" s="15"/>
      <c r="CJ1949" s="15"/>
      <c r="CK1949" s="15"/>
      <c r="CL1949" s="15"/>
      <c r="CM1949" s="15"/>
      <c r="CN1949" s="15"/>
      <c r="CO1949" s="15"/>
      <c r="CP1949" s="15"/>
      <c r="CQ1949" s="15"/>
      <c r="CR1949" s="15"/>
      <c r="CS1949" s="15"/>
      <c r="CT1949" s="15"/>
      <c r="CU1949" s="15"/>
      <c r="CV1949" s="15"/>
      <c r="CW1949" s="15"/>
      <c r="CX1949" s="15"/>
      <c r="CY1949" s="15"/>
      <c r="CZ1949" s="15"/>
      <c r="DA1949" s="15"/>
      <c r="DB1949" s="16">
        <f t="shared" si="905"/>
        <v>0</v>
      </c>
      <c r="DC1949" s="16">
        <f t="shared" si="906"/>
        <v>6078</v>
      </c>
      <c r="DD1949" s="16"/>
      <c r="DE1949" s="16"/>
      <c r="DF1949" s="17"/>
      <c r="DG1949" s="16">
        <v>971</v>
      </c>
      <c r="DH1949" s="16">
        <f t="shared" si="907"/>
        <v>523103</v>
      </c>
      <c r="DI1949" s="16">
        <f t="shared" si="907"/>
        <v>25</v>
      </c>
      <c r="DJ1949" s="16">
        <f t="shared" si="908"/>
        <v>6078</v>
      </c>
      <c r="DK1949" s="16">
        <f t="shared" si="909"/>
        <v>34</v>
      </c>
      <c r="DL1949" s="16">
        <f t="shared" si="909"/>
        <v>6078</v>
      </c>
      <c r="DM1949" s="13">
        <v>0</v>
      </c>
      <c r="DN1949" s="16">
        <v>708</v>
      </c>
      <c r="DO1949" s="16"/>
      <c r="DP1949" s="16"/>
      <c r="DQ1949" s="16"/>
      <c r="DR1949" s="16"/>
      <c r="DS1949" s="16"/>
      <c r="DT1949" s="16"/>
      <c r="DU1949" s="16"/>
      <c r="DV1949" s="16"/>
      <c r="DW1949" s="138"/>
      <c r="DX1949" s="137"/>
      <c r="DY1949" s="137"/>
      <c r="DZ1949" s="17"/>
      <c r="EA1949" s="15"/>
      <c r="EB1949" s="15"/>
      <c r="EC1949" s="15"/>
      <c r="ED1949" s="15"/>
    </row>
    <row r="1950" spans="1:134" ht="15" hidden="1" customHeight="1" x14ac:dyDescent="0.3">
      <c r="A1950" s="154"/>
      <c r="B1950" s="139"/>
      <c r="C1950" s="561">
        <v>12</v>
      </c>
      <c r="D1950" s="12"/>
      <c r="E1950" s="12"/>
      <c r="F1950" s="12"/>
      <c r="G1950" s="12"/>
      <c r="H1950" s="12"/>
      <c r="I1950" s="12"/>
      <c r="J1950" s="12"/>
      <c r="K1950" s="12"/>
      <c r="L1950" s="12"/>
      <c r="M1950" s="12"/>
      <c r="N1950" s="12"/>
      <c r="O1950" s="12"/>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8">
        <f t="shared" si="910"/>
        <v>0</v>
      </c>
      <c r="AK1950" s="129">
        <v>523104</v>
      </c>
      <c r="AL1950" s="129">
        <v>25</v>
      </c>
      <c r="AM1950" s="130" t="s">
        <v>165</v>
      </c>
      <c r="AN1950" s="131" t="s">
        <v>2996</v>
      </c>
      <c r="AO1950" s="131" t="s">
        <v>2950</v>
      </c>
      <c r="AP1950" s="131" t="s">
        <v>2996</v>
      </c>
      <c r="AT1950" s="12"/>
      <c r="AU1950" s="12"/>
      <c r="AV1950" s="12"/>
      <c r="AW1950" s="12"/>
      <c r="AX1950" s="12"/>
      <c r="AY1950" s="12"/>
      <c r="AZ1950" s="12"/>
      <c r="BA1950" s="12"/>
      <c r="BB1950" s="14"/>
      <c r="BC1950" s="14"/>
      <c r="BD1950" s="15"/>
      <c r="BE1950" s="137" t="s">
        <v>2997</v>
      </c>
      <c r="BF1950" s="11"/>
      <c r="BG1950" s="11"/>
      <c r="BH1950" s="11"/>
      <c r="BI1950" s="11"/>
      <c r="BJ1950" s="11"/>
      <c r="BK1950" s="11"/>
      <c r="BL1950" s="11"/>
      <c r="BM1950" s="11"/>
      <c r="BN1950" s="11"/>
      <c r="BO1950" s="11"/>
      <c r="BP1950" s="11"/>
      <c r="BQ1950" s="11"/>
      <c r="BR1950" s="11"/>
      <c r="BS1950" s="11"/>
      <c r="BT1950" s="11"/>
      <c r="BU1950" s="11"/>
      <c r="BV1950" s="15"/>
      <c r="BW1950" s="15"/>
      <c r="BX1950" s="15"/>
      <c r="BY1950" s="15"/>
      <c r="BZ1950" s="15"/>
      <c r="CA1950" s="15"/>
      <c r="CB1950" s="15"/>
      <c r="CC1950" s="15"/>
      <c r="CD1950" s="15"/>
      <c r="CE1950" s="15"/>
      <c r="CF1950" s="15"/>
      <c r="CG1950" s="15"/>
      <c r="CH1950" s="15"/>
      <c r="CI1950" s="15"/>
      <c r="CJ1950" s="15"/>
      <c r="CK1950" s="15"/>
      <c r="CL1950" s="15"/>
      <c r="CM1950" s="15"/>
      <c r="CN1950" s="15"/>
      <c r="CO1950" s="15"/>
      <c r="CP1950" s="15"/>
      <c r="CQ1950" s="15"/>
      <c r="CR1950" s="15"/>
      <c r="CS1950" s="15"/>
      <c r="CT1950" s="15"/>
      <c r="CU1950" s="15"/>
      <c r="CV1950" s="15"/>
      <c r="CW1950" s="15"/>
      <c r="CX1950" s="15"/>
      <c r="CY1950" s="15"/>
      <c r="CZ1950" s="15"/>
      <c r="DA1950" s="15"/>
      <c r="DB1950" s="16">
        <f t="shared" si="905"/>
        <v>0</v>
      </c>
      <c r="DC1950" s="16">
        <f t="shared" si="906"/>
        <v>6079</v>
      </c>
      <c r="DD1950" s="16"/>
      <c r="DE1950" s="16"/>
      <c r="DF1950" s="17"/>
      <c r="DG1950" s="16">
        <v>972</v>
      </c>
      <c r="DH1950" s="16">
        <f t="shared" si="907"/>
        <v>523104</v>
      </c>
      <c r="DI1950" s="16">
        <f t="shared" si="907"/>
        <v>25</v>
      </c>
      <c r="DJ1950" s="16">
        <f t="shared" si="908"/>
        <v>6079</v>
      </c>
      <c r="DK1950" s="16">
        <f t="shared" si="909"/>
        <v>34</v>
      </c>
      <c r="DL1950" s="16">
        <f t="shared" si="909"/>
        <v>6079</v>
      </c>
      <c r="DM1950" s="13">
        <v>0</v>
      </c>
      <c r="DN1950" s="16">
        <v>708</v>
      </c>
      <c r="DO1950" s="16"/>
      <c r="DP1950" s="16"/>
      <c r="DQ1950" s="16"/>
      <c r="DR1950" s="16"/>
      <c r="DS1950" s="16"/>
      <c r="DT1950" s="16"/>
      <c r="DU1950" s="16"/>
      <c r="DV1950" s="16"/>
      <c r="DW1950" s="138"/>
      <c r="DX1950" s="137"/>
      <c r="DY1950" s="137"/>
      <c r="DZ1950" s="17"/>
      <c r="EA1950" s="15"/>
      <c r="EB1950" s="15"/>
      <c r="EC1950" s="15"/>
      <c r="ED1950" s="15"/>
    </row>
    <row r="1951" spans="1:134" ht="15" hidden="1" customHeight="1" x14ac:dyDescent="0.3">
      <c r="A1951" s="123"/>
      <c r="B1951" s="139"/>
      <c r="C1951" s="561"/>
      <c r="D1951" s="12"/>
      <c r="E1951" s="12"/>
      <c r="F1951" s="12"/>
      <c r="G1951" s="12"/>
      <c r="H1951" s="12"/>
      <c r="I1951" s="12"/>
      <c r="J1951" s="12"/>
      <c r="K1951" s="12"/>
      <c r="L1951" s="12"/>
      <c r="M1951" s="12"/>
      <c r="N1951" s="12"/>
      <c r="O1951" s="12"/>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8"/>
      <c r="AK1951" s="143"/>
      <c r="AL1951" s="143"/>
      <c r="AM1951" s="144"/>
      <c r="AN1951" s="145"/>
      <c r="AO1951" s="145"/>
      <c r="AP1951" s="145"/>
      <c r="AT1951" s="12"/>
      <c r="AU1951" s="12"/>
      <c r="AV1951" s="12"/>
      <c r="AW1951" s="12"/>
      <c r="AX1951" s="12"/>
      <c r="AY1951" s="12"/>
      <c r="AZ1951" s="12"/>
      <c r="BA1951" s="12"/>
      <c r="BB1951" s="14"/>
      <c r="BC1951" s="14"/>
      <c r="BD1951" s="15"/>
      <c r="BE1951" s="137"/>
      <c r="BF1951" s="11"/>
      <c r="BG1951" s="11"/>
      <c r="BH1951" s="11"/>
      <c r="BI1951" s="11"/>
      <c r="BJ1951" s="11"/>
      <c r="BK1951" s="11"/>
      <c r="BL1951" s="11"/>
      <c r="BM1951" s="11"/>
      <c r="BN1951" s="11"/>
      <c r="BO1951" s="11"/>
      <c r="BP1951" s="11"/>
      <c r="BQ1951" s="11"/>
      <c r="BR1951" s="11"/>
      <c r="BS1951" s="11"/>
      <c r="BT1951" s="11"/>
      <c r="BU1951" s="11"/>
      <c r="BV1951" s="15"/>
      <c r="BW1951" s="15"/>
      <c r="BX1951" s="15"/>
      <c r="BY1951" s="15"/>
      <c r="BZ1951" s="15"/>
      <c r="CA1951" s="15"/>
      <c r="CB1951" s="15"/>
      <c r="CC1951" s="15"/>
      <c r="CD1951" s="15"/>
      <c r="CE1951" s="15"/>
      <c r="CF1951" s="15"/>
      <c r="CG1951" s="15"/>
      <c r="CH1951" s="15"/>
      <c r="CI1951" s="15"/>
      <c r="CJ1951" s="15"/>
      <c r="CK1951" s="15"/>
      <c r="CL1951" s="15"/>
      <c r="CM1951" s="15"/>
      <c r="CN1951" s="15"/>
      <c r="CO1951" s="15"/>
      <c r="CP1951" s="15"/>
      <c r="CQ1951" s="15"/>
      <c r="CR1951" s="15"/>
      <c r="CS1951" s="15"/>
      <c r="CT1951" s="15"/>
      <c r="CU1951" s="15"/>
      <c r="CV1951" s="15"/>
      <c r="CW1951" s="15"/>
      <c r="CX1951" s="15"/>
      <c r="CY1951" s="15"/>
      <c r="CZ1951" s="15"/>
      <c r="DA1951" s="15"/>
      <c r="DB1951" s="16"/>
      <c r="DC1951" s="16"/>
      <c r="DD1951" s="16"/>
      <c r="DE1951" s="16"/>
      <c r="DF1951" s="17"/>
      <c r="DG1951" s="16"/>
      <c r="DH1951" s="16"/>
      <c r="DI1951" s="16"/>
      <c r="DJ1951" s="16"/>
      <c r="DK1951" s="16"/>
      <c r="DL1951" s="16"/>
      <c r="DM1951" s="128"/>
      <c r="DN1951" s="16"/>
      <c r="DO1951" s="16"/>
      <c r="DP1951" s="16"/>
      <c r="DQ1951" s="16"/>
      <c r="DR1951" s="16"/>
      <c r="DS1951" s="16"/>
      <c r="DT1951" s="16"/>
      <c r="DU1951" s="16"/>
      <c r="DV1951" s="16"/>
      <c r="DW1951" s="138"/>
      <c r="DX1951" s="137"/>
      <c r="DY1951" s="137"/>
      <c r="DZ1951" s="17"/>
      <c r="EA1951" s="15"/>
      <c r="EB1951" s="15"/>
      <c r="EC1951" s="15"/>
      <c r="ED1951" s="15"/>
    </row>
    <row r="1952" spans="1:134" ht="15" hidden="1" customHeight="1" x14ac:dyDescent="0.3">
      <c r="A1952" s="123"/>
      <c r="B1952" s="139"/>
      <c r="C1952" s="561" t="s">
        <v>2998</v>
      </c>
      <c r="D1952" s="151"/>
      <c r="E1952" s="151"/>
      <c r="F1952" s="151"/>
      <c r="G1952" s="151" t="s">
        <v>184</v>
      </c>
      <c r="H1952" s="151"/>
      <c r="I1952" s="151"/>
      <c r="J1952" s="151"/>
      <c r="K1952" s="151"/>
      <c r="L1952" s="151"/>
      <c r="M1952" s="151"/>
      <c r="N1952" s="151"/>
      <c r="O1952" s="151"/>
      <c r="P1952" s="151"/>
      <c r="Q1952" s="151"/>
      <c r="R1952" s="151"/>
      <c r="S1952" s="151"/>
      <c r="T1952" s="151"/>
      <c r="U1952" s="151"/>
      <c r="V1952" s="151"/>
      <c r="W1952" s="151"/>
      <c r="X1952" s="151"/>
      <c r="Y1952" s="151"/>
      <c r="Z1952" s="151"/>
      <c r="AA1952" s="151"/>
      <c r="AB1952" s="151"/>
      <c r="AC1952" s="151"/>
      <c r="AD1952" s="151"/>
      <c r="AE1952" s="151"/>
      <c r="AF1952" s="151"/>
      <c r="AG1952" s="151"/>
      <c r="AH1952" s="151"/>
      <c r="AI1952" s="151"/>
      <c r="AJ1952" s="128">
        <f>IF($DM1952=0,0,(IF(_xlfn.BITAND($DM1952, 128),"8,", "") &amp; IF(_xlfn.BITAND($DM1952,64),"7,", "") &amp; IF(_xlfn.BITAND($DM1952,7), _xlfn.BITAND($DM1952,7) &amp; ",", "") &amp; IF(_xlfn.BITAND($DM1952, 56), _xlfn.BITAND($DM1952, 56)/8, "")))</f>
        <v>0</v>
      </c>
      <c r="AK1952" s="129">
        <v>523026</v>
      </c>
      <c r="AL1952" s="129">
        <v>26</v>
      </c>
      <c r="AM1952" s="130" t="s">
        <v>165</v>
      </c>
      <c r="AN1952" s="131" t="s">
        <v>2999</v>
      </c>
      <c r="AO1952" s="131" t="s">
        <v>2924</v>
      </c>
      <c r="AP1952" s="131" t="s">
        <v>2999</v>
      </c>
      <c r="AQ1952" s="132" t="s">
        <v>3000</v>
      </c>
      <c r="AT1952" s="135">
        <v>60</v>
      </c>
      <c r="AU1952" s="135">
        <v>5</v>
      </c>
      <c r="AV1952" s="12" t="s">
        <v>259</v>
      </c>
      <c r="AW1952" s="135">
        <v>0</v>
      </c>
      <c r="AX1952" s="135">
        <v>0</v>
      </c>
      <c r="AY1952" s="135">
        <v>0</v>
      </c>
      <c r="AZ1952" s="135">
        <v>0</v>
      </c>
      <c r="BA1952" s="135">
        <v>0</v>
      </c>
      <c r="BB1952" s="136"/>
      <c r="BC1952" s="136"/>
      <c r="BD1952" s="15"/>
      <c r="BE1952" s="137" t="s">
        <v>2998</v>
      </c>
      <c r="BF1952" s="11"/>
      <c r="BG1952" s="11"/>
      <c r="BH1952" s="11"/>
      <c r="BI1952" s="11"/>
      <c r="BJ1952" s="11"/>
      <c r="BK1952" s="11"/>
      <c r="BL1952" s="11"/>
      <c r="BM1952" s="11"/>
      <c r="BN1952" s="11"/>
      <c r="BO1952" s="11"/>
      <c r="BP1952" s="11"/>
      <c r="BQ1952" s="11"/>
      <c r="BR1952" s="11"/>
      <c r="BS1952" s="11"/>
      <c r="BT1952" s="11"/>
      <c r="BU1952" s="11"/>
      <c r="BV1952" s="15">
        <f>IF(UPPER(TRIM(D1952))="X",1,0)</f>
        <v>0</v>
      </c>
      <c r="BW1952" s="15">
        <f>IF(UPPER(TRIM(E1952))="X",1,0)</f>
        <v>0</v>
      </c>
      <c r="BX1952" s="15">
        <f>IF(UPPER(TRIM(F1952))="X",1,0)</f>
        <v>0</v>
      </c>
      <c r="BY1952" s="15">
        <f>IF(UPPER(TRIM(G1952))="X",1,0)</f>
        <v>1</v>
      </c>
      <c r="BZ1952" s="15">
        <f>IF(UPPER(TRIM(H1952))="X",1,0)</f>
        <v>0</v>
      </c>
      <c r="CA1952" s="15">
        <f>IF(UPPER(TRIM(J1952))="X",1,0)</f>
        <v>0</v>
      </c>
      <c r="CB1952" s="15">
        <f>IF(UPPER(TRIM(L1952))="X",1,0)</f>
        <v>0</v>
      </c>
      <c r="CC1952" s="15">
        <f>IF(UPPER(TRIM(M1952))="X",1,0)</f>
        <v>0</v>
      </c>
      <c r="CD1952" s="15">
        <f>IF(UPPER(TRIM(I1952))="X",1,0)</f>
        <v>0</v>
      </c>
      <c r="CE1952" s="15">
        <f>IF(UPPER(TRIM(K1952))="X",1,0)</f>
        <v>0</v>
      </c>
      <c r="CF1952" s="15">
        <f t="shared" ref="CF1952:CX1952" si="911">IF(UPPER(TRIM(N1952))="X",1,0)</f>
        <v>0</v>
      </c>
      <c r="CG1952" s="15">
        <f t="shared" si="911"/>
        <v>0</v>
      </c>
      <c r="CH1952" s="15">
        <f t="shared" si="911"/>
        <v>0</v>
      </c>
      <c r="CI1952" s="15">
        <f t="shared" si="911"/>
        <v>0</v>
      </c>
      <c r="CJ1952" s="15">
        <f t="shared" si="911"/>
        <v>0</v>
      </c>
      <c r="CK1952" s="15">
        <f t="shared" si="911"/>
        <v>0</v>
      </c>
      <c r="CL1952" s="15">
        <f t="shared" si="911"/>
        <v>0</v>
      </c>
      <c r="CM1952" s="15">
        <f t="shared" si="911"/>
        <v>0</v>
      </c>
      <c r="CN1952" s="15">
        <f t="shared" si="911"/>
        <v>0</v>
      </c>
      <c r="CO1952" s="15">
        <f t="shared" si="911"/>
        <v>0</v>
      </c>
      <c r="CP1952" s="15">
        <f t="shared" si="911"/>
        <v>0</v>
      </c>
      <c r="CQ1952" s="15">
        <f t="shared" si="911"/>
        <v>0</v>
      </c>
      <c r="CR1952" s="15">
        <f t="shared" si="911"/>
        <v>0</v>
      </c>
      <c r="CS1952" s="15">
        <f t="shared" si="911"/>
        <v>0</v>
      </c>
      <c r="CT1952" s="15">
        <f t="shared" si="911"/>
        <v>0</v>
      </c>
      <c r="CU1952" s="15">
        <f t="shared" si="911"/>
        <v>0</v>
      </c>
      <c r="CV1952" s="15">
        <f t="shared" si="911"/>
        <v>0</v>
      </c>
      <c r="CW1952" s="15">
        <f t="shared" si="911"/>
        <v>0</v>
      </c>
      <c r="CX1952" s="15">
        <f t="shared" si="911"/>
        <v>0</v>
      </c>
      <c r="CY1952" s="15">
        <v>0</v>
      </c>
      <c r="CZ1952" s="15">
        <f>IF(UPPER(TRIM(AH1952))="X",1,0)</f>
        <v>0</v>
      </c>
      <c r="DA1952" s="15">
        <v>0</v>
      </c>
      <c r="DB1952" s="16">
        <f t="shared" ref="DB1952:DB1963" si="912">IF(UPPER(TRIM(AM1952))="P", 0, IF(UPPER(TRIM(AM1952))="C", 16384, IF(UPPER(TRIM(AM1952))="B", 32768, IF(UPPER(TRIM(AM1952))="U", 49152, -1))))</f>
        <v>0</v>
      </c>
      <c r="DC1952" s="16">
        <f t="shared" ref="DC1952:DC1963" si="913">HEX2DEC(AN1952)</f>
        <v>5959</v>
      </c>
      <c r="DD1952" s="16">
        <f>IF(UPPER(TRIM(BB1952))="",0,IF(UPPER(TRIM(BB1952))="M",32,IF(UPPER(TRIM(BB1952))="H",64,IF(UPPER(TRIM(BB1952))="I",128,-1))))</f>
        <v>0</v>
      </c>
      <c r="DE1952" s="16">
        <f>IF(UPPER(TRIM(BC1952))="",0, IF(UPPER(TRIM(BC1952))="U",1,IF(UPPER(TRIM(BC1952))="A",2,IF(UPPER(TRIM(BC1952))="B1",4,IF(UPPER(TRIM(BC1952))="B2",8,IF(UPPER(TRIM(BC1952))="C",16,-1))))))</f>
        <v>0</v>
      </c>
      <c r="DF1952" s="17"/>
      <c r="DG1952" s="16">
        <v>973</v>
      </c>
      <c r="DH1952" s="16">
        <f t="shared" ref="DH1952:DI1963" si="914">AK1952</f>
        <v>523026</v>
      </c>
      <c r="DI1952" s="16">
        <f t="shared" si="914"/>
        <v>26</v>
      </c>
      <c r="DJ1952" s="16">
        <f t="shared" ref="DJ1952:DJ1963" si="915">DB1952 + DC1952</f>
        <v>5959</v>
      </c>
      <c r="DK1952" s="16">
        <f t="shared" ref="DK1952:DL1963" si="916">HEX2DEC(AO1952)</f>
        <v>33</v>
      </c>
      <c r="DL1952" s="16">
        <f t="shared" si="916"/>
        <v>5959</v>
      </c>
      <c r="DM1952" s="13">
        <v>0</v>
      </c>
      <c r="DN1952" s="16">
        <v>709</v>
      </c>
      <c r="DO1952" s="16">
        <f>BV1952*2^15+BW1952*2^14+BX1952*2^13+BY1952*2^12+BZ1952*2^11+CA1952*2^10+CB1952*2^9+CC1952*2^8+CD1952*2^7+CE1952*2^6+CF1952*2^5+CG1952*2^4+CH1952*2^3+CI1952*2^2+CJ1952*2^1+CK1952*2^0</f>
        <v>4096</v>
      </c>
      <c r="DP1952" s="16">
        <f>CL1952*2^15+CM1952*2^14+CN1952*2^13+CO1952*2^12+CP1952*2^11+CQ1952*2^10+CR1952*2^9+CS1952*2^8+CT1952*2^7+CU1952*2^6+CV1952*2^5+CW1952*2^4+CX1952*2^3+CY1952*2^2+CZ1952*2^1+DA1952*2^0</f>
        <v>0</v>
      </c>
      <c r="DQ1952" s="16">
        <f>IF(DS1952=2,AT1952*1000,AT1952)</f>
        <v>60000</v>
      </c>
      <c r="DR1952" s="16">
        <f>IF(DT1952=2,AU1952*1000,AU1952)</f>
        <v>5000</v>
      </c>
      <c r="DS1952" s="16">
        <v>2</v>
      </c>
      <c r="DT1952" s="16">
        <v>2</v>
      </c>
      <c r="DU1952" s="16">
        <f>MAX(0,MIN(AX1952,3))*2^14+MAX(0,MIN(AY1952,3))*2^12+MAX(0,MIN(AZ1952,3))*2^10+MAX(0,MIN(BA1952,3))*2^8+IF(AW1952&lt;0,31,IF(AW1952&gt;30,30,AW1952))</f>
        <v>0</v>
      </c>
      <c r="DV1952" s="16">
        <f>DD1952 + DE1952</f>
        <v>0</v>
      </c>
      <c r="DW1952" s="138"/>
      <c r="DX1952" s="137"/>
      <c r="DY1952" s="137"/>
      <c r="DZ1952" s="17"/>
      <c r="EA1952" s="15"/>
      <c r="EB1952" s="15"/>
      <c r="EC1952" s="15"/>
      <c r="ED1952" s="15"/>
    </row>
    <row r="1953" spans="1:134" ht="15" hidden="1" customHeight="1" x14ac:dyDescent="0.3">
      <c r="A1953" s="342" t="s">
        <v>1454</v>
      </c>
      <c r="B1953" s="139"/>
      <c r="C1953" s="561">
        <v>2</v>
      </c>
      <c r="D1953" s="12"/>
      <c r="E1953" s="12"/>
      <c r="F1953" s="12"/>
      <c r="G1953" s="12"/>
      <c r="H1953" s="12"/>
      <c r="I1953" s="12"/>
      <c r="J1953" s="12"/>
      <c r="K1953" s="12"/>
      <c r="L1953" s="12"/>
      <c r="M1953" s="12"/>
      <c r="N1953" s="12"/>
      <c r="O1953" s="12"/>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8">
        <f t="shared" ref="AJ1953:AJ1963" si="917">IF($DM1953=0,0,(IF(_xlfn.BITAND($DM1953, 128),"8,", "") &amp; IF(_xlfn.BITAND($DM1953,64),"7,", "") &amp; IF(_xlfn.BITAND($DM1953,7), _xlfn.BITAND($DM1953,7) &amp; ",", "") &amp; IF(_xlfn.BITAND($DM1953, 56), _xlfn.BITAND($DM1953, 56)/8, "")))</f>
        <v>0</v>
      </c>
      <c r="AK1953" s="129">
        <v>523027</v>
      </c>
      <c r="AL1953" s="129">
        <v>26</v>
      </c>
      <c r="AM1953" s="130" t="s">
        <v>165</v>
      </c>
      <c r="AN1953" s="131" t="s">
        <v>3001</v>
      </c>
      <c r="AO1953" s="131" t="s">
        <v>2924</v>
      </c>
      <c r="AP1953" s="131" t="s">
        <v>3001</v>
      </c>
      <c r="AT1953" s="12"/>
      <c r="AU1953" s="12"/>
      <c r="AV1953" s="12"/>
      <c r="AW1953" s="12"/>
      <c r="AX1953" s="12"/>
      <c r="AY1953" s="12"/>
      <c r="AZ1953" s="12"/>
      <c r="BA1953" s="12"/>
      <c r="BB1953" s="14"/>
      <c r="BC1953" s="14"/>
      <c r="BD1953" s="15"/>
      <c r="BE1953" s="137" t="s">
        <v>3002</v>
      </c>
      <c r="BF1953" s="11"/>
      <c r="BG1953" s="11"/>
      <c r="BH1953" s="11"/>
      <c r="BI1953" s="11"/>
      <c r="BJ1953" s="11"/>
      <c r="BK1953" s="11"/>
      <c r="BL1953" s="11"/>
      <c r="BM1953" s="11"/>
      <c r="BN1953" s="11"/>
      <c r="BO1953" s="11"/>
      <c r="BP1953" s="11"/>
      <c r="BQ1953" s="11"/>
      <c r="BR1953" s="11"/>
      <c r="BS1953" s="11"/>
      <c r="BT1953" s="11"/>
      <c r="BU1953" s="11"/>
      <c r="BV1953" s="15"/>
      <c r="BW1953" s="15"/>
      <c r="BX1953" s="15"/>
      <c r="BY1953" s="15"/>
      <c r="BZ1953" s="15"/>
      <c r="CA1953" s="15"/>
      <c r="CB1953" s="15"/>
      <c r="CC1953" s="15"/>
      <c r="CD1953" s="15"/>
      <c r="CE1953" s="15"/>
      <c r="CF1953" s="15"/>
      <c r="CG1953" s="15"/>
      <c r="CH1953" s="15"/>
      <c r="CI1953" s="15"/>
      <c r="CJ1953" s="15"/>
      <c r="CK1953" s="15"/>
      <c r="CL1953" s="15"/>
      <c r="CM1953" s="15"/>
      <c r="CN1953" s="15"/>
      <c r="CO1953" s="15"/>
      <c r="CP1953" s="15"/>
      <c r="CQ1953" s="15"/>
      <c r="CR1953" s="15"/>
      <c r="CS1953" s="15"/>
      <c r="CT1953" s="15"/>
      <c r="CU1953" s="15"/>
      <c r="CV1953" s="15"/>
      <c r="CW1953" s="15"/>
      <c r="CX1953" s="15"/>
      <c r="CY1953" s="15"/>
      <c r="CZ1953" s="15"/>
      <c r="DA1953" s="15"/>
      <c r="DB1953" s="16">
        <f t="shared" si="912"/>
        <v>0</v>
      </c>
      <c r="DC1953" s="16">
        <f t="shared" si="913"/>
        <v>5990</v>
      </c>
      <c r="DD1953" s="16"/>
      <c r="DE1953" s="16"/>
      <c r="DF1953" s="17"/>
      <c r="DG1953" s="16">
        <v>974</v>
      </c>
      <c r="DH1953" s="16">
        <f t="shared" si="914"/>
        <v>523027</v>
      </c>
      <c r="DI1953" s="16">
        <f t="shared" si="914"/>
        <v>26</v>
      </c>
      <c r="DJ1953" s="16">
        <f t="shared" si="915"/>
        <v>5990</v>
      </c>
      <c r="DK1953" s="16">
        <f t="shared" si="916"/>
        <v>33</v>
      </c>
      <c r="DL1953" s="16">
        <f t="shared" si="916"/>
        <v>5990</v>
      </c>
      <c r="DM1953" s="13">
        <v>0</v>
      </c>
      <c r="DN1953" s="16">
        <v>709</v>
      </c>
      <c r="DO1953" s="16"/>
      <c r="DP1953" s="16"/>
      <c r="DQ1953" s="16"/>
      <c r="DR1953" s="16"/>
      <c r="DS1953" s="16"/>
      <c r="DT1953" s="16"/>
      <c r="DU1953" s="16"/>
      <c r="DV1953" s="16"/>
      <c r="DW1953" s="138"/>
      <c r="DX1953" s="137"/>
      <c r="DY1953" s="137"/>
      <c r="DZ1953" s="17"/>
      <c r="EA1953" s="15"/>
      <c r="EB1953" s="15"/>
      <c r="EC1953" s="15"/>
      <c r="ED1953" s="15"/>
    </row>
    <row r="1954" spans="1:134" ht="15" hidden="1" customHeight="1" x14ac:dyDescent="0.3">
      <c r="A1954" s="342" t="s">
        <v>1456</v>
      </c>
      <c r="B1954" s="139"/>
      <c r="C1954" s="561">
        <v>3</v>
      </c>
      <c r="D1954" s="12"/>
      <c r="E1954" s="12"/>
      <c r="F1954" s="12"/>
      <c r="G1954" s="12"/>
      <c r="H1954" s="12"/>
      <c r="I1954" s="12"/>
      <c r="J1954" s="12"/>
      <c r="K1954" s="12"/>
      <c r="L1954" s="12"/>
      <c r="M1954" s="12"/>
      <c r="N1954" s="12"/>
      <c r="O1954" s="12"/>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8">
        <f t="shared" si="917"/>
        <v>0</v>
      </c>
      <c r="AK1954" s="129">
        <v>523028</v>
      </c>
      <c r="AL1954" s="129">
        <v>26</v>
      </c>
      <c r="AM1954" s="130" t="s">
        <v>165</v>
      </c>
      <c r="AN1954" s="131" t="s">
        <v>3003</v>
      </c>
      <c r="AO1954" s="131" t="s">
        <v>2924</v>
      </c>
      <c r="AP1954" s="131" t="s">
        <v>3003</v>
      </c>
      <c r="AT1954" s="12"/>
      <c r="AU1954" s="12"/>
      <c r="AV1954" s="12"/>
      <c r="AW1954" s="12"/>
      <c r="AX1954" s="12"/>
      <c r="AY1954" s="12"/>
      <c r="AZ1954" s="12"/>
      <c r="BA1954" s="12"/>
      <c r="BB1954" s="14"/>
      <c r="BC1954" s="14"/>
      <c r="BD1954" s="15"/>
      <c r="BE1954" s="137" t="s">
        <v>3004</v>
      </c>
      <c r="BF1954" s="11"/>
      <c r="BG1954" s="11"/>
      <c r="BH1954" s="11"/>
      <c r="BI1954" s="11"/>
      <c r="BJ1954" s="11"/>
      <c r="BK1954" s="11"/>
      <c r="BL1954" s="11"/>
      <c r="BM1954" s="11"/>
      <c r="BN1954" s="11"/>
      <c r="BO1954" s="11"/>
      <c r="BP1954" s="11"/>
      <c r="BQ1954" s="11"/>
      <c r="BR1954" s="11"/>
      <c r="BS1954" s="11"/>
      <c r="BT1954" s="11"/>
      <c r="BU1954" s="11"/>
      <c r="BV1954" s="15"/>
      <c r="BW1954" s="15"/>
      <c r="BX1954" s="15"/>
      <c r="BY1954" s="15"/>
      <c r="BZ1954" s="15"/>
      <c r="CA1954" s="15"/>
      <c r="CB1954" s="15"/>
      <c r="CC1954" s="15"/>
      <c r="CD1954" s="15"/>
      <c r="CE1954" s="15"/>
      <c r="CF1954" s="15"/>
      <c r="CG1954" s="15"/>
      <c r="CH1954" s="15"/>
      <c r="CI1954" s="15"/>
      <c r="CJ1954" s="15"/>
      <c r="CK1954" s="15"/>
      <c r="CL1954" s="15"/>
      <c r="CM1954" s="15"/>
      <c r="CN1954" s="15"/>
      <c r="CO1954" s="15"/>
      <c r="CP1954" s="15"/>
      <c r="CQ1954" s="15"/>
      <c r="CR1954" s="15"/>
      <c r="CS1954" s="15"/>
      <c r="CT1954" s="15"/>
      <c r="CU1954" s="15"/>
      <c r="CV1954" s="15"/>
      <c r="CW1954" s="15"/>
      <c r="CX1954" s="15"/>
      <c r="CY1954" s="15"/>
      <c r="CZ1954" s="15"/>
      <c r="DA1954" s="15"/>
      <c r="DB1954" s="16">
        <f t="shared" si="912"/>
        <v>0</v>
      </c>
      <c r="DC1954" s="16">
        <f t="shared" si="913"/>
        <v>6006</v>
      </c>
      <c r="DD1954" s="16"/>
      <c r="DE1954" s="16"/>
      <c r="DF1954" s="17"/>
      <c r="DG1954" s="16">
        <v>975</v>
      </c>
      <c r="DH1954" s="16">
        <f t="shared" si="914"/>
        <v>523028</v>
      </c>
      <c r="DI1954" s="16">
        <f t="shared" si="914"/>
        <v>26</v>
      </c>
      <c r="DJ1954" s="16">
        <f t="shared" si="915"/>
        <v>6006</v>
      </c>
      <c r="DK1954" s="16">
        <f t="shared" si="916"/>
        <v>33</v>
      </c>
      <c r="DL1954" s="16">
        <f t="shared" si="916"/>
        <v>6006</v>
      </c>
      <c r="DM1954" s="13">
        <v>0</v>
      </c>
      <c r="DN1954" s="16">
        <v>709</v>
      </c>
      <c r="DO1954" s="16"/>
      <c r="DP1954" s="16"/>
      <c r="DQ1954" s="16"/>
      <c r="DR1954" s="16"/>
      <c r="DS1954" s="16"/>
      <c r="DT1954" s="16"/>
      <c r="DU1954" s="16"/>
      <c r="DV1954" s="16"/>
      <c r="DW1954" s="138"/>
      <c r="DX1954" s="137"/>
      <c r="DY1954" s="137"/>
      <c r="DZ1954" s="17"/>
      <c r="EA1954" s="15"/>
      <c r="EB1954" s="15"/>
      <c r="EC1954" s="15"/>
      <c r="ED1954" s="15"/>
    </row>
    <row r="1955" spans="1:134" ht="15" hidden="1" customHeight="1" x14ac:dyDescent="0.3">
      <c r="A1955" s="342" t="s">
        <v>229</v>
      </c>
      <c r="B1955" s="139"/>
      <c r="C1955" s="561">
        <v>4</v>
      </c>
      <c r="D1955" s="12"/>
      <c r="E1955" s="12"/>
      <c r="F1955" s="12"/>
      <c r="G1955" s="12"/>
      <c r="H1955" s="12"/>
      <c r="I1955" s="12"/>
      <c r="J1955" s="12"/>
      <c r="K1955" s="12"/>
      <c r="L1955" s="12"/>
      <c r="M1955" s="12"/>
      <c r="N1955" s="12"/>
      <c r="O1955" s="12"/>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8">
        <f t="shared" si="917"/>
        <v>0</v>
      </c>
      <c r="AK1955" s="129">
        <v>523029</v>
      </c>
      <c r="AL1955" s="129">
        <v>26</v>
      </c>
      <c r="AM1955" s="130" t="s">
        <v>165</v>
      </c>
      <c r="AN1955" s="131" t="s">
        <v>3005</v>
      </c>
      <c r="AO1955" s="131" t="s">
        <v>2924</v>
      </c>
      <c r="AP1955" s="131" t="s">
        <v>3005</v>
      </c>
      <c r="AT1955" s="12"/>
      <c r="AU1955" s="12"/>
      <c r="AV1955" s="12"/>
      <c r="AW1955" s="12"/>
      <c r="AX1955" s="12"/>
      <c r="AY1955" s="12"/>
      <c r="AZ1955" s="12"/>
      <c r="BA1955" s="12"/>
      <c r="BB1955" s="14"/>
      <c r="BC1955" s="14"/>
      <c r="BD1955" s="15"/>
      <c r="BE1955" s="137" t="s">
        <v>3006</v>
      </c>
      <c r="BF1955" s="11"/>
      <c r="BG1955" s="11"/>
      <c r="BH1955" s="11"/>
      <c r="BI1955" s="11"/>
      <c r="BJ1955" s="11"/>
      <c r="BK1955" s="11"/>
      <c r="BL1955" s="11"/>
      <c r="BM1955" s="11"/>
      <c r="BN1955" s="11"/>
      <c r="BO1955" s="11"/>
      <c r="BP1955" s="11"/>
      <c r="BQ1955" s="11"/>
      <c r="BR1955" s="11"/>
      <c r="BS1955" s="11"/>
      <c r="BT1955" s="11"/>
      <c r="BU1955" s="11"/>
      <c r="BV1955" s="15"/>
      <c r="BW1955" s="15"/>
      <c r="BX1955" s="15"/>
      <c r="BY1955" s="15"/>
      <c r="BZ1955" s="15"/>
      <c r="CA1955" s="15"/>
      <c r="CB1955" s="15"/>
      <c r="CC1955" s="15"/>
      <c r="CD1955" s="15"/>
      <c r="CE1955" s="15"/>
      <c r="CF1955" s="15"/>
      <c r="CG1955" s="15"/>
      <c r="CH1955" s="15"/>
      <c r="CI1955" s="15"/>
      <c r="CJ1955" s="15"/>
      <c r="CK1955" s="15"/>
      <c r="CL1955" s="15"/>
      <c r="CM1955" s="15"/>
      <c r="CN1955" s="15"/>
      <c r="CO1955" s="15"/>
      <c r="CP1955" s="15"/>
      <c r="CQ1955" s="15"/>
      <c r="CR1955" s="15"/>
      <c r="CS1955" s="15"/>
      <c r="CT1955" s="15"/>
      <c r="CU1955" s="15"/>
      <c r="CV1955" s="15"/>
      <c r="CW1955" s="15"/>
      <c r="CX1955" s="15"/>
      <c r="CY1955" s="15"/>
      <c r="CZ1955" s="15"/>
      <c r="DA1955" s="15"/>
      <c r="DB1955" s="16">
        <f t="shared" si="912"/>
        <v>0</v>
      </c>
      <c r="DC1955" s="16">
        <f t="shared" si="913"/>
        <v>6022</v>
      </c>
      <c r="DD1955" s="16"/>
      <c r="DE1955" s="16"/>
      <c r="DF1955" s="17"/>
      <c r="DG1955" s="16">
        <v>976</v>
      </c>
      <c r="DH1955" s="16">
        <f t="shared" si="914"/>
        <v>523029</v>
      </c>
      <c r="DI1955" s="16">
        <f t="shared" si="914"/>
        <v>26</v>
      </c>
      <c r="DJ1955" s="16">
        <f t="shared" si="915"/>
        <v>6022</v>
      </c>
      <c r="DK1955" s="16">
        <f t="shared" si="916"/>
        <v>33</v>
      </c>
      <c r="DL1955" s="16">
        <f t="shared" si="916"/>
        <v>6022</v>
      </c>
      <c r="DM1955" s="13">
        <v>0</v>
      </c>
      <c r="DN1955" s="16">
        <v>709</v>
      </c>
      <c r="DO1955" s="16"/>
      <c r="DP1955" s="16"/>
      <c r="DQ1955" s="16"/>
      <c r="DR1955" s="16"/>
      <c r="DS1955" s="16"/>
      <c r="DT1955" s="16"/>
      <c r="DU1955" s="16"/>
      <c r="DV1955" s="16"/>
      <c r="DW1955" s="138"/>
      <c r="DX1955" s="137"/>
      <c r="DY1955" s="137"/>
      <c r="DZ1955" s="17"/>
      <c r="EA1955" s="15"/>
      <c r="EB1955" s="15"/>
      <c r="EC1955" s="15"/>
      <c r="ED1955" s="15"/>
    </row>
    <row r="1956" spans="1:134" ht="15" hidden="1" customHeight="1" x14ac:dyDescent="0.3">
      <c r="A1956" s="220"/>
      <c r="B1956" s="139"/>
      <c r="C1956" s="561">
        <v>5</v>
      </c>
      <c r="D1956" s="12"/>
      <c r="E1956" s="12"/>
      <c r="F1956" s="12"/>
      <c r="G1956" s="12"/>
      <c r="H1956" s="12"/>
      <c r="I1956" s="12"/>
      <c r="J1956" s="12"/>
      <c r="K1956" s="12"/>
      <c r="L1956" s="12"/>
      <c r="M1956" s="12"/>
      <c r="N1956" s="12"/>
      <c r="O1956" s="12"/>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8">
        <f t="shared" si="917"/>
        <v>0</v>
      </c>
      <c r="AK1956" s="129">
        <v>523030</v>
      </c>
      <c r="AL1956" s="129">
        <v>26</v>
      </c>
      <c r="AM1956" s="130" t="s">
        <v>165</v>
      </c>
      <c r="AN1956" s="131" t="s">
        <v>3007</v>
      </c>
      <c r="AO1956" s="131" t="s">
        <v>2924</v>
      </c>
      <c r="AP1956" s="131" t="s">
        <v>3007</v>
      </c>
      <c r="AT1956" s="12"/>
      <c r="AU1956" s="12"/>
      <c r="AV1956" s="12"/>
      <c r="AW1956" s="12"/>
      <c r="AX1956" s="12"/>
      <c r="AY1956" s="12"/>
      <c r="AZ1956" s="12"/>
      <c r="BA1956" s="12"/>
      <c r="BB1956" s="14"/>
      <c r="BC1956" s="14"/>
      <c r="BD1956" s="15"/>
      <c r="BE1956" s="137" t="s">
        <v>3008</v>
      </c>
      <c r="BF1956" s="11"/>
      <c r="BG1956" s="11"/>
      <c r="BH1956" s="11"/>
      <c r="BI1956" s="11"/>
      <c r="BJ1956" s="11"/>
      <c r="BK1956" s="11"/>
      <c r="BL1956" s="11"/>
      <c r="BM1956" s="11"/>
      <c r="BN1956" s="11"/>
      <c r="BO1956" s="11"/>
      <c r="BP1956" s="11"/>
      <c r="BQ1956" s="11"/>
      <c r="BR1956" s="11"/>
      <c r="BS1956" s="11"/>
      <c r="BT1956" s="11"/>
      <c r="BU1956" s="11"/>
      <c r="BV1956" s="15"/>
      <c r="BW1956" s="15"/>
      <c r="BX1956" s="15"/>
      <c r="BY1956" s="15"/>
      <c r="BZ1956" s="15"/>
      <c r="CA1956" s="15"/>
      <c r="CB1956" s="15"/>
      <c r="CC1956" s="15"/>
      <c r="CD1956" s="15"/>
      <c r="CE1956" s="15"/>
      <c r="CF1956" s="15"/>
      <c r="CG1956" s="15"/>
      <c r="CH1956" s="15"/>
      <c r="CI1956" s="15"/>
      <c r="CJ1956" s="15"/>
      <c r="CK1956" s="15"/>
      <c r="CL1956" s="15"/>
      <c r="CM1956" s="15"/>
      <c r="CN1956" s="15"/>
      <c r="CO1956" s="15"/>
      <c r="CP1956" s="15"/>
      <c r="CQ1956" s="15"/>
      <c r="CR1956" s="15"/>
      <c r="CS1956" s="15"/>
      <c r="CT1956" s="15"/>
      <c r="CU1956" s="15"/>
      <c r="CV1956" s="15"/>
      <c r="CW1956" s="15"/>
      <c r="CX1956" s="15"/>
      <c r="CY1956" s="15"/>
      <c r="CZ1956" s="15"/>
      <c r="DA1956" s="15"/>
      <c r="DB1956" s="16">
        <f t="shared" si="912"/>
        <v>0</v>
      </c>
      <c r="DC1956" s="16">
        <f t="shared" si="913"/>
        <v>6037</v>
      </c>
      <c r="DD1956" s="16"/>
      <c r="DE1956" s="16"/>
      <c r="DF1956" s="17"/>
      <c r="DG1956" s="16">
        <v>977</v>
      </c>
      <c r="DH1956" s="16">
        <f t="shared" si="914"/>
        <v>523030</v>
      </c>
      <c r="DI1956" s="16">
        <f t="shared" si="914"/>
        <v>26</v>
      </c>
      <c r="DJ1956" s="16">
        <f t="shared" si="915"/>
        <v>6037</v>
      </c>
      <c r="DK1956" s="16">
        <f t="shared" si="916"/>
        <v>33</v>
      </c>
      <c r="DL1956" s="16">
        <f t="shared" si="916"/>
        <v>6037</v>
      </c>
      <c r="DM1956" s="13">
        <v>0</v>
      </c>
      <c r="DN1956" s="16">
        <v>709</v>
      </c>
      <c r="DO1956" s="16"/>
      <c r="DP1956" s="16"/>
      <c r="DQ1956" s="16"/>
      <c r="DR1956" s="16"/>
      <c r="DS1956" s="16"/>
      <c r="DT1956" s="16"/>
      <c r="DU1956" s="16"/>
      <c r="DV1956" s="16"/>
      <c r="DW1956" s="138"/>
      <c r="DX1956" s="137"/>
      <c r="DY1956" s="137"/>
      <c r="DZ1956" s="17"/>
      <c r="EA1956" s="15"/>
      <c r="EB1956" s="15"/>
      <c r="EC1956" s="15"/>
      <c r="ED1956" s="15"/>
    </row>
    <row r="1957" spans="1:134" ht="15" hidden="1" customHeight="1" x14ac:dyDescent="0.3">
      <c r="A1957" s="220"/>
      <c r="B1957" s="139"/>
      <c r="C1957" s="561">
        <v>6</v>
      </c>
      <c r="D1957" s="12"/>
      <c r="E1957" s="12"/>
      <c r="F1957" s="12"/>
      <c r="G1957" s="12"/>
      <c r="H1957" s="12"/>
      <c r="I1957" s="12"/>
      <c r="J1957" s="12"/>
      <c r="K1957" s="12"/>
      <c r="L1957" s="12"/>
      <c r="M1957" s="12"/>
      <c r="N1957" s="12"/>
      <c r="O1957" s="12"/>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8">
        <f t="shared" si="917"/>
        <v>0</v>
      </c>
      <c r="AK1957" s="129">
        <v>523031</v>
      </c>
      <c r="AL1957" s="129">
        <v>26</v>
      </c>
      <c r="AM1957" s="130" t="s">
        <v>165</v>
      </c>
      <c r="AN1957" s="131" t="s">
        <v>3009</v>
      </c>
      <c r="AO1957" s="131" t="s">
        <v>2924</v>
      </c>
      <c r="AP1957" s="131" t="s">
        <v>3009</v>
      </c>
      <c r="AT1957" s="12"/>
      <c r="AU1957" s="12"/>
      <c r="AV1957" s="12"/>
      <c r="AW1957" s="12"/>
      <c r="AX1957" s="12"/>
      <c r="AY1957" s="12"/>
      <c r="AZ1957" s="12"/>
      <c r="BA1957" s="12"/>
      <c r="BB1957" s="14"/>
      <c r="BC1957" s="14"/>
      <c r="BD1957" s="15"/>
      <c r="BE1957" s="137" t="s">
        <v>3010</v>
      </c>
      <c r="BF1957" s="11"/>
      <c r="BG1957" s="11"/>
      <c r="BH1957" s="11"/>
      <c r="BI1957" s="11"/>
      <c r="BJ1957" s="11"/>
      <c r="BK1957" s="11"/>
      <c r="BL1957" s="11"/>
      <c r="BM1957" s="11"/>
      <c r="BN1957" s="11"/>
      <c r="BO1957" s="11"/>
      <c r="BP1957" s="11"/>
      <c r="BQ1957" s="11"/>
      <c r="BR1957" s="11"/>
      <c r="BS1957" s="11"/>
      <c r="BT1957" s="11"/>
      <c r="BU1957" s="11"/>
      <c r="BV1957" s="15"/>
      <c r="BW1957" s="15"/>
      <c r="BX1957" s="15"/>
      <c r="BY1957" s="15"/>
      <c r="BZ1957" s="15"/>
      <c r="CA1957" s="15"/>
      <c r="CB1957" s="15"/>
      <c r="CC1957" s="15"/>
      <c r="CD1957" s="15"/>
      <c r="CE1957" s="15"/>
      <c r="CF1957" s="15"/>
      <c r="CG1957" s="15"/>
      <c r="CH1957" s="15"/>
      <c r="CI1957" s="15"/>
      <c r="CJ1957" s="15"/>
      <c r="CK1957" s="15"/>
      <c r="CL1957" s="15"/>
      <c r="CM1957" s="15"/>
      <c r="CN1957" s="15"/>
      <c r="CO1957" s="15"/>
      <c r="CP1957" s="15"/>
      <c r="CQ1957" s="15"/>
      <c r="CR1957" s="15"/>
      <c r="CS1957" s="15"/>
      <c r="CT1957" s="15"/>
      <c r="CU1957" s="15"/>
      <c r="CV1957" s="15"/>
      <c r="CW1957" s="15"/>
      <c r="CX1957" s="15"/>
      <c r="CY1957" s="15"/>
      <c r="CZ1957" s="15"/>
      <c r="DA1957" s="15"/>
      <c r="DB1957" s="16">
        <f t="shared" si="912"/>
        <v>0</v>
      </c>
      <c r="DC1957" s="16">
        <f t="shared" si="913"/>
        <v>6149</v>
      </c>
      <c r="DD1957" s="16"/>
      <c r="DE1957" s="16"/>
      <c r="DF1957" s="17"/>
      <c r="DG1957" s="16">
        <v>978</v>
      </c>
      <c r="DH1957" s="16">
        <f t="shared" si="914"/>
        <v>523031</v>
      </c>
      <c r="DI1957" s="16">
        <f t="shared" si="914"/>
        <v>26</v>
      </c>
      <c r="DJ1957" s="16">
        <f t="shared" si="915"/>
        <v>6149</v>
      </c>
      <c r="DK1957" s="16">
        <f t="shared" si="916"/>
        <v>33</v>
      </c>
      <c r="DL1957" s="16">
        <f t="shared" si="916"/>
        <v>6149</v>
      </c>
      <c r="DM1957" s="13">
        <v>0</v>
      </c>
      <c r="DN1957" s="16">
        <v>709</v>
      </c>
      <c r="DO1957" s="16"/>
      <c r="DP1957" s="16"/>
      <c r="DQ1957" s="16"/>
      <c r="DR1957" s="16"/>
      <c r="DS1957" s="16"/>
      <c r="DT1957" s="16"/>
      <c r="DU1957" s="16"/>
      <c r="DV1957" s="16"/>
      <c r="DW1957" s="138"/>
      <c r="DX1957" s="137"/>
      <c r="DY1957" s="137"/>
      <c r="DZ1957" s="17"/>
      <c r="EA1957" s="15"/>
      <c r="EB1957" s="15"/>
      <c r="EC1957" s="15"/>
      <c r="ED1957" s="15"/>
    </row>
    <row r="1958" spans="1:134" ht="15" hidden="1" customHeight="1" x14ac:dyDescent="0.3">
      <c r="A1958" s="220"/>
      <c r="B1958" s="139"/>
      <c r="C1958" s="561">
        <v>7</v>
      </c>
      <c r="D1958" s="12"/>
      <c r="E1958" s="12"/>
      <c r="F1958" s="12"/>
      <c r="G1958" s="12"/>
      <c r="H1958" s="12"/>
      <c r="I1958" s="12"/>
      <c r="J1958" s="12"/>
      <c r="K1958" s="12"/>
      <c r="L1958" s="12"/>
      <c r="M1958" s="12"/>
      <c r="N1958" s="12"/>
      <c r="O1958" s="12"/>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8">
        <f t="shared" si="917"/>
        <v>0</v>
      </c>
      <c r="AK1958" s="129">
        <v>523032</v>
      </c>
      <c r="AL1958" s="129">
        <v>26</v>
      </c>
      <c r="AM1958" s="130" t="s">
        <v>165</v>
      </c>
      <c r="AN1958" s="131" t="s">
        <v>3011</v>
      </c>
      <c r="AO1958" s="131" t="s">
        <v>2924</v>
      </c>
      <c r="AP1958" s="131" t="s">
        <v>3011</v>
      </c>
      <c r="AT1958" s="12"/>
      <c r="AU1958" s="12"/>
      <c r="AV1958" s="12"/>
      <c r="AW1958" s="12"/>
      <c r="AX1958" s="12"/>
      <c r="AY1958" s="12"/>
      <c r="AZ1958" s="12"/>
      <c r="BA1958" s="12"/>
      <c r="BB1958" s="14"/>
      <c r="BC1958" s="14"/>
      <c r="BD1958" s="15"/>
      <c r="BE1958" s="137" t="s">
        <v>3012</v>
      </c>
      <c r="BF1958" s="11"/>
      <c r="BG1958" s="11"/>
      <c r="BH1958" s="11"/>
      <c r="BI1958" s="11"/>
      <c r="BJ1958" s="11"/>
      <c r="BK1958" s="11"/>
      <c r="BL1958" s="11"/>
      <c r="BM1958" s="11"/>
      <c r="BN1958" s="11"/>
      <c r="BO1958" s="11"/>
      <c r="BP1958" s="11"/>
      <c r="BQ1958" s="11"/>
      <c r="BR1958" s="11"/>
      <c r="BS1958" s="11"/>
      <c r="BT1958" s="11"/>
      <c r="BU1958" s="11"/>
      <c r="BV1958" s="15"/>
      <c r="BW1958" s="15"/>
      <c r="BX1958" s="15"/>
      <c r="BY1958" s="15"/>
      <c r="BZ1958" s="15"/>
      <c r="CA1958" s="15"/>
      <c r="CB1958" s="15"/>
      <c r="CC1958" s="15"/>
      <c r="CD1958" s="15"/>
      <c r="CE1958" s="15"/>
      <c r="CF1958" s="15"/>
      <c r="CG1958" s="15"/>
      <c r="CH1958" s="15"/>
      <c r="CI1958" s="15"/>
      <c r="CJ1958" s="15"/>
      <c r="CK1958" s="15"/>
      <c r="CL1958" s="15"/>
      <c r="CM1958" s="15"/>
      <c r="CN1958" s="15"/>
      <c r="CO1958" s="15"/>
      <c r="CP1958" s="15"/>
      <c r="CQ1958" s="15"/>
      <c r="CR1958" s="15"/>
      <c r="CS1958" s="15"/>
      <c r="CT1958" s="15"/>
      <c r="CU1958" s="15"/>
      <c r="CV1958" s="15"/>
      <c r="CW1958" s="15"/>
      <c r="CX1958" s="15"/>
      <c r="CY1958" s="15"/>
      <c r="CZ1958" s="15"/>
      <c r="DA1958" s="15"/>
      <c r="DB1958" s="16">
        <f t="shared" si="912"/>
        <v>0</v>
      </c>
      <c r="DC1958" s="16">
        <f t="shared" si="913"/>
        <v>6165</v>
      </c>
      <c r="DD1958" s="16"/>
      <c r="DE1958" s="16"/>
      <c r="DF1958" s="17"/>
      <c r="DG1958" s="16">
        <v>979</v>
      </c>
      <c r="DH1958" s="16">
        <f t="shared" si="914"/>
        <v>523032</v>
      </c>
      <c r="DI1958" s="16">
        <f t="shared" si="914"/>
        <v>26</v>
      </c>
      <c r="DJ1958" s="16">
        <f t="shared" si="915"/>
        <v>6165</v>
      </c>
      <c r="DK1958" s="16">
        <f t="shared" si="916"/>
        <v>33</v>
      </c>
      <c r="DL1958" s="16">
        <f t="shared" si="916"/>
        <v>6165</v>
      </c>
      <c r="DM1958" s="13">
        <v>0</v>
      </c>
      <c r="DN1958" s="16">
        <v>709</v>
      </c>
      <c r="DO1958" s="16"/>
      <c r="DP1958" s="16"/>
      <c r="DQ1958" s="16"/>
      <c r="DR1958" s="16"/>
      <c r="DS1958" s="16"/>
      <c r="DT1958" s="16"/>
      <c r="DU1958" s="16"/>
      <c r="DV1958" s="16"/>
      <c r="DW1958" s="138"/>
      <c r="DX1958" s="137"/>
      <c r="DY1958" s="137"/>
      <c r="DZ1958" s="17"/>
      <c r="EA1958" s="15"/>
      <c r="EB1958" s="15"/>
      <c r="EC1958" s="15"/>
      <c r="ED1958" s="15"/>
    </row>
    <row r="1959" spans="1:134" ht="15" hidden="1" customHeight="1" x14ac:dyDescent="0.3">
      <c r="A1959" s="220"/>
      <c r="B1959" s="139"/>
      <c r="C1959" s="561">
        <v>8</v>
      </c>
      <c r="D1959" s="12"/>
      <c r="E1959" s="12"/>
      <c r="F1959" s="12"/>
      <c r="G1959" s="12"/>
      <c r="H1959" s="12"/>
      <c r="I1959" s="12"/>
      <c r="J1959" s="12"/>
      <c r="K1959" s="12"/>
      <c r="L1959" s="12"/>
      <c r="M1959" s="12"/>
      <c r="N1959" s="12"/>
      <c r="O1959" s="12"/>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8">
        <f t="shared" si="917"/>
        <v>0</v>
      </c>
      <c r="AK1959" s="129">
        <v>523033</v>
      </c>
      <c r="AL1959" s="129">
        <v>26</v>
      </c>
      <c r="AM1959" s="130" t="s">
        <v>165</v>
      </c>
      <c r="AN1959" s="131" t="s">
        <v>3013</v>
      </c>
      <c r="AO1959" s="131" t="s">
        <v>2924</v>
      </c>
      <c r="AP1959" s="131" t="s">
        <v>3013</v>
      </c>
      <c r="AT1959" s="12"/>
      <c r="AU1959" s="12"/>
      <c r="AV1959" s="12"/>
      <c r="AW1959" s="12"/>
      <c r="AX1959" s="12"/>
      <c r="AY1959" s="12"/>
      <c r="AZ1959" s="12"/>
      <c r="BA1959" s="12"/>
      <c r="BB1959" s="14"/>
      <c r="BC1959" s="14"/>
      <c r="BD1959" s="15"/>
      <c r="BE1959" s="137" t="s">
        <v>3014</v>
      </c>
      <c r="BF1959" s="11"/>
      <c r="BG1959" s="11"/>
      <c r="BH1959" s="11"/>
      <c r="BI1959" s="11"/>
      <c r="BJ1959" s="11"/>
      <c r="BK1959" s="11"/>
      <c r="BL1959" s="11"/>
      <c r="BM1959" s="11"/>
      <c r="BN1959" s="11"/>
      <c r="BO1959" s="11"/>
      <c r="BP1959" s="11"/>
      <c r="BQ1959" s="11"/>
      <c r="BR1959" s="11"/>
      <c r="BS1959" s="11"/>
      <c r="BT1959" s="11"/>
      <c r="BU1959" s="11"/>
      <c r="BV1959" s="15"/>
      <c r="BW1959" s="15"/>
      <c r="BX1959" s="15"/>
      <c r="BY1959" s="15"/>
      <c r="BZ1959" s="15"/>
      <c r="CA1959" s="15"/>
      <c r="CB1959" s="15"/>
      <c r="CC1959" s="15"/>
      <c r="CD1959" s="15"/>
      <c r="CE1959" s="15"/>
      <c r="CF1959" s="15"/>
      <c r="CG1959" s="15"/>
      <c r="CH1959" s="15"/>
      <c r="CI1959" s="15"/>
      <c r="CJ1959" s="15"/>
      <c r="CK1959" s="15"/>
      <c r="CL1959" s="15"/>
      <c r="CM1959" s="15"/>
      <c r="CN1959" s="15"/>
      <c r="CO1959" s="15"/>
      <c r="CP1959" s="15"/>
      <c r="CQ1959" s="15"/>
      <c r="CR1959" s="15"/>
      <c r="CS1959" s="15"/>
      <c r="CT1959" s="15"/>
      <c r="CU1959" s="15"/>
      <c r="CV1959" s="15"/>
      <c r="CW1959" s="15"/>
      <c r="CX1959" s="15"/>
      <c r="CY1959" s="15"/>
      <c r="CZ1959" s="15"/>
      <c r="DA1959" s="15"/>
      <c r="DB1959" s="16">
        <f t="shared" si="912"/>
        <v>0</v>
      </c>
      <c r="DC1959" s="16">
        <f t="shared" si="913"/>
        <v>6181</v>
      </c>
      <c r="DD1959" s="16"/>
      <c r="DE1959" s="16"/>
      <c r="DF1959" s="17"/>
      <c r="DG1959" s="16">
        <v>980</v>
      </c>
      <c r="DH1959" s="16">
        <f t="shared" si="914"/>
        <v>523033</v>
      </c>
      <c r="DI1959" s="16">
        <f t="shared" si="914"/>
        <v>26</v>
      </c>
      <c r="DJ1959" s="16">
        <f t="shared" si="915"/>
        <v>6181</v>
      </c>
      <c r="DK1959" s="16">
        <f t="shared" si="916"/>
        <v>33</v>
      </c>
      <c r="DL1959" s="16">
        <f t="shared" si="916"/>
        <v>6181</v>
      </c>
      <c r="DM1959" s="13">
        <v>0</v>
      </c>
      <c r="DN1959" s="16">
        <v>709</v>
      </c>
      <c r="DO1959" s="16"/>
      <c r="DP1959" s="16"/>
      <c r="DQ1959" s="16"/>
      <c r="DR1959" s="16"/>
      <c r="DS1959" s="16"/>
      <c r="DT1959" s="16"/>
      <c r="DU1959" s="16"/>
      <c r="DV1959" s="16"/>
      <c r="DW1959" s="138"/>
      <c r="DX1959" s="137"/>
      <c r="DY1959" s="137"/>
      <c r="DZ1959" s="17"/>
      <c r="EA1959" s="15"/>
      <c r="EB1959" s="15"/>
      <c r="EC1959" s="15"/>
      <c r="ED1959" s="15"/>
    </row>
    <row r="1960" spans="1:134" ht="15" hidden="1" customHeight="1" x14ac:dyDescent="0.3">
      <c r="A1960" s="220"/>
      <c r="B1960" s="139"/>
      <c r="C1960" s="561">
        <v>9</v>
      </c>
      <c r="D1960" s="12"/>
      <c r="E1960" s="12"/>
      <c r="F1960" s="12"/>
      <c r="G1960" s="12"/>
      <c r="H1960" s="12"/>
      <c r="I1960" s="12"/>
      <c r="J1960" s="12"/>
      <c r="K1960" s="12"/>
      <c r="L1960" s="12"/>
      <c r="M1960" s="12"/>
      <c r="N1960" s="12"/>
      <c r="O1960" s="12"/>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8">
        <f t="shared" si="917"/>
        <v>0</v>
      </c>
      <c r="AK1960" s="129">
        <v>523101</v>
      </c>
      <c r="AL1960" s="129">
        <v>26</v>
      </c>
      <c r="AM1960" s="130" t="s">
        <v>165</v>
      </c>
      <c r="AN1960" s="131" t="s">
        <v>3015</v>
      </c>
      <c r="AO1960" s="131" t="s">
        <v>2924</v>
      </c>
      <c r="AP1960" s="131" t="s">
        <v>3015</v>
      </c>
      <c r="AT1960" s="12"/>
      <c r="AU1960" s="12"/>
      <c r="AV1960" s="12"/>
      <c r="AW1960" s="12"/>
      <c r="AX1960" s="12"/>
      <c r="AY1960" s="12"/>
      <c r="AZ1960" s="12"/>
      <c r="BA1960" s="12"/>
      <c r="BB1960" s="14"/>
      <c r="BC1960" s="14"/>
      <c r="BD1960" s="15"/>
      <c r="BE1960" s="137" t="s">
        <v>3016</v>
      </c>
      <c r="BF1960" s="11"/>
      <c r="BG1960" s="11"/>
      <c r="BH1960" s="11"/>
      <c r="BI1960" s="11"/>
      <c r="BJ1960" s="11"/>
      <c r="BK1960" s="11"/>
      <c r="BL1960" s="11"/>
      <c r="BM1960" s="11"/>
      <c r="BN1960" s="11"/>
      <c r="BO1960" s="11"/>
      <c r="BP1960" s="11"/>
      <c r="BQ1960" s="11"/>
      <c r="BR1960" s="11"/>
      <c r="BS1960" s="11"/>
      <c r="BT1960" s="11"/>
      <c r="BU1960" s="11"/>
      <c r="BV1960" s="15"/>
      <c r="BW1960" s="15"/>
      <c r="BX1960" s="15"/>
      <c r="BY1960" s="15"/>
      <c r="BZ1960" s="15"/>
      <c r="CA1960" s="15"/>
      <c r="CB1960" s="15"/>
      <c r="CC1960" s="15"/>
      <c r="CD1960" s="15"/>
      <c r="CE1960" s="15"/>
      <c r="CF1960" s="15"/>
      <c r="CG1960" s="15"/>
      <c r="CH1960" s="15"/>
      <c r="CI1960" s="15"/>
      <c r="CJ1960" s="15"/>
      <c r="CK1960" s="15"/>
      <c r="CL1960" s="15"/>
      <c r="CM1960" s="15"/>
      <c r="CN1960" s="15"/>
      <c r="CO1960" s="15"/>
      <c r="CP1960" s="15"/>
      <c r="CQ1960" s="15"/>
      <c r="CR1960" s="15"/>
      <c r="CS1960" s="15"/>
      <c r="CT1960" s="15"/>
      <c r="CU1960" s="15"/>
      <c r="CV1960" s="15"/>
      <c r="CW1960" s="15"/>
      <c r="CX1960" s="15"/>
      <c r="CY1960" s="15"/>
      <c r="CZ1960" s="15"/>
      <c r="DA1960" s="15"/>
      <c r="DB1960" s="16">
        <f t="shared" si="912"/>
        <v>0</v>
      </c>
      <c r="DC1960" s="16">
        <f t="shared" si="913"/>
        <v>6080</v>
      </c>
      <c r="DD1960" s="16"/>
      <c r="DE1960" s="16"/>
      <c r="DF1960" s="17"/>
      <c r="DG1960" s="16">
        <v>981</v>
      </c>
      <c r="DH1960" s="16">
        <f t="shared" si="914"/>
        <v>523101</v>
      </c>
      <c r="DI1960" s="16">
        <f t="shared" si="914"/>
        <v>26</v>
      </c>
      <c r="DJ1960" s="16">
        <f t="shared" si="915"/>
        <v>6080</v>
      </c>
      <c r="DK1960" s="16">
        <f t="shared" si="916"/>
        <v>33</v>
      </c>
      <c r="DL1960" s="16">
        <f t="shared" si="916"/>
        <v>6080</v>
      </c>
      <c r="DM1960" s="13">
        <v>0</v>
      </c>
      <c r="DN1960" s="16">
        <v>709</v>
      </c>
      <c r="DO1960" s="16"/>
      <c r="DP1960" s="16"/>
      <c r="DQ1960" s="16"/>
      <c r="DR1960" s="16"/>
      <c r="DS1960" s="16"/>
      <c r="DT1960" s="16"/>
      <c r="DU1960" s="16"/>
      <c r="DV1960" s="16"/>
      <c r="DW1960" s="138"/>
      <c r="DX1960" s="137"/>
      <c r="DY1960" s="137"/>
      <c r="DZ1960" s="17"/>
      <c r="EA1960" s="15"/>
      <c r="EB1960" s="15"/>
      <c r="EC1960" s="15"/>
      <c r="ED1960" s="15"/>
    </row>
    <row r="1961" spans="1:134" ht="15" hidden="1" customHeight="1" x14ac:dyDescent="0.3">
      <c r="A1961" s="220"/>
      <c r="B1961" s="139"/>
      <c r="C1961" s="561">
        <v>10</v>
      </c>
      <c r="D1961" s="12"/>
      <c r="E1961" s="12"/>
      <c r="F1961" s="12"/>
      <c r="G1961" s="12"/>
      <c r="H1961" s="12"/>
      <c r="I1961" s="12"/>
      <c r="J1961" s="12"/>
      <c r="K1961" s="12"/>
      <c r="L1961" s="12"/>
      <c r="M1961" s="12"/>
      <c r="N1961" s="12"/>
      <c r="O1961" s="12"/>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8">
        <f t="shared" si="917"/>
        <v>0</v>
      </c>
      <c r="AK1961" s="129">
        <v>523102</v>
      </c>
      <c r="AL1961" s="129">
        <v>26</v>
      </c>
      <c r="AM1961" s="130" t="s">
        <v>165</v>
      </c>
      <c r="AN1961" s="131" t="s">
        <v>3017</v>
      </c>
      <c r="AO1961" s="131" t="s">
        <v>2924</v>
      </c>
      <c r="AP1961" s="131" t="s">
        <v>3017</v>
      </c>
      <c r="AT1961" s="12"/>
      <c r="AU1961" s="12"/>
      <c r="AV1961" s="12"/>
      <c r="AW1961" s="12"/>
      <c r="AX1961" s="12"/>
      <c r="AY1961" s="12"/>
      <c r="AZ1961" s="12"/>
      <c r="BA1961" s="12"/>
      <c r="BB1961" s="14"/>
      <c r="BC1961" s="14"/>
      <c r="BD1961" s="15"/>
      <c r="BE1961" s="137" t="s">
        <v>3018</v>
      </c>
      <c r="BF1961" s="11"/>
      <c r="BG1961" s="11"/>
      <c r="BH1961" s="11"/>
      <c r="BI1961" s="11"/>
      <c r="BJ1961" s="11"/>
      <c r="BK1961" s="11"/>
      <c r="BL1961" s="11"/>
      <c r="BM1961" s="11"/>
      <c r="BN1961" s="11"/>
      <c r="BO1961" s="11"/>
      <c r="BP1961" s="11"/>
      <c r="BQ1961" s="11"/>
      <c r="BR1961" s="11"/>
      <c r="BS1961" s="11"/>
      <c r="BT1961" s="11"/>
      <c r="BU1961" s="11"/>
      <c r="BV1961" s="15"/>
      <c r="BW1961" s="15"/>
      <c r="BX1961" s="15"/>
      <c r="BY1961" s="15"/>
      <c r="BZ1961" s="15"/>
      <c r="CA1961" s="15"/>
      <c r="CB1961" s="15"/>
      <c r="CC1961" s="15"/>
      <c r="CD1961" s="15"/>
      <c r="CE1961" s="15"/>
      <c r="CF1961" s="15"/>
      <c r="CG1961" s="15"/>
      <c r="CH1961" s="15"/>
      <c r="CI1961" s="15"/>
      <c r="CJ1961" s="15"/>
      <c r="CK1961" s="15"/>
      <c r="CL1961" s="15"/>
      <c r="CM1961" s="15"/>
      <c r="CN1961" s="15"/>
      <c r="CO1961" s="15"/>
      <c r="CP1961" s="15"/>
      <c r="CQ1961" s="15"/>
      <c r="CR1961" s="15"/>
      <c r="CS1961" s="15"/>
      <c r="CT1961" s="15"/>
      <c r="CU1961" s="15"/>
      <c r="CV1961" s="15"/>
      <c r="CW1961" s="15"/>
      <c r="CX1961" s="15"/>
      <c r="CY1961" s="15"/>
      <c r="CZ1961" s="15"/>
      <c r="DA1961" s="15"/>
      <c r="DB1961" s="16">
        <f t="shared" si="912"/>
        <v>0</v>
      </c>
      <c r="DC1961" s="16">
        <f t="shared" si="913"/>
        <v>6081</v>
      </c>
      <c r="DD1961" s="16"/>
      <c r="DE1961" s="16"/>
      <c r="DF1961" s="17"/>
      <c r="DG1961" s="16">
        <v>982</v>
      </c>
      <c r="DH1961" s="16">
        <f t="shared" si="914"/>
        <v>523102</v>
      </c>
      <c r="DI1961" s="16">
        <f t="shared" si="914"/>
        <v>26</v>
      </c>
      <c r="DJ1961" s="16">
        <f t="shared" si="915"/>
        <v>6081</v>
      </c>
      <c r="DK1961" s="16">
        <f t="shared" si="916"/>
        <v>33</v>
      </c>
      <c r="DL1961" s="16">
        <f t="shared" si="916"/>
        <v>6081</v>
      </c>
      <c r="DM1961" s="13">
        <v>0</v>
      </c>
      <c r="DN1961" s="16">
        <v>709</v>
      </c>
      <c r="DO1961" s="16"/>
      <c r="DP1961" s="16"/>
      <c r="DQ1961" s="16"/>
      <c r="DR1961" s="16"/>
      <c r="DS1961" s="16"/>
      <c r="DT1961" s="16"/>
      <c r="DU1961" s="16"/>
      <c r="DV1961" s="16"/>
      <c r="DW1961" s="138"/>
      <c r="DX1961" s="137"/>
      <c r="DY1961" s="137"/>
      <c r="DZ1961" s="17"/>
      <c r="EA1961" s="15"/>
      <c r="EB1961" s="15"/>
      <c r="EC1961" s="15"/>
      <c r="ED1961" s="15"/>
    </row>
    <row r="1962" spans="1:134" ht="15" hidden="1" customHeight="1" x14ac:dyDescent="0.3">
      <c r="A1962" s="220"/>
      <c r="B1962" s="139"/>
      <c r="C1962" s="561">
        <v>11</v>
      </c>
      <c r="D1962" s="12"/>
      <c r="E1962" s="12"/>
      <c r="F1962" s="12"/>
      <c r="G1962" s="12"/>
      <c r="H1962" s="12"/>
      <c r="I1962" s="12"/>
      <c r="J1962" s="12"/>
      <c r="K1962" s="12"/>
      <c r="L1962" s="12"/>
      <c r="M1962" s="12"/>
      <c r="N1962" s="12"/>
      <c r="O1962" s="12"/>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8">
        <f t="shared" si="917"/>
        <v>0</v>
      </c>
      <c r="AK1962" s="129">
        <v>523103</v>
      </c>
      <c r="AL1962" s="129">
        <v>26</v>
      </c>
      <c r="AM1962" s="130" t="s">
        <v>165</v>
      </c>
      <c r="AN1962" s="131" t="s">
        <v>3019</v>
      </c>
      <c r="AO1962" s="131" t="s">
        <v>2924</v>
      </c>
      <c r="AP1962" s="131" t="s">
        <v>3019</v>
      </c>
      <c r="AT1962" s="12"/>
      <c r="AU1962" s="12"/>
      <c r="AV1962" s="12"/>
      <c r="AW1962" s="12"/>
      <c r="AX1962" s="12"/>
      <c r="AY1962" s="12"/>
      <c r="AZ1962" s="12"/>
      <c r="BA1962" s="12"/>
      <c r="BB1962" s="14"/>
      <c r="BC1962" s="14"/>
      <c r="BD1962" s="15"/>
      <c r="BE1962" s="137" t="s">
        <v>3020</v>
      </c>
      <c r="BF1962" s="11"/>
      <c r="BG1962" s="11"/>
      <c r="BH1962" s="11"/>
      <c r="BI1962" s="11"/>
      <c r="BJ1962" s="11"/>
      <c r="BK1962" s="11"/>
      <c r="BL1962" s="11"/>
      <c r="BM1962" s="11"/>
      <c r="BN1962" s="11"/>
      <c r="BO1962" s="11"/>
      <c r="BP1962" s="11"/>
      <c r="BQ1962" s="11"/>
      <c r="BR1962" s="11"/>
      <c r="BS1962" s="11"/>
      <c r="BT1962" s="11"/>
      <c r="BU1962" s="11"/>
      <c r="BV1962" s="15"/>
      <c r="BW1962" s="15"/>
      <c r="BX1962" s="15"/>
      <c r="BY1962" s="15"/>
      <c r="BZ1962" s="15"/>
      <c r="CA1962" s="15"/>
      <c r="CB1962" s="15"/>
      <c r="CC1962" s="15"/>
      <c r="CD1962" s="15"/>
      <c r="CE1962" s="15"/>
      <c r="CF1962" s="15"/>
      <c r="CG1962" s="15"/>
      <c r="CH1962" s="15"/>
      <c r="CI1962" s="15"/>
      <c r="CJ1962" s="15"/>
      <c r="CK1962" s="15"/>
      <c r="CL1962" s="15"/>
      <c r="CM1962" s="15"/>
      <c r="CN1962" s="15"/>
      <c r="CO1962" s="15"/>
      <c r="CP1962" s="15"/>
      <c r="CQ1962" s="15"/>
      <c r="CR1962" s="15"/>
      <c r="CS1962" s="15"/>
      <c r="CT1962" s="15"/>
      <c r="CU1962" s="15"/>
      <c r="CV1962" s="15"/>
      <c r="CW1962" s="15"/>
      <c r="CX1962" s="15"/>
      <c r="CY1962" s="15"/>
      <c r="CZ1962" s="15"/>
      <c r="DA1962" s="15"/>
      <c r="DB1962" s="16">
        <f t="shared" si="912"/>
        <v>0</v>
      </c>
      <c r="DC1962" s="16">
        <f t="shared" si="913"/>
        <v>6082</v>
      </c>
      <c r="DD1962" s="16"/>
      <c r="DE1962" s="16"/>
      <c r="DF1962" s="17"/>
      <c r="DG1962" s="16">
        <v>983</v>
      </c>
      <c r="DH1962" s="16">
        <f t="shared" si="914"/>
        <v>523103</v>
      </c>
      <c r="DI1962" s="16">
        <f t="shared" si="914"/>
        <v>26</v>
      </c>
      <c r="DJ1962" s="16">
        <f t="shared" si="915"/>
        <v>6082</v>
      </c>
      <c r="DK1962" s="16">
        <f t="shared" si="916"/>
        <v>33</v>
      </c>
      <c r="DL1962" s="16">
        <f t="shared" si="916"/>
        <v>6082</v>
      </c>
      <c r="DM1962" s="13">
        <v>0</v>
      </c>
      <c r="DN1962" s="16">
        <v>709</v>
      </c>
      <c r="DO1962" s="16"/>
      <c r="DP1962" s="16"/>
      <c r="DQ1962" s="16"/>
      <c r="DR1962" s="16"/>
      <c r="DS1962" s="16"/>
      <c r="DT1962" s="16"/>
      <c r="DU1962" s="16"/>
      <c r="DV1962" s="16"/>
      <c r="DW1962" s="138"/>
      <c r="DX1962" s="137"/>
      <c r="DY1962" s="137"/>
      <c r="DZ1962" s="17"/>
      <c r="EA1962" s="15"/>
      <c r="EB1962" s="15"/>
      <c r="EC1962" s="15"/>
      <c r="ED1962" s="15"/>
    </row>
    <row r="1963" spans="1:134" ht="15" hidden="1" customHeight="1" x14ac:dyDescent="0.3">
      <c r="A1963" s="154"/>
      <c r="B1963" s="139"/>
      <c r="C1963" s="561">
        <v>12</v>
      </c>
      <c r="D1963" s="12"/>
      <c r="E1963" s="12"/>
      <c r="F1963" s="12"/>
      <c r="G1963" s="12"/>
      <c r="H1963" s="12"/>
      <c r="I1963" s="12"/>
      <c r="J1963" s="12"/>
      <c r="K1963" s="12"/>
      <c r="L1963" s="12"/>
      <c r="M1963" s="12"/>
      <c r="N1963" s="12"/>
      <c r="O1963" s="12"/>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8">
        <f t="shared" si="917"/>
        <v>0</v>
      </c>
      <c r="AK1963" s="129">
        <v>523104</v>
      </c>
      <c r="AL1963" s="129">
        <v>26</v>
      </c>
      <c r="AM1963" s="130" t="s">
        <v>165</v>
      </c>
      <c r="AN1963" s="131" t="s">
        <v>3021</v>
      </c>
      <c r="AO1963" s="131" t="s">
        <v>2924</v>
      </c>
      <c r="AP1963" s="131" t="s">
        <v>3021</v>
      </c>
      <c r="AT1963" s="12"/>
      <c r="AU1963" s="12"/>
      <c r="AV1963" s="12"/>
      <c r="AW1963" s="12"/>
      <c r="AX1963" s="12"/>
      <c r="AY1963" s="12"/>
      <c r="AZ1963" s="12"/>
      <c r="BA1963" s="12"/>
      <c r="BB1963" s="14"/>
      <c r="BC1963" s="14"/>
      <c r="BD1963" s="15"/>
      <c r="BE1963" s="137" t="s">
        <v>3022</v>
      </c>
      <c r="BF1963" s="11"/>
      <c r="BG1963" s="11"/>
      <c r="BH1963" s="11"/>
      <c r="BI1963" s="11"/>
      <c r="BJ1963" s="11"/>
      <c r="BK1963" s="11"/>
      <c r="BL1963" s="11"/>
      <c r="BM1963" s="11"/>
      <c r="BN1963" s="11"/>
      <c r="BO1963" s="11"/>
      <c r="BP1963" s="11"/>
      <c r="BQ1963" s="11"/>
      <c r="BR1963" s="11"/>
      <c r="BS1963" s="11"/>
      <c r="BT1963" s="11"/>
      <c r="BU1963" s="11"/>
      <c r="BV1963" s="15"/>
      <c r="BW1963" s="15"/>
      <c r="BX1963" s="15"/>
      <c r="BY1963" s="15"/>
      <c r="BZ1963" s="15"/>
      <c r="CA1963" s="15"/>
      <c r="CB1963" s="15"/>
      <c r="CC1963" s="15"/>
      <c r="CD1963" s="15"/>
      <c r="CE1963" s="15"/>
      <c r="CF1963" s="15"/>
      <c r="CG1963" s="15"/>
      <c r="CH1963" s="15"/>
      <c r="CI1963" s="15"/>
      <c r="CJ1963" s="15"/>
      <c r="CK1963" s="15"/>
      <c r="CL1963" s="15"/>
      <c r="CM1963" s="15"/>
      <c r="CN1963" s="15"/>
      <c r="CO1963" s="15"/>
      <c r="CP1963" s="15"/>
      <c r="CQ1963" s="15"/>
      <c r="CR1963" s="15"/>
      <c r="CS1963" s="15"/>
      <c r="CT1963" s="15"/>
      <c r="CU1963" s="15"/>
      <c r="CV1963" s="15"/>
      <c r="CW1963" s="15"/>
      <c r="CX1963" s="15"/>
      <c r="CY1963" s="15"/>
      <c r="CZ1963" s="15"/>
      <c r="DA1963" s="15"/>
      <c r="DB1963" s="16">
        <f t="shared" si="912"/>
        <v>0</v>
      </c>
      <c r="DC1963" s="16">
        <f t="shared" si="913"/>
        <v>6083</v>
      </c>
      <c r="DD1963" s="16"/>
      <c r="DE1963" s="16"/>
      <c r="DF1963" s="17"/>
      <c r="DG1963" s="16">
        <v>984</v>
      </c>
      <c r="DH1963" s="16">
        <f t="shared" si="914"/>
        <v>523104</v>
      </c>
      <c r="DI1963" s="16">
        <f t="shared" si="914"/>
        <v>26</v>
      </c>
      <c r="DJ1963" s="16">
        <f t="shared" si="915"/>
        <v>6083</v>
      </c>
      <c r="DK1963" s="16">
        <f t="shared" si="916"/>
        <v>33</v>
      </c>
      <c r="DL1963" s="16">
        <f t="shared" si="916"/>
        <v>6083</v>
      </c>
      <c r="DM1963" s="13">
        <v>0</v>
      </c>
      <c r="DN1963" s="16">
        <v>709</v>
      </c>
      <c r="DO1963" s="16"/>
      <c r="DP1963" s="16"/>
      <c r="DQ1963" s="16"/>
      <c r="DR1963" s="16"/>
      <c r="DS1963" s="16"/>
      <c r="DT1963" s="16"/>
      <c r="DU1963" s="16"/>
      <c r="DV1963" s="16"/>
      <c r="DW1963" s="138"/>
      <c r="DX1963" s="137"/>
      <c r="DY1963" s="137"/>
      <c r="DZ1963" s="17"/>
      <c r="EA1963" s="15"/>
      <c r="EB1963" s="15"/>
      <c r="EC1963" s="15"/>
      <c r="ED1963" s="15"/>
    </row>
    <row r="1964" spans="1:134" ht="15" hidden="1" customHeight="1" x14ac:dyDescent="0.3">
      <c r="A1964" s="153"/>
      <c r="B1964" s="139"/>
      <c r="C1964" s="561"/>
      <c r="D1964" s="12"/>
      <c r="E1964" s="12"/>
      <c r="F1964" s="12"/>
      <c r="G1964" s="12"/>
      <c r="H1964" s="12"/>
      <c r="I1964" s="12"/>
      <c r="J1964" s="12"/>
      <c r="K1964" s="12"/>
      <c r="L1964" s="12"/>
      <c r="M1964" s="12"/>
      <c r="N1964" s="12"/>
      <c r="O1964" s="12"/>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8"/>
      <c r="AK1964" s="143"/>
      <c r="AL1964" s="143"/>
      <c r="AM1964" s="144"/>
      <c r="AN1964" s="145"/>
      <c r="AO1964" s="145"/>
      <c r="AP1964" s="145"/>
      <c r="AT1964" s="12"/>
      <c r="AU1964" s="12"/>
      <c r="AV1964" s="12"/>
      <c r="AW1964" s="12"/>
      <c r="AX1964" s="12"/>
      <c r="AY1964" s="12"/>
      <c r="AZ1964" s="12"/>
      <c r="BA1964" s="12"/>
      <c r="BB1964" s="14"/>
      <c r="BC1964" s="14"/>
      <c r="BD1964" s="15"/>
      <c r="BE1964" s="137"/>
      <c r="BF1964" s="11"/>
      <c r="BG1964" s="11"/>
      <c r="BH1964" s="11"/>
      <c r="BI1964" s="11"/>
      <c r="BJ1964" s="11"/>
      <c r="BK1964" s="11"/>
      <c r="BL1964" s="11"/>
      <c r="BM1964" s="11"/>
      <c r="BN1964" s="11"/>
      <c r="BO1964" s="11"/>
      <c r="BP1964" s="11"/>
      <c r="BQ1964" s="11"/>
      <c r="BR1964" s="11"/>
      <c r="BS1964" s="11"/>
      <c r="BT1964" s="11"/>
      <c r="BU1964" s="11"/>
      <c r="BV1964" s="15"/>
      <c r="BW1964" s="15"/>
      <c r="BX1964" s="15"/>
      <c r="BY1964" s="15"/>
      <c r="BZ1964" s="15"/>
      <c r="CA1964" s="15"/>
      <c r="CB1964" s="15"/>
      <c r="CC1964" s="15"/>
      <c r="CD1964" s="15"/>
      <c r="CE1964" s="15"/>
      <c r="CF1964" s="15"/>
      <c r="CG1964" s="15"/>
      <c r="CH1964" s="15"/>
      <c r="CI1964" s="15"/>
      <c r="CJ1964" s="15"/>
      <c r="CK1964" s="15"/>
      <c r="CL1964" s="15"/>
      <c r="CM1964" s="15"/>
      <c r="CN1964" s="15"/>
      <c r="CO1964" s="15"/>
      <c r="CP1964" s="15"/>
      <c r="CQ1964" s="15"/>
      <c r="CR1964" s="15"/>
      <c r="CS1964" s="15"/>
      <c r="CT1964" s="15"/>
      <c r="CU1964" s="15"/>
      <c r="CV1964" s="15"/>
      <c r="CW1964" s="15"/>
      <c r="CX1964" s="15"/>
      <c r="CY1964" s="15"/>
      <c r="CZ1964" s="15"/>
      <c r="DA1964" s="15"/>
      <c r="DB1964" s="16"/>
      <c r="DC1964" s="16"/>
      <c r="DD1964" s="16"/>
      <c r="DE1964" s="16"/>
      <c r="DF1964" s="17"/>
      <c r="DG1964" s="16"/>
      <c r="DH1964" s="16"/>
      <c r="DI1964" s="16"/>
      <c r="DJ1964" s="16"/>
      <c r="DK1964" s="16"/>
      <c r="DL1964" s="16"/>
      <c r="DM1964" s="128"/>
      <c r="DN1964" s="16"/>
      <c r="DO1964" s="16"/>
      <c r="DP1964" s="16"/>
      <c r="DQ1964" s="16"/>
      <c r="DR1964" s="16"/>
      <c r="DS1964" s="16"/>
      <c r="DT1964" s="16"/>
      <c r="DU1964" s="16"/>
      <c r="DV1964" s="16"/>
      <c r="DW1964" s="138"/>
      <c r="DX1964" s="137"/>
      <c r="DY1964" s="137"/>
      <c r="DZ1964" s="17"/>
      <c r="EA1964" s="15"/>
      <c r="EB1964" s="15"/>
      <c r="EC1964" s="15"/>
      <c r="ED1964" s="15"/>
    </row>
    <row r="1965" spans="1:134" ht="15" hidden="1" customHeight="1" x14ac:dyDescent="0.3">
      <c r="A1965" s="153"/>
      <c r="B1965" s="139"/>
      <c r="C1965" s="561" t="s">
        <v>3023</v>
      </c>
      <c r="D1965" s="151"/>
      <c r="E1965" s="151"/>
      <c r="F1965" s="151"/>
      <c r="G1965" s="151" t="s">
        <v>184</v>
      </c>
      <c r="H1965" s="151"/>
      <c r="I1965" s="151"/>
      <c r="J1965" s="151"/>
      <c r="K1965" s="151"/>
      <c r="L1965" s="151"/>
      <c r="M1965" s="151"/>
      <c r="N1965" s="151"/>
      <c r="O1965" s="151"/>
      <c r="P1965" s="151"/>
      <c r="Q1965" s="151"/>
      <c r="R1965" s="151"/>
      <c r="S1965" s="151"/>
      <c r="T1965" s="151"/>
      <c r="U1965" s="151"/>
      <c r="V1965" s="151"/>
      <c r="W1965" s="151"/>
      <c r="X1965" s="151"/>
      <c r="Y1965" s="151"/>
      <c r="Z1965" s="151"/>
      <c r="AA1965" s="151"/>
      <c r="AB1965" s="151"/>
      <c r="AC1965" s="151"/>
      <c r="AD1965" s="151"/>
      <c r="AE1965" s="151"/>
      <c r="AF1965" s="151"/>
      <c r="AG1965" s="151"/>
      <c r="AH1965" s="151"/>
      <c r="AI1965" s="151"/>
      <c r="AJ1965" s="128">
        <f>IF($DM1965=0,0,(IF(_xlfn.BITAND($DM1965, 128),"8,", "") &amp; IF(_xlfn.BITAND($DM1965,64),"7,", "") &amp; IF(_xlfn.BITAND($DM1965,7), _xlfn.BITAND($DM1965,7) &amp; ",", "") &amp; IF(_xlfn.BITAND($DM1965, 56), _xlfn.BITAND($DM1965, 56)/8, "")))</f>
        <v>0</v>
      </c>
      <c r="AK1965" s="129">
        <v>523026</v>
      </c>
      <c r="AL1965" s="129">
        <v>27</v>
      </c>
      <c r="AM1965" s="130" t="s">
        <v>165</v>
      </c>
      <c r="AN1965" s="131" t="s">
        <v>3024</v>
      </c>
      <c r="AO1965" s="131" t="s">
        <v>3025</v>
      </c>
      <c r="AP1965" s="131" t="s">
        <v>3024</v>
      </c>
      <c r="AQ1965" s="132" t="s">
        <v>1479</v>
      </c>
      <c r="AT1965" s="135">
        <v>5</v>
      </c>
      <c r="AU1965" s="135">
        <v>2</v>
      </c>
      <c r="AV1965" s="12" t="s">
        <v>2707</v>
      </c>
      <c r="AW1965" s="135">
        <v>0</v>
      </c>
      <c r="AX1965" s="135">
        <v>0</v>
      </c>
      <c r="AY1965" s="135">
        <v>0</v>
      </c>
      <c r="AZ1965" s="135">
        <v>0</v>
      </c>
      <c r="BA1965" s="135">
        <v>0</v>
      </c>
      <c r="BB1965" s="136"/>
      <c r="BC1965" s="136"/>
      <c r="BD1965" s="15"/>
      <c r="BE1965" s="137" t="s">
        <v>3023</v>
      </c>
      <c r="BF1965" s="11"/>
      <c r="BG1965" s="11"/>
      <c r="BH1965" s="11"/>
      <c r="BI1965" s="11"/>
      <c r="BJ1965" s="11"/>
      <c r="BK1965" s="11"/>
      <c r="BL1965" s="11"/>
      <c r="BM1965" s="11"/>
      <c r="BN1965" s="11"/>
      <c r="BO1965" s="11"/>
      <c r="BP1965" s="11"/>
      <c r="BQ1965" s="11"/>
      <c r="BR1965" s="11"/>
      <c r="BS1965" s="11"/>
      <c r="BT1965" s="11"/>
      <c r="BU1965" s="11"/>
      <c r="BV1965" s="15">
        <f>IF(UPPER(TRIM(D1965))="X",1,0)</f>
        <v>0</v>
      </c>
      <c r="BW1965" s="15">
        <f>IF(UPPER(TRIM(E1965))="X",1,0)</f>
        <v>0</v>
      </c>
      <c r="BX1965" s="15">
        <f>IF(UPPER(TRIM(F1965))="X",1,0)</f>
        <v>0</v>
      </c>
      <c r="BY1965" s="15">
        <f>IF(UPPER(TRIM(G1965))="X",1,0)</f>
        <v>1</v>
      </c>
      <c r="BZ1965" s="15">
        <f>IF(UPPER(TRIM(H1965))="X",1,0)</f>
        <v>0</v>
      </c>
      <c r="CA1965" s="15">
        <f>IF(UPPER(TRIM(J1965))="X",1,0)</f>
        <v>0</v>
      </c>
      <c r="CB1965" s="15">
        <f>IF(UPPER(TRIM(L1965))="X",1,0)</f>
        <v>0</v>
      </c>
      <c r="CC1965" s="15">
        <f>IF(UPPER(TRIM(M1965))="X",1,0)</f>
        <v>0</v>
      </c>
      <c r="CD1965" s="15">
        <f>IF(UPPER(TRIM(I1965))="X",1,0)</f>
        <v>0</v>
      </c>
      <c r="CE1965" s="15">
        <f>IF(UPPER(TRIM(K1965))="X",1,0)</f>
        <v>0</v>
      </c>
      <c r="CF1965" s="15">
        <f t="shared" ref="CF1965:CX1965" si="918">IF(UPPER(TRIM(N1965))="X",1,0)</f>
        <v>0</v>
      </c>
      <c r="CG1965" s="15">
        <f t="shared" si="918"/>
        <v>0</v>
      </c>
      <c r="CH1965" s="15">
        <f t="shared" si="918"/>
        <v>0</v>
      </c>
      <c r="CI1965" s="15">
        <f t="shared" si="918"/>
        <v>0</v>
      </c>
      <c r="CJ1965" s="15">
        <f t="shared" si="918"/>
        <v>0</v>
      </c>
      <c r="CK1965" s="15">
        <f t="shared" si="918"/>
        <v>0</v>
      </c>
      <c r="CL1965" s="15">
        <f t="shared" si="918"/>
        <v>0</v>
      </c>
      <c r="CM1965" s="15">
        <f t="shared" si="918"/>
        <v>0</v>
      </c>
      <c r="CN1965" s="15">
        <f t="shared" si="918"/>
        <v>0</v>
      </c>
      <c r="CO1965" s="15">
        <f t="shared" si="918"/>
        <v>0</v>
      </c>
      <c r="CP1965" s="15">
        <f t="shared" si="918"/>
        <v>0</v>
      </c>
      <c r="CQ1965" s="15">
        <f t="shared" si="918"/>
        <v>0</v>
      </c>
      <c r="CR1965" s="15">
        <f t="shared" si="918"/>
        <v>0</v>
      </c>
      <c r="CS1965" s="15">
        <f t="shared" si="918"/>
        <v>0</v>
      </c>
      <c r="CT1965" s="15">
        <f t="shared" si="918"/>
        <v>0</v>
      </c>
      <c r="CU1965" s="15">
        <f t="shared" si="918"/>
        <v>0</v>
      </c>
      <c r="CV1965" s="15">
        <f t="shared" si="918"/>
        <v>0</v>
      </c>
      <c r="CW1965" s="15">
        <f t="shared" si="918"/>
        <v>0</v>
      </c>
      <c r="CX1965" s="15">
        <f t="shared" si="918"/>
        <v>0</v>
      </c>
      <c r="CY1965" s="15">
        <v>0</v>
      </c>
      <c r="CZ1965" s="15">
        <f>IF(UPPER(TRIM(AH1965))="X",1,0)</f>
        <v>0</v>
      </c>
      <c r="DA1965" s="15">
        <v>0</v>
      </c>
      <c r="DB1965" s="16">
        <f t="shared" ref="DB1965:DB1976" si="919">IF(UPPER(TRIM(AM1965))="P", 0, IF(UPPER(TRIM(AM1965))="C", 16384, IF(UPPER(TRIM(AM1965))="B", 32768, IF(UPPER(TRIM(AM1965))="U", 49152, -1))))</f>
        <v>0</v>
      </c>
      <c r="DC1965" s="16">
        <f t="shared" ref="DC1965:DC1976" si="920">HEX2DEC(AN1965)</f>
        <v>5960</v>
      </c>
      <c r="DD1965" s="16">
        <f>IF(UPPER(TRIM(BB1965))="",0,IF(UPPER(TRIM(BB1965))="M",32,IF(UPPER(TRIM(BB1965))="H",64,IF(UPPER(TRIM(BB1965))="I",128,-1))))</f>
        <v>0</v>
      </c>
      <c r="DE1965" s="16">
        <f>IF(UPPER(TRIM(BC1965))="",0, IF(UPPER(TRIM(BC1965))="U",1,IF(UPPER(TRIM(BC1965))="A",2,IF(UPPER(TRIM(BC1965))="B1",4,IF(UPPER(TRIM(BC1965))="B2",8,IF(UPPER(TRIM(BC1965))="C",16,-1))))))</f>
        <v>0</v>
      </c>
      <c r="DF1965" s="17"/>
      <c r="DG1965" s="16">
        <v>985</v>
      </c>
      <c r="DH1965" s="16">
        <f t="shared" ref="DH1965:DI1976" si="921">AK1965</f>
        <v>523026</v>
      </c>
      <c r="DI1965" s="16">
        <f t="shared" si="921"/>
        <v>27</v>
      </c>
      <c r="DJ1965" s="16">
        <f t="shared" ref="DJ1965:DJ1976" si="922">DB1965 + DC1965</f>
        <v>5960</v>
      </c>
      <c r="DK1965" s="16">
        <f t="shared" ref="DK1965:DL1976" si="923">HEX2DEC(AO1965)</f>
        <v>103</v>
      </c>
      <c r="DL1965" s="16">
        <f t="shared" si="923"/>
        <v>5960</v>
      </c>
      <c r="DM1965" s="13">
        <v>0</v>
      </c>
      <c r="DN1965" s="16">
        <v>710</v>
      </c>
      <c r="DO1965" s="16">
        <f>BV1965*2^15+BW1965*2^14+BX1965*2^13+BY1965*2^12+BZ1965*2^11+CA1965*2^10+CB1965*2^9+CC1965*2^8+CD1965*2^7+CE1965*2^6+CF1965*2^5+CG1965*2^4+CH1965*2^3+CI1965*2^2+CJ1965*2^1+CK1965*2^0</f>
        <v>4096</v>
      </c>
      <c r="DP1965" s="16">
        <f>CL1965*2^15+CM1965*2^14+CN1965*2^13+CO1965*2^12+CP1965*2^11+CQ1965*2^10+CR1965*2^9+CS1965*2^8+CT1965*2^7+CU1965*2^6+CV1965*2^5+CW1965*2^4+CX1965*2^3+CY1965*2^2+CZ1965*2^1+DA1965*2^0</f>
        <v>0</v>
      </c>
      <c r="DQ1965" s="16">
        <f>IF(DS1965=2,AT1965*1000,AT1965)</f>
        <v>5</v>
      </c>
      <c r="DR1965" s="16">
        <f>IF(DT1965=2,AU1965*1000,AU1965)</f>
        <v>2</v>
      </c>
      <c r="DS1965" s="16">
        <v>7</v>
      </c>
      <c r="DT1965" s="16">
        <v>7</v>
      </c>
      <c r="DU1965" s="16">
        <f>MAX(0,MIN(AX1965,3))*2^14+MAX(0,MIN(AY1965,3))*2^12+MAX(0,MIN(AZ1965,3))*2^10+MAX(0,MIN(BA1965,3))*2^8+IF(AW1965&lt;0,31,IF(AW1965&gt;30,30,AW1965))</f>
        <v>0</v>
      </c>
      <c r="DV1965" s="16">
        <f>DD1965 + DE1965</f>
        <v>0</v>
      </c>
      <c r="DW1965" s="138"/>
      <c r="DX1965" s="137"/>
      <c r="DY1965" s="137"/>
      <c r="DZ1965" s="17"/>
      <c r="EA1965" s="15"/>
      <c r="EB1965" s="15"/>
      <c r="EC1965" s="15"/>
      <c r="ED1965" s="15"/>
    </row>
    <row r="1966" spans="1:134" ht="15" hidden="1" customHeight="1" x14ac:dyDescent="0.3">
      <c r="A1966" s="340"/>
      <c r="B1966" s="139"/>
      <c r="C1966" s="561">
        <v>2</v>
      </c>
      <c r="D1966" s="12"/>
      <c r="E1966" s="12"/>
      <c r="F1966" s="12"/>
      <c r="G1966" s="12"/>
      <c r="H1966" s="12"/>
      <c r="I1966" s="12"/>
      <c r="J1966" s="12"/>
      <c r="K1966" s="12"/>
      <c r="L1966" s="12"/>
      <c r="M1966" s="12"/>
      <c r="N1966" s="12"/>
      <c r="O1966" s="12"/>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8">
        <f t="shared" ref="AJ1966:AJ1976" si="924">IF($DM1966=0,0,(IF(_xlfn.BITAND($DM1966, 128),"8,", "") &amp; IF(_xlfn.BITAND($DM1966,64),"7,", "") &amp; IF(_xlfn.BITAND($DM1966,7), _xlfn.BITAND($DM1966,7) &amp; ",", "") &amp; IF(_xlfn.BITAND($DM1966, 56), _xlfn.BITAND($DM1966, 56)/8, "")))</f>
        <v>0</v>
      </c>
      <c r="AK1966" s="129">
        <v>523027</v>
      </c>
      <c r="AL1966" s="129">
        <v>27</v>
      </c>
      <c r="AM1966" s="130" t="s">
        <v>165</v>
      </c>
      <c r="AN1966" s="131" t="s">
        <v>3026</v>
      </c>
      <c r="AO1966" s="131" t="s">
        <v>3025</v>
      </c>
      <c r="AP1966" s="131" t="s">
        <v>3026</v>
      </c>
      <c r="AT1966" s="12"/>
      <c r="AU1966" s="12"/>
      <c r="AV1966" s="12"/>
      <c r="AW1966" s="12"/>
      <c r="AX1966" s="12"/>
      <c r="AY1966" s="12"/>
      <c r="AZ1966" s="12"/>
      <c r="BA1966" s="12"/>
      <c r="BB1966" s="14"/>
      <c r="BC1966" s="14"/>
      <c r="BD1966" s="15"/>
      <c r="BE1966" s="137" t="s">
        <v>3027</v>
      </c>
      <c r="BF1966" s="11"/>
      <c r="BG1966" s="11"/>
      <c r="BH1966" s="11"/>
      <c r="BI1966" s="11"/>
      <c r="BJ1966" s="11"/>
      <c r="BK1966" s="11"/>
      <c r="BL1966" s="11"/>
      <c r="BM1966" s="11"/>
      <c r="BN1966" s="11"/>
      <c r="BO1966" s="11"/>
      <c r="BP1966" s="11"/>
      <c r="BQ1966" s="11"/>
      <c r="BR1966" s="11"/>
      <c r="BS1966" s="11"/>
      <c r="BT1966" s="11"/>
      <c r="BU1966" s="11"/>
      <c r="BV1966" s="15"/>
      <c r="BW1966" s="15"/>
      <c r="BX1966" s="15"/>
      <c r="BY1966" s="15"/>
      <c r="BZ1966" s="15"/>
      <c r="CA1966" s="15"/>
      <c r="CB1966" s="15"/>
      <c r="CC1966" s="15"/>
      <c r="CD1966" s="15"/>
      <c r="CE1966" s="15"/>
      <c r="CF1966" s="15"/>
      <c r="CG1966" s="15"/>
      <c r="CH1966" s="15"/>
      <c r="CI1966" s="15"/>
      <c r="CJ1966" s="15"/>
      <c r="CK1966" s="15"/>
      <c r="CL1966" s="15"/>
      <c r="CM1966" s="15"/>
      <c r="CN1966" s="15"/>
      <c r="CO1966" s="15"/>
      <c r="CP1966" s="15"/>
      <c r="CQ1966" s="15"/>
      <c r="CR1966" s="15"/>
      <c r="CS1966" s="15"/>
      <c r="CT1966" s="15"/>
      <c r="CU1966" s="15"/>
      <c r="CV1966" s="15"/>
      <c r="CW1966" s="15"/>
      <c r="CX1966" s="15"/>
      <c r="CY1966" s="15"/>
      <c r="CZ1966" s="15"/>
      <c r="DA1966" s="15"/>
      <c r="DB1966" s="16">
        <f t="shared" si="919"/>
        <v>0</v>
      </c>
      <c r="DC1966" s="16">
        <f t="shared" si="920"/>
        <v>5991</v>
      </c>
      <c r="DD1966" s="16"/>
      <c r="DE1966" s="16"/>
      <c r="DF1966" s="17"/>
      <c r="DG1966" s="16">
        <v>986</v>
      </c>
      <c r="DH1966" s="16">
        <f t="shared" si="921"/>
        <v>523027</v>
      </c>
      <c r="DI1966" s="16">
        <f t="shared" si="921"/>
        <v>27</v>
      </c>
      <c r="DJ1966" s="16">
        <f t="shared" si="922"/>
        <v>5991</v>
      </c>
      <c r="DK1966" s="16">
        <f t="shared" si="923"/>
        <v>103</v>
      </c>
      <c r="DL1966" s="16">
        <f t="shared" si="923"/>
        <v>5991</v>
      </c>
      <c r="DM1966" s="13">
        <v>0</v>
      </c>
      <c r="DN1966" s="16">
        <v>710</v>
      </c>
      <c r="DO1966" s="16"/>
      <c r="DP1966" s="16"/>
      <c r="DQ1966" s="16"/>
      <c r="DR1966" s="16"/>
      <c r="DS1966" s="16"/>
      <c r="DT1966" s="16"/>
      <c r="DU1966" s="16"/>
      <c r="DV1966" s="16"/>
      <c r="DW1966" s="138"/>
      <c r="DX1966" s="137"/>
      <c r="DY1966" s="137"/>
      <c r="DZ1966" s="17"/>
      <c r="EA1966" s="15"/>
      <c r="EB1966" s="15"/>
      <c r="EC1966" s="15"/>
      <c r="ED1966" s="15"/>
    </row>
    <row r="1967" spans="1:134" ht="15" hidden="1" customHeight="1" x14ac:dyDescent="0.3">
      <c r="A1967" s="220"/>
      <c r="B1967" s="139"/>
      <c r="C1967" s="561">
        <v>3</v>
      </c>
      <c r="D1967" s="12"/>
      <c r="E1967" s="12"/>
      <c r="F1967" s="12"/>
      <c r="G1967" s="12"/>
      <c r="H1967" s="12"/>
      <c r="I1967" s="12"/>
      <c r="J1967" s="12"/>
      <c r="K1967" s="12"/>
      <c r="L1967" s="12"/>
      <c r="M1967" s="12"/>
      <c r="N1967" s="12"/>
      <c r="O1967" s="12"/>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8">
        <f t="shared" si="924"/>
        <v>0</v>
      </c>
      <c r="AK1967" s="129">
        <v>523028</v>
      </c>
      <c r="AL1967" s="129">
        <v>27</v>
      </c>
      <c r="AM1967" s="130" t="s">
        <v>165</v>
      </c>
      <c r="AN1967" s="131" t="s">
        <v>3028</v>
      </c>
      <c r="AO1967" s="131" t="s">
        <v>3025</v>
      </c>
      <c r="AP1967" s="131" t="s">
        <v>3028</v>
      </c>
      <c r="AT1967" s="12"/>
      <c r="AU1967" s="12"/>
      <c r="AV1967" s="12"/>
      <c r="AW1967" s="12"/>
      <c r="AX1967" s="12"/>
      <c r="AY1967" s="12"/>
      <c r="AZ1967" s="12"/>
      <c r="BA1967" s="12"/>
      <c r="BB1967" s="14"/>
      <c r="BC1967" s="14"/>
      <c r="BD1967" s="15"/>
      <c r="BE1967" s="137" t="s">
        <v>3029</v>
      </c>
      <c r="BF1967" s="11"/>
      <c r="BG1967" s="11"/>
      <c r="BH1967" s="11"/>
      <c r="BI1967" s="11"/>
      <c r="BJ1967" s="11"/>
      <c r="BK1967" s="11"/>
      <c r="BL1967" s="11"/>
      <c r="BM1967" s="11"/>
      <c r="BN1967" s="11"/>
      <c r="BO1967" s="11"/>
      <c r="BP1967" s="11"/>
      <c r="BQ1967" s="11"/>
      <c r="BR1967" s="11"/>
      <c r="BS1967" s="11"/>
      <c r="BT1967" s="11"/>
      <c r="BU1967" s="11"/>
      <c r="BV1967" s="15"/>
      <c r="BW1967" s="15"/>
      <c r="BX1967" s="15"/>
      <c r="BY1967" s="15"/>
      <c r="BZ1967" s="15"/>
      <c r="CA1967" s="15"/>
      <c r="CB1967" s="15"/>
      <c r="CC1967" s="15"/>
      <c r="CD1967" s="15"/>
      <c r="CE1967" s="15"/>
      <c r="CF1967" s="15"/>
      <c r="CG1967" s="15"/>
      <c r="CH1967" s="15"/>
      <c r="CI1967" s="15"/>
      <c r="CJ1967" s="15"/>
      <c r="CK1967" s="15"/>
      <c r="CL1967" s="15"/>
      <c r="CM1967" s="15"/>
      <c r="CN1967" s="15"/>
      <c r="CO1967" s="15"/>
      <c r="CP1967" s="15"/>
      <c r="CQ1967" s="15"/>
      <c r="CR1967" s="15"/>
      <c r="CS1967" s="15"/>
      <c r="CT1967" s="15"/>
      <c r="CU1967" s="15"/>
      <c r="CV1967" s="15"/>
      <c r="CW1967" s="15"/>
      <c r="CX1967" s="15"/>
      <c r="CY1967" s="15"/>
      <c r="CZ1967" s="15"/>
      <c r="DA1967" s="15"/>
      <c r="DB1967" s="16">
        <f t="shared" si="919"/>
        <v>0</v>
      </c>
      <c r="DC1967" s="16">
        <f t="shared" si="920"/>
        <v>6007</v>
      </c>
      <c r="DD1967" s="16"/>
      <c r="DE1967" s="16"/>
      <c r="DF1967" s="17"/>
      <c r="DG1967" s="16">
        <v>987</v>
      </c>
      <c r="DH1967" s="16">
        <f t="shared" si="921"/>
        <v>523028</v>
      </c>
      <c r="DI1967" s="16">
        <f t="shared" si="921"/>
        <v>27</v>
      </c>
      <c r="DJ1967" s="16">
        <f t="shared" si="922"/>
        <v>6007</v>
      </c>
      <c r="DK1967" s="16">
        <f t="shared" si="923"/>
        <v>103</v>
      </c>
      <c r="DL1967" s="16">
        <f t="shared" si="923"/>
        <v>6007</v>
      </c>
      <c r="DM1967" s="13">
        <v>0</v>
      </c>
      <c r="DN1967" s="16">
        <v>710</v>
      </c>
      <c r="DO1967" s="16"/>
      <c r="DP1967" s="16"/>
      <c r="DQ1967" s="16"/>
      <c r="DR1967" s="16"/>
      <c r="DS1967" s="16"/>
      <c r="DT1967" s="16"/>
      <c r="DU1967" s="16"/>
      <c r="DV1967" s="16"/>
      <c r="DW1967" s="138"/>
      <c r="DX1967" s="137"/>
      <c r="DY1967" s="137"/>
      <c r="DZ1967" s="17"/>
      <c r="EA1967" s="15"/>
      <c r="EB1967" s="15"/>
      <c r="EC1967" s="15"/>
      <c r="ED1967" s="15"/>
    </row>
    <row r="1968" spans="1:134" ht="15" hidden="1" customHeight="1" x14ac:dyDescent="0.3">
      <c r="A1968" s="154"/>
      <c r="B1968" s="139"/>
      <c r="C1968" s="561">
        <v>4</v>
      </c>
      <c r="D1968" s="12"/>
      <c r="E1968" s="12"/>
      <c r="F1968" s="12"/>
      <c r="G1968" s="12"/>
      <c r="H1968" s="12"/>
      <c r="I1968" s="12"/>
      <c r="J1968" s="12"/>
      <c r="K1968" s="12"/>
      <c r="L1968" s="12"/>
      <c r="M1968" s="12"/>
      <c r="N1968" s="12"/>
      <c r="O1968" s="12"/>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8">
        <f t="shared" si="924"/>
        <v>0</v>
      </c>
      <c r="AK1968" s="129">
        <v>523029</v>
      </c>
      <c r="AL1968" s="129">
        <v>27</v>
      </c>
      <c r="AM1968" s="130" t="s">
        <v>165</v>
      </c>
      <c r="AN1968" s="131" t="s">
        <v>3030</v>
      </c>
      <c r="AO1968" s="131" t="s">
        <v>3025</v>
      </c>
      <c r="AP1968" s="131" t="s">
        <v>3030</v>
      </c>
      <c r="AT1968" s="12"/>
      <c r="AU1968" s="12"/>
      <c r="AV1968" s="12"/>
      <c r="AW1968" s="12"/>
      <c r="AX1968" s="12"/>
      <c r="AY1968" s="12"/>
      <c r="AZ1968" s="12"/>
      <c r="BA1968" s="12"/>
      <c r="BB1968" s="14"/>
      <c r="BC1968" s="14"/>
      <c r="BD1968" s="15"/>
      <c r="BE1968" s="137" t="s">
        <v>3031</v>
      </c>
      <c r="BF1968" s="11"/>
      <c r="BG1968" s="11"/>
      <c r="BH1968" s="11"/>
      <c r="BI1968" s="11"/>
      <c r="BJ1968" s="11"/>
      <c r="BK1968" s="11"/>
      <c r="BL1968" s="11"/>
      <c r="BM1968" s="11"/>
      <c r="BN1968" s="11"/>
      <c r="BO1968" s="11"/>
      <c r="BP1968" s="11"/>
      <c r="BQ1968" s="11"/>
      <c r="BR1968" s="11"/>
      <c r="BS1968" s="11"/>
      <c r="BT1968" s="11"/>
      <c r="BU1968" s="11"/>
      <c r="BV1968" s="15"/>
      <c r="BW1968" s="15"/>
      <c r="BX1968" s="15"/>
      <c r="BY1968" s="15"/>
      <c r="BZ1968" s="15"/>
      <c r="CA1968" s="15"/>
      <c r="CB1968" s="15"/>
      <c r="CC1968" s="15"/>
      <c r="CD1968" s="15"/>
      <c r="CE1968" s="15"/>
      <c r="CF1968" s="15"/>
      <c r="CG1968" s="15"/>
      <c r="CH1968" s="15"/>
      <c r="CI1968" s="15"/>
      <c r="CJ1968" s="15"/>
      <c r="CK1968" s="15"/>
      <c r="CL1968" s="15"/>
      <c r="CM1968" s="15"/>
      <c r="CN1968" s="15"/>
      <c r="CO1968" s="15"/>
      <c r="CP1968" s="15"/>
      <c r="CQ1968" s="15"/>
      <c r="CR1968" s="15"/>
      <c r="CS1968" s="15"/>
      <c r="CT1968" s="15"/>
      <c r="CU1968" s="15"/>
      <c r="CV1968" s="15"/>
      <c r="CW1968" s="15"/>
      <c r="CX1968" s="15"/>
      <c r="CY1968" s="15"/>
      <c r="CZ1968" s="15"/>
      <c r="DA1968" s="15"/>
      <c r="DB1968" s="16">
        <f t="shared" si="919"/>
        <v>0</v>
      </c>
      <c r="DC1968" s="16">
        <f t="shared" si="920"/>
        <v>6023</v>
      </c>
      <c r="DD1968" s="16"/>
      <c r="DE1968" s="16"/>
      <c r="DF1968" s="17"/>
      <c r="DG1968" s="16">
        <v>988</v>
      </c>
      <c r="DH1968" s="16">
        <f t="shared" si="921"/>
        <v>523029</v>
      </c>
      <c r="DI1968" s="16">
        <f t="shared" si="921"/>
        <v>27</v>
      </c>
      <c r="DJ1968" s="16">
        <f t="shared" si="922"/>
        <v>6023</v>
      </c>
      <c r="DK1968" s="16">
        <f t="shared" si="923"/>
        <v>103</v>
      </c>
      <c r="DL1968" s="16">
        <f t="shared" si="923"/>
        <v>6023</v>
      </c>
      <c r="DM1968" s="13">
        <v>0</v>
      </c>
      <c r="DN1968" s="16">
        <v>710</v>
      </c>
      <c r="DO1968" s="16"/>
      <c r="DP1968" s="16"/>
      <c r="DQ1968" s="16"/>
      <c r="DR1968" s="16"/>
      <c r="DS1968" s="16"/>
      <c r="DT1968" s="16"/>
      <c r="DU1968" s="16"/>
      <c r="DV1968" s="16"/>
      <c r="DW1968" s="138"/>
      <c r="DX1968" s="137"/>
      <c r="DY1968" s="137"/>
      <c r="DZ1968" s="17"/>
      <c r="EA1968" s="15"/>
      <c r="EB1968" s="15"/>
      <c r="EC1968" s="15"/>
      <c r="ED1968" s="15"/>
    </row>
    <row r="1969" spans="1:134" ht="15" hidden="1" customHeight="1" x14ac:dyDescent="0.3">
      <c r="A1969" s="123"/>
      <c r="B1969" s="139"/>
      <c r="C1969" s="561">
        <v>5</v>
      </c>
      <c r="D1969" s="12"/>
      <c r="E1969" s="12"/>
      <c r="F1969" s="12"/>
      <c r="G1969" s="12"/>
      <c r="H1969" s="12"/>
      <c r="I1969" s="12"/>
      <c r="J1969" s="12"/>
      <c r="K1969" s="12"/>
      <c r="L1969" s="12"/>
      <c r="M1969" s="12"/>
      <c r="N1969" s="12"/>
      <c r="O1969" s="12"/>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8">
        <f t="shared" si="924"/>
        <v>0</v>
      </c>
      <c r="AK1969" s="129">
        <v>523030</v>
      </c>
      <c r="AL1969" s="129">
        <v>27</v>
      </c>
      <c r="AM1969" s="130" t="s">
        <v>165</v>
      </c>
      <c r="AN1969" s="131" t="s">
        <v>3032</v>
      </c>
      <c r="AO1969" s="131" t="s">
        <v>3025</v>
      </c>
      <c r="AP1969" s="131" t="s">
        <v>3032</v>
      </c>
      <c r="AT1969" s="12"/>
      <c r="AU1969" s="12"/>
      <c r="AV1969" s="12"/>
      <c r="AW1969" s="12"/>
      <c r="AX1969" s="12"/>
      <c r="AY1969" s="12"/>
      <c r="AZ1969" s="12"/>
      <c r="BA1969" s="12"/>
      <c r="BB1969" s="14"/>
      <c r="BC1969" s="14"/>
      <c r="BD1969" s="15"/>
      <c r="BE1969" s="137" t="s">
        <v>3033</v>
      </c>
      <c r="BF1969" s="11"/>
      <c r="BG1969" s="11"/>
      <c r="BH1969" s="11"/>
      <c r="BI1969" s="11"/>
      <c r="BJ1969" s="11"/>
      <c r="BK1969" s="11"/>
      <c r="BL1969" s="11"/>
      <c r="BM1969" s="11"/>
      <c r="BN1969" s="11"/>
      <c r="BO1969" s="11"/>
      <c r="BP1969" s="11"/>
      <c r="BQ1969" s="11"/>
      <c r="BR1969" s="11"/>
      <c r="BS1969" s="11"/>
      <c r="BT1969" s="11"/>
      <c r="BU1969" s="11"/>
      <c r="BV1969" s="15"/>
      <c r="BW1969" s="15"/>
      <c r="BX1969" s="15"/>
      <c r="BY1969" s="15"/>
      <c r="BZ1969" s="15"/>
      <c r="CA1969" s="15"/>
      <c r="CB1969" s="15"/>
      <c r="CC1969" s="15"/>
      <c r="CD1969" s="15"/>
      <c r="CE1969" s="15"/>
      <c r="CF1969" s="15"/>
      <c r="CG1969" s="15"/>
      <c r="CH1969" s="15"/>
      <c r="CI1969" s="15"/>
      <c r="CJ1969" s="15"/>
      <c r="CK1969" s="15"/>
      <c r="CL1969" s="15"/>
      <c r="CM1969" s="15"/>
      <c r="CN1969" s="15"/>
      <c r="CO1969" s="15"/>
      <c r="CP1969" s="15"/>
      <c r="CQ1969" s="15"/>
      <c r="CR1969" s="15"/>
      <c r="CS1969" s="15"/>
      <c r="CT1969" s="15"/>
      <c r="CU1969" s="15"/>
      <c r="CV1969" s="15"/>
      <c r="CW1969" s="15"/>
      <c r="CX1969" s="15"/>
      <c r="CY1969" s="15"/>
      <c r="CZ1969" s="15"/>
      <c r="DA1969" s="15"/>
      <c r="DB1969" s="16">
        <f t="shared" si="919"/>
        <v>0</v>
      </c>
      <c r="DC1969" s="16">
        <f t="shared" si="920"/>
        <v>6038</v>
      </c>
      <c r="DD1969" s="16"/>
      <c r="DE1969" s="16"/>
      <c r="DF1969" s="17"/>
      <c r="DG1969" s="16">
        <v>989</v>
      </c>
      <c r="DH1969" s="16">
        <f t="shared" si="921"/>
        <v>523030</v>
      </c>
      <c r="DI1969" s="16">
        <f t="shared" si="921"/>
        <v>27</v>
      </c>
      <c r="DJ1969" s="16">
        <f t="shared" si="922"/>
        <v>6038</v>
      </c>
      <c r="DK1969" s="16">
        <f t="shared" si="923"/>
        <v>103</v>
      </c>
      <c r="DL1969" s="16">
        <f t="shared" si="923"/>
        <v>6038</v>
      </c>
      <c r="DM1969" s="13">
        <v>0</v>
      </c>
      <c r="DN1969" s="16">
        <v>710</v>
      </c>
      <c r="DO1969" s="16"/>
      <c r="DP1969" s="16"/>
      <c r="DQ1969" s="16"/>
      <c r="DR1969" s="16"/>
      <c r="DS1969" s="16"/>
      <c r="DT1969" s="16"/>
      <c r="DU1969" s="16"/>
      <c r="DV1969" s="16"/>
      <c r="DW1969" s="138"/>
      <c r="DX1969" s="137"/>
      <c r="DY1969" s="137"/>
      <c r="DZ1969" s="17"/>
      <c r="EA1969" s="15"/>
      <c r="EB1969" s="15"/>
      <c r="EC1969" s="15"/>
      <c r="ED1969" s="15"/>
    </row>
    <row r="1970" spans="1:134" ht="15" hidden="1" customHeight="1" x14ac:dyDescent="0.3">
      <c r="A1970" s="123"/>
      <c r="B1970" s="139"/>
      <c r="C1970" s="561">
        <v>6</v>
      </c>
      <c r="D1970" s="12"/>
      <c r="E1970" s="12"/>
      <c r="F1970" s="12"/>
      <c r="G1970" s="12"/>
      <c r="H1970" s="12"/>
      <c r="I1970" s="12"/>
      <c r="J1970" s="12"/>
      <c r="K1970" s="12"/>
      <c r="L1970" s="12"/>
      <c r="M1970" s="12"/>
      <c r="N1970" s="12"/>
      <c r="O1970" s="12"/>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8">
        <f t="shared" si="924"/>
        <v>0</v>
      </c>
      <c r="AK1970" s="129">
        <v>523031</v>
      </c>
      <c r="AL1970" s="129">
        <v>27</v>
      </c>
      <c r="AM1970" s="130" t="s">
        <v>165</v>
      </c>
      <c r="AN1970" s="131" t="s">
        <v>3034</v>
      </c>
      <c r="AO1970" s="131" t="s">
        <v>3025</v>
      </c>
      <c r="AP1970" s="131" t="s">
        <v>3034</v>
      </c>
      <c r="AT1970" s="12"/>
      <c r="AU1970" s="12"/>
      <c r="AV1970" s="12"/>
      <c r="AW1970" s="12"/>
      <c r="AX1970" s="12"/>
      <c r="AY1970" s="12"/>
      <c r="AZ1970" s="12"/>
      <c r="BA1970" s="12"/>
      <c r="BB1970" s="14"/>
      <c r="BC1970" s="14"/>
      <c r="BD1970" s="15"/>
      <c r="BE1970" s="137" t="s">
        <v>3035</v>
      </c>
      <c r="BF1970" s="11"/>
      <c r="BG1970" s="11"/>
      <c r="BH1970" s="11"/>
      <c r="BI1970" s="11"/>
      <c r="BJ1970" s="11"/>
      <c r="BK1970" s="11"/>
      <c r="BL1970" s="11"/>
      <c r="BM1970" s="11"/>
      <c r="BN1970" s="11"/>
      <c r="BO1970" s="11"/>
      <c r="BP1970" s="11"/>
      <c r="BQ1970" s="11"/>
      <c r="BR1970" s="11"/>
      <c r="BS1970" s="11"/>
      <c r="BT1970" s="11"/>
      <c r="BU1970" s="11"/>
      <c r="BV1970" s="15"/>
      <c r="BW1970" s="15"/>
      <c r="BX1970" s="15"/>
      <c r="BY1970" s="15"/>
      <c r="BZ1970" s="15"/>
      <c r="CA1970" s="15"/>
      <c r="CB1970" s="15"/>
      <c r="CC1970" s="15"/>
      <c r="CD1970" s="15"/>
      <c r="CE1970" s="15"/>
      <c r="CF1970" s="15"/>
      <c r="CG1970" s="15"/>
      <c r="CH1970" s="15"/>
      <c r="CI1970" s="15"/>
      <c r="CJ1970" s="15"/>
      <c r="CK1970" s="15"/>
      <c r="CL1970" s="15"/>
      <c r="CM1970" s="15"/>
      <c r="CN1970" s="15"/>
      <c r="CO1970" s="15"/>
      <c r="CP1970" s="15"/>
      <c r="CQ1970" s="15"/>
      <c r="CR1970" s="15"/>
      <c r="CS1970" s="15"/>
      <c r="CT1970" s="15"/>
      <c r="CU1970" s="15"/>
      <c r="CV1970" s="15"/>
      <c r="CW1970" s="15"/>
      <c r="CX1970" s="15"/>
      <c r="CY1970" s="15"/>
      <c r="CZ1970" s="15"/>
      <c r="DA1970" s="15"/>
      <c r="DB1970" s="16">
        <f t="shared" si="919"/>
        <v>0</v>
      </c>
      <c r="DC1970" s="16">
        <f t="shared" si="920"/>
        <v>6150</v>
      </c>
      <c r="DD1970" s="16"/>
      <c r="DE1970" s="16"/>
      <c r="DF1970" s="17"/>
      <c r="DG1970" s="16">
        <v>990</v>
      </c>
      <c r="DH1970" s="16">
        <f t="shared" si="921"/>
        <v>523031</v>
      </c>
      <c r="DI1970" s="16">
        <f t="shared" si="921"/>
        <v>27</v>
      </c>
      <c r="DJ1970" s="16">
        <f t="shared" si="922"/>
        <v>6150</v>
      </c>
      <c r="DK1970" s="16">
        <f t="shared" si="923"/>
        <v>103</v>
      </c>
      <c r="DL1970" s="16">
        <f t="shared" si="923"/>
        <v>6150</v>
      </c>
      <c r="DM1970" s="13">
        <v>0</v>
      </c>
      <c r="DN1970" s="16">
        <v>710</v>
      </c>
      <c r="DO1970" s="16"/>
      <c r="DP1970" s="16"/>
      <c r="DQ1970" s="16"/>
      <c r="DR1970" s="16"/>
      <c r="DS1970" s="16"/>
      <c r="DT1970" s="16"/>
      <c r="DU1970" s="16"/>
      <c r="DV1970" s="16"/>
      <c r="DW1970" s="138"/>
      <c r="DX1970" s="137"/>
      <c r="DY1970" s="137"/>
      <c r="DZ1970" s="17"/>
      <c r="EA1970" s="15"/>
      <c r="EB1970" s="15"/>
      <c r="EC1970" s="15"/>
      <c r="ED1970" s="15"/>
    </row>
    <row r="1971" spans="1:134" ht="15" hidden="1" customHeight="1" x14ac:dyDescent="0.3">
      <c r="A1971" s="220"/>
      <c r="B1971" s="139"/>
      <c r="C1971" s="561">
        <v>7</v>
      </c>
      <c r="D1971" s="12"/>
      <c r="E1971" s="12"/>
      <c r="F1971" s="12"/>
      <c r="G1971" s="12"/>
      <c r="H1971" s="12"/>
      <c r="I1971" s="12"/>
      <c r="J1971" s="12"/>
      <c r="K1971" s="12"/>
      <c r="L1971" s="12"/>
      <c r="M1971" s="12"/>
      <c r="N1971" s="12"/>
      <c r="O1971" s="12"/>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8">
        <f t="shared" si="924"/>
        <v>0</v>
      </c>
      <c r="AK1971" s="129">
        <v>523032</v>
      </c>
      <c r="AL1971" s="129">
        <v>27</v>
      </c>
      <c r="AM1971" s="130" t="s">
        <v>165</v>
      </c>
      <c r="AN1971" s="131" t="s">
        <v>3036</v>
      </c>
      <c r="AO1971" s="131" t="s">
        <v>3025</v>
      </c>
      <c r="AP1971" s="131" t="s">
        <v>3036</v>
      </c>
      <c r="AT1971" s="12"/>
      <c r="AU1971" s="12"/>
      <c r="AV1971" s="12"/>
      <c r="AW1971" s="12"/>
      <c r="AX1971" s="12"/>
      <c r="AY1971" s="12"/>
      <c r="AZ1971" s="12"/>
      <c r="BA1971" s="12"/>
      <c r="BB1971" s="14"/>
      <c r="BC1971" s="14"/>
      <c r="BD1971" s="15"/>
      <c r="BE1971" s="137" t="s">
        <v>3037</v>
      </c>
      <c r="BF1971" s="11"/>
      <c r="BG1971" s="11"/>
      <c r="BH1971" s="11"/>
      <c r="BI1971" s="11"/>
      <c r="BJ1971" s="11"/>
      <c r="BK1971" s="11"/>
      <c r="BL1971" s="11"/>
      <c r="BM1971" s="11"/>
      <c r="BN1971" s="11"/>
      <c r="BO1971" s="11"/>
      <c r="BP1971" s="11"/>
      <c r="BQ1971" s="11"/>
      <c r="BR1971" s="11"/>
      <c r="BS1971" s="11"/>
      <c r="BT1971" s="11"/>
      <c r="BU1971" s="11"/>
      <c r="BV1971" s="15"/>
      <c r="BW1971" s="15"/>
      <c r="BX1971" s="15"/>
      <c r="BY1971" s="15"/>
      <c r="BZ1971" s="15"/>
      <c r="CA1971" s="15"/>
      <c r="CB1971" s="15"/>
      <c r="CC1971" s="15"/>
      <c r="CD1971" s="15"/>
      <c r="CE1971" s="15"/>
      <c r="CF1971" s="15"/>
      <c r="CG1971" s="15"/>
      <c r="CH1971" s="15"/>
      <c r="CI1971" s="15"/>
      <c r="CJ1971" s="15"/>
      <c r="CK1971" s="15"/>
      <c r="CL1971" s="15"/>
      <c r="CM1971" s="15"/>
      <c r="CN1971" s="15"/>
      <c r="CO1971" s="15"/>
      <c r="CP1971" s="15"/>
      <c r="CQ1971" s="15"/>
      <c r="CR1971" s="15"/>
      <c r="CS1971" s="15"/>
      <c r="CT1971" s="15"/>
      <c r="CU1971" s="15"/>
      <c r="CV1971" s="15"/>
      <c r="CW1971" s="15"/>
      <c r="CX1971" s="15"/>
      <c r="CY1971" s="15"/>
      <c r="CZ1971" s="15"/>
      <c r="DA1971" s="15"/>
      <c r="DB1971" s="16">
        <f t="shared" si="919"/>
        <v>0</v>
      </c>
      <c r="DC1971" s="16">
        <f t="shared" si="920"/>
        <v>6166</v>
      </c>
      <c r="DD1971" s="16"/>
      <c r="DE1971" s="16"/>
      <c r="DF1971" s="17"/>
      <c r="DG1971" s="16">
        <v>991</v>
      </c>
      <c r="DH1971" s="16">
        <f t="shared" si="921"/>
        <v>523032</v>
      </c>
      <c r="DI1971" s="16">
        <f t="shared" si="921"/>
        <v>27</v>
      </c>
      <c r="DJ1971" s="16">
        <f t="shared" si="922"/>
        <v>6166</v>
      </c>
      <c r="DK1971" s="16">
        <f t="shared" si="923"/>
        <v>103</v>
      </c>
      <c r="DL1971" s="16">
        <f t="shared" si="923"/>
        <v>6166</v>
      </c>
      <c r="DM1971" s="13">
        <v>0</v>
      </c>
      <c r="DN1971" s="16">
        <v>710</v>
      </c>
      <c r="DO1971" s="16"/>
      <c r="DP1971" s="16"/>
      <c r="DQ1971" s="16"/>
      <c r="DR1971" s="16"/>
      <c r="DS1971" s="16"/>
      <c r="DT1971" s="16"/>
      <c r="DU1971" s="16"/>
      <c r="DV1971" s="16"/>
      <c r="DW1971" s="138"/>
      <c r="DX1971" s="137"/>
      <c r="DY1971" s="137"/>
      <c r="DZ1971" s="17"/>
      <c r="EA1971" s="15"/>
      <c r="EB1971" s="15"/>
      <c r="EC1971" s="15"/>
      <c r="ED1971" s="15"/>
    </row>
    <row r="1972" spans="1:134" ht="15" hidden="1" customHeight="1" x14ac:dyDescent="0.3">
      <c r="A1972" s="154"/>
      <c r="B1972" s="139"/>
      <c r="C1972" s="561">
        <v>8</v>
      </c>
      <c r="D1972" s="12"/>
      <c r="E1972" s="12"/>
      <c r="F1972" s="12"/>
      <c r="G1972" s="12"/>
      <c r="H1972" s="12"/>
      <c r="I1972" s="12"/>
      <c r="J1972" s="12"/>
      <c r="K1972" s="12"/>
      <c r="L1972" s="12"/>
      <c r="M1972" s="12"/>
      <c r="N1972" s="12"/>
      <c r="O1972" s="12"/>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8">
        <f t="shared" si="924"/>
        <v>0</v>
      </c>
      <c r="AK1972" s="129">
        <v>523033</v>
      </c>
      <c r="AL1972" s="129">
        <v>27</v>
      </c>
      <c r="AM1972" s="130" t="s">
        <v>165</v>
      </c>
      <c r="AN1972" s="131" t="s">
        <v>3038</v>
      </c>
      <c r="AO1972" s="131" t="s">
        <v>3025</v>
      </c>
      <c r="AP1972" s="131" t="s">
        <v>3038</v>
      </c>
      <c r="AT1972" s="12"/>
      <c r="AU1972" s="12"/>
      <c r="AV1972" s="12"/>
      <c r="AW1972" s="12"/>
      <c r="AX1972" s="12"/>
      <c r="AY1972" s="12"/>
      <c r="AZ1972" s="12"/>
      <c r="BA1972" s="12"/>
      <c r="BB1972" s="14"/>
      <c r="BC1972" s="14"/>
      <c r="BD1972" s="15"/>
      <c r="BE1972" s="137" t="s">
        <v>3039</v>
      </c>
      <c r="BF1972" s="11"/>
      <c r="BG1972" s="11"/>
      <c r="BH1972" s="11"/>
      <c r="BI1972" s="11"/>
      <c r="BJ1972" s="11"/>
      <c r="BK1972" s="11"/>
      <c r="BL1972" s="11"/>
      <c r="BM1972" s="11"/>
      <c r="BN1972" s="11"/>
      <c r="BO1972" s="11"/>
      <c r="BP1972" s="11"/>
      <c r="BQ1972" s="11"/>
      <c r="BR1972" s="11"/>
      <c r="BS1972" s="11"/>
      <c r="BT1972" s="11"/>
      <c r="BU1972" s="11"/>
      <c r="BV1972" s="15"/>
      <c r="BW1972" s="15"/>
      <c r="BX1972" s="15"/>
      <c r="BY1972" s="15"/>
      <c r="BZ1972" s="15"/>
      <c r="CA1972" s="15"/>
      <c r="CB1972" s="15"/>
      <c r="CC1972" s="15"/>
      <c r="CD1972" s="15"/>
      <c r="CE1972" s="15"/>
      <c r="CF1972" s="15"/>
      <c r="CG1972" s="15"/>
      <c r="CH1972" s="15"/>
      <c r="CI1972" s="15"/>
      <c r="CJ1972" s="15"/>
      <c r="CK1972" s="15"/>
      <c r="CL1972" s="15"/>
      <c r="CM1972" s="15"/>
      <c r="CN1972" s="15"/>
      <c r="CO1972" s="15"/>
      <c r="CP1972" s="15"/>
      <c r="CQ1972" s="15"/>
      <c r="CR1972" s="15"/>
      <c r="CS1972" s="15"/>
      <c r="CT1972" s="15"/>
      <c r="CU1972" s="15"/>
      <c r="CV1972" s="15"/>
      <c r="CW1972" s="15"/>
      <c r="CX1972" s="15"/>
      <c r="CY1972" s="15"/>
      <c r="CZ1972" s="15"/>
      <c r="DA1972" s="15"/>
      <c r="DB1972" s="16">
        <f t="shared" si="919"/>
        <v>0</v>
      </c>
      <c r="DC1972" s="16">
        <f t="shared" si="920"/>
        <v>6182</v>
      </c>
      <c r="DD1972" s="16"/>
      <c r="DE1972" s="16"/>
      <c r="DF1972" s="17"/>
      <c r="DG1972" s="16">
        <v>992</v>
      </c>
      <c r="DH1972" s="16">
        <f t="shared" si="921"/>
        <v>523033</v>
      </c>
      <c r="DI1972" s="16">
        <f t="shared" si="921"/>
        <v>27</v>
      </c>
      <c r="DJ1972" s="16">
        <f t="shared" si="922"/>
        <v>6182</v>
      </c>
      <c r="DK1972" s="16">
        <f t="shared" si="923"/>
        <v>103</v>
      </c>
      <c r="DL1972" s="16">
        <f t="shared" si="923"/>
        <v>6182</v>
      </c>
      <c r="DM1972" s="13">
        <v>0</v>
      </c>
      <c r="DN1972" s="16">
        <v>710</v>
      </c>
      <c r="DO1972" s="16"/>
      <c r="DP1972" s="16"/>
      <c r="DQ1972" s="16"/>
      <c r="DR1972" s="16"/>
      <c r="DS1972" s="16"/>
      <c r="DT1972" s="16"/>
      <c r="DU1972" s="16"/>
      <c r="DV1972" s="16"/>
      <c r="DW1972" s="138"/>
      <c r="DX1972" s="137"/>
      <c r="DY1972" s="137"/>
      <c r="DZ1972" s="17"/>
      <c r="EA1972" s="15"/>
      <c r="EB1972" s="15"/>
      <c r="EC1972" s="15"/>
      <c r="ED1972" s="15"/>
    </row>
    <row r="1973" spans="1:134" ht="15" hidden="1" customHeight="1" x14ac:dyDescent="0.3">
      <c r="A1973" s="154"/>
      <c r="B1973" s="139"/>
      <c r="C1973" s="561">
        <v>9</v>
      </c>
      <c r="D1973" s="12"/>
      <c r="E1973" s="12"/>
      <c r="F1973" s="12"/>
      <c r="G1973" s="12"/>
      <c r="H1973" s="12"/>
      <c r="I1973" s="12"/>
      <c r="J1973" s="12"/>
      <c r="K1973" s="12"/>
      <c r="L1973" s="12"/>
      <c r="M1973" s="12"/>
      <c r="N1973" s="12"/>
      <c r="O1973" s="12"/>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8">
        <f t="shared" si="924"/>
        <v>0</v>
      </c>
      <c r="AK1973" s="129">
        <v>523101</v>
      </c>
      <c r="AL1973" s="129">
        <v>27</v>
      </c>
      <c r="AM1973" s="130" t="s">
        <v>165</v>
      </c>
      <c r="AN1973" s="131" t="s">
        <v>3040</v>
      </c>
      <c r="AO1973" s="131" t="s">
        <v>3025</v>
      </c>
      <c r="AP1973" s="131" t="s">
        <v>3040</v>
      </c>
      <c r="AT1973" s="12"/>
      <c r="AU1973" s="12"/>
      <c r="AV1973" s="12"/>
      <c r="AW1973" s="12"/>
      <c r="AX1973" s="12"/>
      <c r="AY1973" s="12"/>
      <c r="AZ1973" s="12"/>
      <c r="BA1973" s="12"/>
      <c r="BB1973" s="14"/>
      <c r="BC1973" s="14"/>
      <c r="BD1973" s="15"/>
      <c r="BE1973" s="137" t="s">
        <v>3041</v>
      </c>
      <c r="BF1973" s="11"/>
      <c r="BG1973" s="11"/>
      <c r="BH1973" s="11"/>
      <c r="BI1973" s="11"/>
      <c r="BJ1973" s="11"/>
      <c r="BK1973" s="11"/>
      <c r="BL1973" s="11"/>
      <c r="BM1973" s="11"/>
      <c r="BN1973" s="11"/>
      <c r="BO1973" s="11"/>
      <c r="BP1973" s="11"/>
      <c r="BQ1973" s="11"/>
      <c r="BR1973" s="11"/>
      <c r="BS1973" s="11"/>
      <c r="BT1973" s="11"/>
      <c r="BU1973" s="11"/>
      <c r="BV1973" s="15"/>
      <c r="BW1973" s="15"/>
      <c r="BX1973" s="15"/>
      <c r="BY1973" s="15"/>
      <c r="BZ1973" s="15"/>
      <c r="CA1973" s="15"/>
      <c r="CB1973" s="15"/>
      <c r="CC1973" s="15"/>
      <c r="CD1973" s="15"/>
      <c r="CE1973" s="15"/>
      <c r="CF1973" s="15"/>
      <c r="CG1973" s="15"/>
      <c r="CH1973" s="15"/>
      <c r="CI1973" s="15"/>
      <c r="CJ1973" s="15"/>
      <c r="CK1973" s="15"/>
      <c r="CL1973" s="15"/>
      <c r="CM1973" s="15"/>
      <c r="CN1973" s="15"/>
      <c r="CO1973" s="15"/>
      <c r="CP1973" s="15"/>
      <c r="CQ1973" s="15"/>
      <c r="CR1973" s="15"/>
      <c r="CS1973" s="15"/>
      <c r="CT1973" s="15"/>
      <c r="CU1973" s="15"/>
      <c r="CV1973" s="15"/>
      <c r="CW1973" s="15"/>
      <c r="CX1973" s="15"/>
      <c r="CY1973" s="15"/>
      <c r="CZ1973" s="15"/>
      <c r="DA1973" s="15"/>
      <c r="DB1973" s="16">
        <f t="shared" si="919"/>
        <v>0</v>
      </c>
      <c r="DC1973" s="16">
        <f t="shared" si="920"/>
        <v>6084</v>
      </c>
      <c r="DD1973" s="16"/>
      <c r="DE1973" s="16"/>
      <c r="DF1973" s="17"/>
      <c r="DG1973" s="16">
        <v>993</v>
      </c>
      <c r="DH1973" s="16">
        <f t="shared" si="921"/>
        <v>523101</v>
      </c>
      <c r="DI1973" s="16">
        <f t="shared" si="921"/>
        <v>27</v>
      </c>
      <c r="DJ1973" s="16">
        <f t="shared" si="922"/>
        <v>6084</v>
      </c>
      <c r="DK1973" s="16">
        <f t="shared" si="923"/>
        <v>103</v>
      </c>
      <c r="DL1973" s="16">
        <f t="shared" si="923"/>
        <v>6084</v>
      </c>
      <c r="DM1973" s="13">
        <v>0</v>
      </c>
      <c r="DN1973" s="16">
        <v>710</v>
      </c>
      <c r="DO1973" s="16"/>
      <c r="DP1973" s="16"/>
      <c r="DQ1973" s="16"/>
      <c r="DR1973" s="16"/>
      <c r="DS1973" s="16"/>
      <c r="DT1973" s="16"/>
      <c r="DU1973" s="16"/>
      <c r="DV1973" s="16"/>
      <c r="DW1973" s="138"/>
      <c r="DX1973" s="137"/>
      <c r="DY1973" s="137"/>
      <c r="DZ1973" s="17"/>
      <c r="EA1973" s="15"/>
      <c r="EB1973" s="15"/>
      <c r="EC1973" s="15"/>
      <c r="ED1973" s="15"/>
    </row>
    <row r="1974" spans="1:134" ht="15" hidden="1" customHeight="1" x14ac:dyDescent="0.3">
      <c r="A1974" s="123"/>
      <c r="B1974" s="139"/>
      <c r="C1974" s="561">
        <v>10</v>
      </c>
      <c r="D1974" s="12"/>
      <c r="E1974" s="12"/>
      <c r="F1974" s="12"/>
      <c r="G1974" s="12"/>
      <c r="H1974" s="12"/>
      <c r="I1974" s="12"/>
      <c r="J1974" s="12"/>
      <c r="K1974" s="12"/>
      <c r="L1974" s="12"/>
      <c r="M1974" s="12"/>
      <c r="N1974" s="12"/>
      <c r="O1974" s="12"/>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8">
        <f t="shared" si="924"/>
        <v>0</v>
      </c>
      <c r="AK1974" s="129">
        <v>523102</v>
      </c>
      <c r="AL1974" s="129">
        <v>27</v>
      </c>
      <c r="AM1974" s="130" t="s">
        <v>165</v>
      </c>
      <c r="AN1974" s="131" t="s">
        <v>3042</v>
      </c>
      <c r="AO1974" s="131" t="s">
        <v>3025</v>
      </c>
      <c r="AP1974" s="131" t="s">
        <v>3042</v>
      </c>
      <c r="AT1974" s="12"/>
      <c r="AU1974" s="12"/>
      <c r="AV1974" s="12"/>
      <c r="AW1974" s="12"/>
      <c r="AX1974" s="12"/>
      <c r="AY1974" s="12"/>
      <c r="AZ1974" s="12"/>
      <c r="BA1974" s="12"/>
      <c r="BB1974" s="14"/>
      <c r="BC1974" s="14"/>
      <c r="BD1974" s="15"/>
      <c r="BE1974" s="137" t="s">
        <v>3043</v>
      </c>
      <c r="BF1974" s="11"/>
      <c r="BG1974" s="11"/>
      <c r="BH1974" s="11"/>
      <c r="BI1974" s="11"/>
      <c r="BJ1974" s="11"/>
      <c r="BK1974" s="11"/>
      <c r="BL1974" s="11"/>
      <c r="BM1974" s="11"/>
      <c r="BN1974" s="11"/>
      <c r="BO1974" s="11"/>
      <c r="BP1974" s="11"/>
      <c r="BQ1974" s="11"/>
      <c r="BR1974" s="11"/>
      <c r="BS1974" s="11"/>
      <c r="BT1974" s="11"/>
      <c r="BU1974" s="11"/>
      <c r="BV1974" s="15"/>
      <c r="BW1974" s="15"/>
      <c r="BX1974" s="15"/>
      <c r="BY1974" s="15"/>
      <c r="BZ1974" s="15"/>
      <c r="CA1974" s="15"/>
      <c r="CB1974" s="15"/>
      <c r="CC1974" s="15"/>
      <c r="CD1974" s="15"/>
      <c r="CE1974" s="15"/>
      <c r="CF1974" s="15"/>
      <c r="CG1974" s="15"/>
      <c r="CH1974" s="15"/>
      <c r="CI1974" s="15"/>
      <c r="CJ1974" s="15"/>
      <c r="CK1974" s="15"/>
      <c r="CL1974" s="15"/>
      <c r="CM1974" s="15"/>
      <c r="CN1974" s="15"/>
      <c r="CO1974" s="15"/>
      <c r="CP1974" s="15"/>
      <c r="CQ1974" s="15"/>
      <c r="CR1974" s="15"/>
      <c r="CS1974" s="15"/>
      <c r="CT1974" s="15"/>
      <c r="CU1974" s="15"/>
      <c r="CV1974" s="15"/>
      <c r="CW1974" s="15"/>
      <c r="CX1974" s="15"/>
      <c r="CY1974" s="15"/>
      <c r="CZ1974" s="15"/>
      <c r="DA1974" s="15"/>
      <c r="DB1974" s="16">
        <f t="shared" si="919"/>
        <v>0</v>
      </c>
      <c r="DC1974" s="16">
        <f t="shared" si="920"/>
        <v>6085</v>
      </c>
      <c r="DD1974" s="16"/>
      <c r="DE1974" s="16"/>
      <c r="DF1974" s="17"/>
      <c r="DG1974" s="16">
        <v>994</v>
      </c>
      <c r="DH1974" s="16">
        <f t="shared" si="921"/>
        <v>523102</v>
      </c>
      <c r="DI1974" s="16">
        <f t="shared" si="921"/>
        <v>27</v>
      </c>
      <c r="DJ1974" s="16">
        <f t="shared" si="922"/>
        <v>6085</v>
      </c>
      <c r="DK1974" s="16">
        <f t="shared" si="923"/>
        <v>103</v>
      </c>
      <c r="DL1974" s="16">
        <f t="shared" si="923"/>
        <v>6085</v>
      </c>
      <c r="DM1974" s="13">
        <v>0</v>
      </c>
      <c r="DN1974" s="16">
        <v>710</v>
      </c>
      <c r="DO1974" s="16"/>
      <c r="DP1974" s="16"/>
      <c r="DQ1974" s="16"/>
      <c r="DR1974" s="16"/>
      <c r="DS1974" s="16"/>
      <c r="DT1974" s="16"/>
      <c r="DU1974" s="16"/>
      <c r="DV1974" s="16"/>
      <c r="DW1974" s="138"/>
      <c r="DX1974" s="137"/>
      <c r="DY1974" s="137"/>
      <c r="DZ1974" s="17"/>
      <c r="EA1974" s="15"/>
      <c r="EB1974" s="15"/>
      <c r="EC1974" s="15"/>
      <c r="ED1974" s="15"/>
    </row>
    <row r="1975" spans="1:134" ht="15" hidden="1" customHeight="1" x14ac:dyDescent="0.3">
      <c r="A1975" s="123"/>
      <c r="B1975" s="139"/>
      <c r="C1975" s="561">
        <v>11</v>
      </c>
      <c r="D1975" s="12"/>
      <c r="E1975" s="12"/>
      <c r="F1975" s="12"/>
      <c r="G1975" s="12"/>
      <c r="H1975" s="12"/>
      <c r="I1975" s="12"/>
      <c r="J1975" s="12"/>
      <c r="K1975" s="12"/>
      <c r="L1975" s="12"/>
      <c r="M1975" s="12"/>
      <c r="N1975" s="12"/>
      <c r="O1975" s="12"/>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8">
        <f t="shared" si="924"/>
        <v>0</v>
      </c>
      <c r="AK1975" s="129">
        <v>523103</v>
      </c>
      <c r="AL1975" s="129">
        <v>27</v>
      </c>
      <c r="AM1975" s="130" t="s">
        <v>165</v>
      </c>
      <c r="AN1975" s="131" t="s">
        <v>3044</v>
      </c>
      <c r="AO1975" s="131" t="s">
        <v>3025</v>
      </c>
      <c r="AP1975" s="131" t="s">
        <v>3044</v>
      </c>
      <c r="AT1975" s="12"/>
      <c r="AU1975" s="12"/>
      <c r="AV1975" s="12"/>
      <c r="AW1975" s="12"/>
      <c r="AX1975" s="12"/>
      <c r="AY1975" s="12"/>
      <c r="AZ1975" s="12"/>
      <c r="BA1975" s="12"/>
      <c r="BB1975" s="14"/>
      <c r="BC1975" s="14"/>
      <c r="BD1975" s="15"/>
      <c r="BE1975" s="137" t="s">
        <v>3045</v>
      </c>
      <c r="BF1975" s="11"/>
      <c r="BG1975" s="11"/>
      <c r="BH1975" s="11"/>
      <c r="BI1975" s="11"/>
      <c r="BJ1975" s="11"/>
      <c r="BK1975" s="11"/>
      <c r="BL1975" s="11"/>
      <c r="BM1975" s="11"/>
      <c r="BN1975" s="11"/>
      <c r="BO1975" s="11"/>
      <c r="BP1975" s="11"/>
      <c r="BQ1975" s="11"/>
      <c r="BR1975" s="11"/>
      <c r="BS1975" s="11"/>
      <c r="BT1975" s="11"/>
      <c r="BU1975" s="11"/>
      <c r="BV1975" s="15"/>
      <c r="BW1975" s="15"/>
      <c r="BX1975" s="15"/>
      <c r="BY1975" s="15"/>
      <c r="BZ1975" s="15"/>
      <c r="CA1975" s="15"/>
      <c r="CB1975" s="15"/>
      <c r="CC1975" s="15"/>
      <c r="CD1975" s="15"/>
      <c r="CE1975" s="15"/>
      <c r="CF1975" s="15"/>
      <c r="CG1975" s="15"/>
      <c r="CH1975" s="15"/>
      <c r="CI1975" s="15"/>
      <c r="CJ1975" s="15"/>
      <c r="CK1975" s="15"/>
      <c r="CL1975" s="15"/>
      <c r="CM1975" s="15"/>
      <c r="CN1975" s="15"/>
      <c r="CO1975" s="15"/>
      <c r="CP1975" s="15"/>
      <c r="CQ1975" s="15"/>
      <c r="CR1975" s="15"/>
      <c r="CS1975" s="15"/>
      <c r="CT1975" s="15"/>
      <c r="CU1975" s="15"/>
      <c r="CV1975" s="15"/>
      <c r="CW1975" s="15"/>
      <c r="CX1975" s="15"/>
      <c r="CY1975" s="15"/>
      <c r="CZ1975" s="15"/>
      <c r="DA1975" s="15"/>
      <c r="DB1975" s="16">
        <f t="shared" si="919"/>
        <v>0</v>
      </c>
      <c r="DC1975" s="16">
        <f t="shared" si="920"/>
        <v>6086</v>
      </c>
      <c r="DD1975" s="16"/>
      <c r="DE1975" s="16"/>
      <c r="DF1975" s="17"/>
      <c r="DG1975" s="16">
        <v>995</v>
      </c>
      <c r="DH1975" s="16">
        <f t="shared" si="921"/>
        <v>523103</v>
      </c>
      <c r="DI1975" s="16">
        <f t="shared" si="921"/>
        <v>27</v>
      </c>
      <c r="DJ1975" s="16">
        <f t="shared" si="922"/>
        <v>6086</v>
      </c>
      <c r="DK1975" s="16">
        <f t="shared" si="923"/>
        <v>103</v>
      </c>
      <c r="DL1975" s="16">
        <f t="shared" si="923"/>
        <v>6086</v>
      </c>
      <c r="DM1975" s="13">
        <v>0</v>
      </c>
      <c r="DN1975" s="16">
        <v>710</v>
      </c>
      <c r="DO1975" s="16"/>
      <c r="DP1975" s="16"/>
      <c r="DQ1975" s="16"/>
      <c r="DR1975" s="16"/>
      <c r="DS1975" s="16"/>
      <c r="DT1975" s="16"/>
      <c r="DU1975" s="16"/>
      <c r="DV1975" s="16"/>
      <c r="DW1975" s="138"/>
      <c r="DX1975" s="137"/>
      <c r="DY1975" s="137"/>
      <c r="DZ1975" s="17"/>
      <c r="EA1975" s="15"/>
      <c r="EB1975" s="15"/>
      <c r="EC1975" s="15"/>
      <c r="ED1975" s="15"/>
    </row>
    <row r="1976" spans="1:134" ht="15" hidden="1" customHeight="1" x14ac:dyDescent="0.3">
      <c r="A1976" s="342" t="s">
        <v>1454</v>
      </c>
      <c r="B1976" s="139"/>
      <c r="C1976" s="561">
        <v>12</v>
      </c>
      <c r="D1976" s="12"/>
      <c r="E1976" s="12"/>
      <c r="F1976" s="12"/>
      <c r="G1976" s="12"/>
      <c r="H1976" s="12"/>
      <c r="I1976" s="12"/>
      <c r="J1976" s="12"/>
      <c r="K1976" s="12"/>
      <c r="L1976" s="12"/>
      <c r="M1976" s="12"/>
      <c r="N1976" s="12"/>
      <c r="O1976" s="12"/>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8">
        <f t="shared" si="924"/>
        <v>0</v>
      </c>
      <c r="AK1976" s="129">
        <v>523104</v>
      </c>
      <c r="AL1976" s="129">
        <v>27</v>
      </c>
      <c r="AM1976" s="130" t="s">
        <v>165</v>
      </c>
      <c r="AN1976" s="131" t="s">
        <v>3046</v>
      </c>
      <c r="AO1976" s="131" t="s">
        <v>3025</v>
      </c>
      <c r="AP1976" s="131" t="s">
        <v>3046</v>
      </c>
      <c r="AT1976" s="12"/>
      <c r="AU1976" s="12"/>
      <c r="AV1976" s="12"/>
      <c r="AW1976" s="12"/>
      <c r="AX1976" s="12"/>
      <c r="AY1976" s="12"/>
      <c r="AZ1976" s="12"/>
      <c r="BA1976" s="12"/>
      <c r="BB1976" s="14"/>
      <c r="BC1976" s="14"/>
      <c r="BD1976" s="15"/>
      <c r="BE1976" s="137" t="s">
        <v>3047</v>
      </c>
      <c r="BF1976" s="11"/>
      <c r="BG1976" s="11"/>
      <c r="BH1976" s="11"/>
      <c r="BI1976" s="11"/>
      <c r="BJ1976" s="11"/>
      <c r="BK1976" s="11"/>
      <c r="BL1976" s="11"/>
      <c r="BM1976" s="11"/>
      <c r="BN1976" s="11"/>
      <c r="BO1976" s="11"/>
      <c r="BP1976" s="11"/>
      <c r="BQ1976" s="11"/>
      <c r="BR1976" s="11"/>
      <c r="BS1976" s="11"/>
      <c r="BT1976" s="11"/>
      <c r="BU1976" s="11"/>
      <c r="BV1976" s="15"/>
      <c r="BW1976" s="15"/>
      <c r="BX1976" s="15"/>
      <c r="BY1976" s="15"/>
      <c r="BZ1976" s="15"/>
      <c r="CA1976" s="15"/>
      <c r="CB1976" s="15"/>
      <c r="CC1976" s="15"/>
      <c r="CD1976" s="15"/>
      <c r="CE1976" s="15"/>
      <c r="CF1976" s="15"/>
      <c r="CG1976" s="15"/>
      <c r="CH1976" s="15"/>
      <c r="CI1976" s="15"/>
      <c r="CJ1976" s="15"/>
      <c r="CK1976" s="15"/>
      <c r="CL1976" s="15"/>
      <c r="CM1976" s="15"/>
      <c r="CN1976" s="15"/>
      <c r="CO1976" s="15"/>
      <c r="CP1976" s="15"/>
      <c r="CQ1976" s="15"/>
      <c r="CR1976" s="15"/>
      <c r="CS1976" s="15"/>
      <c r="CT1976" s="15"/>
      <c r="CU1976" s="15"/>
      <c r="CV1976" s="15"/>
      <c r="CW1976" s="15"/>
      <c r="CX1976" s="15"/>
      <c r="CY1976" s="15"/>
      <c r="CZ1976" s="15"/>
      <c r="DA1976" s="15"/>
      <c r="DB1976" s="16">
        <f t="shared" si="919"/>
        <v>0</v>
      </c>
      <c r="DC1976" s="16">
        <f t="shared" si="920"/>
        <v>6087</v>
      </c>
      <c r="DD1976" s="16"/>
      <c r="DE1976" s="16"/>
      <c r="DF1976" s="17"/>
      <c r="DG1976" s="16">
        <v>996</v>
      </c>
      <c r="DH1976" s="16">
        <f t="shared" si="921"/>
        <v>523104</v>
      </c>
      <c r="DI1976" s="16">
        <f t="shared" si="921"/>
        <v>27</v>
      </c>
      <c r="DJ1976" s="16">
        <f t="shared" si="922"/>
        <v>6087</v>
      </c>
      <c r="DK1976" s="16">
        <f t="shared" si="923"/>
        <v>103</v>
      </c>
      <c r="DL1976" s="16">
        <f t="shared" si="923"/>
        <v>6087</v>
      </c>
      <c r="DM1976" s="13">
        <v>0</v>
      </c>
      <c r="DN1976" s="16">
        <v>710</v>
      </c>
      <c r="DO1976" s="16"/>
      <c r="DP1976" s="16"/>
      <c r="DQ1976" s="16"/>
      <c r="DR1976" s="16"/>
      <c r="DS1976" s="16"/>
      <c r="DT1976" s="16"/>
      <c r="DU1976" s="16"/>
      <c r="DV1976" s="16"/>
      <c r="DW1976" s="138"/>
      <c r="DX1976" s="137"/>
      <c r="DY1976" s="137"/>
      <c r="DZ1976" s="17"/>
      <c r="EA1976" s="15"/>
      <c r="EB1976" s="15"/>
      <c r="EC1976" s="15"/>
      <c r="ED1976" s="15"/>
    </row>
    <row r="1977" spans="1:134" ht="15" hidden="1" customHeight="1" x14ac:dyDescent="0.3">
      <c r="A1977" s="342" t="s">
        <v>1456</v>
      </c>
      <c r="B1977" s="139"/>
      <c r="C1977" s="561"/>
      <c r="D1977" s="12"/>
      <c r="E1977" s="12"/>
      <c r="F1977" s="12"/>
      <c r="G1977" s="12"/>
      <c r="H1977" s="12"/>
      <c r="I1977" s="12"/>
      <c r="J1977" s="12"/>
      <c r="K1977" s="12"/>
      <c r="L1977" s="12"/>
      <c r="M1977" s="12"/>
      <c r="N1977" s="12"/>
      <c r="O1977" s="12"/>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8"/>
      <c r="AK1977" s="143"/>
      <c r="AL1977" s="143"/>
      <c r="AM1977" s="144"/>
      <c r="AN1977" s="145"/>
      <c r="AO1977" s="145"/>
      <c r="AP1977" s="145"/>
      <c r="AT1977" s="12"/>
      <c r="AU1977" s="12"/>
      <c r="AV1977" s="12"/>
      <c r="AW1977" s="12"/>
      <c r="AX1977" s="12"/>
      <c r="AY1977" s="12"/>
      <c r="AZ1977" s="12"/>
      <c r="BA1977" s="12"/>
      <c r="BB1977" s="14"/>
      <c r="BC1977" s="14"/>
      <c r="BD1977" s="15"/>
      <c r="BE1977" s="137"/>
      <c r="BF1977" s="11"/>
      <c r="BG1977" s="11"/>
      <c r="BH1977" s="11"/>
      <c r="BI1977" s="11"/>
      <c r="BJ1977" s="11"/>
      <c r="BK1977" s="11"/>
      <c r="BL1977" s="11"/>
      <c r="BM1977" s="11"/>
      <c r="BN1977" s="11"/>
      <c r="BO1977" s="11"/>
      <c r="BP1977" s="11"/>
      <c r="BQ1977" s="11"/>
      <c r="BR1977" s="11"/>
      <c r="BS1977" s="11"/>
      <c r="BT1977" s="11"/>
      <c r="BU1977" s="11"/>
      <c r="BV1977" s="15"/>
      <c r="BW1977" s="15"/>
      <c r="BX1977" s="15"/>
      <c r="BY1977" s="15"/>
      <c r="BZ1977" s="15"/>
      <c r="CA1977" s="15"/>
      <c r="CB1977" s="15"/>
      <c r="CC1977" s="15"/>
      <c r="CD1977" s="15"/>
      <c r="CE1977" s="15"/>
      <c r="CF1977" s="15"/>
      <c r="CG1977" s="15"/>
      <c r="CH1977" s="15"/>
      <c r="CI1977" s="15"/>
      <c r="CJ1977" s="15"/>
      <c r="CK1977" s="15"/>
      <c r="CL1977" s="15"/>
      <c r="CM1977" s="15"/>
      <c r="CN1977" s="15"/>
      <c r="CO1977" s="15"/>
      <c r="CP1977" s="15"/>
      <c r="CQ1977" s="15"/>
      <c r="CR1977" s="15"/>
      <c r="CS1977" s="15"/>
      <c r="CT1977" s="15"/>
      <c r="CU1977" s="15"/>
      <c r="CV1977" s="15"/>
      <c r="CW1977" s="15"/>
      <c r="CX1977" s="15"/>
      <c r="CY1977" s="15"/>
      <c r="CZ1977" s="15"/>
      <c r="DA1977" s="15"/>
      <c r="DB1977" s="16"/>
      <c r="DC1977" s="16"/>
      <c r="DD1977" s="16"/>
      <c r="DE1977" s="16"/>
      <c r="DF1977" s="17"/>
      <c r="DG1977" s="16"/>
      <c r="DH1977" s="16"/>
      <c r="DI1977" s="16"/>
      <c r="DJ1977" s="16"/>
      <c r="DK1977" s="16"/>
      <c r="DL1977" s="16"/>
      <c r="DM1977" s="128"/>
      <c r="DN1977" s="16"/>
      <c r="DO1977" s="16"/>
      <c r="DP1977" s="16"/>
      <c r="DQ1977" s="16"/>
      <c r="DR1977" s="16"/>
      <c r="DS1977" s="16"/>
      <c r="DT1977" s="16"/>
      <c r="DU1977" s="16"/>
      <c r="DV1977" s="16"/>
      <c r="DW1977" s="138"/>
      <c r="DX1977" s="137"/>
      <c r="DY1977" s="137"/>
      <c r="DZ1977" s="17"/>
      <c r="EA1977" s="15"/>
      <c r="EB1977" s="15"/>
      <c r="EC1977" s="15"/>
      <c r="ED1977" s="15"/>
    </row>
    <row r="1978" spans="1:134" ht="15" hidden="1" customHeight="1" x14ac:dyDescent="0.3">
      <c r="A1978" s="342" t="s">
        <v>229</v>
      </c>
      <c r="B1978" s="139"/>
      <c r="C1978" s="12"/>
      <c r="D1978" s="12"/>
      <c r="E1978" s="12"/>
      <c r="F1978" s="12"/>
      <c r="G1978" s="12"/>
      <c r="H1978" s="12"/>
      <c r="I1978" s="12"/>
      <c r="J1978" s="12"/>
      <c r="K1978" s="12"/>
      <c r="L1978" s="12"/>
      <c r="M1978" s="12"/>
      <c r="N1978" s="12"/>
      <c r="O1978" s="12"/>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8"/>
      <c r="AK1978" s="143"/>
      <c r="AL1978" s="143"/>
      <c r="AM1978" s="144"/>
      <c r="AN1978" s="145"/>
      <c r="AO1978" s="145"/>
      <c r="AP1978" s="145"/>
      <c r="AQ1978" s="140"/>
      <c r="AR1978" s="12"/>
      <c r="AS1978" s="12"/>
      <c r="AT1978" s="12"/>
      <c r="AU1978" s="12"/>
      <c r="AV1978" s="12"/>
      <c r="AW1978" s="12"/>
      <c r="AX1978" s="12"/>
      <c r="AY1978" s="12"/>
      <c r="AZ1978" s="12"/>
      <c r="BA1978" s="12"/>
      <c r="BB1978" s="14"/>
      <c r="BC1978" s="14"/>
      <c r="BD1978" s="15"/>
      <c r="BE1978" s="137"/>
      <c r="BF1978" s="11"/>
      <c r="BG1978" s="11"/>
      <c r="BH1978" s="11"/>
      <c r="BI1978" s="11"/>
      <c r="BJ1978" s="11"/>
      <c r="BK1978" s="11"/>
      <c r="BL1978" s="11"/>
      <c r="BM1978" s="11"/>
      <c r="BN1978" s="11"/>
      <c r="BO1978" s="11"/>
      <c r="BP1978" s="11"/>
      <c r="BQ1978" s="11"/>
      <c r="BR1978" s="11"/>
      <c r="BS1978" s="11"/>
      <c r="BT1978" s="11"/>
      <c r="BU1978" s="11"/>
      <c r="BV1978" s="15"/>
      <c r="BW1978" s="15"/>
      <c r="BX1978" s="15"/>
      <c r="BY1978" s="15"/>
      <c r="BZ1978" s="15"/>
      <c r="CA1978" s="15"/>
      <c r="CB1978" s="15"/>
      <c r="CC1978" s="15"/>
      <c r="CD1978" s="15"/>
      <c r="CE1978" s="15"/>
      <c r="CF1978" s="15"/>
      <c r="CG1978" s="15"/>
      <c r="CH1978" s="15"/>
      <c r="CI1978" s="15"/>
      <c r="CJ1978" s="15"/>
      <c r="CK1978" s="15"/>
      <c r="CL1978" s="15"/>
      <c r="CM1978" s="15"/>
      <c r="CN1978" s="15"/>
      <c r="CO1978" s="15"/>
      <c r="CP1978" s="15"/>
      <c r="CQ1978" s="15"/>
      <c r="CR1978" s="15"/>
      <c r="CS1978" s="15"/>
      <c r="CT1978" s="15"/>
      <c r="CU1978" s="15"/>
      <c r="CV1978" s="15"/>
      <c r="CW1978" s="15"/>
      <c r="CX1978" s="15"/>
      <c r="CY1978" s="15"/>
      <c r="CZ1978" s="15"/>
      <c r="DA1978" s="15"/>
      <c r="DB1978" s="16"/>
      <c r="DC1978" s="16"/>
      <c r="DD1978" s="16"/>
      <c r="DE1978" s="16"/>
      <c r="DF1978" s="17"/>
      <c r="DG1978" s="16"/>
      <c r="DH1978" s="16"/>
      <c r="DI1978" s="16"/>
      <c r="DJ1978" s="16"/>
      <c r="DK1978" s="16"/>
      <c r="DL1978" s="16"/>
      <c r="DM1978" s="128"/>
      <c r="DN1978" s="16"/>
      <c r="DO1978" s="16"/>
      <c r="DP1978" s="16"/>
      <c r="DQ1978" s="16"/>
      <c r="DR1978" s="16"/>
      <c r="DS1978" s="16"/>
      <c r="DT1978" s="16"/>
      <c r="DU1978" s="16"/>
      <c r="DV1978" s="16"/>
      <c r="DW1978" s="138"/>
      <c r="DX1978" s="137"/>
      <c r="DY1978" s="137"/>
      <c r="DZ1978" s="17"/>
      <c r="EA1978" s="15"/>
      <c r="EB1978" s="15"/>
      <c r="EC1978" s="15"/>
      <c r="ED1978" s="15"/>
    </row>
    <row r="1979" spans="1:134" ht="15" hidden="1" customHeight="1" x14ac:dyDescent="0.3">
      <c r="A1979" s="220"/>
      <c r="B1979" s="176"/>
      <c r="C1979" s="563"/>
      <c r="D1979" s="184"/>
      <c r="E1979" s="184"/>
      <c r="F1979" s="184"/>
      <c r="G1979" s="184"/>
      <c r="H1979" s="184"/>
      <c r="I1979" s="184"/>
      <c r="J1979" s="184"/>
      <c r="K1979" s="184"/>
      <c r="L1979" s="184"/>
      <c r="M1979" s="184"/>
      <c r="N1979" s="184"/>
      <c r="O1979" s="184"/>
      <c r="P1979" s="184"/>
      <c r="Q1979" s="184"/>
      <c r="R1979" s="184"/>
      <c r="S1979" s="184"/>
      <c r="T1979" s="184"/>
      <c r="U1979" s="184"/>
      <c r="V1979" s="184"/>
      <c r="W1979" s="184"/>
      <c r="X1979" s="184"/>
      <c r="Y1979" s="184"/>
      <c r="Z1979" s="184"/>
      <c r="AA1979" s="184"/>
      <c r="AB1979" s="184"/>
      <c r="AC1979" s="184"/>
      <c r="AD1979" s="184"/>
      <c r="AE1979" s="184"/>
      <c r="AF1979" s="184"/>
      <c r="AG1979" s="184"/>
      <c r="AH1979" s="184"/>
      <c r="AI1979" s="184"/>
      <c r="AJ1979" s="285"/>
      <c r="AK1979" s="184"/>
      <c r="AL1979" s="184"/>
      <c r="AM1979" s="286"/>
      <c r="AN1979" s="287"/>
      <c r="AO1979" s="287"/>
      <c r="AP1979" s="287"/>
      <c r="AQ1979" s="295"/>
      <c r="AR1979" s="189"/>
      <c r="AS1979" s="184"/>
      <c r="AT1979" s="190"/>
      <c r="AU1979" s="341"/>
      <c r="AV1979" s="184"/>
      <c r="AW1979" s="184"/>
      <c r="AX1979" s="184"/>
      <c r="AY1979" s="184"/>
      <c r="AZ1979" s="184"/>
      <c r="BA1979" s="184"/>
      <c r="BB1979" s="186"/>
      <c r="BC1979" s="186"/>
      <c r="BD1979" s="15"/>
      <c r="BE1979" s="137" t="s">
        <v>183</v>
      </c>
      <c r="BF1979" s="146"/>
      <c r="BG1979" s="146"/>
      <c r="BH1979" s="146"/>
      <c r="BI1979" s="11" t="s">
        <v>183</v>
      </c>
      <c r="BJ1979" s="11" t="s">
        <v>183</v>
      </c>
      <c r="BK1979" s="11" t="s">
        <v>183</v>
      </c>
      <c r="BL1979" s="11" t="s">
        <v>183</v>
      </c>
      <c r="BM1979" s="11" t="s">
        <v>183</v>
      </c>
      <c r="BN1979" s="11" t="s">
        <v>183</v>
      </c>
      <c r="BO1979" s="11" t="s">
        <v>183</v>
      </c>
      <c r="BP1979" s="11" t="s">
        <v>183</v>
      </c>
      <c r="BQ1979" s="11" t="s">
        <v>183</v>
      </c>
      <c r="BR1979" s="11" t="s">
        <v>183</v>
      </c>
      <c r="BS1979" s="11" t="s">
        <v>183</v>
      </c>
      <c r="BT1979" s="11" t="s">
        <v>183</v>
      </c>
      <c r="BU1979" s="11"/>
      <c r="BV1979" s="15"/>
      <c r="BW1979" s="15"/>
      <c r="BX1979" s="15"/>
      <c r="BY1979" s="15"/>
      <c r="BZ1979" s="15"/>
      <c r="CA1979" s="15"/>
      <c r="CB1979" s="15"/>
      <c r="CC1979" s="15"/>
      <c r="CD1979" s="15"/>
      <c r="CE1979" s="15"/>
      <c r="CF1979" s="15"/>
      <c r="CG1979" s="15"/>
      <c r="CH1979" s="15"/>
      <c r="CI1979" s="15"/>
      <c r="CJ1979" s="15"/>
      <c r="CK1979" s="15"/>
      <c r="CL1979" s="15"/>
      <c r="CM1979" s="15"/>
      <c r="CN1979" s="15"/>
      <c r="CO1979" s="15"/>
      <c r="CP1979" s="15"/>
      <c r="CQ1979" s="15"/>
      <c r="CR1979" s="15"/>
      <c r="CS1979" s="15"/>
      <c r="CT1979" s="15"/>
      <c r="CU1979" s="15"/>
      <c r="CV1979" s="15"/>
      <c r="CW1979" s="15"/>
      <c r="CX1979" s="15"/>
      <c r="CY1979" s="15"/>
      <c r="CZ1979" s="15"/>
      <c r="DA1979" s="15"/>
      <c r="DB1979" s="16"/>
      <c r="DC1979" s="16"/>
      <c r="DD1979" s="16"/>
      <c r="DE1979" s="16"/>
      <c r="DF1979" s="17"/>
      <c r="DG1979" s="16"/>
      <c r="DH1979" s="16"/>
      <c r="DI1979" s="16"/>
      <c r="DJ1979" s="16"/>
      <c r="DK1979" s="16"/>
      <c r="DL1979" s="16"/>
      <c r="DM1979" s="185"/>
      <c r="DN1979" s="16"/>
      <c r="DO1979" s="16"/>
      <c r="DP1979" s="16"/>
      <c r="DQ1979" s="16"/>
      <c r="DR1979" s="16"/>
      <c r="DS1979" s="16"/>
      <c r="DT1979" s="16"/>
      <c r="DU1979" s="16"/>
      <c r="DV1979" s="16"/>
      <c r="DW1979" s="138"/>
      <c r="DX1979" s="137"/>
      <c r="DY1979" s="137"/>
      <c r="DZ1979" s="17"/>
      <c r="EA1979" s="15"/>
      <c r="EB1979" s="15"/>
      <c r="EC1979" s="15"/>
      <c r="ED1979" s="15"/>
    </row>
    <row r="1980" spans="1:134" ht="15" hidden="1" customHeight="1" x14ac:dyDescent="0.3">
      <c r="A1980" s="220"/>
      <c r="B1980" s="139"/>
      <c r="C1980" s="569" t="s">
        <v>3048</v>
      </c>
      <c r="D1980" s="193"/>
      <c r="E1980" s="193"/>
      <c r="F1980" s="193"/>
      <c r="G1980" s="193"/>
      <c r="H1980" s="193"/>
      <c r="I1980" s="193"/>
      <c r="J1980" s="193"/>
      <c r="K1980" s="193"/>
      <c r="L1980" s="193"/>
      <c r="M1980" s="193"/>
      <c r="N1980" s="193"/>
      <c r="O1980" s="193"/>
      <c r="P1980" s="193"/>
      <c r="Q1980" s="193"/>
      <c r="R1980" s="193"/>
      <c r="S1980" s="292"/>
      <c r="T1980" s="292"/>
      <c r="U1980" s="292"/>
      <c r="V1980" s="292"/>
      <c r="W1980" s="292"/>
      <c r="X1980" s="292"/>
      <c r="Y1980" s="292"/>
      <c r="Z1980" s="292"/>
      <c r="AA1980" s="292"/>
      <c r="AB1980" s="292"/>
      <c r="AC1980" s="292"/>
      <c r="AD1980" s="292"/>
      <c r="AE1980" s="292"/>
      <c r="AF1980" s="292"/>
      <c r="AG1980" s="292"/>
      <c r="AH1980" s="292"/>
      <c r="AI1980" s="292"/>
      <c r="AJ1980" s="148">
        <f>IF($DM1980=0,0,(IF(_xlfn.BITAND($DM1980, 128),"8,", "") &amp; IF(_xlfn.BITAND($DM1980,64),"7,", "") &amp; IF(_xlfn.BITAND($DM1980,7), _xlfn.BITAND($DM1980,7) &amp; ",", "") &amp; IF(_xlfn.BITAND($DM1980, 56), _xlfn.BITAND($DM1980, 56)/8, "")))</f>
        <v>0</v>
      </c>
      <c r="AK1980" s="135">
        <v>1321</v>
      </c>
      <c r="AL1980" s="135">
        <v>4</v>
      </c>
      <c r="AM1980" s="194" t="s">
        <v>165</v>
      </c>
      <c r="AN1980" s="195" t="s">
        <v>3049</v>
      </c>
      <c r="AO1980" s="195" t="s">
        <v>352</v>
      </c>
      <c r="AP1980" s="196" t="s">
        <v>3050</v>
      </c>
      <c r="AQ1980" s="140" t="s">
        <v>3051</v>
      </c>
      <c r="AR1980" s="133">
        <v>10</v>
      </c>
      <c r="AS1980" s="12" t="s">
        <v>1033</v>
      </c>
      <c r="AT1980" s="134">
        <v>10</v>
      </c>
      <c r="AU1980" s="134">
        <v>5</v>
      </c>
      <c r="AV1980" s="12" t="s">
        <v>954</v>
      </c>
      <c r="AW1980" s="135">
        <v>0</v>
      </c>
      <c r="AX1980" s="135">
        <v>0</v>
      </c>
      <c r="AY1980" s="135">
        <v>0</v>
      </c>
      <c r="AZ1980" s="135">
        <v>0</v>
      </c>
      <c r="BA1980" s="135">
        <v>0</v>
      </c>
      <c r="BB1980" s="136"/>
      <c r="BC1980" s="136"/>
      <c r="BD1980" s="15"/>
      <c r="BE1980" s="137" t="str">
        <f>IF(C1980="","",C1980)</f>
        <v>Start relay control ground short</v>
      </c>
      <c r="BF1980" s="11" t="s">
        <v>264</v>
      </c>
      <c r="BG1980" s="11" t="s">
        <v>265</v>
      </c>
      <c r="BH1980" s="11" t="s">
        <v>266</v>
      </c>
      <c r="BI1980" s="11" t="s">
        <v>1225</v>
      </c>
      <c r="BJ1980" s="11" t="s">
        <v>268</v>
      </c>
      <c r="BK1980" s="11" t="s">
        <v>269</v>
      </c>
      <c r="BL1980" s="11" t="s">
        <v>1026</v>
      </c>
      <c r="BM1980" s="11" t="s">
        <v>179</v>
      </c>
      <c r="BN1980" s="11" t="s">
        <v>182</v>
      </c>
      <c r="BO1980" s="11" t="s">
        <v>181</v>
      </c>
      <c r="BP1980" s="11" t="s">
        <v>272</v>
      </c>
      <c r="BQ1980" s="11" t="s">
        <v>182</v>
      </c>
      <c r="BR1980" s="11" t="s">
        <v>182</v>
      </c>
      <c r="BS1980" s="11" t="s">
        <v>183</v>
      </c>
      <c r="BT1980" s="11" t="s">
        <v>182</v>
      </c>
      <c r="BU1980" s="11"/>
      <c r="BV1980" s="15">
        <f>IF(UPPER(TRIM(D1980))="X",1,0)</f>
        <v>0</v>
      </c>
      <c r="BW1980" s="15">
        <f>IF(UPPER(TRIM(E1980))="X",1,0)</f>
        <v>0</v>
      </c>
      <c r="BX1980" s="15">
        <f>IF(UPPER(TRIM(F1980))="X",1,0)</f>
        <v>0</v>
      </c>
      <c r="BY1980" s="15">
        <f>IF(UPPER(TRIM(G1980))="X",1,0)</f>
        <v>0</v>
      </c>
      <c r="BZ1980" s="15">
        <f>IF(UPPER(TRIM(H1980))="X",1,0)</f>
        <v>0</v>
      </c>
      <c r="CA1980" s="15">
        <f>IF(UPPER(TRIM(J1980))="X",1,0)</f>
        <v>0</v>
      </c>
      <c r="CB1980" s="15">
        <f>IF(UPPER(TRIM(L1980))="X",1,0)</f>
        <v>0</v>
      </c>
      <c r="CC1980" s="15">
        <f>IF(UPPER(TRIM(M1980))="X",1,0)</f>
        <v>0</v>
      </c>
      <c r="CD1980" s="15">
        <f>IF(UPPER(TRIM(I1980))="X",1,0)</f>
        <v>0</v>
      </c>
      <c r="CE1980" s="15">
        <f>IF(UPPER(TRIM(K1980))="X",1,0)</f>
        <v>0</v>
      </c>
      <c r="CF1980" s="15">
        <f t="shared" ref="CF1980:DA1980" si="925">IF(UPPER(TRIM(N1980))="X",1,0)</f>
        <v>0</v>
      </c>
      <c r="CG1980" s="15">
        <f t="shared" si="925"/>
        <v>0</v>
      </c>
      <c r="CH1980" s="15">
        <f t="shared" si="925"/>
        <v>0</v>
      </c>
      <c r="CI1980" s="15">
        <f t="shared" si="925"/>
        <v>0</v>
      </c>
      <c r="CJ1980" s="15">
        <f t="shared" si="925"/>
        <v>0</v>
      </c>
      <c r="CK1980" s="15">
        <f t="shared" si="925"/>
        <v>0</v>
      </c>
      <c r="CL1980" s="15">
        <f t="shared" si="925"/>
        <v>0</v>
      </c>
      <c r="CM1980" s="15">
        <f t="shared" si="925"/>
        <v>0</v>
      </c>
      <c r="CN1980" s="15">
        <f t="shared" si="925"/>
        <v>0</v>
      </c>
      <c r="CO1980" s="15">
        <f t="shared" si="925"/>
        <v>0</v>
      </c>
      <c r="CP1980" s="15">
        <f t="shared" si="925"/>
        <v>0</v>
      </c>
      <c r="CQ1980" s="15">
        <f t="shared" si="925"/>
        <v>0</v>
      </c>
      <c r="CR1980" s="15">
        <f t="shared" si="925"/>
        <v>0</v>
      </c>
      <c r="CS1980" s="15">
        <f t="shared" si="925"/>
        <v>0</v>
      </c>
      <c r="CT1980" s="15">
        <f t="shared" si="925"/>
        <v>0</v>
      </c>
      <c r="CU1980" s="15">
        <f t="shared" si="925"/>
        <v>0</v>
      </c>
      <c r="CV1980" s="15">
        <f t="shared" si="925"/>
        <v>0</v>
      </c>
      <c r="CW1980" s="15">
        <f t="shared" si="925"/>
        <v>0</v>
      </c>
      <c r="CX1980" s="15">
        <f t="shared" si="925"/>
        <v>0</v>
      </c>
      <c r="CY1980" s="15">
        <f t="shared" si="925"/>
        <v>0</v>
      </c>
      <c r="CZ1980" s="15">
        <f t="shared" si="925"/>
        <v>0</v>
      </c>
      <c r="DA1980" s="15">
        <f t="shared" si="925"/>
        <v>0</v>
      </c>
      <c r="DB1980" s="16">
        <f>IF(UPPER(TRIM(AM1980))="P", 0, IF(UPPER(TRIM(AM1980))="C", 16384, IF(UPPER(TRIM(AM1980))="B", 32768, IF(UPPER(TRIM(AM1980))="U", 49152, -1))))</f>
        <v>0</v>
      </c>
      <c r="DC1980" s="16">
        <f>HEX2DEC(AN1980)</f>
        <v>1557</v>
      </c>
      <c r="DD1980" s="16">
        <f>IF(UPPER(TRIM(BB1980))="",0,IF(UPPER(TRIM(BB1980))="M",32,IF(UPPER(TRIM(BB1980))="H",64,IF(UPPER(TRIM(BB1980))="I",128,-1))))</f>
        <v>0</v>
      </c>
      <c r="DE1980" s="16">
        <f>IF(UPPER(TRIM(BC1980))="",0, IF(UPPER(TRIM(BC1980))="U",1,IF(UPPER(TRIM(BC1980))="A",2,IF(UPPER(TRIM(BC1980))="B1",4,IF(UPPER(TRIM(BC1980))="B2",8,IF(UPPER(TRIM(BC1980))="C",16,-1))))))</f>
        <v>0</v>
      </c>
      <c r="DF1980" s="17"/>
      <c r="DG1980" s="16">
        <v>161</v>
      </c>
      <c r="DH1980" s="16">
        <f>AK1980</f>
        <v>1321</v>
      </c>
      <c r="DI1980" s="16">
        <f>AL1980</f>
        <v>4</v>
      </c>
      <c r="DJ1980" s="16">
        <f>DB1980 + DC1980</f>
        <v>1557</v>
      </c>
      <c r="DK1980" s="16">
        <f>HEX2DEC(AO1980)</f>
        <v>17</v>
      </c>
      <c r="DL1980" s="16">
        <f>HEX2DEC(AP1980)</f>
        <v>1558</v>
      </c>
      <c r="DM1980" s="13">
        <v>0</v>
      </c>
      <c r="DN1980" s="16">
        <v>121</v>
      </c>
      <c r="DO1980" s="16">
        <f>BV1980*2^15+BW1980*2^14+BX1980*2^13+BY1980*2^12+BZ1980*2^11+CA1980*2^10+CB1980*2^9+CC1980*2^8+CD1980*2^7+CE1980*2^6+CF1980*2^5+CG1980*2^4+CH1980*2^3+CI1980*2^2+CJ1980*2^1+CK1980*2^0</f>
        <v>0</v>
      </c>
      <c r="DP1980" s="16">
        <f>CL1980*2^15+CM1980*2^14+CN1980*2^13+CO1980*2^12+CP1980*2^11+CQ1980*2^10+CR1980*2^9+CS1980*2^8+CT1980*2^7+CU1980*2^6+CV1980*2^5+CW1980*2^4+CX1980*2^3+CY1980*2^2+CZ1980*2^1+DA1980*2^0</f>
        <v>0</v>
      </c>
      <c r="DQ1980" s="16">
        <f>IF(DS1980=2,AT1980*1000,IF(DS1980&gt;2,AT1980,HEX2DEC("40000000")))</f>
        <v>10</v>
      </c>
      <c r="DR1980" s="16">
        <f>IF(DT1980=2,AU1980*1000,IF(DT1980&gt;2,AU1980,HEX2DEC("40000000")))</f>
        <v>5</v>
      </c>
      <c r="DS1980" s="16">
        <v>5</v>
      </c>
      <c r="DT1980" s="16">
        <v>5</v>
      </c>
      <c r="DU1980" s="16">
        <f>MAX(0,MIN(AX1980,3))*2^14+MAX(0,MIN(AY1980,3))*2^12+MAX(0,MIN(AZ1980,3))*2^10+MAX(0,MIN(BA1980,3))*2^8+IF(AW1980&lt;0,31,IF(AW1980&gt;30,30,AW1980))</f>
        <v>0</v>
      </c>
      <c r="DV1980" s="16">
        <f>DD1980 + DE1980</f>
        <v>0</v>
      </c>
      <c r="DW1980" s="138" t="s">
        <v>184</v>
      </c>
      <c r="DX1980" s="137" t="s">
        <v>273</v>
      </c>
      <c r="DY1980" s="137" t="s">
        <v>186</v>
      </c>
      <c r="DZ1980" s="17"/>
      <c r="EA1980" s="15"/>
      <c r="EB1980" s="15"/>
      <c r="EC1980" s="15"/>
      <c r="ED1980" s="15"/>
    </row>
    <row r="1981" spans="1:134" ht="15" customHeight="1" x14ac:dyDescent="0.3">
      <c r="A1981" s="123"/>
      <c r="B1981" s="139"/>
      <c r="C1981" s="553" t="s">
        <v>3052</v>
      </c>
      <c r="D1981" s="238" t="s">
        <v>184</v>
      </c>
      <c r="E1981" s="237"/>
      <c r="F1981" s="238"/>
      <c r="G1981" s="193" t="s">
        <v>184</v>
      </c>
      <c r="H1981" s="238"/>
      <c r="I1981" s="292"/>
      <c r="J1981" s="193" t="s">
        <v>184</v>
      </c>
      <c r="K1981" s="193" t="s">
        <v>184</v>
      </c>
      <c r="L1981" s="238"/>
      <c r="M1981" s="192"/>
      <c r="N1981" s="238"/>
      <c r="O1981" s="238"/>
      <c r="P1981" s="238"/>
      <c r="Q1981" s="238"/>
      <c r="R1981" s="238"/>
      <c r="S1981" s="238"/>
      <c r="T1981" s="238"/>
      <c r="U1981" s="238"/>
      <c r="V1981" s="238"/>
      <c r="W1981" s="238"/>
      <c r="X1981" s="238"/>
      <c r="Y1981" s="238"/>
      <c r="Z1981" s="238"/>
      <c r="AA1981" s="238"/>
      <c r="AB1981" s="238"/>
      <c r="AC1981" s="238"/>
      <c r="AD1981" s="238"/>
      <c r="AE1981" s="238"/>
      <c r="AF1981" s="238"/>
      <c r="AG1981" s="238"/>
      <c r="AH1981" s="238"/>
      <c r="AI1981" s="238"/>
      <c r="AJ1981" s="128">
        <f>IF($DM1981=0,0,(IF(_xlfn.BITAND($DM1981, 128),"8,", "") &amp; IF(_xlfn.BITAND($DM1981,64),"7,", "") &amp; IF(_xlfn.BITAND($DM1981,7), _xlfn.BITAND($DM1981,7) &amp; ",", "") &amp; IF(_xlfn.BITAND($DM1981, 56), _xlfn.BITAND($DM1981, 56)/8, "")))</f>
        <v>0</v>
      </c>
      <c r="AK1981" s="129">
        <v>1127</v>
      </c>
      <c r="AL1981" s="129">
        <v>3</v>
      </c>
      <c r="AM1981" s="130" t="s">
        <v>165</v>
      </c>
      <c r="AN1981" s="131" t="s">
        <v>3053</v>
      </c>
      <c r="AO1981" s="131" t="s">
        <v>343</v>
      </c>
      <c r="AP1981" s="302" t="s">
        <v>1022</v>
      </c>
      <c r="AQ1981" s="132" t="s">
        <v>3054</v>
      </c>
      <c r="AR1981" s="198">
        <v>4.7999908357771197</v>
      </c>
      <c r="AS1981" s="12" t="s">
        <v>346</v>
      </c>
      <c r="AT1981" s="198">
        <v>1</v>
      </c>
      <c r="AU1981" s="198">
        <v>2</v>
      </c>
      <c r="AV1981" s="12" t="s">
        <v>259</v>
      </c>
      <c r="AW1981" s="135">
        <v>0</v>
      </c>
      <c r="AX1981" s="135">
        <v>0</v>
      </c>
      <c r="AY1981" s="135">
        <v>0</v>
      </c>
      <c r="AZ1981" s="135">
        <v>0</v>
      </c>
      <c r="BA1981" s="135">
        <v>0</v>
      </c>
      <c r="BB1981" s="136"/>
      <c r="BC1981" s="136"/>
      <c r="BD1981" s="15"/>
      <c r="BE1981" s="137" t="str">
        <f>IF(C1981="","",C1981)</f>
        <v>TIP/TOP high voltage</v>
      </c>
      <c r="BF1981" s="11" t="s">
        <v>264</v>
      </c>
      <c r="BG1981" s="11" t="s">
        <v>265</v>
      </c>
      <c r="BH1981" s="11" t="s">
        <v>266</v>
      </c>
      <c r="BI1981" s="11" t="s">
        <v>525</v>
      </c>
      <c r="BJ1981" s="11" t="s">
        <v>268</v>
      </c>
      <c r="BK1981" s="11" t="s">
        <v>485</v>
      </c>
      <c r="BL1981" s="11" t="s">
        <v>350</v>
      </c>
      <c r="BM1981" s="11" t="s">
        <v>179</v>
      </c>
      <c r="BN1981" s="11" t="s">
        <v>182</v>
      </c>
      <c r="BO1981" s="11" t="s">
        <v>181</v>
      </c>
      <c r="BP1981" s="11" t="s">
        <v>272</v>
      </c>
      <c r="BQ1981" s="11" t="s">
        <v>182</v>
      </c>
      <c r="BR1981" s="11" t="s">
        <v>182</v>
      </c>
      <c r="BS1981" s="11" t="s">
        <v>183</v>
      </c>
      <c r="BT1981" s="11" t="s">
        <v>182</v>
      </c>
      <c r="BU1981" s="11"/>
      <c r="BV1981" s="15">
        <f>IF(UPPER(TRIM(D1981))="X",1,0)</f>
        <v>1</v>
      </c>
      <c r="BW1981" s="15">
        <f>IF(UPPER(TRIM(E1981))="X",1,0)</f>
        <v>0</v>
      </c>
      <c r="BX1981" s="15">
        <f>IF(UPPER(TRIM(F1981))="X",1,0)</f>
        <v>0</v>
      </c>
      <c r="BY1981" s="15">
        <f>IF(UPPER(TRIM(G1981))="X",1,0)</f>
        <v>1</v>
      </c>
      <c r="BZ1981" s="15">
        <f>IF(UPPER(TRIM(H1981))="X",1,0)</f>
        <v>0</v>
      </c>
      <c r="CA1981" s="15">
        <f>IF(UPPER(TRIM(J1981))="X",1,0)</f>
        <v>1</v>
      </c>
      <c r="CB1981" s="15">
        <f>IF(UPPER(TRIM(L1981))="X",1,0)</f>
        <v>0</v>
      </c>
      <c r="CC1981" s="15">
        <f>IF(UPPER(TRIM(M1981))="X",1,0)</f>
        <v>0</v>
      </c>
      <c r="CD1981" s="15">
        <f>IF(UPPER(TRIM(I1981))="X",1,0)</f>
        <v>0</v>
      </c>
      <c r="CE1981" s="15">
        <f>IF(UPPER(TRIM(K1981))="X",1,0)</f>
        <v>1</v>
      </c>
      <c r="CF1981" s="15">
        <f t="shared" ref="CF1981:DA1981" si="926">IF(UPPER(TRIM(N1981))="X",1,0)</f>
        <v>0</v>
      </c>
      <c r="CG1981" s="15">
        <f t="shared" si="926"/>
        <v>0</v>
      </c>
      <c r="CH1981" s="15">
        <f t="shared" si="926"/>
        <v>0</v>
      </c>
      <c r="CI1981" s="15">
        <f t="shared" si="926"/>
        <v>0</v>
      </c>
      <c r="CJ1981" s="15">
        <f t="shared" si="926"/>
        <v>0</v>
      </c>
      <c r="CK1981" s="15">
        <f t="shared" si="926"/>
        <v>0</v>
      </c>
      <c r="CL1981" s="15">
        <f t="shared" si="926"/>
        <v>0</v>
      </c>
      <c r="CM1981" s="15">
        <f t="shared" si="926"/>
        <v>0</v>
      </c>
      <c r="CN1981" s="15">
        <f t="shared" si="926"/>
        <v>0</v>
      </c>
      <c r="CO1981" s="15">
        <f t="shared" si="926"/>
        <v>0</v>
      </c>
      <c r="CP1981" s="15">
        <f t="shared" si="926"/>
        <v>0</v>
      </c>
      <c r="CQ1981" s="15">
        <f t="shared" si="926"/>
        <v>0</v>
      </c>
      <c r="CR1981" s="15">
        <f t="shared" si="926"/>
        <v>0</v>
      </c>
      <c r="CS1981" s="15">
        <f t="shared" si="926"/>
        <v>0</v>
      </c>
      <c r="CT1981" s="15">
        <f t="shared" si="926"/>
        <v>0</v>
      </c>
      <c r="CU1981" s="15">
        <f t="shared" si="926"/>
        <v>0</v>
      </c>
      <c r="CV1981" s="15">
        <f t="shared" si="926"/>
        <v>0</v>
      </c>
      <c r="CW1981" s="15">
        <f t="shared" si="926"/>
        <v>0</v>
      </c>
      <c r="CX1981" s="15">
        <f t="shared" si="926"/>
        <v>0</v>
      </c>
      <c r="CY1981" s="15">
        <f t="shared" si="926"/>
        <v>0</v>
      </c>
      <c r="CZ1981" s="15">
        <f t="shared" si="926"/>
        <v>0</v>
      </c>
      <c r="DA1981" s="15">
        <f t="shared" si="926"/>
        <v>0</v>
      </c>
      <c r="DB1981" s="16">
        <f>IF(UPPER(TRIM(AM1981))="P", 0, IF(UPPER(TRIM(AM1981))="C", 16384, IF(UPPER(TRIM(AM1981))="B", 32768, IF(UPPER(TRIM(AM1981))="U", 49152, -1))))</f>
        <v>0</v>
      </c>
      <c r="DC1981" s="16">
        <f>HEX2DEC(AN1981)</f>
        <v>565</v>
      </c>
      <c r="DD1981" s="16">
        <f>IF(UPPER(TRIM(BB1981))="",0,IF(UPPER(TRIM(BB1981))="M",32,IF(UPPER(TRIM(BB1981))="H",64,IF(UPPER(TRIM(BB1981))="I",128,-1))))</f>
        <v>0</v>
      </c>
      <c r="DE1981" s="16">
        <f>IF(UPPER(TRIM(BC1981))="",0, IF(UPPER(TRIM(BC1981))="U",1,IF(UPPER(TRIM(BC1981))="A",2,IF(UPPER(TRIM(BC1981))="B1",4,IF(UPPER(TRIM(BC1981))="B2",8,IF(UPPER(TRIM(BC1981))="C",16,-1))))))</f>
        <v>0</v>
      </c>
      <c r="DF1981" s="17"/>
      <c r="DG1981" s="16">
        <v>126</v>
      </c>
      <c r="DH1981" s="16">
        <f>AK1981</f>
        <v>1127</v>
      </c>
      <c r="DI1981" s="16">
        <f>AL1981</f>
        <v>3</v>
      </c>
      <c r="DJ1981" s="16">
        <f>DB1981 + DC1981</f>
        <v>565</v>
      </c>
      <c r="DK1981" s="16">
        <f>HEX2DEC(AO1981)</f>
        <v>18</v>
      </c>
      <c r="DL1981" s="16">
        <f>HEX2DEC(AP1981)</f>
        <v>310</v>
      </c>
      <c r="DM1981" s="128">
        <v>0</v>
      </c>
      <c r="DN1981" s="16">
        <v>85</v>
      </c>
      <c r="DO1981" s="16">
        <f>BV1981*2^15+BW1981*2^14+BX1981*2^13+BY1981*2^12+BZ1981*2^11+CA1981*2^10+CB1981*2^9+CC1981*2^8+CD1981*2^7+CE1981*2^6+CF1981*2^5+CG1981*2^4+CH1981*2^3+CI1981*2^2+CJ1981*2^1+CK1981*2^0</f>
        <v>37952</v>
      </c>
      <c r="DP1981" s="16">
        <f>CL1981*2^15+CM1981*2^14+CN1981*2^13+CO1981*2^12+CP1981*2^11+CQ1981*2^10+CR1981*2^9+CS1981*2^8+CT1981*2^7+CU1981*2^6+CV1981*2^5+CW1981*2^4+CX1981*2^3+CY1981*2^2+CZ1981*2^1+DA1981*2^0</f>
        <v>0</v>
      </c>
      <c r="DQ1981" s="16">
        <f>IF(DS1981=2,AT1981*1000,IF(DS1981&gt;2,AT1981,HEX2DEC("40000000")))</f>
        <v>1000</v>
      </c>
      <c r="DR1981" s="16">
        <f>IF(DT1981=2,AU1981*1000,IF(DT1981&gt;2,AU1981,HEX2DEC("40000000")))</f>
        <v>2000</v>
      </c>
      <c r="DS1981" s="16">
        <v>2</v>
      </c>
      <c r="DT1981" s="16">
        <v>2</v>
      </c>
      <c r="DU1981" s="16">
        <f>MAX(0,MIN(AX1981,3))*2^14+MAX(0,MIN(AY1981,3))*2^12+MAX(0,MIN(AZ1981,3))*2^10+MAX(0,MIN(BA1981,3))*2^8+IF(AW1981&lt;0,31,IF(AW1981&gt;30,30,AW1981))</f>
        <v>0</v>
      </c>
      <c r="DV1981" s="16">
        <f>DD1981 + DE1981</f>
        <v>0</v>
      </c>
      <c r="DW1981" s="138" t="s">
        <v>184</v>
      </c>
      <c r="DX1981" s="137" t="s">
        <v>273</v>
      </c>
      <c r="DY1981" s="137" t="s">
        <v>186</v>
      </c>
      <c r="DZ1981" s="17"/>
      <c r="EA1981" s="15"/>
      <c r="EB1981" s="15"/>
      <c r="EC1981" s="15"/>
      <c r="ED1981" s="15"/>
    </row>
    <row r="1982" spans="1:134" ht="15" customHeight="1" x14ac:dyDescent="0.3">
      <c r="A1982" s="342" t="s">
        <v>1456</v>
      </c>
      <c r="B1982" s="421" t="s">
        <v>3055</v>
      </c>
      <c r="C1982" s="553" t="s">
        <v>3056</v>
      </c>
      <c r="D1982" s="152" t="s">
        <v>184</v>
      </c>
      <c r="E1982" s="228"/>
      <c r="F1982" s="152"/>
      <c r="G1982" s="151" t="s">
        <v>184</v>
      </c>
      <c r="H1982" s="152"/>
      <c r="I1982" s="243"/>
      <c r="J1982" s="151"/>
      <c r="K1982" s="151" t="s">
        <v>184</v>
      </c>
      <c r="L1982" s="152"/>
      <c r="M1982" s="200"/>
      <c r="N1982" s="152"/>
      <c r="O1982" s="152"/>
      <c r="P1982" s="152"/>
      <c r="Q1982" s="152"/>
      <c r="R1982" s="152"/>
      <c r="S1982" s="152"/>
      <c r="T1982" s="152"/>
      <c r="U1982" s="152"/>
      <c r="V1982" s="152"/>
      <c r="W1982" s="152"/>
      <c r="X1982" s="152"/>
      <c r="Y1982" s="152"/>
      <c r="Z1982" s="152"/>
      <c r="AA1982" s="152"/>
      <c r="AB1982" s="152"/>
      <c r="AC1982" s="152"/>
      <c r="AD1982" s="152"/>
      <c r="AE1982" s="152"/>
      <c r="AF1982" s="152"/>
      <c r="AG1982" s="152"/>
      <c r="AH1982" s="152"/>
      <c r="AI1982" s="152"/>
      <c r="AJ1982" s="128">
        <f>IF($DM1982=0,0,(IF(_xlfn.BITAND($DM1982, 128),"8,", "") &amp; IF(_xlfn.BITAND($DM1982,64),"7,", "") &amp; IF(_xlfn.BITAND($DM1982,7), _xlfn.BITAND($DM1982,7) &amp; ",", "") &amp; IF(_xlfn.BITAND($DM1982, 56), _xlfn.BITAND($DM1982, 56)/8, "")))</f>
        <v>0</v>
      </c>
      <c r="AK1982" s="129">
        <v>1127</v>
      </c>
      <c r="AL1982" s="129">
        <v>4</v>
      </c>
      <c r="AM1982" s="130" t="s">
        <v>165</v>
      </c>
      <c r="AN1982" s="131" t="s">
        <v>3053</v>
      </c>
      <c r="AO1982" s="131" t="s">
        <v>352</v>
      </c>
      <c r="AP1982" s="131" t="s">
        <v>3057</v>
      </c>
      <c r="AQ1982" s="132" t="s">
        <v>3058</v>
      </c>
      <c r="AR1982" s="198">
        <v>0.20000916422287299</v>
      </c>
      <c r="AS1982" s="12" t="s">
        <v>346</v>
      </c>
      <c r="AT1982" s="198">
        <v>1</v>
      </c>
      <c r="AU1982" s="198">
        <v>2</v>
      </c>
      <c r="AV1982" s="12" t="s">
        <v>259</v>
      </c>
      <c r="AW1982" s="135">
        <v>0</v>
      </c>
      <c r="AX1982" s="135">
        <v>0</v>
      </c>
      <c r="AY1982" s="135">
        <v>0</v>
      </c>
      <c r="AZ1982" s="135">
        <v>0</v>
      </c>
      <c r="BA1982" s="135">
        <v>0</v>
      </c>
      <c r="BB1982" s="136"/>
      <c r="BC1982" s="136"/>
      <c r="BD1982" s="15"/>
      <c r="BE1982" s="137" t="str">
        <f>IF(C1982="","",C1982)</f>
        <v>TIP/TOP low voltage</v>
      </c>
      <c r="BF1982" s="11" t="s">
        <v>264</v>
      </c>
      <c r="BG1982" s="11" t="s">
        <v>265</v>
      </c>
      <c r="BH1982" s="11" t="s">
        <v>266</v>
      </c>
      <c r="BI1982" s="11" t="s">
        <v>525</v>
      </c>
      <c r="BJ1982" s="11" t="s">
        <v>268</v>
      </c>
      <c r="BK1982" s="11" t="s">
        <v>485</v>
      </c>
      <c r="BL1982" s="11" t="s">
        <v>350</v>
      </c>
      <c r="BM1982" s="11" t="s">
        <v>179</v>
      </c>
      <c r="BN1982" s="11" t="s">
        <v>182</v>
      </c>
      <c r="BO1982" s="11" t="s">
        <v>181</v>
      </c>
      <c r="BP1982" s="11" t="s">
        <v>272</v>
      </c>
      <c r="BQ1982" s="11" t="s">
        <v>182</v>
      </c>
      <c r="BR1982" s="11" t="s">
        <v>182</v>
      </c>
      <c r="BS1982" s="11" t="s">
        <v>183</v>
      </c>
      <c r="BT1982" s="11" t="s">
        <v>182</v>
      </c>
      <c r="BU1982" s="11"/>
      <c r="BV1982" s="15">
        <f>IF(UPPER(TRIM(D1982))="X",1,0)</f>
        <v>1</v>
      </c>
      <c r="BW1982" s="15">
        <f>IF(UPPER(TRIM(E1982))="X",1,0)</f>
        <v>0</v>
      </c>
      <c r="BX1982" s="15">
        <f>IF(UPPER(TRIM(F1982))="X",1,0)</f>
        <v>0</v>
      </c>
      <c r="BY1982" s="15">
        <f>IF(UPPER(TRIM(G1982))="X",1,0)</f>
        <v>1</v>
      </c>
      <c r="BZ1982" s="15">
        <f>IF(UPPER(TRIM(H1982))="X",1,0)</f>
        <v>0</v>
      </c>
      <c r="CA1982" s="15">
        <f>IF(UPPER(TRIM(J1982))="X",1,0)</f>
        <v>0</v>
      </c>
      <c r="CB1982" s="15">
        <f>IF(UPPER(TRIM(L1982))="X",1,0)</f>
        <v>0</v>
      </c>
      <c r="CC1982" s="15">
        <f>IF(UPPER(TRIM(M1982))="X",1,0)</f>
        <v>0</v>
      </c>
      <c r="CD1982" s="15">
        <f>IF(UPPER(TRIM(I1982))="X",1,0)</f>
        <v>0</v>
      </c>
      <c r="CE1982" s="15">
        <f>IF(UPPER(TRIM(K1982))="X",1,0)</f>
        <v>1</v>
      </c>
      <c r="CF1982" s="15">
        <f t="shared" ref="CF1982:DA1982" si="927">IF(UPPER(TRIM(N1982))="X",1,0)</f>
        <v>0</v>
      </c>
      <c r="CG1982" s="15">
        <f t="shared" si="927"/>
        <v>0</v>
      </c>
      <c r="CH1982" s="15">
        <f t="shared" si="927"/>
        <v>0</v>
      </c>
      <c r="CI1982" s="15">
        <f t="shared" si="927"/>
        <v>0</v>
      </c>
      <c r="CJ1982" s="15">
        <f t="shared" si="927"/>
        <v>0</v>
      </c>
      <c r="CK1982" s="15">
        <f t="shared" si="927"/>
        <v>0</v>
      </c>
      <c r="CL1982" s="15">
        <f t="shared" si="927"/>
        <v>0</v>
      </c>
      <c r="CM1982" s="15">
        <f t="shared" si="927"/>
        <v>0</v>
      </c>
      <c r="CN1982" s="15">
        <f t="shared" si="927"/>
        <v>0</v>
      </c>
      <c r="CO1982" s="15">
        <f t="shared" si="927"/>
        <v>0</v>
      </c>
      <c r="CP1982" s="15">
        <f t="shared" si="927"/>
        <v>0</v>
      </c>
      <c r="CQ1982" s="15">
        <f t="shared" si="927"/>
        <v>0</v>
      </c>
      <c r="CR1982" s="15">
        <f t="shared" si="927"/>
        <v>0</v>
      </c>
      <c r="CS1982" s="15">
        <f t="shared" si="927"/>
        <v>0</v>
      </c>
      <c r="CT1982" s="15">
        <f t="shared" si="927"/>
        <v>0</v>
      </c>
      <c r="CU1982" s="15">
        <f t="shared" si="927"/>
        <v>0</v>
      </c>
      <c r="CV1982" s="15">
        <f t="shared" si="927"/>
        <v>0</v>
      </c>
      <c r="CW1982" s="15">
        <f t="shared" si="927"/>
        <v>0</v>
      </c>
      <c r="CX1982" s="15">
        <f t="shared" si="927"/>
        <v>0</v>
      </c>
      <c r="CY1982" s="15">
        <f t="shared" si="927"/>
        <v>0</v>
      </c>
      <c r="CZ1982" s="15">
        <f t="shared" si="927"/>
        <v>0</v>
      </c>
      <c r="DA1982" s="15">
        <f t="shared" si="927"/>
        <v>0</v>
      </c>
      <c r="DB1982" s="16">
        <f>IF(UPPER(TRIM(AM1982))="P", 0, IF(UPPER(TRIM(AM1982))="C", 16384, IF(UPPER(TRIM(AM1982))="B", 32768, IF(UPPER(TRIM(AM1982))="U", 49152, -1))))</f>
        <v>0</v>
      </c>
      <c r="DC1982" s="16">
        <f>HEX2DEC(AN1982)</f>
        <v>565</v>
      </c>
      <c r="DD1982" s="16">
        <f>IF(UPPER(TRIM(BB1982))="",0,IF(UPPER(TRIM(BB1982))="M",32,IF(UPPER(TRIM(BB1982))="H",64,IF(UPPER(TRIM(BB1982))="I",128,-1))))</f>
        <v>0</v>
      </c>
      <c r="DE1982" s="16">
        <f>IF(UPPER(TRIM(BC1982))="",0, IF(UPPER(TRIM(BC1982))="U",1,IF(UPPER(TRIM(BC1982))="A",2,IF(UPPER(TRIM(BC1982))="B1",4,IF(UPPER(TRIM(BC1982))="B2",8,IF(UPPER(TRIM(BC1982))="C",16,-1))))))</f>
        <v>0</v>
      </c>
      <c r="DF1982" s="17"/>
      <c r="DG1982" s="16">
        <v>127</v>
      </c>
      <c r="DH1982" s="16">
        <f>AK1982</f>
        <v>1127</v>
      </c>
      <c r="DI1982" s="16">
        <f>AL1982</f>
        <v>4</v>
      </c>
      <c r="DJ1982" s="16">
        <f>DB1982 + DC1982</f>
        <v>565</v>
      </c>
      <c r="DK1982" s="16">
        <f>HEX2DEC(AO1982)</f>
        <v>17</v>
      </c>
      <c r="DL1982" s="16">
        <f>HEX2DEC(AP1982)</f>
        <v>311</v>
      </c>
      <c r="DM1982" s="128">
        <v>0</v>
      </c>
      <c r="DN1982" s="16">
        <v>86</v>
      </c>
      <c r="DO1982" s="16">
        <f>BV1982*2^15+BW1982*2^14+BX1982*2^13+BY1982*2^12+BZ1982*2^11+CA1982*2^10+CB1982*2^9+CC1982*2^8+CD1982*2^7+CE1982*2^6+CF1982*2^5+CG1982*2^4+CH1982*2^3+CI1982*2^2+CJ1982*2^1+CK1982*2^0</f>
        <v>36928</v>
      </c>
      <c r="DP1982" s="16">
        <f>CL1982*2^15+CM1982*2^14+CN1982*2^13+CO1982*2^12+CP1982*2^11+CQ1982*2^10+CR1982*2^9+CS1982*2^8+CT1982*2^7+CU1982*2^6+CV1982*2^5+CW1982*2^4+CX1982*2^3+CY1982*2^2+CZ1982*2^1+DA1982*2^0</f>
        <v>0</v>
      </c>
      <c r="DQ1982" s="16">
        <f>IF(DS1982=2,AT1982*1000,IF(DS1982&gt;2,AT1982,HEX2DEC("40000000")))</f>
        <v>1000</v>
      </c>
      <c r="DR1982" s="16">
        <f>IF(DT1982=2,AU1982*1000,IF(DT1982&gt;2,AU1982,HEX2DEC("40000000")))</f>
        <v>2000</v>
      </c>
      <c r="DS1982" s="16">
        <v>2</v>
      </c>
      <c r="DT1982" s="16">
        <v>2</v>
      </c>
      <c r="DU1982" s="16">
        <f>MAX(0,MIN(AX1982,3))*2^14+MAX(0,MIN(AY1982,3))*2^12+MAX(0,MIN(AZ1982,3))*2^10+MAX(0,MIN(BA1982,3))*2^8+IF(AW1982&lt;0,31,IF(AW1982&gt;30,30,AW1982))</f>
        <v>0</v>
      </c>
      <c r="DV1982" s="16">
        <f>DD1982 + DE1982</f>
        <v>0</v>
      </c>
      <c r="DW1982" s="138" t="s">
        <v>184</v>
      </c>
      <c r="DX1982" s="137" t="s">
        <v>273</v>
      </c>
      <c r="DY1982" s="137" t="s">
        <v>186</v>
      </c>
      <c r="DZ1982" s="17"/>
      <c r="EA1982" s="15"/>
      <c r="EB1982" s="15"/>
      <c r="EC1982" s="15"/>
      <c r="ED1982" s="15"/>
    </row>
    <row r="1983" spans="1:134" ht="15" customHeight="1" x14ac:dyDescent="0.3">
      <c r="A1983" s="220"/>
      <c r="B1983" s="139"/>
      <c r="C1983" s="553" t="s">
        <v>3059</v>
      </c>
      <c r="D1983" s="152" t="s">
        <v>184</v>
      </c>
      <c r="E1983" s="228"/>
      <c r="F1983" s="152"/>
      <c r="G1983" s="151" t="s">
        <v>184</v>
      </c>
      <c r="H1983" s="152"/>
      <c r="I1983" s="151"/>
      <c r="J1983" s="151"/>
      <c r="K1983" s="151" t="s">
        <v>184</v>
      </c>
      <c r="L1983" s="241"/>
      <c r="M1983" s="151"/>
      <c r="N1983" s="228"/>
      <c r="O1983" s="152"/>
      <c r="P1983" s="152"/>
      <c r="Q1983" s="152"/>
      <c r="R1983" s="152"/>
      <c r="S1983" s="152"/>
      <c r="T1983" s="152"/>
      <c r="U1983" s="152"/>
      <c r="V1983" s="152"/>
      <c r="W1983" s="152"/>
      <c r="X1983" s="152"/>
      <c r="Y1983" s="152"/>
      <c r="Z1983" s="152"/>
      <c r="AA1983" s="152"/>
      <c r="AB1983" s="152"/>
      <c r="AC1983" s="152"/>
      <c r="AD1983" s="152"/>
      <c r="AE1983" s="152"/>
      <c r="AF1983" s="152"/>
      <c r="AG1983" s="152"/>
      <c r="AH1983" s="152"/>
      <c r="AI1983" s="152"/>
      <c r="AJ1983" s="128">
        <f>IF($DM1983=0,0,(IF(_xlfn.BITAND($DM1983, 128),"8,", "") &amp; IF(_xlfn.BITAND($DM1983,64),"7,", "") &amp; IF(_xlfn.BITAND($DM1983,7), _xlfn.BITAND($DM1983,7) &amp; ",", "") &amp; IF(_xlfn.BITAND($DM1983, 56), _xlfn.BITAND($DM1983, 56)/8, "")))</f>
        <v>0</v>
      </c>
      <c r="AK1983" s="129">
        <v>1692</v>
      </c>
      <c r="AL1983" s="129">
        <v>2</v>
      </c>
      <c r="AM1983" s="130" t="s">
        <v>165</v>
      </c>
      <c r="AN1983" s="131" t="s">
        <v>3053</v>
      </c>
      <c r="AO1983" s="131" t="s">
        <v>356</v>
      </c>
      <c r="AP1983" s="302" t="s">
        <v>3060</v>
      </c>
      <c r="AQ1983" s="132" t="s">
        <v>3061</v>
      </c>
      <c r="AR1983" s="147">
        <v>16</v>
      </c>
      <c r="AS1983" s="142" t="s">
        <v>194</v>
      </c>
      <c r="AT1983" s="198">
        <v>2</v>
      </c>
      <c r="AU1983" s="198">
        <v>2</v>
      </c>
      <c r="AV1983" s="12" t="s">
        <v>259</v>
      </c>
      <c r="AW1983" s="135">
        <v>0</v>
      </c>
      <c r="AX1983" s="135">
        <v>0</v>
      </c>
      <c r="AY1983" s="135">
        <v>0</v>
      </c>
      <c r="AZ1983" s="135">
        <v>0</v>
      </c>
      <c r="BA1983" s="135">
        <v>0</v>
      </c>
      <c r="BB1983" s="136"/>
      <c r="BC1983" s="136"/>
      <c r="BD1983" s="15"/>
      <c r="BE1983" s="137" t="str">
        <f>IF(C1983="","",C1983)</f>
        <v>TIP/TOP active</v>
      </c>
      <c r="BF1983" s="11" t="s">
        <v>264</v>
      </c>
      <c r="BG1983" s="11" t="s">
        <v>265</v>
      </c>
      <c r="BH1983" s="11" t="s">
        <v>266</v>
      </c>
      <c r="BI1983" s="146" t="s">
        <v>484</v>
      </c>
      <c r="BJ1983" s="11" t="s">
        <v>268</v>
      </c>
      <c r="BK1983" s="11" t="s">
        <v>485</v>
      </c>
      <c r="BL1983" s="11" t="s">
        <v>486</v>
      </c>
      <c r="BM1983" s="11" t="s">
        <v>323</v>
      </c>
      <c r="BN1983" s="11" t="s">
        <v>182</v>
      </c>
      <c r="BO1983" s="11" t="s">
        <v>181</v>
      </c>
      <c r="BP1983" s="11" t="s">
        <v>272</v>
      </c>
      <c r="BQ1983" s="11" t="s">
        <v>180</v>
      </c>
      <c r="BR1983" s="11" t="s">
        <v>182</v>
      </c>
      <c r="BS1983" s="11" t="s">
        <v>183</v>
      </c>
      <c r="BT1983" s="11" t="s">
        <v>182</v>
      </c>
      <c r="BU1983" s="11"/>
      <c r="BV1983" s="15">
        <f>IF(UPPER(TRIM(D1983))="X",1,0)</f>
        <v>1</v>
      </c>
      <c r="BW1983" s="15">
        <f>IF(UPPER(TRIM(E1983))="X",1,0)</f>
        <v>0</v>
      </c>
      <c r="BX1983" s="15">
        <f>IF(UPPER(TRIM(F1983))="X",1,0)</f>
        <v>0</v>
      </c>
      <c r="BY1983" s="15">
        <f>IF(UPPER(TRIM(G1983))="X",1,0)</f>
        <v>1</v>
      </c>
      <c r="BZ1983" s="15">
        <f>IF(UPPER(TRIM(H1983))="X",1,0)</f>
        <v>0</v>
      </c>
      <c r="CA1983" s="15">
        <f>IF(UPPER(TRIM(J1983))="X",1,0)</f>
        <v>0</v>
      </c>
      <c r="CB1983" s="15">
        <f>IF(UPPER(TRIM(L1983))="X",1,0)</f>
        <v>0</v>
      </c>
      <c r="CC1983" s="15">
        <f>IF(UPPER(TRIM(M1983))="X",1,0)</f>
        <v>0</v>
      </c>
      <c r="CD1983" s="15">
        <f>IF(UPPER(TRIM(I1983))="X",1,0)</f>
        <v>0</v>
      </c>
      <c r="CE1983" s="15">
        <f>IF(UPPER(TRIM(K1983))="X",1,0)</f>
        <v>1</v>
      </c>
      <c r="CF1983" s="15">
        <f t="shared" ref="CF1983:DA1983" si="928">IF(UPPER(TRIM(N1983))="X",1,0)</f>
        <v>0</v>
      </c>
      <c r="CG1983" s="15">
        <f t="shared" si="928"/>
        <v>0</v>
      </c>
      <c r="CH1983" s="15">
        <f t="shared" si="928"/>
        <v>0</v>
      </c>
      <c r="CI1983" s="15">
        <f t="shared" si="928"/>
        <v>0</v>
      </c>
      <c r="CJ1983" s="15">
        <f t="shared" si="928"/>
        <v>0</v>
      </c>
      <c r="CK1983" s="15">
        <f t="shared" si="928"/>
        <v>0</v>
      </c>
      <c r="CL1983" s="15">
        <f t="shared" si="928"/>
        <v>0</v>
      </c>
      <c r="CM1983" s="15">
        <f t="shared" si="928"/>
        <v>0</v>
      </c>
      <c r="CN1983" s="15">
        <f t="shared" si="928"/>
        <v>0</v>
      </c>
      <c r="CO1983" s="15">
        <f t="shared" si="928"/>
        <v>0</v>
      </c>
      <c r="CP1983" s="15">
        <f t="shared" si="928"/>
        <v>0</v>
      </c>
      <c r="CQ1983" s="15">
        <f t="shared" si="928"/>
        <v>0</v>
      </c>
      <c r="CR1983" s="15">
        <f t="shared" si="928"/>
        <v>0</v>
      </c>
      <c r="CS1983" s="15">
        <f t="shared" si="928"/>
        <v>0</v>
      </c>
      <c r="CT1983" s="15">
        <f t="shared" si="928"/>
        <v>0</v>
      </c>
      <c r="CU1983" s="15">
        <f t="shared" si="928"/>
        <v>0</v>
      </c>
      <c r="CV1983" s="15">
        <f t="shared" si="928"/>
        <v>0</v>
      </c>
      <c r="CW1983" s="15">
        <f t="shared" si="928"/>
        <v>0</v>
      </c>
      <c r="CX1983" s="15">
        <f t="shared" si="928"/>
        <v>0</v>
      </c>
      <c r="CY1983" s="15">
        <f t="shared" si="928"/>
        <v>0</v>
      </c>
      <c r="CZ1983" s="15">
        <f t="shared" si="928"/>
        <v>0</v>
      </c>
      <c r="DA1983" s="15">
        <f t="shared" si="928"/>
        <v>0</v>
      </c>
      <c r="DB1983" s="16">
        <f>IF(UPPER(TRIM(AM1983))="P", 0, IF(UPPER(TRIM(AM1983))="C", 16384, IF(UPPER(TRIM(AM1983))="B", 32768, IF(UPPER(TRIM(AM1983))="U", 49152, -1))))</f>
        <v>0</v>
      </c>
      <c r="DC1983" s="16">
        <f>HEX2DEC(AN1983)</f>
        <v>565</v>
      </c>
      <c r="DD1983" s="16">
        <f>IF(UPPER(TRIM(BB1983))="",0,IF(UPPER(TRIM(BB1983))="M",32,IF(UPPER(TRIM(BB1983))="H",64,IF(UPPER(TRIM(BB1983))="I",128,-1))))</f>
        <v>0</v>
      </c>
      <c r="DE1983" s="16">
        <f>IF(UPPER(TRIM(BC1983))="",0, IF(UPPER(TRIM(BC1983))="U",1,IF(UPPER(TRIM(BC1983))="A",2,IF(UPPER(TRIM(BC1983))="B1",4,IF(UPPER(TRIM(BC1983))="B2",8,IF(UPPER(TRIM(BC1983))="C",16,-1))))))</f>
        <v>0</v>
      </c>
      <c r="DF1983" s="17"/>
      <c r="DG1983" s="16">
        <v>145</v>
      </c>
      <c r="DH1983" s="16">
        <f>AK1983</f>
        <v>1692</v>
      </c>
      <c r="DI1983" s="16">
        <f>AL1983</f>
        <v>2</v>
      </c>
      <c r="DJ1983" s="16">
        <f>DB1983 + DC1983</f>
        <v>565</v>
      </c>
      <c r="DK1983" s="16">
        <f>HEX2DEC(AO1983)</f>
        <v>28</v>
      </c>
      <c r="DL1983" s="16">
        <f>HEX2DEC(AP1983)</f>
        <v>566</v>
      </c>
      <c r="DM1983" s="128">
        <v>0</v>
      </c>
      <c r="DN1983" s="16">
        <v>105</v>
      </c>
      <c r="DO1983" s="16">
        <f>BV1983*2^15+BW1983*2^14+BX1983*2^13+BY1983*2^12+BZ1983*2^11+CA1983*2^10+CB1983*2^9+CC1983*2^8+CD1983*2^7+CE1983*2^6+CF1983*2^5+CG1983*2^4+CH1983*2^3+CI1983*2^2+CJ1983*2^1+CK1983*2^0</f>
        <v>36928</v>
      </c>
      <c r="DP1983" s="16">
        <f>CL1983*2^15+CM1983*2^14+CN1983*2^13+CO1983*2^12+CP1983*2^11+CQ1983*2^10+CR1983*2^9+CS1983*2^8+CT1983*2^7+CU1983*2^6+CV1983*2^5+CW1983*2^4+CX1983*2^3+CY1983*2^2+CZ1983*2^1+DA1983*2^0</f>
        <v>0</v>
      </c>
      <c r="DQ1983" s="16">
        <f>IF(DS1983=2,AT1983*1000,IF(DS1983&gt;2,AT1983,HEX2DEC("40000000")))</f>
        <v>2000</v>
      </c>
      <c r="DR1983" s="16">
        <f>IF(DT1983=2,AU1983*1000,IF(DT1983&gt;2,AU1983,HEX2DEC("40000000")))</f>
        <v>2000</v>
      </c>
      <c r="DS1983" s="16">
        <v>2</v>
      </c>
      <c r="DT1983" s="16">
        <v>2</v>
      </c>
      <c r="DU1983" s="16">
        <f>MAX(0,MIN(AX1983,3))*2^14+MAX(0,MIN(AY1983,3))*2^12+MAX(0,MIN(AZ1983,3))*2^10+MAX(0,MIN(BA1983,3))*2^8+IF(AW1983&lt;0,31,IF(AW1983&gt;30,30,AW1983))</f>
        <v>0</v>
      </c>
      <c r="DV1983" s="16">
        <f>DD1983 + DE1983</f>
        <v>0</v>
      </c>
      <c r="DW1983" s="138" t="s">
        <v>184</v>
      </c>
      <c r="DX1983" s="137" t="s">
        <v>273</v>
      </c>
      <c r="DY1983" s="137" t="s">
        <v>186</v>
      </c>
      <c r="DZ1983" s="17"/>
      <c r="EA1983" s="15"/>
      <c r="EB1983" s="15"/>
      <c r="EC1983" s="15"/>
      <c r="ED1983" s="15"/>
    </row>
    <row r="1984" spans="1:134" ht="15" customHeight="1" x14ac:dyDescent="0.3">
      <c r="A1984" s="220"/>
      <c r="B1984" s="139"/>
      <c r="C1984" s="553" t="s">
        <v>3062</v>
      </c>
      <c r="D1984" s="193" t="s">
        <v>184</v>
      </c>
      <c r="E1984" s="238"/>
      <c r="F1984" s="238"/>
      <c r="G1984" s="193" t="s">
        <v>184</v>
      </c>
      <c r="H1984" s="238"/>
      <c r="I1984" s="193"/>
      <c r="J1984" s="193" t="s">
        <v>184</v>
      </c>
      <c r="K1984" s="238"/>
      <c r="L1984" s="238"/>
      <c r="M1984" s="238"/>
      <c r="N1984" s="238"/>
      <c r="O1984" s="238"/>
      <c r="P1984" s="238"/>
      <c r="Q1984" s="238"/>
      <c r="R1984" s="238"/>
      <c r="S1984" s="238"/>
      <c r="T1984" s="238"/>
      <c r="U1984" s="238"/>
      <c r="V1984" s="238"/>
      <c r="W1984" s="238"/>
      <c r="X1984" s="238"/>
      <c r="Y1984" s="238"/>
      <c r="Z1984" s="238"/>
      <c r="AA1984" s="238"/>
      <c r="AB1984" s="238"/>
      <c r="AC1984" s="238"/>
      <c r="AD1984" s="238"/>
      <c r="AE1984" s="238"/>
      <c r="AF1984" s="238"/>
      <c r="AG1984" s="238"/>
      <c r="AH1984" s="238"/>
      <c r="AI1984" s="238"/>
      <c r="AJ1984" s="128">
        <f>IF($DM1984=0,0,(IF(_xlfn.BITAND($DM1984, 128),"8,", "") &amp; IF(_xlfn.BITAND($DM1984,64),"7,", "") &amp; IF(_xlfn.BITAND($DM1984,7), _xlfn.BITAND($DM1984,7) &amp; ",", "") &amp; IF(_xlfn.BITAND($DM1984, 56), _xlfn.BITAND($DM1984, 56)/8, "")))</f>
        <v>0</v>
      </c>
      <c r="AK1984" s="129">
        <v>1079</v>
      </c>
      <c r="AL1984" s="129">
        <v>3</v>
      </c>
      <c r="AM1984" s="130" t="s">
        <v>165</v>
      </c>
      <c r="AN1984" s="131" t="s">
        <v>3063</v>
      </c>
      <c r="AO1984" s="131" t="s">
        <v>343</v>
      </c>
      <c r="AP1984" s="131" t="s">
        <v>3064</v>
      </c>
      <c r="AQ1984" s="132" t="s">
        <v>3065</v>
      </c>
      <c r="AR1984" s="261">
        <v>5.40003360215053</v>
      </c>
      <c r="AS1984" s="12" t="s">
        <v>346</v>
      </c>
      <c r="AT1984" s="198">
        <v>1</v>
      </c>
      <c r="AU1984" s="198">
        <v>2</v>
      </c>
      <c r="AV1984" s="12" t="s">
        <v>259</v>
      </c>
      <c r="AW1984" s="135">
        <v>0</v>
      </c>
      <c r="AX1984" s="135">
        <v>0</v>
      </c>
      <c r="AY1984" s="135">
        <v>0</v>
      </c>
      <c r="AZ1984" s="135">
        <v>0</v>
      </c>
      <c r="BA1984" s="135">
        <v>0</v>
      </c>
      <c r="BB1984" s="136"/>
      <c r="BC1984" s="136"/>
      <c r="BD1984" s="15"/>
      <c r="BE1984" s="137" t="str">
        <f>IF(C1984="","",C1984)</f>
        <v>5VE1 high voltage</v>
      </c>
      <c r="BF1984" s="11" t="s">
        <v>264</v>
      </c>
      <c r="BG1984" s="11" t="s">
        <v>265</v>
      </c>
      <c r="BH1984" s="11" t="s">
        <v>266</v>
      </c>
      <c r="BI1984" s="11" t="s">
        <v>525</v>
      </c>
      <c r="BJ1984" s="11" t="s">
        <v>268</v>
      </c>
      <c r="BK1984" s="11" t="s">
        <v>485</v>
      </c>
      <c r="BL1984" s="11" t="s">
        <v>350</v>
      </c>
      <c r="BM1984" s="11" t="s">
        <v>179</v>
      </c>
      <c r="BN1984" s="11" t="s">
        <v>182</v>
      </c>
      <c r="BO1984" s="11" t="s">
        <v>181</v>
      </c>
      <c r="BP1984" s="11" t="s">
        <v>272</v>
      </c>
      <c r="BQ1984" s="11" t="s">
        <v>182</v>
      </c>
      <c r="BR1984" s="11" t="s">
        <v>182</v>
      </c>
      <c r="BS1984" s="11" t="s">
        <v>183</v>
      </c>
      <c r="BT1984" s="11" t="s">
        <v>182</v>
      </c>
      <c r="BU1984" s="11"/>
      <c r="BV1984" s="15">
        <f t="shared" ref="BV1984:BZ1985" si="929">IF(UPPER(TRIM(D1984))="X",1,0)</f>
        <v>1</v>
      </c>
      <c r="BW1984" s="15">
        <f t="shared" si="929"/>
        <v>0</v>
      </c>
      <c r="BX1984" s="15">
        <f t="shared" si="929"/>
        <v>0</v>
      </c>
      <c r="BY1984" s="15">
        <f t="shared" si="929"/>
        <v>1</v>
      </c>
      <c r="BZ1984" s="15">
        <f t="shared" si="929"/>
        <v>0</v>
      </c>
      <c r="CA1984" s="15">
        <f>IF(UPPER(TRIM(J1984))="X",1,0)</f>
        <v>1</v>
      </c>
      <c r="CB1984" s="15">
        <f>IF(UPPER(TRIM(L1984))="X",1,0)</f>
        <v>0</v>
      </c>
      <c r="CC1984" s="15">
        <f>IF(UPPER(TRIM(M1984))="X",1,0)</f>
        <v>0</v>
      </c>
      <c r="CD1984" s="15">
        <f>IF(UPPER(TRIM(I1984))="X",1,0)</f>
        <v>0</v>
      </c>
      <c r="CE1984" s="15">
        <f>IF(UPPER(TRIM(K1984))="X",1,0)</f>
        <v>0</v>
      </c>
      <c r="CF1984" s="15">
        <f t="shared" ref="CF1984:CU1985" si="930">IF(UPPER(TRIM(N1984))="X",1,0)</f>
        <v>0</v>
      </c>
      <c r="CG1984" s="15">
        <f t="shared" si="930"/>
        <v>0</v>
      </c>
      <c r="CH1984" s="15">
        <f t="shared" si="930"/>
        <v>0</v>
      </c>
      <c r="CI1984" s="15">
        <f t="shared" si="930"/>
        <v>0</v>
      </c>
      <c r="CJ1984" s="15">
        <f t="shared" si="930"/>
        <v>0</v>
      </c>
      <c r="CK1984" s="15">
        <f t="shared" si="930"/>
        <v>0</v>
      </c>
      <c r="CL1984" s="15">
        <f t="shared" si="930"/>
        <v>0</v>
      </c>
      <c r="CM1984" s="15">
        <f t="shared" si="930"/>
        <v>0</v>
      </c>
      <c r="CN1984" s="15">
        <f t="shared" si="930"/>
        <v>0</v>
      </c>
      <c r="CO1984" s="15">
        <f t="shared" si="930"/>
        <v>0</v>
      </c>
      <c r="CP1984" s="15">
        <f t="shared" si="930"/>
        <v>0</v>
      </c>
      <c r="CQ1984" s="15">
        <f t="shared" si="930"/>
        <v>0</v>
      </c>
      <c r="CR1984" s="15">
        <f t="shared" si="930"/>
        <v>0</v>
      </c>
      <c r="CS1984" s="15">
        <f t="shared" si="930"/>
        <v>0</v>
      </c>
      <c r="CT1984" s="15">
        <f t="shared" si="930"/>
        <v>0</v>
      </c>
      <c r="CU1984" s="15">
        <f t="shared" si="930"/>
        <v>0</v>
      </c>
      <c r="CV1984" s="15">
        <f t="shared" ref="CP1984:DA1985" si="931">IF(UPPER(TRIM(AD1984))="X",1,0)</f>
        <v>0</v>
      </c>
      <c r="CW1984" s="15">
        <f t="shared" si="931"/>
        <v>0</v>
      </c>
      <c r="CX1984" s="15">
        <f t="shared" si="931"/>
        <v>0</v>
      </c>
      <c r="CY1984" s="15">
        <f t="shared" si="931"/>
        <v>0</v>
      </c>
      <c r="CZ1984" s="15">
        <f t="shared" si="931"/>
        <v>0</v>
      </c>
      <c r="DA1984" s="15">
        <f t="shared" si="931"/>
        <v>0</v>
      </c>
      <c r="DB1984" s="16">
        <f>IF(UPPER(TRIM(AM1984))="P", 0, IF(UPPER(TRIM(AM1984))="C", 16384, IF(UPPER(TRIM(AM1984))="B", 32768, IF(UPPER(TRIM(AM1984))="U", 49152, -1))))</f>
        <v>0</v>
      </c>
      <c r="DC1984" s="16">
        <f>HEX2DEC(AN1984)</f>
        <v>1601</v>
      </c>
      <c r="DD1984" s="16">
        <f>IF(UPPER(TRIM(BB1984))="",0,IF(UPPER(TRIM(BB1984))="M",32,IF(UPPER(TRIM(BB1984))="H",64,IF(UPPER(TRIM(BB1984))="I",128,-1))))</f>
        <v>0</v>
      </c>
      <c r="DE1984" s="16">
        <f>IF(UPPER(TRIM(BC1984))="",0, IF(UPPER(TRIM(BC1984))="U",1,IF(UPPER(TRIM(BC1984))="A",2,IF(UPPER(TRIM(BC1984))="B1",4,IF(UPPER(TRIM(BC1984))="B2",8,IF(UPPER(TRIM(BC1984))="C",16,-1))))))</f>
        <v>0</v>
      </c>
      <c r="DF1984" s="17"/>
      <c r="DG1984" s="16">
        <v>11</v>
      </c>
      <c r="DH1984" s="16">
        <f>AK1984</f>
        <v>1079</v>
      </c>
      <c r="DI1984" s="16">
        <f>AL1984</f>
        <v>3</v>
      </c>
      <c r="DJ1984" s="16">
        <f>DB1984 + DC1984</f>
        <v>1601</v>
      </c>
      <c r="DK1984" s="16">
        <f>HEX2DEC(AO1984)</f>
        <v>18</v>
      </c>
      <c r="DL1984" s="16">
        <f>HEX2DEC(AP1984)</f>
        <v>1330</v>
      </c>
      <c r="DM1984" s="128">
        <v>0</v>
      </c>
      <c r="DN1984" s="16">
        <v>16</v>
      </c>
      <c r="DO1984" s="16">
        <f>BV1984*2^15+BW1984*2^14+BX1984*2^13+BY1984*2^12+BZ1984*2^11+CA1984*2^10+CB1984*2^9+CC1984*2^8+CD1984*2^7+CE1984*2^6+CF1984*2^5+CG1984*2^4+CH1984*2^3+CI1984*2^2+CJ1984*2^1+CK1984*2^0</f>
        <v>37888</v>
      </c>
      <c r="DP1984" s="16">
        <f>CL1984*2^15+CM1984*2^14+CN1984*2^13+CO1984*2^12+CP1984*2^11+CQ1984*2^10+CR1984*2^9+CS1984*2^8+CT1984*2^7+CU1984*2^6+CV1984*2^5+CW1984*2^4+CX1984*2^3+CY1984*2^2+CZ1984*2^1+DA1984*2^0</f>
        <v>0</v>
      </c>
      <c r="DQ1984" s="16">
        <f>IF(DS1984=2,AT1984*1000,IF(DS1984&gt;2,AT1984,HEX2DEC("40000000")))</f>
        <v>1000</v>
      </c>
      <c r="DR1984" s="16">
        <f>IF(DT1984=2,AU1984*1000,IF(DT1984&gt;2,AU1984,HEX2DEC("40000000")))</f>
        <v>2000</v>
      </c>
      <c r="DS1984" s="16">
        <v>2</v>
      </c>
      <c r="DT1984" s="16">
        <v>2</v>
      </c>
      <c r="DU1984" s="16">
        <f>MAX(0,MIN(AX1984,3))*2^14+MAX(0,MIN(AY1984,3))*2^12+MAX(0,MIN(AZ1984,3))*2^10+MAX(0,MIN(BA1984,3))*2^8+IF(AW1984&lt;0,31,IF(AW1984&gt;30,30,AW1984))</f>
        <v>0</v>
      </c>
      <c r="DV1984" s="16">
        <f>DD1984 + DE1984</f>
        <v>0</v>
      </c>
      <c r="DW1984" s="138" t="s">
        <v>184</v>
      </c>
      <c r="DX1984" s="137" t="s">
        <v>273</v>
      </c>
      <c r="DY1984" s="137" t="s">
        <v>186</v>
      </c>
      <c r="DZ1984" s="17"/>
      <c r="EA1984" s="15"/>
      <c r="EB1984" s="15"/>
      <c r="EC1984" s="15"/>
      <c r="ED1984" s="15"/>
    </row>
    <row r="1985" spans="1:134" ht="15" customHeight="1" x14ac:dyDescent="0.3">
      <c r="A1985" s="154"/>
      <c r="B1985" s="139"/>
      <c r="C1985" s="553" t="s">
        <v>3066</v>
      </c>
      <c r="D1985" s="151" t="s">
        <v>184</v>
      </c>
      <c r="E1985" s="152"/>
      <c r="F1985" s="152"/>
      <c r="G1985" s="151" t="s">
        <v>184</v>
      </c>
      <c r="H1985" s="152"/>
      <c r="I1985" s="151"/>
      <c r="J1985" s="151" t="s">
        <v>184</v>
      </c>
      <c r="K1985" s="152"/>
      <c r="L1985" s="152"/>
      <c r="M1985" s="152"/>
      <c r="N1985" s="152"/>
      <c r="O1985" s="152"/>
      <c r="P1985" s="152"/>
      <c r="Q1985" s="152"/>
      <c r="R1985" s="152"/>
      <c r="S1985" s="152"/>
      <c r="T1985" s="152"/>
      <c r="U1985" s="152"/>
      <c r="V1985" s="152"/>
      <c r="W1985" s="152"/>
      <c r="X1985" s="152"/>
      <c r="Y1985" s="152"/>
      <c r="Z1985" s="152"/>
      <c r="AA1985" s="152"/>
      <c r="AB1985" s="152"/>
      <c r="AC1985" s="152"/>
      <c r="AD1985" s="152"/>
      <c r="AE1985" s="152"/>
      <c r="AF1985" s="152"/>
      <c r="AG1985" s="152"/>
      <c r="AH1985" s="152"/>
      <c r="AI1985" s="152"/>
      <c r="AJ1985" s="128">
        <f>IF($DM1985=0,0,(IF(_xlfn.BITAND($DM1985, 128),"8,", "") &amp; IF(_xlfn.BITAND($DM1985,64),"7,", "") &amp; IF(_xlfn.BITAND($DM1985,7), _xlfn.BITAND($DM1985,7) &amp; ",", "") &amp; IF(_xlfn.BITAND($DM1985, 56), _xlfn.BITAND($DM1985, 56)/8, "")))</f>
        <v>0</v>
      </c>
      <c r="AK1985" s="129">
        <v>1079</v>
      </c>
      <c r="AL1985" s="129">
        <v>4</v>
      </c>
      <c r="AM1985" s="130" t="s">
        <v>165</v>
      </c>
      <c r="AN1985" s="131" t="s">
        <v>3063</v>
      </c>
      <c r="AO1985" s="131" t="s">
        <v>352</v>
      </c>
      <c r="AP1985" s="131" t="s">
        <v>3067</v>
      </c>
      <c r="AQ1985" s="132" t="s">
        <v>3068</v>
      </c>
      <c r="AR1985" s="261">
        <v>4.5999663978494603</v>
      </c>
      <c r="AS1985" s="12" t="s">
        <v>346</v>
      </c>
      <c r="AT1985" s="198">
        <v>1</v>
      </c>
      <c r="AU1985" s="198">
        <v>2</v>
      </c>
      <c r="AV1985" s="12" t="s">
        <v>259</v>
      </c>
      <c r="AW1985" s="135">
        <v>0</v>
      </c>
      <c r="AX1985" s="135">
        <v>0</v>
      </c>
      <c r="AY1985" s="135">
        <v>0</v>
      </c>
      <c r="AZ1985" s="135">
        <v>0</v>
      </c>
      <c r="BA1985" s="135">
        <v>0</v>
      </c>
      <c r="BB1985" s="136"/>
      <c r="BC1985" s="136"/>
      <c r="BD1985" s="15"/>
      <c r="BE1985" s="137" t="str">
        <f>IF(C1985="","",C1985)</f>
        <v>5VE1 low voltage</v>
      </c>
      <c r="BF1985" s="11" t="s">
        <v>264</v>
      </c>
      <c r="BG1985" s="11" t="s">
        <v>265</v>
      </c>
      <c r="BH1985" s="11" t="s">
        <v>266</v>
      </c>
      <c r="BI1985" s="11" t="s">
        <v>525</v>
      </c>
      <c r="BJ1985" s="11" t="s">
        <v>268</v>
      </c>
      <c r="BK1985" s="11" t="s">
        <v>485</v>
      </c>
      <c r="BL1985" s="11" t="s">
        <v>350</v>
      </c>
      <c r="BM1985" s="11" t="s">
        <v>179</v>
      </c>
      <c r="BN1985" s="11" t="s">
        <v>182</v>
      </c>
      <c r="BO1985" s="11" t="s">
        <v>181</v>
      </c>
      <c r="BP1985" s="11" t="s">
        <v>272</v>
      </c>
      <c r="BQ1985" s="11" t="s">
        <v>182</v>
      </c>
      <c r="BR1985" s="11" t="s">
        <v>182</v>
      </c>
      <c r="BS1985" s="11" t="s">
        <v>183</v>
      </c>
      <c r="BT1985" s="11" t="s">
        <v>182</v>
      </c>
      <c r="BU1985" s="11"/>
      <c r="BV1985" s="15">
        <f t="shared" si="929"/>
        <v>1</v>
      </c>
      <c r="BW1985" s="15">
        <f t="shared" si="929"/>
        <v>0</v>
      </c>
      <c r="BX1985" s="15">
        <f t="shared" si="929"/>
        <v>0</v>
      </c>
      <c r="BY1985" s="15">
        <f t="shared" si="929"/>
        <v>1</v>
      </c>
      <c r="BZ1985" s="15">
        <f t="shared" si="929"/>
        <v>0</v>
      </c>
      <c r="CA1985" s="15">
        <f>IF(UPPER(TRIM(J1985))="X",1,0)</f>
        <v>1</v>
      </c>
      <c r="CB1985" s="15">
        <f>IF(UPPER(TRIM(L1985))="X",1,0)</f>
        <v>0</v>
      </c>
      <c r="CC1985" s="15">
        <f>IF(UPPER(TRIM(M1985))="X",1,0)</f>
        <v>0</v>
      </c>
      <c r="CD1985" s="15">
        <f>IF(UPPER(TRIM(I1985))="X",1,0)</f>
        <v>0</v>
      </c>
      <c r="CE1985" s="15">
        <f>IF(UPPER(TRIM(K1985))="X",1,0)</f>
        <v>0</v>
      </c>
      <c r="CF1985" s="15">
        <f t="shared" si="930"/>
        <v>0</v>
      </c>
      <c r="CG1985" s="15">
        <f t="shared" si="930"/>
        <v>0</v>
      </c>
      <c r="CH1985" s="15">
        <f t="shared" si="930"/>
        <v>0</v>
      </c>
      <c r="CI1985" s="15">
        <f t="shared" si="930"/>
        <v>0</v>
      </c>
      <c r="CJ1985" s="15">
        <f t="shared" si="930"/>
        <v>0</v>
      </c>
      <c r="CK1985" s="15">
        <f t="shared" si="930"/>
        <v>0</v>
      </c>
      <c r="CL1985" s="15">
        <f t="shared" si="930"/>
        <v>0</v>
      </c>
      <c r="CM1985" s="15">
        <f t="shared" si="930"/>
        <v>0</v>
      </c>
      <c r="CN1985" s="15">
        <f t="shared" si="930"/>
        <v>0</v>
      </c>
      <c r="CO1985" s="15">
        <f t="shared" si="930"/>
        <v>0</v>
      </c>
      <c r="CP1985" s="15">
        <f t="shared" si="931"/>
        <v>0</v>
      </c>
      <c r="CQ1985" s="15">
        <f t="shared" si="931"/>
        <v>0</v>
      </c>
      <c r="CR1985" s="15">
        <f t="shared" si="931"/>
        <v>0</v>
      </c>
      <c r="CS1985" s="15">
        <f t="shared" si="931"/>
        <v>0</v>
      </c>
      <c r="CT1985" s="15">
        <f t="shared" si="931"/>
        <v>0</v>
      </c>
      <c r="CU1985" s="15">
        <f t="shared" si="931"/>
        <v>0</v>
      </c>
      <c r="CV1985" s="15">
        <f t="shared" si="931"/>
        <v>0</v>
      </c>
      <c r="CW1985" s="15">
        <f t="shared" si="931"/>
        <v>0</v>
      </c>
      <c r="CX1985" s="15">
        <f t="shared" si="931"/>
        <v>0</v>
      </c>
      <c r="CY1985" s="15">
        <f t="shared" si="931"/>
        <v>0</v>
      </c>
      <c r="CZ1985" s="15">
        <f t="shared" si="931"/>
        <v>0</v>
      </c>
      <c r="DA1985" s="15">
        <f t="shared" si="931"/>
        <v>0</v>
      </c>
      <c r="DB1985" s="16">
        <f>IF(UPPER(TRIM(AM1985))="P", 0, IF(UPPER(TRIM(AM1985))="C", 16384, IF(UPPER(TRIM(AM1985))="B", 32768, IF(UPPER(TRIM(AM1985))="U", 49152, -1))))</f>
        <v>0</v>
      </c>
      <c r="DC1985" s="16">
        <f>HEX2DEC(AN1985)</f>
        <v>1601</v>
      </c>
      <c r="DD1985" s="16">
        <f>IF(UPPER(TRIM(BB1985))="",0,IF(UPPER(TRIM(BB1985))="M",32,IF(UPPER(TRIM(BB1985))="H",64,IF(UPPER(TRIM(BB1985))="I",128,-1))))</f>
        <v>0</v>
      </c>
      <c r="DE1985" s="16">
        <f>IF(UPPER(TRIM(BC1985))="",0, IF(UPPER(TRIM(BC1985))="U",1,IF(UPPER(TRIM(BC1985))="A",2,IF(UPPER(TRIM(BC1985))="B1",4,IF(UPPER(TRIM(BC1985))="B2",8,IF(UPPER(TRIM(BC1985))="C",16,-1))))))</f>
        <v>0</v>
      </c>
      <c r="DF1985" s="17"/>
      <c r="DG1985" s="16">
        <v>12</v>
      </c>
      <c r="DH1985" s="16">
        <f>AK1985</f>
        <v>1079</v>
      </c>
      <c r="DI1985" s="16">
        <f>AL1985</f>
        <v>4</v>
      </c>
      <c r="DJ1985" s="16">
        <f>DB1985 + DC1985</f>
        <v>1601</v>
      </c>
      <c r="DK1985" s="16">
        <f>HEX2DEC(AO1985)</f>
        <v>17</v>
      </c>
      <c r="DL1985" s="16">
        <f>HEX2DEC(AP1985)</f>
        <v>1329</v>
      </c>
      <c r="DM1985" s="128">
        <v>0</v>
      </c>
      <c r="DN1985" s="16">
        <v>17</v>
      </c>
      <c r="DO1985" s="16">
        <f>BV1985*2^15+BW1985*2^14+BX1985*2^13+BY1985*2^12+BZ1985*2^11+CA1985*2^10+CB1985*2^9+CC1985*2^8+CD1985*2^7+CE1985*2^6+CF1985*2^5+CG1985*2^4+CH1985*2^3+CI1985*2^2+CJ1985*2^1+CK1985*2^0</f>
        <v>37888</v>
      </c>
      <c r="DP1985" s="16">
        <f>CL1985*2^15+CM1985*2^14+CN1985*2^13+CO1985*2^12+CP1985*2^11+CQ1985*2^10+CR1985*2^9+CS1985*2^8+CT1985*2^7+CU1985*2^6+CV1985*2^5+CW1985*2^4+CX1985*2^3+CY1985*2^2+CZ1985*2^1+DA1985*2^0</f>
        <v>0</v>
      </c>
      <c r="DQ1985" s="16">
        <f>IF(DS1985=2,AT1985*1000,IF(DS1985&gt;2,AT1985,HEX2DEC("40000000")))</f>
        <v>1000</v>
      </c>
      <c r="DR1985" s="16">
        <f>IF(DT1985=2,AU1985*1000,IF(DT1985&gt;2,AU1985,HEX2DEC("40000000")))</f>
        <v>2000</v>
      </c>
      <c r="DS1985" s="16">
        <v>2</v>
      </c>
      <c r="DT1985" s="16">
        <v>2</v>
      </c>
      <c r="DU1985" s="16">
        <f>MAX(0,MIN(AX1985,3))*2^14+MAX(0,MIN(AY1985,3))*2^12+MAX(0,MIN(AZ1985,3))*2^10+MAX(0,MIN(BA1985,3))*2^8+IF(AW1985&lt;0,31,IF(AW1985&gt;30,30,AW1985))</f>
        <v>0</v>
      </c>
      <c r="DV1985" s="16">
        <f>DD1985 + DE1985</f>
        <v>0</v>
      </c>
      <c r="DW1985" s="138" t="s">
        <v>184</v>
      </c>
      <c r="DX1985" s="137" t="s">
        <v>273</v>
      </c>
      <c r="DY1985" s="137" t="s">
        <v>186</v>
      </c>
      <c r="DZ1985" s="17"/>
      <c r="EA1985" s="15"/>
      <c r="EB1985" s="15"/>
      <c r="EC1985" s="15"/>
      <c r="ED1985" s="15"/>
    </row>
    <row r="1986" spans="1:134" ht="15" customHeight="1" x14ac:dyDescent="0.3">
      <c r="A1986" s="220"/>
      <c r="B1986" s="221"/>
      <c r="C1986" s="561" t="s">
        <v>3069</v>
      </c>
      <c r="D1986" s="193" t="s">
        <v>184</v>
      </c>
      <c r="E1986" s="193" t="s">
        <v>184</v>
      </c>
      <c r="F1986" s="193"/>
      <c r="G1986" s="193" t="s">
        <v>184</v>
      </c>
      <c r="H1986" s="193"/>
      <c r="I1986" s="193"/>
      <c r="J1986" s="193"/>
      <c r="K1986" s="193"/>
      <c r="L1986" s="193"/>
      <c r="M1986" s="193"/>
      <c r="N1986" s="193"/>
      <c r="O1986" s="193"/>
      <c r="P1986" s="193"/>
      <c r="Q1986" s="193"/>
      <c r="R1986" s="193"/>
      <c r="S1986" s="193"/>
      <c r="T1986" s="193"/>
      <c r="U1986" s="193"/>
      <c r="V1986" s="193"/>
      <c r="W1986" s="193"/>
      <c r="X1986" s="193"/>
      <c r="Y1986" s="193"/>
      <c r="Z1986" s="193"/>
      <c r="AA1986" s="193"/>
      <c r="AB1986" s="193"/>
      <c r="AC1986" s="193"/>
      <c r="AD1986" s="193"/>
      <c r="AE1986" s="193"/>
      <c r="AF1986" s="193"/>
      <c r="AG1986" s="193"/>
      <c r="AH1986" s="193"/>
      <c r="AI1986" s="193"/>
      <c r="AJ1986" s="148">
        <f>IF($DM1986=0,0,(IF(_xlfn.BITAND($DM1986, 128),"8,", "") &amp; IF(_xlfn.BITAND($DM1986,64),"7,", "") &amp; IF(_xlfn.BITAND($DM1986,7), _xlfn.BITAND($DM1986,7) &amp; ",", "") &amp; IF(_xlfn.BITAND($DM1986, 56), _xlfn.BITAND($DM1986, 56)/8, "")))</f>
        <v>0</v>
      </c>
      <c r="AK1986" s="135">
        <v>629</v>
      </c>
      <c r="AL1986" s="135">
        <v>31</v>
      </c>
      <c r="AM1986" s="194" t="s">
        <v>165</v>
      </c>
      <c r="AN1986" s="195" t="s">
        <v>3070</v>
      </c>
      <c r="AO1986" s="195" t="s">
        <v>2478</v>
      </c>
      <c r="AP1986" s="195" t="s">
        <v>2085</v>
      </c>
      <c r="AQ1986" s="12"/>
      <c r="AR1986" s="12"/>
      <c r="AS1986" s="12"/>
      <c r="AT1986" s="12"/>
      <c r="AU1986" s="12"/>
      <c r="AV1986" s="12"/>
      <c r="AW1986" s="12"/>
      <c r="AX1986" s="12"/>
      <c r="AY1986" s="12"/>
      <c r="AZ1986" s="12"/>
      <c r="BA1986" s="12"/>
      <c r="BB1986" s="136"/>
      <c r="BC1986" s="136"/>
      <c r="BD1986" s="15"/>
      <c r="BE1986" s="137" t="str">
        <f>IF(C1986="","",C1986)</f>
        <v>COP failure</v>
      </c>
      <c r="BF1986" s="11" t="s">
        <v>264</v>
      </c>
      <c r="BG1986" s="11" t="s">
        <v>265</v>
      </c>
      <c r="BH1986" s="11" t="s">
        <v>266</v>
      </c>
      <c r="BI1986" s="11" t="s">
        <v>525</v>
      </c>
      <c r="BJ1986" s="11" t="s">
        <v>268</v>
      </c>
      <c r="BK1986" s="11" t="s">
        <v>485</v>
      </c>
      <c r="BL1986" s="11" t="s">
        <v>350</v>
      </c>
      <c r="BM1986" s="11" t="s">
        <v>179</v>
      </c>
      <c r="BN1986" s="11" t="s">
        <v>182</v>
      </c>
      <c r="BO1986" s="11" t="s">
        <v>181</v>
      </c>
      <c r="BP1986" s="11" t="s">
        <v>272</v>
      </c>
      <c r="BQ1986" s="11" t="s">
        <v>182</v>
      </c>
      <c r="BR1986" s="11" t="s">
        <v>182</v>
      </c>
      <c r="BS1986" s="11" t="s">
        <v>183</v>
      </c>
      <c r="BT1986" s="11" t="s">
        <v>182</v>
      </c>
      <c r="BU1986" s="11"/>
      <c r="BV1986" s="15">
        <f>IF(UPPER(TRIM(D1986))="X",1,0)</f>
        <v>1</v>
      </c>
      <c r="BW1986" s="15">
        <f>IF(UPPER(TRIM(E1986))="X",1,0)</f>
        <v>1</v>
      </c>
      <c r="BX1986" s="15">
        <f>IF(UPPER(TRIM(F1986))="X",1,0)</f>
        <v>0</v>
      </c>
      <c r="BY1986" s="15">
        <f>IF(UPPER(TRIM(G1986))="X",1,0)</f>
        <v>1</v>
      </c>
      <c r="BZ1986" s="15">
        <f>IF(UPPER(TRIM(H1986))="X",1,0)</f>
        <v>0</v>
      </c>
      <c r="CA1986" s="15">
        <f>IF(UPPER(TRIM(J1986))="X",1,0)</f>
        <v>0</v>
      </c>
      <c r="CB1986" s="15">
        <f>IF(UPPER(TRIM(L1986))="X",1,0)</f>
        <v>0</v>
      </c>
      <c r="CC1986" s="15">
        <f>IF(UPPER(TRIM(M1986))="X",1,0)</f>
        <v>0</v>
      </c>
      <c r="CD1986" s="15">
        <f>IF(UPPER(TRIM(I1986))="X",1,0)</f>
        <v>0</v>
      </c>
      <c r="CE1986" s="15">
        <f>IF(UPPER(TRIM(K1986))="X",1,0)</f>
        <v>0</v>
      </c>
      <c r="CF1986" s="15">
        <f t="shared" ref="CF1986:DA1986" si="932">IF(UPPER(TRIM(N1986))="X",1,0)</f>
        <v>0</v>
      </c>
      <c r="CG1986" s="15">
        <f t="shared" si="932"/>
        <v>0</v>
      </c>
      <c r="CH1986" s="15">
        <f t="shared" si="932"/>
        <v>0</v>
      </c>
      <c r="CI1986" s="15">
        <f t="shared" si="932"/>
        <v>0</v>
      </c>
      <c r="CJ1986" s="15">
        <f t="shared" si="932"/>
        <v>0</v>
      </c>
      <c r="CK1986" s="15">
        <f t="shared" si="932"/>
        <v>0</v>
      </c>
      <c r="CL1986" s="15">
        <f t="shared" si="932"/>
        <v>0</v>
      </c>
      <c r="CM1986" s="15">
        <f t="shared" si="932"/>
        <v>0</v>
      </c>
      <c r="CN1986" s="15">
        <f t="shared" si="932"/>
        <v>0</v>
      </c>
      <c r="CO1986" s="15">
        <f t="shared" si="932"/>
        <v>0</v>
      </c>
      <c r="CP1986" s="15">
        <f t="shared" si="932"/>
        <v>0</v>
      </c>
      <c r="CQ1986" s="15">
        <f t="shared" si="932"/>
        <v>0</v>
      </c>
      <c r="CR1986" s="15">
        <f t="shared" si="932"/>
        <v>0</v>
      </c>
      <c r="CS1986" s="15">
        <f t="shared" si="932"/>
        <v>0</v>
      </c>
      <c r="CT1986" s="15">
        <f t="shared" si="932"/>
        <v>0</v>
      </c>
      <c r="CU1986" s="15">
        <f t="shared" si="932"/>
        <v>0</v>
      </c>
      <c r="CV1986" s="15">
        <f t="shared" si="932"/>
        <v>0</v>
      </c>
      <c r="CW1986" s="15">
        <f t="shared" si="932"/>
        <v>0</v>
      </c>
      <c r="CX1986" s="15">
        <f t="shared" si="932"/>
        <v>0</v>
      </c>
      <c r="CY1986" s="15">
        <f t="shared" si="932"/>
        <v>0</v>
      </c>
      <c r="CZ1986" s="15">
        <f t="shared" si="932"/>
        <v>0</v>
      </c>
      <c r="DA1986" s="15">
        <f t="shared" si="932"/>
        <v>0</v>
      </c>
      <c r="DB1986" s="16">
        <f>IF(UPPER(TRIM(AM1986))="P", 0, IF(UPPER(TRIM(AM1986))="C", 16384, IF(UPPER(TRIM(AM1986))="B", 32768, IF(UPPER(TRIM(AM1986))="U", 49152, -1))))</f>
        <v>0</v>
      </c>
      <c r="DC1986" s="16">
        <f>HEX2DEC(AN1986)</f>
        <v>1543</v>
      </c>
      <c r="DD1986" s="16">
        <f>IF(UPPER(TRIM(BB1986))="",0,IF(UPPER(TRIM(BB1986))="M",32,IF(UPPER(TRIM(BB1986))="H",64,IF(UPPER(TRIM(BB1986))="I",128,-1))))</f>
        <v>0</v>
      </c>
      <c r="DE1986" s="16">
        <f>IF(UPPER(TRIM(BC1986))="",0, IF(UPPER(TRIM(BC1986))="U",1,IF(UPPER(TRIM(BC1986))="A",2,IF(UPPER(TRIM(BC1986))="B1",4,IF(UPPER(TRIM(BC1986))="B2",8,IF(UPPER(TRIM(BC1986))="C",16,-1))))))</f>
        <v>0</v>
      </c>
      <c r="DF1986" s="17"/>
      <c r="DG1986" s="16">
        <v>99</v>
      </c>
      <c r="DH1986" s="16">
        <f>AK1986</f>
        <v>629</v>
      </c>
      <c r="DI1986" s="16">
        <f>AL1986</f>
        <v>31</v>
      </c>
      <c r="DJ1986" s="16">
        <f>DB1986 + DC1986</f>
        <v>1543</v>
      </c>
      <c r="DK1986" s="16">
        <f>HEX2DEC(AO1986)</f>
        <v>73</v>
      </c>
      <c r="DL1986" s="16">
        <f>HEX2DEC(AP1986)</f>
        <v>1297</v>
      </c>
      <c r="DM1986" s="13">
        <v>0</v>
      </c>
      <c r="DN1986" s="16">
        <v>63</v>
      </c>
      <c r="DO1986" s="16">
        <f>BV1986*2^15+BW1986*2^14+BX1986*2^13+BY1986*2^12+BZ1986*2^11+CA1986*2^10+CB1986*2^9+CC1986*2^8+CD1986*2^7+CE1986*2^6+CF1986*2^5+CG1986*2^4+CH1986*2^3+CI1986*2^2+CJ1986*2^1+CK1986*2^0</f>
        <v>53248</v>
      </c>
      <c r="DP1986" s="16">
        <f>CL1986*2^15+CM1986*2^14+CN1986*2^13+CO1986*2^12+CP1986*2^11+CQ1986*2^10+CR1986*2^9+CS1986*2^8+CT1986*2^7+CU1986*2^6+CV1986*2^5+CW1986*2^4+CX1986*2^3+CY1986*2^2+CZ1986*2^1+DA1986*2^0</f>
        <v>0</v>
      </c>
      <c r="DQ1986" s="16">
        <v>0</v>
      </c>
      <c r="DR1986" s="16">
        <v>0</v>
      </c>
      <c r="DS1986" s="16">
        <v>1</v>
      </c>
      <c r="DT1986" s="16">
        <v>1</v>
      </c>
      <c r="DU1986" s="16">
        <v>0</v>
      </c>
      <c r="DV1986" s="16">
        <f>DD1986 + DE1986</f>
        <v>0</v>
      </c>
      <c r="DW1986" s="138" t="s">
        <v>184</v>
      </c>
      <c r="DX1986" s="137" t="s">
        <v>273</v>
      </c>
      <c r="DY1986" s="137" t="s">
        <v>186</v>
      </c>
      <c r="DZ1986" s="17"/>
      <c r="EA1986" s="15"/>
      <c r="EB1986" s="15"/>
      <c r="EC1986" s="15"/>
      <c r="ED1986" s="15"/>
    </row>
    <row r="1987" spans="1:134" ht="15" customHeight="1" x14ac:dyDescent="0.3">
      <c r="A1987" s="123"/>
      <c r="B1987" s="221"/>
      <c r="C1987" s="561" t="s">
        <v>3071</v>
      </c>
      <c r="D1987" s="151" t="s">
        <v>184</v>
      </c>
      <c r="E1987" s="151" t="s">
        <v>184</v>
      </c>
      <c r="F1987" s="151"/>
      <c r="G1987" s="151" t="s">
        <v>184</v>
      </c>
      <c r="H1987" s="151"/>
      <c r="I1987" s="151"/>
      <c r="J1987" s="151"/>
      <c r="K1987" s="151"/>
      <c r="L1987" s="151"/>
      <c r="M1987" s="151"/>
      <c r="N1987" s="151"/>
      <c r="O1987" s="151"/>
      <c r="P1987" s="151"/>
      <c r="Q1987" s="151"/>
      <c r="R1987" s="151"/>
      <c r="S1987" s="151"/>
      <c r="T1987" s="151"/>
      <c r="U1987" s="151"/>
      <c r="V1987" s="151"/>
      <c r="W1987" s="151"/>
      <c r="X1987" s="151"/>
      <c r="Y1987" s="151"/>
      <c r="Z1987" s="151"/>
      <c r="AA1987" s="151"/>
      <c r="AB1987" s="151"/>
      <c r="AC1987" s="151"/>
      <c r="AD1987" s="151"/>
      <c r="AE1987" s="151"/>
      <c r="AF1987" s="151"/>
      <c r="AG1987" s="151"/>
      <c r="AH1987" s="151"/>
      <c r="AI1987" s="151"/>
      <c r="AJ1987" s="148">
        <f>IF($DM1987=0,0,(IF(_xlfn.BITAND($DM1987, 128),"8,", "") &amp; IF(_xlfn.BITAND($DM1987,64),"7,", "") &amp; IF(_xlfn.BITAND($DM1987,7), _xlfn.BITAND($DM1987,7) &amp; ",", "") &amp; IF(_xlfn.BITAND($DM1987, 56), _xlfn.BITAND($DM1987, 56)/8, "")))</f>
        <v>0</v>
      </c>
      <c r="AK1987" s="135">
        <v>629</v>
      </c>
      <c r="AL1987" s="135">
        <v>31</v>
      </c>
      <c r="AM1987" s="194" t="s">
        <v>165</v>
      </c>
      <c r="AN1987" s="195" t="s">
        <v>3072</v>
      </c>
      <c r="AO1987" s="195" t="s">
        <v>167</v>
      </c>
      <c r="AP1987" s="195" t="s">
        <v>3073</v>
      </c>
      <c r="AQ1987" s="12"/>
      <c r="AR1987" s="12"/>
      <c r="AS1987" s="12"/>
      <c r="AT1987" s="12"/>
      <c r="AU1987" s="12"/>
      <c r="AV1987" s="12"/>
      <c r="AW1987" s="12"/>
      <c r="AX1987" s="12"/>
      <c r="AY1987" s="12"/>
      <c r="AZ1987" s="12"/>
      <c r="BA1987" s="12"/>
      <c r="BB1987" s="136"/>
      <c r="BC1987" s="136"/>
      <c r="BD1987" s="15"/>
      <c r="BE1987" s="137" t="str">
        <f>IF(C1987="","",C1987)</f>
        <v>RTI 1 loss</v>
      </c>
      <c r="BF1987" s="11" t="s">
        <v>264</v>
      </c>
      <c r="BG1987" s="11" t="s">
        <v>265</v>
      </c>
      <c r="BH1987" s="11" t="s">
        <v>266</v>
      </c>
      <c r="BI1987" s="11" t="s">
        <v>525</v>
      </c>
      <c r="BJ1987" s="11" t="s">
        <v>268</v>
      </c>
      <c r="BK1987" s="11" t="s">
        <v>485</v>
      </c>
      <c r="BL1987" s="11" t="s">
        <v>350</v>
      </c>
      <c r="BM1987" s="11" t="s">
        <v>179</v>
      </c>
      <c r="BN1987" s="11" t="s">
        <v>182</v>
      </c>
      <c r="BO1987" s="11" t="s">
        <v>181</v>
      </c>
      <c r="BP1987" s="11" t="s">
        <v>272</v>
      </c>
      <c r="BQ1987" s="11" t="s">
        <v>182</v>
      </c>
      <c r="BR1987" s="11" t="s">
        <v>182</v>
      </c>
      <c r="BS1987" s="11" t="s">
        <v>183</v>
      </c>
      <c r="BT1987" s="11" t="s">
        <v>182</v>
      </c>
      <c r="BU1987" s="11"/>
      <c r="BV1987" s="15">
        <f t="shared" ref="BV1987:BZ1989" si="933">IF(UPPER(TRIM(D1987))="X",1,0)</f>
        <v>1</v>
      </c>
      <c r="BW1987" s="15">
        <f t="shared" si="933"/>
        <v>1</v>
      </c>
      <c r="BX1987" s="15">
        <f t="shared" si="933"/>
        <v>0</v>
      </c>
      <c r="BY1987" s="15">
        <f t="shared" si="933"/>
        <v>1</v>
      </c>
      <c r="BZ1987" s="15">
        <f t="shared" si="933"/>
        <v>0</v>
      </c>
      <c r="CA1987" s="15">
        <f>IF(UPPER(TRIM(J1987))="X",1,0)</f>
        <v>0</v>
      </c>
      <c r="CB1987" s="15">
        <f t="shared" ref="CB1987:CC1989" si="934">IF(UPPER(TRIM(L1987))="X",1,0)</f>
        <v>0</v>
      </c>
      <c r="CC1987" s="15">
        <f t="shared" si="934"/>
        <v>0</v>
      </c>
      <c r="CD1987" s="15">
        <f>IF(UPPER(TRIM(I1987))="X",1,0)</f>
        <v>0</v>
      </c>
      <c r="CE1987" s="15">
        <f>IF(UPPER(TRIM(K1987))="X",1,0)</f>
        <v>0</v>
      </c>
      <c r="CF1987" s="15">
        <f t="shared" ref="CF1987:CU1989" si="935">IF(UPPER(TRIM(N1987))="X",1,0)</f>
        <v>0</v>
      </c>
      <c r="CG1987" s="15">
        <f t="shared" si="935"/>
        <v>0</v>
      </c>
      <c r="CH1987" s="15">
        <f t="shared" si="935"/>
        <v>0</v>
      </c>
      <c r="CI1987" s="15">
        <f t="shared" si="935"/>
        <v>0</v>
      </c>
      <c r="CJ1987" s="15">
        <f t="shared" si="935"/>
        <v>0</v>
      </c>
      <c r="CK1987" s="15">
        <f t="shared" si="935"/>
        <v>0</v>
      </c>
      <c r="CL1987" s="15">
        <f t="shared" si="935"/>
        <v>0</v>
      </c>
      <c r="CM1987" s="15">
        <f t="shared" si="935"/>
        <v>0</v>
      </c>
      <c r="CN1987" s="15">
        <f t="shared" si="935"/>
        <v>0</v>
      </c>
      <c r="CO1987" s="15">
        <f t="shared" si="935"/>
        <v>0</v>
      </c>
      <c r="CP1987" s="15">
        <f t="shared" si="935"/>
        <v>0</v>
      </c>
      <c r="CQ1987" s="15">
        <f t="shared" si="935"/>
        <v>0</v>
      </c>
      <c r="CR1987" s="15">
        <f t="shared" si="935"/>
        <v>0</v>
      </c>
      <c r="CS1987" s="15">
        <f t="shared" si="935"/>
        <v>0</v>
      </c>
      <c r="CT1987" s="15">
        <f t="shared" si="935"/>
        <v>0</v>
      </c>
      <c r="CU1987" s="15">
        <f t="shared" si="935"/>
        <v>0</v>
      </c>
      <c r="CV1987" s="15">
        <f t="shared" ref="CP1987:DA1989" si="936">IF(UPPER(TRIM(AD1987))="X",1,0)</f>
        <v>0</v>
      </c>
      <c r="CW1987" s="15">
        <f t="shared" si="936"/>
        <v>0</v>
      </c>
      <c r="CX1987" s="15">
        <f t="shared" si="936"/>
        <v>0</v>
      </c>
      <c r="CY1987" s="15">
        <f t="shared" si="936"/>
        <v>0</v>
      </c>
      <c r="CZ1987" s="15">
        <f t="shared" si="936"/>
        <v>0</v>
      </c>
      <c r="DA1987" s="15">
        <f t="shared" si="936"/>
        <v>0</v>
      </c>
      <c r="DB1987" s="16">
        <f>IF(UPPER(TRIM(AM1987))="P", 0, IF(UPPER(TRIM(AM1987))="C", 16384, IF(UPPER(TRIM(AM1987))="B", 32768, IF(UPPER(TRIM(AM1987))="U", 49152, -1))))</f>
        <v>0</v>
      </c>
      <c r="DC1987" s="16">
        <f>HEX2DEC(AN1987)</f>
        <v>5650</v>
      </c>
      <c r="DD1987" s="16">
        <f>IF(UPPER(TRIM(BB1987))="",0,IF(UPPER(TRIM(BB1987))="M",32,IF(UPPER(TRIM(BB1987))="H",64,IF(UPPER(TRIM(BB1987))="I",128,-1))))</f>
        <v>0</v>
      </c>
      <c r="DE1987" s="16">
        <f>IF(UPPER(TRIM(BC1987))="",0, IF(UPPER(TRIM(BC1987))="U",1,IF(UPPER(TRIM(BC1987))="A",2,IF(UPPER(TRIM(BC1987))="B1",4,IF(UPPER(TRIM(BC1987))="B2",8,IF(UPPER(TRIM(BC1987))="C",16,-1))))))</f>
        <v>0</v>
      </c>
      <c r="DF1987" s="17"/>
      <c r="DG1987" s="16">
        <v>100</v>
      </c>
      <c r="DH1987" s="16">
        <f t="shared" ref="DH1987:DI1989" si="937">AK1987</f>
        <v>629</v>
      </c>
      <c r="DI1987" s="16">
        <f t="shared" si="937"/>
        <v>31</v>
      </c>
      <c r="DJ1987" s="16">
        <f>DB1987 + DC1987</f>
        <v>5650</v>
      </c>
      <c r="DK1987" s="16">
        <f t="shared" ref="DK1987:DL1989" si="938">HEX2DEC(AO1987)</f>
        <v>0</v>
      </c>
      <c r="DL1987" s="16">
        <f t="shared" si="938"/>
        <v>1300</v>
      </c>
      <c r="DM1987" s="13">
        <v>0</v>
      </c>
      <c r="DN1987" s="16">
        <v>64</v>
      </c>
      <c r="DO1987" s="16">
        <f>BV1987*2^15+BW1987*2^14+BX1987*2^13+BY1987*2^12+BZ1987*2^11+CA1987*2^10+CB1987*2^9+CC1987*2^8+CD1987*2^7+CE1987*2^6+CF1987*2^5+CG1987*2^4+CH1987*2^3+CI1987*2^2+CJ1987*2^1+CK1987*2^0</f>
        <v>53248</v>
      </c>
      <c r="DP1987" s="16">
        <f>CL1987*2^15+CM1987*2^14+CN1987*2^13+CO1987*2^12+CP1987*2^11+CQ1987*2^10+CR1987*2^9+CS1987*2^8+CT1987*2^7+CU1987*2^6+CV1987*2^5+CW1987*2^4+CX1987*2^3+CY1987*2^2+CZ1987*2^1+DA1987*2^0</f>
        <v>0</v>
      </c>
      <c r="DQ1987" s="16">
        <v>0</v>
      </c>
      <c r="DR1987" s="16">
        <v>0</v>
      </c>
      <c r="DS1987" s="16">
        <v>1</v>
      </c>
      <c r="DT1987" s="16">
        <v>1</v>
      </c>
      <c r="DU1987" s="16">
        <v>0</v>
      </c>
      <c r="DV1987" s="16">
        <f>DD1987 + DE1987</f>
        <v>0</v>
      </c>
      <c r="DW1987" s="138" t="s">
        <v>184</v>
      </c>
      <c r="DX1987" s="137" t="s">
        <v>273</v>
      </c>
      <c r="DY1987" s="137" t="s">
        <v>186</v>
      </c>
      <c r="DZ1987" s="17"/>
      <c r="EA1987" s="15"/>
      <c r="EB1987" s="15"/>
      <c r="EC1987" s="15"/>
      <c r="ED1987" s="15"/>
    </row>
    <row r="1988" spans="1:134" ht="15" customHeight="1" x14ac:dyDescent="0.3">
      <c r="A1988" s="123"/>
      <c r="B1988" s="221"/>
      <c r="C1988" s="553" t="s">
        <v>3074</v>
      </c>
      <c r="D1988" s="151" t="s">
        <v>184</v>
      </c>
      <c r="E1988" s="151" t="s">
        <v>184</v>
      </c>
      <c r="F1988" s="151"/>
      <c r="G1988" s="151" t="s">
        <v>184</v>
      </c>
      <c r="H1988" s="151"/>
      <c r="I1988" s="151"/>
      <c r="J1988" s="151"/>
      <c r="K1988" s="151"/>
      <c r="L1988" s="151"/>
      <c r="M1988" s="151"/>
      <c r="N1988" s="151"/>
      <c r="O1988" s="151"/>
      <c r="P1988" s="151"/>
      <c r="Q1988" s="151"/>
      <c r="R1988" s="151"/>
      <c r="S1988" s="151"/>
      <c r="T1988" s="151"/>
      <c r="U1988" s="151"/>
      <c r="V1988" s="151"/>
      <c r="W1988" s="151"/>
      <c r="X1988" s="151"/>
      <c r="Y1988" s="151"/>
      <c r="Z1988" s="151"/>
      <c r="AA1988" s="151"/>
      <c r="AB1988" s="151"/>
      <c r="AC1988" s="151"/>
      <c r="AD1988" s="151"/>
      <c r="AE1988" s="151"/>
      <c r="AF1988" s="151"/>
      <c r="AG1988" s="151"/>
      <c r="AH1988" s="151"/>
      <c r="AI1988" s="151"/>
      <c r="AJ1988" s="148">
        <f>IF($DM1988=0,0,(IF(_xlfn.BITAND($DM1988, 128),"8,", "") &amp; IF(_xlfn.BITAND($DM1988,64),"7,", "") &amp; IF(_xlfn.BITAND($DM1988,7), _xlfn.BITAND($DM1988,7) &amp; ",", "") &amp; IF(_xlfn.BITAND($DM1988, 56), _xlfn.BITAND($DM1988, 56)/8, "")))</f>
        <v>0</v>
      </c>
      <c r="AK1988" s="135">
        <v>629</v>
      </c>
      <c r="AL1988" s="135">
        <v>31</v>
      </c>
      <c r="AM1988" s="194" t="s">
        <v>165</v>
      </c>
      <c r="AN1988" s="195" t="s">
        <v>3075</v>
      </c>
      <c r="AO1988" s="195" t="s">
        <v>167</v>
      </c>
      <c r="AP1988" s="195" t="s">
        <v>3076</v>
      </c>
      <c r="AQ1988" s="12"/>
      <c r="AR1988" s="12"/>
      <c r="AS1988" s="12"/>
      <c r="AT1988" s="12"/>
      <c r="AU1988" s="12"/>
      <c r="AV1988" s="12"/>
      <c r="AW1988" s="12"/>
      <c r="AX1988" s="12"/>
      <c r="AY1988" s="12"/>
      <c r="AZ1988" s="12"/>
      <c r="BA1988" s="12"/>
      <c r="BB1988" s="136"/>
      <c r="BC1988" s="136"/>
      <c r="BD1988" s="15"/>
      <c r="BE1988" s="137" t="str">
        <f>IF(C1988="","",C1988)</f>
        <v>RTI 2 loss</v>
      </c>
      <c r="BF1988" s="11" t="s">
        <v>264</v>
      </c>
      <c r="BG1988" s="11" t="s">
        <v>265</v>
      </c>
      <c r="BH1988" s="11" t="s">
        <v>266</v>
      </c>
      <c r="BI1988" s="11" t="s">
        <v>525</v>
      </c>
      <c r="BJ1988" s="11" t="s">
        <v>268</v>
      </c>
      <c r="BK1988" s="11" t="s">
        <v>485</v>
      </c>
      <c r="BL1988" s="11" t="s">
        <v>350</v>
      </c>
      <c r="BM1988" s="11" t="s">
        <v>179</v>
      </c>
      <c r="BN1988" s="11" t="s">
        <v>182</v>
      </c>
      <c r="BO1988" s="11" t="s">
        <v>181</v>
      </c>
      <c r="BP1988" s="11" t="s">
        <v>272</v>
      </c>
      <c r="BQ1988" s="11" t="s">
        <v>182</v>
      </c>
      <c r="BR1988" s="11" t="s">
        <v>182</v>
      </c>
      <c r="BS1988" s="11" t="s">
        <v>183</v>
      </c>
      <c r="BT1988" s="11" t="s">
        <v>182</v>
      </c>
      <c r="BU1988" s="11"/>
      <c r="BV1988" s="15">
        <f t="shared" si="933"/>
        <v>1</v>
      </c>
      <c r="BW1988" s="15">
        <f t="shared" si="933"/>
        <v>1</v>
      </c>
      <c r="BX1988" s="15">
        <f t="shared" si="933"/>
        <v>0</v>
      </c>
      <c r="BY1988" s="15">
        <f t="shared" si="933"/>
        <v>1</v>
      </c>
      <c r="BZ1988" s="15">
        <f t="shared" si="933"/>
        <v>0</v>
      </c>
      <c r="CA1988" s="15">
        <f>IF(UPPER(TRIM(J1988))="X",1,0)</f>
        <v>0</v>
      </c>
      <c r="CB1988" s="15">
        <f t="shared" si="934"/>
        <v>0</v>
      </c>
      <c r="CC1988" s="15">
        <f t="shared" si="934"/>
        <v>0</v>
      </c>
      <c r="CD1988" s="15">
        <f>IF(UPPER(TRIM(I1988))="X",1,0)</f>
        <v>0</v>
      </c>
      <c r="CE1988" s="15">
        <f>IF(UPPER(TRIM(K1988))="X",1,0)</f>
        <v>0</v>
      </c>
      <c r="CF1988" s="15">
        <f t="shared" si="935"/>
        <v>0</v>
      </c>
      <c r="CG1988" s="15">
        <f t="shared" si="935"/>
        <v>0</v>
      </c>
      <c r="CH1988" s="15">
        <f t="shared" si="935"/>
        <v>0</v>
      </c>
      <c r="CI1988" s="15">
        <f t="shared" si="935"/>
        <v>0</v>
      </c>
      <c r="CJ1988" s="15">
        <f t="shared" si="935"/>
        <v>0</v>
      </c>
      <c r="CK1988" s="15">
        <f t="shared" si="935"/>
        <v>0</v>
      </c>
      <c r="CL1988" s="15">
        <f t="shared" si="935"/>
        <v>0</v>
      </c>
      <c r="CM1988" s="15">
        <f t="shared" si="935"/>
        <v>0</v>
      </c>
      <c r="CN1988" s="15">
        <f t="shared" si="935"/>
        <v>0</v>
      </c>
      <c r="CO1988" s="15">
        <f t="shared" si="935"/>
        <v>0</v>
      </c>
      <c r="CP1988" s="15">
        <f t="shared" si="936"/>
        <v>0</v>
      </c>
      <c r="CQ1988" s="15">
        <f t="shared" si="936"/>
        <v>0</v>
      </c>
      <c r="CR1988" s="15">
        <f t="shared" si="936"/>
        <v>0</v>
      </c>
      <c r="CS1988" s="15">
        <f t="shared" si="936"/>
        <v>0</v>
      </c>
      <c r="CT1988" s="15">
        <f t="shared" si="936"/>
        <v>0</v>
      </c>
      <c r="CU1988" s="15">
        <f t="shared" si="936"/>
        <v>0</v>
      </c>
      <c r="CV1988" s="15">
        <f t="shared" si="936"/>
        <v>0</v>
      </c>
      <c r="CW1988" s="15">
        <f t="shared" si="936"/>
        <v>0</v>
      </c>
      <c r="CX1988" s="15">
        <f t="shared" si="936"/>
        <v>0</v>
      </c>
      <c r="CY1988" s="15">
        <f t="shared" si="936"/>
        <v>0</v>
      </c>
      <c r="CZ1988" s="15">
        <f t="shared" si="936"/>
        <v>0</v>
      </c>
      <c r="DA1988" s="15">
        <f t="shared" si="936"/>
        <v>0</v>
      </c>
      <c r="DB1988" s="16">
        <f>IF(UPPER(TRIM(AM1988))="P", 0, IF(UPPER(TRIM(AM1988))="C", 16384, IF(UPPER(TRIM(AM1988))="B", 32768, IF(UPPER(TRIM(AM1988))="U", 49152, -1))))</f>
        <v>0</v>
      </c>
      <c r="DC1988" s="16">
        <f>HEX2DEC(AN1988)</f>
        <v>5651</v>
      </c>
      <c r="DD1988" s="16">
        <f>IF(UPPER(TRIM(BB1988))="",0,IF(UPPER(TRIM(BB1988))="M",32,IF(UPPER(TRIM(BB1988))="H",64,IF(UPPER(TRIM(BB1988))="I",128,-1))))</f>
        <v>0</v>
      </c>
      <c r="DE1988" s="16">
        <f>IF(UPPER(TRIM(BC1988))="",0, IF(UPPER(TRIM(BC1988))="U",1,IF(UPPER(TRIM(BC1988))="A",2,IF(UPPER(TRIM(BC1988))="B1",4,IF(UPPER(TRIM(BC1988))="B2",8,IF(UPPER(TRIM(BC1988))="C",16,-1))))))</f>
        <v>0</v>
      </c>
      <c r="DF1988" s="17"/>
      <c r="DG1988" s="16">
        <v>101</v>
      </c>
      <c r="DH1988" s="16">
        <f t="shared" si="937"/>
        <v>629</v>
      </c>
      <c r="DI1988" s="16">
        <f t="shared" si="937"/>
        <v>31</v>
      </c>
      <c r="DJ1988" s="16">
        <f>DB1988 + DC1988</f>
        <v>5651</v>
      </c>
      <c r="DK1988" s="16">
        <f t="shared" si="938"/>
        <v>0</v>
      </c>
      <c r="DL1988" s="16">
        <f t="shared" si="938"/>
        <v>1365</v>
      </c>
      <c r="DM1988" s="13">
        <v>0</v>
      </c>
      <c r="DN1988" s="16">
        <v>65</v>
      </c>
      <c r="DO1988" s="16">
        <f>BV1988*2^15+BW1988*2^14+BX1988*2^13+BY1988*2^12+BZ1988*2^11+CA1988*2^10+CB1988*2^9+CC1988*2^8+CD1988*2^7+CE1988*2^6+CF1988*2^5+CG1988*2^4+CH1988*2^3+CI1988*2^2+CJ1988*2^1+CK1988*2^0</f>
        <v>53248</v>
      </c>
      <c r="DP1988" s="16">
        <f>CL1988*2^15+CM1988*2^14+CN1988*2^13+CO1988*2^12+CP1988*2^11+CQ1988*2^10+CR1988*2^9+CS1988*2^8+CT1988*2^7+CU1988*2^6+CV1988*2^5+CW1988*2^4+CX1988*2^3+CY1988*2^2+CZ1988*2^1+DA1988*2^0</f>
        <v>0</v>
      </c>
      <c r="DQ1988" s="16">
        <v>0</v>
      </c>
      <c r="DR1988" s="16">
        <v>0</v>
      </c>
      <c r="DS1988" s="16">
        <v>1</v>
      </c>
      <c r="DT1988" s="16">
        <v>1</v>
      </c>
      <c r="DU1988" s="16">
        <v>0</v>
      </c>
      <c r="DV1988" s="16">
        <f>DD1988 + DE1988</f>
        <v>0</v>
      </c>
      <c r="DW1988" s="138" t="s">
        <v>184</v>
      </c>
      <c r="DX1988" s="137" t="s">
        <v>273</v>
      </c>
      <c r="DY1988" s="137" t="s">
        <v>186</v>
      </c>
      <c r="DZ1988" s="17"/>
      <c r="EA1988" s="15"/>
      <c r="EB1988" s="15"/>
      <c r="EC1988" s="15"/>
      <c r="ED1988" s="15"/>
    </row>
    <row r="1989" spans="1:134" ht="15" customHeight="1" x14ac:dyDescent="0.3">
      <c r="A1989" s="123"/>
      <c r="B1989" s="221"/>
      <c r="C1989" s="553" t="s">
        <v>3077</v>
      </c>
      <c r="D1989" s="151" t="s">
        <v>184</v>
      </c>
      <c r="E1989" s="151" t="s">
        <v>184</v>
      </c>
      <c r="F1989" s="151"/>
      <c r="G1989" s="151" t="s">
        <v>184</v>
      </c>
      <c r="H1989" s="151"/>
      <c r="I1989" s="151"/>
      <c r="J1989" s="151"/>
      <c r="K1989" s="151"/>
      <c r="L1989" s="151"/>
      <c r="M1989" s="151"/>
      <c r="N1989" s="151"/>
      <c r="O1989" s="151"/>
      <c r="P1989" s="151"/>
      <c r="Q1989" s="151"/>
      <c r="R1989" s="151"/>
      <c r="S1989" s="151"/>
      <c r="T1989" s="151"/>
      <c r="U1989" s="151"/>
      <c r="V1989" s="151"/>
      <c r="W1989" s="151"/>
      <c r="X1989" s="151"/>
      <c r="Y1989" s="151"/>
      <c r="Z1989" s="151"/>
      <c r="AA1989" s="151"/>
      <c r="AB1989" s="151"/>
      <c r="AC1989" s="151"/>
      <c r="AD1989" s="151"/>
      <c r="AE1989" s="151"/>
      <c r="AF1989" s="151"/>
      <c r="AG1989" s="151"/>
      <c r="AH1989" s="151"/>
      <c r="AI1989" s="151"/>
      <c r="AJ1989" s="148">
        <f>IF($DM1989=0,0,(IF(_xlfn.BITAND($DM1989, 128),"8,", "") &amp; IF(_xlfn.BITAND($DM1989,64),"7,", "") &amp; IF(_xlfn.BITAND($DM1989,7), _xlfn.BITAND($DM1989,7) &amp; ",", "") &amp; IF(_xlfn.BITAND($DM1989, 56), _xlfn.BITAND($DM1989, 56)/8, "")))</f>
        <v>0</v>
      </c>
      <c r="AK1989" s="135">
        <v>629</v>
      </c>
      <c r="AL1989" s="135">
        <v>31</v>
      </c>
      <c r="AM1989" s="194" t="s">
        <v>165</v>
      </c>
      <c r="AN1989" s="195" t="s">
        <v>3078</v>
      </c>
      <c r="AO1989" s="195" t="s">
        <v>167</v>
      </c>
      <c r="AP1989" s="195" t="s">
        <v>3079</v>
      </c>
      <c r="AQ1989" s="12"/>
      <c r="AR1989" s="12"/>
      <c r="AS1989" s="12"/>
      <c r="AT1989" s="12"/>
      <c r="AU1989" s="12"/>
      <c r="AV1989" s="12"/>
      <c r="AW1989" s="12"/>
      <c r="AX1989" s="12"/>
      <c r="AY1989" s="12"/>
      <c r="AZ1989" s="12"/>
      <c r="BA1989" s="12"/>
      <c r="BB1989" s="136"/>
      <c r="BC1989" s="136"/>
      <c r="BD1989" s="15"/>
      <c r="BE1989" s="137" t="str">
        <f>IF(C1989="","",C1989)</f>
        <v>RTI 3 loss</v>
      </c>
      <c r="BF1989" s="11" t="s">
        <v>264</v>
      </c>
      <c r="BG1989" s="11" t="s">
        <v>265</v>
      </c>
      <c r="BH1989" s="11" t="s">
        <v>266</v>
      </c>
      <c r="BI1989" s="11" t="s">
        <v>525</v>
      </c>
      <c r="BJ1989" s="11" t="s">
        <v>268</v>
      </c>
      <c r="BK1989" s="11" t="s">
        <v>485</v>
      </c>
      <c r="BL1989" s="11" t="s">
        <v>350</v>
      </c>
      <c r="BM1989" s="11" t="s">
        <v>179</v>
      </c>
      <c r="BN1989" s="11" t="s">
        <v>182</v>
      </c>
      <c r="BO1989" s="11" t="s">
        <v>181</v>
      </c>
      <c r="BP1989" s="11" t="s">
        <v>272</v>
      </c>
      <c r="BQ1989" s="11" t="s">
        <v>182</v>
      </c>
      <c r="BR1989" s="11" t="s">
        <v>182</v>
      </c>
      <c r="BS1989" s="11" t="s">
        <v>183</v>
      </c>
      <c r="BT1989" s="11" t="s">
        <v>182</v>
      </c>
      <c r="BU1989" s="11"/>
      <c r="BV1989" s="15">
        <f t="shared" si="933"/>
        <v>1</v>
      </c>
      <c r="BW1989" s="15">
        <f t="shared" si="933"/>
        <v>1</v>
      </c>
      <c r="BX1989" s="15">
        <f t="shared" si="933"/>
        <v>0</v>
      </c>
      <c r="BY1989" s="15">
        <f t="shared" si="933"/>
        <v>1</v>
      </c>
      <c r="BZ1989" s="15">
        <f t="shared" si="933"/>
        <v>0</v>
      </c>
      <c r="CA1989" s="15">
        <f>IF(UPPER(TRIM(J1989))="X",1,0)</f>
        <v>0</v>
      </c>
      <c r="CB1989" s="15">
        <f t="shared" si="934"/>
        <v>0</v>
      </c>
      <c r="CC1989" s="15">
        <f t="shared" si="934"/>
        <v>0</v>
      </c>
      <c r="CD1989" s="15">
        <f>IF(UPPER(TRIM(I1989))="X",1,0)</f>
        <v>0</v>
      </c>
      <c r="CE1989" s="15">
        <f>IF(UPPER(TRIM(K1989))="X",1,0)</f>
        <v>0</v>
      </c>
      <c r="CF1989" s="15">
        <f t="shared" si="935"/>
        <v>0</v>
      </c>
      <c r="CG1989" s="15">
        <f t="shared" si="935"/>
        <v>0</v>
      </c>
      <c r="CH1989" s="15">
        <f t="shared" si="935"/>
        <v>0</v>
      </c>
      <c r="CI1989" s="15">
        <f t="shared" si="935"/>
        <v>0</v>
      </c>
      <c r="CJ1989" s="15">
        <f t="shared" si="935"/>
        <v>0</v>
      </c>
      <c r="CK1989" s="15">
        <f t="shared" si="935"/>
        <v>0</v>
      </c>
      <c r="CL1989" s="15">
        <f t="shared" si="935"/>
        <v>0</v>
      </c>
      <c r="CM1989" s="15">
        <f t="shared" si="935"/>
        <v>0</v>
      </c>
      <c r="CN1989" s="15">
        <f t="shared" si="935"/>
        <v>0</v>
      </c>
      <c r="CO1989" s="15">
        <f t="shared" si="935"/>
        <v>0</v>
      </c>
      <c r="CP1989" s="15">
        <f t="shared" si="936"/>
        <v>0</v>
      </c>
      <c r="CQ1989" s="15">
        <f t="shared" si="936"/>
        <v>0</v>
      </c>
      <c r="CR1989" s="15">
        <f t="shared" si="936"/>
        <v>0</v>
      </c>
      <c r="CS1989" s="15">
        <f t="shared" si="936"/>
        <v>0</v>
      </c>
      <c r="CT1989" s="15">
        <f t="shared" si="936"/>
        <v>0</v>
      </c>
      <c r="CU1989" s="15">
        <f t="shared" si="936"/>
        <v>0</v>
      </c>
      <c r="CV1989" s="15">
        <f t="shared" si="936"/>
        <v>0</v>
      </c>
      <c r="CW1989" s="15">
        <f t="shared" si="936"/>
        <v>0</v>
      </c>
      <c r="CX1989" s="15">
        <f t="shared" si="936"/>
        <v>0</v>
      </c>
      <c r="CY1989" s="15">
        <f t="shared" si="936"/>
        <v>0</v>
      </c>
      <c r="CZ1989" s="15">
        <f t="shared" si="936"/>
        <v>0</v>
      </c>
      <c r="DA1989" s="15">
        <f t="shared" si="936"/>
        <v>0</v>
      </c>
      <c r="DB1989" s="16">
        <f>IF(UPPER(TRIM(AM1989))="P", 0, IF(UPPER(TRIM(AM1989))="C", 16384, IF(UPPER(TRIM(AM1989))="B", 32768, IF(UPPER(TRIM(AM1989))="U", 49152, -1))))</f>
        <v>0</v>
      </c>
      <c r="DC1989" s="16">
        <f>HEX2DEC(AN1989)</f>
        <v>5652</v>
      </c>
      <c r="DD1989" s="16">
        <f>IF(UPPER(TRIM(BB1989))="",0,IF(UPPER(TRIM(BB1989))="M",32,IF(UPPER(TRIM(BB1989))="H",64,IF(UPPER(TRIM(BB1989))="I",128,-1))))</f>
        <v>0</v>
      </c>
      <c r="DE1989" s="16">
        <f>IF(UPPER(TRIM(BC1989))="",0, IF(UPPER(TRIM(BC1989))="U",1,IF(UPPER(TRIM(BC1989))="A",2,IF(UPPER(TRIM(BC1989))="B1",4,IF(UPPER(TRIM(BC1989))="B2",8,IF(UPPER(TRIM(BC1989))="C",16,-1))))))</f>
        <v>0</v>
      </c>
      <c r="DF1989" s="17"/>
      <c r="DG1989" s="16">
        <v>102</v>
      </c>
      <c r="DH1989" s="16">
        <f t="shared" si="937"/>
        <v>629</v>
      </c>
      <c r="DI1989" s="16">
        <f t="shared" si="937"/>
        <v>31</v>
      </c>
      <c r="DJ1989" s="16">
        <f>DB1989 + DC1989</f>
        <v>5652</v>
      </c>
      <c r="DK1989" s="16">
        <f t="shared" si="938"/>
        <v>0</v>
      </c>
      <c r="DL1989" s="16">
        <f t="shared" si="938"/>
        <v>1366</v>
      </c>
      <c r="DM1989" s="13">
        <v>0</v>
      </c>
      <c r="DN1989" s="16">
        <v>66</v>
      </c>
      <c r="DO1989" s="16">
        <f>BV1989*2^15+BW1989*2^14+BX1989*2^13+BY1989*2^12+BZ1989*2^11+CA1989*2^10+CB1989*2^9+CC1989*2^8+CD1989*2^7+CE1989*2^6+CF1989*2^5+CG1989*2^4+CH1989*2^3+CI1989*2^2+CJ1989*2^1+CK1989*2^0</f>
        <v>53248</v>
      </c>
      <c r="DP1989" s="16">
        <f>CL1989*2^15+CM1989*2^14+CN1989*2^13+CO1989*2^12+CP1989*2^11+CQ1989*2^10+CR1989*2^9+CS1989*2^8+CT1989*2^7+CU1989*2^6+CV1989*2^5+CW1989*2^4+CX1989*2^3+CY1989*2^2+CZ1989*2^1+DA1989*2^0</f>
        <v>0</v>
      </c>
      <c r="DQ1989" s="16">
        <v>0</v>
      </c>
      <c r="DR1989" s="16">
        <v>0</v>
      </c>
      <c r="DS1989" s="16">
        <v>1</v>
      </c>
      <c r="DT1989" s="16">
        <v>1</v>
      </c>
      <c r="DU1989" s="16">
        <v>0</v>
      </c>
      <c r="DV1989" s="16">
        <f>DD1989 + DE1989</f>
        <v>0</v>
      </c>
      <c r="DW1989" s="138" t="s">
        <v>184</v>
      </c>
      <c r="DX1989" s="137" t="s">
        <v>273</v>
      </c>
      <c r="DY1989" s="137" t="s">
        <v>186</v>
      </c>
      <c r="DZ1989" s="17"/>
      <c r="EA1989" s="15"/>
      <c r="EB1989" s="15"/>
      <c r="EC1989" s="15"/>
      <c r="ED1989" s="15"/>
    </row>
    <row r="1990" spans="1:134" ht="15" customHeight="1" x14ac:dyDescent="0.3">
      <c r="A1990" s="230" t="s">
        <v>3080</v>
      </c>
      <c r="B1990" s="229"/>
      <c r="C1990" s="561" t="s">
        <v>3081</v>
      </c>
      <c r="D1990" s="151" t="s">
        <v>184</v>
      </c>
      <c r="E1990" s="151" t="s">
        <v>184</v>
      </c>
      <c r="F1990" s="151"/>
      <c r="G1990" s="151" t="s">
        <v>184</v>
      </c>
      <c r="H1990" s="151"/>
      <c r="I1990" s="151"/>
      <c r="J1990" s="151"/>
      <c r="K1990" s="151"/>
      <c r="L1990" s="151"/>
      <c r="M1990" s="151"/>
      <c r="N1990" s="151"/>
      <c r="O1990" s="151"/>
      <c r="P1990" s="151"/>
      <c r="Q1990" s="151"/>
      <c r="R1990" s="151"/>
      <c r="S1990" s="151"/>
      <c r="T1990" s="151"/>
      <c r="U1990" s="151"/>
      <c r="V1990" s="151"/>
      <c r="W1990" s="151"/>
      <c r="X1990" s="151"/>
      <c r="Y1990" s="151"/>
      <c r="Z1990" s="151"/>
      <c r="AA1990" s="151"/>
      <c r="AB1990" s="151"/>
      <c r="AC1990" s="151"/>
      <c r="AD1990" s="151"/>
      <c r="AE1990" s="151"/>
      <c r="AF1990" s="151"/>
      <c r="AG1990" s="151"/>
      <c r="AH1990" s="151"/>
      <c r="AI1990" s="151"/>
      <c r="AJ1990" s="148">
        <f>IF($DM1990=0,0,(IF(_xlfn.BITAND($DM1990, 128),"8,", "") &amp; IF(_xlfn.BITAND($DM1990,64),"7,", "") &amp; IF(_xlfn.BITAND($DM1990,7), _xlfn.BITAND($DM1990,7) &amp; ",", "") &amp; IF(_xlfn.BITAND($DM1990, 56), _xlfn.BITAND($DM1990, 56)/8, "")))</f>
        <v>0</v>
      </c>
      <c r="AK1990" s="135">
        <v>629</v>
      </c>
      <c r="AL1990" s="135">
        <v>31</v>
      </c>
      <c r="AM1990" s="194" t="s">
        <v>165</v>
      </c>
      <c r="AN1990" s="195" t="s">
        <v>3082</v>
      </c>
      <c r="AO1990" s="195" t="s">
        <v>167</v>
      </c>
      <c r="AP1990" s="195" t="s">
        <v>3083</v>
      </c>
      <c r="AQ1990" s="12"/>
      <c r="AR1990" s="12"/>
      <c r="AS1990" s="12"/>
      <c r="AT1990" s="12"/>
      <c r="AU1990" s="12"/>
      <c r="AV1990" s="12"/>
      <c r="AW1990" s="12"/>
      <c r="AX1990" s="12"/>
      <c r="AY1990" s="12"/>
      <c r="AZ1990" s="12"/>
      <c r="BA1990" s="12"/>
      <c r="BB1990" s="136"/>
      <c r="BC1990" s="136"/>
      <c r="BD1990" s="15"/>
      <c r="BE1990" s="137" t="str">
        <f>IF(C1990="","",C1990)</f>
        <v>A/D loss</v>
      </c>
      <c r="BF1990" s="11" t="s">
        <v>264</v>
      </c>
      <c r="BG1990" s="11" t="s">
        <v>265</v>
      </c>
      <c r="BH1990" s="11" t="s">
        <v>266</v>
      </c>
      <c r="BI1990" s="11" t="s">
        <v>525</v>
      </c>
      <c r="BJ1990" s="11" t="s">
        <v>268</v>
      </c>
      <c r="BK1990" s="11" t="s">
        <v>485</v>
      </c>
      <c r="BL1990" s="11" t="s">
        <v>350</v>
      </c>
      <c r="BM1990" s="11" t="s">
        <v>179</v>
      </c>
      <c r="BN1990" s="11" t="s">
        <v>182</v>
      </c>
      <c r="BO1990" s="11" t="s">
        <v>181</v>
      </c>
      <c r="BP1990" s="11" t="s">
        <v>272</v>
      </c>
      <c r="BQ1990" s="11" t="s">
        <v>182</v>
      </c>
      <c r="BR1990" s="11" t="s">
        <v>182</v>
      </c>
      <c r="BS1990" s="11" t="s">
        <v>183</v>
      </c>
      <c r="BT1990" s="11" t="s">
        <v>182</v>
      </c>
      <c r="BU1990" s="11"/>
      <c r="BV1990" s="15">
        <f>IF(UPPER(TRIM(D1990))="X",1,0)</f>
        <v>1</v>
      </c>
      <c r="BW1990" s="15">
        <f>IF(UPPER(TRIM(E1990))="X",1,0)</f>
        <v>1</v>
      </c>
      <c r="BX1990" s="15">
        <f>IF(UPPER(TRIM(F1990))="X",1,0)</f>
        <v>0</v>
      </c>
      <c r="BY1990" s="15">
        <f>IF(UPPER(TRIM(G1990))="X",1,0)</f>
        <v>1</v>
      </c>
      <c r="BZ1990" s="15">
        <f>IF(UPPER(TRIM(H1990))="X",1,0)</f>
        <v>0</v>
      </c>
      <c r="CA1990" s="15">
        <f>IF(UPPER(TRIM(J1990))="X",1,0)</f>
        <v>0</v>
      </c>
      <c r="CB1990" s="15">
        <f>IF(UPPER(TRIM(L1990))="X",1,0)</f>
        <v>0</v>
      </c>
      <c r="CC1990" s="15">
        <f>IF(UPPER(TRIM(M1990))="X",1,0)</f>
        <v>0</v>
      </c>
      <c r="CD1990" s="15">
        <f>IF(UPPER(TRIM(I1990))="X",1,0)</f>
        <v>0</v>
      </c>
      <c r="CE1990" s="15">
        <f>IF(UPPER(TRIM(K1990))="X",1,0)</f>
        <v>0</v>
      </c>
      <c r="CF1990" s="15">
        <f t="shared" ref="CF1990:DA1990" si="939">IF(UPPER(TRIM(N1990))="X",1,0)</f>
        <v>0</v>
      </c>
      <c r="CG1990" s="15">
        <f t="shared" si="939"/>
        <v>0</v>
      </c>
      <c r="CH1990" s="15">
        <f t="shared" si="939"/>
        <v>0</v>
      </c>
      <c r="CI1990" s="15">
        <f t="shared" si="939"/>
        <v>0</v>
      </c>
      <c r="CJ1990" s="15">
        <f t="shared" si="939"/>
        <v>0</v>
      </c>
      <c r="CK1990" s="15">
        <f t="shared" si="939"/>
        <v>0</v>
      </c>
      <c r="CL1990" s="15">
        <f t="shared" si="939"/>
        <v>0</v>
      </c>
      <c r="CM1990" s="15">
        <f t="shared" si="939"/>
        <v>0</v>
      </c>
      <c r="CN1990" s="15">
        <f t="shared" si="939"/>
        <v>0</v>
      </c>
      <c r="CO1990" s="15">
        <f t="shared" si="939"/>
        <v>0</v>
      </c>
      <c r="CP1990" s="15">
        <f t="shared" si="939"/>
        <v>0</v>
      </c>
      <c r="CQ1990" s="15">
        <f t="shared" si="939"/>
        <v>0</v>
      </c>
      <c r="CR1990" s="15">
        <f t="shared" si="939"/>
        <v>0</v>
      </c>
      <c r="CS1990" s="15">
        <f t="shared" si="939"/>
        <v>0</v>
      </c>
      <c r="CT1990" s="15">
        <f t="shared" si="939"/>
        <v>0</v>
      </c>
      <c r="CU1990" s="15">
        <f t="shared" si="939"/>
        <v>0</v>
      </c>
      <c r="CV1990" s="15">
        <f t="shared" si="939"/>
        <v>0</v>
      </c>
      <c r="CW1990" s="15">
        <f t="shared" si="939"/>
        <v>0</v>
      </c>
      <c r="CX1990" s="15">
        <f t="shared" si="939"/>
        <v>0</v>
      </c>
      <c r="CY1990" s="15">
        <f t="shared" si="939"/>
        <v>0</v>
      </c>
      <c r="CZ1990" s="15">
        <f t="shared" si="939"/>
        <v>0</v>
      </c>
      <c r="DA1990" s="15">
        <f t="shared" si="939"/>
        <v>0</v>
      </c>
      <c r="DB1990" s="16">
        <f>IF(UPPER(TRIM(AM1990))="P", 0, IF(UPPER(TRIM(AM1990))="C", 16384, IF(UPPER(TRIM(AM1990))="B", 32768, IF(UPPER(TRIM(AM1990))="U", 49152, -1))))</f>
        <v>0</v>
      </c>
      <c r="DC1990" s="16">
        <f>HEX2DEC(AN1990)</f>
        <v>5653</v>
      </c>
      <c r="DD1990" s="16">
        <f>IF(UPPER(TRIM(BB1990))="",0,IF(UPPER(TRIM(BB1990))="M",32,IF(UPPER(TRIM(BB1990))="H",64,IF(UPPER(TRIM(BB1990))="I",128,-1))))</f>
        <v>0</v>
      </c>
      <c r="DE1990" s="16">
        <f>IF(UPPER(TRIM(BC1990))="",0, IF(UPPER(TRIM(BC1990))="U",1,IF(UPPER(TRIM(BC1990))="A",2,IF(UPPER(TRIM(BC1990))="B1",4,IF(UPPER(TRIM(BC1990))="B2",8,IF(UPPER(TRIM(BC1990))="C",16,-1))))))</f>
        <v>0</v>
      </c>
      <c r="DF1990" s="17"/>
      <c r="DG1990" s="16">
        <v>103</v>
      </c>
      <c r="DH1990" s="16">
        <f>AK1990</f>
        <v>629</v>
      </c>
      <c r="DI1990" s="16">
        <f>AL1990</f>
        <v>31</v>
      </c>
      <c r="DJ1990" s="16">
        <f>DB1990 + DC1990</f>
        <v>5653</v>
      </c>
      <c r="DK1990" s="16">
        <f>HEX2DEC(AO1990)</f>
        <v>0</v>
      </c>
      <c r="DL1990" s="16">
        <f>HEX2DEC(AP1990)</f>
        <v>1299</v>
      </c>
      <c r="DM1990" s="13">
        <v>0</v>
      </c>
      <c r="DN1990" s="16">
        <v>67</v>
      </c>
      <c r="DO1990" s="16">
        <f>BV1990*2^15+BW1990*2^14+BX1990*2^13+BY1990*2^12+BZ1990*2^11+CA1990*2^10+CB1990*2^9+CC1990*2^8+CD1990*2^7+CE1990*2^6+CF1990*2^5+CG1990*2^4+CH1990*2^3+CI1990*2^2+CJ1990*2^1+CK1990*2^0</f>
        <v>53248</v>
      </c>
      <c r="DP1990" s="16">
        <f>CL1990*2^15+CM1990*2^14+CN1990*2^13+CO1990*2^12+CP1990*2^11+CQ1990*2^10+CR1990*2^9+CS1990*2^8+CT1990*2^7+CU1990*2^6+CV1990*2^5+CW1990*2^4+CX1990*2^3+CY1990*2^2+CZ1990*2^1+DA1990*2^0</f>
        <v>0</v>
      </c>
      <c r="DQ1990" s="16">
        <v>0</v>
      </c>
      <c r="DR1990" s="16">
        <v>0</v>
      </c>
      <c r="DS1990" s="16">
        <v>1</v>
      </c>
      <c r="DT1990" s="16">
        <v>1</v>
      </c>
      <c r="DU1990" s="16">
        <v>0</v>
      </c>
      <c r="DV1990" s="16">
        <f>DD1990 + DE1990</f>
        <v>0</v>
      </c>
      <c r="DW1990" s="138" t="s">
        <v>184</v>
      </c>
      <c r="DX1990" s="137" t="s">
        <v>273</v>
      </c>
      <c r="DY1990" s="137" t="s">
        <v>186</v>
      </c>
      <c r="DZ1990" s="17"/>
      <c r="EA1990" s="15"/>
      <c r="EB1990" s="15"/>
      <c r="EC1990" s="15"/>
      <c r="ED1990" s="15"/>
    </row>
    <row r="1991" spans="1:134" ht="15" customHeight="1" x14ac:dyDescent="0.3">
      <c r="A1991" s="230" t="s">
        <v>274</v>
      </c>
      <c r="B1991" s="229"/>
      <c r="C1991" s="561" t="s">
        <v>3084</v>
      </c>
      <c r="D1991" s="151" t="s">
        <v>184</v>
      </c>
      <c r="E1991" s="151" t="s">
        <v>184</v>
      </c>
      <c r="F1991" s="151"/>
      <c r="G1991" s="151" t="s">
        <v>184</v>
      </c>
      <c r="H1991" s="151"/>
      <c r="I1991" s="151"/>
      <c r="J1991" s="151"/>
      <c r="K1991" s="151"/>
      <c r="L1991" s="151"/>
      <c r="M1991" s="151"/>
      <c r="N1991" s="151"/>
      <c r="O1991" s="151"/>
      <c r="P1991" s="151"/>
      <c r="Q1991" s="151"/>
      <c r="R1991" s="151"/>
      <c r="S1991" s="151"/>
      <c r="T1991" s="151"/>
      <c r="U1991" s="151"/>
      <c r="V1991" s="151"/>
      <c r="W1991" s="151"/>
      <c r="X1991" s="151"/>
      <c r="Y1991" s="151"/>
      <c r="Z1991" s="151"/>
      <c r="AA1991" s="151"/>
      <c r="AB1991" s="151"/>
      <c r="AC1991" s="151"/>
      <c r="AD1991" s="151"/>
      <c r="AE1991" s="151"/>
      <c r="AF1991" s="151"/>
      <c r="AG1991" s="151"/>
      <c r="AH1991" s="151"/>
      <c r="AI1991" s="151"/>
      <c r="AJ1991" s="148">
        <f>IF($DM1991=0,0,(IF(_xlfn.BITAND($DM1991, 128),"8,", "") &amp; IF(_xlfn.BITAND($DM1991,64),"7,", "") &amp; IF(_xlfn.BITAND($DM1991,7), _xlfn.BITAND($DM1991,7) &amp; ",", "") &amp; IF(_xlfn.BITAND($DM1991, 56), _xlfn.BITAND($DM1991, 56)/8, "")))</f>
        <v>0</v>
      </c>
      <c r="AK1991" s="135">
        <v>629</v>
      </c>
      <c r="AL1991" s="135">
        <v>31</v>
      </c>
      <c r="AM1991" s="194" t="s">
        <v>165</v>
      </c>
      <c r="AN1991" s="195" t="s">
        <v>3085</v>
      </c>
      <c r="AO1991" s="195" t="s">
        <v>167</v>
      </c>
      <c r="AP1991" s="195" t="s">
        <v>3086</v>
      </c>
      <c r="AQ1991" s="12"/>
      <c r="AR1991" s="12"/>
      <c r="AS1991" s="12"/>
      <c r="AT1991" s="12"/>
      <c r="AU1991" s="12"/>
      <c r="AV1991" s="12"/>
      <c r="AW1991" s="12"/>
      <c r="AX1991" s="12"/>
      <c r="AY1991" s="12"/>
      <c r="AZ1991" s="12"/>
      <c r="BA1991" s="12"/>
      <c r="BB1991" s="136"/>
      <c r="BC1991" s="136"/>
      <c r="BD1991" s="15"/>
      <c r="BE1991" s="137" t="str">
        <f>IF(C1991="","",C1991)</f>
        <v>Invalid interrupt</v>
      </c>
      <c r="BF1991" s="11" t="s">
        <v>264</v>
      </c>
      <c r="BG1991" s="11" t="s">
        <v>265</v>
      </c>
      <c r="BH1991" s="11" t="s">
        <v>266</v>
      </c>
      <c r="BI1991" s="11" t="s">
        <v>525</v>
      </c>
      <c r="BJ1991" s="11" t="s">
        <v>268</v>
      </c>
      <c r="BK1991" s="11" t="s">
        <v>485</v>
      </c>
      <c r="BL1991" s="11" t="s">
        <v>350</v>
      </c>
      <c r="BM1991" s="11" t="s">
        <v>179</v>
      </c>
      <c r="BN1991" s="11" t="s">
        <v>182</v>
      </c>
      <c r="BO1991" s="11" t="s">
        <v>181</v>
      </c>
      <c r="BP1991" s="11" t="s">
        <v>272</v>
      </c>
      <c r="BQ1991" s="11" t="s">
        <v>182</v>
      </c>
      <c r="BR1991" s="11" t="s">
        <v>182</v>
      </c>
      <c r="BS1991" s="11" t="s">
        <v>183</v>
      </c>
      <c r="BT1991" s="11" t="s">
        <v>182</v>
      </c>
      <c r="BU1991" s="11"/>
      <c r="BV1991" s="15">
        <f>IF(UPPER(TRIM(D1991))="X",1,0)</f>
        <v>1</v>
      </c>
      <c r="BW1991" s="15">
        <f>IF(UPPER(TRIM(E1991))="X",1,0)</f>
        <v>1</v>
      </c>
      <c r="BX1991" s="15">
        <f>IF(UPPER(TRIM(F1991))="X",1,0)</f>
        <v>0</v>
      </c>
      <c r="BY1991" s="15">
        <f>IF(UPPER(TRIM(G1991))="X",1,0)</f>
        <v>1</v>
      </c>
      <c r="BZ1991" s="15">
        <f>IF(UPPER(TRIM(H1991))="X",1,0)</f>
        <v>0</v>
      </c>
      <c r="CA1991" s="15">
        <f>IF(UPPER(TRIM(J1991))="X",1,0)</f>
        <v>0</v>
      </c>
      <c r="CB1991" s="15">
        <f>IF(UPPER(TRIM(L1991))="X",1,0)</f>
        <v>0</v>
      </c>
      <c r="CC1991" s="15">
        <f>IF(UPPER(TRIM(M1991))="X",1,0)</f>
        <v>0</v>
      </c>
      <c r="CD1991" s="15">
        <f>IF(UPPER(TRIM(I1991))="X",1,0)</f>
        <v>0</v>
      </c>
      <c r="CE1991" s="15">
        <f>IF(UPPER(TRIM(K1991))="X",1,0)</f>
        <v>0</v>
      </c>
      <c r="CF1991" s="15">
        <f t="shared" ref="CF1991:DA1991" si="940">IF(UPPER(TRIM(N1991))="X",1,0)</f>
        <v>0</v>
      </c>
      <c r="CG1991" s="15">
        <f t="shared" si="940"/>
        <v>0</v>
      </c>
      <c r="CH1991" s="15">
        <f t="shared" si="940"/>
        <v>0</v>
      </c>
      <c r="CI1991" s="15">
        <f t="shared" si="940"/>
        <v>0</v>
      </c>
      <c r="CJ1991" s="15">
        <f t="shared" si="940"/>
        <v>0</v>
      </c>
      <c r="CK1991" s="15">
        <f t="shared" si="940"/>
        <v>0</v>
      </c>
      <c r="CL1991" s="15">
        <f t="shared" si="940"/>
        <v>0</v>
      </c>
      <c r="CM1991" s="15">
        <f t="shared" si="940"/>
        <v>0</v>
      </c>
      <c r="CN1991" s="15">
        <f t="shared" si="940"/>
        <v>0</v>
      </c>
      <c r="CO1991" s="15">
        <f t="shared" si="940"/>
        <v>0</v>
      </c>
      <c r="CP1991" s="15">
        <f t="shared" si="940"/>
        <v>0</v>
      </c>
      <c r="CQ1991" s="15">
        <f t="shared" si="940"/>
        <v>0</v>
      </c>
      <c r="CR1991" s="15">
        <f t="shared" si="940"/>
        <v>0</v>
      </c>
      <c r="CS1991" s="15">
        <f t="shared" si="940"/>
        <v>0</v>
      </c>
      <c r="CT1991" s="15">
        <f t="shared" si="940"/>
        <v>0</v>
      </c>
      <c r="CU1991" s="15">
        <f t="shared" si="940"/>
        <v>0</v>
      </c>
      <c r="CV1991" s="15">
        <f t="shared" si="940"/>
        <v>0</v>
      </c>
      <c r="CW1991" s="15">
        <f t="shared" si="940"/>
        <v>0</v>
      </c>
      <c r="CX1991" s="15">
        <f t="shared" si="940"/>
        <v>0</v>
      </c>
      <c r="CY1991" s="15">
        <f t="shared" si="940"/>
        <v>0</v>
      </c>
      <c r="CZ1991" s="15">
        <f t="shared" si="940"/>
        <v>0</v>
      </c>
      <c r="DA1991" s="15">
        <f t="shared" si="940"/>
        <v>0</v>
      </c>
      <c r="DB1991" s="16">
        <f>IF(UPPER(TRIM(AM1991))="P", 0, IF(UPPER(TRIM(AM1991))="C", 16384, IF(UPPER(TRIM(AM1991))="B", 32768, IF(UPPER(TRIM(AM1991))="U", 49152, -1))))</f>
        <v>0</v>
      </c>
      <c r="DC1991" s="16">
        <f>HEX2DEC(AN1991)</f>
        <v>5654</v>
      </c>
      <c r="DD1991" s="16">
        <f>IF(UPPER(TRIM(BB1991))="",0,IF(UPPER(TRIM(BB1991))="M",32,IF(UPPER(TRIM(BB1991))="H",64,IF(UPPER(TRIM(BB1991))="I",128,-1))))</f>
        <v>0</v>
      </c>
      <c r="DE1991" s="16">
        <f>IF(UPPER(TRIM(BC1991))="",0, IF(UPPER(TRIM(BC1991))="U",1,IF(UPPER(TRIM(BC1991))="A",2,IF(UPPER(TRIM(BC1991))="B1",4,IF(UPPER(TRIM(BC1991))="B2",8,IF(UPPER(TRIM(BC1991))="C",16,-1))))))</f>
        <v>0</v>
      </c>
      <c r="DF1991" s="17"/>
      <c r="DG1991" s="16">
        <v>104</v>
      </c>
      <c r="DH1991" s="16">
        <f>AK1991</f>
        <v>629</v>
      </c>
      <c r="DI1991" s="16">
        <f>AL1991</f>
        <v>31</v>
      </c>
      <c r="DJ1991" s="16">
        <f>DB1991 + DC1991</f>
        <v>5654</v>
      </c>
      <c r="DK1991" s="16">
        <f>HEX2DEC(AO1991)</f>
        <v>0</v>
      </c>
      <c r="DL1991" s="16">
        <f>HEX2DEC(AP1991)</f>
        <v>1298</v>
      </c>
      <c r="DM1991" s="13">
        <v>0</v>
      </c>
      <c r="DN1991" s="16">
        <v>68</v>
      </c>
      <c r="DO1991" s="16">
        <f>BV1991*2^15+BW1991*2^14+BX1991*2^13+BY1991*2^12+BZ1991*2^11+CA1991*2^10+CB1991*2^9+CC1991*2^8+CD1991*2^7+CE1991*2^6+CF1991*2^5+CG1991*2^4+CH1991*2^3+CI1991*2^2+CJ1991*2^1+CK1991*2^0</f>
        <v>53248</v>
      </c>
      <c r="DP1991" s="16">
        <f>CL1991*2^15+CM1991*2^14+CN1991*2^13+CO1991*2^12+CP1991*2^11+CQ1991*2^10+CR1991*2^9+CS1991*2^8+CT1991*2^7+CU1991*2^6+CV1991*2^5+CW1991*2^4+CX1991*2^3+CY1991*2^2+CZ1991*2^1+DA1991*2^0</f>
        <v>0</v>
      </c>
      <c r="DQ1991" s="16">
        <v>0</v>
      </c>
      <c r="DR1991" s="16">
        <v>0</v>
      </c>
      <c r="DS1991" s="16">
        <v>1</v>
      </c>
      <c r="DT1991" s="16">
        <v>1</v>
      </c>
      <c r="DU1991" s="16">
        <v>0</v>
      </c>
      <c r="DV1991" s="16">
        <f>DD1991 + DE1991</f>
        <v>0</v>
      </c>
      <c r="DW1991" s="138" t="s">
        <v>184</v>
      </c>
      <c r="DX1991" s="137" t="s">
        <v>273</v>
      </c>
      <c r="DY1991" s="137" t="s">
        <v>186</v>
      </c>
      <c r="DZ1991" s="17"/>
      <c r="EA1991" s="15"/>
      <c r="EB1991" s="15"/>
      <c r="EC1991" s="15"/>
      <c r="ED1991" s="15"/>
    </row>
    <row r="1992" spans="1:134" ht="15" customHeight="1" x14ac:dyDescent="0.3">
      <c r="A1992" s="123"/>
      <c r="B1992" s="221"/>
      <c r="C1992" s="553" t="s">
        <v>3087</v>
      </c>
      <c r="D1992" s="151" t="s">
        <v>184</v>
      </c>
      <c r="E1992" s="151" t="s">
        <v>184</v>
      </c>
      <c r="F1992" s="151"/>
      <c r="G1992" s="151" t="s">
        <v>184</v>
      </c>
      <c r="H1992" s="151"/>
      <c r="I1992" s="151"/>
      <c r="J1992" s="151"/>
      <c r="K1992" s="151"/>
      <c r="L1992" s="151"/>
      <c r="M1992" s="151"/>
      <c r="N1992" s="151"/>
      <c r="O1992" s="151"/>
      <c r="P1992" s="151"/>
      <c r="Q1992" s="151"/>
      <c r="R1992" s="151"/>
      <c r="S1992" s="151"/>
      <c r="T1992" s="151"/>
      <c r="U1992" s="151"/>
      <c r="V1992" s="151"/>
      <c r="W1992" s="151"/>
      <c r="X1992" s="151"/>
      <c r="Y1992" s="151"/>
      <c r="Z1992" s="151"/>
      <c r="AA1992" s="151"/>
      <c r="AB1992" s="151"/>
      <c r="AC1992" s="151"/>
      <c r="AD1992" s="151"/>
      <c r="AE1992" s="151"/>
      <c r="AF1992" s="151"/>
      <c r="AG1992" s="151"/>
      <c r="AH1992" s="151"/>
      <c r="AI1992" s="151"/>
      <c r="AJ1992" s="148">
        <f>IF($DM1992=0,0,(IF(_xlfn.BITAND($DM1992, 128),"8,", "") &amp; IF(_xlfn.BITAND($DM1992,64),"7,", "") &amp; IF(_xlfn.BITAND($DM1992,7), _xlfn.BITAND($DM1992,7) &amp; ",", "") &amp; IF(_xlfn.BITAND($DM1992, 56), _xlfn.BITAND($DM1992, 56)/8, "")))</f>
        <v>0</v>
      </c>
      <c r="AK1992" s="135">
        <v>628</v>
      </c>
      <c r="AL1992" s="135">
        <v>13</v>
      </c>
      <c r="AM1992" s="194" t="s">
        <v>165</v>
      </c>
      <c r="AN1992" s="195" t="s">
        <v>3070</v>
      </c>
      <c r="AO1992" s="195" t="s">
        <v>3088</v>
      </c>
      <c r="AP1992" s="195" t="s">
        <v>3089</v>
      </c>
      <c r="AQ1992" s="143"/>
      <c r="AR1992" s="12"/>
      <c r="AS1992" s="12"/>
      <c r="AT1992" s="12"/>
      <c r="AU1992" s="12"/>
      <c r="AV1992" s="12"/>
      <c r="AW1992" s="12"/>
      <c r="AX1992" s="12"/>
      <c r="AY1992" s="12"/>
      <c r="AZ1992" s="12"/>
      <c r="BA1992" s="12"/>
      <c r="BB1992" s="136"/>
      <c r="BC1992" s="136"/>
      <c r="BD1992" s="15"/>
      <c r="BE1992" s="137" t="str">
        <f>IF(C1992="","",C1992)</f>
        <v>Flash checksum invalid</v>
      </c>
      <c r="BF1992" s="11" t="s">
        <v>264</v>
      </c>
      <c r="BG1992" s="11" t="s">
        <v>265</v>
      </c>
      <c r="BH1992" s="11" t="s">
        <v>266</v>
      </c>
      <c r="BI1992" s="11" t="s">
        <v>525</v>
      </c>
      <c r="BJ1992" s="11" t="s">
        <v>268</v>
      </c>
      <c r="BK1992" s="11" t="s">
        <v>485</v>
      </c>
      <c r="BL1992" s="11" t="s">
        <v>350</v>
      </c>
      <c r="BM1992" s="11" t="s">
        <v>179</v>
      </c>
      <c r="BN1992" s="11" t="s">
        <v>182</v>
      </c>
      <c r="BO1992" s="11" t="s">
        <v>181</v>
      </c>
      <c r="BP1992" s="11" t="s">
        <v>272</v>
      </c>
      <c r="BQ1992" s="11" t="s">
        <v>182</v>
      </c>
      <c r="BR1992" s="11" t="s">
        <v>182</v>
      </c>
      <c r="BS1992" s="11" t="s">
        <v>183</v>
      </c>
      <c r="BT1992" s="11" t="s">
        <v>182</v>
      </c>
      <c r="BU1992" s="11"/>
      <c r="BV1992" s="15">
        <f>IF(UPPER(TRIM(D1992))="X",1,0)</f>
        <v>1</v>
      </c>
      <c r="BW1992" s="15">
        <f>IF(UPPER(TRIM(E1992))="X",1,0)</f>
        <v>1</v>
      </c>
      <c r="BX1992" s="15">
        <f>IF(UPPER(TRIM(F1992))="X",1,0)</f>
        <v>0</v>
      </c>
      <c r="BY1992" s="15">
        <f>IF(UPPER(TRIM(G1992))="X",1,0)</f>
        <v>1</v>
      </c>
      <c r="BZ1992" s="15">
        <f>IF(UPPER(TRIM(H1992))="X",1,0)</f>
        <v>0</v>
      </c>
      <c r="CA1992" s="15">
        <f>IF(UPPER(TRIM(J1992))="X",1,0)</f>
        <v>0</v>
      </c>
      <c r="CB1992" s="15">
        <f>IF(UPPER(TRIM(L1992))="X",1,0)</f>
        <v>0</v>
      </c>
      <c r="CC1992" s="15">
        <f>IF(UPPER(TRIM(M1992))="X",1,0)</f>
        <v>0</v>
      </c>
      <c r="CD1992" s="15">
        <f>IF(UPPER(TRIM(I1992))="X",1,0)</f>
        <v>0</v>
      </c>
      <c r="CE1992" s="15">
        <f>IF(UPPER(TRIM(K1992))="X",1,0)</f>
        <v>0</v>
      </c>
      <c r="CF1992" s="15">
        <f t="shared" ref="CF1992:DA1992" si="941">IF(UPPER(TRIM(N1992))="X",1,0)</f>
        <v>0</v>
      </c>
      <c r="CG1992" s="15">
        <f t="shared" si="941"/>
        <v>0</v>
      </c>
      <c r="CH1992" s="15">
        <f t="shared" si="941"/>
        <v>0</v>
      </c>
      <c r="CI1992" s="15">
        <f t="shared" si="941"/>
        <v>0</v>
      </c>
      <c r="CJ1992" s="15">
        <f t="shared" si="941"/>
        <v>0</v>
      </c>
      <c r="CK1992" s="15">
        <f t="shared" si="941"/>
        <v>0</v>
      </c>
      <c r="CL1992" s="15">
        <f t="shared" si="941"/>
        <v>0</v>
      </c>
      <c r="CM1992" s="15">
        <f t="shared" si="941"/>
        <v>0</v>
      </c>
      <c r="CN1992" s="15">
        <f t="shared" si="941"/>
        <v>0</v>
      </c>
      <c r="CO1992" s="15">
        <f t="shared" si="941"/>
        <v>0</v>
      </c>
      <c r="CP1992" s="15">
        <f t="shared" si="941"/>
        <v>0</v>
      </c>
      <c r="CQ1992" s="15">
        <f t="shared" si="941"/>
        <v>0</v>
      </c>
      <c r="CR1992" s="15">
        <f t="shared" si="941"/>
        <v>0</v>
      </c>
      <c r="CS1992" s="15">
        <f t="shared" si="941"/>
        <v>0</v>
      </c>
      <c r="CT1992" s="15">
        <f t="shared" si="941"/>
        <v>0</v>
      </c>
      <c r="CU1992" s="15">
        <f t="shared" si="941"/>
        <v>0</v>
      </c>
      <c r="CV1992" s="15">
        <f t="shared" si="941"/>
        <v>0</v>
      </c>
      <c r="CW1992" s="15">
        <f t="shared" si="941"/>
        <v>0</v>
      </c>
      <c r="CX1992" s="15">
        <f t="shared" si="941"/>
        <v>0</v>
      </c>
      <c r="CY1992" s="15">
        <f t="shared" si="941"/>
        <v>0</v>
      </c>
      <c r="CZ1992" s="15">
        <f t="shared" si="941"/>
        <v>0</v>
      </c>
      <c r="DA1992" s="15">
        <f t="shared" si="941"/>
        <v>0</v>
      </c>
      <c r="DB1992" s="16">
        <f>IF(UPPER(TRIM(AM1992))="P", 0, IF(UPPER(TRIM(AM1992))="C", 16384, IF(UPPER(TRIM(AM1992))="B", 32768, IF(UPPER(TRIM(AM1992))="U", 49152, -1))))</f>
        <v>0</v>
      </c>
      <c r="DC1992" s="16">
        <f>HEX2DEC(AN1992)</f>
        <v>1543</v>
      </c>
      <c r="DD1992" s="16">
        <f>IF(UPPER(TRIM(BB1992))="",0,IF(UPPER(TRIM(BB1992))="M",32,IF(UPPER(TRIM(BB1992))="H",64,IF(UPPER(TRIM(BB1992))="I",128,-1))))</f>
        <v>0</v>
      </c>
      <c r="DE1992" s="16">
        <f>IF(UPPER(TRIM(BC1992))="",0, IF(UPPER(TRIM(BC1992))="U",1,IF(UPPER(TRIM(BC1992))="A",2,IF(UPPER(TRIM(BC1992))="B1",4,IF(UPPER(TRIM(BC1992))="B2",8,IF(UPPER(TRIM(BC1992))="C",16,-1))))))</f>
        <v>0</v>
      </c>
      <c r="DF1992" s="17"/>
      <c r="DG1992" s="16">
        <v>105</v>
      </c>
      <c r="DH1992" s="16">
        <f>AK1992</f>
        <v>628</v>
      </c>
      <c r="DI1992" s="16">
        <f>AL1992</f>
        <v>13</v>
      </c>
      <c r="DJ1992" s="16">
        <f>DB1992 + DC1992</f>
        <v>1543</v>
      </c>
      <c r="DK1992" s="16">
        <f>HEX2DEC(AO1992)</f>
        <v>65</v>
      </c>
      <c r="DL1992" s="16">
        <f>HEX2DEC(AP1992)</f>
        <v>1301</v>
      </c>
      <c r="DM1992" s="13">
        <v>0</v>
      </c>
      <c r="DN1992" s="16">
        <v>69</v>
      </c>
      <c r="DO1992" s="16">
        <f>BV1992*2^15+BW1992*2^14+BX1992*2^13+BY1992*2^12+BZ1992*2^11+CA1992*2^10+CB1992*2^9+CC1992*2^8+CD1992*2^7+CE1992*2^6+CF1992*2^5+CG1992*2^4+CH1992*2^3+CI1992*2^2+CJ1992*2^1+CK1992*2^0</f>
        <v>53248</v>
      </c>
      <c r="DP1992" s="16">
        <f>CL1992*2^15+CM1992*2^14+CN1992*2^13+CO1992*2^12+CP1992*2^11+CQ1992*2^10+CR1992*2^9+CS1992*2^8+CT1992*2^7+CU1992*2^6+CV1992*2^5+CW1992*2^4+CX1992*2^3+CY1992*2^2+CZ1992*2^1+DA1992*2^0</f>
        <v>0</v>
      </c>
      <c r="DQ1992" s="16">
        <v>0</v>
      </c>
      <c r="DR1992" s="16">
        <v>0</v>
      </c>
      <c r="DS1992" s="16">
        <v>1</v>
      </c>
      <c r="DT1992" s="16">
        <v>1</v>
      </c>
      <c r="DU1992" s="16">
        <v>0</v>
      </c>
      <c r="DV1992" s="16">
        <f>DD1992 + DE1992</f>
        <v>0</v>
      </c>
      <c r="DW1992" s="138" t="s">
        <v>184</v>
      </c>
      <c r="DX1992" s="137" t="s">
        <v>273</v>
      </c>
      <c r="DY1992" s="137" t="s">
        <v>186</v>
      </c>
      <c r="DZ1992" s="17"/>
      <c r="EA1992" s="15"/>
      <c r="EB1992" s="15"/>
      <c r="EC1992" s="15"/>
      <c r="ED1992" s="15"/>
    </row>
    <row r="1993" spans="1:134" ht="15" customHeight="1" x14ac:dyDescent="0.3">
      <c r="A1993" s="123"/>
      <c r="B1993" s="221"/>
      <c r="C1993" s="561" t="s">
        <v>3090</v>
      </c>
      <c r="D1993" s="151" t="s">
        <v>184</v>
      </c>
      <c r="E1993" s="151" t="s">
        <v>184</v>
      </c>
      <c r="F1993" s="151"/>
      <c r="G1993" s="151" t="s">
        <v>184</v>
      </c>
      <c r="H1993" s="151"/>
      <c r="I1993" s="151"/>
      <c r="J1993" s="151"/>
      <c r="K1993" s="151"/>
      <c r="L1993" s="151"/>
      <c r="M1993" s="151"/>
      <c r="N1993" s="151"/>
      <c r="O1993" s="151"/>
      <c r="P1993" s="151"/>
      <c r="Q1993" s="151"/>
      <c r="R1993" s="151"/>
      <c r="S1993" s="151"/>
      <c r="T1993" s="151"/>
      <c r="U1993" s="151"/>
      <c r="V1993" s="151"/>
      <c r="W1993" s="151"/>
      <c r="X1993" s="151"/>
      <c r="Y1993" s="151"/>
      <c r="Z1993" s="151"/>
      <c r="AA1993" s="151"/>
      <c r="AB1993" s="151"/>
      <c r="AC1993" s="151"/>
      <c r="AD1993" s="151"/>
      <c r="AE1993" s="151"/>
      <c r="AF1993" s="151"/>
      <c r="AG1993" s="151"/>
      <c r="AH1993" s="151"/>
      <c r="AI1993" s="151"/>
      <c r="AJ1993" s="148">
        <f>IF($DM1993=0,0,(IF(_xlfn.BITAND($DM1993, 128),"8,", "") &amp; IF(_xlfn.BITAND($DM1993,64),"7,", "") &amp; IF(_xlfn.BITAND($DM1993,7), _xlfn.BITAND($DM1993,7) &amp; ",", "") &amp; IF(_xlfn.BITAND($DM1993, 56), _xlfn.BITAND($DM1993, 56)/8, "")))</f>
        <v>0</v>
      </c>
      <c r="AK1993" s="135">
        <v>630</v>
      </c>
      <c r="AL1993" s="135">
        <v>12</v>
      </c>
      <c r="AM1993" s="194" t="s">
        <v>165</v>
      </c>
      <c r="AN1993" s="195" t="s">
        <v>3070</v>
      </c>
      <c r="AO1993" s="195" t="s">
        <v>3091</v>
      </c>
      <c r="AP1993" s="195" t="s">
        <v>3092</v>
      </c>
      <c r="AQ1993" s="143"/>
      <c r="AR1993" s="12"/>
      <c r="AS1993" s="12"/>
      <c r="AT1993" s="12"/>
      <c r="AU1993" s="12"/>
      <c r="AV1993" s="12"/>
      <c r="AW1993" s="12"/>
      <c r="AX1993" s="12"/>
      <c r="AY1993" s="12"/>
      <c r="AZ1993" s="12"/>
      <c r="BA1993" s="12"/>
      <c r="BB1993" s="136"/>
      <c r="BC1993" s="136"/>
      <c r="BD1993" s="15"/>
      <c r="BE1993" s="137" t="str">
        <f>IF(C1993="","",C1993)</f>
        <v>RAM failure</v>
      </c>
      <c r="BF1993" s="11" t="s">
        <v>264</v>
      </c>
      <c r="BG1993" s="11" t="s">
        <v>265</v>
      </c>
      <c r="BH1993" s="11" t="s">
        <v>266</v>
      </c>
      <c r="BI1993" s="11" t="s">
        <v>525</v>
      </c>
      <c r="BJ1993" s="11" t="s">
        <v>268</v>
      </c>
      <c r="BK1993" s="11" t="s">
        <v>485</v>
      </c>
      <c r="BL1993" s="11" t="s">
        <v>350</v>
      </c>
      <c r="BM1993" s="11" t="s">
        <v>179</v>
      </c>
      <c r="BN1993" s="11" t="s">
        <v>182</v>
      </c>
      <c r="BO1993" s="11" t="s">
        <v>181</v>
      </c>
      <c r="BP1993" s="11" t="s">
        <v>272</v>
      </c>
      <c r="BQ1993" s="11" t="s">
        <v>182</v>
      </c>
      <c r="BR1993" s="11" t="s">
        <v>182</v>
      </c>
      <c r="BS1993" s="11" t="s">
        <v>183</v>
      </c>
      <c r="BT1993" s="11" t="s">
        <v>182</v>
      </c>
      <c r="BU1993" s="11"/>
      <c r="BV1993" s="15">
        <f>IF(UPPER(TRIM(D1993))="X",1,0)</f>
        <v>1</v>
      </c>
      <c r="BW1993" s="15">
        <f>IF(UPPER(TRIM(E1993))="X",1,0)</f>
        <v>1</v>
      </c>
      <c r="BX1993" s="15">
        <f>IF(UPPER(TRIM(F1993))="X",1,0)</f>
        <v>0</v>
      </c>
      <c r="BY1993" s="15">
        <f>IF(UPPER(TRIM(G1993))="X",1,0)</f>
        <v>1</v>
      </c>
      <c r="BZ1993" s="15">
        <f>IF(UPPER(TRIM(H1993))="X",1,0)</f>
        <v>0</v>
      </c>
      <c r="CA1993" s="15">
        <f>IF(UPPER(TRIM(J1993))="X",1,0)</f>
        <v>0</v>
      </c>
      <c r="CB1993" s="15">
        <f>IF(UPPER(TRIM(L1993))="X",1,0)</f>
        <v>0</v>
      </c>
      <c r="CC1993" s="15">
        <f>IF(UPPER(TRIM(M1993))="X",1,0)</f>
        <v>0</v>
      </c>
      <c r="CD1993" s="15">
        <f>IF(UPPER(TRIM(I1993))="X",1,0)</f>
        <v>0</v>
      </c>
      <c r="CE1993" s="15">
        <f>IF(UPPER(TRIM(K1993))="X",1,0)</f>
        <v>0</v>
      </c>
      <c r="CF1993" s="15">
        <f t="shared" ref="CF1993:DA1993" si="942">IF(UPPER(TRIM(N1993))="X",1,0)</f>
        <v>0</v>
      </c>
      <c r="CG1993" s="15">
        <f t="shared" si="942"/>
        <v>0</v>
      </c>
      <c r="CH1993" s="15">
        <f t="shared" si="942"/>
        <v>0</v>
      </c>
      <c r="CI1993" s="15">
        <f t="shared" si="942"/>
        <v>0</v>
      </c>
      <c r="CJ1993" s="15">
        <f t="shared" si="942"/>
        <v>0</v>
      </c>
      <c r="CK1993" s="15">
        <f t="shared" si="942"/>
        <v>0</v>
      </c>
      <c r="CL1993" s="15">
        <f t="shared" si="942"/>
        <v>0</v>
      </c>
      <c r="CM1993" s="15">
        <f t="shared" si="942"/>
        <v>0</v>
      </c>
      <c r="CN1993" s="15">
        <f t="shared" si="942"/>
        <v>0</v>
      </c>
      <c r="CO1993" s="15">
        <f t="shared" si="942"/>
        <v>0</v>
      </c>
      <c r="CP1993" s="15">
        <f t="shared" si="942"/>
        <v>0</v>
      </c>
      <c r="CQ1993" s="15">
        <f t="shared" si="942"/>
        <v>0</v>
      </c>
      <c r="CR1993" s="15">
        <f t="shared" si="942"/>
        <v>0</v>
      </c>
      <c r="CS1993" s="15">
        <f t="shared" si="942"/>
        <v>0</v>
      </c>
      <c r="CT1993" s="15">
        <f t="shared" si="942"/>
        <v>0</v>
      </c>
      <c r="CU1993" s="15">
        <f t="shared" si="942"/>
        <v>0</v>
      </c>
      <c r="CV1993" s="15">
        <f t="shared" si="942"/>
        <v>0</v>
      </c>
      <c r="CW1993" s="15">
        <f t="shared" si="942"/>
        <v>0</v>
      </c>
      <c r="CX1993" s="15">
        <f t="shared" si="942"/>
        <v>0</v>
      </c>
      <c r="CY1993" s="15">
        <f t="shared" si="942"/>
        <v>0</v>
      </c>
      <c r="CZ1993" s="15">
        <f t="shared" si="942"/>
        <v>0</v>
      </c>
      <c r="DA1993" s="15">
        <f t="shared" si="942"/>
        <v>0</v>
      </c>
      <c r="DB1993" s="16">
        <f>IF(UPPER(TRIM(AM1993))="P", 0, IF(UPPER(TRIM(AM1993))="C", 16384, IF(UPPER(TRIM(AM1993))="B", 32768, IF(UPPER(TRIM(AM1993))="U", 49152, -1))))</f>
        <v>0</v>
      </c>
      <c r="DC1993" s="16">
        <f>HEX2DEC(AN1993)</f>
        <v>1543</v>
      </c>
      <c r="DD1993" s="16">
        <f>IF(UPPER(TRIM(BB1993))="",0,IF(UPPER(TRIM(BB1993))="M",32,IF(UPPER(TRIM(BB1993))="H",64,IF(UPPER(TRIM(BB1993))="I",128,-1))))</f>
        <v>0</v>
      </c>
      <c r="DE1993" s="16">
        <f>IF(UPPER(TRIM(BC1993))="",0, IF(UPPER(TRIM(BC1993))="U",1,IF(UPPER(TRIM(BC1993))="A",2,IF(UPPER(TRIM(BC1993))="B1",4,IF(UPPER(TRIM(BC1993))="B2",8,IF(UPPER(TRIM(BC1993))="C",16,-1))))))</f>
        <v>0</v>
      </c>
      <c r="DF1993" s="17"/>
      <c r="DG1993" s="16">
        <v>106</v>
      </c>
      <c r="DH1993" s="16">
        <f>AK1993</f>
        <v>630</v>
      </c>
      <c r="DI1993" s="16">
        <f>AL1993</f>
        <v>12</v>
      </c>
      <c r="DJ1993" s="16">
        <f>DB1993 + DC1993</f>
        <v>1543</v>
      </c>
      <c r="DK1993" s="16">
        <f>HEX2DEC(AO1993)</f>
        <v>68</v>
      </c>
      <c r="DL1993" s="16">
        <f>HEX2DEC(AP1993)</f>
        <v>1302</v>
      </c>
      <c r="DM1993" s="13">
        <v>0</v>
      </c>
      <c r="DN1993" s="16">
        <v>70</v>
      </c>
      <c r="DO1993" s="16">
        <f>BV1993*2^15+BW1993*2^14+BX1993*2^13+BY1993*2^12+BZ1993*2^11+CA1993*2^10+CB1993*2^9+CC1993*2^8+CD1993*2^7+CE1993*2^6+CF1993*2^5+CG1993*2^4+CH1993*2^3+CI1993*2^2+CJ1993*2^1+CK1993*2^0</f>
        <v>53248</v>
      </c>
      <c r="DP1993" s="16">
        <f>CL1993*2^15+CM1993*2^14+CN1993*2^13+CO1993*2^12+CP1993*2^11+CQ1993*2^10+CR1993*2^9+CS1993*2^8+CT1993*2^7+CU1993*2^6+CV1993*2^5+CW1993*2^4+CX1993*2^3+CY1993*2^2+CZ1993*2^1+DA1993*2^0</f>
        <v>0</v>
      </c>
      <c r="DQ1993" s="16">
        <v>0</v>
      </c>
      <c r="DR1993" s="16">
        <v>0</v>
      </c>
      <c r="DS1993" s="16">
        <v>1</v>
      </c>
      <c r="DT1993" s="16">
        <v>1</v>
      </c>
      <c r="DU1993" s="16">
        <v>0</v>
      </c>
      <c r="DV1993" s="16">
        <f>DD1993 + DE1993</f>
        <v>0</v>
      </c>
      <c r="DW1993" s="138" t="s">
        <v>184</v>
      </c>
      <c r="DX1993" s="137" t="s">
        <v>273</v>
      </c>
      <c r="DY1993" s="137" t="s">
        <v>186</v>
      </c>
      <c r="DZ1993" s="17"/>
      <c r="EA1993" s="15"/>
      <c r="EB1993" s="15"/>
      <c r="EC1993" s="15"/>
      <c r="ED1993" s="15"/>
    </row>
    <row r="1994" spans="1:134" ht="15" customHeight="1" x14ac:dyDescent="0.3">
      <c r="A1994" s="123"/>
      <c r="B1994" s="221"/>
      <c r="C1994" s="561" t="s">
        <v>3093</v>
      </c>
      <c r="D1994" s="202" t="s">
        <v>184</v>
      </c>
      <c r="E1994" s="202"/>
      <c r="F1994" s="202" t="s">
        <v>184</v>
      </c>
      <c r="G1994" s="202" t="s">
        <v>184</v>
      </c>
      <c r="H1994" s="202"/>
      <c r="I1994" s="202"/>
      <c r="J1994" s="202"/>
      <c r="K1994" s="202" t="s">
        <v>184</v>
      </c>
      <c r="L1994" s="202"/>
      <c r="M1994" s="202" t="s">
        <v>184</v>
      </c>
      <c r="N1994" s="202"/>
      <c r="O1994" s="202"/>
      <c r="P1994" s="202"/>
      <c r="Q1994" s="202"/>
      <c r="R1994" s="202"/>
      <c r="S1994" s="202"/>
      <c r="T1994" s="202"/>
      <c r="U1994" s="202"/>
      <c r="V1994" s="202"/>
      <c r="W1994" s="202"/>
      <c r="X1994" s="202"/>
      <c r="Y1994" s="202"/>
      <c r="Z1994" s="202"/>
      <c r="AA1994" s="202"/>
      <c r="AB1994" s="202"/>
      <c r="AC1994" s="202"/>
      <c r="AD1994" s="202"/>
      <c r="AE1994" s="202"/>
      <c r="AF1994" s="202"/>
      <c r="AG1994" s="202"/>
      <c r="AH1994" s="202"/>
      <c r="AI1994" s="202"/>
      <c r="AJ1994" s="148">
        <f>IF($DM1994=0,0,(IF(_xlfn.BITAND($DM1994, 128),"8,", "") &amp; IF(_xlfn.BITAND($DM1994,64),"7,", "") &amp; IF(_xlfn.BITAND($DM1994,7), _xlfn.BITAND($DM1994,7) &amp; ",", "") &amp; IF(_xlfn.BITAND($DM1994, 56), _xlfn.BITAND($DM1994, 56)/8, "")))</f>
        <v>0</v>
      </c>
      <c r="AK1994" s="135">
        <v>1634</v>
      </c>
      <c r="AL1994" s="135">
        <v>2</v>
      </c>
      <c r="AM1994" s="194" t="s">
        <v>165</v>
      </c>
      <c r="AN1994" s="195" t="s">
        <v>3094</v>
      </c>
      <c r="AO1994" s="195" t="s">
        <v>167</v>
      </c>
      <c r="AP1994" s="195" t="s">
        <v>3094</v>
      </c>
      <c r="AQ1994" s="143"/>
      <c r="AR1994" s="12"/>
      <c r="AS1994" s="12"/>
      <c r="AT1994" s="12"/>
      <c r="AU1994" s="12"/>
      <c r="AV1994" s="12"/>
      <c r="AW1994" s="12"/>
      <c r="AX1994" s="12"/>
      <c r="AY1994" s="12"/>
      <c r="AZ1994" s="12"/>
      <c r="BA1994" s="12"/>
      <c r="BB1994" s="136"/>
      <c r="BC1994" s="136"/>
      <c r="BD1994" s="15"/>
      <c r="BE1994" s="137" t="str">
        <f>IF(C1994="","",C1994)</f>
        <v>Hardware ID Failure</v>
      </c>
      <c r="BF1994" s="11" t="s">
        <v>264</v>
      </c>
      <c r="BG1994" s="11" t="s">
        <v>265</v>
      </c>
      <c r="BH1994" s="11" t="s">
        <v>266</v>
      </c>
      <c r="BI1994" s="11" t="s">
        <v>525</v>
      </c>
      <c r="BJ1994" s="11" t="s">
        <v>268</v>
      </c>
      <c r="BK1994" s="11" t="s">
        <v>485</v>
      </c>
      <c r="BL1994" s="11" t="s">
        <v>350</v>
      </c>
      <c r="BM1994" s="11" t="s">
        <v>179</v>
      </c>
      <c r="BN1994" s="11" t="s">
        <v>182</v>
      </c>
      <c r="BO1994" s="11" t="s">
        <v>181</v>
      </c>
      <c r="BP1994" s="11" t="s">
        <v>272</v>
      </c>
      <c r="BQ1994" s="11" t="s">
        <v>182</v>
      </c>
      <c r="BR1994" s="11" t="s">
        <v>182</v>
      </c>
      <c r="BS1994" s="11" t="s">
        <v>183</v>
      </c>
      <c r="BT1994" s="11" t="s">
        <v>182</v>
      </c>
      <c r="BU1994" s="11"/>
      <c r="BV1994" s="15">
        <f>IF(UPPER(TRIM(D1994))="X",1,0)</f>
        <v>1</v>
      </c>
      <c r="BW1994" s="15">
        <f>IF(UPPER(TRIM(E1994))="X",1,0)</f>
        <v>0</v>
      </c>
      <c r="BX1994" s="15">
        <f>IF(UPPER(TRIM(F1994))="X",1,0)</f>
        <v>1</v>
      </c>
      <c r="BY1994" s="15">
        <f>IF(UPPER(TRIM(G1994))="X",1,0)</f>
        <v>1</v>
      </c>
      <c r="BZ1994" s="15">
        <f>IF(UPPER(TRIM(H1994))="X",1,0)</f>
        <v>0</v>
      </c>
      <c r="CA1994" s="15">
        <f>IF(UPPER(TRIM(J1994))="X",1,0)</f>
        <v>0</v>
      </c>
      <c r="CB1994" s="15">
        <f>IF(UPPER(TRIM(L1994))="X",1,0)</f>
        <v>0</v>
      </c>
      <c r="CC1994" s="15">
        <f>IF(UPPER(TRIM(M1994))="X",1,0)</f>
        <v>1</v>
      </c>
      <c r="CD1994" s="15">
        <f>IF(UPPER(TRIM(I1994))="X",1,0)</f>
        <v>0</v>
      </c>
      <c r="CE1994" s="15">
        <f>IF(UPPER(TRIM(K1994))="X",1,0)</f>
        <v>1</v>
      </c>
      <c r="CF1994" s="15">
        <f t="shared" ref="CF1994:DA1994" si="943">IF(UPPER(TRIM(N1994))="X",1,0)</f>
        <v>0</v>
      </c>
      <c r="CG1994" s="15">
        <f t="shared" si="943"/>
        <v>0</v>
      </c>
      <c r="CH1994" s="15">
        <f t="shared" si="943"/>
        <v>0</v>
      </c>
      <c r="CI1994" s="15">
        <f t="shared" si="943"/>
        <v>0</v>
      </c>
      <c r="CJ1994" s="15">
        <f t="shared" si="943"/>
        <v>0</v>
      </c>
      <c r="CK1994" s="15">
        <f t="shared" si="943"/>
        <v>0</v>
      </c>
      <c r="CL1994" s="15">
        <f t="shared" si="943"/>
        <v>0</v>
      </c>
      <c r="CM1994" s="15">
        <f t="shared" si="943"/>
        <v>0</v>
      </c>
      <c r="CN1994" s="15">
        <f t="shared" si="943"/>
        <v>0</v>
      </c>
      <c r="CO1994" s="15">
        <f t="shared" si="943"/>
        <v>0</v>
      </c>
      <c r="CP1994" s="15">
        <f t="shared" si="943"/>
        <v>0</v>
      </c>
      <c r="CQ1994" s="15">
        <f t="shared" si="943"/>
        <v>0</v>
      </c>
      <c r="CR1994" s="15">
        <f t="shared" si="943"/>
        <v>0</v>
      </c>
      <c r="CS1994" s="15">
        <f t="shared" si="943"/>
        <v>0</v>
      </c>
      <c r="CT1994" s="15">
        <f t="shared" si="943"/>
        <v>0</v>
      </c>
      <c r="CU1994" s="15">
        <f t="shared" si="943"/>
        <v>0</v>
      </c>
      <c r="CV1994" s="15">
        <f t="shared" si="943"/>
        <v>0</v>
      </c>
      <c r="CW1994" s="15">
        <f t="shared" si="943"/>
        <v>0</v>
      </c>
      <c r="CX1994" s="15">
        <f t="shared" si="943"/>
        <v>0</v>
      </c>
      <c r="CY1994" s="15">
        <f t="shared" si="943"/>
        <v>0</v>
      </c>
      <c r="CZ1994" s="15">
        <f t="shared" si="943"/>
        <v>0</v>
      </c>
      <c r="DA1994" s="15">
        <f t="shared" si="943"/>
        <v>0</v>
      </c>
      <c r="DB1994" s="16">
        <f>IF(UPPER(TRIM(AM1994))="P", 0, IF(UPPER(TRIM(AM1994))="C", 16384, IF(UPPER(TRIM(AM1994))="B", 32768, IF(UPPER(TRIM(AM1994))="U", 49152, -1))))</f>
        <v>0</v>
      </c>
      <c r="DC1994" s="16">
        <f>HEX2DEC(AN1994)</f>
        <v>5748</v>
      </c>
      <c r="DD1994" s="16">
        <f>IF(UPPER(TRIM(BB1994))="",0,IF(UPPER(TRIM(BB1994))="M",32,IF(UPPER(TRIM(BB1994))="H",64,IF(UPPER(TRIM(BB1994))="I",128,-1))))</f>
        <v>0</v>
      </c>
      <c r="DE1994" s="16">
        <f>IF(UPPER(TRIM(BC1994))="",0, IF(UPPER(TRIM(BC1994))="U",1,IF(UPPER(TRIM(BC1994))="A",2,IF(UPPER(TRIM(BC1994))="B1",4,IF(UPPER(TRIM(BC1994))="B2",8,IF(UPPER(TRIM(BC1994))="C",16,-1))))))</f>
        <v>0</v>
      </c>
      <c r="DF1994" s="17"/>
      <c r="DG1994" s="16">
        <v>318</v>
      </c>
      <c r="DH1994" s="16">
        <f>AK1994</f>
        <v>1634</v>
      </c>
      <c r="DI1994" s="16">
        <f>AL1994</f>
        <v>2</v>
      </c>
      <c r="DJ1994" s="16">
        <f>DB1994 + DC1994</f>
        <v>5748</v>
      </c>
      <c r="DK1994" s="16">
        <f>HEX2DEC(AO1994)</f>
        <v>0</v>
      </c>
      <c r="DL1994" s="16">
        <f>HEX2DEC(AP1994)</f>
        <v>5748</v>
      </c>
      <c r="DM1994" s="13">
        <v>0</v>
      </c>
      <c r="DN1994" s="16">
        <v>227</v>
      </c>
      <c r="DO1994" s="16">
        <f>BV1994*2^15+BW1994*2^14+BX1994*2^13+BY1994*2^12+BZ1994*2^11+CA1994*2^10+CB1994*2^9+CC1994*2^8+CD1994*2^7+CE1994*2^6+CF1994*2^5+CG1994*2^4+CH1994*2^3+CI1994*2^2+CJ1994*2^1+CK1994*2^0</f>
        <v>45376</v>
      </c>
      <c r="DP1994" s="16">
        <f>CL1994*2^15+CM1994*2^14+CN1994*2^13+CO1994*2^12+CP1994*2^11+CQ1994*2^10+CR1994*2^9+CS1994*2^8+CT1994*2^7+CU1994*2^6+CV1994*2^5+CW1994*2^4+CX1994*2^3+CY1994*2^2+CZ1994*2^1+DA1994*2^0</f>
        <v>0</v>
      </c>
      <c r="DQ1994" s="16">
        <v>0</v>
      </c>
      <c r="DR1994" s="16">
        <v>0</v>
      </c>
      <c r="DS1994" s="16">
        <v>1</v>
      </c>
      <c r="DT1994" s="16">
        <v>1</v>
      </c>
      <c r="DU1994" s="16">
        <v>0</v>
      </c>
      <c r="DV1994" s="16">
        <f>DD1994 + DE1994</f>
        <v>0</v>
      </c>
      <c r="DW1994" s="138" t="s">
        <v>184</v>
      </c>
      <c r="DX1994" s="137" t="s">
        <v>273</v>
      </c>
      <c r="DY1994" s="137" t="s">
        <v>186</v>
      </c>
      <c r="DZ1994" s="17"/>
      <c r="EA1994" s="15"/>
      <c r="EB1994" s="15"/>
      <c r="EC1994" s="15"/>
      <c r="ED1994" s="15"/>
    </row>
    <row r="1995" spans="1:134" ht="15" customHeight="1" x14ac:dyDescent="0.3">
      <c r="A1995" s="123"/>
      <c r="B1995" s="221"/>
      <c r="C1995" s="553" t="s">
        <v>3095</v>
      </c>
      <c r="D1995" s="151" t="s">
        <v>184</v>
      </c>
      <c r="E1995" s="200"/>
      <c r="F1995" s="151"/>
      <c r="G1995" s="151" t="s">
        <v>184</v>
      </c>
      <c r="H1995" s="151"/>
      <c r="I1995" s="151"/>
      <c r="J1995" s="151"/>
      <c r="K1995" s="151"/>
      <c r="L1995" s="151"/>
      <c r="M1995" s="151"/>
      <c r="N1995" s="151"/>
      <c r="O1995" s="151"/>
      <c r="P1995" s="151"/>
      <c r="Q1995" s="151"/>
      <c r="R1995" s="151"/>
      <c r="S1995" s="151"/>
      <c r="T1995" s="151"/>
      <c r="U1995" s="151"/>
      <c r="V1995" s="151"/>
      <c r="W1995" s="151"/>
      <c r="X1995" s="151"/>
      <c r="Y1995" s="151"/>
      <c r="Z1995" s="151"/>
      <c r="AA1995" s="151"/>
      <c r="AB1995" s="151"/>
      <c r="AC1995" s="151"/>
      <c r="AD1995" s="151"/>
      <c r="AE1995" s="151"/>
      <c r="AF1995" s="151"/>
      <c r="AG1995" s="151"/>
      <c r="AH1995" s="151"/>
      <c r="AI1995" s="151"/>
      <c r="AJ1995" s="148">
        <f>IF($DM1995=0,0,(IF(_xlfn.BITAND($DM1995, 128),"8,", "") &amp; IF(_xlfn.BITAND($DM1995,64),"7,", "") &amp; IF(_xlfn.BITAND($DM1995,7), _xlfn.BITAND($DM1995,7) &amp; ",", "") &amp; IF(_xlfn.BITAND($DM1995, 56), _xlfn.BITAND($DM1995, 56)/8, "")))</f>
        <v>0</v>
      </c>
      <c r="AK1995" s="135">
        <v>639</v>
      </c>
      <c r="AL1995" s="135">
        <v>12</v>
      </c>
      <c r="AM1995" s="194" t="s">
        <v>523</v>
      </c>
      <c r="AN1995" s="195" t="s">
        <v>3096</v>
      </c>
      <c r="AO1995" s="195" t="s">
        <v>167</v>
      </c>
      <c r="AP1995" s="195" t="s">
        <v>3097</v>
      </c>
      <c r="AQ1995" s="140" t="s">
        <v>3098</v>
      </c>
      <c r="AR1995" s="135">
        <v>120</v>
      </c>
      <c r="AS1995" s="12" t="s">
        <v>3099</v>
      </c>
      <c r="AT1995" s="198">
        <v>2</v>
      </c>
      <c r="AU1995" s="198">
        <v>1</v>
      </c>
      <c r="AV1995" s="12" t="s">
        <v>259</v>
      </c>
      <c r="AW1995" s="135">
        <v>0</v>
      </c>
      <c r="AX1995" s="135">
        <v>0</v>
      </c>
      <c r="AY1995" s="135">
        <v>0</v>
      </c>
      <c r="AZ1995" s="135">
        <v>0</v>
      </c>
      <c r="BA1995" s="135">
        <v>0</v>
      </c>
      <c r="BB1995" s="136"/>
      <c r="BC1995" s="136"/>
      <c r="BD1995" s="15"/>
      <c r="BE1995" s="137" t="str">
        <f>IF(C1995="","",C1995)</f>
        <v>CAN1 Tx failure</v>
      </c>
      <c r="BF1995" s="11" t="s">
        <v>264</v>
      </c>
      <c r="BG1995" s="11" t="s">
        <v>265</v>
      </c>
      <c r="BH1995" s="11" t="s">
        <v>266</v>
      </c>
      <c r="BI1995" s="11" t="s">
        <v>525</v>
      </c>
      <c r="BJ1995" s="11" t="s">
        <v>268</v>
      </c>
      <c r="BK1995" s="11" t="s">
        <v>485</v>
      </c>
      <c r="BL1995" s="11" t="s">
        <v>350</v>
      </c>
      <c r="BM1995" s="11" t="s">
        <v>179</v>
      </c>
      <c r="BN1995" s="11" t="s">
        <v>182</v>
      </c>
      <c r="BO1995" s="11" t="s">
        <v>181</v>
      </c>
      <c r="BP1995" s="11" t="s">
        <v>272</v>
      </c>
      <c r="BQ1995" s="11" t="s">
        <v>182</v>
      </c>
      <c r="BR1995" s="11" t="s">
        <v>182</v>
      </c>
      <c r="BS1995" s="11" t="s">
        <v>183</v>
      </c>
      <c r="BT1995" s="11" t="s">
        <v>182</v>
      </c>
      <c r="BU1995" s="11"/>
      <c r="BV1995" s="15">
        <f t="shared" ref="BV1995:BZ1995" si="944">IF(UPPER(TRIM(D1995))="X",1,0)</f>
        <v>1</v>
      </c>
      <c r="BW1995" s="15">
        <f t="shared" si="944"/>
        <v>0</v>
      </c>
      <c r="BX1995" s="15">
        <f t="shared" si="944"/>
        <v>0</v>
      </c>
      <c r="BY1995" s="15">
        <f t="shared" si="944"/>
        <v>1</v>
      </c>
      <c r="BZ1995" s="15">
        <f t="shared" si="944"/>
        <v>0</v>
      </c>
      <c r="CA1995" s="15">
        <f>IF(UPPER(TRIM(J1995))="X",1,0)</f>
        <v>0</v>
      </c>
      <c r="CB1995" s="15">
        <f t="shared" ref="CB1995:CC1995" si="945">IF(UPPER(TRIM(L1995))="X",1,0)</f>
        <v>0</v>
      </c>
      <c r="CC1995" s="15">
        <f t="shared" si="945"/>
        <v>0</v>
      </c>
      <c r="CD1995" s="15">
        <f>IF(UPPER(TRIM(I1995))="X",1,0)</f>
        <v>0</v>
      </c>
      <c r="CE1995" s="15">
        <f>IF(UPPER(TRIM(K1995))="X",1,0)</f>
        <v>0</v>
      </c>
      <c r="CF1995" s="15">
        <f t="shared" ref="CF1995:CU1995" si="946">IF(UPPER(TRIM(N1995))="X",1,0)</f>
        <v>0</v>
      </c>
      <c r="CG1995" s="15">
        <f t="shared" si="946"/>
        <v>0</v>
      </c>
      <c r="CH1995" s="15">
        <f t="shared" si="946"/>
        <v>0</v>
      </c>
      <c r="CI1995" s="15">
        <f t="shared" si="946"/>
        <v>0</v>
      </c>
      <c r="CJ1995" s="15">
        <f t="shared" si="946"/>
        <v>0</v>
      </c>
      <c r="CK1995" s="15">
        <f t="shared" si="946"/>
        <v>0</v>
      </c>
      <c r="CL1995" s="15">
        <f t="shared" si="946"/>
        <v>0</v>
      </c>
      <c r="CM1995" s="15">
        <f t="shared" si="946"/>
        <v>0</v>
      </c>
      <c r="CN1995" s="15">
        <f t="shared" si="946"/>
        <v>0</v>
      </c>
      <c r="CO1995" s="15">
        <f t="shared" si="946"/>
        <v>0</v>
      </c>
      <c r="CP1995" s="15">
        <f t="shared" si="946"/>
        <v>0</v>
      </c>
      <c r="CQ1995" s="15">
        <f t="shared" si="946"/>
        <v>0</v>
      </c>
      <c r="CR1995" s="15">
        <f t="shared" si="946"/>
        <v>0</v>
      </c>
      <c r="CS1995" s="15">
        <f t="shared" si="946"/>
        <v>0</v>
      </c>
      <c r="CT1995" s="15">
        <f t="shared" si="946"/>
        <v>0</v>
      </c>
      <c r="CU1995" s="15">
        <f t="shared" si="946"/>
        <v>0</v>
      </c>
      <c r="CV1995" s="15">
        <f t="shared" ref="CV1995:DA1995" si="947">IF(UPPER(TRIM(AD1995))="X",1,0)</f>
        <v>0</v>
      </c>
      <c r="CW1995" s="15">
        <f t="shared" si="947"/>
        <v>0</v>
      </c>
      <c r="CX1995" s="15">
        <f t="shared" si="947"/>
        <v>0</v>
      </c>
      <c r="CY1995" s="15">
        <f t="shared" si="947"/>
        <v>0</v>
      </c>
      <c r="CZ1995" s="15">
        <f t="shared" si="947"/>
        <v>0</v>
      </c>
      <c r="DA1995" s="15">
        <f t="shared" si="947"/>
        <v>0</v>
      </c>
      <c r="DB1995" s="16">
        <f>IF(UPPER(TRIM(AM1995))="P", 0, IF(UPPER(TRIM(AM1995))="C", 16384, IF(UPPER(TRIM(AM1995))="B", 32768, IF(UPPER(TRIM(AM1995))="U", 49152, -1))))</f>
        <v>49152</v>
      </c>
      <c r="DC1995" s="16">
        <f>HEX2DEC(AN1995)</f>
        <v>5670</v>
      </c>
      <c r="DD1995" s="16">
        <f>IF(UPPER(TRIM(BB1995))="",0,IF(UPPER(TRIM(BB1995))="M",32,IF(UPPER(TRIM(BB1995))="H",64,IF(UPPER(TRIM(BB1995))="I",128,-1))))</f>
        <v>0</v>
      </c>
      <c r="DE1995" s="16">
        <f>IF(UPPER(TRIM(BC1995))="",0, IF(UPPER(TRIM(BC1995))="U",1,IF(UPPER(TRIM(BC1995))="A",2,IF(UPPER(TRIM(BC1995))="B1",4,IF(UPPER(TRIM(BC1995))="B2",8,IF(UPPER(TRIM(BC1995))="C",16,-1))))))</f>
        <v>0</v>
      </c>
      <c r="DF1995" s="17"/>
      <c r="DG1995" s="16">
        <v>154</v>
      </c>
      <c r="DH1995" s="16">
        <f t="shared" ref="DH1995:DI1995" si="948">AK1995</f>
        <v>639</v>
      </c>
      <c r="DI1995" s="16">
        <f t="shared" si="948"/>
        <v>12</v>
      </c>
      <c r="DJ1995" s="16">
        <f>DB1995 + DC1995</f>
        <v>54822</v>
      </c>
      <c r="DK1995" s="16">
        <f t="shared" ref="DK1995:DL1995" si="949">HEX2DEC(AO1995)</f>
        <v>0</v>
      </c>
      <c r="DL1995" s="16">
        <f t="shared" si="949"/>
        <v>1606</v>
      </c>
      <c r="DM1995" s="13">
        <v>0</v>
      </c>
      <c r="DN1995" s="16">
        <v>114</v>
      </c>
      <c r="DO1995" s="16">
        <f>BV1995*2^15+BW1995*2^14+BX1995*2^13+BY1995*2^12+BZ1995*2^11+CA1995*2^10+CB1995*2^9+CC1995*2^8+CD1995*2^7+CE1995*2^6+CF1995*2^5+CG1995*2^4+CH1995*2^3+CI1995*2^2+CJ1995*2^1+CK1995*2^0</f>
        <v>36864</v>
      </c>
      <c r="DP1995" s="16">
        <f>CL1995*2^15+CM1995*2^14+CN1995*2^13+CO1995*2^12+CP1995*2^11+CQ1995*2^10+CR1995*2^9+CS1995*2^8+CT1995*2^7+CU1995*2^6+CV1995*2^5+CW1995*2^4+CX1995*2^3+CY1995*2^2+CZ1995*2^1+DA1995*2^0</f>
        <v>0</v>
      </c>
      <c r="DQ1995" s="16">
        <f t="shared" ref="DQ1995:DR1995" si="950">IF(DS1995=2,AT1995*1000,IF(DS1995&gt;2,AT1995,HEX2DEC("40000000")))</f>
        <v>2000</v>
      </c>
      <c r="DR1995" s="16">
        <f t="shared" si="950"/>
        <v>1000</v>
      </c>
      <c r="DS1995" s="16">
        <v>2</v>
      </c>
      <c r="DT1995" s="16">
        <v>2</v>
      </c>
      <c r="DU1995" s="16">
        <f>MAX(0,MIN(AX1995,3))*2^14+MAX(0,MIN(AY1995,3))*2^12+MAX(0,MIN(AZ1995,3))*2^10+MAX(0,MIN(BA1995,3))*2^8+IF(AW1995&lt;0,31,IF(AW1995&gt;30,30,AW1995))</f>
        <v>0</v>
      </c>
      <c r="DV1995" s="16">
        <f>DD1995 + DE1995</f>
        <v>0</v>
      </c>
      <c r="DW1995" s="138" t="s">
        <v>184</v>
      </c>
      <c r="DX1995" s="137" t="s">
        <v>273</v>
      </c>
      <c r="DY1995" s="137" t="s">
        <v>186</v>
      </c>
      <c r="DZ1995" s="17"/>
      <c r="EA1995" s="15"/>
      <c r="EB1995" s="15"/>
      <c r="EC1995" s="15"/>
      <c r="ED1995" s="15"/>
    </row>
    <row r="1996" spans="1:134" ht="15" customHeight="1" x14ac:dyDescent="0.3">
      <c r="A1996" s="123"/>
      <c r="B1996" s="221"/>
      <c r="C1996" s="553" t="s">
        <v>3100</v>
      </c>
      <c r="D1996" s="151" t="s">
        <v>184</v>
      </c>
      <c r="E1996" s="200"/>
      <c r="F1996" s="151"/>
      <c r="G1996" s="151" t="s">
        <v>184</v>
      </c>
      <c r="H1996" s="151"/>
      <c r="I1996" s="151"/>
      <c r="J1996" s="151"/>
      <c r="K1996" s="151"/>
      <c r="L1996" s="151"/>
      <c r="M1996" s="151"/>
      <c r="N1996" s="151"/>
      <c r="O1996" s="151"/>
      <c r="P1996" s="151"/>
      <c r="Q1996" s="151"/>
      <c r="R1996" s="151"/>
      <c r="S1996" s="151"/>
      <c r="T1996" s="151"/>
      <c r="U1996" s="151"/>
      <c r="V1996" s="151"/>
      <c r="W1996" s="151"/>
      <c r="X1996" s="151"/>
      <c r="Y1996" s="151"/>
      <c r="Z1996" s="151"/>
      <c r="AA1996" s="151"/>
      <c r="AB1996" s="151"/>
      <c r="AC1996" s="151"/>
      <c r="AD1996" s="151"/>
      <c r="AE1996" s="151"/>
      <c r="AF1996" s="151"/>
      <c r="AG1996" s="151"/>
      <c r="AH1996" s="151"/>
      <c r="AI1996" s="151"/>
      <c r="AJ1996" s="148">
        <f>IF($DM1996=0,0,(IF(_xlfn.BITAND($DM1996, 128),"8,", "") &amp; IF(_xlfn.BITAND($DM1996,64),"7,", "") &amp; IF(_xlfn.BITAND($DM1996,7), _xlfn.BITAND($DM1996,7) &amp; ",", "") &amp; IF(_xlfn.BITAND($DM1996, 56), _xlfn.BITAND($DM1996, 56)/8, "")))</f>
        <v>0</v>
      </c>
      <c r="AK1996" s="135">
        <v>639</v>
      </c>
      <c r="AL1996" s="135">
        <v>12</v>
      </c>
      <c r="AM1996" s="194" t="s">
        <v>523</v>
      </c>
      <c r="AN1996" s="195" t="s">
        <v>3101</v>
      </c>
      <c r="AO1996" s="195" t="s">
        <v>167</v>
      </c>
      <c r="AP1996" s="195" t="s">
        <v>3102</v>
      </c>
      <c r="AQ1996" s="132" t="s">
        <v>3103</v>
      </c>
      <c r="AR1996" s="135">
        <v>120</v>
      </c>
      <c r="AS1996" s="12" t="s">
        <v>3099</v>
      </c>
      <c r="AT1996" s="198">
        <v>2</v>
      </c>
      <c r="AU1996" s="198">
        <v>1</v>
      </c>
      <c r="AV1996" s="12" t="s">
        <v>259</v>
      </c>
      <c r="AW1996" s="135">
        <v>0</v>
      </c>
      <c r="AX1996" s="135">
        <v>0</v>
      </c>
      <c r="AY1996" s="135">
        <v>0</v>
      </c>
      <c r="AZ1996" s="135">
        <v>0</v>
      </c>
      <c r="BA1996" s="135">
        <v>0</v>
      </c>
      <c r="BB1996" s="136"/>
      <c r="BC1996" s="136"/>
      <c r="BD1996" s="15"/>
      <c r="BE1996" s="137" t="str">
        <f>IF(C1996="","",C1996)</f>
        <v>CAN1 Rx failure</v>
      </c>
      <c r="BF1996" s="11" t="s">
        <v>264</v>
      </c>
      <c r="BG1996" s="11" t="s">
        <v>265</v>
      </c>
      <c r="BH1996" s="11" t="s">
        <v>266</v>
      </c>
      <c r="BI1996" s="11" t="s">
        <v>525</v>
      </c>
      <c r="BJ1996" s="11" t="s">
        <v>268</v>
      </c>
      <c r="BK1996" s="11" t="s">
        <v>485</v>
      </c>
      <c r="BL1996" s="11" t="s">
        <v>350</v>
      </c>
      <c r="BM1996" s="11" t="s">
        <v>179</v>
      </c>
      <c r="BN1996" s="11" t="s">
        <v>182</v>
      </c>
      <c r="BO1996" s="11" t="s">
        <v>181</v>
      </c>
      <c r="BP1996" s="11" t="s">
        <v>272</v>
      </c>
      <c r="BQ1996" s="11" t="s">
        <v>182</v>
      </c>
      <c r="BR1996" s="11" t="s">
        <v>182</v>
      </c>
      <c r="BS1996" s="11" t="s">
        <v>183</v>
      </c>
      <c r="BT1996" s="11" t="s">
        <v>182</v>
      </c>
      <c r="BU1996" s="11"/>
      <c r="BV1996" s="15">
        <f t="shared" ref="BV1996:BZ1996" si="951">IF(UPPER(TRIM(D1996))="X",1,0)</f>
        <v>1</v>
      </c>
      <c r="BW1996" s="15">
        <f t="shared" si="951"/>
        <v>0</v>
      </c>
      <c r="BX1996" s="15">
        <f t="shared" si="951"/>
        <v>0</v>
      </c>
      <c r="BY1996" s="15">
        <f t="shared" si="951"/>
        <v>1</v>
      </c>
      <c r="BZ1996" s="15">
        <f t="shared" si="951"/>
        <v>0</v>
      </c>
      <c r="CA1996" s="15">
        <f>IF(UPPER(TRIM(J1996))="X",1,0)</f>
        <v>0</v>
      </c>
      <c r="CB1996" s="15">
        <f t="shared" ref="CB1996:CC1996" si="952">IF(UPPER(TRIM(L1996))="X",1,0)</f>
        <v>0</v>
      </c>
      <c r="CC1996" s="15">
        <f t="shared" si="952"/>
        <v>0</v>
      </c>
      <c r="CD1996" s="15">
        <f>IF(UPPER(TRIM(I1996))="X",1,0)</f>
        <v>0</v>
      </c>
      <c r="CE1996" s="15">
        <f>IF(UPPER(TRIM(K1996))="X",1,0)</f>
        <v>0</v>
      </c>
      <c r="CF1996" s="15">
        <f t="shared" ref="CF1996:CU1996" si="953">IF(UPPER(TRIM(N1996))="X",1,0)</f>
        <v>0</v>
      </c>
      <c r="CG1996" s="15">
        <f t="shared" si="953"/>
        <v>0</v>
      </c>
      <c r="CH1996" s="15">
        <f t="shared" si="953"/>
        <v>0</v>
      </c>
      <c r="CI1996" s="15">
        <f t="shared" si="953"/>
        <v>0</v>
      </c>
      <c r="CJ1996" s="15">
        <f t="shared" si="953"/>
        <v>0</v>
      </c>
      <c r="CK1996" s="15">
        <f t="shared" si="953"/>
        <v>0</v>
      </c>
      <c r="CL1996" s="15">
        <f t="shared" si="953"/>
        <v>0</v>
      </c>
      <c r="CM1996" s="15">
        <f t="shared" si="953"/>
        <v>0</v>
      </c>
      <c r="CN1996" s="15">
        <f t="shared" si="953"/>
        <v>0</v>
      </c>
      <c r="CO1996" s="15">
        <f t="shared" si="953"/>
        <v>0</v>
      </c>
      <c r="CP1996" s="15">
        <f t="shared" si="953"/>
        <v>0</v>
      </c>
      <c r="CQ1996" s="15">
        <f t="shared" si="953"/>
        <v>0</v>
      </c>
      <c r="CR1996" s="15">
        <f t="shared" si="953"/>
        <v>0</v>
      </c>
      <c r="CS1996" s="15">
        <f t="shared" si="953"/>
        <v>0</v>
      </c>
      <c r="CT1996" s="15">
        <f t="shared" si="953"/>
        <v>0</v>
      </c>
      <c r="CU1996" s="15">
        <f t="shared" si="953"/>
        <v>0</v>
      </c>
      <c r="CV1996" s="15">
        <f t="shared" ref="CV1996:DA1996" si="954">IF(UPPER(TRIM(AD1996))="X",1,0)</f>
        <v>0</v>
      </c>
      <c r="CW1996" s="15">
        <f t="shared" si="954"/>
        <v>0</v>
      </c>
      <c r="CX1996" s="15">
        <f t="shared" si="954"/>
        <v>0</v>
      </c>
      <c r="CY1996" s="15">
        <f t="shared" si="954"/>
        <v>0</v>
      </c>
      <c r="CZ1996" s="15">
        <f t="shared" si="954"/>
        <v>0</v>
      </c>
      <c r="DA1996" s="15">
        <f t="shared" si="954"/>
        <v>0</v>
      </c>
      <c r="DB1996" s="16">
        <f>IF(UPPER(TRIM(AM1996))="P", 0, IF(UPPER(TRIM(AM1996))="C", 16384, IF(UPPER(TRIM(AM1996))="B", 32768, IF(UPPER(TRIM(AM1996))="U", 49152, -1))))</f>
        <v>49152</v>
      </c>
      <c r="DC1996" s="16">
        <f>HEX2DEC(AN1996)</f>
        <v>5671</v>
      </c>
      <c r="DD1996" s="16">
        <f>IF(UPPER(TRIM(BB1996))="",0,IF(UPPER(TRIM(BB1996))="M",32,IF(UPPER(TRIM(BB1996))="H",64,IF(UPPER(TRIM(BB1996))="I",128,-1))))</f>
        <v>0</v>
      </c>
      <c r="DE1996" s="16">
        <f>IF(UPPER(TRIM(BC1996))="",0, IF(UPPER(TRIM(BC1996))="U",1,IF(UPPER(TRIM(BC1996))="A",2,IF(UPPER(TRIM(BC1996))="B1",4,IF(UPPER(TRIM(BC1996))="B2",8,IF(UPPER(TRIM(BC1996))="C",16,-1))))))</f>
        <v>0</v>
      </c>
      <c r="DF1996" s="17"/>
      <c r="DG1996" s="16">
        <v>155</v>
      </c>
      <c r="DH1996" s="16">
        <f t="shared" ref="DH1996:DI1996" si="955">AK1996</f>
        <v>639</v>
      </c>
      <c r="DI1996" s="16">
        <f t="shared" si="955"/>
        <v>12</v>
      </c>
      <c r="DJ1996" s="16">
        <f>DB1996 + DC1996</f>
        <v>54823</v>
      </c>
      <c r="DK1996" s="16">
        <f t="shared" ref="DK1996:DL1996" si="956">HEX2DEC(AO1996)</f>
        <v>0</v>
      </c>
      <c r="DL1996" s="16">
        <f t="shared" si="956"/>
        <v>1607</v>
      </c>
      <c r="DM1996" s="13">
        <v>0</v>
      </c>
      <c r="DN1996" s="16">
        <v>115</v>
      </c>
      <c r="DO1996" s="16">
        <f>BV1996*2^15+BW1996*2^14+BX1996*2^13+BY1996*2^12+BZ1996*2^11+CA1996*2^10+CB1996*2^9+CC1996*2^8+CD1996*2^7+CE1996*2^6+CF1996*2^5+CG1996*2^4+CH1996*2^3+CI1996*2^2+CJ1996*2^1+CK1996*2^0</f>
        <v>36864</v>
      </c>
      <c r="DP1996" s="16">
        <f>CL1996*2^15+CM1996*2^14+CN1996*2^13+CO1996*2^12+CP1996*2^11+CQ1996*2^10+CR1996*2^9+CS1996*2^8+CT1996*2^7+CU1996*2^6+CV1996*2^5+CW1996*2^4+CX1996*2^3+CY1996*2^2+CZ1996*2^1+DA1996*2^0</f>
        <v>0</v>
      </c>
      <c r="DQ1996" s="16">
        <f t="shared" ref="DQ1996:DR1996" si="957">IF(DS1996=2,AT1996*1000,IF(DS1996&gt;2,AT1996,HEX2DEC("40000000")))</f>
        <v>2000</v>
      </c>
      <c r="DR1996" s="16">
        <f t="shared" si="957"/>
        <v>1000</v>
      </c>
      <c r="DS1996" s="16">
        <v>2</v>
      </c>
      <c r="DT1996" s="16">
        <v>2</v>
      </c>
      <c r="DU1996" s="16">
        <f>MAX(0,MIN(AX1996,3))*2^14+MAX(0,MIN(AY1996,3))*2^12+MAX(0,MIN(AZ1996,3))*2^10+MAX(0,MIN(BA1996,3))*2^8+IF(AW1996&lt;0,31,IF(AW1996&gt;30,30,AW1996))</f>
        <v>0</v>
      </c>
      <c r="DV1996" s="16">
        <f>DD1996 + DE1996</f>
        <v>0</v>
      </c>
      <c r="DW1996" s="138" t="s">
        <v>184</v>
      </c>
      <c r="DX1996" s="137" t="s">
        <v>273</v>
      </c>
      <c r="DY1996" s="137" t="s">
        <v>186</v>
      </c>
      <c r="DZ1996" s="17"/>
      <c r="EA1996" s="15"/>
      <c r="EB1996" s="15"/>
      <c r="EC1996" s="15"/>
      <c r="ED1996" s="15"/>
    </row>
    <row r="1997" spans="1:134" ht="15" customHeight="1" x14ac:dyDescent="0.3">
      <c r="A1997" s="123"/>
      <c r="B1997" s="221"/>
      <c r="C1997" s="561" t="s">
        <v>3104</v>
      </c>
      <c r="D1997" s="151" t="s">
        <v>184</v>
      </c>
      <c r="E1997" s="201"/>
      <c r="F1997" s="202"/>
      <c r="G1997" s="202" t="s">
        <v>184</v>
      </c>
      <c r="H1997" s="202"/>
      <c r="I1997" s="202"/>
      <c r="J1997" s="202"/>
      <c r="K1997" s="202"/>
      <c r="L1997" s="202"/>
      <c r="M1997" s="202"/>
      <c r="N1997" s="202"/>
      <c r="O1997" s="202"/>
      <c r="P1997" s="202" t="s">
        <v>184</v>
      </c>
      <c r="Q1997" s="202"/>
      <c r="R1997" s="202"/>
      <c r="S1997" s="202"/>
      <c r="T1997" s="202"/>
      <c r="U1997" s="202"/>
      <c r="V1997" s="202"/>
      <c r="W1997" s="202"/>
      <c r="X1997" s="202"/>
      <c r="Y1997" s="202"/>
      <c r="Z1997" s="202"/>
      <c r="AA1997" s="202"/>
      <c r="AB1997" s="202"/>
      <c r="AC1997" s="202"/>
      <c r="AD1997" s="202"/>
      <c r="AE1997" s="202"/>
      <c r="AF1997" s="202"/>
      <c r="AG1997" s="202"/>
      <c r="AH1997" s="202"/>
      <c r="AI1997" s="202"/>
      <c r="AJ1997" s="148">
        <f>IF($DM1997=0,0,(IF(_xlfn.BITAND($DM1997, 128),"8,", "") &amp; IF(_xlfn.BITAND($DM1997,64),"7,", "") &amp; IF(_xlfn.BITAND($DM1997,7), _xlfn.BITAND($DM1997,7) &amp; ",", "") &amp; IF(_xlfn.BITAND($DM1997, 56), _xlfn.BITAND($DM1997, 56)/8, "")))</f>
        <v>0</v>
      </c>
      <c r="AK1997" s="135">
        <v>639</v>
      </c>
      <c r="AL1997" s="135">
        <v>13</v>
      </c>
      <c r="AM1997" s="194" t="s">
        <v>523</v>
      </c>
      <c r="AN1997" s="195" t="s">
        <v>3105</v>
      </c>
      <c r="AO1997" s="195" t="s">
        <v>167</v>
      </c>
      <c r="AP1997" s="195" t="s">
        <v>3105</v>
      </c>
      <c r="AQ1997" s="140" t="s">
        <v>3106</v>
      </c>
      <c r="AR1997" s="141">
        <v>5</v>
      </c>
      <c r="AS1997" s="142" t="s">
        <v>3099</v>
      </c>
      <c r="AT1997" s="321" t="s">
        <v>1217</v>
      </c>
      <c r="AU1997" s="198">
        <v>1.5</v>
      </c>
      <c r="AV1997" s="12" t="s">
        <v>259</v>
      </c>
      <c r="AW1997" s="135">
        <v>0</v>
      </c>
      <c r="AX1997" s="135">
        <v>0</v>
      </c>
      <c r="AY1997" s="135">
        <v>0</v>
      </c>
      <c r="AZ1997" s="135">
        <v>0</v>
      </c>
      <c r="BA1997" s="135">
        <v>0</v>
      </c>
      <c r="BB1997" s="136"/>
      <c r="BC1997" s="136"/>
      <c r="BD1997" s="15"/>
      <c r="BE1997" s="137" t="str">
        <f>IF(C1997="","",C1997)</f>
        <v>CAN1 address conflict failure</v>
      </c>
      <c r="BF1997" s="11" t="s">
        <v>264</v>
      </c>
      <c r="BG1997" s="11" t="s">
        <v>265</v>
      </c>
      <c r="BH1997" s="11" t="s">
        <v>266</v>
      </c>
      <c r="BI1997" s="11" t="s">
        <v>525</v>
      </c>
      <c r="BJ1997" s="11" t="s">
        <v>268</v>
      </c>
      <c r="BK1997" s="11" t="s">
        <v>485</v>
      </c>
      <c r="BL1997" s="11" t="s">
        <v>350</v>
      </c>
      <c r="BM1997" s="11" t="s">
        <v>179</v>
      </c>
      <c r="BN1997" s="11" t="s">
        <v>182</v>
      </c>
      <c r="BO1997" s="11" t="s">
        <v>181</v>
      </c>
      <c r="BP1997" s="11" t="s">
        <v>272</v>
      </c>
      <c r="BQ1997" s="11" t="s">
        <v>182</v>
      </c>
      <c r="BR1997" s="11" t="s">
        <v>182</v>
      </c>
      <c r="BS1997" s="11" t="s">
        <v>183</v>
      </c>
      <c r="BT1997" s="11" t="s">
        <v>182</v>
      </c>
      <c r="BU1997" s="11"/>
      <c r="BV1997" s="15">
        <f t="shared" ref="BV1997:BZ1997" si="958">IF(UPPER(TRIM(D1997))="X",1,0)</f>
        <v>1</v>
      </c>
      <c r="BW1997" s="15">
        <f t="shared" si="958"/>
        <v>0</v>
      </c>
      <c r="BX1997" s="15">
        <f t="shared" si="958"/>
        <v>0</v>
      </c>
      <c r="BY1997" s="15">
        <f t="shared" si="958"/>
        <v>1</v>
      </c>
      <c r="BZ1997" s="15">
        <f t="shared" si="958"/>
        <v>0</v>
      </c>
      <c r="CA1997" s="15">
        <f>IF(UPPER(TRIM(J1997))="X",1,0)</f>
        <v>0</v>
      </c>
      <c r="CB1997" s="15">
        <f t="shared" ref="CB1997:CC1997" si="959">IF(UPPER(TRIM(L1997))="X",1,0)</f>
        <v>0</v>
      </c>
      <c r="CC1997" s="15">
        <f t="shared" si="959"/>
        <v>0</v>
      </c>
      <c r="CD1997" s="15">
        <f>IF(UPPER(TRIM(I1997))="X",1,0)</f>
        <v>0</v>
      </c>
      <c r="CE1997" s="15">
        <f>IF(UPPER(TRIM(K1997))="X",1,0)</f>
        <v>0</v>
      </c>
      <c r="CF1997" s="15">
        <f t="shared" ref="CF1997:CU1997" si="960">IF(UPPER(TRIM(N1997))="X",1,0)</f>
        <v>0</v>
      </c>
      <c r="CG1997" s="15">
        <f t="shared" si="960"/>
        <v>0</v>
      </c>
      <c r="CH1997" s="15">
        <f t="shared" si="960"/>
        <v>1</v>
      </c>
      <c r="CI1997" s="15">
        <f t="shared" si="960"/>
        <v>0</v>
      </c>
      <c r="CJ1997" s="15">
        <f t="shared" si="960"/>
        <v>0</v>
      </c>
      <c r="CK1997" s="15">
        <f t="shared" si="960"/>
        <v>0</v>
      </c>
      <c r="CL1997" s="15">
        <f t="shared" si="960"/>
        <v>0</v>
      </c>
      <c r="CM1997" s="15">
        <f t="shared" si="960"/>
        <v>0</v>
      </c>
      <c r="CN1997" s="15">
        <f t="shared" si="960"/>
        <v>0</v>
      </c>
      <c r="CO1997" s="15">
        <f t="shared" si="960"/>
        <v>0</v>
      </c>
      <c r="CP1997" s="15">
        <f t="shared" si="960"/>
        <v>0</v>
      </c>
      <c r="CQ1997" s="15">
        <f t="shared" si="960"/>
        <v>0</v>
      </c>
      <c r="CR1997" s="15">
        <f t="shared" si="960"/>
        <v>0</v>
      </c>
      <c r="CS1997" s="15">
        <f t="shared" si="960"/>
        <v>0</v>
      </c>
      <c r="CT1997" s="15">
        <f t="shared" si="960"/>
        <v>0</v>
      </c>
      <c r="CU1997" s="15">
        <f t="shared" si="960"/>
        <v>0</v>
      </c>
      <c r="CV1997" s="15">
        <f t="shared" ref="CV1997:DA1997" si="961">IF(UPPER(TRIM(AD1997))="X",1,0)</f>
        <v>0</v>
      </c>
      <c r="CW1997" s="15">
        <f t="shared" si="961"/>
        <v>0</v>
      </c>
      <c r="CX1997" s="15">
        <f t="shared" si="961"/>
        <v>0</v>
      </c>
      <c r="CY1997" s="15">
        <f t="shared" si="961"/>
        <v>0</v>
      </c>
      <c r="CZ1997" s="15">
        <f t="shared" si="961"/>
        <v>0</v>
      </c>
      <c r="DA1997" s="15">
        <f t="shared" si="961"/>
        <v>0</v>
      </c>
      <c r="DB1997" s="16">
        <f>IF(UPPER(TRIM(AM1997))="P", 0, IF(UPPER(TRIM(AM1997))="C", 16384, IF(UPPER(TRIM(AM1997))="B", 32768, IF(UPPER(TRIM(AM1997))="U", 49152, -1))))</f>
        <v>49152</v>
      </c>
      <c r="DC1997" s="16">
        <f>HEX2DEC(AN1997)</f>
        <v>5672</v>
      </c>
      <c r="DD1997" s="16">
        <f>IF(UPPER(TRIM(BB1997))="",0,IF(UPPER(TRIM(BB1997))="M",32,IF(UPPER(TRIM(BB1997))="H",64,IF(UPPER(TRIM(BB1997))="I",128,-1))))</f>
        <v>0</v>
      </c>
      <c r="DE1997" s="16">
        <f>IF(UPPER(TRIM(BC1997))="",0, IF(UPPER(TRIM(BC1997))="U",1,IF(UPPER(TRIM(BC1997))="A",2,IF(UPPER(TRIM(BC1997))="B1",4,IF(UPPER(TRIM(BC1997))="B2",8,IF(UPPER(TRIM(BC1997))="C",16,-1))))))</f>
        <v>0</v>
      </c>
      <c r="DF1997" s="17"/>
      <c r="DG1997" s="16">
        <v>188</v>
      </c>
      <c r="DH1997" s="16">
        <f t="shared" ref="DH1997:DI1997" si="962">AK1997</f>
        <v>639</v>
      </c>
      <c r="DI1997" s="16">
        <f t="shared" si="962"/>
        <v>13</v>
      </c>
      <c r="DJ1997" s="16">
        <f>DB1997 + DC1997</f>
        <v>54824</v>
      </c>
      <c r="DK1997" s="16">
        <f t="shared" ref="DK1997:DL1997" si="963">HEX2DEC(AO1997)</f>
        <v>0</v>
      </c>
      <c r="DL1997" s="16">
        <f t="shared" si="963"/>
        <v>5672</v>
      </c>
      <c r="DM1997" s="13">
        <v>0</v>
      </c>
      <c r="DN1997" s="16">
        <v>146</v>
      </c>
      <c r="DO1997" s="16">
        <f>BV1997*2^15+BW1997*2^14+BX1997*2^13+BY1997*2^12+BZ1997*2^11+CA1997*2^10+CB1997*2^9+CC1997*2^8+CD1997*2^7+CE1997*2^6+CF1997*2^5+CG1997*2^4+CH1997*2^3+CI1997*2^2+CJ1997*2^1+CK1997*2^0</f>
        <v>36872</v>
      </c>
      <c r="DP1997" s="16">
        <f>CL1997*2^15+CM1997*2^14+CN1997*2^13+CO1997*2^12+CP1997*2^11+CQ1997*2^10+CR1997*2^9+CS1997*2^8+CT1997*2^7+CU1997*2^6+CV1997*2^5+CW1997*2^4+CX1997*2^3+CY1997*2^2+CZ1997*2^1+DA1997*2^0</f>
        <v>0</v>
      </c>
      <c r="DQ1997" s="16">
        <v>0</v>
      </c>
      <c r="DR1997" s="16">
        <f>IF(DT1997=2,AU1997*1000,IF(DT1997&gt;2,AU1997,HEX2DEC("40000000")))</f>
        <v>1500</v>
      </c>
      <c r="DS1997" s="16">
        <v>1</v>
      </c>
      <c r="DT1997" s="16">
        <v>2</v>
      </c>
      <c r="DU1997" s="16">
        <f>MAX(0,MIN(AX1997,3))*2^14+MAX(0,MIN(AY1997,3))*2^12+MAX(0,MIN(AZ1997,3))*2^10+MAX(0,MIN(BA1997,3))*2^8+IF(AW1997&lt;0,31,IF(AW1997&gt;30,30,AW1997))</f>
        <v>0</v>
      </c>
      <c r="DV1997" s="16">
        <f>DD1997 + DE1997</f>
        <v>0</v>
      </c>
      <c r="DW1997" s="138" t="s">
        <v>184</v>
      </c>
      <c r="DX1997" s="137" t="s">
        <v>273</v>
      </c>
      <c r="DY1997" s="137" t="s">
        <v>186</v>
      </c>
      <c r="DZ1997" s="17"/>
      <c r="EA1997" s="15"/>
      <c r="EB1997" s="15"/>
      <c r="EC1997" s="15"/>
      <c r="ED1997" s="15"/>
    </row>
    <row r="1998" spans="1:134" ht="15" customHeight="1" x14ac:dyDescent="0.3">
      <c r="A1998" s="12"/>
      <c r="B1998" s="12"/>
      <c r="C1998" s="12"/>
      <c r="D1998" s="12"/>
      <c r="E1998" s="12"/>
      <c r="F1998" s="12"/>
      <c r="G1998" s="12"/>
      <c r="H1998" s="12"/>
      <c r="I1998" s="12"/>
      <c r="J1998" s="12"/>
      <c r="K1998" s="12"/>
      <c r="L1998" s="12"/>
      <c r="M1998" s="12"/>
      <c r="N1998" s="12"/>
      <c r="O1998" s="12"/>
      <c r="P1998" s="12"/>
      <c r="Q1998" s="12"/>
      <c r="R1998" s="12"/>
      <c r="S1998" s="12"/>
      <c r="T1998" s="12"/>
      <c r="U1998" s="12"/>
      <c r="V1998" s="12"/>
      <c r="W1998" s="12"/>
      <c r="X1998" s="12"/>
      <c r="Y1998" s="12"/>
      <c r="Z1998" s="12"/>
      <c r="AA1998" s="12"/>
      <c r="AB1998" s="12"/>
      <c r="AC1998" s="12"/>
      <c r="AD1998" s="12"/>
      <c r="AE1998" s="12"/>
      <c r="AF1998" s="12"/>
      <c r="AG1998" s="12"/>
      <c r="AH1998" s="12"/>
      <c r="AI1998" s="12"/>
      <c r="AJ1998" s="13"/>
      <c r="AK1998" s="12"/>
      <c r="AL1998" s="12"/>
      <c r="AM1998" s="14"/>
      <c r="AN1998" s="12"/>
      <c r="AO1998" s="12"/>
      <c r="AP1998" s="12"/>
      <c r="AQ1998" s="12"/>
      <c r="AR1998" s="12"/>
      <c r="AS1998" s="12"/>
      <c r="AT1998" s="12"/>
      <c r="AU1998" s="12"/>
      <c r="AV1998" s="12"/>
      <c r="AW1998" s="12"/>
      <c r="AX1998" s="12"/>
      <c r="AY1998" s="12"/>
      <c r="AZ1998" s="12"/>
      <c r="BA1998" s="12"/>
      <c r="BB1998" s="14"/>
      <c r="BC1998" s="14"/>
      <c r="BD1998" s="15"/>
      <c r="BE1998" s="137" t="s">
        <v>183</v>
      </c>
      <c r="BF1998" s="146"/>
      <c r="BG1998" s="146"/>
      <c r="BH1998" s="146"/>
      <c r="BI1998" s="146"/>
      <c r="BJ1998" s="146"/>
      <c r="BK1998" s="146"/>
      <c r="BL1998" s="146"/>
      <c r="BM1998" s="146"/>
      <c r="BN1998" s="146"/>
      <c r="BO1998" s="146"/>
      <c r="BP1998" s="146"/>
      <c r="BQ1998" s="146"/>
      <c r="BR1998" s="146"/>
      <c r="BS1998" s="146"/>
      <c r="BT1998" s="146"/>
      <c r="BU1998" s="146"/>
      <c r="BV1998" s="15"/>
      <c r="BW1998" s="15"/>
      <c r="BX1998" s="15"/>
      <c r="BY1998" s="15"/>
      <c r="BZ1998" s="15"/>
      <c r="CA1998" s="15"/>
      <c r="CB1998" s="15"/>
      <c r="CC1998" s="15"/>
      <c r="CD1998" s="15"/>
      <c r="CE1998" s="15"/>
      <c r="CF1998" s="15"/>
      <c r="CG1998" s="15"/>
      <c r="CH1998" s="15"/>
      <c r="CI1998" s="15"/>
      <c r="CJ1998" s="15"/>
      <c r="CK1998" s="15"/>
      <c r="CL1998" s="15"/>
      <c r="CM1998" s="15"/>
      <c r="CN1998" s="15"/>
      <c r="CO1998" s="15"/>
      <c r="CP1998" s="15"/>
      <c r="CQ1998" s="15"/>
      <c r="CR1998" s="15"/>
      <c r="CS1998" s="15"/>
      <c r="CT1998" s="15"/>
      <c r="CU1998" s="15"/>
      <c r="CV1998" s="15"/>
      <c r="CW1998" s="15"/>
      <c r="CX1998" s="15"/>
      <c r="CY1998" s="15"/>
      <c r="CZ1998" s="15"/>
      <c r="DA1998" s="15"/>
      <c r="DB1998" s="16"/>
      <c r="DC1998" s="16"/>
      <c r="DD1998" s="16"/>
      <c r="DE1998" s="16"/>
      <c r="DF1998" s="17"/>
      <c r="DG1998" s="16"/>
      <c r="DH1998" s="16"/>
      <c r="DI1998" s="16"/>
      <c r="DJ1998" s="16"/>
      <c r="DK1998" s="16"/>
      <c r="DL1998" s="16"/>
      <c r="DM1998" s="13"/>
      <c r="DN1998" s="16"/>
      <c r="DO1998" s="16"/>
      <c r="DP1998" s="16"/>
      <c r="DQ1998" s="16"/>
      <c r="DR1998" s="16"/>
      <c r="DS1998" s="16"/>
      <c r="DT1998" s="16"/>
      <c r="DU1998" s="16"/>
      <c r="DV1998" s="16"/>
      <c r="DW1998" s="16"/>
      <c r="DX1998" s="16"/>
      <c r="DY1998" s="16"/>
      <c r="DZ1998" s="17"/>
      <c r="EA1998" s="15"/>
      <c r="EB1998" s="15"/>
      <c r="EC1998" s="15"/>
      <c r="ED1998" s="15"/>
    </row>
    <row r="1999" spans="1:134" ht="15" customHeight="1" x14ac:dyDescent="0.3">
      <c r="A1999" s="12"/>
      <c r="B1999" s="12"/>
      <c r="C1999" s="12"/>
      <c r="D1999" s="12"/>
      <c r="E1999" s="12"/>
      <c r="F1999" s="12"/>
      <c r="G1999" s="12"/>
      <c r="H1999" s="12"/>
      <c r="I1999" s="12"/>
      <c r="J1999" s="12"/>
      <c r="K1999" s="12"/>
      <c r="L1999" s="12"/>
      <c r="M1999" s="12"/>
      <c r="N1999" s="12"/>
      <c r="O1999" s="12"/>
      <c r="P1999" s="12"/>
      <c r="Q1999" s="12"/>
      <c r="R1999" s="12"/>
      <c r="S1999" s="12"/>
      <c r="T1999" s="12"/>
      <c r="U1999" s="12"/>
      <c r="V1999" s="12"/>
      <c r="W1999" s="12"/>
      <c r="X1999" s="12"/>
      <c r="Y1999" s="12"/>
      <c r="Z1999" s="12"/>
      <c r="AA1999" s="12"/>
      <c r="AB1999" s="12"/>
      <c r="AC1999" s="12"/>
      <c r="AD1999" s="12"/>
      <c r="AE1999" s="12"/>
      <c r="AF1999" s="12"/>
      <c r="AG1999" s="12"/>
      <c r="AH1999" s="12"/>
      <c r="AI1999" s="12"/>
      <c r="AJ1999" s="13"/>
      <c r="AK1999" s="12"/>
      <c r="AL1999" s="12"/>
      <c r="AM1999" s="14"/>
      <c r="AN1999" s="12"/>
      <c r="AO1999" s="12"/>
      <c r="AP1999" s="12"/>
      <c r="AQ1999" s="12"/>
      <c r="AR1999" s="12"/>
      <c r="AS1999" s="12"/>
      <c r="AT1999" s="12"/>
      <c r="AU1999" s="12"/>
      <c r="AV1999" s="12"/>
      <c r="AW1999" s="12"/>
      <c r="AX1999" s="12"/>
      <c r="AY1999" s="12"/>
      <c r="AZ1999" s="12"/>
      <c r="BA1999" s="12"/>
      <c r="BB1999" s="14"/>
      <c r="BC1999" s="14"/>
      <c r="BD1999" s="15"/>
      <c r="BE1999" s="137" t="s">
        <v>183</v>
      </c>
      <c r="BF1999" s="146"/>
      <c r="BG1999" s="146"/>
      <c r="BH1999" s="146"/>
      <c r="BI1999" s="146"/>
      <c r="BJ1999" s="146"/>
      <c r="BK1999" s="146"/>
      <c r="BL1999" s="146"/>
      <c r="BM1999" s="146"/>
      <c r="BN1999" s="146"/>
      <c r="BO1999" s="146"/>
      <c r="BP1999" s="146"/>
      <c r="BQ1999" s="146"/>
      <c r="BR1999" s="146"/>
      <c r="BS1999" s="146"/>
      <c r="BT1999" s="146"/>
      <c r="BU1999" s="146"/>
      <c r="BV1999" s="15"/>
      <c r="BW1999" s="15"/>
      <c r="BX1999" s="15"/>
      <c r="BY1999" s="15"/>
      <c r="BZ1999" s="15"/>
      <c r="CA1999" s="15"/>
      <c r="CB1999" s="15"/>
      <c r="CC1999" s="15"/>
      <c r="CD1999" s="15"/>
      <c r="CE1999" s="15"/>
      <c r="CF1999" s="15"/>
      <c r="CG1999" s="15"/>
      <c r="CH1999" s="15"/>
      <c r="CI1999" s="15"/>
      <c r="CJ1999" s="15"/>
      <c r="CK1999" s="15"/>
      <c r="CL1999" s="15"/>
      <c r="CM1999" s="15"/>
      <c r="CN1999" s="15"/>
      <c r="CO1999" s="15"/>
      <c r="CP1999" s="15"/>
      <c r="CQ1999" s="15"/>
      <c r="CR1999" s="15"/>
      <c r="CS1999" s="15"/>
      <c r="CT1999" s="15"/>
      <c r="CU1999" s="15"/>
      <c r="CV1999" s="15"/>
      <c r="CW1999" s="15"/>
      <c r="CX1999" s="15"/>
      <c r="CY1999" s="15"/>
      <c r="CZ1999" s="15"/>
      <c r="DA1999" s="15"/>
      <c r="DB1999" s="16"/>
      <c r="DC1999" s="16"/>
      <c r="DD1999" s="16"/>
      <c r="DE1999" s="16"/>
      <c r="DF1999" s="17"/>
      <c r="DG1999" s="16"/>
      <c r="DH1999" s="16"/>
      <c r="DI1999" s="16"/>
      <c r="DJ1999" s="16"/>
      <c r="DK1999" s="16"/>
      <c r="DL1999" s="16"/>
      <c r="DM1999" s="13"/>
      <c r="DN1999" s="16"/>
      <c r="DO1999" s="16"/>
      <c r="DP1999" s="16"/>
      <c r="DQ1999" s="16"/>
      <c r="DR1999" s="16"/>
      <c r="DS1999" s="16"/>
      <c r="DT1999" s="16"/>
      <c r="DU1999" s="16"/>
      <c r="DV1999" s="16"/>
      <c r="DW1999" s="16"/>
      <c r="DX1999" s="16"/>
      <c r="DY1999" s="16"/>
      <c r="DZ1999" s="17"/>
      <c r="EA1999" s="15"/>
      <c r="EB1999" s="15"/>
      <c r="EC1999" s="15"/>
      <c r="ED1999" s="15"/>
    </row>
    <row r="2000" spans="1:134" ht="15" customHeight="1" x14ac:dyDescent="0.3">
      <c r="A2000" s="12"/>
      <c r="B2000" s="12"/>
      <c r="C2000" s="12"/>
      <c r="D2000" s="12"/>
      <c r="E2000" s="12"/>
      <c r="F2000" s="12"/>
      <c r="G2000" s="12"/>
      <c r="H2000" s="12"/>
      <c r="I2000" s="12"/>
      <c r="J2000" s="12"/>
      <c r="K2000" s="12"/>
      <c r="L2000" s="12"/>
      <c r="M2000" s="12"/>
      <c r="N2000" s="12"/>
      <c r="O2000" s="12"/>
      <c r="P2000" s="12"/>
      <c r="Q2000" s="12"/>
      <c r="R2000" s="12"/>
      <c r="S2000" s="12"/>
      <c r="T2000" s="12"/>
      <c r="U2000" s="12"/>
      <c r="V2000" s="12"/>
      <c r="W2000" s="12"/>
      <c r="X2000" s="12"/>
      <c r="Y2000" s="12"/>
      <c r="Z2000" s="12"/>
      <c r="AA2000" s="12"/>
      <c r="AB2000" s="12"/>
      <c r="AC2000" s="12"/>
      <c r="AD2000" s="12"/>
      <c r="AE2000" s="12"/>
      <c r="AF2000" s="12"/>
      <c r="AG2000" s="12"/>
      <c r="AH2000" s="12"/>
      <c r="AI2000" s="12"/>
      <c r="AJ2000" s="13"/>
      <c r="AK2000" s="12"/>
      <c r="AL2000" s="12"/>
      <c r="AM2000" s="14"/>
      <c r="AN2000" s="12"/>
      <c r="AO2000" s="12"/>
      <c r="AP2000" s="12"/>
      <c r="AQ2000" s="12"/>
      <c r="AR2000" s="12"/>
      <c r="AS2000" s="12"/>
      <c r="AT2000" s="12"/>
      <c r="AU2000" s="12"/>
      <c r="AV2000" s="12"/>
      <c r="AW2000" s="12"/>
      <c r="AX2000" s="12"/>
      <c r="AY2000" s="12"/>
      <c r="AZ2000" s="12"/>
      <c r="BA2000" s="12"/>
      <c r="BB2000" s="14"/>
      <c r="BC2000" s="14"/>
      <c r="BD2000" s="15"/>
      <c r="BE2000" s="137" t="s">
        <v>183</v>
      </c>
      <c r="BF2000" s="146"/>
      <c r="BG2000" s="146"/>
      <c r="BH2000" s="146"/>
      <c r="BI2000" s="146"/>
      <c r="BJ2000" s="146"/>
      <c r="BK2000" s="146"/>
      <c r="BL2000" s="146"/>
      <c r="BM2000" s="146"/>
      <c r="BN2000" s="146"/>
      <c r="BO2000" s="146"/>
      <c r="BP2000" s="146"/>
      <c r="BQ2000" s="146"/>
      <c r="BR2000" s="146"/>
      <c r="BS2000" s="146"/>
      <c r="BT2000" s="146"/>
      <c r="BU2000" s="146"/>
      <c r="BV2000" s="15"/>
      <c r="BW2000" s="15"/>
      <c r="BX2000" s="15"/>
      <c r="BY2000" s="15"/>
      <c r="BZ2000" s="15"/>
      <c r="CA2000" s="15"/>
      <c r="CB2000" s="15"/>
      <c r="CC2000" s="15"/>
      <c r="CD2000" s="15"/>
      <c r="CE2000" s="15"/>
      <c r="CF2000" s="15"/>
      <c r="CG2000" s="15"/>
      <c r="CH2000" s="15"/>
      <c r="CI2000" s="15"/>
      <c r="CJ2000" s="15"/>
      <c r="CK2000" s="15"/>
      <c r="CL2000" s="15"/>
      <c r="CM2000" s="15"/>
      <c r="CN2000" s="15"/>
      <c r="CO2000" s="15"/>
      <c r="CP2000" s="15"/>
      <c r="CQ2000" s="15"/>
      <c r="CR2000" s="15"/>
      <c r="CS2000" s="15"/>
      <c r="CT2000" s="15"/>
      <c r="CU2000" s="15"/>
      <c r="CV2000" s="15"/>
      <c r="CW2000" s="15"/>
      <c r="CX2000" s="15"/>
      <c r="CY2000" s="15"/>
      <c r="CZ2000" s="15"/>
      <c r="DA2000" s="15"/>
      <c r="DB2000" s="16"/>
      <c r="DC2000" s="16"/>
      <c r="DD2000" s="16"/>
      <c r="DE2000" s="16"/>
      <c r="DF2000" s="17"/>
      <c r="DG2000" s="16"/>
      <c r="DH2000" s="16"/>
      <c r="DI2000" s="16"/>
      <c r="DJ2000" s="16"/>
      <c r="DK2000" s="16"/>
      <c r="DL2000" s="16"/>
      <c r="DM2000" s="13"/>
      <c r="DN2000" s="16"/>
      <c r="DO2000" s="16"/>
      <c r="DP2000" s="16"/>
      <c r="DQ2000" s="16"/>
      <c r="DR2000" s="16"/>
      <c r="DS2000" s="16"/>
      <c r="DT2000" s="16"/>
      <c r="DU2000" s="16"/>
      <c r="DV2000" s="16"/>
      <c r="DW2000" s="16"/>
      <c r="DX2000" s="16"/>
      <c r="DY2000" s="16"/>
      <c r="DZ2000" s="17"/>
      <c r="EA2000" s="15"/>
      <c r="EB2000" s="15"/>
      <c r="EC2000" s="15"/>
      <c r="ED2000" s="15"/>
    </row>
    <row r="2001" spans="1:134" ht="15" customHeight="1" x14ac:dyDescent="0.3">
      <c r="A2001" s="12"/>
      <c r="B2001" s="12"/>
      <c r="C2001" s="12"/>
      <c r="D2001" s="12"/>
      <c r="E2001" s="12"/>
      <c r="F2001" s="12"/>
      <c r="G2001" s="12"/>
      <c r="H2001" s="12"/>
      <c r="I2001" s="12"/>
      <c r="J2001" s="12"/>
      <c r="K2001" s="12"/>
      <c r="L2001" s="12"/>
      <c r="M2001" s="12"/>
      <c r="N2001" s="12"/>
      <c r="O2001" s="12"/>
      <c r="P2001" s="12"/>
      <c r="Q2001" s="12"/>
      <c r="R2001" s="12"/>
      <c r="S2001" s="12"/>
      <c r="T2001" s="12"/>
      <c r="U2001" s="12"/>
      <c r="V2001" s="12"/>
      <c r="W2001" s="12"/>
      <c r="X2001" s="12"/>
      <c r="Y2001" s="12"/>
      <c r="Z2001" s="12"/>
      <c r="AA2001" s="12"/>
      <c r="AB2001" s="12"/>
      <c r="AC2001" s="12"/>
      <c r="AD2001" s="12"/>
      <c r="AE2001" s="12"/>
      <c r="AF2001" s="12"/>
      <c r="AG2001" s="12"/>
      <c r="AH2001" s="12"/>
      <c r="AI2001" s="12"/>
      <c r="AJ2001" s="13"/>
      <c r="AK2001" s="12"/>
      <c r="AL2001" s="12"/>
      <c r="AM2001" s="14"/>
      <c r="AN2001" s="12"/>
      <c r="AO2001" s="12"/>
      <c r="AP2001" s="12"/>
      <c r="AQ2001" s="12"/>
      <c r="AR2001" s="12"/>
      <c r="AS2001" s="12"/>
      <c r="AT2001" s="12"/>
      <c r="AU2001" s="12"/>
      <c r="AV2001" s="12"/>
      <c r="AW2001" s="12"/>
      <c r="AX2001" s="12"/>
      <c r="AY2001" s="12"/>
      <c r="AZ2001" s="12"/>
      <c r="BA2001" s="12"/>
      <c r="BB2001" s="14"/>
      <c r="BC2001" s="14"/>
      <c r="BD2001" s="15"/>
      <c r="BE2001" s="137" t="s">
        <v>183</v>
      </c>
      <c r="BF2001" s="146"/>
      <c r="BG2001" s="146"/>
      <c r="BH2001" s="146"/>
      <c r="BI2001" s="146"/>
      <c r="BJ2001" s="146"/>
      <c r="BK2001" s="146"/>
      <c r="BL2001" s="146"/>
      <c r="BM2001" s="146"/>
      <c r="BN2001" s="146"/>
      <c r="BO2001" s="146"/>
      <c r="BP2001" s="146"/>
      <c r="BQ2001" s="146"/>
      <c r="BR2001" s="146"/>
      <c r="BS2001" s="146"/>
      <c r="BT2001" s="146"/>
      <c r="BU2001" s="146"/>
      <c r="BV2001" s="15"/>
      <c r="BW2001" s="15"/>
      <c r="BX2001" s="15"/>
      <c r="BY2001" s="15"/>
      <c r="BZ2001" s="15"/>
      <c r="CA2001" s="15"/>
      <c r="CB2001" s="15"/>
      <c r="CC2001" s="15"/>
      <c r="CD2001" s="15"/>
      <c r="CE2001" s="15"/>
      <c r="CF2001" s="15"/>
      <c r="CG2001" s="15"/>
      <c r="CH2001" s="15"/>
      <c r="CI2001" s="15"/>
      <c r="CJ2001" s="15"/>
      <c r="CK2001" s="15"/>
      <c r="CL2001" s="15"/>
      <c r="CM2001" s="15"/>
      <c r="CN2001" s="15"/>
      <c r="CO2001" s="15"/>
      <c r="CP2001" s="15"/>
      <c r="CQ2001" s="15"/>
      <c r="CR2001" s="15"/>
      <c r="CS2001" s="15"/>
      <c r="CT2001" s="15"/>
      <c r="CU2001" s="15"/>
      <c r="CV2001" s="15"/>
      <c r="CW2001" s="15"/>
      <c r="CX2001" s="15"/>
      <c r="CY2001" s="15"/>
      <c r="CZ2001" s="15"/>
      <c r="DA2001" s="15"/>
      <c r="DB2001" s="16"/>
      <c r="DC2001" s="16"/>
      <c r="DD2001" s="16"/>
      <c r="DE2001" s="16"/>
      <c r="DF2001" s="17"/>
      <c r="DG2001" s="16"/>
      <c r="DH2001" s="16"/>
      <c r="DI2001" s="16"/>
      <c r="DJ2001" s="16"/>
      <c r="DK2001" s="16"/>
      <c r="DL2001" s="16"/>
      <c r="DM2001" s="13"/>
      <c r="DN2001" s="16"/>
      <c r="DO2001" s="16"/>
      <c r="DP2001" s="16"/>
      <c r="DQ2001" s="16"/>
      <c r="DR2001" s="16"/>
      <c r="DS2001" s="16"/>
      <c r="DT2001" s="16"/>
      <c r="DU2001" s="16"/>
      <c r="DV2001" s="16"/>
      <c r="DW2001" s="16"/>
      <c r="DX2001" s="16"/>
      <c r="DY2001" s="16"/>
      <c r="DZ2001" s="17"/>
      <c r="EA2001" s="15"/>
      <c r="EB2001" s="15"/>
      <c r="EC2001" s="15"/>
      <c r="ED2001" s="15"/>
    </row>
    <row r="2002" spans="1:134" ht="15" customHeight="1" x14ac:dyDescent="0.3">
      <c r="A2002" s="12"/>
      <c r="B2002" s="12"/>
      <c r="C2002" s="12"/>
      <c r="D2002" s="12"/>
      <c r="E2002" s="12"/>
      <c r="F2002" s="12"/>
      <c r="G2002" s="12"/>
      <c r="H2002" s="12"/>
      <c r="I2002" s="12"/>
      <c r="J2002" s="12"/>
      <c r="K2002" s="12"/>
      <c r="L2002" s="12"/>
      <c r="M2002" s="12"/>
      <c r="N2002" s="12"/>
      <c r="O2002" s="12"/>
      <c r="P2002" s="12"/>
      <c r="Q2002" s="12"/>
      <c r="R2002" s="12"/>
      <c r="S2002" s="12"/>
      <c r="T2002" s="12"/>
      <c r="U2002" s="12"/>
      <c r="V2002" s="12"/>
      <c r="W2002" s="12"/>
      <c r="X2002" s="12"/>
      <c r="Y2002" s="12"/>
      <c r="Z2002" s="12"/>
      <c r="AA2002" s="12"/>
      <c r="AB2002" s="12"/>
      <c r="AC2002" s="12"/>
      <c r="AD2002" s="12"/>
      <c r="AE2002" s="12"/>
      <c r="AF2002" s="12"/>
      <c r="AG2002" s="12"/>
      <c r="AH2002" s="12"/>
      <c r="AI2002" s="12"/>
      <c r="AJ2002" s="13"/>
      <c r="AK2002" s="12"/>
      <c r="AL2002" s="12"/>
      <c r="AM2002" s="14"/>
      <c r="AN2002" s="12"/>
      <c r="AO2002" s="12"/>
      <c r="AP2002" s="12"/>
      <c r="AQ2002" s="143"/>
      <c r="AR2002" s="12"/>
      <c r="AS2002" s="12"/>
      <c r="AT2002" s="12"/>
      <c r="AU2002" s="12"/>
      <c r="AV2002" s="12"/>
      <c r="AW2002" s="12"/>
      <c r="AX2002" s="12"/>
      <c r="AY2002" s="12"/>
      <c r="AZ2002" s="12"/>
      <c r="BA2002" s="12"/>
      <c r="BB2002" s="14"/>
      <c r="BC2002" s="14"/>
      <c r="BD2002" s="15"/>
      <c r="BE2002" s="137" t="s">
        <v>183</v>
      </c>
      <c r="BF2002" s="146"/>
      <c r="BG2002" s="146"/>
      <c r="BH2002" s="146"/>
      <c r="BI2002" s="146"/>
      <c r="BJ2002" s="146"/>
      <c r="BK2002" s="146"/>
      <c r="BL2002" s="146"/>
      <c r="BM2002" s="146"/>
      <c r="BN2002" s="146"/>
      <c r="BO2002" s="146"/>
      <c r="BP2002" s="146"/>
      <c r="BQ2002" s="146"/>
      <c r="BR2002" s="146"/>
      <c r="BS2002" s="146"/>
      <c r="BT2002" s="146"/>
      <c r="BU2002" s="146"/>
      <c r="BV2002" s="15"/>
      <c r="BW2002" s="15"/>
      <c r="BX2002" s="15"/>
      <c r="BY2002" s="15"/>
      <c r="BZ2002" s="15"/>
      <c r="CA2002" s="15"/>
      <c r="CB2002" s="15"/>
      <c r="CC2002" s="15"/>
      <c r="CD2002" s="15"/>
      <c r="CE2002" s="15"/>
      <c r="CF2002" s="15"/>
      <c r="CG2002" s="15"/>
      <c r="CH2002" s="15"/>
      <c r="CI2002" s="15"/>
      <c r="CJ2002" s="15"/>
      <c r="CK2002" s="15"/>
      <c r="CL2002" s="15"/>
      <c r="CM2002" s="15"/>
      <c r="CN2002" s="15"/>
      <c r="CO2002" s="15"/>
      <c r="CP2002" s="15"/>
      <c r="CQ2002" s="15"/>
      <c r="CR2002" s="15"/>
      <c r="CS2002" s="15"/>
      <c r="CT2002" s="15"/>
      <c r="CU2002" s="15"/>
      <c r="CV2002" s="15"/>
      <c r="CW2002" s="15"/>
      <c r="CX2002" s="15"/>
      <c r="CY2002" s="15"/>
      <c r="CZ2002" s="15"/>
      <c r="DA2002" s="15"/>
      <c r="DB2002" s="16"/>
      <c r="DC2002" s="16"/>
      <c r="DD2002" s="16"/>
      <c r="DE2002" s="16"/>
      <c r="DF2002" s="17"/>
      <c r="DG2002" s="16"/>
      <c r="DH2002" s="16"/>
      <c r="DI2002" s="16"/>
      <c r="DJ2002" s="16"/>
      <c r="DK2002" s="16"/>
      <c r="DL2002" s="16"/>
      <c r="DM2002" s="13"/>
      <c r="DN2002" s="16"/>
      <c r="DO2002" s="16"/>
      <c r="DP2002" s="16"/>
      <c r="DQ2002" s="16"/>
      <c r="DR2002" s="16"/>
      <c r="DS2002" s="16"/>
      <c r="DT2002" s="16"/>
      <c r="DU2002" s="16"/>
      <c r="DV2002" s="16"/>
      <c r="DW2002" s="16"/>
      <c r="DX2002" s="16"/>
      <c r="DY2002" s="16"/>
      <c r="DZ2002" s="17"/>
      <c r="EA2002" s="15"/>
      <c r="EB2002" s="15"/>
      <c r="EC2002" s="15"/>
      <c r="ED2002" s="15"/>
    </row>
    <row r="2003" spans="1:134" ht="15" customHeight="1" x14ac:dyDescent="0.3">
      <c r="A2003" s="12"/>
      <c r="B2003" s="12"/>
      <c r="C2003" s="12"/>
      <c r="D2003" s="12"/>
      <c r="E2003" s="12"/>
      <c r="F2003" s="12"/>
      <c r="G2003" s="12"/>
      <c r="H2003" s="12"/>
      <c r="I2003" s="12"/>
      <c r="J2003" s="12"/>
      <c r="K2003" s="12"/>
      <c r="L2003" s="12"/>
      <c r="M2003" s="12"/>
      <c r="N2003" s="12"/>
      <c r="O2003" s="12"/>
      <c r="P2003" s="12"/>
      <c r="Q2003" s="12"/>
      <c r="R2003" s="12"/>
      <c r="S2003" s="12"/>
      <c r="T2003" s="12"/>
      <c r="U2003" s="12"/>
      <c r="V2003" s="12"/>
      <c r="W2003" s="12"/>
      <c r="X2003" s="12"/>
      <c r="Y2003" s="12"/>
      <c r="Z2003" s="12"/>
      <c r="AA2003" s="12"/>
      <c r="AB2003" s="12"/>
      <c r="AC2003" s="12"/>
      <c r="AD2003" s="12"/>
      <c r="AE2003" s="12"/>
      <c r="AF2003" s="12"/>
      <c r="AG2003" s="12"/>
      <c r="AH2003" s="12"/>
      <c r="AI2003" s="12"/>
      <c r="AJ2003" s="13"/>
      <c r="AK2003" s="12"/>
      <c r="AL2003" s="12"/>
      <c r="AM2003" s="14"/>
      <c r="AN2003" s="12"/>
      <c r="AO2003" s="12"/>
      <c r="AP2003" s="12"/>
      <c r="AQ2003" s="143"/>
      <c r="AR2003" s="12"/>
      <c r="AS2003" s="12"/>
      <c r="AT2003" s="12"/>
      <c r="AU2003" s="12"/>
      <c r="AV2003" s="12"/>
      <c r="AW2003" s="12"/>
      <c r="AX2003" s="12"/>
      <c r="AY2003" s="12"/>
      <c r="AZ2003" s="12"/>
      <c r="BA2003" s="12"/>
      <c r="BB2003" s="14"/>
      <c r="BC2003" s="14"/>
      <c r="BD2003" s="15"/>
      <c r="BE2003" s="137" t="s">
        <v>183</v>
      </c>
      <c r="BF2003" s="146"/>
      <c r="BG2003" s="146"/>
      <c r="BH2003" s="146"/>
      <c r="BI2003" s="146"/>
      <c r="BJ2003" s="146"/>
      <c r="BK2003" s="146"/>
      <c r="BL2003" s="146"/>
      <c r="BM2003" s="146"/>
      <c r="BN2003" s="146"/>
      <c r="BO2003" s="146"/>
      <c r="BP2003" s="146"/>
      <c r="BQ2003" s="146"/>
      <c r="BR2003" s="146"/>
      <c r="BS2003" s="146"/>
      <c r="BT2003" s="146"/>
      <c r="BU2003" s="146"/>
      <c r="BV2003" s="15"/>
      <c r="BW2003" s="15"/>
      <c r="BX2003" s="15"/>
      <c r="BY2003" s="15"/>
      <c r="BZ2003" s="15"/>
      <c r="CA2003" s="15"/>
      <c r="CB2003" s="15"/>
      <c r="CC2003" s="15"/>
      <c r="CD2003" s="15"/>
      <c r="CE2003" s="15"/>
      <c r="CF2003" s="15"/>
      <c r="CG2003" s="15"/>
      <c r="CH2003" s="15"/>
      <c r="CI2003" s="15"/>
      <c r="CJ2003" s="15"/>
      <c r="CK2003" s="15"/>
      <c r="CL2003" s="15"/>
      <c r="CM2003" s="15"/>
      <c r="CN2003" s="15"/>
      <c r="CO2003" s="15"/>
      <c r="CP2003" s="15"/>
      <c r="CQ2003" s="15"/>
      <c r="CR2003" s="15"/>
      <c r="CS2003" s="15"/>
      <c r="CT2003" s="15"/>
      <c r="CU2003" s="15"/>
      <c r="CV2003" s="15"/>
      <c r="CW2003" s="15"/>
      <c r="CX2003" s="15"/>
      <c r="CY2003" s="15"/>
      <c r="CZ2003" s="15"/>
      <c r="DA2003" s="15"/>
      <c r="DB2003" s="16"/>
      <c r="DC2003" s="16"/>
      <c r="DD2003" s="16"/>
      <c r="DE2003" s="16"/>
      <c r="DF2003" s="17"/>
      <c r="DG2003" s="16"/>
      <c r="DH2003" s="16"/>
      <c r="DI2003" s="16"/>
      <c r="DJ2003" s="16"/>
      <c r="DK2003" s="16"/>
      <c r="DL2003" s="16"/>
      <c r="DM2003" s="13"/>
      <c r="DN2003" s="16"/>
      <c r="DO2003" s="16"/>
      <c r="DP2003" s="16"/>
      <c r="DQ2003" s="16"/>
      <c r="DR2003" s="16"/>
      <c r="DS2003" s="16"/>
      <c r="DT2003" s="16"/>
      <c r="DU2003" s="16"/>
      <c r="DV2003" s="16"/>
      <c r="DW2003" s="16"/>
      <c r="DX2003" s="16"/>
      <c r="DY2003" s="16"/>
      <c r="DZ2003" s="17"/>
      <c r="EA2003" s="15"/>
      <c r="EB2003" s="15"/>
      <c r="EC2003" s="15"/>
      <c r="ED2003" s="15"/>
    </row>
    <row r="2004" spans="1:134" ht="15" customHeight="1" x14ac:dyDescent="0.3">
      <c r="A2004" s="12"/>
      <c r="B2004" s="12"/>
      <c r="C2004" s="12"/>
      <c r="D2004" s="12"/>
      <c r="E2004" s="12"/>
      <c r="F2004" s="12"/>
      <c r="G2004" s="12"/>
      <c r="H2004" s="12"/>
      <c r="I2004" s="12"/>
      <c r="J2004" s="12"/>
      <c r="K2004" s="12"/>
      <c r="L2004" s="12"/>
      <c r="M2004" s="12"/>
      <c r="N2004" s="12"/>
      <c r="O2004" s="12"/>
      <c r="P2004" s="12"/>
      <c r="Q2004" s="12"/>
      <c r="R2004" s="12"/>
      <c r="S2004" s="12"/>
      <c r="T2004" s="12"/>
      <c r="U2004" s="12"/>
      <c r="V2004" s="12"/>
      <c r="W2004" s="12"/>
      <c r="X2004" s="12"/>
      <c r="Y2004" s="12"/>
      <c r="Z2004" s="12"/>
      <c r="AA2004" s="12"/>
      <c r="AB2004" s="12"/>
      <c r="AC2004" s="12"/>
      <c r="AD2004" s="12"/>
      <c r="AE2004" s="12"/>
      <c r="AF2004" s="12"/>
      <c r="AG2004" s="12"/>
      <c r="AH2004" s="12"/>
      <c r="AI2004" s="12"/>
      <c r="AJ2004" s="13"/>
      <c r="AK2004" s="12"/>
      <c r="AL2004" s="12"/>
      <c r="AM2004" s="14"/>
      <c r="AN2004" s="12"/>
      <c r="AO2004" s="12"/>
      <c r="AP2004" s="12"/>
      <c r="AQ2004" s="143"/>
      <c r="AR2004" s="12"/>
      <c r="AS2004" s="12"/>
      <c r="AT2004" s="12"/>
      <c r="AU2004" s="12"/>
      <c r="AV2004" s="12"/>
      <c r="AW2004" s="12"/>
      <c r="AX2004" s="12"/>
      <c r="AY2004" s="12"/>
      <c r="AZ2004" s="12"/>
      <c r="BA2004" s="12"/>
      <c r="BB2004" s="14"/>
      <c r="BC2004" s="14"/>
      <c r="BD2004" s="15"/>
      <c r="BE2004" s="137" t="s">
        <v>183</v>
      </c>
      <c r="BF2004" s="146"/>
      <c r="BG2004" s="146"/>
      <c r="BH2004" s="146"/>
      <c r="BI2004" s="146"/>
      <c r="BJ2004" s="146"/>
      <c r="BK2004" s="146"/>
      <c r="BL2004" s="146"/>
      <c r="BM2004" s="146"/>
      <c r="BN2004" s="146"/>
      <c r="BO2004" s="146"/>
      <c r="BP2004" s="146"/>
      <c r="BQ2004" s="146"/>
      <c r="BR2004" s="146"/>
      <c r="BS2004" s="146"/>
      <c r="BT2004" s="146"/>
      <c r="BU2004" s="146"/>
      <c r="BV2004" s="15"/>
      <c r="BW2004" s="15"/>
      <c r="BX2004" s="15"/>
      <c r="BY2004" s="15"/>
      <c r="BZ2004" s="15"/>
      <c r="CA2004" s="15"/>
      <c r="CB2004" s="15"/>
      <c r="CC2004" s="15"/>
      <c r="CD2004" s="15"/>
      <c r="CE2004" s="15"/>
      <c r="CF2004" s="15"/>
      <c r="CG2004" s="15"/>
      <c r="CH2004" s="15"/>
      <c r="CI2004" s="15"/>
      <c r="CJ2004" s="15"/>
      <c r="CK2004" s="15"/>
      <c r="CL2004" s="15"/>
      <c r="CM2004" s="15"/>
      <c r="CN2004" s="15"/>
      <c r="CO2004" s="15"/>
      <c r="CP2004" s="15"/>
      <c r="CQ2004" s="15"/>
      <c r="CR2004" s="15"/>
      <c r="CS2004" s="15"/>
      <c r="CT2004" s="15"/>
      <c r="CU2004" s="15"/>
      <c r="CV2004" s="15"/>
      <c r="CW2004" s="15"/>
      <c r="CX2004" s="15"/>
      <c r="CY2004" s="15"/>
      <c r="CZ2004" s="15"/>
      <c r="DA2004" s="15"/>
      <c r="DB2004" s="16"/>
      <c r="DC2004" s="16"/>
      <c r="DD2004" s="16"/>
      <c r="DE2004" s="16"/>
      <c r="DF2004" s="17"/>
      <c r="DG2004" s="16"/>
      <c r="DH2004" s="16"/>
      <c r="DI2004" s="16"/>
      <c r="DJ2004" s="16"/>
      <c r="DK2004" s="16"/>
      <c r="DL2004" s="16"/>
      <c r="DM2004" s="13"/>
      <c r="DN2004" s="16"/>
      <c r="DO2004" s="16"/>
      <c r="DP2004" s="16"/>
      <c r="DQ2004" s="16"/>
      <c r="DR2004" s="16"/>
      <c r="DS2004" s="16"/>
      <c r="DT2004" s="16"/>
      <c r="DU2004" s="16"/>
      <c r="DV2004" s="16"/>
      <c r="DW2004" s="16"/>
      <c r="DX2004" s="16"/>
      <c r="DY2004" s="16"/>
      <c r="DZ2004" s="17"/>
      <c r="EA2004" s="15"/>
      <c r="EB2004" s="15"/>
      <c r="EC2004" s="15"/>
      <c r="ED2004" s="15"/>
    </row>
    <row r="2005" spans="1:134" ht="15" customHeight="1" x14ac:dyDescent="0.3">
      <c r="A2005" s="12"/>
      <c r="B2005" s="12"/>
      <c r="C2005" s="12"/>
      <c r="D2005" s="12"/>
      <c r="E2005" s="12"/>
      <c r="F2005" s="12"/>
      <c r="G2005" s="12"/>
      <c r="H2005" s="12"/>
      <c r="I2005" s="12"/>
      <c r="J2005" s="12"/>
      <c r="K2005" s="12"/>
      <c r="L2005" s="12"/>
      <c r="M2005" s="12"/>
      <c r="N2005" s="12"/>
      <c r="O2005" s="12"/>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3"/>
      <c r="AK2005" s="12"/>
      <c r="AL2005" s="12"/>
      <c r="AM2005" s="14"/>
      <c r="AN2005" s="12"/>
      <c r="AO2005" s="12"/>
      <c r="AP2005" s="12"/>
      <c r="AQ2005" s="143"/>
      <c r="AR2005" s="12"/>
      <c r="AS2005" s="12"/>
      <c r="AT2005" s="12"/>
      <c r="AU2005" s="12"/>
      <c r="AV2005" s="12"/>
      <c r="AW2005" s="12"/>
      <c r="AX2005" s="12"/>
      <c r="AY2005" s="12"/>
      <c r="AZ2005" s="12"/>
      <c r="BA2005" s="12"/>
      <c r="BB2005" s="14"/>
      <c r="BC2005" s="14"/>
      <c r="BD2005" s="15"/>
      <c r="BE2005" s="137" t="s">
        <v>183</v>
      </c>
      <c r="BF2005" s="146"/>
      <c r="BG2005" s="146"/>
      <c r="BH2005" s="146"/>
      <c r="BI2005" s="146"/>
      <c r="BJ2005" s="146"/>
      <c r="BK2005" s="146"/>
      <c r="BL2005" s="146"/>
      <c r="BM2005" s="146"/>
      <c r="BN2005" s="146"/>
      <c r="BO2005" s="146"/>
      <c r="BP2005" s="146"/>
      <c r="BQ2005" s="146"/>
      <c r="BR2005" s="146"/>
      <c r="BS2005" s="146"/>
      <c r="BT2005" s="146"/>
      <c r="BU2005" s="146"/>
      <c r="BV2005" s="15"/>
      <c r="BW2005" s="15"/>
      <c r="BX2005" s="15"/>
      <c r="BY2005" s="15"/>
      <c r="BZ2005" s="15"/>
      <c r="CA2005" s="15"/>
      <c r="CB2005" s="15"/>
      <c r="CC2005" s="15"/>
      <c r="CD2005" s="15"/>
      <c r="CE2005" s="15"/>
      <c r="CF2005" s="15"/>
      <c r="CG2005" s="15"/>
      <c r="CH2005" s="15"/>
      <c r="CI2005" s="15"/>
      <c r="CJ2005" s="15"/>
      <c r="CK2005" s="15"/>
      <c r="CL2005" s="15"/>
      <c r="CM2005" s="15"/>
      <c r="CN2005" s="15"/>
      <c r="CO2005" s="15"/>
      <c r="CP2005" s="15"/>
      <c r="CQ2005" s="15"/>
      <c r="CR2005" s="15"/>
      <c r="CS2005" s="15"/>
      <c r="CT2005" s="15"/>
      <c r="CU2005" s="15"/>
      <c r="CV2005" s="15"/>
      <c r="CW2005" s="15"/>
      <c r="CX2005" s="15"/>
      <c r="CY2005" s="15"/>
      <c r="CZ2005" s="15"/>
      <c r="DA2005" s="15"/>
      <c r="DB2005" s="16"/>
      <c r="DC2005" s="16"/>
      <c r="DD2005" s="16"/>
      <c r="DE2005" s="16"/>
      <c r="DF2005" s="17"/>
      <c r="DG2005" s="16"/>
      <c r="DH2005" s="16"/>
      <c r="DI2005" s="16"/>
      <c r="DJ2005" s="16"/>
      <c r="DK2005" s="16"/>
      <c r="DL2005" s="16"/>
      <c r="DM2005" s="13"/>
      <c r="DN2005" s="16"/>
      <c r="DO2005" s="16"/>
      <c r="DP2005" s="16"/>
      <c r="DQ2005" s="16"/>
      <c r="DR2005" s="16"/>
      <c r="DS2005" s="16"/>
      <c r="DT2005" s="16"/>
      <c r="DU2005" s="16"/>
      <c r="DV2005" s="16"/>
      <c r="DW2005" s="16"/>
      <c r="DX2005" s="16"/>
      <c r="DY2005" s="16"/>
      <c r="DZ2005" s="17"/>
      <c r="EA2005" s="15"/>
      <c r="EB2005" s="15"/>
      <c r="EC2005" s="15"/>
      <c r="ED2005" s="15"/>
    </row>
    <row r="2006" spans="1:134" ht="15" customHeight="1" x14ac:dyDescent="0.3">
      <c r="A2006" s="12"/>
      <c r="B2006" s="12"/>
      <c r="C2006" s="12"/>
      <c r="D2006" s="12"/>
      <c r="E2006" s="12"/>
      <c r="F2006" s="12"/>
      <c r="G2006" s="12"/>
      <c r="H2006" s="12"/>
      <c r="I2006" s="12"/>
      <c r="J2006" s="12"/>
      <c r="K2006" s="12"/>
      <c r="L2006" s="12"/>
      <c r="M2006" s="12"/>
      <c r="N2006" s="12"/>
      <c r="O2006" s="12"/>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3"/>
      <c r="AK2006" s="12"/>
      <c r="AL2006" s="12"/>
      <c r="AM2006" s="14"/>
      <c r="AN2006" s="12"/>
      <c r="AO2006" s="12"/>
      <c r="AP2006" s="12"/>
      <c r="AQ2006" s="143"/>
      <c r="AR2006" s="12"/>
      <c r="AS2006" s="12"/>
      <c r="AT2006" s="12"/>
      <c r="AU2006" s="12"/>
      <c r="AV2006" s="12"/>
      <c r="AW2006" s="12"/>
      <c r="AX2006" s="12"/>
      <c r="AY2006" s="12"/>
      <c r="AZ2006" s="12"/>
      <c r="BA2006" s="12"/>
      <c r="BB2006" s="14"/>
      <c r="BC2006" s="14"/>
      <c r="BD2006" s="15"/>
      <c r="BE2006" s="137" t="s">
        <v>183</v>
      </c>
      <c r="BF2006" s="146"/>
      <c r="BG2006" s="146"/>
      <c r="BH2006" s="146"/>
      <c r="BI2006" s="146"/>
      <c r="BJ2006" s="146"/>
      <c r="BK2006" s="146"/>
      <c r="BL2006" s="146"/>
      <c r="BM2006" s="146"/>
      <c r="BN2006" s="146"/>
      <c r="BO2006" s="146"/>
      <c r="BP2006" s="146"/>
      <c r="BQ2006" s="146"/>
      <c r="BR2006" s="146"/>
      <c r="BS2006" s="146"/>
      <c r="BT2006" s="146"/>
      <c r="BU2006" s="146"/>
      <c r="BV2006" s="15"/>
      <c r="BW2006" s="15"/>
      <c r="BX2006" s="15"/>
      <c r="BY2006" s="15"/>
      <c r="BZ2006" s="15"/>
      <c r="CA2006" s="15"/>
      <c r="CB2006" s="15"/>
      <c r="CC2006" s="15"/>
      <c r="CD2006" s="15"/>
      <c r="CE2006" s="15"/>
      <c r="CF2006" s="15"/>
      <c r="CG2006" s="15"/>
      <c r="CH2006" s="15"/>
      <c r="CI2006" s="15"/>
      <c r="CJ2006" s="15"/>
      <c r="CK2006" s="15"/>
      <c r="CL2006" s="15"/>
      <c r="CM2006" s="15"/>
      <c r="CN2006" s="15"/>
      <c r="CO2006" s="15"/>
      <c r="CP2006" s="15"/>
      <c r="CQ2006" s="15"/>
      <c r="CR2006" s="15"/>
      <c r="CS2006" s="15"/>
      <c r="CT2006" s="15"/>
      <c r="CU2006" s="15"/>
      <c r="CV2006" s="15"/>
      <c r="CW2006" s="15"/>
      <c r="CX2006" s="15"/>
      <c r="CY2006" s="15"/>
      <c r="CZ2006" s="15"/>
      <c r="DA2006" s="15"/>
      <c r="DB2006" s="16"/>
      <c r="DC2006" s="16"/>
      <c r="DD2006" s="16"/>
      <c r="DE2006" s="16"/>
      <c r="DF2006" s="17"/>
      <c r="DG2006" s="16"/>
      <c r="DH2006" s="16"/>
      <c r="DI2006" s="16"/>
      <c r="DJ2006" s="16"/>
      <c r="DK2006" s="16"/>
      <c r="DL2006" s="16"/>
      <c r="DM2006" s="13"/>
      <c r="DN2006" s="16"/>
      <c r="DO2006" s="16"/>
      <c r="DP2006" s="16"/>
      <c r="DQ2006" s="16"/>
      <c r="DR2006" s="16"/>
      <c r="DS2006" s="16"/>
      <c r="DT2006" s="16"/>
      <c r="DU2006" s="16"/>
      <c r="DV2006" s="16"/>
      <c r="DW2006" s="16"/>
      <c r="DX2006" s="16"/>
      <c r="DY2006" s="16"/>
      <c r="DZ2006" s="17"/>
      <c r="EA2006" s="15"/>
      <c r="EB2006" s="15"/>
      <c r="EC2006" s="15"/>
      <c r="ED2006" s="15"/>
    </row>
    <row r="2007" spans="1:134" ht="15" customHeight="1" x14ac:dyDescent="0.3">
      <c r="A2007" s="12"/>
      <c r="B2007" s="12"/>
      <c r="C2007" s="12"/>
      <c r="D2007" s="12"/>
      <c r="E2007" s="12"/>
      <c r="F2007" s="12"/>
      <c r="G2007" s="12"/>
      <c r="H2007" s="12"/>
      <c r="I2007" s="12"/>
      <c r="J2007" s="12"/>
      <c r="K2007" s="12"/>
      <c r="L2007" s="12"/>
      <c r="M2007" s="12"/>
      <c r="N2007" s="12"/>
      <c r="O2007" s="12"/>
      <c r="P2007" s="12"/>
      <c r="Q2007" s="12"/>
      <c r="R2007" s="12"/>
      <c r="S2007" s="12"/>
      <c r="T2007" s="12"/>
      <c r="U2007" s="12"/>
      <c r="V2007" s="12"/>
      <c r="W2007" s="12"/>
      <c r="X2007" s="12"/>
      <c r="Y2007" s="12"/>
      <c r="Z2007" s="12"/>
      <c r="AA2007" s="12"/>
      <c r="AB2007" s="12"/>
      <c r="AC2007" s="12"/>
      <c r="AD2007" s="12"/>
      <c r="AE2007" s="12"/>
      <c r="AF2007" s="12"/>
      <c r="AG2007" s="12"/>
      <c r="AH2007" s="12"/>
      <c r="AI2007" s="12"/>
      <c r="AJ2007" s="13"/>
      <c r="AK2007" s="12"/>
      <c r="AL2007" s="12"/>
      <c r="AM2007" s="14"/>
      <c r="AN2007" s="12"/>
      <c r="AO2007" s="12"/>
      <c r="AP2007" s="12"/>
      <c r="AQ2007" s="143"/>
      <c r="AR2007" s="12"/>
      <c r="AS2007" s="12"/>
      <c r="AT2007" s="12"/>
      <c r="AU2007" s="12"/>
      <c r="AV2007" s="12"/>
      <c r="AW2007" s="12"/>
      <c r="AX2007" s="12"/>
      <c r="AY2007" s="12"/>
      <c r="AZ2007" s="12"/>
      <c r="BA2007" s="12"/>
      <c r="BB2007" s="14"/>
      <c r="BC2007" s="14"/>
      <c r="BD2007" s="15"/>
      <c r="BE2007" s="137" t="s">
        <v>183</v>
      </c>
      <c r="BF2007" s="146"/>
      <c r="BG2007" s="146"/>
      <c r="BH2007" s="146"/>
      <c r="BI2007" s="146"/>
      <c r="BJ2007" s="146"/>
      <c r="BK2007" s="146"/>
      <c r="BL2007" s="146"/>
      <c r="BM2007" s="146"/>
      <c r="BN2007" s="146"/>
      <c r="BO2007" s="146"/>
      <c r="BP2007" s="146"/>
      <c r="BQ2007" s="146"/>
      <c r="BR2007" s="146"/>
      <c r="BS2007" s="146"/>
      <c r="BT2007" s="146"/>
      <c r="BU2007" s="146"/>
      <c r="BV2007" s="15"/>
      <c r="BW2007" s="15"/>
      <c r="BX2007" s="15"/>
      <c r="BY2007" s="15"/>
      <c r="BZ2007" s="15"/>
      <c r="CA2007" s="15"/>
      <c r="CB2007" s="15"/>
      <c r="CC2007" s="15"/>
      <c r="CD2007" s="15"/>
      <c r="CE2007" s="15"/>
      <c r="CF2007" s="15"/>
      <c r="CG2007" s="15"/>
      <c r="CH2007" s="15"/>
      <c r="CI2007" s="15"/>
      <c r="CJ2007" s="15"/>
      <c r="CK2007" s="15"/>
      <c r="CL2007" s="15"/>
      <c r="CM2007" s="15"/>
      <c r="CN2007" s="15"/>
      <c r="CO2007" s="15"/>
      <c r="CP2007" s="15"/>
      <c r="CQ2007" s="15"/>
      <c r="CR2007" s="15"/>
      <c r="CS2007" s="15"/>
      <c r="CT2007" s="15"/>
      <c r="CU2007" s="15"/>
      <c r="CV2007" s="15"/>
      <c r="CW2007" s="15"/>
      <c r="CX2007" s="15"/>
      <c r="CY2007" s="15"/>
      <c r="CZ2007" s="15"/>
      <c r="DA2007" s="15"/>
      <c r="DB2007" s="16"/>
      <c r="DC2007" s="16"/>
      <c r="DD2007" s="16"/>
      <c r="DE2007" s="16"/>
      <c r="DF2007" s="17"/>
      <c r="DG2007" s="16"/>
      <c r="DH2007" s="16"/>
      <c r="DI2007" s="16"/>
      <c r="DJ2007" s="16"/>
      <c r="DK2007" s="16"/>
      <c r="DL2007" s="16"/>
      <c r="DM2007" s="13"/>
      <c r="DN2007" s="16"/>
      <c r="DO2007" s="16"/>
      <c r="DP2007" s="16"/>
      <c r="DQ2007" s="16"/>
      <c r="DR2007" s="16"/>
      <c r="DS2007" s="16"/>
      <c r="DT2007" s="16"/>
      <c r="DU2007" s="16"/>
      <c r="DV2007" s="16"/>
      <c r="DW2007" s="16"/>
      <c r="DX2007" s="16"/>
      <c r="DY2007" s="16"/>
      <c r="DZ2007" s="17"/>
      <c r="EA2007" s="15"/>
      <c r="EB2007" s="15"/>
      <c r="EC2007" s="15"/>
      <c r="ED2007" s="15"/>
    </row>
    <row r="2008" spans="1:134" ht="15" customHeight="1" x14ac:dyDescent="0.3">
      <c r="A2008" s="12"/>
      <c r="B2008" s="12"/>
      <c r="C2008" s="12"/>
      <c r="D2008" s="12"/>
      <c r="E2008" s="12"/>
      <c r="F2008" s="12"/>
      <c r="G2008" s="12"/>
      <c r="H2008" s="12"/>
      <c r="I2008" s="12"/>
      <c r="J2008" s="12"/>
      <c r="K2008" s="12"/>
      <c r="L2008" s="12"/>
      <c r="M2008" s="12"/>
      <c r="N2008" s="12"/>
      <c r="O2008" s="12"/>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3"/>
      <c r="AK2008" s="12"/>
      <c r="AL2008" s="12"/>
      <c r="AM2008" s="14"/>
      <c r="AN2008" s="12"/>
      <c r="AO2008" s="12"/>
      <c r="AP2008" s="12"/>
      <c r="AQ2008" s="143"/>
      <c r="AR2008" s="12"/>
      <c r="AS2008" s="12"/>
      <c r="AT2008" s="12"/>
      <c r="AU2008" s="12"/>
      <c r="AV2008" s="12"/>
      <c r="AW2008" s="12"/>
      <c r="AX2008" s="12"/>
      <c r="AY2008" s="12"/>
      <c r="AZ2008" s="12"/>
      <c r="BA2008" s="12"/>
      <c r="BB2008" s="14"/>
      <c r="BC2008" s="14"/>
      <c r="BD2008" s="15"/>
      <c r="BE2008" s="137" t="s">
        <v>183</v>
      </c>
      <c r="BF2008" s="146"/>
      <c r="BG2008" s="146"/>
      <c r="BH2008" s="146"/>
      <c r="BI2008" s="146"/>
      <c r="BJ2008" s="146"/>
      <c r="BK2008" s="146"/>
      <c r="BL2008" s="146"/>
      <c r="BM2008" s="146"/>
      <c r="BN2008" s="146"/>
      <c r="BO2008" s="146"/>
      <c r="BP2008" s="146"/>
      <c r="BQ2008" s="146"/>
      <c r="BR2008" s="146"/>
      <c r="BS2008" s="146"/>
      <c r="BT2008" s="146"/>
      <c r="BU2008" s="146"/>
      <c r="BV2008" s="15"/>
      <c r="BW2008" s="15"/>
      <c r="BX2008" s="15"/>
      <c r="BY2008" s="15"/>
      <c r="BZ2008" s="15"/>
      <c r="CA2008" s="15"/>
      <c r="CB2008" s="15"/>
      <c r="CC2008" s="15"/>
      <c r="CD2008" s="15"/>
      <c r="CE2008" s="15"/>
      <c r="CF2008" s="15"/>
      <c r="CG2008" s="15"/>
      <c r="CH2008" s="15"/>
      <c r="CI2008" s="15"/>
      <c r="CJ2008" s="15"/>
      <c r="CK2008" s="15"/>
      <c r="CL2008" s="15"/>
      <c r="CM2008" s="15"/>
      <c r="CN2008" s="15"/>
      <c r="CO2008" s="15"/>
      <c r="CP2008" s="15"/>
      <c r="CQ2008" s="15"/>
      <c r="CR2008" s="15"/>
      <c r="CS2008" s="15"/>
      <c r="CT2008" s="15"/>
      <c r="CU2008" s="15"/>
      <c r="CV2008" s="15"/>
      <c r="CW2008" s="15"/>
      <c r="CX2008" s="15"/>
      <c r="CY2008" s="15"/>
      <c r="CZ2008" s="15"/>
      <c r="DA2008" s="15"/>
      <c r="DB2008" s="16"/>
      <c r="DC2008" s="16"/>
      <c r="DD2008" s="16"/>
      <c r="DE2008" s="16"/>
      <c r="DF2008" s="17"/>
      <c r="DG2008" s="16"/>
      <c r="DH2008" s="16"/>
      <c r="DI2008" s="16"/>
      <c r="DJ2008" s="16"/>
      <c r="DK2008" s="16"/>
      <c r="DL2008" s="16"/>
      <c r="DM2008" s="13"/>
      <c r="DN2008" s="16"/>
      <c r="DO2008" s="16"/>
      <c r="DP2008" s="16"/>
      <c r="DQ2008" s="16"/>
      <c r="DR2008" s="16"/>
      <c r="DS2008" s="16"/>
      <c r="DT2008" s="16"/>
      <c r="DU2008" s="16"/>
      <c r="DV2008" s="16"/>
      <c r="DW2008" s="16"/>
      <c r="DX2008" s="16"/>
      <c r="DY2008" s="16"/>
      <c r="DZ2008" s="17"/>
      <c r="EA2008" s="15"/>
      <c r="EB2008" s="15"/>
      <c r="EC2008" s="15"/>
      <c r="ED2008" s="15"/>
    </row>
    <row r="2009" spans="1:134" ht="15" customHeight="1" x14ac:dyDescent="0.3">
      <c r="A2009" s="12"/>
      <c r="B2009" s="12"/>
      <c r="C2009" s="12"/>
      <c r="D2009" s="12"/>
      <c r="E2009" s="12"/>
      <c r="F2009" s="12"/>
      <c r="G2009" s="12"/>
      <c r="H2009" s="12"/>
      <c r="I2009" s="12"/>
      <c r="J2009" s="12"/>
      <c r="K2009" s="12"/>
      <c r="L2009" s="12"/>
      <c r="M2009" s="12"/>
      <c r="N2009" s="12"/>
      <c r="O2009" s="12"/>
      <c r="P2009" s="12"/>
      <c r="Q2009" s="12"/>
      <c r="R2009" s="12"/>
      <c r="S2009" s="12"/>
      <c r="T2009" s="12"/>
      <c r="U2009" s="12"/>
      <c r="V2009" s="12"/>
      <c r="W2009" s="12"/>
      <c r="X2009" s="12"/>
      <c r="Y2009" s="12"/>
      <c r="Z2009" s="12"/>
      <c r="AA2009" s="12"/>
      <c r="AB2009" s="12"/>
      <c r="AC2009" s="12"/>
      <c r="AD2009" s="12"/>
      <c r="AE2009" s="12"/>
      <c r="AF2009" s="12"/>
      <c r="AG2009" s="12"/>
      <c r="AH2009" s="12"/>
      <c r="AI2009" s="12"/>
      <c r="AJ2009" s="13"/>
      <c r="AK2009" s="12"/>
      <c r="AL2009" s="12"/>
      <c r="AM2009" s="14"/>
      <c r="AN2009" s="12"/>
      <c r="AO2009" s="12"/>
      <c r="AP2009" s="12"/>
      <c r="AQ2009" s="143"/>
      <c r="AR2009" s="12"/>
      <c r="AS2009" s="12"/>
      <c r="AT2009" s="12"/>
      <c r="AU2009" s="12"/>
      <c r="AV2009" s="12"/>
      <c r="AW2009" s="12"/>
      <c r="AX2009" s="12"/>
      <c r="AY2009" s="12"/>
      <c r="AZ2009" s="12"/>
      <c r="BA2009" s="12"/>
      <c r="BB2009" s="14"/>
      <c r="BC2009" s="14"/>
      <c r="BD2009" s="15"/>
      <c r="BE2009" s="137" t="s">
        <v>183</v>
      </c>
      <c r="BF2009" s="146"/>
      <c r="BG2009" s="146"/>
      <c r="BH2009" s="146"/>
      <c r="BI2009" s="146"/>
      <c r="BJ2009" s="146"/>
      <c r="BK2009" s="146"/>
      <c r="BL2009" s="146"/>
      <c r="BM2009" s="146"/>
      <c r="BN2009" s="146"/>
      <c r="BO2009" s="146"/>
      <c r="BP2009" s="146"/>
      <c r="BQ2009" s="146"/>
      <c r="BR2009" s="146"/>
      <c r="BS2009" s="146"/>
      <c r="BT2009" s="146"/>
      <c r="BU2009" s="146"/>
      <c r="BV2009" s="15"/>
      <c r="BW2009" s="15"/>
      <c r="BX2009" s="15"/>
      <c r="BY2009" s="15"/>
      <c r="BZ2009" s="15"/>
      <c r="CA2009" s="15"/>
      <c r="CB2009" s="15"/>
      <c r="CC2009" s="15"/>
      <c r="CD2009" s="15"/>
      <c r="CE2009" s="15"/>
      <c r="CF2009" s="15"/>
      <c r="CG2009" s="15"/>
      <c r="CH2009" s="15"/>
      <c r="CI2009" s="15"/>
      <c r="CJ2009" s="15"/>
      <c r="CK2009" s="15"/>
      <c r="CL2009" s="15"/>
      <c r="CM2009" s="15"/>
      <c r="CN2009" s="15"/>
      <c r="CO2009" s="15"/>
      <c r="CP2009" s="15"/>
      <c r="CQ2009" s="15"/>
      <c r="CR2009" s="15"/>
      <c r="CS2009" s="15"/>
      <c r="CT2009" s="15"/>
      <c r="CU2009" s="15"/>
      <c r="CV2009" s="15"/>
      <c r="CW2009" s="15"/>
      <c r="CX2009" s="15"/>
      <c r="CY2009" s="15"/>
      <c r="CZ2009" s="15"/>
      <c r="DA2009" s="15"/>
      <c r="DB2009" s="16"/>
      <c r="DC2009" s="16"/>
      <c r="DD2009" s="16"/>
      <c r="DE2009" s="16"/>
      <c r="DF2009" s="17"/>
      <c r="DG2009" s="16"/>
      <c r="DH2009" s="16"/>
      <c r="DI2009" s="16"/>
      <c r="DJ2009" s="16"/>
      <c r="DK2009" s="16"/>
      <c r="DL2009" s="16"/>
      <c r="DM2009" s="13"/>
      <c r="DN2009" s="16"/>
      <c r="DO2009" s="16"/>
      <c r="DP2009" s="16"/>
      <c r="DQ2009" s="16"/>
      <c r="DR2009" s="16"/>
      <c r="DS2009" s="16"/>
      <c r="DT2009" s="16"/>
      <c r="DU2009" s="16"/>
      <c r="DV2009" s="16"/>
      <c r="DW2009" s="16"/>
      <c r="DX2009" s="16"/>
      <c r="DY2009" s="16"/>
      <c r="DZ2009" s="17"/>
      <c r="EA2009" s="15"/>
      <c r="EB2009" s="15"/>
      <c r="EC2009" s="15"/>
      <c r="ED2009" s="15"/>
    </row>
    <row r="2010" spans="1:134" ht="15" customHeight="1" x14ac:dyDescent="0.3">
      <c r="A2010" s="12"/>
      <c r="B2010" s="12"/>
      <c r="C2010" s="12"/>
      <c r="D2010" s="12"/>
      <c r="E2010" s="12"/>
      <c r="F2010" s="12"/>
      <c r="G2010" s="12"/>
      <c r="H2010" s="12"/>
      <c r="I2010" s="12"/>
      <c r="J2010" s="12"/>
      <c r="K2010" s="12"/>
      <c r="L2010" s="12"/>
      <c r="M2010" s="12"/>
      <c r="N2010" s="12"/>
      <c r="O2010" s="12"/>
      <c r="P2010" s="12"/>
      <c r="Q2010" s="12"/>
      <c r="R2010" s="12"/>
      <c r="S2010" s="12"/>
      <c r="T2010" s="12"/>
      <c r="U2010" s="12"/>
      <c r="V2010" s="12"/>
      <c r="W2010" s="12"/>
      <c r="X2010" s="12"/>
      <c r="Y2010" s="12"/>
      <c r="Z2010" s="12"/>
      <c r="AA2010" s="12"/>
      <c r="AB2010" s="12"/>
      <c r="AC2010" s="12"/>
      <c r="AD2010" s="12"/>
      <c r="AE2010" s="12"/>
      <c r="AF2010" s="12"/>
      <c r="AG2010" s="12"/>
      <c r="AH2010" s="12"/>
      <c r="AI2010" s="12"/>
      <c r="AJ2010" s="13"/>
      <c r="AK2010" s="12"/>
      <c r="AL2010" s="12"/>
      <c r="AM2010" s="14"/>
      <c r="AN2010" s="12"/>
      <c r="AO2010" s="12"/>
      <c r="AP2010" s="12"/>
      <c r="AQ2010" s="143"/>
      <c r="AR2010" s="12"/>
      <c r="AS2010" s="12"/>
      <c r="AT2010" s="12"/>
      <c r="AU2010" s="12"/>
      <c r="AV2010" s="12"/>
      <c r="AW2010" s="12"/>
      <c r="AX2010" s="12"/>
      <c r="AY2010" s="12"/>
      <c r="AZ2010" s="12"/>
      <c r="BA2010" s="12"/>
      <c r="BB2010" s="14"/>
      <c r="BC2010" s="14"/>
      <c r="BD2010" s="15"/>
      <c r="BE2010" s="137" t="s">
        <v>183</v>
      </c>
      <c r="BF2010" s="146"/>
      <c r="BG2010" s="146"/>
      <c r="BH2010" s="146"/>
      <c r="BI2010" s="146"/>
      <c r="BJ2010" s="146"/>
      <c r="BK2010" s="146"/>
      <c r="BL2010" s="146"/>
      <c r="BM2010" s="146"/>
      <c r="BN2010" s="146"/>
      <c r="BO2010" s="146"/>
      <c r="BP2010" s="146"/>
      <c r="BQ2010" s="146"/>
      <c r="BR2010" s="146"/>
      <c r="BS2010" s="146"/>
      <c r="BT2010" s="146"/>
      <c r="BU2010" s="146"/>
      <c r="BV2010" s="15"/>
      <c r="BW2010" s="15"/>
      <c r="BX2010" s="15"/>
      <c r="BY2010" s="15"/>
      <c r="BZ2010" s="15"/>
      <c r="CA2010" s="15"/>
      <c r="CB2010" s="15"/>
      <c r="CC2010" s="15"/>
      <c r="CD2010" s="15"/>
      <c r="CE2010" s="15"/>
      <c r="CF2010" s="15"/>
      <c r="CG2010" s="15"/>
      <c r="CH2010" s="15"/>
      <c r="CI2010" s="15"/>
      <c r="CJ2010" s="15"/>
      <c r="CK2010" s="15"/>
      <c r="CL2010" s="15"/>
      <c r="CM2010" s="15"/>
      <c r="CN2010" s="15"/>
      <c r="CO2010" s="15"/>
      <c r="CP2010" s="15"/>
      <c r="CQ2010" s="15"/>
      <c r="CR2010" s="15"/>
      <c r="CS2010" s="15"/>
      <c r="CT2010" s="15"/>
      <c r="CU2010" s="15"/>
      <c r="CV2010" s="15"/>
      <c r="CW2010" s="15"/>
      <c r="CX2010" s="15"/>
      <c r="CY2010" s="15"/>
      <c r="CZ2010" s="15"/>
      <c r="DA2010" s="15"/>
      <c r="DB2010" s="16"/>
      <c r="DC2010" s="16"/>
      <c r="DD2010" s="16"/>
      <c r="DE2010" s="16"/>
      <c r="DF2010" s="17"/>
      <c r="DG2010" s="16"/>
      <c r="DH2010" s="16"/>
      <c r="DI2010" s="16"/>
      <c r="DJ2010" s="16"/>
      <c r="DK2010" s="16"/>
      <c r="DL2010" s="16"/>
      <c r="DM2010" s="13"/>
      <c r="DN2010" s="16"/>
      <c r="DO2010" s="16"/>
      <c r="DP2010" s="16"/>
      <c r="DQ2010" s="16"/>
      <c r="DR2010" s="16"/>
      <c r="DS2010" s="16"/>
      <c r="DT2010" s="16"/>
      <c r="DU2010" s="16"/>
      <c r="DV2010" s="16"/>
      <c r="DW2010" s="16"/>
      <c r="DX2010" s="16"/>
      <c r="DY2010" s="16"/>
      <c r="DZ2010" s="17"/>
      <c r="EA2010" s="15"/>
      <c r="EB2010" s="15"/>
      <c r="EC2010" s="15"/>
      <c r="ED2010" s="15"/>
    </row>
    <row r="2011" spans="1:134" ht="15" customHeight="1" x14ac:dyDescent="0.3">
      <c r="A2011" s="12"/>
      <c r="B2011" s="12"/>
      <c r="C2011" s="12"/>
      <c r="D2011" s="12"/>
      <c r="E2011" s="12"/>
      <c r="F2011" s="12"/>
      <c r="G2011" s="12"/>
      <c r="H2011" s="12"/>
      <c r="I2011" s="12"/>
      <c r="J2011" s="12"/>
      <c r="K2011" s="12"/>
      <c r="L2011" s="12"/>
      <c r="M2011" s="12"/>
      <c r="N2011" s="12"/>
      <c r="O2011" s="12"/>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3"/>
      <c r="AK2011" s="12"/>
      <c r="AL2011" s="12"/>
      <c r="AM2011" s="14"/>
      <c r="AN2011" s="12"/>
      <c r="AO2011" s="12"/>
      <c r="AP2011" s="12"/>
      <c r="AQ2011" s="143"/>
      <c r="AR2011" s="12"/>
      <c r="AS2011" s="12"/>
      <c r="AT2011" s="12"/>
      <c r="AU2011" s="12"/>
      <c r="AV2011" s="12"/>
      <c r="AW2011" s="12"/>
      <c r="AX2011" s="12"/>
      <c r="AY2011" s="12"/>
      <c r="AZ2011" s="12"/>
      <c r="BA2011" s="12"/>
      <c r="BB2011" s="14"/>
      <c r="BC2011" s="14"/>
      <c r="BD2011" s="15"/>
      <c r="BE2011" s="137" t="s">
        <v>183</v>
      </c>
      <c r="BF2011" s="146"/>
      <c r="BG2011" s="146"/>
      <c r="BH2011" s="146"/>
      <c r="BI2011" s="146"/>
      <c r="BJ2011" s="146"/>
      <c r="BK2011" s="146"/>
      <c r="BL2011" s="146"/>
      <c r="BM2011" s="146"/>
      <c r="BN2011" s="146"/>
      <c r="BO2011" s="146"/>
      <c r="BP2011" s="146"/>
      <c r="BQ2011" s="146"/>
      <c r="BR2011" s="146"/>
      <c r="BS2011" s="146"/>
      <c r="BT2011" s="146"/>
      <c r="BU2011" s="146"/>
      <c r="BV2011" s="15"/>
      <c r="BW2011" s="15"/>
      <c r="BX2011" s="15"/>
      <c r="BY2011" s="15"/>
      <c r="BZ2011" s="15"/>
      <c r="CA2011" s="15"/>
      <c r="CB2011" s="15"/>
      <c r="CC2011" s="15"/>
      <c r="CD2011" s="15"/>
      <c r="CE2011" s="15"/>
      <c r="CF2011" s="15"/>
      <c r="CG2011" s="15"/>
      <c r="CH2011" s="15"/>
      <c r="CI2011" s="15"/>
      <c r="CJ2011" s="15"/>
      <c r="CK2011" s="15"/>
      <c r="CL2011" s="15"/>
      <c r="CM2011" s="15"/>
      <c r="CN2011" s="15"/>
      <c r="CO2011" s="15"/>
      <c r="CP2011" s="15"/>
      <c r="CQ2011" s="15"/>
      <c r="CR2011" s="15"/>
      <c r="CS2011" s="15"/>
      <c r="CT2011" s="15"/>
      <c r="CU2011" s="15"/>
      <c r="CV2011" s="15"/>
      <c r="CW2011" s="15"/>
      <c r="CX2011" s="15"/>
      <c r="CY2011" s="15"/>
      <c r="CZ2011" s="15"/>
      <c r="DA2011" s="15"/>
      <c r="DB2011" s="16"/>
      <c r="DC2011" s="16"/>
      <c r="DD2011" s="16"/>
      <c r="DE2011" s="16"/>
      <c r="DF2011" s="17"/>
      <c r="DG2011" s="16"/>
      <c r="DH2011" s="16"/>
      <c r="DI2011" s="16"/>
      <c r="DJ2011" s="16"/>
      <c r="DK2011" s="16"/>
      <c r="DL2011" s="16"/>
      <c r="DM2011" s="13"/>
      <c r="DN2011" s="16"/>
      <c r="DO2011" s="16"/>
      <c r="DP2011" s="16"/>
      <c r="DQ2011" s="16"/>
      <c r="DR2011" s="16"/>
      <c r="DS2011" s="16"/>
      <c r="DT2011" s="16"/>
      <c r="DU2011" s="16"/>
      <c r="DV2011" s="16"/>
      <c r="DW2011" s="16"/>
      <c r="DX2011" s="16"/>
      <c r="DY2011" s="16"/>
      <c r="DZ2011" s="17"/>
      <c r="EA2011" s="15"/>
      <c r="EB2011" s="15"/>
      <c r="EC2011" s="15"/>
      <c r="ED2011" s="15"/>
    </row>
    <row r="2012" spans="1:134" ht="15" customHeight="1" x14ac:dyDescent="0.3">
      <c r="A2012" s="12"/>
      <c r="B2012" s="12"/>
      <c r="C2012" s="12"/>
      <c r="D2012" s="12"/>
      <c r="E2012" s="12"/>
      <c r="F2012" s="12"/>
      <c r="G2012" s="12"/>
      <c r="H2012" s="12"/>
      <c r="I2012" s="12"/>
      <c r="J2012" s="12"/>
      <c r="K2012" s="12"/>
      <c r="L2012" s="12"/>
      <c r="M2012" s="12"/>
      <c r="N2012" s="12"/>
      <c r="O2012" s="12"/>
      <c r="P2012" s="12"/>
      <c r="Q2012" s="12"/>
      <c r="R2012" s="12"/>
      <c r="S2012" s="12"/>
      <c r="T2012" s="12"/>
      <c r="U2012" s="12"/>
      <c r="V2012" s="12"/>
      <c r="W2012" s="12"/>
      <c r="X2012" s="12"/>
      <c r="Y2012" s="12"/>
      <c r="Z2012" s="12"/>
      <c r="AA2012" s="12"/>
      <c r="AB2012" s="12"/>
      <c r="AC2012" s="12"/>
      <c r="AD2012" s="12"/>
      <c r="AE2012" s="12"/>
      <c r="AF2012" s="12"/>
      <c r="AG2012" s="12"/>
      <c r="AH2012" s="12"/>
      <c r="AI2012" s="12"/>
      <c r="AJ2012" s="13"/>
      <c r="AK2012" s="12"/>
      <c r="AL2012" s="12"/>
      <c r="AM2012" s="14"/>
      <c r="AN2012" s="12"/>
      <c r="AO2012" s="12"/>
      <c r="AP2012" s="12"/>
      <c r="AQ2012" s="143"/>
      <c r="AR2012" s="12"/>
      <c r="AS2012" s="12"/>
      <c r="AT2012" s="12"/>
      <c r="AU2012" s="12"/>
      <c r="AV2012" s="12"/>
      <c r="AW2012" s="12"/>
      <c r="AX2012" s="12"/>
      <c r="AY2012" s="12"/>
      <c r="AZ2012" s="12"/>
      <c r="BA2012" s="12"/>
      <c r="BB2012" s="14"/>
      <c r="BC2012" s="14"/>
      <c r="BD2012" s="15"/>
      <c r="BE2012" s="137" t="s">
        <v>183</v>
      </c>
      <c r="BF2012" s="146"/>
      <c r="BG2012" s="146"/>
      <c r="BH2012" s="146"/>
      <c r="BI2012" s="146"/>
      <c r="BJ2012" s="146"/>
      <c r="BK2012" s="146"/>
      <c r="BL2012" s="146"/>
      <c r="BM2012" s="146"/>
      <c r="BN2012" s="146"/>
      <c r="BO2012" s="146"/>
      <c r="BP2012" s="146"/>
      <c r="BQ2012" s="146"/>
      <c r="BR2012" s="146"/>
      <c r="BS2012" s="146"/>
      <c r="BT2012" s="146"/>
      <c r="BU2012" s="146"/>
      <c r="BV2012" s="15"/>
      <c r="BW2012" s="15"/>
      <c r="BX2012" s="15"/>
      <c r="BY2012" s="15"/>
      <c r="BZ2012" s="15"/>
      <c r="CA2012" s="15"/>
      <c r="CB2012" s="15"/>
      <c r="CC2012" s="15"/>
      <c r="CD2012" s="15"/>
      <c r="CE2012" s="15"/>
      <c r="CF2012" s="15"/>
      <c r="CG2012" s="15"/>
      <c r="CH2012" s="15"/>
      <c r="CI2012" s="15"/>
      <c r="CJ2012" s="15"/>
      <c r="CK2012" s="15"/>
      <c r="CL2012" s="15"/>
      <c r="CM2012" s="15"/>
      <c r="CN2012" s="15"/>
      <c r="CO2012" s="15"/>
      <c r="CP2012" s="15"/>
      <c r="CQ2012" s="15"/>
      <c r="CR2012" s="15"/>
      <c r="CS2012" s="15"/>
      <c r="CT2012" s="15"/>
      <c r="CU2012" s="15"/>
      <c r="CV2012" s="15"/>
      <c r="CW2012" s="15"/>
      <c r="CX2012" s="15"/>
      <c r="CY2012" s="15"/>
      <c r="CZ2012" s="15"/>
      <c r="DA2012" s="15"/>
      <c r="DB2012" s="16"/>
      <c r="DC2012" s="16"/>
      <c r="DD2012" s="16"/>
      <c r="DE2012" s="16"/>
      <c r="DF2012" s="17"/>
      <c r="DG2012" s="16"/>
      <c r="DH2012" s="16"/>
      <c r="DI2012" s="16"/>
      <c r="DJ2012" s="16"/>
      <c r="DK2012" s="16"/>
      <c r="DL2012" s="16"/>
      <c r="DM2012" s="13"/>
      <c r="DN2012" s="16"/>
      <c r="DO2012" s="16"/>
      <c r="DP2012" s="16"/>
      <c r="DQ2012" s="16"/>
      <c r="DR2012" s="16"/>
      <c r="DS2012" s="16"/>
      <c r="DT2012" s="16"/>
      <c r="DU2012" s="16"/>
      <c r="DV2012" s="16"/>
      <c r="DW2012" s="16"/>
      <c r="DX2012" s="16"/>
      <c r="DY2012" s="16"/>
      <c r="DZ2012" s="17"/>
      <c r="EA2012" s="15"/>
      <c r="EB2012" s="15"/>
      <c r="EC2012" s="15"/>
      <c r="ED2012" s="15"/>
    </row>
    <row r="2013" spans="1:134" ht="15" customHeight="1" x14ac:dyDescent="0.3">
      <c r="A2013" s="12"/>
      <c r="B2013" s="12"/>
      <c r="C2013" s="12"/>
      <c r="D2013" s="12"/>
      <c r="E2013" s="12"/>
      <c r="F2013" s="12"/>
      <c r="G2013" s="12"/>
      <c r="H2013" s="12"/>
      <c r="I2013" s="12"/>
      <c r="J2013" s="12"/>
      <c r="K2013" s="12"/>
      <c r="L2013" s="12"/>
      <c r="M2013" s="12"/>
      <c r="N2013" s="12"/>
      <c r="O2013" s="12"/>
      <c r="P2013" s="12"/>
      <c r="Q2013" s="12"/>
      <c r="R2013" s="12"/>
      <c r="S2013" s="12"/>
      <c r="T2013" s="12"/>
      <c r="U2013" s="12"/>
      <c r="V2013" s="12"/>
      <c r="W2013" s="12"/>
      <c r="X2013" s="12"/>
      <c r="Y2013" s="12"/>
      <c r="Z2013" s="12"/>
      <c r="AA2013" s="12"/>
      <c r="AB2013" s="12"/>
      <c r="AC2013" s="12"/>
      <c r="AD2013" s="12"/>
      <c r="AE2013" s="12"/>
      <c r="AF2013" s="12"/>
      <c r="AG2013" s="12"/>
      <c r="AH2013" s="12"/>
      <c r="AI2013" s="12"/>
      <c r="AJ2013" s="13"/>
      <c r="AK2013" s="12"/>
      <c r="AL2013" s="12"/>
      <c r="AM2013" s="14"/>
      <c r="AN2013" s="12"/>
      <c r="AO2013" s="12"/>
      <c r="AP2013" s="12"/>
      <c r="AQ2013" s="143"/>
      <c r="AR2013" s="12"/>
      <c r="AS2013" s="12"/>
      <c r="AT2013" s="12"/>
      <c r="AU2013" s="12"/>
      <c r="AV2013" s="12"/>
      <c r="AW2013" s="12"/>
      <c r="AX2013" s="12"/>
      <c r="AY2013" s="12"/>
      <c r="AZ2013" s="12"/>
      <c r="BA2013" s="12"/>
      <c r="BB2013" s="14"/>
      <c r="BC2013" s="14"/>
      <c r="BD2013" s="15"/>
      <c r="BE2013" s="137" t="s">
        <v>183</v>
      </c>
      <c r="BF2013" s="146"/>
      <c r="BG2013" s="146"/>
      <c r="BH2013" s="146"/>
      <c r="BI2013" s="146"/>
      <c r="BJ2013" s="146"/>
      <c r="BK2013" s="146"/>
      <c r="BL2013" s="146"/>
      <c r="BM2013" s="146"/>
      <c r="BN2013" s="146"/>
      <c r="BO2013" s="146"/>
      <c r="BP2013" s="146"/>
      <c r="BQ2013" s="146"/>
      <c r="BR2013" s="146"/>
      <c r="BS2013" s="146"/>
      <c r="BT2013" s="146"/>
      <c r="BU2013" s="146"/>
      <c r="BV2013" s="15"/>
      <c r="BW2013" s="15"/>
      <c r="BX2013" s="15"/>
      <c r="BY2013" s="15"/>
      <c r="BZ2013" s="15"/>
      <c r="CA2013" s="15"/>
      <c r="CB2013" s="15"/>
      <c r="CC2013" s="15"/>
      <c r="CD2013" s="15"/>
      <c r="CE2013" s="15"/>
      <c r="CF2013" s="15"/>
      <c r="CG2013" s="15"/>
      <c r="CH2013" s="15"/>
      <c r="CI2013" s="15"/>
      <c r="CJ2013" s="15"/>
      <c r="CK2013" s="15"/>
      <c r="CL2013" s="15"/>
      <c r="CM2013" s="15"/>
      <c r="CN2013" s="15"/>
      <c r="CO2013" s="15"/>
      <c r="CP2013" s="15"/>
      <c r="CQ2013" s="15"/>
      <c r="CR2013" s="15"/>
      <c r="CS2013" s="15"/>
      <c r="CT2013" s="15"/>
      <c r="CU2013" s="15"/>
      <c r="CV2013" s="15"/>
      <c r="CW2013" s="15"/>
      <c r="CX2013" s="15"/>
      <c r="CY2013" s="15"/>
      <c r="CZ2013" s="15"/>
      <c r="DA2013" s="15"/>
      <c r="DB2013" s="16"/>
      <c r="DC2013" s="16"/>
      <c r="DD2013" s="16"/>
      <c r="DE2013" s="16"/>
      <c r="DF2013" s="17"/>
      <c r="DG2013" s="16"/>
      <c r="DH2013" s="16"/>
      <c r="DI2013" s="16"/>
      <c r="DJ2013" s="16"/>
      <c r="DK2013" s="16"/>
      <c r="DL2013" s="16"/>
      <c r="DM2013" s="13"/>
      <c r="DN2013" s="16"/>
      <c r="DO2013" s="16"/>
      <c r="DP2013" s="16"/>
      <c r="DQ2013" s="16"/>
      <c r="DR2013" s="16"/>
      <c r="DS2013" s="16"/>
      <c r="DT2013" s="16"/>
      <c r="DU2013" s="16"/>
      <c r="DV2013" s="16"/>
      <c r="DW2013" s="16"/>
      <c r="DX2013" s="16"/>
      <c r="DY2013" s="16"/>
      <c r="DZ2013" s="17"/>
      <c r="EA2013" s="15"/>
      <c r="EB2013" s="15"/>
      <c r="EC2013" s="15"/>
      <c r="ED2013" s="15"/>
    </row>
    <row r="2014" spans="1:134" ht="15" customHeight="1" x14ac:dyDescent="0.3">
      <c r="A2014" s="12"/>
      <c r="B2014" s="12"/>
      <c r="C2014" s="12"/>
      <c r="D2014" s="12"/>
      <c r="E2014" s="12"/>
      <c r="F2014" s="12"/>
      <c r="G2014" s="12"/>
      <c r="H2014" s="12"/>
      <c r="I2014" s="12"/>
      <c r="J2014" s="12"/>
      <c r="K2014" s="12"/>
      <c r="L2014" s="12"/>
      <c r="M2014" s="12"/>
      <c r="N2014" s="12"/>
      <c r="O2014" s="12"/>
      <c r="P2014" s="12"/>
      <c r="Q2014" s="12"/>
      <c r="R2014" s="12"/>
      <c r="S2014" s="12"/>
      <c r="T2014" s="12"/>
      <c r="U2014" s="12"/>
      <c r="V2014" s="12"/>
      <c r="W2014" s="12"/>
      <c r="X2014" s="12"/>
      <c r="Y2014" s="12"/>
      <c r="Z2014" s="12"/>
      <c r="AA2014" s="12"/>
      <c r="AB2014" s="12"/>
      <c r="AC2014" s="12"/>
      <c r="AD2014" s="12"/>
      <c r="AE2014" s="12"/>
      <c r="AF2014" s="12"/>
      <c r="AG2014" s="12"/>
      <c r="AH2014" s="12"/>
      <c r="AI2014" s="12"/>
      <c r="AJ2014" s="13"/>
      <c r="AK2014" s="12"/>
      <c r="AL2014" s="12"/>
      <c r="AM2014" s="14"/>
      <c r="AN2014" s="12"/>
      <c r="AO2014" s="12"/>
      <c r="AP2014" s="12"/>
      <c r="AQ2014" s="143"/>
      <c r="AR2014" s="12"/>
      <c r="AS2014" s="12"/>
      <c r="AT2014" s="12"/>
      <c r="AU2014" s="12"/>
      <c r="AV2014" s="12"/>
      <c r="AW2014" s="12"/>
      <c r="AX2014" s="12"/>
      <c r="AY2014" s="12"/>
      <c r="AZ2014" s="12"/>
      <c r="BA2014" s="12"/>
      <c r="BB2014" s="14"/>
      <c r="BC2014" s="14"/>
      <c r="BD2014" s="15"/>
      <c r="BE2014" s="137" t="s">
        <v>183</v>
      </c>
      <c r="BF2014" s="146"/>
      <c r="BG2014" s="146"/>
      <c r="BH2014" s="146"/>
      <c r="BI2014" s="146"/>
      <c r="BJ2014" s="146"/>
      <c r="BK2014" s="146"/>
      <c r="BL2014" s="146"/>
      <c r="BM2014" s="146"/>
      <c r="BN2014" s="146"/>
      <c r="BO2014" s="146"/>
      <c r="BP2014" s="146"/>
      <c r="BQ2014" s="146"/>
      <c r="BR2014" s="146"/>
      <c r="BS2014" s="146"/>
      <c r="BT2014" s="146"/>
      <c r="BU2014" s="146"/>
      <c r="BV2014" s="15"/>
      <c r="BW2014" s="15"/>
      <c r="BX2014" s="15"/>
      <c r="BY2014" s="15"/>
      <c r="BZ2014" s="15"/>
      <c r="CA2014" s="15"/>
      <c r="CB2014" s="15"/>
      <c r="CC2014" s="15"/>
      <c r="CD2014" s="15"/>
      <c r="CE2014" s="15"/>
      <c r="CF2014" s="15"/>
      <c r="CG2014" s="15"/>
      <c r="CH2014" s="15"/>
      <c r="CI2014" s="15"/>
      <c r="CJ2014" s="15"/>
      <c r="CK2014" s="15"/>
      <c r="CL2014" s="15"/>
      <c r="CM2014" s="15"/>
      <c r="CN2014" s="15"/>
      <c r="CO2014" s="15"/>
      <c r="CP2014" s="15"/>
      <c r="CQ2014" s="15"/>
      <c r="CR2014" s="15"/>
      <c r="CS2014" s="15"/>
      <c r="CT2014" s="15"/>
      <c r="CU2014" s="15"/>
      <c r="CV2014" s="15"/>
      <c r="CW2014" s="15"/>
      <c r="CX2014" s="15"/>
      <c r="CY2014" s="15"/>
      <c r="CZ2014" s="15"/>
      <c r="DA2014" s="15"/>
      <c r="DB2014" s="16"/>
      <c r="DC2014" s="16"/>
      <c r="DD2014" s="16"/>
      <c r="DE2014" s="16"/>
      <c r="DF2014" s="17"/>
      <c r="DG2014" s="16"/>
      <c r="DH2014" s="16"/>
      <c r="DI2014" s="16"/>
      <c r="DJ2014" s="16"/>
      <c r="DK2014" s="16"/>
      <c r="DL2014" s="16"/>
      <c r="DM2014" s="13"/>
      <c r="DN2014" s="16"/>
      <c r="DO2014" s="16"/>
      <c r="DP2014" s="16"/>
      <c r="DQ2014" s="16"/>
      <c r="DR2014" s="16"/>
      <c r="DS2014" s="16"/>
      <c r="DT2014" s="16"/>
      <c r="DU2014" s="16"/>
      <c r="DV2014" s="16"/>
      <c r="DW2014" s="16"/>
      <c r="DX2014" s="16"/>
      <c r="DY2014" s="16"/>
      <c r="DZ2014" s="17"/>
      <c r="EA2014" s="15"/>
      <c r="EB2014" s="15"/>
      <c r="EC2014" s="15"/>
      <c r="ED2014" s="15"/>
    </row>
    <row r="2015" spans="1:134" ht="15" customHeight="1" x14ac:dyDescent="0.3">
      <c r="A2015" s="12"/>
      <c r="B2015" s="12"/>
      <c r="C2015" s="12"/>
      <c r="D2015" s="12"/>
      <c r="E2015" s="12"/>
      <c r="F2015" s="12"/>
      <c r="G2015" s="12"/>
      <c r="H2015" s="12"/>
      <c r="I2015" s="12"/>
      <c r="J2015" s="12"/>
      <c r="K2015" s="12"/>
      <c r="L2015" s="12"/>
      <c r="M2015" s="12"/>
      <c r="N2015" s="12"/>
      <c r="O2015" s="12"/>
      <c r="P2015" s="12"/>
      <c r="Q2015" s="12"/>
      <c r="R2015" s="12"/>
      <c r="S2015" s="12"/>
      <c r="T2015" s="12"/>
      <c r="U2015" s="12"/>
      <c r="V2015" s="12"/>
      <c r="W2015" s="12"/>
      <c r="X2015" s="12"/>
      <c r="Y2015" s="12"/>
      <c r="Z2015" s="12"/>
      <c r="AA2015" s="12"/>
      <c r="AB2015" s="12"/>
      <c r="AC2015" s="12"/>
      <c r="AD2015" s="12"/>
      <c r="AE2015" s="12"/>
      <c r="AF2015" s="12"/>
      <c r="AG2015" s="12"/>
      <c r="AH2015" s="12"/>
      <c r="AI2015" s="12"/>
      <c r="AJ2015" s="13"/>
      <c r="AK2015" s="12"/>
      <c r="AL2015" s="12"/>
      <c r="AM2015" s="14"/>
      <c r="AN2015" s="12"/>
      <c r="AO2015" s="12"/>
      <c r="AP2015" s="12"/>
      <c r="AQ2015" s="143"/>
      <c r="AR2015" s="12"/>
      <c r="AS2015" s="12"/>
      <c r="AT2015" s="12"/>
      <c r="AU2015" s="12"/>
      <c r="AV2015" s="12"/>
      <c r="AW2015" s="12"/>
      <c r="AX2015" s="12"/>
      <c r="AY2015" s="12"/>
      <c r="AZ2015" s="12"/>
      <c r="BA2015" s="12"/>
      <c r="BB2015" s="14"/>
      <c r="BC2015" s="14"/>
      <c r="BD2015" s="15"/>
      <c r="BE2015" s="137" t="s">
        <v>183</v>
      </c>
      <c r="BF2015" s="146"/>
      <c r="BG2015" s="146"/>
      <c r="BH2015" s="146"/>
      <c r="BI2015" s="146"/>
      <c r="BJ2015" s="146"/>
      <c r="BK2015" s="146"/>
      <c r="BL2015" s="146"/>
      <c r="BM2015" s="146"/>
      <c r="BN2015" s="146"/>
      <c r="BO2015" s="146"/>
      <c r="BP2015" s="146"/>
      <c r="BQ2015" s="146"/>
      <c r="BR2015" s="146"/>
      <c r="BS2015" s="146"/>
      <c r="BT2015" s="146"/>
      <c r="BU2015" s="146"/>
      <c r="BV2015" s="15"/>
      <c r="BW2015" s="15"/>
      <c r="BX2015" s="15"/>
      <c r="BY2015" s="15"/>
      <c r="BZ2015" s="15"/>
      <c r="CA2015" s="15"/>
      <c r="CB2015" s="15"/>
      <c r="CC2015" s="15"/>
      <c r="CD2015" s="15"/>
      <c r="CE2015" s="15"/>
      <c r="CF2015" s="15"/>
      <c r="CG2015" s="15"/>
      <c r="CH2015" s="15"/>
      <c r="CI2015" s="15"/>
      <c r="CJ2015" s="15"/>
      <c r="CK2015" s="15"/>
      <c r="CL2015" s="15"/>
      <c r="CM2015" s="15"/>
      <c r="CN2015" s="15"/>
      <c r="CO2015" s="15"/>
      <c r="CP2015" s="15"/>
      <c r="CQ2015" s="15"/>
      <c r="CR2015" s="15"/>
      <c r="CS2015" s="15"/>
      <c r="CT2015" s="15"/>
      <c r="CU2015" s="15"/>
      <c r="CV2015" s="15"/>
      <c r="CW2015" s="15"/>
      <c r="CX2015" s="15"/>
      <c r="CY2015" s="15"/>
      <c r="CZ2015" s="15"/>
      <c r="DA2015" s="15"/>
      <c r="DB2015" s="16"/>
      <c r="DC2015" s="16"/>
      <c r="DD2015" s="16"/>
      <c r="DE2015" s="16"/>
      <c r="DF2015" s="17"/>
      <c r="DG2015" s="16"/>
      <c r="DH2015" s="16"/>
      <c r="DI2015" s="16"/>
      <c r="DJ2015" s="16"/>
      <c r="DK2015" s="16"/>
      <c r="DL2015" s="16"/>
      <c r="DM2015" s="13"/>
      <c r="DN2015" s="16"/>
      <c r="DO2015" s="16"/>
      <c r="DP2015" s="16"/>
      <c r="DQ2015" s="16"/>
      <c r="DR2015" s="16"/>
      <c r="DS2015" s="16"/>
      <c r="DT2015" s="16"/>
      <c r="DU2015" s="16"/>
      <c r="DV2015" s="16"/>
      <c r="DW2015" s="16"/>
      <c r="DX2015" s="16"/>
      <c r="DY2015" s="16"/>
      <c r="DZ2015" s="17"/>
      <c r="EA2015" s="15"/>
      <c r="EB2015" s="15"/>
      <c r="EC2015" s="15"/>
      <c r="ED2015" s="15"/>
    </row>
    <row r="2016" spans="1:134" ht="15" customHeight="1" x14ac:dyDescent="0.3">
      <c r="A2016" s="12"/>
      <c r="B2016" s="12"/>
      <c r="C2016" s="12"/>
      <c r="D2016" s="12"/>
      <c r="E2016" s="12"/>
      <c r="F2016" s="12"/>
      <c r="G2016" s="12"/>
      <c r="H2016" s="12"/>
      <c r="I2016" s="12"/>
      <c r="J2016" s="12"/>
      <c r="K2016" s="12"/>
      <c r="L2016" s="12"/>
      <c r="M2016" s="12"/>
      <c r="N2016" s="12"/>
      <c r="O2016" s="12"/>
      <c r="P2016" s="12"/>
      <c r="Q2016" s="12"/>
      <c r="R2016" s="12"/>
      <c r="S2016" s="12"/>
      <c r="T2016" s="12"/>
      <c r="U2016" s="12"/>
      <c r="V2016" s="12"/>
      <c r="W2016" s="12"/>
      <c r="X2016" s="12"/>
      <c r="Y2016" s="12"/>
      <c r="Z2016" s="12"/>
      <c r="AA2016" s="12"/>
      <c r="AB2016" s="12"/>
      <c r="AC2016" s="12"/>
      <c r="AD2016" s="12"/>
      <c r="AE2016" s="12"/>
      <c r="AF2016" s="12"/>
      <c r="AG2016" s="12"/>
      <c r="AH2016" s="12"/>
      <c r="AI2016" s="12"/>
      <c r="AJ2016" s="13"/>
      <c r="AK2016" s="12"/>
      <c r="AL2016" s="12"/>
      <c r="AM2016" s="14"/>
      <c r="AN2016" s="12"/>
      <c r="AO2016" s="12"/>
      <c r="AP2016" s="12"/>
      <c r="AQ2016" s="143"/>
      <c r="AR2016" s="12"/>
      <c r="AS2016" s="12"/>
      <c r="AT2016" s="12"/>
      <c r="AU2016" s="12"/>
      <c r="AV2016" s="12"/>
      <c r="AW2016" s="12"/>
      <c r="AX2016" s="12"/>
      <c r="AY2016" s="12"/>
      <c r="AZ2016" s="12"/>
      <c r="BA2016" s="12"/>
      <c r="BB2016" s="14"/>
      <c r="BC2016" s="14"/>
      <c r="BD2016" s="15"/>
      <c r="BE2016" s="137" t="s">
        <v>183</v>
      </c>
      <c r="BF2016" s="146"/>
      <c r="BG2016" s="146"/>
      <c r="BH2016" s="146"/>
      <c r="BI2016" s="146"/>
      <c r="BJ2016" s="146"/>
      <c r="BK2016" s="146"/>
      <c r="BL2016" s="146"/>
      <c r="BM2016" s="146"/>
      <c r="BN2016" s="146"/>
      <c r="BO2016" s="146"/>
      <c r="BP2016" s="146"/>
      <c r="BQ2016" s="146"/>
      <c r="BR2016" s="146"/>
      <c r="BS2016" s="146"/>
      <c r="BT2016" s="146"/>
      <c r="BU2016" s="146"/>
      <c r="BV2016" s="15"/>
      <c r="BW2016" s="15"/>
      <c r="BX2016" s="15"/>
      <c r="BY2016" s="15"/>
      <c r="BZ2016" s="15"/>
      <c r="CA2016" s="15"/>
      <c r="CB2016" s="15"/>
      <c r="CC2016" s="15"/>
      <c r="CD2016" s="15"/>
      <c r="CE2016" s="15"/>
      <c r="CF2016" s="15"/>
      <c r="CG2016" s="15"/>
      <c r="CH2016" s="15"/>
      <c r="CI2016" s="15"/>
      <c r="CJ2016" s="15"/>
      <c r="CK2016" s="15"/>
      <c r="CL2016" s="15"/>
      <c r="CM2016" s="15"/>
      <c r="CN2016" s="15"/>
      <c r="CO2016" s="15"/>
      <c r="CP2016" s="15"/>
      <c r="CQ2016" s="15"/>
      <c r="CR2016" s="15"/>
      <c r="CS2016" s="15"/>
      <c r="CT2016" s="15"/>
      <c r="CU2016" s="15"/>
      <c r="CV2016" s="15"/>
      <c r="CW2016" s="15"/>
      <c r="CX2016" s="15"/>
      <c r="CY2016" s="15"/>
      <c r="CZ2016" s="15"/>
      <c r="DA2016" s="15"/>
      <c r="DB2016" s="16"/>
      <c r="DC2016" s="16"/>
      <c r="DD2016" s="16"/>
      <c r="DE2016" s="16"/>
      <c r="DF2016" s="17"/>
      <c r="DG2016" s="16"/>
      <c r="DH2016" s="16"/>
      <c r="DI2016" s="16"/>
      <c r="DJ2016" s="16"/>
      <c r="DK2016" s="16"/>
      <c r="DL2016" s="16"/>
      <c r="DM2016" s="13"/>
      <c r="DN2016" s="16"/>
      <c r="DO2016" s="16"/>
      <c r="DP2016" s="16"/>
      <c r="DQ2016" s="16"/>
      <c r="DR2016" s="16"/>
      <c r="DS2016" s="16"/>
      <c r="DT2016" s="16"/>
      <c r="DU2016" s="16"/>
      <c r="DV2016" s="16"/>
      <c r="DW2016" s="16"/>
      <c r="DX2016" s="16"/>
      <c r="DY2016" s="16"/>
      <c r="DZ2016" s="17"/>
      <c r="EA2016" s="15"/>
      <c r="EB2016" s="15"/>
      <c r="EC2016" s="15"/>
      <c r="ED2016" s="15"/>
    </row>
    <row r="2017" spans="1:134" ht="15" customHeight="1" x14ac:dyDescent="0.3">
      <c r="A2017" s="12"/>
      <c r="B2017" s="12"/>
      <c r="C2017" s="12"/>
      <c r="D2017" s="12"/>
      <c r="E2017" s="12"/>
      <c r="F2017" s="12"/>
      <c r="G2017" s="12"/>
      <c r="H2017" s="12"/>
      <c r="I2017" s="12"/>
      <c r="J2017" s="12"/>
      <c r="K2017" s="12"/>
      <c r="L2017" s="12"/>
      <c r="M2017" s="12"/>
      <c r="N2017" s="12"/>
      <c r="O2017" s="12"/>
      <c r="P2017" s="12"/>
      <c r="Q2017" s="12"/>
      <c r="R2017" s="12"/>
      <c r="S2017" s="12"/>
      <c r="T2017" s="12"/>
      <c r="U2017" s="12"/>
      <c r="V2017" s="12"/>
      <c r="W2017" s="12"/>
      <c r="X2017" s="12"/>
      <c r="Y2017" s="12"/>
      <c r="Z2017" s="12"/>
      <c r="AA2017" s="12"/>
      <c r="AB2017" s="12"/>
      <c r="AC2017" s="12"/>
      <c r="AD2017" s="12"/>
      <c r="AE2017" s="12"/>
      <c r="AF2017" s="12"/>
      <c r="AG2017" s="12"/>
      <c r="AH2017" s="12"/>
      <c r="AI2017" s="12"/>
      <c r="AJ2017" s="13"/>
      <c r="AK2017" s="12"/>
      <c r="AL2017" s="12"/>
      <c r="AM2017" s="14"/>
      <c r="AN2017" s="12"/>
      <c r="AO2017" s="12"/>
      <c r="AP2017" s="12"/>
      <c r="AQ2017" s="143"/>
      <c r="AR2017" s="12"/>
      <c r="AS2017" s="12"/>
      <c r="AT2017" s="12"/>
      <c r="AU2017" s="12"/>
      <c r="AV2017" s="12"/>
      <c r="AW2017" s="12"/>
      <c r="AX2017" s="12"/>
      <c r="AY2017" s="12"/>
      <c r="AZ2017" s="12"/>
      <c r="BA2017" s="12"/>
      <c r="BB2017" s="14"/>
      <c r="BC2017" s="14"/>
      <c r="BD2017" s="15"/>
      <c r="BE2017" s="137" t="s">
        <v>183</v>
      </c>
      <c r="BF2017" s="146"/>
      <c r="BG2017" s="146"/>
      <c r="BH2017" s="146"/>
      <c r="BI2017" s="146"/>
      <c r="BJ2017" s="146"/>
      <c r="BK2017" s="146"/>
      <c r="BL2017" s="146"/>
      <c r="BM2017" s="146"/>
      <c r="BN2017" s="146"/>
      <c r="BO2017" s="146"/>
      <c r="BP2017" s="146"/>
      <c r="BQ2017" s="146"/>
      <c r="BR2017" s="146"/>
      <c r="BS2017" s="146"/>
      <c r="BT2017" s="146"/>
      <c r="BU2017" s="146"/>
      <c r="BV2017" s="15"/>
      <c r="BW2017" s="15"/>
      <c r="BX2017" s="15"/>
      <c r="BY2017" s="15"/>
      <c r="BZ2017" s="15"/>
      <c r="CA2017" s="15"/>
      <c r="CB2017" s="15"/>
      <c r="CC2017" s="15"/>
      <c r="CD2017" s="15"/>
      <c r="CE2017" s="15"/>
      <c r="CF2017" s="15"/>
      <c r="CG2017" s="15"/>
      <c r="CH2017" s="15"/>
      <c r="CI2017" s="15"/>
      <c r="CJ2017" s="15"/>
      <c r="CK2017" s="15"/>
      <c r="CL2017" s="15"/>
      <c r="CM2017" s="15"/>
      <c r="CN2017" s="15"/>
      <c r="CO2017" s="15"/>
      <c r="CP2017" s="15"/>
      <c r="CQ2017" s="15"/>
      <c r="CR2017" s="15"/>
      <c r="CS2017" s="15"/>
      <c r="CT2017" s="15"/>
      <c r="CU2017" s="15"/>
      <c r="CV2017" s="15"/>
      <c r="CW2017" s="15"/>
      <c r="CX2017" s="15"/>
      <c r="CY2017" s="15"/>
      <c r="CZ2017" s="15"/>
      <c r="DA2017" s="15"/>
      <c r="DB2017" s="16"/>
      <c r="DC2017" s="16"/>
      <c r="DD2017" s="16"/>
      <c r="DE2017" s="16"/>
      <c r="DF2017" s="17"/>
      <c r="DG2017" s="16"/>
      <c r="DH2017" s="16"/>
      <c r="DI2017" s="16"/>
      <c r="DJ2017" s="16"/>
      <c r="DK2017" s="16"/>
      <c r="DL2017" s="16"/>
      <c r="DM2017" s="13"/>
      <c r="DN2017" s="16"/>
      <c r="DO2017" s="16"/>
      <c r="DP2017" s="16"/>
      <c r="DQ2017" s="16"/>
      <c r="DR2017" s="16"/>
      <c r="DS2017" s="16"/>
      <c r="DT2017" s="16"/>
      <c r="DU2017" s="16"/>
      <c r="DV2017" s="16"/>
      <c r="DW2017" s="16"/>
      <c r="DX2017" s="16"/>
      <c r="DY2017" s="16"/>
      <c r="DZ2017" s="17"/>
      <c r="EA2017" s="15"/>
      <c r="EB2017" s="15"/>
      <c r="EC2017" s="15"/>
      <c r="ED2017" s="15"/>
    </row>
    <row r="2018" spans="1:134" ht="15" customHeight="1" x14ac:dyDescent="0.3">
      <c r="A2018" s="12"/>
      <c r="B2018" s="12"/>
      <c r="C2018" s="12"/>
      <c r="D2018" s="12"/>
      <c r="E2018" s="12"/>
      <c r="F2018" s="12"/>
      <c r="G2018" s="12"/>
      <c r="H2018" s="12"/>
      <c r="I2018" s="12"/>
      <c r="J2018" s="12"/>
      <c r="K2018" s="12"/>
      <c r="L2018" s="12"/>
      <c r="M2018" s="12"/>
      <c r="N2018" s="12"/>
      <c r="O2018" s="12"/>
      <c r="P2018" s="12"/>
      <c r="Q2018" s="12"/>
      <c r="R2018" s="12"/>
      <c r="S2018" s="12"/>
      <c r="T2018" s="12"/>
      <c r="U2018" s="12"/>
      <c r="V2018" s="12"/>
      <c r="W2018" s="12"/>
      <c r="X2018" s="12"/>
      <c r="Y2018" s="12"/>
      <c r="Z2018" s="12"/>
      <c r="AA2018" s="12"/>
      <c r="AB2018" s="12"/>
      <c r="AC2018" s="12"/>
      <c r="AD2018" s="12"/>
      <c r="AE2018" s="12"/>
      <c r="AF2018" s="12"/>
      <c r="AG2018" s="12"/>
      <c r="AH2018" s="12"/>
      <c r="AI2018" s="12"/>
      <c r="AJ2018" s="13"/>
      <c r="AK2018" s="12"/>
      <c r="AL2018" s="12"/>
      <c r="AM2018" s="14"/>
      <c r="AN2018" s="12"/>
      <c r="AO2018" s="12"/>
      <c r="AP2018" s="12"/>
      <c r="AQ2018" s="143"/>
      <c r="AR2018" s="12"/>
      <c r="AS2018" s="12"/>
      <c r="AT2018" s="12"/>
      <c r="AU2018" s="12"/>
      <c r="AV2018" s="12"/>
      <c r="AW2018" s="12"/>
      <c r="AX2018" s="12"/>
      <c r="AY2018" s="12"/>
      <c r="AZ2018" s="12"/>
      <c r="BA2018" s="12"/>
      <c r="BB2018" s="14"/>
      <c r="BC2018" s="14"/>
      <c r="BD2018" s="15"/>
      <c r="BE2018" s="137" t="s">
        <v>183</v>
      </c>
      <c r="BF2018" s="146"/>
      <c r="BG2018" s="146"/>
      <c r="BH2018" s="146"/>
      <c r="BI2018" s="146"/>
      <c r="BJ2018" s="146"/>
      <c r="BK2018" s="146"/>
      <c r="BL2018" s="146"/>
      <c r="BM2018" s="146"/>
      <c r="BN2018" s="146"/>
      <c r="BO2018" s="146"/>
      <c r="BP2018" s="146"/>
      <c r="BQ2018" s="146"/>
      <c r="BR2018" s="146"/>
      <c r="BS2018" s="146"/>
      <c r="BT2018" s="146"/>
      <c r="BU2018" s="146"/>
      <c r="BV2018" s="15"/>
      <c r="BW2018" s="15"/>
      <c r="BX2018" s="15"/>
      <c r="BY2018" s="15"/>
      <c r="BZ2018" s="15"/>
      <c r="CA2018" s="15"/>
      <c r="CB2018" s="15"/>
      <c r="CC2018" s="15"/>
      <c r="CD2018" s="15"/>
      <c r="CE2018" s="15"/>
      <c r="CF2018" s="15"/>
      <c r="CG2018" s="15"/>
      <c r="CH2018" s="15"/>
      <c r="CI2018" s="15"/>
      <c r="CJ2018" s="15"/>
      <c r="CK2018" s="15"/>
      <c r="CL2018" s="15"/>
      <c r="CM2018" s="15"/>
      <c r="CN2018" s="15"/>
      <c r="CO2018" s="15"/>
      <c r="CP2018" s="15"/>
      <c r="CQ2018" s="15"/>
      <c r="CR2018" s="15"/>
      <c r="CS2018" s="15"/>
      <c r="CT2018" s="15"/>
      <c r="CU2018" s="15"/>
      <c r="CV2018" s="15"/>
      <c r="CW2018" s="15"/>
      <c r="CX2018" s="15"/>
      <c r="CY2018" s="15"/>
      <c r="CZ2018" s="15"/>
      <c r="DA2018" s="15"/>
      <c r="DB2018" s="16"/>
      <c r="DC2018" s="16"/>
      <c r="DD2018" s="16"/>
      <c r="DE2018" s="16"/>
      <c r="DF2018" s="17"/>
      <c r="DG2018" s="16"/>
      <c r="DH2018" s="16"/>
      <c r="DI2018" s="16"/>
      <c r="DJ2018" s="16"/>
      <c r="DK2018" s="16"/>
      <c r="DL2018" s="16"/>
      <c r="DM2018" s="13"/>
      <c r="DN2018" s="16"/>
      <c r="DO2018" s="16"/>
      <c r="DP2018" s="16"/>
      <c r="DQ2018" s="16"/>
      <c r="DR2018" s="16"/>
      <c r="DS2018" s="16"/>
      <c r="DT2018" s="16"/>
      <c r="DU2018" s="16"/>
      <c r="DV2018" s="16"/>
      <c r="DW2018" s="16"/>
      <c r="DX2018" s="16"/>
      <c r="DY2018" s="16"/>
      <c r="DZ2018" s="17"/>
      <c r="EA2018" s="15"/>
      <c r="EB2018" s="15"/>
      <c r="EC2018" s="15"/>
      <c r="ED2018" s="15"/>
    </row>
    <row r="2019" spans="1:134" ht="15" customHeight="1" x14ac:dyDescent="0.3">
      <c r="A2019" s="12"/>
      <c r="B2019" s="12"/>
      <c r="C2019" s="12"/>
      <c r="D2019" s="12"/>
      <c r="E2019" s="12"/>
      <c r="F2019" s="12"/>
      <c r="G2019" s="12"/>
      <c r="H2019" s="12"/>
      <c r="I2019" s="12"/>
      <c r="J2019" s="12"/>
      <c r="K2019" s="12"/>
      <c r="L2019" s="12"/>
      <c r="M2019" s="12"/>
      <c r="N2019" s="12"/>
      <c r="O2019" s="12"/>
      <c r="P2019" s="12"/>
      <c r="Q2019" s="12"/>
      <c r="R2019" s="12"/>
      <c r="S2019" s="12"/>
      <c r="T2019" s="12"/>
      <c r="U2019" s="12"/>
      <c r="V2019" s="12"/>
      <c r="W2019" s="12"/>
      <c r="X2019" s="12"/>
      <c r="Y2019" s="12"/>
      <c r="Z2019" s="12"/>
      <c r="AA2019" s="12"/>
      <c r="AB2019" s="12"/>
      <c r="AC2019" s="12"/>
      <c r="AD2019" s="12"/>
      <c r="AE2019" s="12"/>
      <c r="AF2019" s="12"/>
      <c r="AG2019" s="12"/>
      <c r="AH2019" s="12"/>
      <c r="AI2019" s="12"/>
      <c r="AJ2019" s="13"/>
      <c r="AK2019" s="12"/>
      <c r="AL2019" s="12"/>
      <c r="AM2019" s="14"/>
      <c r="AN2019" s="12"/>
      <c r="AO2019" s="12"/>
      <c r="AP2019" s="12"/>
      <c r="AQ2019" s="143"/>
      <c r="AR2019" s="12"/>
      <c r="AS2019" s="12"/>
      <c r="AT2019" s="12"/>
      <c r="AU2019" s="12"/>
      <c r="AV2019" s="12"/>
      <c r="AW2019" s="12"/>
      <c r="AX2019" s="12"/>
      <c r="AY2019" s="12"/>
      <c r="AZ2019" s="12"/>
      <c r="BA2019" s="12"/>
      <c r="BB2019" s="14"/>
      <c r="BC2019" s="14"/>
      <c r="BD2019" s="15"/>
      <c r="BE2019" s="137" t="s">
        <v>183</v>
      </c>
      <c r="BF2019" s="146"/>
      <c r="BG2019" s="146"/>
      <c r="BH2019" s="146"/>
      <c r="BI2019" s="146"/>
      <c r="BJ2019" s="146"/>
      <c r="BK2019" s="146"/>
      <c r="BL2019" s="146"/>
      <c r="BM2019" s="146"/>
      <c r="BN2019" s="146"/>
      <c r="BO2019" s="146"/>
      <c r="BP2019" s="146"/>
      <c r="BQ2019" s="146"/>
      <c r="BR2019" s="146"/>
      <c r="BS2019" s="146"/>
      <c r="BT2019" s="146"/>
      <c r="BU2019" s="146"/>
      <c r="BV2019" s="15"/>
      <c r="BW2019" s="15"/>
      <c r="BX2019" s="15"/>
      <c r="BY2019" s="15"/>
      <c r="BZ2019" s="15"/>
      <c r="CA2019" s="15"/>
      <c r="CB2019" s="15"/>
      <c r="CC2019" s="15"/>
      <c r="CD2019" s="15"/>
      <c r="CE2019" s="15"/>
      <c r="CF2019" s="15"/>
      <c r="CG2019" s="15"/>
      <c r="CH2019" s="15"/>
      <c r="CI2019" s="15"/>
      <c r="CJ2019" s="15"/>
      <c r="CK2019" s="15"/>
      <c r="CL2019" s="15"/>
      <c r="CM2019" s="15"/>
      <c r="CN2019" s="15"/>
      <c r="CO2019" s="15"/>
      <c r="CP2019" s="15"/>
      <c r="CQ2019" s="15"/>
      <c r="CR2019" s="15"/>
      <c r="CS2019" s="15"/>
      <c r="CT2019" s="15"/>
      <c r="CU2019" s="15"/>
      <c r="CV2019" s="15"/>
      <c r="CW2019" s="15"/>
      <c r="CX2019" s="15"/>
      <c r="CY2019" s="15"/>
      <c r="CZ2019" s="15"/>
      <c r="DA2019" s="15"/>
      <c r="DB2019" s="16"/>
      <c r="DC2019" s="16"/>
      <c r="DD2019" s="16"/>
      <c r="DE2019" s="16"/>
      <c r="DF2019" s="17"/>
      <c r="DG2019" s="16"/>
      <c r="DH2019" s="16"/>
      <c r="DI2019" s="16"/>
      <c r="DJ2019" s="16"/>
      <c r="DK2019" s="16"/>
      <c r="DL2019" s="16"/>
      <c r="DM2019" s="13"/>
      <c r="DN2019" s="16"/>
      <c r="DO2019" s="16"/>
      <c r="DP2019" s="16"/>
      <c r="DQ2019" s="16"/>
      <c r="DR2019" s="16"/>
      <c r="DS2019" s="16"/>
      <c r="DT2019" s="16"/>
      <c r="DU2019" s="16"/>
      <c r="DV2019" s="16"/>
      <c r="DW2019" s="16"/>
      <c r="DX2019" s="16"/>
      <c r="DY2019" s="16"/>
      <c r="DZ2019" s="17"/>
      <c r="EA2019" s="15"/>
      <c r="EB2019" s="15"/>
      <c r="EC2019" s="15"/>
      <c r="ED2019" s="15"/>
    </row>
    <row r="2020" spans="1:134" ht="15" customHeight="1" x14ac:dyDescent="0.3">
      <c r="A2020" s="12"/>
      <c r="B2020" s="12"/>
      <c r="C2020" s="12"/>
      <c r="D2020" s="12"/>
      <c r="E2020" s="12"/>
      <c r="F2020" s="12"/>
      <c r="G2020" s="12"/>
      <c r="H2020" s="12"/>
      <c r="I2020" s="12"/>
      <c r="J2020" s="12"/>
      <c r="K2020" s="12"/>
      <c r="L2020" s="12"/>
      <c r="M2020" s="12"/>
      <c r="N2020" s="12"/>
      <c r="O2020" s="12"/>
      <c r="P2020" s="12"/>
      <c r="Q2020" s="12"/>
      <c r="R2020" s="12"/>
      <c r="S2020" s="12"/>
      <c r="T2020" s="12"/>
      <c r="U2020" s="12"/>
      <c r="V2020" s="12"/>
      <c r="W2020" s="12"/>
      <c r="X2020" s="12"/>
      <c r="Y2020" s="12"/>
      <c r="Z2020" s="12"/>
      <c r="AA2020" s="12"/>
      <c r="AB2020" s="12"/>
      <c r="AC2020" s="12"/>
      <c r="AD2020" s="12"/>
      <c r="AE2020" s="12"/>
      <c r="AF2020" s="12"/>
      <c r="AG2020" s="12"/>
      <c r="AH2020" s="12"/>
      <c r="AI2020" s="12"/>
      <c r="AJ2020" s="13"/>
      <c r="AK2020" s="12"/>
      <c r="AL2020" s="12"/>
      <c r="AM2020" s="14"/>
      <c r="AN2020" s="12"/>
      <c r="AO2020" s="12"/>
      <c r="AP2020" s="12"/>
      <c r="AQ2020" s="143"/>
      <c r="AR2020" s="12"/>
      <c r="AS2020" s="12"/>
      <c r="AT2020" s="12"/>
      <c r="AU2020" s="12"/>
      <c r="AV2020" s="12"/>
      <c r="AW2020" s="12"/>
      <c r="AX2020" s="12"/>
      <c r="AY2020" s="12"/>
      <c r="AZ2020" s="12"/>
      <c r="BA2020" s="12"/>
      <c r="BB2020" s="14"/>
      <c r="BC2020" s="14"/>
      <c r="BD2020" s="15"/>
      <c r="BE2020" s="137" t="s">
        <v>183</v>
      </c>
      <c r="BF2020" s="146"/>
      <c r="BG2020" s="146"/>
      <c r="BH2020" s="146"/>
      <c r="BI2020" s="146"/>
      <c r="BJ2020" s="146"/>
      <c r="BK2020" s="146"/>
      <c r="BL2020" s="146"/>
      <c r="BM2020" s="146"/>
      <c r="BN2020" s="146"/>
      <c r="BO2020" s="146"/>
      <c r="BP2020" s="146"/>
      <c r="BQ2020" s="146"/>
      <c r="BR2020" s="146"/>
      <c r="BS2020" s="146"/>
      <c r="BT2020" s="146"/>
      <c r="BU2020" s="146"/>
      <c r="BV2020" s="15"/>
      <c r="BW2020" s="15"/>
      <c r="BX2020" s="15"/>
      <c r="BY2020" s="15"/>
      <c r="BZ2020" s="15"/>
      <c r="CA2020" s="15"/>
      <c r="CB2020" s="15"/>
      <c r="CC2020" s="15"/>
      <c r="CD2020" s="15"/>
      <c r="CE2020" s="15"/>
      <c r="CF2020" s="15"/>
      <c r="CG2020" s="15"/>
      <c r="CH2020" s="15"/>
      <c r="CI2020" s="15"/>
      <c r="CJ2020" s="15"/>
      <c r="CK2020" s="15"/>
      <c r="CL2020" s="15"/>
      <c r="CM2020" s="15"/>
      <c r="CN2020" s="15"/>
      <c r="CO2020" s="15"/>
      <c r="CP2020" s="15"/>
      <c r="CQ2020" s="15"/>
      <c r="CR2020" s="15"/>
      <c r="CS2020" s="15"/>
      <c r="CT2020" s="15"/>
      <c r="CU2020" s="15"/>
      <c r="CV2020" s="15"/>
      <c r="CW2020" s="15"/>
      <c r="CX2020" s="15"/>
      <c r="CY2020" s="15"/>
      <c r="CZ2020" s="15"/>
      <c r="DA2020" s="15"/>
      <c r="DB2020" s="16"/>
      <c r="DC2020" s="16"/>
      <c r="DD2020" s="16"/>
      <c r="DE2020" s="16"/>
      <c r="DF2020" s="17"/>
      <c r="DG2020" s="16"/>
      <c r="DH2020" s="16"/>
      <c r="DI2020" s="16"/>
      <c r="DJ2020" s="16"/>
      <c r="DK2020" s="16"/>
      <c r="DL2020" s="16"/>
      <c r="DM2020" s="13"/>
      <c r="DN2020" s="16"/>
      <c r="DO2020" s="16"/>
      <c r="DP2020" s="16"/>
      <c r="DQ2020" s="16"/>
      <c r="DR2020" s="16"/>
      <c r="DS2020" s="16"/>
      <c r="DT2020" s="16"/>
      <c r="DU2020" s="16"/>
      <c r="DV2020" s="16"/>
      <c r="DW2020" s="16"/>
      <c r="DX2020" s="16"/>
      <c r="DY2020" s="16"/>
      <c r="DZ2020" s="17"/>
      <c r="EA2020" s="15"/>
      <c r="EB2020" s="15"/>
      <c r="EC2020" s="15"/>
      <c r="ED2020" s="15"/>
    </row>
    <row r="2021" spans="1:134" ht="15" customHeight="1" x14ac:dyDescent="0.3">
      <c r="A2021" s="12"/>
      <c r="B2021" s="12"/>
      <c r="C2021" s="12"/>
      <c r="D2021" s="12"/>
      <c r="E2021" s="12"/>
      <c r="F2021" s="12"/>
      <c r="G2021" s="12"/>
      <c r="H2021" s="12"/>
      <c r="I2021" s="12"/>
      <c r="J2021" s="12"/>
      <c r="K2021" s="12"/>
      <c r="L2021" s="12"/>
      <c r="M2021" s="12"/>
      <c r="N2021" s="12"/>
      <c r="O2021" s="12"/>
      <c r="P2021" s="12"/>
      <c r="Q2021" s="12"/>
      <c r="R2021" s="12"/>
      <c r="S2021" s="12"/>
      <c r="T2021" s="12"/>
      <c r="U2021" s="12"/>
      <c r="V2021" s="12"/>
      <c r="W2021" s="12"/>
      <c r="X2021" s="12"/>
      <c r="Y2021" s="12"/>
      <c r="Z2021" s="12"/>
      <c r="AA2021" s="12"/>
      <c r="AB2021" s="12"/>
      <c r="AC2021" s="12"/>
      <c r="AD2021" s="12"/>
      <c r="AE2021" s="12"/>
      <c r="AF2021" s="12"/>
      <c r="AG2021" s="12"/>
      <c r="AH2021" s="12"/>
      <c r="AI2021" s="12"/>
      <c r="AJ2021" s="13"/>
      <c r="AK2021" s="12"/>
      <c r="AL2021" s="12"/>
      <c r="AM2021" s="14"/>
      <c r="AN2021" s="12"/>
      <c r="AO2021" s="12"/>
      <c r="AP2021" s="12"/>
      <c r="AQ2021" s="143"/>
      <c r="AR2021" s="12"/>
      <c r="AS2021" s="12"/>
      <c r="AT2021" s="12"/>
      <c r="AU2021" s="12"/>
      <c r="AV2021" s="12"/>
      <c r="AW2021" s="12"/>
      <c r="AX2021" s="12"/>
      <c r="AY2021" s="12"/>
      <c r="AZ2021" s="12"/>
      <c r="BA2021" s="12"/>
      <c r="BB2021" s="14"/>
      <c r="BC2021" s="14"/>
      <c r="BD2021" s="15"/>
      <c r="BE2021" s="137" t="s">
        <v>183</v>
      </c>
      <c r="BF2021" s="146"/>
      <c r="BG2021" s="146"/>
      <c r="BH2021" s="146"/>
      <c r="BI2021" s="146"/>
      <c r="BJ2021" s="146"/>
      <c r="BK2021" s="146"/>
      <c r="BL2021" s="146"/>
      <c r="BM2021" s="146"/>
      <c r="BN2021" s="146"/>
      <c r="BO2021" s="146"/>
      <c r="BP2021" s="146"/>
      <c r="BQ2021" s="146"/>
      <c r="BR2021" s="146"/>
      <c r="BS2021" s="146"/>
      <c r="BT2021" s="146"/>
      <c r="BU2021" s="146"/>
      <c r="BV2021" s="15"/>
      <c r="BW2021" s="15"/>
      <c r="BX2021" s="15"/>
      <c r="BY2021" s="15"/>
      <c r="BZ2021" s="15"/>
      <c r="CA2021" s="15"/>
      <c r="CB2021" s="15"/>
      <c r="CC2021" s="15"/>
      <c r="CD2021" s="15"/>
      <c r="CE2021" s="15"/>
      <c r="CF2021" s="15"/>
      <c r="CG2021" s="15"/>
      <c r="CH2021" s="15"/>
      <c r="CI2021" s="15"/>
      <c r="CJ2021" s="15"/>
      <c r="CK2021" s="15"/>
      <c r="CL2021" s="15"/>
      <c r="CM2021" s="15"/>
      <c r="CN2021" s="15"/>
      <c r="CO2021" s="15"/>
      <c r="CP2021" s="15"/>
      <c r="CQ2021" s="15"/>
      <c r="CR2021" s="15"/>
      <c r="CS2021" s="15"/>
      <c r="CT2021" s="15"/>
      <c r="CU2021" s="15"/>
      <c r="CV2021" s="15"/>
      <c r="CW2021" s="15"/>
      <c r="CX2021" s="15"/>
      <c r="CY2021" s="15"/>
      <c r="CZ2021" s="15"/>
      <c r="DA2021" s="15"/>
      <c r="DB2021" s="16"/>
      <c r="DC2021" s="16"/>
      <c r="DD2021" s="16"/>
      <c r="DE2021" s="16"/>
      <c r="DF2021" s="17"/>
      <c r="DG2021" s="16"/>
      <c r="DH2021" s="16"/>
      <c r="DI2021" s="16"/>
      <c r="DJ2021" s="16"/>
      <c r="DK2021" s="16"/>
      <c r="DL2021" s="16"/>
      <c r="DM2021" s="13"/>
      <c r="DN2021" s="16"/>
      <c r="DO2021" s="16"/>
      <c r="DP2021" s="16"/>
      <c r="DQ2021" s="16"/>
      <c r="DR2021" s="16"/>
      <c r="DS2021" s="16"/>
      <c r="DT2021" s="16"/>
      <c r="DU2021" s="16"/>
      <c r="DV2021" s="16"/>
      <c r="DW2021" s="16"/>
      <c r="DX2021" s="16"/>
      <c r="DY2021" s="16"/>
      <c r="DZ2021" s="17"/>
      <c r="EA2021" s="15"/>
      <c r="EB2021" s="15"/>
      <c r="EC2021" s="15"/>
      <c r="ED2021" s="15"/>
    </row>
    <row r="2022" spans="1:134" ht="15" customHeight="1" x14ac:dyDescent="0.3">
      <c r="A2022" s="12"/>
      <c r="B2022" s="12"/>
      <c r="C2022" s="12"/>
      <c r="D2022" s="12"/>
      <c r="E2022" s="12"/>
      <c r="F2022" s="12"/>
      <c r="G2022" s="12"/>
      <c r="H2022" s="12"/>
      <c r="I2022" s="12"/>
      <c r="J2022" s="12"/>
      <c r="K2022" s="12"/>
      <c r="L2022" s="12"/>
      <c r="M2022" s="12"/>
      <c r="N2022" s="12"/>
      <c r="O2022" s="12"/>
      <c r="P2022" s="12"/>
      <c r="Q2022" s="12"/>
      <c r="R2022" s="12"/>
      <c r="S2022" s="12"/>
      <c r="T2022" s="12"/>
      <c r="U2022" s="12"/>
      <c r="V2022" s="12"/>
      <c r="W2022" s="12"/>
      <c r="X2022" s="12"/>
      <c r="Y2022" s="12"/>
      <c r="Z2022" s="12"/>
      <c r="AA2022" s="12"/>
      <c r="AB2022" s="12"/>
      <c r="AC2022" s="12"/>
      <c r="AD2022" s="12"/>
      <c r="AE2022" s="12"/>
      <c r="AF2022" s="12"/>
      <c r="AG2022" s="12"/>
      <c r="AH2022" s="12"/>
      <c r="AI2022" s="12"/>
      <c r="AJ2022" s="13"/>
      <c r="AK2022" s="12"/>
      <c r="AL2022" s="12"/>
      <c r="AM2022" s="14"/>
      <c r="AN2022" s="12"/>
      <c r="AO2022" s="12"/>
      <c r="AP2022" s="12"/>
      <c r="AQ2022" s="143"/>
      <c r="AR2022" s="12"/>
      <c r="AS2022" s="12"/>
      <c r="AT2022" s="12"/>
      <c r="AU2022" s="12"/>
      <c r="AV2022" s="12"/>
      <c r="AW2022" s="12"/>
      <c r="AX2022" s="12"/>
      <c r="AY2022" s="12"/>
      <c r="AZ2022" s="12"/>
      <c r="BA2022" s="12"/>
      <c r="BB2022" s="14"/>
      <c r="BC2022" s="14"/>
      <c r="BD2022" s="15"/>
      <c r="BE2022" s="137" t="s">
        <v>183</v>
      </c>
      <c r="BF2022" s="146"/>
      <c r="BG2022" s="146"/>
      <c r="BH2022" s="146"/>
      <c r="BI2022" s="146"/>
      <c r="BJ2022" s="146"/>
      <c r="BK2022" s="146"/>
      <c r="BL2022" s="146"/>
      <c r="BM2022" s="146"/>
      <c r="BN2022" s="146"/>
      <c r="BO2022" s="146"/>
      <c r="BP2022" s="146"/>
      <c r="BQ2022" s="146"/>
      <c r="BR2022" s="146"/>
      <c r="BS2022" s="146"/>
      <c r="BT2022" s="146"/>
      <c r="BU2022" s="146"/>
      <c r="BV2022" s="15"/>
      <c r="BW2022" s="15"/>
      <c r="BX2022" s="15"/>
      <c r="BY2022" s="15"/>
      <c r="BZ2022" s="15"/>
      <c r="CA2022" s="15"/>
      <c r="CB2022" s="15"/>
      <c r="CC2022" s="15"/>
      <c r="CD2022" s="15"/>
      <c r="CE2022" s="15"/>
      <c r="CF2022" s="15"/>
      <c r="CG2022" s="15"/>
      <c r="CH2022" s="15"/>
      <c r="CI2022" s="15"/>
      <c r="CJ2022" s="15"/>
      <c r="CK2022" s="15"/>
      <c r="CL2022" s="15"/>
      <c r="CM2022" s="15"/>
      <c r="CN2022" s="15"/>
      <c r="CO2022" s="15"/>
      <c r="CP2022" s="15"/>
      <c r="CQ2022" s="15"/>
      <c r="CR2022" s="15"/>
      <c r="CS2022" s="15"/>
      <c r="CT2022" s="15"/>
      <c r="CU2022" s="15"/>
      <c r="CV2022" s="15"/>
      <c r="CW2022" s="15"/>
      <c r="CX2022" s="15"/>
      <c r="CY2022" s="15"/>
      <c r="CZ2022" s="15"/>
      <c r="DA2022" s="15"/>
      <c r="DB2022" s="16"/>
      <c r="DC2022" s="16"/>
      <c r="DD2022" s="16"/>
      <c r="DE2022" s="16"/>
      <c r="DF2022" s="17"/>
      <c r="DG2022" s="16"/>
      <c r="DH2022" s="16"/>
      <c r="DI2022" s="16"/>
      <c r="DJ2022" s="16"/>
      <c r="DK2022" s="16"/>
      <c r="DL2022" s="16"/>
      <c r="DM2022" s="13"/>
      <c r="DN2022" s="16"/>
      <c r="DO2022" s="16"/>
      <c r="DP2022" s="16"/>
      <c r="DQ2022" s="16"/>
      <c r="DR2022" s="16"/>
      <c r="DS2022" s="16"/>
      <c r="DT2022" s="16"/>
      <c r="DU2022" s="16"/>
      <c r="DV2022" s="16"/>
      <c r="DW2022" s="16"/>
      <c r="DX2022" s="16"/>
      <c r="DY2022" s="16"/>
      <c r="DZ2022" s="17"/>
      <c r="EA2022" s="15"/>
      <c r="EB2022" s="15"/>
      <c r="EC2022" s="15"/>
      <c r="ED2022" s="15"/>
    </row>
    <row r="2023" spans="1:134" ht="15" customHeight="1" x14ac:dyDescent="0.3">
      <c r="A2023" s="12"/>
      <c r="B2023" s="12"/>
      <c r="C2023" s="12"/>
      <c r="D2023" s="12"/>
      <c r="E2023" s="12"/>
      <c r="F2023" s="12"/>
      <c r="G2023" s="12"/>
      <c r="H2023" s="12"/>
      <c r="I2023" s="12"/>
      <c r="J2023" s="12"/>
      <c r="K2023" s="12"/>
      <c r="L2023" s="12"/>
      <c r="M2023" s="12"/>
      <c r="N2023" s="12"/>
      <c r="O2023" s="12"/>
      <c r="P2023" s="12"/>
      <c r="Q2023" s="12"/>
      <c r="R2023" s="12"/>
      <c r="S2023" s="12"/>
      <c r="T2023" s="12"/>
      <c r="U2023" s="12"/>
      <c r="V2023" s="12"/>
      <c r="W2023" s="12"/>
      <c r="X2023" s="12"/>
      <c r="Y2023" s="12"/>
      <c r="Z2023" s="12"/>
      <c r="AA2023" s="12"/>
      <c r="AB2023" s="12"/>
      <c r="AC2023" s="12"/>
      <c r="AD2023" s="12"/>
      <c r="AE2023" s="12"/>
      <c r="AF2023" s="12"/>
      <c r="AG2023" s="12"/>
      <c r="AH2023" s="12"/>
      <c r="AI2023" s="12"/>
      <c r="AJ2023" s="13"/>
      <c r="AK2023" s="12"/>
      <c r="AL2023" s="12"/>
      <c r="AM2023" s="14"/>
      <c r="AN2023" s="12"/>
      <c r="AO2023" s="12"/>
      <c r="AP2023" s="12"/>
      <c r="AQ2023" s="143"/>
      <c r="AR2023" s="12"/>
      <c r="AS2023" s="12"/>
      <c r="AT2023" s="12"/>
      <c r="AU2023" s="12"/>
      <c r="AV2023" s="12"/>
      <c r="AW2023" s="12"/>
      <c r="AX2023" s="12"/>
      <c r="AY2023" s="12"/>
      <c r="AZ2023" s="12"/>
      <c r="BA2023" s="12"/>
      <c r="BB2023" s="14"/>
      <c r="BC2023" s="14"/>
      <c r="BD2023" s="15"/>
      <c r="BE2023" s="137" t="s">
        <v>183</v>
      </c>
      <c r="BF2023" s="146"/>
      <c r="BG2023" s="146"/>
      <c r="BH2023" s="146"/>
      <c r="BI2023" s="146"/>
      <c r="BJ2023" s="146"/>
      <c r="BK2023" s="146"/>
      <c r="BL2023" s="146"/>
      <c r="BM2023" s="146"/>
      <c r="BN2023" s="146"/>
      <c r="BO2023" s="146"/>
      <c r="BP2023" s="146"/>
      <c r="BQ2023" s="146"/>
      <c r="BR2023" s="146"/>
      <c r="BS2023" s="146"/>
      <c r="BT2023" s="146"/>
      <c r="BU2023" s="146"/>
      <c r="BV2023" s="15"/>
      <c r="BW2023" s="15"/>
      <c r="BX2023" s="15"/>
      <c r="BY2023" s="15"/>
      <c r="BZ2023" s="15"/>
      <c r="CA2023" s="15"/>
      <c r="CB2023" s="15"/>
      <c r="CC2023" s="15"/>
      <c r="CD2023" s="15"/>
      <c r="CE2023" s="15"/>
      <c r="CF2023" s="15"/>
      <c r="CG2023" s="15"/>
      <c r="CH2023" s="15"/>
      <c r="CI2023" s="15"/>
      <c r="CJ2023" s="15"/>
      <c r="CK2023" s="15"/>
      <c r="CL2023" s="15"/>
      <c r="CM2023" s="15"/>
      <c r="CN2023" s="15"/>
      <c r="CO2023" s="15"/>
      <c r="CP2023" s="15"/>
      <c r="CQ2023" s="15"/>
      <c r="CR2023" s="15"/>
      <c r="CS2023" s="15"/>
      <c r="CT2023" s="15"/>
      <c r="CU2023" s="15"/>
      <c r="CV2023" s="15"/>
      <c r="CW2023" s="15"/>
      <c r="CX2023" s="15"/>
      <c r="CY2023" s="15"/>
      <c r="CZ2023" s="15"/>
      <c r="DA2023" s="15"/>
      <c r="DB2023" s="16"/>
      <c r="DC2023" s="16"/>
      <c r="DD2023" s="16"/>
      <c r="DE2023" s="16"/>
      <c r="DF2023" s="17"/>
      <c r="DG2023" s="16"/>
      <c r="DH2023" s="16"/>
      <c r="DI2023" s="16"/>
      <c r="DJ2023" s="16"/>
      <c r="DK2023" s="16"/>
      <c r="DL2023" s="16"/>
      <c r="DM2023" s="13"/>
      <c r="DN2023" s="16"/>
      <c r="DO2023" s="16"/>
      <c r="DP2023" s="16"/>
      <c r="DQ2023" s="16"/>
      <c r="DR2023" s="16"/>
      <c r="DS2023" s="16"/>
      <c r="DT2023" s="16"/>
      <c r="DU2023" s="16"/>
      <c r="DV2023" s="16"/>
      <c r="DW2023" s="16"/>
      <c r="DX2023" s="16"/>
      <c r="DY2023" s="16"/>
      <c r="DZ2023" s="17"/>
      <c r="EA2023" s="15"/>
      <c r="EB2023" s="15"/>
      <c r="EC2023" s="15"/>
      <c r="ED2023" s="15"/>
    </row>
    <row r="2024" spans="1:134" ht="15" customHeight="1" x14ac:dyDescent="0.3">
      <c r="A2024" s="12"/>
      <c r="B2024" s="12"/>
      <c r="C2024" s="12"/>
      <c r="D2024" s="12"/>
      <c r="E2024" s="12"/>
      <c r="F2024" s="12"/>
      <c r="G2024" s="12"/>
      <c r="H2024" s="12"/>
      <c r="I2024" s="12"/>
      <c r="J2024" s="12"/>
      <c r="K2024" s="12"/>
      <c r="L2024" s="12"/>
      <c r="M2024" s="12"/>
      <c r="N2024" s="12"/>
      <c r="O2024" s="12"/>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3"/>
      <c r="AK2024" s="12"/>
      <c r="AL2024" s="12"/>
      <c r="AM2024" s="14"/>
      <c r="AN2024" s="12"/>
      <c r="AO2024" s="12"/>
      <c r="AP2024" s="12"/>
      <c r="AQ2024" s="143"/>
      <c r="AR2024" s="12"/>
      <c r="AS2024" s="12"/>
      <c r="AT2024" s="12"/>
      <c r="AU2024" s="12"/>
      <c r="AV2024" s="12"/>
      <c r="AW2024" s="12"/>
      <c r="AX2024" s="12"/>
      <c r="AY2024" s="12"/>
      <c r="AZ2024" s="12"/>
      <c r="BA2024" s="12"/>
      <c r="BB2024" s="14"/>
      <c r="BC2024" s="14"/>
      <c r="BD2024" s="15"/>
      <c r="BE2024" s="137" t="s">
        <v>183</v>
      </c>
      <c r="BF2024" s="146"/>
      <c r="BG2024" s="146"/>
      <c r="BH2024" s="146"/>
      <c r="BI2024" s="146"/>
      <c r="BJ2024" s="146"/>
      <c r="BK2024" s="146"/>
      <c r="BL2024" s="146"/>
      <c r="BM2024" s="146"/>
      <c r="BN2024" s="146"/>
      <c r="BO2024" s="146"/>
      <c r="BP2024" s="146"/>
      <c r="BQ2024" s="146"/>
      <c r="BR2024" s="146"/>
      <c r="BS2024" s="146"/>
      <c r="BT2024" s="146"/>
      <c r="BU2024" s="146"/>
      <c r="BV2024" s="15"/>
      <c r="BW2024" s="15"/>
      <c r="BX2024" s="15"/>
      <c r="BY2024" s="15"/>
      <c r="BZ2024" s="15"/>
      <c r="CA2024" s="15"/>
      <c r="CB2024" s="15"/>
      <c r="CC2024" s="15"/>
      <c r="CD2024" s="15"/>
      <c r="CE2024" s="15"/>
      <c r="CF2024" s="15"/>
      <c r="CG2024" s="15"/>
      <c r="CH2024" s="15"/>
      <c r="CI2024" s="15"/>
      <c r="CJ2024" s="15"/>
      <c r="CK2024" s="15"/>
      <c r="CL2024" s="15"/>
      <c r="CM2024" s="15"/>
      <c r="CN2024" s="15"/>
      <c r="CO2024" s="15"/>
      <c r="CP2024" s="15"/>
      <c r="CQ2024" s="15"/>
      <c r="CR2024" s="15"/>
      <c r="CS2024" s="15"/>
      <c r="CT2024" s="15"/>
      <c r="CU2024" s="15"/>
      <c r="CV2024" s="15"/>
      <c r="CW2024" s="15"/>
      <c r="CX2024" s="15"/>
      <c r="CY2024" s="15"/>
      <c r="CZ2024" s="15"/>
      <c r="DA2024" s="15"/>
      <c r="DB2024" s="16"/>
      <c r="DC2024" s="16"/>
      <c r="DD2024" s="16"/>
      <c r="DE2024" s="16"/>
      <c r="DF2024" s="17"/>
      <c r="DG2024" s="16"/>
      <c r="DH2024" s="16"/>
      <c r="DI2024" s="16"/>
      <c r="DJ2024" s="16"/>
      <c r="DK2024" s="16"/>
      <c r="DL2024" s="16"/>
      <c r="DM2024" s="13"/>
      <c r="DN2024" s="16"/>
      <c r="DO2024" s="16"/>
      <c r="DP2024" s="16"/>
      <c r="DQ2024" s="16"/>
      <c r="DR2024" s="16"/>
      <c r="DS2024" s="16"/>
      <c r="DT2024" s="16"/>
      <c r="DU2024" s="16"/>
      <c r="DV2024" s="16"/>
      <c r="DW2024" s="16"/>
      <c r="DX2024" s="16"/>
      <c r="DY2024" s="16"/>
      <c r="DZ2024" s="17"/>
      <c r="EA2024" s="15"/>
      <c r="EB2024" s="15"/>
      <c r="EC2024" s="15"/>
      <c r="ED2024" s="15"/>
    </row>
    <row r="2025" spans="1:134" ht="15" customHeight="1" x14ac:dyDescent="0.3">
      <c r="A2025" s="12"/>
      <c r="B2025" s="12"/>
      <c r="C2025" s="12"/>
      <c r="D2025" s="12"/>
      <c r="E2025" s="12"/>
      <c r="F2025" s="12"/>
      <c r="G2025" s="12"/>
      <c r="H2025" s="12"/>
      <c r="I2025" s="12"/>
      <c r="J2025" s="12"/>
      <c r="K2025" s="12"/>
      <c r="L2025" s="12"/>
      <c r="M2025" s="12"/>
      <c r="N2025" s="12"/>
      <c r="O2025" s="12"/>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3"/>
      <c r="AK2025" s="12"/>
      <c r="AL2025" s="12"/>
      <c r="AM2025" s="14"/>
      <c r="AN2025" s="12"/>
      <c r="AO2025" s="12"/>
      <c r="AP2025" s="12"/>
      <c r="AQ2025" s="143"/>
      <c r="AR2025" s="12"/>
      <c r="AS2025" s="12"/>
      <c r="AT2025" s="12"/>
      <c r="AU2025" s="12"/>
      <c r="AV2025" s="12"/>
      <c r="AW2025" s="12"/>
      <c r="AX2025" s="12"/>
      <c r="AY2025" s="12"/>
      <c r="AZ2025" s="12"/>
      <c r="BA2025" s="12"/>
      <c r="BB2025" s="14"/>
      <c r="BC2025" s="14"/>
      <c r="BD2025" s="15"/>
      <c r="BE2025" s="137" t="s">
        <v>183</v>
      </c>
      <c r="BF2025" s="146"/>
      <c r="BG2025" s="146"/>
      <c r="BH2025" s="146"/>
      <c r="BI2025" s="146"/>
      <c r="BJ2025" s="146"/>
      <c r="BK2025" s="146"/>
      <c r="BL2025" s="146"/>
      <c r="BM2025" s="146"/>
      <c r="BN2025" s="146"/>
      <c r="BO2025" s="146"/>
      <c r="BP2025" s="146"/>
      <c r="BQ2025" s="146"/>
      <c r="BR2025" s="146"/>
      <c r="BS2025" s="146"/>
      <c r="BT2025" s="146"/>
      <c r="BU2025" s="146"/>
      <c r="BV2025" s="15"/>
      <c r="BW2025" s="15"/>
      <c r="BX2025" s="15"/>
      <c r="BY2025" s="15"/>
      <c r="BZ2025" s="15"/>
      <c r="CA2025" s="15"/>
      <c r="CB2025" s="15"/>
      <c r="CC2025" s="15"/>
      <c r="CD2025" s="15"/>
      <c r="CE2025" s="15"/>
      <c r="CF2025" s="15"/>
      <c r="CG2025" s="15"/>
      <c r="CH2025" s="15"/>
      <c r="CI2025" s="15"/>
      <c r="CJ2025" s="15"/>
      <c r="CK2025" s="15"/>
      <c r="CL2025" s="15"/>
      <c r="CM2025" s="15"/>
      <c r="CN2025" s="15"/>
      <c r="CO2025" s="15"/>
      <c r="CP2025" s="15"/>
      <c r="CQ2025" s="15"/>
      <c r="CR2025" s="15"/>
      <c r="CS2025" s="15"/>
      <c r="CT2025" s="15"/>
      <c r="CU2025" s="15"/>
      <c r="CV2025" s="15"/>
      <c r="CW2025" s="15"/>
      <c r="CX2025" s="15"/>
      <c r="CY2025" s="15"/>
      <c r="CZ2025" s="15"/>
      <c r="DA2025" s="15"/>
      <c r="DB2025" s="16"/>
      <c r="DC2025" s="16"/>
      <c r="DD2025" s="16"/>
      <c r="DE2025" s="16"/>
      <c r="DF2025" s="17"/>
      <c r="DG2025" s="16"/>
      <c r="DH2025" s="16"/>
      <c r="DI2025" s="16"/>
      <c r="DJ2025" s="16"/>
      <c r="DK2025" s="16"/>
      <c r="DL2025" s="16"/>
      <c r="DM2025" s="13"/>
      <c r="DN2025" s="16"/>
      <c r="DO2025" s="16"/>
      <c r="DP2025" s="16"/>
      <c r="DQ2025" s="16"/>
      <c r="DR2025" s="16"/>
      <c r="DS2025" s="16"/>
      <c r="DT2025" s="16"/>
      <c r="DU2025" s="16"/>
      <c r="DV2025" s="16"/>
      <c r="DW2025" s="16"/>
      <c r="DX2025" s="16"/>
      <c r="DY2025" s="16"/>
      <c r="DZ2025" s="17"/>
      <c r="EA2025" s="15"/>
      <c r="EB2025" s="15"/>
      <c r="EC2025" s="15"/>
      <c r="ED2025" s="15"/>
    </row>
    <row r="2026" spans="1:134" ht="15" customHeight="1" x14ac:dyDescent="0.3">
      <c r="A2026" s="12"/>
      <c r="B2026" s="12"/>
      <c r="C2026" s="12"/>
      <c r="D2026" s="12"/>
      <c r="E2026" s="12"/>
      <c r="F2026" s="12"/>
      <c r="G2026" s="12"/>
      <c r="H2026" s="12"/>
      <c r="I2026" s="12"/>
      <c r="J2026" s="12"/>
      <c r="K2026" s="12"/>
      <c r="L2026" s="12"/>
      <c r="M2026" s="12"/>
      <c r="N2026" s="12"/>
      <c r="O2026" s="12"/>
      <c r="P2026" s="12"/>
      <c r="Q2026" s="12"/>
      <c r="R2026" s="12"/>
      <c r="S2026" s="12"/>
      <c r="T2026" s="12"/>
      <c r="U2026" s="12"/>
      <c r="V2026" s="12"/>
      <c r="W2026" s="12"/>
      <c r="X2026" s="12"/>
      <c r="Y2026" s="12"/>
      <c r="Z2026" s="12"/>
      <c r="AA2026" s="12"/>
      <c r="AB2026" s="12"/>
      <c r="AC2026" s="12"/>
      <c r="AD2026" s="12"/>
      <c r="AE2026" s="12"/>
      <c r="AF2026" s="12"/>
      <c r="AG2026" s="12"/>
      <c r="AH2026" s="12"/>
      <c r="AI2026" s="12"/>
      <c r="AJ2026" s="13"/>
      <c r="AK2026" s="12"/>
      <c r="AL2026" s="12"/>
      <c r="AM2026" s="14"/>
      <c r="AN2026" s="12"/>
      <c r="AO2026" s="12"/>
      <c r="AP2026" s="12"/>
      <c r="AQ2026" s="143"/>
      <c r="AR2026" s="12"/>
      <c r="AS2026" s="12"/>
      <c r="AT2026" s="12"/>
      <c r="AU2026" s="12"/>
      <c r="AV2026" s="12"/>
      <c r="AW2026" s="12"/>
      <c r="AX2026" s="12"/>
      <c r="AY2026" s="12"/>
      <c r="AZ2026" s="12"/>
      <c r="BA2026" s="12"/>
      <c r="BB2026" s="14"/>
      <c r="BC2026" s="14"/>
      <c r="BD2026" s="15"/>
      <c r="BE2026" s="137" t="s">
        <v>183</v>
      </c>
      <c r="BF2026" s="146"/>
      <c r="BG2026" s="146"/>
      <c r="BH2026" s="146"/>
      <c r="BI2026" s="146"/>
      <c r="BJ2026" s="146"/>
      <c r="BK2026" s="146"/>
      <c r="BL2026" s="146"/>
      <c r="BM2026" s="146"/>
      <c r="BN2026" s="146"/>
      <c r="BO2026" s="146"/>
      <c r="BP2026" s="146"/>
      <c r="BQ2026" s="146"/>
      <c r="BR2026" s="146"/>
      <c r="BS2026" s="146"/>
      <c r="BT2026" s="146"/>
      <c r="BU2026" s="146"/>
      <c r="BV2026" s="15"/>
      <c r="BW2026" s="15"/>
      <c r="BX2026" s="15"/>
      <c r="BY2026" s="15"/>
      <c r="BZ2026" s="15"/>
      <c r="CA2026" s="15"/>
      <c r="CB2026" s="15"/>
      <c r="CC2026" s="15"/>
      <c r="CD2026" s="15"/>
      <c r="CE2026" s="15"/>
      <c r="CF2026" s="15"/>
      <c r="CG2026" s="15"/>
      <c r="CH2026" s="15"/>
      <c r="CI2026" s="15"/>
      <c r="CJ2026" s="15"/>
      <c r="CK2026" s="15"/>
      <c r="CL2026" s="15"/>
      <c r="CM2026" s="15"/>
      <c r="CN2026" s="15"/>
      <c r="CO2026" s="15"/>
      <c r="CP2026" s="15"/>
      <c r="CQ2026" s="15"/>
      <c r="CR2026" s="15"/>
      <c r="CS2026" s="15"/>
      <c r="CT2026" s="15"/>
      <c r="CU2026" s="15"/>
      <c r="CV2026" s="15"/>
      <c r="CW2026" s="15"/>
      <c r="CX2026" s="15"/>
      <c r="CY2026" s="15"/>
      <c r="CZ2026" s="15"/>
      <c r="DA2026" s="15"/>
      <c r="DB2026" s="16"/>
      <c r="DC2026" s="16"/>
      <c r="DD2026" s="16"/>
      <c r="DE2026" s="16"/>
      <c r="DF2026" s="17"/>
      <c r="DG2026" s="16"/>
      <c r="DH2026" s="16"/>
      <c r="DI2026" s="16"/>
      <c r="DJ2026" s="16"/>
      <c r="DK2026" s="16"/>
      <c r="DL2026" s="16"/>
      <c r="DM2026" s="13"/>
      <c r="DN2026" s="16"/>
      <c r="DO2026" s="16"/>
      <c r="DP2026" s="16"/>
      <c r="DQ2026" s="16"/>
      <c r="DR2026" s="16"/>
      <c r="DS2026" s="16"/>
      <c r="DT2026" s="16"/>
      <c r="DU2026" s="16"/>
      <c r="DV2026" s="16"/>
      <c r="DW2026" s="16"/>
      <c r="DX2026" s="16"/>
      <c r="DY2026" s="16"/>
      <c r="DZ2026" s="17"/>
      <c r="EA2026" s="15"/>
      <c r="EB2026" s="15"/>
      <c r="EC2026" s="15"/>
      <c r="ED2026" s="15"/>
    </row>
    <row r="2027" spans="1:134" ht="15" customHeight="1" x14ac:dyDescent="0.3">
      <c r="A2027" s="12"/>
      <c r="B2027" s="12"/>
      <c r="C2027" s="12"/>
      <c r="D2027" s="12"/>
      <c r="E2027" s="12"/>
      <c r="F2027" s="12"/>
      <c r="G2027" s="12"/>
      <c r="H2027" s="12"/>
      <c r="I2027" s="12"/>
      <c r="J2027" s="12"/>
      <c r="K2027" s="12"/>
      <c r="L2027" s="12"/>
      <c r="M2027" s="12"/>
      <c r="N2027" s="12"/>
      <c r="O2027" s="12"/>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3"/>
      <c r="AK2027" s="12"/>
      <c r="AL2027" s="12"/>
      <c r="AM2027" s="14"/>
      <c r="AN2027" s="12"/>
      <c r="AO2027" s="12"/>
      <c r="AP2027" s="12"/>
      <c r="AQ2027" s="143"/>
      <c r="AR2027" s="12"/>
      <c r="AS2027" s="12"/>
      <c r="AT2027" s="12"/>
      <c r="AU2027" s="12"/>
      <c r="AV2027" s="12"/>
      <c r="AW2027" s="12"/>
      <c r="AX2027" s="12"/>
      <c r="AY2027" s="12"/>
      <c r="AZ2027" s="12"/>
      <c r="BA2027" s="12"/>
      <c r="BB2027" s="14"/>
      <c r="BC2027" s="14"/>
      <c r="BD2027" s="15"/>
      <c r="BE2027" s="137" t="s">
        <v>183</v>
      </c>
      <c r="BF2027" s="146"/>
      <c r="BG2027" s="146"/>
      <c r="BH2027" s="146"/>
      <c r="BI2027" s="146"/>
      <c r="BJ2027" s="146"/>
      <c r="BK2027" s="146"/>
      <c r="BL2027" s="146"/>
      <c r="BM2027" s="146"/>
      <c r="BN2027" s="146"/>
      <c r="BO2027" s="146"/>
      <c r="BP2027" s="146"/>
      <c r="BQ2027" s="146"/>
      <c r="BR2027" s="146"/>
      <c r="BS2027" s="146"/>
      <c r="BT2027" s="146"/>
      <c r="BU2027" s="146"/>
      <c r="BV2027" s="15"/>
      <c r="BW2027" s="15"/>
      <c r="BX2027" s="15"/>
      <c r="BY2027" s="15"/>
      <c r="BZ2027" s="15"/>
      <c r="CA2027" s="15"/>
      <c r="CB2027" s="15"/>
      <c r="CC2027" s="15"/>
      <c r="CD2027" s="15"/>
      <c r="CE2027" s="15"/>
      <c r="CF2027" s="15"/>
      <c r="CG2027" s="15"/>
      <c r="CH2027" s="15"/>
      <c r="CI2027" s="15"/>
      <c r="CJ2027" s="15"/>
      <c r="CK2027" s="15"/>
      <c r="CL2027" s="15"/>
      <c r="CM2027" s="15"/>
      <c r="CN2027" s="15"/>
      <c r="CO2027" s="15"/>
      <c r="CP2027" s="15"/>
      <c r="CQ2027" s="15"/>
      <c r="CR2027" s="15"/>
      <c r="CS2027" s="15"/>
      <c r="CT2027" s="15"/>
      <c r="CU2027" s="15"/>
      <c r="CV2027" s="15"/>
      <c r="CW2027" s="15"/>
      <c r="CX2027" s="15"/>
      <c r="CY2027" s="15"/>
      <c r="CZ2027" s="15"/>
      <c r="DA2027" s="15"/>
      <c r="DB2027" s="16"/>
      <c r="DC2027" s="16"/>
      <c r="DD2027" s="16"/>
      <c r="DE2027" s="16"/>
      <c r="DF2027" s="17"/>
      <c r="DG2027" s="16"/>
      <c r="DH2027" s="16"/>
      <c r="DI2027" s="16"/>
      <c r="DJ2027" s="16"/>
      <c r="DK2027" s="16"/>
      <c r="DL2027" s="16"/>
      <c r="DM2027" s="13"/>
      <c r="DN2027" s="16"/>
      <c r="DO2027" s="16"/>
      <c r="DP2027" s="16"/>
      <c r="DQ2027" s="16"/>
      <c r="DR2027" s="16"/>
      <c r="DS2027" s="16"/>
      <c r="DT2027" s="16"/>
      <c r="DU2027" s="16"/>
      <c r="DV2027" s="16"/>
      <c r="DW2027" s="16"/>
      <c r="DX2027" s="16"/>
      <c r="DY2027" s="16"/>
      <c r="DZ2027" s="17"/>
      <c r="EA2027" s="15"/>
      <c r="EB2027" s="15"/>
      <c r="EC2027" s="15"/>
      <c r="ED2027" s="15"/>
    </row>
    <row r="2028" spans="1:134" ht="15" customHeight="1" x14ac:dyDescent="0.3">
      <c r="A2028" s="12"/>
      <c r="B2028" s="12"/>
      <c r="C2028" s="12"/>
      <c r="D2028" s="12"/>
      <c r="E2028" s="12"/>
      <c r="F2028" s="12"/>
      <c r="G2028" s="12"/>
      <c r="H2028" s="12"/>
      <c r="I2028" s="12"/>
      <c r="J2028" s="12"/>
      <c r="K2028" s="12"/>
      <c r="L2028" s="12"/>
      <c r="M2028" s="12"/>
      <c r="N2028" s="12"/>
      <c r="O2028" s="12"/>
      <c r="P2028" s="12"/>
      <c r="Q2028" s="12"/>
      <c r="R2028" s="12"/>
      <c r="S2028" s="12"/>
      <c r="T2028" s="12"/>
      <c r="U2028" s="12"/>
      <c r="V2028" s="12"/>
      <c r="W2028" s="12"/>
      <c r="X2028" s="12"/>
      <c r="Y2028" s="12"/>
      <c r="Z2028" s="12"/>
      <c r="AA2028" s="12"/>
      <c r="AB2028" s="12"/>
      <c r="AC2028" s="12"/>
      <c r="AD2028" s="12"/>
      <c r="AE2028" s="12"/>
      <c r="AF2028" s="12"/>
      <c r="AG2028" s="12"/>
      <c r="AH2028" s="12"/>
      <c r="AI2028" s="12"/>
      <c r="AJ2028" s="13"/>
      <c r="AK2028" s="12"/>
      <c r="AL2028" s="12"/>
      <c r="AM2028" s="14"/>
      <c r="AN2028" s="12"/>
      <c r="AO2028" s="12"/>
      <c r="AP2028" s="12"/>
      <c r="AQ2028" s="143"/>
      <c r="AR2028" s="12"/>
      <c r="AS2028" s="12"/>
      <c r="AT2028" s="12"/>
      <c r="AU2028" s="12"/>
      <c r="AV2028" s="12"/>
      <c r="AW2028" s="12"/>
      <c r="AX2028" s="12"/>
      <c r="AY2028" s="12"/>
      <c r="AZ2028" s="12"/>
      <c r="BA2028" s="12"/>
      <c r="BB2028" s="14"/>
      <c r="BC2028" s="14"/>
      <c r="BD2028" s="15"/>
      <c r="BE2028" s="137" t="s">
        <v>183</v>
      </c>
      <c r="BF2028" s="146"/>
      <c r="BG2028" s="146"/>
      <c r="BH2028" s="146"/>
      <c r="BI2028" s="146"/>
      <c r="BJ2028" s="146"/>
      <c r="BK2028" s="146"/>
      <c r="BL2028" s="146"/>
      <c r="BM2028" s="146"/>
      <c r="BN2028" s="146"/>
      <c r="BO2028" s="146"/>
      <c r="BP2028" s="146"/>
      <c r="BQ2028" s="146"/>
      <c r="BR2028" s="146"/>
      <c r="BS2028" s="146"/>
      <c r="BT2028" s="146"/>
      <c r="BU2028" s="146"/>
      <c r="BV2028" s="15"/>
      <c r="BW2028" s="15"/>
      <c r="BX2028" s="15"/>
      <c r="BY2028" s="15"/>
      <c r="BZ2028" s="15"/>
      <c r="CA2028" s="15"/>
      <c r="CB2028" s="15"/>
      <c r="CC2028" s="15"/>
      <c r="CD2028" s="15"/>
      <c r="CE2028" s="15"/>
      <c r="CF2028" s="15"/>
      <c r="CG2028" s="15"/>
      <c r="CH2028" s="15"/>
      <c r="CI2028" s="15"/>
      <c r="CJ2028" s="15"/>
      <c r="CK2028" s="15"/>
      <c r="CL2028" s="15"/>
      <c r="CM2028" s="15"/>
      <c r="CN2028" s="15"/>
      <c r="CO2028" s="15"/>
      <c r="CP2028" s="15"/>
      <c r="CQ2028" s="15"/>
      <c r="CR2028" s="15"/>
      <c r="CS2028" s="15"/>
      <c r="CT2028" s="15"/>
      <c r="CU2028" s="15"/>
      <c r="CV2028" s="15"/>
      <c r="CW2028" s="15"/>
      <c r="CX2028" s="15"/>
      <c r="CY2028" s="15"/>
      <c r="CZ2028" s="15"/>
      <c r="DA2028" s="15"/>
      <c r="DB2028" s="16"/>
      <c r="DC2028" s="16"/>
      <c r="DD2028" s="16"/>
      <c r="DE2028" s="16"/>
      <c r="DF2028" s="17"/>
      <c r="DG2028" s="16"/>
      <c r="DH2028" s="16"/>
      <c r="DI2028" s="16"/>
      <c r="DJ2028" s="16"/>
      <c r="DK2028" s="16"/>
      <c r="DL2028" s="16"/>
      <c r="DM2028" s="13"/>
      <c r="DN2028" s="16"/>
      <c r="DO2028" s="16"/>
      <c r="DP2028" s="16"/>
      <c r="DQ2028" s="16"/>
      <c r="DR2028" s="16"/>
      <c r="DS2028" s="16"/>
      <c r="DT2028" s="16"/>
      <c r="DU2028" s="16"/>
      <c r="DV2028" s="16"/>
      <c r="DW2028" s="16"/>
      <c r="DX2028" s="16"/>
      <c r="DY2028" s="16"/>
      <c r="DZ2028" s="17"/>
      <c r="EA2028" s="15"/>
      <c r="EB2028" s="15"/>
      <c r="EC2028" s="15"/>
      <c r="ED2028" s="15"/>
    </row>
    <row r="2029" spans="1:134" ht="15" customHeight="1" x14ac:dyDescent="0.3">
      <c r="A2029" s="12"/>
      <c r="B2029" s="12"/>
      <c r="C2029" s="12"/>
      <c r="D2029" s="12"/>
      <c r="E2029" s="12"/>
      <c r="F2029" s="12"/>
      <c r="G2029" s="12"/>
      <c r="H2029" s="12"/>
      <c r="I2029" s="12"/>
      <c r="J2029" s="12"/>
      <c r="K2029" s="12"/>
      <c r="L2029" s="12"/>
      <c r="M2029" s="12"/>
      <c r="N2029" s="12"/>
      <c r="O2029" s="12"/>
      <c r="P2029" s="12"/>
      <c r="Q2029" s="12"/>
      <c r="R2029" s="12"/>
      <c r="S2029" s="12"/>
      <c r="T2029" s="12"/>
      <c r="U2029" s="12"/>
      <c r="V2029" s="12"/>
      <c r="W2029" s="12"/>
      <c r="X2029" s="12"/>
      <c r="Y2029" s="12"/>
      <c r="Z2029" s="12"/>
      <c r="AA2029" s="12"/>
      <c r="AB2029" s="12"/>
      <c r="AC2029" s="12"/>
      <c r="AD2029" s="12"/>
      <c r="AE2029" s="12"/>
      <c r="AF2029" s="12"/>
      <c r="AG2029" s="12"/>
      <c r="AH2029" s="12"/>
      <c r="AI2029" s="12"/>
      <c r="AJ2029" s="13"/>
      <c r="AK2029" s="12"/>
      <c r="AL2029" s="12"/>
      <c r="AM2029" s="14"/>
      <c r="AN2029" s="12"/>
      <c r="AO2029" s="12"/>
      <c r="AP2029" s="12"/>
      <c r="AQ2029" s="143"/>
      <c r="AR2029" s="12"/>
      <c r="AS2029" s="12"/>
      <c r="AT2029" s="12"/>
      <c r="AU2029" s="12"/>
      <c r="AV2029" s="12"/>
      <c r="AW2029" s="12"/>
      <c r="AX2029" s="12"/>
      <c r="AY2029" s="12"/>
      <c r="AZ2029" s="12"/>
      <c r="BA2029" s="12"/>
      <c r="BB2029" s="14"/>
      <c r="BC2029" s="14"/>
      <c r="BD2029" s="15"/>
      <c r="BE2029" s="137" t="s">
        <v>183</v>
      </c>
      <c r="BF2029" s="146"/>
      <c r="BG2029" s="146"/>
      <c r="BH2029" s="146"/>
      <c r="BI2029" s="146"/>
      <c r="BJ2029" s="146"/>
      <c r="BK2029" s="146"/>
      <c r="BL2029" s="146"/>
      <c r="BM2029" s="146"/>
      <c r="BN2029" s="146"/>
      <c r="BO2029" s="146"/>
      <c r="BP2029" s="146"/>
      <c r="BQ2029" s="146"/>
      <c r="BR2029" s="146"/>
      <c r="BS2029" s="146"/>
      <c r="BT2029" s="146"/>
      <c r="BU2029" s="146"/>
      <c r="BV2029" s="15"/>
      <c r="BW2029" s="15"/>
      <c r="BX2029" s="15"/>
      <c r="BY2029" s="15"/>
      <c r="BZ2029" s="15"/>
      <c r="CA2029" s="15"/>
      <c r="CB2029" s="15"/>
      <c r="CC2029" s="15"/>
      <c r="CD2029" s="15"/>
      <c r="CE2029" s="15"/>
      <c r="CF2029" s="15"/>
      <c r="CG2029" s="15"/>
      <c r="CH2029" s="15"/>
      <c r="CI2029" s="15"/>
      <c r="CJ2029" s="15"/>
      <c r="CK2029" s="15"/>
      <c r="CL2029" s="15"/>
      <c r="CM2029" s="15"/>
      <c r="CN2029" s="15"/>
      <c r="CO2029" s="15"/>
      <c r="CP2029" s="15"/>
      <c r="CQ2029" s="15"/>
      <c r="CR2029" s="15"/>
      <c r="CS2029" s="15"/>
      <c r="CT2029" s="15"/>
      <c r="CU2029" s="15"/>
      <c r="CV2029" s="15"/>
      <c r="CW2029" s="15"/>
      <c r="CX2029" s="15"/>
      <c r="CY2029" s="15"/>
      <c r="CZ2029" s="15"/>
      <c r="DA2029" s="15"/>
      <c r="DB2029" s="16"/>
      <c r="DC2029" s="16"/>
      <c r="DD2029" s="16"/>
      <c r="DE2029" s="16"/>
      <c r="DF2029" s="17"/>
      <c r="DG2029" s="16"/>
      <c r="DH2029" s="16"/>
      <c r="DI2029" s="16"/>
      <c r="DJ2029" s="16"/>
      <c r="DK2029" s="16"/>
      <c r="DL2029" s="16"/>
      <c r="DM2029" s="13"/>
      <c r="DN2029" s="16"/>
      <c r="DO2029" s="16"/>
      <c r="DP2029" s="16"/>
      <c r="DQ2029" s="16"/>
      <c r="DR2029" s="16"/>
      <c r="DS2029" s="16"/>
      <c r="DT2029" s="16"/>
      <c r="DU2029" s="16"/>
      <c r="DV2029" s="16"/>
      <c r="DW2029" s="16"/>
      <c r="DX2029" s="16"/>
      <c r="DY2029" s="16"/>
      <c r="DZ2029" s="17"/>
      <c r="EA2029" s="15"/>
      <c r="EB2029" s="15"/>
      <c r="EC2029" s="15"/>
      <c r="ED2029" s="15"/>
    </row>
    <row r="2030" spans="1:134" ht="15" customHeight="1" x14ac:dyDescent="0.3">
      <c r="A2030" s="12"/>
      <c r="B2030" s="12"/>
      <c r="C2030" s="12"/>
      <c r="D2030" s="12"/>
      <c r="E2030" s="12"/>
      <c r="F2030" s="12"/>
      <c r="G2030" s="12"/>
      <c r="H2030" s="12"/>
      <c r="I2030" s="12"/>
      <c r="J2030" s="12"/>
      <c r="K2030" s="12"/>
      <c r="L2030" s="12"/>
      <c r="M2030" s="12"/>
      <c r="N2030" s="12"/>
      <c r="O2030" s="12"/>
      <c r="P2030" s="12"/>
      <c r="Q2030" s="12"/>
      <c r="R2030" s="12"/>
      <c r="S2030" s="12"/>
      <c r="T2030" s="12"/>
      <c r="U2030" s="12"/>
      <c r="V2030" s="12"/>
      <c r="W2030" s="12"/>
      <c r="X2030" s="12"/>
      <c r="Y2030" s="12"/>
      <c r="Z2030" s="12"/>
      <c r="AA2030" s="12"/>
      <c r="AB2030" s="12"/>
      <c r="AC2030" s="12"/>
      <c r="AD2030" s="12"/>
      <c r="AE2030" s="12"/>
      <c r="AF2030" s="12"/>
      <c r="AG2030" s="12"/>
      <c r="AH2030" s="12"/>
      <c r="AI2030" s="12"/>
      <c r="AJ2030" s="13"/>
      <c r="AK2030" s="12"/>
      <c r="AL2030" s="12"/>
      <c r="AM2030" s="14"/>
      <c r="AN2030" s="12"/>
      <c r="AO2030" s="12"/>
      <c r="AP2030" s="12"/>
      <c r="AQ2030" s="143"/>
      <c r="AR2030" s="12"/>
      <c r="AS2030" s="12"/>
      <c r="AT2030" s="12"/>
      <c r="AU2030" s="12"/>
      <c r="AV2030" s="12"/>
      <c r="AW2030" s="12"/>
      <c r="AX2030" s="12"/>
      <c r="AY2030" s="12"/>
      <c r="AZ2030" s="12"/>
      <c r="BA2030" s="12"/>
      <c r="BB2030" s="14"/>
      <c r="BC2030" s="14"/>
      <c r="BD2030" s="15"/>
      <c r="BE2030" s="137" t="s">
        <v>183</v>
      </c>
      <c r="BF2030" s="146"/>
      <c r="BG2030" s="146"/>
      <c r="BH2030" s="146"/>
      <c r="BI2030" s="146"/>
      <c r="BJ2030" s="146"/>
      <c r="BK2030" s="146"/>
      <c r="BL2030" s="146"/>
      <c r="BM2030" s="146"/>
      <c r="BN2030" s="146"/>
      <c r="BO2030" s="146"/>
      <c r="BP2030" s="146"/>
      <c r="BQ2030" s="146"/>
      <c r="BR2030" s="146"/>
      <c r="BS2030" s="146"/>
      <c r="BT2030" s="146"/>
      <c r="BU2030" s="146"/>
      <c r="BV2030" s="15"/>
      <c r="BW2030" s="15"/>
      <c r="BX2030" s="15"/>
      <c r="BY2030" s="15"/>
      <c r="BZ2030" s="15"/>
      <c r="CA2030" s="15"/>
      <c r="CB2030" s="15"/>
      <c r="CC2030" s="15"/>
      <c r="CD2030" s="15"/>
      <c r="CE2030" s="15"/>
      <c r="CF2030" s="15"/>
      <c r="CG2030" s="15"/>
      <c r="CH2030" s="15"/>
      <c r="CI2030" s="15"/>
      <c r="CJ2030" s="15"/>
      <c r="CK2030" s="15"/>
      <c r="CL2030" s="15"/>
      <c r="CM2030" s="15"/>
      <c r="CN2030" s="15"/>
      <c r="CO2030" s="15"/>
      <c r="CP2030" s="15"/>
      <c r="CQ2030" s="15"/>
      <c r="CR2030" s="15"/>
      <c r="CS2030" s="15"/>
      <c r="CT2030" s="15"/>
      <c r="CU2030" s="15"/>
      <c r="CV2030" s="15"/>
      <c r="CW2030" s="15"/>
      <c r="CX2030" s="15"/>
      <c r="CY2030" s="15"/>
      <c r="CZ2030" s="15"/>
      <c r="DA2030" s="15"/>
      <c r="DB2030" s="16"/>
      <c r="DC2030" s="16"/>
      <c r="DD2030" s="16"/>
      <c r="DE2030" s="16"/>
      <c r="DF2030" s="17"/>
      <c r="DG2030" s="16"/>
      <c r="DH2030" s="16"/>
      <c r="DI2030" s="16"/>
      <c r="DJ2030" s="16"/>
      <c r="DK2030" s="16"/>
      <c r="DL2030" s="16"/>
      <c r="DM2030" s="13"/>
      <c r="DN2030" s="16"/>
      <c r="DO2030" s="16"/>
      <c r="DP2030" s="16"/>
      <c r="DQ2030" s="16"/>
      <c r="DR2030" s="16"/>
      <c r="DS2030" s="16"/>
      <c r="DT2030" s="16"/>
      <c r="DU2030" s="16"/>
      <c r="DV2030" s="16"/>
      <c r="DW2030" s="16"/>
      <c r="DX2030" s="16"/>
      <c r="DY2030" s="16"/>
      <c r="DZ2030" s="17"/>
      <c r="EA2030" s="15"/>
      <c r="EB2030" s="15"/>
      <c r="EC2030" s="15"/>
      <c r="ED2030" s="15"/>
    </row>
    <row r="2031" spans="1:134" ht="15" customHeight="1" x14ac:dyDescent="0.3">
      <c r="A2031" s="12"/>
      <c r="B2031" s="12"/>
      <c r="C2031" s="12"/>
      <c r="D2031" s="12"/>
      <c r="E2031" s="12"/>
      <c r="F2031" s="12"/>
      <c r="G2031" s="12"/>
      <c r="H2031" s="12"/>
      <c r="I2031" s="12"/>
      <c r="J2031" s="12"/>
      <c r="K2031" s="12"/>
      <c r="L2031" s="12"/>
      <c r="M2031" s="12"/>
      <c r="N2031" s="12"/>
      <c r="O2031" s="12"/>
      <c r="P2031" s="12"/>
      <c r="Q2031" s="12"/>
      <c r="R2031" s="12"/>
      <c r="S2031" s="12"/>
      <c r="T2031" s="12"/>
      <c r="U2031" s="12"/>
      <c r="V2031" s="12"/>
      <c r="W2031" s="12"/>
      <c r="X2031" s="12"/>
      <c r="Y2031" s="12"/>
      <c r="Z2031" s="12"/>
      <c r="AA2031" s="12"/>
      <c r="AB2031" s="12"/>
      <c r="AC2031" s="12"/>
      <c r="AD2031" s="12"/>
      <c r="AE2031" s="12"/>
      <c r="AF2031" s="12"/>
      <c r="AG2031" s="12"/>
      <c r="AH2031" s="12"/>
      <c r="AI2031" s="12"/>
      <c r="AJ2031" s="13"/>
      <c r="AK2031" s="12"/>
      <c r="AL2031" s="12"/>
      <c r="AM2031" s="14"/>
      <c r="AN2031" s="12"/>
      <c r="AO2031" s="12"/>
      <c r="AP2031" s="12"/>
      <c r="AQ2031" s="143"/>
      <c r="AR2031" s="12"/>
      <c r="AS2031" s="12"/>
      <c r="AT2031" s="12"/>
      <c r="AU2031" s="12"/>
      <c r="AV2031" s="12"/>
      <c r="AW2031" s="12"/>
      <c r="AX2031" s="12"/>
      <c r="AY2031" s="12"/>
      <c r="AZ2031" s="12"/>
      <c r="BA2031" s="12"/>
      <c r="BB2031" s="14"/>
      <c r="BC2031" s="14"/>
      <c r="BD2031" s="15"/>
      <c r="BE2031" s="137" t="s">
        <v>183</v>
      </c>
      <c r="BF2031" s="146"/>
      <c r="BG2031" s="146"/>
      <c r="BH2031" s="146"/>
      <c r="BI2031" s="146"/>
      <c r="BJ2031" s="146"/>
      <c r="BK2031" s="146"/>
      <c r="BL2031" s="146"/>
      <c r="BM2031" s="146"/>
      <c r="BN2031" s="146"/>
      <c r="BO2031" s="146"/>
      <c r="BP2031" s="146"/>
      <c r="BQ2031" s="146"/>
      <c r="BR2031" s="146"/>
      <c r="BS2031" s="146"/>
      <c r="BT2031" s="146"/>
      <c r="BU2031" s="146"/>
      <c r="BV2031" s="15"/>
      <c r="BW2031" s="15"/>
      <c r="BX2031" s="15"/>
      <c r="BY2031" s="15"/>
      <c r="BZ2031" s="15"/>
      <c r="CA2031" s="15"/>
      <c r="CB2031" s="15"/>
      <c r="CC2031" s="15"/>
      <c r="CD2031" s="15"/>
      <c r="CE2031" s="15"/>
      <c r="CF2031" s="15"/>
      <c r="CG2031" s="15"/>
      <c r="CH2031" s="15"/>
      <c r="CI2031" s="15"/>
      <c r="CJ2031" s="15"/>
      <c r="CK2031" s="15"/>
      <c r="CL2031" s="15"/>
      <c r="CM2031" s="15"/>
      <c r="CN2031" s="15"/>
      <c r="CO2031" s="15"/>
      <c r="CP2031" s="15"/>
      <c r="CQ2031" s="15"/>
      <c r="CR2031" s="15"/>
      <c r="CS2031" s="15"/>
      <c r="CT2031" s="15"/>
      <c r="CU2031" s="15"/>
      <c r="CV2031" s="15"/>
      <c r="CW2031" s="15"/>
      <c r="CX2031" s="15"/>
      <c r="CY2031" s="15"/>
      <c r="CZ2031" s="15"/>
      <c r="DA2031" s="15"/>
      <c r="DB2031" s="16"/>
      <c r="DC2031" s="16"/>
      <c r="DD2031" s="16"/>
      <c r="DE2031" s="16"/>
      <c r="DF2031" s="17"/>
      <c r="DG2031" s="16"/>
      <c r="DH2031" s="16"/>
      <c r="DI2031" s="16"/>
      <c r="DJ2031" s="16"/>
      <c r="DK2031" s="16"/>
      <c r="DL2031" s="16"/>
      <c r="DM2031" s="13"/>
      <c r="DN2031" s="16"/>
      <c r="DO2031" s="16"/>
      <c r="DP2031" s="16"/>
      <c r="DQ2031" s="16"/>
      <c r="DR2031" s="16"/>
      <c r="DS2031" s="16"/>
      <c r="DT2031" s="16"/>
      <c r="DU2031" s="16"/>
      <c r="DV2031" s="16"/>
      <c r="DW2031" s="16"/>
      <c r="DX2031" s="16"/>
      <c r="DY2031" s="16"/>
      <c r="DZ2031" s="17"/>
      <c r="EA2031" s="15"/>
      <c r="EB2031" s="15"/>
      <c r="EC2031" s="15"/>
      <c r="ED2031" s="15"/>
    </row>
    <row r="2032" spans="1:134" ht="15" customHeight="1" x14ac:dyDescent="0.3">
      <c r="A2032" s="12"/>
      <c r="B2032" s="12"/>
      <c r="C2032" s="12"/>
      <c r="D2032" s="12"/>
      <c r="E2032" s="12"/>
      <c r="F2032" s="12"/>
      <c r="G2032" s="12"/>
      <c r="H2032" s="12"/>
      <c r="I2032" s="12"/>
      <c r="J2032" s="12"/>
      <c r="K2032" s="12"/>
      <c r="L2032" s="12"/>
      <c r="M2032" s="12"/>
      <c r="N2032" s="12"/>
      <c r="O2032" s="12"/>
      <c r="P2032" s="12"/>
      <c r="Q2032" s="12"/>
      <c r="R2032" s="12"/>
      <c r="S2032" s="12"/>
      <c r="T2032" s="12"/>
      <c r="U2032" s="12"/>
      <c r="V2032" s="12"/>
      <c r="W2032" s="12"/>
      <c r="X2032" s="12"/>
      <c r="Y2032" s="12"/>
      <c r="Z2032" s="12"/>
      <c r="AA2032" s="12"/>
      <c r="AB2032" s="12"/>
      <c r="AC2032" s="12"/>
      <c r="AD2032" s="12"/>
      <c r="AE2032" s="12"/>
      <c r="AF2032" s="12"/>
      <c r="AG2032" s="12"/>
      <c r="AH2032" s="12"/>
      <c r="AI2032" s="12"/>
      <c r="AJ2032" s="13"/>
      <c r="AK2032" s="12"/>
      <c r="AL2032" s="12"/>
      <c r="AM2032" s="14"/>
      <c r="AN2032" s="12"/>
      <c r="AO2032" s="12"/>
      <c r="AP2032" s="12"/>
      <c r="AQ2032" s="143"/>
      <c r="AR2032" s="12"/>
      <c r="AS2032" s="12"/>
      <c r="AT2032" s="12"/>
      <c r="AU2032" s="12"/>
      <c r="AV2032" s="12"/>
      <c r="AW2032" s="12"/>
      <c r="AX2032" s="12"/>
      <c r="AY2032" s="12"/>
      <c r="AZ2032" s="12"/>
      <c r="BA2032" s="12"/>
      <c r="BB2032" s="14"/>
      <c r="BC2032" s="14"/>
      <c r="BD2032" s="15"/>
      <c r="BE2032" s="137" t="s">
        <v>183</v>
      </c>
      <c r="BF2032" s="146"/>
      <c r="BG2032" s="146"/>
      <c r="BH2032" s="146"/>
      <c r="BI2032" s="146"/>
      <c r="BJ2032" s="146"/>
      <c r="BK2032" s="146"/>
      <c r="BL2032" s="146"/>
      <c r="BM2032" s="146"/>
      <c r="BN2032" s="146"/>
      <c r="BO2032" s="146"/>
      <c r="BP2032" s="146"/>
      <c r="BQ2032" s="146"/>
      <c r="BR2032" s="146"/>
      <c r="BS2032" s="146"/>
      <c r="BT2032" s="146"/>
      <c r="BU2032" s="146"/>
      <c r="BV2032" s="15"/>
      <c r="BW2032" s="15"/>
      <c r="BX2032" s="15"/>
      <c r="BY2032" s="15"/>
      <c r="BZ2032" s="15"/>
      <c r="CA2032" s="15"/>
      <c r="CB2032" s="15"/>
      <c r="CC2032" s="15"/>
      <c r="CD2032" s="15"/>
      <c r="CE2032" s="15"/>
      <c r="CF2032" s="15"/>
      <c r="CG2032" s="15"/>
      <c r="CH2032" s="15"/>
      <c r="CI2032" s="15"/>
      <c r="CJ2032" s="15"/>
      <c r="CK2032" s="15"/>
      <c r="CL2032" s="15"/>
      <c r="CM2032" s="15"/>
      <c r="CN2032" s="15"/>
      <c r="CO2032" s="15"/>
      <c r="CP2032" s="15"/>
      <c r="CQ2032" s="15"/>
      <c r="CR2032" s="15"/>
      <c r="CS2032" s="15"/>
      <c r="CT2032" s="15"/>
      <c r="CU2032" s="15"/>
      <c r="CV2032" s="15"/>
      <c r="CW2032" s="15"/>
      <c r="CX2032" s="15"/>
      <c r="CY2032" s="15"/>
      <c r="CZ2032" s="15"/>
      <c r="DA2032" s="15"/>
      <c r="DB2032" s="16"/>
      <c r="DC2032" s="16"/>
      <c r="DD2032" s="16"/>
      <c r="DE2032" s="16"/>
      <c r="DF2032" s="17"/>
      <c r="DG2032" s="16"/>
      <c r="DH2032" s="16"/>
      <c r="DI2032" s="16"/>
      <c r="DJ2032" s="16"/>
      <c r="DK2032" s="16"/>
      <c r="DL2032" s="16"/>
      <c r="DM2032" s="13"/>
      <c r="DN2032" s="16"/>
      <c r="DO2032" s="16"/>
      <c r="DP2032" s="16"/>
      <c r="DQ2032" s="16"/>
      <c r="DR2032" s="16"/>
      <c r="DS2032" s="16"/>
      <c r="DT2032" s="16"/>
      <c r="DU2032" s="16"/>
      <c r="DV2032" s="16"/>
      <c r="DW2032" s="16"/>
      <c r="DX2032" s="16"/>
      <c r="DY2032" s="16"/>
      <c r="DZ2032" s="17"/>
      <c r="EA2032" s="15"/>
      <c r="EB2032" s="15"/>
      <c r="EC2032" s="15"/>
      <c r="ED2032" s="15"/>
    </row>
    <row r="2033" spans="1:134" ht="15" customHeight="1" x14ac:dyDescent="0.3">
      <c r="A2033" s="12"/>
      <c r="B2033" s="12"/>
      <c r="C2033" s="12"/>
      <c r="D2033" s="12"/>
      <c r="E2033" s="12"/>
      <c r="F2033" s="12"/>
      <c r="G2033" s="12"/>
      <c r="H2033" s="12"/>
      <c r="I2033" s="12"/>
      <c r="J2033" s="12"/>
      <c r="K2033" s="12"/>
      <c r="L2033" s="12"/>
      <c r="M2033" s="12"/>
      <c r="N2033" s="12"/>
      <c r="O2033" s="12"/>
      <c r="P2033" s="12"/>
      <c r="Q2033" s="12"/>
      <c r="R2033" s="12"/>
      <c r="S2033" s="12"/>
      <c r="T2033" s="12"/>
      <c r="U2033" s="12"/>
      <c r="V2033" s="12"/>
      <c r="W2033" s="12"/>
      <c r="X2033" s="12"/>
      <c r="Y2033" s="12"/>
      <c r="Z2033" s="12"/>
      <c r="AA2033" s="12"/>
      <c r="AB2033" s="12"/>
      <c r="AC2033" s="12"/>
      <c r="AD2033" s="12"/>
      <c r="AE2033" s="12"/>
      <c r="AF2033" s="12"/>
      <c r="AG2033" s="12"/>
      <c r="AH2033" s="12"/>
      <c r="AI2033" s="12"/>
      <c r="AJ2033" s="13"/>
      <c r="AK2033" s="12"/>
      <c r="AL2033" s="12"/>
      <c r="AM2033" s="14"/>
      <c r="AN2033" s="12"/>
      <c r="AO2033" s="12"/>
      <c r="AP2033" s="12"/>
      <c r="AQ2033" s="143"/>
      <c r="AR2033" s="12"/>
      <c r="AS2033" s="12"/>
      <c r="AT2033" s="12"/>
      <c r="AU2033" s="12"/>
      <c r="AV2033" s="12"/>
      <c r="AW2033" s="12"/>
      <c r="AX2033" s="12"/>
      <c r="AY2033" s="12"/>
      <c r="AZ2033" s="12"/>
      <c r="BA2033" s="12"/>
      <c r="BB2033" s="14"/>
      <c r="BC2033" s="14"/>
      <c r="BD2033" s="15"/>
      <c r="BE2033" s="137" t="s">
        <v>183</v>
      </c>
      <c r="BF2033" s="146"/>
      <c r="BG2033" s="146"/>
      <c r="BH2033" s="146"/>
      <c r="BI2033" s="146"/>
      <c r="BJ2033" s="146"/>
      <c r="BK2033" s="146"/>
      <c r="BL2033" s="146"/>
      <c r="BM2033" s="146"/>
      <c r="BN2033" s="146"/>
      <c r="BO2033" s="146"/>
      <c r="BP2033" s="146"/>
      <c r="BQ2033" s="146"/>
      <c r="BR2033" s="146"/>
      <c r="BS2033" s="146"/>
      <c r="BT2033" s="146"/>
      <c r="BU2033" s="146"/>
      <c r="BV2033" s="15"/>
      <c r="BW2033" s="15"/>
      <c r="BX2033" s="15"/>
      <c r="BY2033" s="15"/>
      <c r="BZ2033" s="15"/>
      <c r="CA2033" s="15"/>
      <c r="CB2033" s="15"/>
      <c r="CC2033" s="15"/>
      <c r="CD2033" s="15"/>
      <c r="CE2033" s="15"/>
      <c r="CF2033" s="15"/>
      <c r="CG2033" s="15"/>
      <c r="CH2033" s="15"/>
      <c r="CI2033" s="15"/>
      <c r="CJ2033" s="15"/>
      <c r="CK2033" s="15"/>
      <c r="CL2033" s="15"/>
      <c r="CM2033" s="15"/>
      <c r="CN2033" s="15"/>
      <c r="CO2033" s="15"/>
      <c r="CP2033" s="15"/>
      <c r="CQ2033" s="15"/>
      <c r="CR2033" s="15"/>
      <c r="CS2033" s="15"/>
      <c r="CT2033" s="15"/>
      <c r="CU2033" s="15"/>
      <c r="CV2033" s="15"/>
      <c r="CW2033" s="15"/>
      <c r="CX2033" s="15"/>
      <c r="CY2033" s="15"/>
      <c r="CZ2033" s="15"/>
      <c r="DA2033" s="15"/>
      <c r="DB2033" s="16"/>
      <c r="DC2033" s="16"/>
      <c r="DD2033" s="16"/>
      <c r="DE2033" s="16"/>
      <c r="DF2033" s="17"/>
      <c r="DG2033" s="16"/>
      <c r="DH2033" s="16"/>
      <c r="DI2033" s="16"/>
      <c r="DJ2033" s="16"/>
      <c r="DK2033" s="16"/>
      <c r="DL2033" s="16"/>
      <c r="DM2033" s="13"/>
      <c r="DN2033" s="16"/>
      <c r="DO2033" s="16"/>
      <c r="DP2033" s="16"/>
      <c r="DQ2033" s="16"/>
      <c r="DR2033" s="16"/>
      <c r="DS2033" s="16"/>
      <c r="DT2033" s="16"/>
      <c r="DU2033" s="16"/>
      <c r="DV2033" s="16"/>
      <c r="DW2033" s="16"/>
      <c r="DX2033" s="16"/>
      <c r="DY2033" s="16"/>
      <c r="DZ2033" s="17"/>
      <c r="EA2033" s="15"/>
      <c r="EB2033" s="15"/>
      <c r="EC2033" s="15"/>
      <c r="ED2033" s="15"/>
    </row>
    <row r="2034" spans="1:134" ht="15" customHeight="1" x14ac:dyDescent="0.3">
      <c r="A2034" s="12"/>
      <c r="B2034" s="12"/>
      <c r="C2034" s="12"/>
      <c r="D2034" s="12"/>
      <c r="E2034" s="12"/>
      <c r="F2034" s="12"/>
      <c r="G2034" s="12"/>
      <c r="H2034" s="12"/>
      <c r="I2034" s="12"/>
      <c r="J2034" s="12"/>
      <c r="K2034" s="12"/>
      <c r="L2034" s="12"/>
      <c r="M2034" s="12"/>
      <c r="N2034" s="12"/>
      <c r="O2034" s="12"/>
      <c r="P2034" s="12"/>
      <c r="Q2034" s="12"/>
      <c r="R2034" s="12"/>
      <c r="S2034" s="12"/>
      <c r="T2034" s="12"/>
      <c r="U2034" s="12"/>
      <c r="V2034" s="12"/>
      <c r="W2034" s="12"/>
      <c r="X2034" s="12"/>
      <c r="Y2034" s="12"/>
      <c r="Z2034" s="12"/>
      <c r="AA2034" s="12"/>
      <c r="AB2034" s="12"/>
      <c r="AC2034" s="12"/>
      <c r="AD2034" s="12"/>
      <c r="AE2034" s="12"/>
      <c r="AF2034" s="12"/>
      <c r="AG2034" s="12"/>
      <c r="AH2034" s="12"/>
      <c r="AI2034" s="12"/>
      <c r="AJ2034" s="13"/>
      <c r="AK2034" s="12"/>
      <c r="AL2034" s="12"/>
      <c r="AM2034" s="14"/>
      <c r="AN2034" s="12"/>
      <c r="AO2034" s="12"/>
      <c r="AP2034" s="12"/>
      <c r="AQ2034" s="143"/>
      <c r="AR2034" s="12"/>
      <c r="AS2034" s="12"/>
      <c r="AT2034" s="12"/>
      <c r="AU2034" s="12"/>
      <c r="AV2034" s="12"/>
      <c r="AW2034" s="12"/>
      <c r="AX2034" s="12"/>
      <c r="AY2034" s="12"/>
      <c r="AZ2034" s="12"/>
      <c r="BA2034" s="12"/>
      <c r="BB2034" s="14"/>
      <c r="BC2034" s="14"/>
      <c r="BD2034" s="15"/>
      <c r="BE2034" s="137" t="s">
        <v>183</v>
      </c>
      <c r="BF2034" s="146"/>
      <c r="BG2034" s="146"/>
      <c r="BH2034" s="146"/>
      <c r="BI2034" s="146"/>
      <c r="BJ2034" s="146"/>
      <c r="BK2034" s="146"/>
      <c r="BL2034" s="146"/>
      <c r="BM2034" s="146"/>
      <c r="BN2034" s="146"/>
      <c r="BO2034" s="146"/>
      <c r="BP2034" s="146"/>
      <c r="BQ2034" s="146"/>
      <c r="BR2034" s="146"/>
      <c r="BS2034" s="146"/>
      <c r="BT2034" s="146"/>
      <c r="BU2034" s="146"/>
      <c r="BV2034" s="15"/>
      <c r="BW2034" s="15"/>
      <c r="BX2034" s="15"/>
      <c r="BY2034" s="15"/>
      <c r="BZ2034" s="15"/>
      <c r="CA2034" s="15"/>
      <c r="CB2034" s="15"/>
      <c r="CC2034" s="15"/>
      <c r="CD2034" s="15"/>
      <c r="CE2034" s="15"/>
      <c r="CF2034" s="15"/>
      <c r="CG2034" s="15"/>
      <c r="CH2034" s="15"/>
      <c r="CI2034" s="15"/>
      <c r="CJ2034" s="15"/>
      <c r="CK2034" s="15"/>
      <c r="CL2034" s="15"/>
      <c r="CM2034" s="15"/>
      <c r="CN2034" s="15"/>
      <c r="CO2034" s="15"/>
      <c r="CP2034" s="15"/>
      <c r="CQ2034" s="15"/>
      <c r="CR2034" s="15"/>
      <c r="CS2034" s="15"/>
      <c r="CT2034" s="15"/>
      <c r="CU2034" s="15"/>
      <c r="CV2034" s="15"/>
      <c r="CW2034" s="15"/>
      <c r="CX2034" s="15"/>
      <c r="CY2034" s="15"/>
      <c r="CZ2034" s="15"/>
      <c r="DA2034" s="15"/>
      <c r="DB2034" s="16"/>
      <c r="DC2034" s="16"/>
      <c r="DD2034" s="16"/>
      <c r="DE2034" s="16"/>
      <c r="DF2034" s="17"/>
      <c r="DG2034" s="16"/>
      <c r="DH2034" s="16"/>
      <c r="DI2034" s="16"/>
      <c r="DJ2034" s="16"/>
      <c r="DK2034" s="16"/>
      <c r="DL2034" s="16"/>
      <c r="DM2034" s="13"/>
      <c r="DN2034" s="16"/>
      <c r="DO2034" s="16"/>
      <c r="DP2034" s="16"/>
      <c r="DQ2034" s="16"/>
      <c r="DR2034" s="16"/>
      <c r="DS2034" s="16"/>
      <c r="DT2034" s="16"/>
      <c r="DU2034" s="16"/>
      <c r="DV2034" s="16"/>
      <c r="DW2034" s="16"/>
      <c r="DX2034" s="16"/>
      <c r="DY2034" s="16"/>
      <c r="DZ2034" s="17"/>
      <c r="EA2034" s="15"/>
      <c r="EB2034" s="15"/>
      <c r="EC2034" s="15"/>
      <c r="ED2034" s="15"/>
    </row>
    <row r="2035" spans="1:134" ht="15" customHeight="1" x14ac:dyDescent="0.3">
      <c r="A2035" s="12"/>
      <c r="B2035" s="12"/>
      <c r="C2035" s="12"/>
      <c r="D2035" s="12"/>
      <c r="E2035" s="12"/>
      <c r="F2035" s="12"/>
      <c r="G2035" s="12"/>
      <c r="H2035" s="12"/>
      <c r="I2035" s="12"/>
      <c r="J2035" s="12"/>
      <c r="K2035" s="12"/>
      <c r="L2035" s="12"/>
      <c r="M2035" s="12"/>
      <c r="N2035" s="12"/>
      <c r="O2035" s="12"/>
      <c r="P2035" s="12"/>
      <c r="Q2035" s="12"/>
      <c r="R2035" s="12"/>
      <c r="S2035" s="12"/>
      <c r="T2035" s="12"/>
      <c r="U2035" s="12"/>
      <c r="V2035" s="12"/>
      <c r="W2035" s="12"/>
      <c r="X2035" s="12"/>
      <c r="Y2035" s="12"/>
      <c r="Z2035" s="12"/>
      <c r="AA2035" s="12"/>
      <c r="AB2035" s="12"/>
      <c r="AC2035" s="12"/>
      <c r="AD2035" s="12"/>
      <c r="AE2035" s="12"/>
      <c r="AF2035" s="12"/>
      <c r="AG2035" s="12"/>
      <c r="AH2035" s="12"/>
      <c r="AI2035" s="12"/>
      <c r="AJ2035" s="13"/>
      <c r="AK2035" s="12"/>
      <c r="AL2035" s="12"/>
      <c r="AM2035" s="14"/>
      <c r="AN2035" s="12"/>
      <c r="AO2035" s="12"/>
      <c r="AP2035" s="12"/>
      <c r="AQ2035" s="143"/>
      <c r="AR2035" s="12"/>
      <c r="AS2035" s="12"/>
      <c r="AT2035" s="12"/>
      <c r="AU2035" s="12"/>
      <c r="AV2035" s="12"/>
      <c r="AW2035" s="12"/>
      <c r="AX2035" s="12"/>
      <c r="AY2035" s="12"/>
      <c r="AZ2035" s="12"/>
      <c r="BA2035" s="12"/>
      <c r="BB2035" s="14"/>
      <c r="BC2035" s="14"/>
      <c r="BD2035" s="15"/>
      <c r="BE2035" s="137" t="s">
        <v>183</v>
      </c>
      <c r="BF2035" s="146"/>
      <c r="BG2035" s="146"/>
      <c r="BH2035" s="146"/>
      <c r="BI2035" s="146"/>
      <c r="BJ2035" s="146"/>
      <c r="BK2035" s="146"/>
      <c r="BL2035" s="146"/>
      <c r="BM2035" s="146"/>
      <c r="BN2035" s="146"/>
      <c r="BO2035" s="146"/>
      <c r="BP2035" s="146"/>
      <c r="BQ2035" s="146"/>
      <c r="BR2035" s="146"/>
      <c r="BS2035" s="146"/>
      <c r="BT2035" s="146"/>
      <c r="BU2035" s="146"/>
      <c r="BV2035" s="15"/>
      <c r="BW2035" s="15"/>
      <c r="BX2035" s="15"/>
      <c r="BY2035" s="15"/>
      <c r="BZ2035" s="15"/>
      <c r="CA2035" s="15"/>
      <c r="CB2035" s="15"/>
      <c r="CC2035" s="15"/>
      <c r="CD2035" s="15"/>
      <c r="CE2035" s="15"/>
      <c r="CF2035" s="15"/>
      <c r="CG2035" s="15"/>
      <c r="CH2035" s="15"/>
      <c r="CI2035" s="15"/>
      <c r="CJ2035" s="15"/>
      <c r="CK2035" s="15"/>
      <c r="CL2035" s="15"/>
      <c r="CM2035" s="15"/>
      <c r="CN2035" s="15"/>
      <c r="CO2035" s="15"/>
      <c r="CP2035" s="15"/>
      <c r="CQ2035" s="15"/>
      <c r="CR2035" s="15"/>
      <c r="CS2035" s="15"/>
      <c r="CT2035" s="15"/>
      <c r="CU2035" s="15"/>
      <c r="CV2035" s="15"/>
      <c r="CW2035" s="15"/>
      <c r="CX2035" s="15"/>
      <c r="CY2035" s="15"/>
      <c r="CZ2035" s="15"/>
      <c r="DA2035" s="15"/>
      <c r="DB2035" s="16"/>
      <c r="DC2035" s="16"/>
      <c r="DD2035" s="16"/>
      <c r="DE2035" s="16"/>
      <c r="DF2035" s="17"/>
      <c r="DG2035" s="16"/>
      <c r="DH2035" s="16"/>
      <c r="DI2035" s="16"/>
      <c r="DJ2035" s="16"/>
      <c r="DK2035" s="16"/>
      <c r="DL2035" s="16"/>
      <c r="DM2035" s="13"/>
      <c r="DN2035" s="16"/>
      <c r="DO2035" s="16"/>
      <c r="DP2035" s="16"/>
      <c r="DQ2035" s="16"/>
      <c r="DR2035" s="16"/>
      <c r="DS2035" s="16"/>
      <c r="DT2035" s="16"/>
      <c r="DU2035" s="16"/>
      <c r="DV2035" s="16"/>
      <c r="DW2035" s="16"/>
      <c r="DX2035" s="16"/>
      <c r="DY2035" s="16"/>
      <c r="DZ2035" s="17"/>
      <c r="EA2035" s="15"/>
      <c r="EB2035" s="15"/>
      <c r="EC2035" s="15"/>
      <c r="ED2035" s="15"/>
    </row>
    <row r="2036" spans="1:134" ht="15" customHeight="1" x14ac:dyDescent="0.3">
      <c r="A2036" s="12"/>
      <c r="B2036" s="12"/>
      <c r="C2036" s="12"/>
      <c r="D2036" s="12"/>
      <c r="E2036" s="12"/>
      <c r="F2036" s="12"/>
      <c r="G2036" s="12"/>
      <c r="H2036" s="12"/>
      <c r="I2036" s="12"/>
      <c r="J2036" s="12"/>
      <c r="K2036" s="12"/>
      <c r="L2036" s="12"/>
      <c r="M2036" s="12"/>
      <c r="N2036" s="12"/>
      <c r="O2036" s="12"/>
      <c r="P2036" s="12"/>
      <c r="Q2036" s="12"/>
      <c r="R2036" s="12"/>
      <c r="S2036" s="12"/>
      <c r="T2036" s="12"/>
      <c r="U2036" s="12"/>
      <c r="V2036" s="12"/>
      <c r="W2036" s="12"/>
      <c r="X2036" s="12"/>
      <c r="Y2036" s="12"/>
      <c r="Z2036" s="12"/>
      <c r="AA2036" s="12"/>
      <c r="AB2036" s="12"/>
      <c r="AC2036" s="12"/>
      <c r="AD2036" s="12"/>
      <c r="AE2036" s="12"/>
      <c r="AF2036" s="12"/>
      <c r="AG2036" s="12"/>
      <c r="AH2036" s="12"/>
      <c r="AI2036" s="12"/>
      <c r="AJ2036" s="13"/>
      <c r="AK2036" s="12"/>
      <c r="AL2036" s="12"/>
      <c r="AM2036" s="14"/>
      <c r="AN2036" s="12"/>
      <c r="AO2036" s="12"/>
      <c r="AP2036" s="12"/>
      <c r="AQ2036" s="143"/>
      <c r="AR2036" s="12"/>
      <c r="AS2036" s="12"/>
      <c r="AT2036" s="12"/>
      <c r="AU2036" s="12"/>
      <c r="AV2036" s="12"/>
      <c r="AW2036" s="12"/>
      <c r="AX2036" s="12"/>
      <c r="AY2036" s="12"/>
      <c r="AZ2036" s="12"/>
      <c r="BA2036" s="12"/>
      <c r="BB2036" s="14"/>
      <c r="BC2036" s="14"/>
      <c r="BD2036" s="15"/>
      <c r="BE2036" s="137" t="s">
        <v>183</v>
      </c>
      <c r="BF2036" s="146"/>
      <c r="BG2036" s="146"/>
      <c r="BH2036" s="146"/>
      <c r="BI2036" s="146"/>
      <c r="BJ2036" s="146"/>
      <c r="BK2036" s="146"/>
      <c r="BL2036" s="146"/>
      <c r="BM2036" s="146"/>
      <c r="BN2036" s="146"/>
      <c r="BO2036" s="146"/>
      <c r="BP2036" s="146"/>
      <c r="BQ2036" s="146"/>
      <c r="BR2036" s="146"/>
      <c r="BS2036" s="146"/>
      <c r="BT2036" s="146"/>
      <c r="BU2036" s="146"/>
      <c r="BV2036" s="15"/>
      <c r="BW2036" s="15"/>
      <c r="BX2036" s="15"/>
      <c r="BY2036" s="15"/>
      <c r="BZ2036" s="15"/>
      <c r="CA2036" s="15"/>
      <c r="CB2036" s="15"/>
      <c r="CC2036" s="15"/>
      <c r="CD2036" s="15"/>
      <c r="CE2036" s="15"/>
      <c r="CF2036" s="15"/>
      <c r="CG2036" s="15"/>
      <c r="CH2036" s="15"/>
      <c r="CI2036" s="15"/>
      <c r="CJ2036" s="15"/>
      <c r="CK2036" s="15"/>
      <c r="CL2036" s="15"/>
      <c r="CM2036" s="15"/>
      <c r="CN2036" s="15"/>
      <c r="CO2036" s="15"/>
      <c r="CP2036" s="15"/>
      <c r="CQ2036" s="15"/>
      <c r="CR2036" s="15"/>
      <c r="CS2036" s="15"/>
      <c r="CT2036" s="15"/>
      <c r="CU2036" s="15"/>
      <c r="CV2036" s="15"/>
      <c r="CW2036" s="15"/>
      <c r="CX2036" s="15"/>
      <c r="CY2036" s="15"/>
      <c r="CZ2036" s="15"/>
      <c r="DA2036" s="15"/>
      <c r="DB2036" s="16"/>
      <c r="DC2036" s="16"/>
      <c r="DD2036" s="16"/>
      <c r="DE2036" s="16"/>
      <c r="DF2036" s="17"/>
      <c r="DG2036" s="16"/>
      <c r="DH2036" s="16"/>
      <c r="DI2036" s="16"/>
      <c r="DJ2036" s="16"/>
      <c r="DK2036" s="16"/>
      <c r="DL2036" s="16"/>
      <c r="DM2036" s="13"/>
      <c r="DN2036" s="16"/>
      <c r="DO2036" s="16"/>
      <c r="DP2036" s="16"/>
      <c r="DQ2036" s="16"/>
      <c r="DR2036" s="16"/>
      <c r="DS2036" s="16"/>
      <c r="DT2036" s="16"/>
      <c r="DU2036" s="16"/>
      <c r="DV2036" s="16"/>
      <c r="DW2036" s="16"/>
      <c r="DX2036" s="16"/>
      <c r="DY2036" s="16"/>
      <c r="DZ2036" s="17"/>
      <c r="EA2036" s="15"/>
      <c r="EB2036" s="15"/>
      <c r="EC2036" s="15"/>
      <c r="ED2036" s="15"/>
    </row>
    <row r="2037" spans="1:134" ht="15" customHeight="1" x14ac:dyDescent="0.3">
      <c r="A2037" s="12"/>
      <c r="B2037" s="12"/>
      <c r="C2037" s="12"/>
      <c r="D2037" s="12"/>
      <c r="E2037" s="12"/>
      <c r="F2037" s="12"/>
      <c r="G2037" s="12"/>
      <c r="H2037" s="12"/>
      <c r="I2037" s="12"/>
      <c r="J2037" s="12"/>
      <c r="K2037" s="12"/>
      <c r="L2037" s="12"/>
      <c r="M2037" s="12"/>
      <c r="N2037" s="12"/>
      <c r="O2037" s="12"/>
      <c r="P2037" s="12"/>
      <c r="Q2037" s="12"/>
      <c r="R2037" s="12"/>
      <c r="S2037" s="12"/>
      <c r="T2037" s="12"/>
      <c r="U2037" s="12"/>
      <c r="V2037" s="12"/>
      <c r="W2037" s="12"/>
      <c r="X2037" s="12"/>
      <c r="Y2037" s="12"/>
      <c r="Z2037" s="12"/>
      <c r="AA2037" s="12"/>
      <c r="AB2037" s="12"/>
      <c r="AC2037" s="12"/>
      <c r="AD2037" s="12"/>
      <c r="AE2037" s="12"/>
      <c r="AF2037" s="12"/>
      <c r="AG2037" s="12"/>
      <c r="AH2037" s="12"/>
      <c r="AI2037" s="12"/>
      <c r="AJ2037" s="13"/>
      <c r="AK2037" s="12"/>
      <c r="AL2037" s="12"/>
      <c r="AM2037" s="14"/>
      <c r="AN2037" s="12"/>
      <c r="AO2037" s="12"/>
      <c r="AP2037" s="12"/>
      <c r="AQ2037" s="143"/>
      <c r="AR2037" s="12"/>
      <c r="AS2037" s="12"/>
      <c r="AT2037" s="12"/>
      <c r="AU2037" s="12"/>
      <c r="AV2037" s="12"/>
      <c r="AW2037" s="12"/>
      <c r="AX2037" s="12"/>
      <c r="AY2037" s="12"/>
      <c r="AZ2037" s="12"/>
      <c r="BA2037" s="12"/>
      <c r="BB2037" s="14"/>
      <c r="BC2037" s="14"/>
      <c r="BD2037" s="15"/>
      <c r="BE2037" s="137" t="s">
        <v>183</v>
      </c>
      <c r="BF2037" s="146"/>
      <c r="BG2037" s="146"/>
      <c r="BH2037" s="146"/>
      <c r="BI2037" s="146"/>
      <c r="BJ2037" s="146"/>
      <c r="BK2037" s="146"/>
      <c r="BL2037" s="146"/>
      <c r="BM2037" s="146"/>
      <c r="BN2037" s="146"/>
      <c r="BO2037" s="146"/>
      <c r="BP2037" s="146"/>
      <c r="BQ2037" s="146"/>
      <c r="BR2037" s="146"/>
      <c r="BS2037" s="146"/>
      <c r="BT2037" s="146"/>
      <c r="BU2037" s="146"/>
      <c r="BV2037" s="15"/>
      <c r="BW2037" s="15"/>
      <c r="BX2037" s="15"/>
      <c r="BY2037" s="15"/>
      <c r="BZ2037" s="15"/>
      <c r="CA2037" s="15"/>
      <c r="CB2037" s="15"/>
      <c r="CC2037" s="15"/>
      <c r="CD2037" s="15"/>
      <c r="CE2037" s="15"/>
      <c r="CF2037" s="15"/>
      <c r="CG2037" s="15"/>
      <c r="CH2037" s="15"/>
      <c r="CI2037" s="15"/>
      <c r="CJ2037" s="15"/>
      <c r="CK2037" s="15"/>
      <c r="CL2037" s="15"/>
      <c r="CM2037" s="15"/>
      <c r="CN2037" s="15"/>
      <c r="CO2037" s="15"/>
      <c r="CP2037" s="15"/>
      <c r="CQ2037" s="15"/>
      <c r="CR2037" s="15"/>
      <c r="CS2037" s="15"/>
      <c r="CT2037" s="15"/>
      <c r="CU2037" s="15"/>
      <c r="CV2037" s="15"/>
      <c r="CW2037" s="15"/>
      <c r="CX2037" s="15"/>
      <c r="CY2037" s="15"/>
      <c r="CZ2037" s="15"/>
      <c r="DA2037" s="15"/>
      <c r="DB2037" s="16"/>
      <c r="DC2037" s="16"/>
      <c r="DD2037" s="16"/>
      <c r="DE2037" s="16"/>
      <c r="DF2037" s="17"/>
      <c r="DG2037" s="16"/>
      <c r="DH2037" s="16"/>
      <c r="DI2037" s="16"/>
      <c r="DJ2037" s="16"/>
      <c r="DK2037" s="16"/>
      <c r="DL2037" s="16"/>
      <c r="DM2037" s="13"/>
      <c r="DN2037" s="16"/>
      <c r="DO2037" s="16"/>
      <c r="DP2037" s="16"/>
      <c r="DQ2037" s="16"/>
      <c r="DR2037" s="16"/>
      <c r="DS2037" s="16"/>
      <c r="DT2037" s="16"/>
      <c r="DU2037" s="16"/>
      <c r="DV2037" s="16"/>
      <c r="DW2037" s="16"/>
      <c r="DX2037" s="16"/>
      <c r="DY2037" s="16"/>
      <c r="DZ2037" s="17"/>
      <c r="EA2037" s="15"/>
      <c r="EB2037" s="15"/>
      <c r="EC2037" s="15"/>
      <c r="ED2037" s="15"/>
    </row>
    <row r="2038" spans="1:134" ht="15" customHeight="1" x14ac:dyDescent="0.3">
      <c r="A2038" s="12"/>
      <c r="B2038" s="12"/>
      <c r="C2038" s="12"/>
      <c r="D2038" s="12"/>
      <c r="E2038" s="12"/>
      <c r="F2038" s="12"/>
      <c r="G2038" s="12"/>
      <c r="H2038" s="12"/>
      <c r="I2038" s="12"/>
      <c r="J2038" s="12"/>
      <c r="K2038" s="12"/>
      <c r="L2038" s="12"/>
      <c r="M2038" s="12"/>
      <c r="N2038" s="12"/>
      <c r="O2038" s="12"/>
      <c r="P2038" s="12"/>
      <c r="Q2038" s="12"/>
      <c r="R2038" s="12"/>
      <c r="S2038" s="12"/>
      <c r="T2038" s="12"/>
      <c r="U2038" s="12"/>
      <c r="V2038" s="12"/>
      <c r="W2038" s="12"/>
      <c r="X2038" s="12"/>
      <c r="Y2038" s="12"/>
      <c r="Z2038" s="12"/>
      <c r="AA2038" s="12"/>
      <c r="AB2038" s="12"/>
      <c r="AC2038" s="12"/>
      <c r="AD2038" s="12"/>
      <c r="AE2038" s="12"/>
      <c r="AF2038" s="12"/>
      <c r="AG2038" s="12"/>
      <c r="AH2038" s="12"/>
      <c r="AI2038" s="12"/>
      <c r="AJ2038" s="13"/>
      <c r="AK2038" s="12"/>
      <c r="AL2038" s="12"/>
      <c r="AM2038" s="14"/>
      <c r="AN2038" s="12"/>
      <c r="AO2038" s="12"/>
      <c r="AP2038" s="12"/>
      <c r="AQ2038" s="143"/>
      <c r="AR2038" s="12"/>
      <c r="AS2038" s="12"/>
      <c r="AT2038" s="12"/>
      <c r="AU2038" s="12"/>
      <c r="AV2038" s="12"/>
      <c r="AW2038" s="12"/>
      <c r="AX2038" s="12"/>
      <c r="AY2038" s="12"/>
      <c r="AZ2038" s="12"/>
      <c r="BA2038" s="12"/>
      <c r="BB2038" s="14"/>
      <c r="BC2038" s="14"/>
      <c r="BD2038" s="15"/>
      <c r="BE2038" s="137" t="s">
        <v>183</v>
      </c>
      <c r="BF2038" s="146"/>
      <c r="BG2038" s="146"/>
      <c r="BH2038" s="146"/>
      <c r="BI2038" s="146"/>
      <c r="BJ2038" s="146"/>
      <c r="BK2038" s="146"/>
      <c r="BL2038" s="146"/>
      <c r="BM2038" s="146"/>
      <c r="BN2038" s="146"/>
      <c r="BO2038" s="146"/>
      <c r="BP2038" s="146"/>
      <c r="BQ2038" s="146"/>
      <c r="BR2038" s="146"/>
      <c r="BS2038" s="146"/>
      <c r="BT2038" s="146"/>
      <c r="BU2038" s="146"/>
      <c r="BV2038" s="15"/>
      <c r="BW2038" s="15"/>
      <c r="BX2038" s="15"/>
      <c r="BY2038" s="15"/>
      <c r="BZ2038" s="15"/>
      <c r="CA2038" s="15"/>
      <c r="CB2038" s="15"/>
      <c r="CC2038" s="15"/>
      <c r="CD2038" s="15"/>
      <c r="CE2038" s="15"/>
      <c r="CF2038" s="15"/>
      <c r="CG2038" s="15"/>
      <c r="CH2038" s="15"/>
      <c r="CI2038" s="15"/>
      <c r="CJ2038" s="15"/>
      <c r="CK2038" s="15"/>
      <c r="CL2038" s="15"/>
      <c r="CM2038" s="15"/>
      <c r="CN2038" s="15"/>
      <c r="CO2038" s="15"/>
      <c r="CP2038" s="15"/>
      <c r="CQ2038" s="15"/>
      <c r="CR2038" s="15"/>
      <c r="CS2038" s="15"/>
      <c r="CT2038" s="15"/>
      <c r="CU2038" s="15"/>
      <c r="CV2038" s="15"/>
      <c r="CW2038" s="15"/>
      <c r="CX2038" s="15"/>
      <c r="CY2038" s="15"/>
      <c r="CZ2038" s="15"/>
      <c r="DA2038" s="15"/>
      <c r="DB2038" s="16"/>
      <c r="DC2038" s="16"/>
      <c r="DD2038" s="16"/>
      <c r="DE2038" s="16"/>
      <c r="DF2038" s="17"/>
      <c r="DG2038" s="16"/>
      <c r="DH2038" s="16"/>
      <c r="DI2038" s="16"/>
      <c r="DJ2038" s="16"/>
      <c r="DK2038" s="16"/>
      <c r="DL2038" s="16"/>
      <c r="DM2038" s="13"/>
      <c r="DN2038" s="16"/>
      <c r="DO2038" s="16"/>
      <c r="DP2038" s="16"/>
      <c r="DQ2038" s="16"/>
      <c r="DR2038" s="16"/>
      <c r="DS2038" s="16"/>
      <c r="DT2038" s="16"/>
      <c r="DU2038" s="16"/>
      <c r="DV2038" s="16"/>
      <c r="DW2038" s="16"/>
      <c r="DX2038" s="16"/>
      <c r="DY2038" s="16"/>
      <c r="DZ2038" s="17"/>
      <c r="EA2038" s="15"/>
      <c r="EB2038" s="15"/>
      <c r="EC2038" s="15"/>
      <c r="ED2038" s="15"/>
    </row>
    <row r="2039" spans="1:134" ht="15" customHeight="1" x14ac:dyDescent="0.3">
      <c r="A2039" s="12"/>
      <c r="B2039" s="12"/>
      <c r="C2039" s="12"/>
      <c r="D2039" s="12"/>
      <c r="E2039" s="12"/>
      <c r="F2039" s="12"/>
      <c r="G2039" s="12"/>
      <c r="H2039" s="12"/>
      <c r="I2039" s="12"/>
      <c r="J2039" s="12"/>
      <c r="K2039" s="12"/>
      <c r="L2039" s="12"/>
      <c r="M2039" s="12"/>
      <c r="N2039" s="12"/>
      <c r="O2039" s="12"/>
      <c r="P2039" s="12"/>
      <c r="Q2039" s="12"/>
      <c r="R2039" s="12"/>
      <c r="S2039" s="12"/>
      <c r="T2039" s="12"/>
      <c r="U2039" s="12"/>
      <c r="V2039" s="12"/>
      <c r="W2039" s="12"/>
      <c r="X2039" s="12"/>
      <c r="Y2039" s="12"/>
      <c r="Z2039" s="12"/>
      <c r="AA2039" s="12"/>
      <c r="AB2039" s="12"/>
      <c r="AC2039" s="12"/>
      <c r="AD2039" s="12"/>
      <c r="AE2039" s="12"/>
      <c r="AF2039" s="12"/>
      <c r="AG2039" s="12"/>
      <c r="AH2039" s="12"/>
      <c r="AI2039" s="12"/>
      <c r="AJ2039" s="13"/>
      <c r="AK2039" s="12"/>
      <c r="AL2039" s="12"/>
      <c r="AM2039" s="14"/>
      <c r="AN2039" s="12"/>
      <c r="AO2039" s="12"/>
      <c r="AP2039" s="12"/>
      <c r="AQ2039" s="143"/>
      <c r="AR2039" s="12"/>
      <c r="AS2039" s="12"/>
      <c r="AT2039" s="12"/>
      <c r="AU2039" s="12"/>
      <c r="AV2039" s="12"/>
      <c r="AW2039" s="12"/>
      <c r="AX2039" s="12"/>
      <c r="AY2039" s="12"/>
      <c r="AZ2039" s="12"/>
      <c r="BA2039" s="12"/>
      <c r="BB2039" s="14"/>
      <c r="BC2039" s="14"/>
      <c r="BD2039" s="15"/>
      <c r="BE2039" s="137" t="s">
        <v>183</v>
      </c>
      <c r="BF2039" s="146"/>
      <c r="BG2039" s="146"/>
      <c r="BH2039" s="146"/>
      <c r="BI2039" s="146"/>
      <c r="BJ2039" s="146"/>
      <c r="BK2039" s="146"/>
      <c r="BL2039" s="146"/>
      <c r="BM2039" s="146"/>
      <c r="BN2039" s="146"/>
      <c r="BO2039" s="146"/>
      <c r="BP2039" s="146"/>
      <c r="BQ2039" s="146"/>
      <c r="BR2039" s="146"/>
      <c r="BS2039" s="146"/>
      <c r="BT2039" s="146"/>
      <c r="BU2039" s="146"/>
      <c r="BV2039" s="15"/>
      <c r="BW2039" s="15"/>
      <c r="BX2039" s="15"/>
      <c r="BY2039" s="15"/>
      <c r="BZ2039" s="15"/>
      <c r="CA2039" s="15"/>
      <c r="CB2039" s="15"/>
      <c r="CC2039" s="15"/>
      <c r="CD2039" s="15"/>
      <c r="CE2039" s="15"/>
      <c r="CF2039" s="15"/>
      <c r="CG2039" s="15"/>
      <c r="CH2039" s="15"/>
      <c r="CI2039" s="15"/>
      <c r="CJ2039" s="15"/>
      <c r="CK2039" s="15"/>
      <c r="CL2039" s="15"/>
      <c r="CM2039" s="15"/>
      <c r="CN2039" s="15"/>
      <c r="CO2039" s="15"/>
      <c r="CP2039" s="15"/>
      <c r="CQ2039" s="15"/>
      <c r="CR2039" s="15"/>
      <c r="CS2039" s="15"/>
      <c r="CT2039" s="15"/>
      <c r="CU2039" s="15"/>
      <c r="CV2039" s="15"/>
      <c r="CW2039" s="15"/>
      <c r="CX2039" s="15"/>
      <c r="CY2039" s="15"/>
      <c r="CZ2039" s="15"/>
      <c r="DA2039" s="15"/>
      <c r="DB2039" s="16"/>
      <c r="DC2039" s="16"/>
      <c r="DD2039" s="16"/>
      <c r="DE2039" s="16"/>
      <c r="DF2039" s="17"/>
      <c r="DG2039" s="16"/>
      <c r="DH2039" s="16"/>
      <c r="DI2039" s="16"/>
      <c r="DJ2039" s="16"/>
      <c r="DK2039" s="16"/>
      <c r="DL2039" s="16"/>
      <c r="DM2039" s="13"/>
      <c r="DN2039" s="16"/>
      <c r="DO2039" s="16"/>
      <c r="DP2039" s="16"/>
      <c r="DQ2039" s="16"/>
      <c r="DR2039" s="16"/>
      <c r="DS2039" s="16"/>
      <c r="DT2039" s="16"/>
      <c r="DU2039" s="16"/>
      <c r="DV2039" s="16"/>
      <c r="DW2039" s="16"/>
      <c r="DX2039" s="16"/>
      <c r="DY2039" s="16"/>
      <c r="DZ2039" s="17"/>
      <c r="EA2039" s="15"/>
      <c r="EB2039" s="15"/>
      <c r="EC2039" s="15"/>
      <c r="ED2039" s="15"/>
    </row>
    <row r="2040" spans="1:134" ht="15" customHeight="1" x14ac:dyDescent="0.3">
      <c r="A2040" s="12"/>
      <c r="B2040" s="12"/>
      <c r="C2040" s="12"/>
      <c r="D2040" s="12"/>
      <c r="E2040" s="12"/>
      <c r="F2040" s="12"/>
      <c r="G2040" s="12"/>
      <c r="H2040" s="12"/>
      <c r="I2040" s="12"/>
      <c r="J2040" s="12"/>
      <c r="K2040" s="12"/>
      <c r="L2040" s="12"/>
      <c r="M2040" s="12"/>
      <c r="N2040" s="12"/>
      <c r="O2040" s="12"/>
      <c r="P2040" s="12"/>
      <c r="Q2040" s="12"/>
      <c r="R2040" s="12"/>
      <c r="S2040" s="12"/>
      <c r="T2040" s="12"/>
      <c r="U2040" s="12"/>
      <c r="V2040" s="12"/>
      <c r="W2040" s="12"/>
      <c r="X2040" s="12"/>
      <c r="Y2040" s="12"/>
      <c r="Z2040" s="12"/>
      <c r="AA2040" s="12"/>
      <c r="AB2040" s="12"/>
      <c r="AC2040" s="12"/>
      <c r="AD2040" s="12"/>
      <c r="AE2040" s="12"/>
      <c r="AF2040" s="12"/>
      <c r="AG2040" s="12"/>
      <c r="AH2040" s="12"/>
      <c r="AI2040" s="12"/>
      <c r="AJ2040" s="13"/>
      <c r="AK2040" s="12"/>
      <c r="AL2040" s="12"/>
      <c r="AM2040" s="14"/>
      <c r="AN2040" s="12"/>
      <c r="AO2040" s="12"/>
      <c r="AP2040" s="12"/>
      <c r="AQ2040" s="143"/>
      <c r="AR2040" s="12"/>
      <c r="AS2040" s="12"/>
      <c r="AT2040" s="12"/>
      <c r="AU2040" s="12"/>
      <c r="AV2040" s="12"/>
      <c r="AW2040" s="12"/>
      <c r="AX2040" s="12"/>
      <c r="AY2040" s="12"/>
      <c r="AZ2040" s="12"/>
      <c r="BA2040" s="12"/>
      <c r="BB2040" s="14"/>
      <c r="BC2040" s="14"/>
      <c r="BD2040" s="15"/>
      <c r="BE2040" s="137" t="s">
        <v>183</v>
      </c>
      <c r="BF2040" s="146"/>
      <c r="BG2040" s="146"/>
      <c r="BH2040" s="146"/>
      <c r="BI2040" s="146"/>
      <c r="BJ2040" s="146"/>
      <c r="BK2040" s="146"/>
      <c r="BL2040" s="146"/>
      <c r="BM2040" s="146"/>
      <c r="BN2040" s="146"/>
      <c r="BO2040" s="146"/>
      <c r="BP2040" s="146"/>
      <c r="BQ2040" s="146"/>
      <c r="BR2040" s="146"/>
      <c r="BS2040" s="146"/>
      <c r="BT2040" s="146"/>
      <c r="BU2040" s="146"/>
      <c r="BV2040" s="15"/>
      <c r="BW2040" s="15"/>
      <c r="BX2040" s="15"/>
      <c r="BY2040" s="15"/>
      <c r="BZ2040" s="15"/>
      <c r="CA2040" s="15"/>
      <c r="CB2040" s="15"/>
      <c r="CC2040" s="15"/>
      <c r="CD2040" s="15"/>
      <c r="CE2040" s="15"/>
      <c r="CF2040" s="15"/>
      <c r="CG2040" s="15"/>
      <c r="CH2040" s="15"/>
      <c r="CI2040" s="15"/>
      <c r="CJ2040" s="15"/>
      <c r="CK2040" s="15"/>
      <c r="CL2040" s="15"/>
      <c r="CM2040" s="15"/>
      <c r="CN2040" s="15"/>
      <c r="CO2040" s="15"/>
      <c r="CP2040" s="15"/>
      <c r="CQ2040" s="15"/>
      <c r="CR2040" s="15"/>
      <c r="CS2040" s="15"/>
      <c r="CT2040" s="15"/>
      <c r="CU2040" s="15"/>
      <c r="CV2040" s="15"/>
      <c r="CW2040" s="15"/>
      <c r="CX2040" s="15"/>
      <c r="CY2040" s="15"/>
      <c r="CZ2040" s="15"/>
      <c r="DA2040" s="15"/>
      <c r="DB2040" s="16"/>
      <c r="DC2040" s="16"/>
      <c r="DD2040" s="16"/>
      <c r="DE2040" s="16"/>
      <c r="DF2040" s="17"/>
      <c r="DG2040" s="16"/>
      <c r="DH2040" s="16"/>
      <c r="DI2040" s="16"/>
      <c r="DJ2040" s="16"/>
      <c r="DK2040" s="16"/>
      <c r="DL2040" s="16"/>
      <c r="DM2040" s="13"/>
      <c r="DN2040" s="16"/>
      <c r="DO2040" s="16"/>
      <c r="DP2040" s="16"/>
      <c r="DQ2040" s="16"/>
      <c r="DR2040" s="16"/>
      <c r="DS2040" s="16"/>
      <c r="DT2040" s="16"/>
      <c r="DU2040" s="16"/>
      <c r="DV2040" s="16"/>
      <c r="DW2040" s="16"/>
      <c r="DX2040" s="16"/>
      <c r="DY2040" s="16"/>
      <c r="DZ2040" s="17"/>
      <c r="EA2040" s="15"/>
      <c r="EB2040" s="15"/>
      <c r="EC2040" s="15"/>
      <c r="ED2040" s="15"/>
    </row>
    <row r="2041" spans="1:134" ht="15" customHeight="1" x14ac:dyDescent="0.3">
      <c r="A2041" s="12"/>
      <c r="B2041" s="12"/>
      <c r="C2041" s="12"/>
      <c r="D2041" s="12"/>
      <c r="E2041" s="12"/>
      <c r="F2041" s="12"/>
      <c r="G2041" s="12"/>
      <c r="H2041" s="12"/>
      <c r="I2041" s="12"/>
      <c r="J2041" s="12"/>
      <c r="K2041" s="12"/>
      <c r="L2041" s="12"/>
      <c r="M2041" s="12"/>
      <c r="N2041" s="12"/>
      <c r="O2041" s="12"/>
      <c r="P2041" s="12"/>
      <c r="Q2041" s="12"/>
      <c r="R2041" s="12"/>
      <c r="S2041" s="12"/>
      <c r="T2041" s="12"/>
      <c r="U2041" s="12"/>
      <c r="V2041" s="12"/>
      <c r="W2041" s="12"/>
      <c r="X2041" s="12"/>
      <c r="Y2041" s="12"/>
      <c r="Z2041" s="12"/>
      <c r="AA2041" s="12"/>
      <c r="AB2041" s="12"/>
      <c r="AC2041" s="12"/>
      <c r="AD2041" s="12"/>
      <c r="AE2041" s="12"/>
      <c r="AF2041" s="12"/>
      <c r="AG2041" s="12"/>
      <c r="AH2041" s="12"/>
      <c r="AI2041" s="12"/>
      <c r="AJ2041" s="13"/>
      <c r="AK2041" s="12"/>
      <c r="AL2041" s="12"/>
      <c r="AM2041" s="14"/>
      <c r="AN2041" s="12"/>
      <c r="AO2041" s="12"/>
      <c r="AP2041" s="12"/>
      <c r="AQ2041" s="143"/>
      <c r="AR2041" s="12"/>
      <c r="AS2041" s="12"/>
      <c r="AT2041" s="12"/>
      <c r="AU2041" s="12"/>
      <c r="AV2041" s="12"/>
      <c r="AW2041" s="12"/>
      <c r="AX2041" s="12"/>
      <c r="AY2041" s="12"/>
      <c r="AZ2041" s="12"/>
      <c r="BA2041" s="12"/>
      <c r="BB2041" s="14"/>
      <c r="BC2041" s="14"/>
      <c r="BD2041" s="15"/>
      <c r="BE2041" s="137" t="s">
        <v>183</v>
      </c>
      <c r="BF2041" s="146"/>
      <c r="BG2041" s="146"/>
      <c r="BH2041" s="146"/>
      <c r="BI2041" s="146"/>
      <c r="BJ2041" s="146"/>
      <c r="BK2041" s="146"/>
      <c r="BL2041" s="146"/>
      <c r="BM2041" s="146"/>
      <c r="BN2041" s="146"/>
      <c r="BO2041" s="146"/>
      <c r="BP2041" s="146"/>
      <c r="BQ2041" s="146"/>
      <c r="BR2041" s="146"/>
      <c r="BS2041" s="146"/>
      <c r="BT2041" s="146"/>
      <c r="BU2041" s="146"/>
      <c r="BV2041" s="15"/>
      <c r="BW2041" s="15"/>
      <c r="BX2041" s="15"/>
      <c r="BY2041" s="15"/>
      <c r="BZ2041" s="15"/>
      <c r="CA2041" s="15"/>
      <c r="CB2041" s="15"/>
      <c r="CC2041" s="15"/>
      <c r="CD2041" s="15"/>
      <c r="CE2041" s="15"/>
      <c r="CF2041" s="15"/>
      <c r="CG2041" s="15"/>
      <c r="CH2041" s="15"/>
      <c r="CI2041" s="15"/>
      <c r="CJ2041" s="15"/>
      <c r="CK2041" s="15"/>
      <c r="CL2041" s="15"/>
      <c r="CM2041" s="15"/>
      <c r="CN2041" s="15"/>
      <c r="CO2041" s="15"/>
      <c r="CP2041" s="15"/>
      <c r="CQ2041" s="15"/>
      <c r="CR2041" s="15"/>
      <c r="CS2041" s="15"/>
      <c r="CT2041" s="15"/>
      <c r="CU2041" s="15"/>
      <c r="CV2041" s="15"/>
      <c r="CW2041" s="15"/>
      <c r="CX2041" s="15"/>
      <c r="CY2041" s="15"/>
      <c r="CZ2041" s="15"/>
      <c r="DA2041" s="15"/>
      <c r="DB2041" s="16"/>
      <c r="DC2041" s="16"/>
      <c r="DD2041" s="16"/>
      <c r="DE2041" s="16"/>
      <c r="DF2041" s="17"/>
      <c r="DG2041" s="16"/>
      <c r="DH2041" s="16"/>
      <c r="DI2041" s="16"/>
      <c r="DJ2041" s="16"/>
      <c r="DK2041" s="16"/>
      <c r="DL2041" s="16"/>
      <c r="DM2041" s="13"/>
      <c r="DN2041" s="16"/>
      <c r="DO2041" s="16"/>
      <c r="DP2041" s="16"/>
      <c r="DQ2041" s="16"/>
      <c r="DR2041" s="16"/>
      <c r="DS2041" s="16"/>
      <c r="DT2041" s="16"/>
      <c r="DU2041" s="16"/>
      <c r="DV2041" s="16"/>
      <c r="DW2041" s="16"/>
      <c r="DX2041" s="16"/>
      <c r="DY2041" s="16"/>
      <c r="DZ2041" s="17"/>
      <c r="EA2041" s="15"/>
      <c r="EB2041" s="15"/>
      <c r="EC2041" s="15"/>
      <c r="ED2041" s="15"/>
    </row>
    <row r="2042" spans="1:134" ht="15" customHeight="1" x14ac:dyDescent="0.3">
      <c r="A2042" s="12"/>
      <c r="B2042" s="12"/>
      <c r="C2042" s="12"/>
      <c r="D2042" s="12"/>
      <c r="E2042" s="12"/>
      <c r="F2042" s="12"/>
      <c r="G2042" s="12"/>
      <c r="H2042" s="12"/>
      <c r="I2042" s="12"/>
      <c r="J2042" s="12"/>
      <c r="K2042" s="12"/>
      <c r="L2042" s="12"/>
      <c r="M2042" s="12"/>
      <c r="N2042" s="12"/>
      <c r="O2042" s="12"/>
      <c r="P2042" s="12"/>
      <c r="Q2042" s="12"/>
      <c r="R2042" s="12"/>
      <c r="S2042" s="12"/>
      <c r="T2042" s="12"/>
      <c r="U2042" s="12"/>
      <c r="V2042" s="12"/>
      <c r="W2042" s="12"/>
      <c r="X2042" s="12"/>
      <c r="Y2042" s="12"/>
      <c r="Z2042" s="12"/>
      <c r="AA2042" s="12"/>
      <c r="AB2042" s="12"/>
      <c r="AC2042" s="12"/>
      <c r="AD2042" s="12"/>
      <c r="AE2042" s="12"/>
      <c r="AF2042" s="12"/>
      <c r="AG2042" s="12"/>
      <c r="AH2042" s="12"/>
      <c r="AI2042" s="12"/>
      <c r="AJ2042" s="13"/>
      <c r="AK2042" s="12"/>
      <c r="AL2042" s="12"/>
      <c r="AM2042" s="14"/>
      <c r="AN2042" s="12"/>
      <c r="AO2042" s="12"/>
      <c r="AP2042" s="12"/>
      <c r="AQ2042" s="143"/>
      <c r="AR2042" s="12"/>
      <c r="AS2042" s="12"/>
      <c r="AT2042" s="12"/>
      <c r="AU2042" s="12"/>
      <c r="AV2042" s="12"/>
      <c r="AW2042" s="12"/>
      <c r="AX2042" s="12"/>
      <c r="AY2042" s="12"/>
      <c r="AZ2042" s="12"/>
      <c r="BA2042" s="12"/>
      <c r="BB2042" s="14"/>
      <c r="BC2042" s="14"/>
      <c r="BD2042" s="15"/>
      <c r="BE2042" s="137" t="s">
        <v>183</v>
      </c>
      <c r="BF2042" s="146"/>
      <c r="BG2042" s="146"/>
      <c r="BH2042" s="146"/>
      <c r="BI2042" s="146"/>
      <c r="BJ2042" s="146"/>
      <c r="BK2042" s="146"/>
      <c r="BL2042" s="146"/>
      <c r="BM2042" s="146"/>
      <c r="BN2042" s="146"/>
      <c r="BO2042" s="146"/>
      <c r="BP2042" s="146"/>
      <c r="BQ2042" s="146"/>
      <c r="BR2042" s="146"/>
      <c r="BS2042" s="146"/>
      <c r="BT2042" s="146"/>
      <c r="BU2042" s="146"/>
      <c r="BV2042" s="15"/>
      <c r="BW2042" s="15"/>
      <c r="BX2042" s="15"/>
      <c r="BY2042" s="15"/>
      <c r="BZ2042" s="15"/>
      <c r="CA2042" s="15"/>
      <c r="CB2042" s="15"/>
      <c r="CC2042" s="15"/>
      <c r="CD2042" s="15"/>
      <c r="CE2042" s="15"/>
      <c r="CF2042" s="15"/>
      <c r="CG2042" s="15"/>
      <c r="CH2042" s="15"/>
      <c r="CI2042" s="15"/>
      <c r="CJ2042" s="15"/>
      <c r="CK2042" s="15"/>
      <c r="CL2042" s="15"/>
      <c r="CM2042" s="15"/>
      <c r="CN2042" s="15"/>
      <c r="CO2042" s="15"/>
      <c r="CP2042" s="15"/>
      <c r="CQ2042" s="15"/>
      <c r="CR2042" s="15"/>
      <c r="CS2042" s="15"/>
      <c r="CT2042" s="15"/>
      <c r="CU2042" s="15"/>
      <c r="CV2042" s="15"/>
      <c r="CW2042" s="15"/>
      <c r="CX2042" s="15"/>
      <c r="CY2042" s="15"/>
      <c r="CZ2042" s="15"/>
      <c r="DA2042" s="15"/>
      <c r="DB2042" s="16"/>
      <c r="DC2042" s="16"/>
      <c r="DD2042" s="16"/>
      <c r="DE2042" s="16"/>
      <c r="DF2042" s="17"/>
      <c r="DG2042" s="16"/>
      <c r="DH2042" s="16"/>
      <c r="DI2042" s="16"/>
      <c r="DJ2042" s="16"/>
      <c r="DK2042" s="16"/>
      <c r="DL2042" s="16"/>
      <c r="DM2042" s="13"/>
      <c r="DN2042" s="16"/>
      <c r="DO2042" s="16"/>
      <c r="DP2042" s="16"/>
      <c r="DQ2042" s="16"/>
      <c r="DR2042" s="16"/>
      <c r="DS2042" s="16"/>
      <c r="DT2042" s="16"/>
      <c r="DU2042" s="16"/>
      <c r="DV2042" s="16"/>
      <c r="DW2042" s="16"/>
      <c r="DX2042" s="16"/>
      <c r="DY2042" s="16"/>
      <c r="DZ2042" s="17"/>
      <c r="EA2042" s="15"/>
      <c r="EB2042" s="15"/>
      <c r="EC2042" s="15"/>
      <c r="ED2042" s="15"/>
    </row>
    <row r="2043" spans="1:134" ht="15" customHeight="1" x14ac:dyDescent="0.3">
      <c r="A2043" s="12"/>
      <c r="B2043" s="12"/>
      <c r="C2043" s="12"/>
      <c r="D2043" s="12"/>
      <c r="E2043" s="12"/>
      <c r="F2043" s="12"/>
      <c r="G2043" s="12"/>
      <c r="H2043" s="12"/>
      <c r="I2043" s="12"/>
      <c r="J2043" s="12"/>
      <c r="K2043" s="12"/>
      <c r="L2043" s="12"/>
      <c r="M2043" s="12"/>
      <c r="N2043" s="12"/>
      <c r="O2043" s="12"/>
      <c r="P2043" s="12"/>
      <c r="Q2043" s="12"/>
      <c r="R2043" s="12"/>
      <c r="S2043" s="12"/>
      <c r="T2043" s="12"/>
      <c r="U2043" s="12"/>
      <c r="V2043" s="12"/>
      <c r="W2043" s="12"/>
      <c r="X2043" s="12"/>
      <c r="Y2043" s="12"/>
      <c r="Z2043" s="12"/>
      <c r="AA2043" s="12"/>
      <c r="AB2043" s="12"/>
      <c r="AC2043" s="12"/>
      <c r="AD2043" s="12"/>
      <c r="AE2043" s="12"/>
      <c r="AF2043" s="12"/>
      <c r="AG2043" s="12"/>
      <c r="AH2043" s="12"/>
      <c r="AI2043" s="12"/>
      <c r="AJ2043" s="13"/>
      <c r="AK2043" s="12"/>
      <c r="AL2043" s="12"/>
      <c r="AM2043" s="14"/>
      <c r="AN2043" s="12"/>
      <c r="AO2043" s="12"/>
      <c r="AP2043" s="12"/>
      <c r="AQ2043" s="143"/>
      <c r="AR2043" s="12"/>
      <c r="AS2043" s="12"/>
      <c r="AT2043" s="12"/>
      <c r="AU2043" s="12"/>
      <c r="AV2043" s="12"/>
      <c r="AW2043" s="12"/>
      <c r="AX2043" s="12"/>
      <c r="AY2043" s="12"/>
      <c r="AZ2043" s="12"/>
      <c r="BA2043" s="12"/>
      <c r="BB2043" s="14"/>
      <c r="BC2043" s="14"/>
      <c r="BD2043" s="15"/>
      <c r="BE2043" s="137" t="s">
        <v>183</v>
      </c>
      <c r="BF2043" s="146"/>
      <c r="BG2043" s="146"/>
      <c r="BH2043" s="146"/>
      <c r="BI2043" s="146"/>
      <c r="BJ2043" s="146"/>
      <c r="BK2043" s="146"/>
      <c r="BL2043" s="146"/>
      <c r="BM2043" s="146"/>
      <c r="BN2043" s="146"/>
      <c r="BO2043" s="146"/>
      <c r="BP2043" s="146"/>
      <c r="BQ2043" s="146"/>
      <c r="BR2043" s="146"/>
      <c r="BS2043" s="146"/>
      <c r="BT2043" s="146"/>
      <c r="BU2043" s="146"/>
      <c r="BV2043" s="15"/>
      <c r="BW2043" s="15"/>
      <c r="BX2043" s="15"/>
      <c r="BY2043" s="15"/>
      <c r="BZ2043" s="15"/>
      <c r="CA2043" s="15"/>
      <c r="CB2043" s="15"/>
      <c r="CC2043" s="15"/>
      <c r="CD2043" s="15"/>
      <c r="CE2043" s="15"/>
      <c r="CF2043" s="15"/>
      <c r="CG2043" s="15"/>
      <c r="CH2043" s="15"/>
      <c r="CI2043" s="15"/>
      <c r="CJ2043" s="15"/>
      <c r="CK2043" s="15"/>
      <c r="CL2043" s="15"/>
      <c r="CM2043" s="15"/>
      <c r="CN2043" s="15"/>
      <c r="CO2043" s="15"/>
      <c r="CP2043" s="15"/>
      <c r="CQ2043" s="15"/>
      <c r="CR2043" s="15"/>
      <c r="CS2043" s="15"/>
      <c r="CT2043" s="15"/>
      <c r="CU2043" s="15"/>
      <c r="CV2043" s="15"/>
      <c r="CW2043" s="15"/>
      <c r="CX2043" s="15"/>
      <c r="CY2043" s="15"/>
      <c r="CZ2043" s="15"/>
      <c r="DA2043" s="15"/>
      <c r="DB2043" s="16"/>
      <c r="DC2043" s="16"/>
      <c r="DD2043" s="16"/>
      <c r="DE2043" s="16"/>
      <c r="DF2043" s="17"/>
      <c r="DG2043" s="16"/>
      <c r="DH2043" s="16"/>
      <c r="DI2043" s="16"/>
      <c r="DJ2043" s="16"/>
      <c r="DK2043" s="16"/>
      <c r="DL2043" s="16"/>
      <c r="DM2043" s="13"/>
      <c r="DN2043" s="16"/>
      <c r="DO2043" s="16"/>
      <c r="DP2043" s="16"/>
      <c r="DQ2043" s="16"/>
      <c r="DR2043" s="16"/>
      <c r="DS2043" s="16"/>
      <c r="DT2043" s="16"/>
      <c r="DU2043" s="16"/>
      <c r="DV2043" s="16"/>
      <c r="DW2043" s="16"/>
      <c r="DX2043" s="16"/>
      <c r="DY2043" s="16"/>
      <c r="DZ2043" s="17"/>
      <c r="EA2043" s="15"/>
      <c r="EB2043" s="15"/>
      <c r="EC2043" s="15"/>
      <c r="ED2043" s="15"/>
    </row>
    <row r="2044" spans="1:134" ht="15" customHeight="1" x14ac:dyDescent="0.3">
      <c r="A2044" s="12"/>
      <c r="B2044" s="12"/>
      <c r="C2044" s="12"/>
      <c r="D2044" s="12"/>
      <c r="E2044" s="12"/>
      <c r="F2044" s="12"/>
      <c r="G2044" s="12"/>
      <c r="H2044" s="12"/>
      <c r="I2044" s="12"/>
      <c r="J2044" s="12"/>
      <c r="K2044" s="12"/>
      <c r="L2044" s="12"/>
      <c r="M2044" s="12"/>
      <c r="N2044" s="12"/>
      <c r="O2044" s="12"/>
      <c r="P2044" s="12"/>
      <c r="Q2044" s="12"/>
      <c r="R2044" s="12"/>
      <c r="S2044" s="12"/>
      <c r="T2044" s="12"/>
      <c r="U2044" s="12"/>
      <c r="V2044" s="12"/>
      <c r="W2044" s="12"/>
      <c r="X2044" s="12"/>
      <c r="Y2044" s="12"/>
      <c r="Z2044" s="12"/>
      <c r="AA2044" s="12"/>
      <c r="AB2044" s="12"/>
      <c r="AC2044" s="12"/>
      <c r="AD2044" s="12"/>
      <c r="AE2044" s="12"/>
      <c r="AF2044" s="12"/>
      <c r="AG2044" s="12"/>
      <c r="AH2044" s="12"/>
      <c r="AI2044" s="12"/>
      <c r="AJ2044" s="13"/>
      <c r="AK2044" s="12"/>
      <c r="AL2044" s="12"/>
      <c r="AM2044" s="14"/>
      <c r="AN2044" s="12"/>
      <c r="AO2044" s="12"/>
      <c r="AP2044" s="12"/>
      <c r="AQ2044" s="143"/>
      <c r="AR2044" s="12"/>
      <c r="AS2044" s="12"/>
      <c r="AT2044" s="12"/>
      <c r="AU2044" s="12"/>
      <c r="AV2044" s="12"/>
      <c r="AW2044" s="12"/>
      <c r="AX2044" s="12"/>
      <c r="AY2044" s="12"/>
      <c r="AZ2044" s="12"/>
      <c r="BA2044" s="12"/>
      <c r="BB2044" s="14"/>
      <c r="BC2044" s="14"/>
      <c r="BD2044" s="15"/>
      <c r="BE2044" s="137" t="s">
        <v>183</v>
      </c>
      <c r="BF2044" s="146"/>
      <c r="BG2044" s="146"/>
      <c r="BH2044" s="146"/>
      <c r="BI2044" s="146"/>
      <c r="BJ2044" s="146"/>
      <c r="BK2044" s="146"/>
      <c r="BL2044" s="146"/>
      <c r="BM2044" s="146"/>
      <c r="BN2044" s="146"/>
      <c r="BO2044" s="146"/>
      <c r="BP2044" s="146"/>
      <c r="BQ2044" s="146"/>
      <c r="BR2044" s="146"/>
      <c r="BS2044" s="146"/>
      <c r="BT2044" s="146"/>
      <c r="BU2044" s="146"/>
      <c r="BV2044" s="15"/>
      <c r="BW2044" s="15"/>
      <c r="BX2044" s="15"/>
      <c r="BY2044" s="15"/>
      <c r="BZ2044" s="15"/>
      <c r="CA2044" s="15"/>
      <c r="CB2044" s="15"/>
      <c r="CC2044" s="15"/>
      <c r="CD2044" s="15"/>
      <c r="CE2044" s="15"/>
      <c r="CF2044" s="15"/>
      <c r="CG2044" s="15"/>
      <c r="CH2044" s="15"/>
      <c r="CI2044" s="15"/>
      <c r="CJ2044" s="15"/>
      <c r="CK2044" s="15"/>
      <c r="CL2044" s="15"/>
      <c r="CM2044" s="15"/>
      <c r="CN2044" s="15"/>
      <c r="CO2044" s="15"/>
      <c r="CP2044" s="15"/>
      <c r="CQ2044" s="15"/>
      <c r="CR2044" s="15"/>
      <c r="CS2044" s="15"/>
      <c r="CT2044" s="15"/>
      <c r="CU2044" s="15"/>
      <c r="CV2044" s="15"/>
      <c r="CW2044" s="15"/>
      <c r="CX2044" s="15"/>
      <c r="CY2044" s="15"/>
      <c r="CZ2044" s="15"/>
      <c r="DA2044" s="15"/>
      <c r="DB2044" s="16"/>
      <c r="DC2044" s="16"/>
      <c r="DD2044" s="16"/>
      <c r="DE2044" s="16"/>
      <c r="DF2044" s="17"/>
      <c r="DG2044" s="16"/>
      <c r="DH2044" s="16"/>
      <c r="DI2044" s="16"/>
      <c r="DJ2044" s="16"/>
      <c r="DK2044" s="16"/>
      <c r="DL2044" s="16"/>
      <c r="DM2044" s="13"/>
      <c r="DN2044" s="16"/>
      <c r="DO2044" s="16"/>
      <c r="DP2044" s="16"/>
      <c r="DQ2044" s="16"/>
      <c r="DR2044" s="16"/>
      <c r="DS2044" s="16"/>
      <c r="DT2044" s="16"/>
      <c r="DU2044" s="16"/>
      <c r="DV2044" s="16"/>
      <c r="DW2044" s="16"/>
      <c r="DX2044" s="16"/>
      <c r="DY2044" s="16"/>
      <c r="DZ2044" s="17"/>
      <c r="EA2044" s="15"/>
      <c r="EB2044" s="15"/>
      <c r="EC2044" s="15"/>
      <c r="ED2044" s="15"/>
    </row>
    <row r="2045" spans="1:134" ht="15" customHeight="1" x14ac:dyDescent="0.3">
      <c r="A2045" s="12"/>
      <c r="B2045" s="12"/>
      <c r="C2045" s="12"/>
      <c r="D2045" s="12"/>
      <c r="E2045" s="12"/>
      <c r="F2045" s="12"/>
      <c r="G2045" s="12"/>
      <c r="H2045" s="12"/>
      <c r="I2045" s="12"/>
      <c r="J2045" s="12"/>
      <c r="K2045" s="12"/>
      <c r="L2045" s="12"/>
      <c r="M2045" s="12"/>
      <c r="N2045" s="12"/>
      <c r="O2045" s="12"/>
      <c r="P2045" s="12"/>
      <c r="Q2045" s="12"/>
      <c r="R2045" s="12"/>
      <c r="S2045" s="12"/>
      <c r="T2045" s="12"/>
      <c r="U2045" s="12"/>
      <c r="V2045" s="12"/>
      <c r="W2045" s="12"/>
      <c r="X2045" s="12"/>
      <c r="Y2045" s="12"/>
      <c r="Z2045" s="12"/>
      <c r="AA2045" s="12"/>
      <c r="AB2045" s="12"/>
      <c r="AC2045" s="12"/>
      <c r="AD2045" s="12"/>
      <c r="AE2045" s="12"/>
      <c r="AF2045" s="12"/>
      <c r="AG2045" s="12"/>
      <c r="AH2045" s="12"/>
      <c r="AI2045" s="12"/>
      <c r="AJ2045" s="13"/>
      <c r="AK2045" s="12"/>
      <c r="AL2045" s="12"/>
      <c r="AM2045" s="14"/>
      <c r="AN2045" s="12"/>
      <c r="AO2045" s="12"/>
      <c r="AP2045" s="12"/>
      <c r="AQ2045" s="143"/>
      <c r="AR2045" s="12"/>
      <c r="AS2045" s="12"/>
      <c r="AT2045" s="12"/>
      <c r="AU2045" s="12"/>
      <c r="AV2045" s="12"/>
      <c r="AW2045" s="12"/>
      <c r="AX2045" s="12"/>
      <c r="AY2045" s="12"/>
      <c r="AZ2045" s="12"/>
      <c r="BA2045" s="12"/>
      <c r="BB2045" s="14"/>
      <c r="BC2045" s="14"/>
      <c r="BD2045" s="15"/>
      <c r="BE2045" s="137" t="s">
        <v>183</v>
      </c>
      <c r="BF2045" s="146"/>
      <c r="BG2045" s="146"/>
      <c r="BH2045" s="146"/>
      <c r="BI2045" s="146"/>
      <c r="BJ2045" s="146"/>
      <c r="BK2045" s="146"/>
      <c r="BL2045" s="146"/>
      <c r="BM2045" s="146"/>
      <c r="BN2045" s="146"/>
      <c r="BO2045" s="146"/>
      <c r="BP2045" s="146"/>
      <c r="BQ2045" s="146"/>
      <c r="BR2045" s="146"/>
      <c r="BS2045" s="146"/>
      <c r="BT2045" s="146"/>
      <c r="BU2045" s="146"/>
      <c r="BV2045" s="15"/>
      <c r="BW2045" s="15"/>
      <c r="BX2045" s="15"/>
      <c r="BY2045" s="15"/>
      <c r="BZ2045" s="15"/>
      <c r="CA2045" s="15"/>
      <c r="CB2045" s="15"/>
      <c r="CC2045" s="15"/>
      <c r="CD2045" s="15"/>
      <c r="CE2045" s="15"/>
      <c r="CF2045" s="15"/>
      <c r="CG2045" s="15"/>
      <c r="CH2045" s="15"/>
      <c r="CI2045" s="15"/>
      <c r="CJ2045" s="15"/>
      <c r="CK2045" s="15"/>
      <c r="CL2045" s="15"/>
      <c r="CM2045" s="15"/>
      <c r="CN2045" s="15"/>
      <c r="CO2045" s="15"/>
      <c r="CP2045" s="15"/>
      <c r="CQ2045" s="15"/>
      <c r="CR2045" s="15"/>
      <c r="CS2045" s="15"/>
      <c r="CT2045" s="15"/>
      <c r="CU2045" s="15"/>
      <c r="CV2045" s="15"/>
      <c r="CW2045" s="15"/>
      <c r="CX2045" s="15"/>
      <c r="CY2045" s="15"/>
      <c r="CZ2045" s="15"/>
      <c r="DA2045" s="15"/>
      <c r="DB2045" s="16"/>
      <c r="DC2045" s="16"/>
      <c r="DD2045" s="16"/>
      <c r="DE2045" s="16"/>
      <c r="DF2045" s="17"/>
      <c r="DG2045" s="16"/>
      <c r="DH2045" s="16"/>
      <c r="DI2045" s="16"/>
      <c r="DJ2045" s="16"/>
      <c r="DK2045" s="16"/>
      <c r="DL2045" s="16"/>
      <c r="DM2045" s="13"/>
      <c r="DN2045" s="16"/>
      <c r="DO2045" s="16"/>
      <c r="DP2045" s="16"/>
      <c r="DQ2045" s="16"/>
      <c r="DR2045" s="16"/>
      <c r="DS2045" s="16"/>
      <c r="DT2045" s="16"/>
      <c r="DU2045" s="16"/>
      <c r="DV2045" s="16"/>
      <c r="DW2045" s="16"/>
      <c r="DX2045" s="16"/>
      <c r="DY2045" s="16"/>
      <c r="DZ2045" s="17"/>
      <c r="EA2045" s="15"/>
      <c r="EB2045" s="15"/>
      <c r="EC2045" s="15"/>
      <c r="ED2045" s="15"/>
    </row>
    <row r="2046" spans="1:134" ht="15" customHeight="1" x14ac:dyDescent="0.3">
      <c r="A2046" s="12"/>
      <c r="B2046" s="12"/>
      <c r="C2046" s="12"/>
      <c r="D2046" s="12"/>
      <c r="E2046" s="12"/>
      <c r="F2046" s="12"/>
      <c r="G2046" s="12"/>
      <c r="H2046" s="12"/>
      <c r="I2046" s="12"/>
      <c r="J2046" s="12"/>
      <c r="K2046" s="12"/>
      <c r="L2046" s="12"/>
      <c r="M2046" s="12"/>
      <c r="N2046" s="12"/>
      <c r="O2046" s="12"/>
      <c r="P2046" s="12"/>
      <c r="Q2046" s="12"/>
      <c r="R2046" s="12"/>
      <c r="S2046" s="12"/>
      <c r="T2046" s="12"/>
      <c r="U2046" s="12"/>
      <c r="V2046" s="12"/>
      <c r="W2046" s="12"/>
      <c r="X2046" s="12"/>
      <c r="Y2046" s="12"/>
      <c r="Z2046" s="12"/>
      <c r="AA2046" s="12"/>
      <c r="AB2046" s="12"/>
      <c r="AC2046" s="12"/>
      <c r="AD2046" s="12"/>
      <c r="AE2046" s="12"/>
      <c r="AF2046" s="12"/>
      <c r="AG2046" s="12"/>
      <c r="AH2046" s="12"/>
      <c r="AI2046" s="12"/>
      <c r="AJ2046" s="13"/>
      <c r="AK2046" s="12"/>
      <c r="AL2046" s="12"/>
      <c r="AM2046" s="14"/>
      <c r="AN2046" s="12"/>
      <c r="AO2046" s="12"/>
      <c r="AP2046" s="12"/>
      <c r="AQ2046" s="143"/>
      <c r="AR2046" s="12"/>
      <c r="AS2046" s="12"/>
      <c r="AT2046" s="12"/>
      <c r="AU2046" s="12"/>
      <c r="AV2046" s="12"/>
      <c r="AW2046" s="12"/>
      <c r="AX2046" s="12"/>
      <c r="AY2046" s="12"/>
      <c r="AZ2046" s="12"/>
      <c r="BA2046" s="12"/>
      <c r="BB2046" s="14"/>
      <c r="BC2046" s="14"/>
      <c r="BD2046" s="15"/>
      <c r="BE2046" s="137" t="s">
        <v>183</v>
      </c>
      <c r="BF2046" s="146"/>
      <c r="BG2046" s="146"/>
      <c r="BH2046" s="146"/>
      <c r="BI2046" s="146"/>
      <c r="BJ2046" s="146"/>
      <c r="BK2046" s="146"/>
      <c r="BL2046" s="146"/>
      <c r="BM2046" s="146"/>
      <c r="BN2046" s="146"/>
      <c r="BO2046" s="146"/>
      <c r="BP2046" s="146"/>
      <c r="BQ2046" s="146"/>
      <c r="BR2046" s="146"/>
      <c r="BS2046" s="146"/>
      <c r="BT2046" s="146"/>
      <c r="BU2046" s="146"/>
      <c r="BV2046" s="15"/>
      <c r="BW2046" s="15"/>
      <c r="BX2046" s="15"/>
      <c r="BY2046" s="15"/>
      <c r="BZ2046" s="15"/>
      <c r="CA2046" s="15"/>
      <c r="CB2046" s="15"/>
      <c r="CC2046" s="15"/>
      <c r="CD2046" s="15"/>
      <c r="CE2046" s="15"/>
      <c r="CF2046" s="15"/>
      <c r="CG2046" s="15"/>
      <c r="CH2046" s="15"/>
      <c r="CI2046" s="15"/>
      <c r="CJ2046" s="15"/>
      <c r="CK2046" s="15"/>
      <c r="CL2046" s="15"/>
      <c r="CM2046" s="15"/>
      <c r="CN2046" s="15"/>
      <c r="CO2046" s="15"/>
      <c r="CP2046" s="15"/>
      <c r="CQ2046" s="15"/>
      <c r="CR2046" s="15"/>
      <c r="CS2046" s="15"/>
      <c r="CT2046" s="15"/>
      <c r="CU2046" s="15"/>
      <c r="CV2046" s="15"/>
      <c r="CW2046" s="15"/>
      <c r="CX2046" s="15"/>
      <c r="CY2046" s="15"/>
      <c r="CZ2046" s="15"/>
      <c r="DA2046" s="15"/>
      <c r="DB2046" s="16"/>
      <c r="DC2046" s="16"/>
      <c r="DD2046" s="16"/>
      <c r="DE2046" s="16"/>
      <c r="DF2046" s="17"/>
      <c r="DG2046" s="16"/>
      <c r="DH2046" s="16"/>
      <c r="DI2046" s="16"/>
      <c r="DJ2046" s="16"/>
      <c r="DK2046" s="16"/>
      <c r="DL2046" s="16"/>
      <c r="DM2046" s="13"/>
      <c r="DN2046" s="16"/>
      <c r="DO2046" s="16"/>
      <c r="DP2046" s="16"/>
      <c r="DQ2046" s="16"/>
      <c r="DR2046" s="16"/>
      <c r="DS2046" s="16"/>
      <c r="DT2046" s="16"/>
      <c r="DU2046" s="16"/>
      <c r="DV2046" s="16"/>
      <c r="DW2046" s="16"/>
      <c r="DX2046" s="16"/>
      <c r="DY2046" s="16"/>
      <c r="DZ2046" s="17"/>
      <c r="EA2046" s="15"/>
      <c r="EB2046" s="15"/>
      <c r="EC2046" s="15"/>
      <c r="ED2046" s="15"/>
    </row>
    <row r="2047" spans="1:134" ht="15" customHeight="1" x14ac:dyDescent="0.3">
      <c r="A2047" s="12"/>
      <c r="B2047" s="12"/>
      <c r="C2047" s="12"/>
      <c r="D2047" s="12"/>
      <c r="E2047" s="12"/>
      <c r="F2047" s="12"/>
      <c r="G2047" s="12"/>
      <c r="H2047" s="12"/>
      <c r="I2047" s="12"/>
      <c r="J2047" s="12"/>
      <c r="K2047" s="12"/>
      <c r="L2047" s="12"/>
      <c r="M2047" s="12"/>
      <c r="N2047" s="12"/>
      <c r="O2047" s="12"/>
      <c r="P2047" s="12"/>
      <c r="Q2047" s="12"/>
      <c r="R2047" s="12"/>
      <c r="S2047" s="12"/>
      <c r="T2047" s="12"/>
      <c r="U2047" s="12"/>
      <c r="V2047" s="12"/>
      <c r="W2047" s="12"/>
      <c r="X2047" s="12"/>
      <c r="Y2047" s="12"/>
      <c r="Z2047" s="12"/>
      <c r="AA2047" s="12"/>
      <c r="AB2047" s="12"/>
      <c r="AC2047" s="12"/>
      <c r="AD2047" s="12"/>
      <c r="AE2047" s="12"/>
      <c r="AF2047" s="12"/>
      <c r="AG2047" s="12"/>
      <c r="AH2047" s="12"/>
      <c r="AI2047" s="12"/>
      <c r="AJ2047" s="13"/>
      <c r="AK2047" s="12"/>
      <c r="AL2047" s="12"/>
      <c r="AM2047" s="14"/>
      <c r="AN2047" s="12"/>
      <c r="AO2047" s="12"/>
      <c r="AP2047" s="12"/>
      <c r="AQ2047" s="143"/>
      <c r="AR2047" s="12"/>
      <c r="AS2047" s="12"/>
      <c r="AT2047" s="12"/>
      <c r="AU2047" s="12"/>
      <c r="AV2047" s="12"/>
      <c r="AW2047" s="12"/>
      <c r="AX2047" s="12"/>
      <c r="AY2047" s="12"/>
      <c r="AZ2047" s="12"/>
      <c r="BA2047" s="12"/>
      <c r="BB2047" s="14"/>
      <c r="BC2047" s="14"/>
      <c r="BD2047" s="15"/>
      <c r="BE2047" s="137" t="s">
        <v>183</v>
      </c>
      <c r="BF2047" s="146"/>
      <c r="BG2047" s="146"/>
      <c r="BH2047" s="146"/>
      <c r="BI2047" s="146"/>
      <c r="BJ2047" s="146"/>
      <c r="BK2047" s="146"/>
      <c r="BL2047" s="146"/>
      <c r="BM2047" s="146"/>
      <c r="BN2047" s="146"/>
      <c r="BO2047" s="146"/>
      <c r="BP2047" s="146"/>
      <c r="BQ2047" s="146"/>
      <c r="BR2047" s="146"/>
      <c r="BS2047" s="146"/>
      <c r="BT2047" s="146"/>
      <c r="BU2047" s="146"/>
      <c r="BV2047" s="15"/>
      <c r="BW2047" s="15"/>
      <c r="BX2047" s="15"/>
      <c r="BY2047" s="15"/>
      <c r="BZ2047" s="15"/>
      <c r="CA2047" s="15"/>
      <c r="CB2047" s="15"/>
      <c r="CC2047" s="15"/>
      <c r="CD2047" s="15"/>
      <c r="CE2047" s="15"/>
      <c r="CF2047" s="15"/>
      <c r="CG2047" s="15"/>
      <c r="CH2047" s="15"/>
      <c r="CI2047" s="15"/>
      <c r="CJ2047" s="15"/>
      <c r="CK2047" s="15"/>
      <c r="CL2047" s="15"/>
      <c r="CM2047" s="15"/>
      <c r="CN2047" s="15"/>
      <c r="CO2047" s="15"/>
      <c r="CP2047" s="15"/>
      <c r="CQ2047" s="15"/>
      <c r="CR2047" s="15"/>
      <c r="CS2047" s="15"/>
      <c r="CT2047" s="15"/>
      <c r="CU2047" s="15"/>
      <c r="CV2047" s="15"/>
      <c r="CW2047" s="15"/>
      <c r="CX2047" s="15"/>
      <c r="CY2047" s="15"/>
      <c r="CZ2047" s="15"/>
      <c r="DA2047" s="15"/>
      <c r="DB2047" s="16"/>
      <c r="DC2047" s="16"/>
      <c r="DD2047" s="16"/>
      <c r="DE2047" s="16"/>
      <c r="DF2047" s="17"/>
      <c r="DG2047" s="16"/>
      <c r="DH2047" s="16"/>
      <c r="DI2047" s="16"/>
      <c r="DJ2047" s="16"/>
      <c r="DK2047" s="16"/>
      <c r="DL2047" s="16"/>
      <c r="DM2047" s="13"/>
      <c r="DN2047" s="16"/>
      <c r="DO2047" s="16"/>
      <c r="DP2047" s="16"/>
      <c r="DQ2047" s="16"/>
      <c r="DR2047" s="16"/>
      <c r="DS2047" s="16"/>
      <c r="DT2047" s="16"/>
      <c r="DU2047" s="16"/>
      <c r="DV2047" s="16"/>
      <c r="DW2047" s="16"/>
      <c r="DX2047" s="16"/>
      <c r="DY2047" s="16"/>
      <c r="DZ2047" s="17"/>
      <c r="EA2047" s="15"/>
      <c r="EB2047" s="15"/>
      <c r="EC2047" s="15"/>
      <c r="ED2047" s="15"/>
    </row>
    <row r="2048" spans="1:134" ht="15" customHeight="1" x14ac:dyDescent="0.3">
      <c r="A2048" s="12"/>
      <c r="B2048" s="12"/>
      <c r="C2048" s="12"/>
      <c r="D2048" s="12"/>
      <c r="E2048" s="12"/>
      <c r="F2048" s="12"/>
      <c r="G2048" s="12"/>
      <c r="H2048" s="12"/>
      <c r="I2048" s="12"/>
      <c r="J2048" s="12"/>
      <c r="K2048" s="12"/>
      <c r="L2048" s="12"/>
      <c r="M2048" s="12"/>
      <c r="N2048" s="12"/>
      <c r="O2048" s="12"/>
      <c r="P2048" s="12"/>
      <c r="Q2048" s="12"/>
      <c r="R2048" s="12"/>
      <c r="S2048" s="12"/>
      <c r="T2048" s="12"/>
      <c r="U2048" s="12"/>
      <c r="V2048" s="12"/>
      <c r="W2048" s="12"/>
      <c r="X2048" s="12"/>
      <c r="Y2048" s="12"/>
      <c r="Z2048" s="12"/>
      <c r="AA2048" s="12"/>
      <c r="AB2048" s="12"/>
      <c r="AC2048" s="12"/>
      <c r="AD2048" s="12"/>
      <c r="AE2048" s="12"/>
      <c r="AF2048" s="12"/>
      <c r="AG2048" s="12"/>
      <c r="AH2048" s="12"/>
      <c r="AI2048" s="12"/>
      <c r="AJ2048" s="13"/>
      <c r="AK2048" s="12"/>
      <c r="AL2048" s="12"/>
      <c r="AM2048" s="14"/>
      <c r="AN2048" s="12"/>
      <c r="AO2048" s="12"/>
      <c r="AP2048" s="12"/>
      <c r="AQ2048" s="143"/>
      <c r="AR2048" s="12"/>
      <c r="AS2048" s="12"/>
      <c r="AT2048" s="12"/>
      <c r="AU2048" s="12"/>
      <c r="AV2048" s="12"/>
      <c r="AW2048" s="12"/>
      <c r="AX2048" s="12"/>
      <c r="AY2048" s="12"/>
      <c r="AZ2048" s="12"/>
      <c r="BA2048" s="12"/>
      <c r="BB2048" s="14"/>
      <c r="BC2048" s="14"/>
      <c r="BD2048" s="15"/>
      <c r="BE2048" s="137" t="s">
        <v>183</v>
      </c>
      <c r="BF2048" s="146"/>
      <c r="BG2048" s="146"/>
      <c r="BH2048" s="146"/>
      <c r="BI2048" s="146"/>
      <c r="BJ2048" s="146"/>
      <c r="BK2048" s="146"/>
      <c r="BL2048" s="146"/>
      <c r="BM2048" s="146"/>
      <c r="BN2048" s="146"/>
      <c r="BO2048" s="146"/>
      <c r="BP2048" s="146"/>
      <c r="BQ2048" s="146"/>
      <c r="BR2048" s="146"/>
      <c r="BS2048" s="146"/>
      <c r="BT2048" s="146"/>
      <c r="BU2048" s="146"/>
      <c r="BV2048" s="15"/>
      <c r="BW2048" s="15"/>
      <c r="BX2048" s="15"/>
      <c r="BY2048" s="15"/>
      <c r="BZ2048" s="15"/>
      <c r="CA2048" s="15"/>
      <c r="CB2048" s="15"/>
      <c r="CC2048" s="15"/>
      <c r="CD2048" s="15"/>
      <c r="CE2048" s="15"/>
      <c r="CF2048" s="15"/>
      <c r="CG2048" s="15"/>
      <c r="CH2048" s="15"/>
      <c r="CI2048" s="15"/>
      <c r="CJ2048" s="15"/>
      <c r="CK2048" s="15"/>
      <c r="CL2048" s="15"/>
      <c r="CM2048" s="15"/>
      <c r="CN2048" s="15"/>
      <c r="CO2048" s="15"/>
      <c r="CP2048" s="15"/>
      <c r="CQ2048" s="15"/>
      <c r="CR2048" s="15"/>
      <c r="CS2048" s="15"/>
      <c r="CT2048" s="15"/>
      <c r="CU2048" s="15"/>
      <c r="CV2048" s="15"/>
      <c r="CW2048" s="15"/>
      <c r="CX2048" s="15"/>
      <c r="CY2048" s="15"/>
      <c r="CZ2048" s="15"/>
      <c r="DA2048" s="15"/>
      <c r="DB2048" s="16"/>
      <c r="DC2048" s="16"/>
      <c r="DD2048" s="16"/>
      <c r="DE2048" s="16"/>
      <c r="DF2048" s="17"/>
      <c r="DG2048" s="16"/>
      <c r="DH2048" s="16"/>
      <c r="DI2048" s="16"/>
      <c r="DJ2048" s="16"/>
      <c r="DK2048" s="16"/>
      <c r="DL2048" s="16"/>
      <c r="DM2048" s="13"/>
      <c r="DN2048" s="16"/>
      <c r="DO2048" s="16"/>
      <c r="DP2048" s="16"/>
      <c r="DQ2048" s="16"/>
      <c r="DR2048" s="16"/>
      <c r="DS2048" s="16"/>
      <c r="DT2048" s="16"/>
      <c r="DU2048" s="16"/>
      <c r="DV2048" s="16"/>
      <c r="DW2048" s="16"/>
      <c r="DX2048" s="16"/>
      <c r="DY2048" s="16"/>
      <c r="DZ2048" s="17"/>
      <c r="EA2048" s="15"/>
      <c r="EB2048" s="15"/>
      <c r="EC2048" s="15"/>
      <c r="ED2048" s="15"/>
    </row>
    <row r="2049" spans="1:134" ht="15" customHeight="1" x14ac:dyDescent="0.3">
      <c r="A2049" s="12"/>
      <c r="B2049" s="12"/>
      <c r="C2049" s="12"/>
      <c r="D2049" s="12"/>
      <c r="E2049" s="12"/>
      <c r="F2049" s="12"/>
      <c r="G2049" s="12"/>
      <c r="H2049" s="12"/>
      <c r="I2049" s="12"/>
      <c r="J2049" s="12"/>
      <c r="K2049" s="12"/>
      <c r="L2049" s="12"/>
      <c r="M2049" s="12"/>
      <c r="N2049" s="12"/>
      <c r="O2049" s="12"/>
      <c r="P2049" s="12"/>
      <c r="Q2049" s="12"/>
      <c r="R2049" s="12"/>
      <c r="S2049" s="12"/>
      <c r="T2049" s="12"/>
      <c r="U2049" s="12"/>
      <c r="V2049" s="12"/>
      <c r="W2049" s="12"/>
      <c r="X2049" s="12"/>
      <c r="Y2049" s="12"/>
      <c r="Z2049" s="12"/>
      <c r="AA2049" s="12"/>
      <c r="AB2049" s="12"/>
      <c r="AC2049" s="12"/>
      <c r="AD2049" s="12"/>
      <c r="AE2049" s="12"/>
      <c r="AF2049" s="12"/>
      <c r="AG2049" s="12"/>
      <c r="AH2049" s="12"/>
      <c r="AI2049" s="12"/>
      <c r="AJ2049" s="13"/>
      <c r="AK2049" s="12"/>
      <c r="AL2049" s="12"/>
      <c r="AM2049" s="14"/>
      <c r="AN2049" s="12"/>
      <c r="AO2049" s="12"/>
      <c r="AP2049" s="12"/>
      <c r="AQ2049" s="143"/>
      <c r="AR2049" s="12"/>
      <c r="AS2049" s="12"/>
      <c r="AT2049" s="12"/>
      <c r="AU2049" s="12"/>
      <c r="AV2049" s="12"/>
      <c r="AW2049" s="12"/>
      <c r="AX2049" s="12"/>
      <c r="AY2049" s="12"/>
      <c r="AZ2049" s="12"/>
      <c r="BA2049" s="12"/>
      <c r="BB2049" s="14"/>
      <c r="BC2049" s="14"/>
      <c r="BD2049" s="15"/>
      <c r="BE2049" s="137" t="s">
        <v>183</v>
      </c>
      <c r="BF2049" s="146"/>
      <c r="BG2049" s="146"/>
      <c r="BH2049" s="146"/>
      <c r="BI2049" s="146"/>
      <c r="BJ2049" s="146"/>
      <c r="BK2049" s="146"/>
      <c r="BL2049" s="146"/>
      <c r="BM2049" s="146"/>
      <c r="BN2049" s="146"/>
      <c r="BO2049" s="146"/>
      <c r="BP2049" s="146"/>
      <c r="BQ2049" s="146"/>
      <c r="BR2049" s="146"/>
      <c r="BS2049" s="146"/>
      <c r="BT2049" s="146"/>
      <c r="BU2049" s="146"/>
      <c r="BV2049" s="15"/>
      <c r="BW2049" s="15"/>
      <c r="BX2049" s="15"/>
      <c r="BY2049" s="15"/>
      <c r="BZ2049" s="15"/>
      <c r="CA2049" s="15"/>
      <c r="CB2049" s="15"/>
      <c r="CC2049" s="15"/>
      <c r="CD2049" s="15"/>
      <c r="CE2049" s="15"/>
      <c r="CF2049" s="15"/>
      <c r="CG2049" s="15"/>
      <c r="CH2049" s="15"/>
      <c r="CI2049" s="15"/>
      <c r="CJ2049" s="15"/>
      <c r="CK2049" s="15"/>
      <c r="CL2049" s="15"/>
      <c r="CM2049" s="15"/>
      <c r="CN2049" s="15"/>
      <c r="CO2049" s="15"/>
      <c r="CP2049" s="15"/>
      <c r="CQ2049" s="15"/>
      <c r="CR2049" s="15"/>
      <c r="CS2049" s="15"/>
      <c r="CT2049" s="15"/>
      <c r="CU2049" s="15"/>
      <c r="CV2049" s="15"/>
      <c r="CW2049" s="15"/>
      <c r="CX2049" s="15"/>
      <c r="CY2049" s="15"/>
      <c r="CZ2049" s="15"/>
      <c r="DA2049" s="15"/>
      <c r="DB2049" s="16"/>
      <c r="DC2049" s="16"/>
      <c r="DD2049" s="16"/>
      <c r="DE2049" s="16"/>
      <c r="DF2049" s="17"/>
      <c r="DG2049" s="16"/>
      <c r="DH2049" s="16"/>
      <c r="DI2049" s="16"/>
      <c r="DJ2049" s="16"/>
      <c r="DK2049" s="16"/>
      <c r="DL2049" s="16"/>
      <c r="DM2049" s="13"/>
      <c r="DN2049" s="16"/>
      <c r="DO2049" s="16"/>
      <c r="DP2049" s="16"/>
      <c r="DQ2049" s="16"/>
      <c r="DR2049" s="16"/>
      <c r="DS2049" s="16"/>
      <c r="DT2049" s="16"/>
      <c r="DU2049" s="16"/>
      <c r="DV2049" s="16"/>
      <c r="DW2049" s="16"/>
      <c r="DX2049" s="16"/>
      <c r="DY2049" s="16"/>
      <c r="DZ2049" s="17"/>
      <c r="EA2049" s="15"/>
      <c r="EB2049" s="15"/>
      <c r="EC2049" s="15"/>
      <c r="ED2049" s="15"/>
    </row>
    <row r="2050" spans="1:134" ht="15" customHeight="1" x14ac:dyDescent="0.3">
      <c r="A2050" s="12"/>
      <c r="B2050" s="12"/>
      <c r="C2050" s="12"/>
      <c r="D2050" s="12"/>
      <c r="E2050" s="12"/>
      <c r="F2050" s="12"/>
      <c r="G2050" s="12"/>
      <c r="H2050" s="12"/>
      <c r="I2050" s="12"/>
      <c r="J2050" s="12"/>
      <c r="K2050" s="12"/>
      <c r="L2050" s="12"/>
      <c r="M2050" s="12"/>
      <c r="N2050" s="12"/>
      <c r="O2050" s="12"/>
      <c r="P2050" s="12"/>
      <c r="Q2050" s="12"/>
      <c r="R2050" s="12"/>
      <c r="S2050" s="12"/>
      <c r="T2050" s="12"/>
      <c r="U2050" s="12"/>
      <c r="V2050" s="12"/>
      <c r="W2050" s="12"/>
      <c r="X2050" s="12"/>
      <c r="Y2050" s="12"/>
      <c r="Z2050" s="12"/>
      <c r="AA2050" s="12"/>
      <c r="AB2050" s="12"/>
      <c r="AC2050" s="12"/>
      <c r="AD2050" s="12"/>
      <c r="AE2050" s="12"/>
      <c r="AF2050" s="12"/>
      <c r="AG2050" s="12"/>
      <c r="AH2050" s="12"/>
      <c r="AI2050" s="12"/>
      <c r="AJ2050" s="13"/>
      <c r="AK2050" s="12"/>
      <c r="AL2050" s="12"/>
      <c r="AM2050" s="14"/>
      <c r="AN2050" s="12"/>
      <c r="AO2050" s="12"/>
      <c r="AP2050" s="12"/>
      <c r="AQ2050" s="143"/>
      <c r="AR2050" s="12"/>
      <c r="AS2050" s="12"/>
      <c r="AT2050" s="12"/>
      <c r="AU2050" s="12"/>
      <c r="AV2050" s="12"/>
      <c r="AW2050" s="12"/>
      <c r="AX2050" s="12"/>
      <c r="AY2050" s="12"/>
      <c r="AZ2050" s="12"/>
      <c r="BA2050" s="12"/>
      <c r="BB2050" s="14"/>
      <c r="BC2050" s="14"/>
      <c r="BD2050" s="15"/>
      <c r="BE2050" s="137" t="s">
        <v>183</v>
      </c>
      <c r="BF2050" s="146"/>
      <c r="BG2050" s="146"/>
      <c r="BH2050" s="146"/>
      <c r="BI2050" s="146"/>
      <c r="BJ2050" s="146"/>
      <c r="BK2050" s="146"/>
      <c r="BL2050" s="146"/>
      <c r="BM2050" s="146"/>
      <c r="BN2050" s="146"/>
      <c r="BO2050" s="146"/>
      <c r="BP2050" s="146"/>
      <c r="BQ2050" s="146"/>
      <c r="BR2050" s="146"/>
      <c r="BS2050" s="146"/>
      <c r="BT2050" s="146"/>
      <c r="BU2050" s="146"/>
      <c r="BV2050" s="15"/>
      <c r="BW2050" s="15"/>
      <c r="BX2050" s="15"/>
      <c r="BY2050" s="15"/>
      <c r="BZ2050" s="15"/>
      <c r="CA2050" s="15"/>
      <c r="CB2050" s="15"/>
      <c r="CC2050" s="15"/>
      <c r="CD2050" s="15"/>
      <c r="CE2050" s="15"/>
      <c r="CF2050" s="15"/>
      <c r="CG2050" s="15"/>
      <c r="CH2050" s="15"/>
      <c r="CI2050" s="15"/>
      <c r="CJ2050" s="15"/>
      <c r="CK2050" s="15"/>
      <c r="CL2050" s="15"/>
      <c r="CM2050" s="15"/>
      <c r="CN2050" s="15"/>
      <c r="CO2050" s="15"/>
      <c r="CP2050" s="15"/>
      <c r="CQ2050" s="15"/>
      <c r="CR2050" s="15"/>
      <c r="CS2050" s="15"/>
      <c r="CT2050" s="15"/>
      <c r="CU2050" s="15"/>
      <c r="CV2050" s="15"/>
      <c r="CW2050" s="15"/>
      <c r="CX2050" s="15"/>
      <c r="CY2050" s="15"/>
      <c r="CZ2050" s="15"/>
      <c r="DA2050" s="15"/>
      <c r="DB2050" s="16"/>
      <c r="DC2050" s="16"/>
      <c r="DD2050" s="16"/>
      <c r="DE2050" s="16"/>
      <c r="DF2050" s="17"/>
      <c r="DG2050" s="16"/>
      <c r="DH2050" s="16"/>
      <c r="DI2050" s="16"/>
      <c r="DJ2050" s="16"/>
      <c r="DK2050" s="16"/>
      <c r="DL2050" s="16"/>
      <c r="DM2050" s="13"/>
      <c r="DN2050" s="16"/>
      <c r="DO2050" s="16"/>
      <c r="DP2050" s="16"/>
      <c r="DQ2050" s="16"/>
      <c r="DR2050" s="16"/>
      <c r="DS2050" s="16"/>
      <c r="DT2050" s="16"/>
      <c r="DU2050" s="16"/>
      <c r="DV2050" s="16"/>
      <c r="DW2050" s="16"/>
      <c r="DX2050" s="16"/>
      <c r="DY2050" s="16"/>
      <c r="DZ2050" s="17"/>
      <c r="EA2050" s="15"/>
      <c r="EB2050" s="15"/>
      <c r="EC2050" s="15"/>
      <c r="ED2050" s="15"/>
    </row>
    <row r="2051" spans="1:134" ht="15" customHeight="1" x14ac:dyDescent="0.3">
      <c r="A2051" s="12"/>
      <c r="B2051" s="12"/>
      <c r="C2051" s="12"/>
      <c r="D2051" s="12"/>
      <c r="E2051" s="12"/>
      <c r="F2051" s="12"/>
      <c r="G2051" s="12"/>
      <c r="H2051" s="12"/>
      <c r="I2051" s="12"/>
      <c r="J2051" s="12"/>
      <c r="K2051" s="12"/>
      <c r="L2051" s="12"/>
      <c r="M2051" s="12"/>
      <c r="N2051" s="12"/>
      <c r="O2051" s="12"/>
      <c r="P2051" s="12"/>
      <c r="Q2051" s="12"/>
      <c r="R2051" s="12"/>
      <c r="S2051" s="12"/>
      <c r="T2051" s="12"/>
      <c r="U2051" s="12"/>
      <c r="V2051" s="12"/>
      <c r="W2051" s="12"/>
      <c r="X2051" s="12"/>
      <c r="Y2051" s="12"/>
      <c r="Z2051" s="12"/>
      <c r="AA2051" s="12"/>
      <c r="AB2051" s="12"/>
      <c r="AC2051" s="12"/>
      <c r="AD2051" s="12"/>
      <c r="AE2051" s="12"/>
      <c r="AF2051" s="12"/>
      <c r="AG2051" s="12"/>
      <c r="AH2051" s="12"/>
      <c r="AI2051" s="12"/>
      <c r="AJ2051" s="13"/>
      <c r="AK2051" s="12"/>
      <c r="AL2051" s="12"/>
      <c r="AM2051" s="14"/>
      <c r="AN2051" s="12"/>
      <c r="AO2051" s="12"/>
      <c r="AP2051" s="12"/>
      <c r="AQ2051" s="143"/>
      <c r="AR2051" s="12"/>
      <c r="AS2051" s="12"/>
      <c r="AT2051" s="12"/>
      <c r="AU2051" s="12"/>
      <c r="AV2051" s="12"/>
      <c r="AW2051" s="12"/>
      <c r="AX2051" s="12"/>
      <c r="AY2051" s="12"/>
      <c r="AZ2051" s="12"/>
      <c r="BA2051" s="12"/>
      <c r="BB2051" s="14"/>
      <c r="BC2051" s="14"/>
      <c r="BD2051" s="15"/>
      <c r="BE2051" s="137" t="s">
        <v>183</v>
      </c>
      <c r="BF2051" s="146"/>
      <c r="BG2051" s="146"/>
      <c r="BH2051" s="146"/>
      <c r="BI2051" s="146"/>
      <c r="BJ2051" s="146"/>
      <c r="BK2051" s="146"/>
      <c r="BL2051" s="146"/>
      <c r="BM2051" s="146"/>
      <c r="BN2051" s="146"/>
      <c r="BO2051" s="146"/>
      <c r="BP2051" s="146"/>
      <c r="BQ2051" s="146"/>
      <c r="BR2051" s="146"/>
      <c r="BS2051" s="146"/>
      <c r="BT2051" s="146"/>
      <c r="BU2051" s="146"/>
      <c r="BV2051" s="15"/>
      <c r="BW2051" s="15"/>
      <c r="BX2051" s="15"/>
      <c r="BY2051" s="15"/>
      <c r="BZ2051" s="15"/>
      <c r="CA2051" s="15"/>
      <c r="CB2051" s="15"/>
      <c r="CC2051" s="15"/>
      <c r="CD2051" s="15"/>
      <c r="CE2051" s="15"/>
      <c r="CF2051" s="15"/>
      <c r="CG2051" s="15"/>
      <c r="CH2051" s="15"/>
      <c r="CI2051" s="15"/>
      <c r="CJ2051" s="15"/>
      <c r="CK2051" s="15"/>
      <c r="CL2051" s="15"/>
      <c r="CM2051" s="15"/>
      <c r="CN2051" s="15"/>
      <c r="CO2051" s="15"/>
      <c r="CP2051" s="15"/>
      <c r="CQ2051" s="15"/>
      <c r="CR2051" s="15"/>
      <c r="CS2051" s="15"/>
      <c r="CT2051" s="15"/>
      <c r="CU2051" s="15"/>
      <c r="CV2051" s="15"/>
      <c r="CW2051" s="15"/>
      <c r="CX2051" s="15"/>
      <c r="CY2051" s="15"/>
      <c r="CZ2051" s="15"/>
      <c r="DA2051" s="15"/>
      <c r="DB2051" s="16"/>
      <c r="DC2051" s="16"/>
      <c r="DD2051" s="16"/>
      <c r="DE2051" s="16"/>
      <c r="DF2051" s="17"/>
      <c r="DG2051" s="16"/>
      <c r="DH2051" s="16"/>
      <c r="DI2051" s="16"/>
      <c r="DJ2051" s="16"/>
      <c r="DK2051" s="16"/>
      <c r="DL2051" s="16"/>
      <c r="DM2051" s="13"/>
      <c r="DN2051" s="16"/>
      <c r="DO2051" s="16"/>
      <c r="DP2051" s="16"/>
      <c r="DQ2051" s="16"/>
      <c r="DR2051" s="16"/>
      <c r="DS2051" s="16"/>
      <c r="DT2051" s="16"/>
      <c r="DU2051" s="16"/>
      <c r="DV2051" s="16"/>
      <c r="DW2051" s="16"/>
      <c r="DX2051" s="16"/>
      <c r="DY2051" s="16"/>
      <c r="DZ2051" s="17"/>
      <c r="EA2051" s="15"/>
      <c r="EB2051" s="15"/>
      <c r="EC2051" s="15"/>
      <c r="ED2051" s="15"/>
    </row>
    <row r="2052" spans="1:134" ht="15" customHeight="1" x14ac:dyDescent="0.3">
      <c r="A2052" s="12"/>
      <c r="B2052" s="12"/>
      <c r="C2052" s="12"/>
      <c r="D2052" s="12"/>
      <c r="E2052" s="12"/>
      <c r="F2052" s="12"/>
      <c r="G2052" s="12"/>
      <c r="H2052" s="12"/>
      <c r="I2052" s="12"/>
      <c r="J2052" s="12"/>
      <c r="K2052" s="12"/>
      <c r="L2052" s="12"/>
      <c r="M2052" s="12"/>
      <c r="N2052" s="12"/>
      <c r="O2052" s="12"/>
      <c r="P2052" s="12"/>
      <c r="Q2052" s="12"/>
      <c r="R2052" s="12"/>
      <c r="S2052" s="12"/>
      <c r="T2052" s="12"/>
      <c r="U2052" s="12"/>
      <c r="V2052" s="12"/>
      <c r="W2052" s="12"/>
      <c r="X2052" s="12"/>
      <c r="Y2052" s="12"/>
      <c r="Z2052" s="12"/>
      <c r="AA2052" s="12"/>
      <c r="AB2052" s="12"/>
      <c r="AC2052" s="12"/>
      <c r="AD2052" s="12"/>
      <c r="AE2052" s="12"/>
      <c r="AF2052" s="12"/>
      <c r="AG2052" s="12"/>
      <c r="AH2052" s="12"/>
      <c r="AI2052" s="12"/>
      <c r="AJ2052" s="13"/>
      <c r="AK2052" s="12"/>
      <c r="AL2052" s="12"/>
      <c r="AM2052" s="14"/>
      <c r="AN2052" s="12"/>
      <c r="AO2052" s="12"/>
      <c r="AP2052" s="12"/>
      <c r="AQ2052" s="143"/>
      <c r="AR2052" s="12"/>
      <c r="AS2052" s="12"/>
      <c r="AT2052" s="12"/>
      <c r="AU2052" s="12"/>
      <c r="AV2052" s="12"/>
      <c r="AW2052" s="12"/>
      <c r="AX2052" s="12"/>
      <c r="AY2052" s="12"/>
      <c r="AZ2052" s="12"/>
      <c r="BA2052" s="12"/>
      <c r="BB2052" s="14"/>
      <c r="BC2052" s="14"/>
      <c r="BD2052" s="15"/>
      <c r="BE2052" s="137" t="s">
        <v>183</v>
      </c>
      <c r="BF2052" s="146"/>
      <c r="BG2052" s="146"/>
      <c r="BH2052" s="146"/>
      <c r="BI2052" s="146"/>
      <c r="BJ2052" s="146"/>
      <c r="BK2052" s="146"/>
      <c r="BL2052" s="146"/>
      <c r="BM2052" s="146"/>
      <c r="BN2052" s="146"/>
      <c r="BO2052" s="146"/>
      <c r="BP2052" s="146"/>
      <c r="BQ2052" s="146"/>
      <c r="BR2052" s="146"/>
      <c r="BS2052" s="146"/>
      <c r="BT2052" s="146"/>
      <c r="BU2052" s="146"/>
      <c r="BV2052" s="15"/>
      <c r="BW2052" s="15"/>
      <c r="BX2052" s="15"/>
      <c r="BY2052" s="15"/>
      <c r="BZ2052" s="15"/>
      <c r="CA2052" s="15"/>
      <c r="CB2052" s="15"/>
      <c r="CC2052" s="15"/>
      <c r="CD2052" s="15"/>
      <c r="CE2052" s="15"/>
      <c r="CF2052" s="15"/>
      <c r="CG2052" s="15"/>
      <c r="CH2052" s="15"/>
      <c r="CI2052" s="15"/>
      <c r="CJ2052" s="15"/>
      <c r="CK2052" s="15"/>
      <c r="CL2052" s="15"/>
      <c r="CM2052" s="15"/>
      <c r="CN2052" s="15"/>
      <c r="CO2052" s="15"/>
      <c r="CP2052" s="15"/>
      <c r="CQ2052" s="15"/>
      <c r="CR2052" s="15"/>
      <c r="CS2052" s="15"/>
      <c r="CT2052" s="15"/>
      <c r="CU2052" s="15"/>
      <c r="CV2052" s="15"/>
      <c r="CW2052" s="15"/>
      <c r="CX2052" s="15"/>
      <c r="CY2052" s="15"/>
      <c r="CZ2052" s="15"/>
      <c r="DA2052" s="15"/>
      <c r="DB2052" s="16"/>
      <c r="DC2052" s="16"/>
      <c r="DD2052" s="16"/>
      <c r="DE2052" s="16"/>
      <c r="DF2052" s="17"/>
      <c r="DG2052" s="16"/>
      <c r="DH2052" s="16"/>
      <c r="DI2052" s="16"/>
      <c r="DJ2052" s="16"/>
      <c r="DK2052" s="16"/>
      <c r="DL2052" s="16"/>
      <c r="DM2052" s="13"/>
      <c r="DN2052" s="16"/>
      <c r="DO2052" s="16"/>
      <c r="DP2052" s="16"/>
      <c r="DQ2052" s="16"/>
      <c r="DR2052" s="16"/>
      <c r="DS2052" s="16"/>
      <c r="DT2052" s="16"/>
      <c r="DU2052" s="16"/>
      <c r="DV2052" s="16"/>
      <c r="DW2052" s="16"/>
      <c r="DX2052" s="16"/>
      <c r="DY2052" s="16"/>
      <c r="DZ2052" s="17"/>
      <c r="EA2052" s="15"/>
      <c r="EB2052" s="15"/>
      <c r="EC2052" s="15"/>
      <c r="ED2052" s="15"/>
    </row>
    <row r="2053" spans="1:134" ht="15" customHeight="1" x14ac:dyDescent="0.3">
      <c r="A2053" s="12"/>
      <c r="B2053" s="12"/>
      <c r="C2053" s="12"/>
      <c r="D2053" s="12"/>
      <c r="E2053" s="12"/>
      <c r="F2053" s="12"/>
      <c r="G2053" s="12"/>
      <c r="H2053" s="12"/>
      <c r="I2053" s="12"/>
      <c r="J2053" s="12"/>
      <c r="K2053" s="12"/>
      <c r="L2053" s="12"/>
      <c r="M2053" s="12"/>
      <c r="N2053" s="12"/>
      <c r="O2053" s="12"/>
      <c r="P2053" s="12"/>
      <c r="Q2053" s="12"/>
      <c r="R2053" s="12"/>
      <c r="S2053" s="12"/>
      <c r="T2053" s="12"/>
      <c r="U2053" s="12"/>
      <c r="V2053" s="12"/>
      <c r="W2053" s="12"/>
      <c r="X2053" s="12"/>
      <c r="Y2053" s="12"/>
      <c r="Z2053" s="12"/>
      <c r="AA2053" s="12"/>
      <c r="AB2053" s="12"/>
      <c r="AC2053" s="12"/>
      <c r="AD2053" s="12"/>
      <c r="AE2053" s="12"/>
      <c r="AF2053" s="12"/>
      <c r="AG2053" s="12"/>
      <c r="AH2053" s="12"/>
      <c r="AI2053" s="12"/>
      <c r="AJ2053" s="13"/>
      <c r="AK2053" s="12"/>
      <c r="AL2053" s="12"/>
      <c r="AM2053" s="14"/>
      <c r="AN2053" s="12"/>
      <c r="AO2053" s="12"/>
      <c r="AP2053" s="12"/>
      <c r="AQ2053" s="143"/>
      <c r="AR2053" s="12"/>
      <c r="AS2053" s="12"/>
      <c r="AT2053" s="12"/>
      <c r="AU2053" s="12"/>
      <c r="AV2053" s="12"/>
      <c r="AW2053" s="12"/>
      <c r="AX2053" s="12"/>
      <c r="AY2053" s="12"/>
      <c r="AZ2053" s="12"/>
      <c r="BA2053" s="12"/>
      <c r="BB2053" s="14"/>
      <c r="BC2053" s="14"/>
      <c r="BD2053" s="15"/>
      <c r="BE2053" s="137" t="s">
        <v>183</v>
      </c>
      <c r="BF2053" s="146"/>
      <c r="BG2053" s="146"/>
      <c r="BH2053" s="146"/>
      <c r="BI2053" s="146"/>
      <c r="BJ2053" s="146"/>
      <c r="BK2053" s="146"/>
      <c r="BL2053" s="146"/>
      <c r="BM2053" s="146"/>
      <c r="BN2053" s="146"/>
      <c r="BO2053" s="146"/>
      <c r="BP2053" s="146"/>
      <c r="BQ2053" s="146"/>
      <c r="BR2053" s="146"/>
      <c r="BS2053" s="146"/>
      <c r="BT2053" s="146"/>
      <c r="BU2053" s="146"/>
      <c r="BV2053" s="15"/>
      <c r="BW2053" s="15"/>
      <c r="BX2053" s="15"/>
      <c r="BY2053" s="15"/>
      <c r="BZ2053" s="15"/>
      <c r="CA2053" s="15"/>
      <c r="CB2053" s="15"/>
      <c r="CC2053" s="15"/>
      <c r="CD2053" s="15"/>
      <c r="CE2053" s="15"/>
      <c r="CF2053" s="15"/>
      <c r="CG2053" s="15"/>
      <c r="CH2053" s="15"/>
      <c r="CI2053" s="15"/>
      <c r="CJ2053" s="15"/>
      <c r="CK2053" s="15"/>
      <c r="CL2053" s="15"/>
      <c r="CM2053" s="15"/>
      <c r="CN2053" s="15"/>
      <c r="CO2053" s="15"/>
      <c r="CP2053" s="15"/>
      <c r="CQ2053" s="15"/>
      <c r="CR2053" s="15"/>
      <c r="CS2053" s="15"/>
      <c r="CT2053" s="15"/>
      <c r="CU2053" s="15"/>
      <c r="CV2053" s="15"/>
      <c r="CW2053" s="15"/>
      <c r="CX2053" s="15"/>
      <c r="CY2053" s="15"/>
      <c r="CZ2053" s="15"/>
      <c r="DA2053" s="15"/>
      <c r="DB2053" s="16"/>
      <c r="DC2053" s="16"/>
      <c r="DD2053" s="16"/>
      <c r="DE2053" s="16"/>
      <c r="DF2053" s="17"/>
      <c r="DG2053" s="16"/>
      <c r="DH2053" s="16"/>
      <c r="DI2053" s="16"/>
      <c r="DJ2053" s="16"/>
      <c r="DK2053" s="16"/>
      <c r="DL2053" s="16"/>
      <c r="DM2053" s="13"/>
      <c r="DN2053" s="16"/>
      <c r="DO2053" s="16"/>
      <c r="DP2053" s="16"/>
      <c r="DQ2053" s="16"/>
      <c r="DR2053" s="16"/>
      <c r="DS2053" s="16"/>
      <c r="DT2053" s="16"/>
      <c r="DU2053" s="16"/>
      <c r="DV2053" s="16"/>
      <c r="DW2053" s="16"/>
      <c r="DX2053" s="16"/>
      <c r="DY2053" s="16"/>
      <c r="DZ2053" s="17"/>
      <c r="EA2053" s="15"/>
      <c r="EB2053" s="15"/>
      <c r="EC2053" s="15"/>
      <c r="ED2053" s="15"/>
    </row>
    <row r="2054" spans="1:134" ht="15" customHeight="1" x14ac:dyDescent="0.3">
      <c r="A2054" s="12"/>
      <c r="B2054" s="12"/>
      <c r="C2054" s="12"/>
      <c r="D2054" s="12"/>
      <c r="E2054" s="12"/>
      <c r="F2054" s="12"/>
      <c r="G2054" s="12"/>
      <c r="H2054" s="12"/>
      <c r="I2054" s="12"/>
      <c r="J2054" s="12"/>
      <c r="K2054" s="12"/>
      <c r="L2054" s="12"/>
      <c r="M2054" s="12"/>
      <c r="N2054" s="12"/>
      <c r="O2054" s="12"/>
      <c r="P2054" s="12"/>
      <c r="Q2054" s="12"/>
      <c r="R2054" s="12"/>
      <c r="S2054" s="12"/>
      <c r="T2054" s="12"/>
      <c r="U2054" s="12"/>
      <c r="V2054" s="12"/>
      <c r="W2054" s="12"/>
      <c r="X2054" s="12"/>
      <c r="Y2054" s="12"/>
      <c r="Z2054" s="12"/>
      <c r="AA2054" s="12"/>
      <c r="AB2054" s="12"/>
      <c r="AC2054" s="12"/>
      <c r="AD2054" s="12"/>
      <c r="AE2054" s="12"/>
      <c r="AF2054" s="12"/>
      <c r="AG2054" s="12"/>
      <c r="AH2054" s="12"/>
      <c r="AI2054" s="12"/>
      <c r="AJ2054" s="13"/>
      <c r="AK2054" s="12"/>
      <c r="AL2054" s="12"/>
      <c r="AM2054" s="14"/>
      <c r="AN2054" s="12"/>
      <c r="AO2054" s="12"/>
      <c r="AP2054" s="12"/>
      <c r="AQ2054" s="143"/>
      <c r="AR2054" s="12"/>
      <c r="AS2054" s="12"/>
      <c r="AT2054" s="12"/>
      <c r="AU2054" s="12"/>
      <c r="AV2054" s="12"/>
      <c r="AW2054" s="12"/>
      <c r="AX2054" s="12"/>
      <c r="AY2054" s="12"/>
      <c r="AZ2054" s="12"/>
      <c r="BA2054" s="12"/>
      <c r="BB2054" s="14"/>
      <c r="BC2054" s="14"/>
      <c r="BD2054" s="15"/>
      <c r="BE2054" s="137" t="s">
        <v>183</v>
      </c>
      <c r="BF2054" s="146"/>
      <c r="BG2054" s="146"/>
      <c r="BH2054" s="146"/>
      <c r="BI2054" s="146"/>
      <c r="BJ2054" s="146"/>
      <c r="BK2054" s="146"/>
      <c r="BL2054" s="146"/>
      <c r="BM2054" s="146"/>
      <c r="BN2054" s="146"/>
      <c r="BO2054" s="146"/>
      <c r="BP2054" s="146"/>
      <c r="BQ2054" s="146"/>
      <c r="BR2054" s="146"/>
      <c r="BS2054" s="146"/>
      <c r="BT2054" s="146"/>
      <c r="BU2054" s="146"/>
      <c r="BV2054" s="15"/>
      <c r="BW2054" s="15"/>
      <c r="BX2054" s="15"/>
      <c r="BY2054" s="15"/>
      <c r="BZ2054" s="15"/>
      <c r="CA2054" s="15"/>
      <c r="CB2054" s="15"/>
      <c r="CC2054" s="15"/>
      <c r="CD2054" s="15"/>
      <c r="CE2054" s="15"/>
      <c r="CF2054" s="15"/>
      <c r="CG2054" s="15"/>
      <c r="CH2054" s="15"/>
      <c r="CI2054" s="15"/>
      <c r="CJ2054" s="15"/>
      <c r="CK2054" s="15"/>
      <c r="CL2054" s="15"/>
      <c r="CM2054" s="15"/>
      <c r="CN2054" s="15"/>
      <c r="CO2054" s="15"/>
      <c r="CP2054" s="15"/>
      <c r="CQ2054" s="15"/>
      <c r="CR2054" s="15"/>
      <c r="CS2054" s="15"/>
      <c r="CT2054" s="15"/>
      <c r="CU2054" s="15"/>
      <c r="CV2054" s="15"/>
      <c r="CW2054" s="15"/>
      <c r="CX2054" s="15"/>
      <c r="CY2054" s="15"/>
      <c r="CZ2054" s="15"/>
      <c r="DA2054" s="15"/>
      <c r="DB2054" s="16"/>
      <c r="DC2054" s="16"/>
      <c r="DD2054" s="16"/>
      <c r="DE2054" s="16"/>
      <c r="DF2054" s="17"/>
      <c r="DG2054" s="16"/>
      <c r="DH2054" s="16"/>
      <c r="DI2054" s="16"/>
      <c r="DJ2054" s="16"/>
      <c r="DK2054" s="16"/>
      <c r="DL2054" s="16"/>
      <c r="DM2054" s="13"/>
      <c r="DN2054" s="16"/>
      <c r="DO2054" s="16"/>
      <c r="DP2054" s="16"/>
      <c r="DQ2054" s="16"/>
      <c r="DR2054" s="16"/>
      <c r="DS2054" s="16"/>
      <c r="DT2054" s="16"/>
      <c r="DU2054" s="16"/>
      <c r="DV2054" s="16"/>
      <c r="DW2054" s="16"/>
      <c r="DX2054" s="16"/>
      <c r="DY2054" s="16"/>
      <c r="DZ2054" s="17"/>
      <c r="EA2054" s="15"/>
      <c r="EB2054" s="15"/>
      <c r="EC2054" s="15"/>
      <c r="ED2054" s="15"/>
    </row>
    <row r="2055" spans="1:134" ht="15" customHeight="1" x14ac:dyDescent="0.3">
      <c r="A2055" s="12"/>
      <c r="B2055" s="12"/>
      <c r="C2055" s="12"/>
      <c r="D2055" s="12"/>
      <c r="E2055" s="12"/>
      <c r="F2055" s="12"/>
      <c r="G2055" s="12"/>
      <c r="H2055" s="12"/>
      <c r="I2055" s="12"/>
      <c r="J2055" s="12"/>
      <c r="K2055" s="12"/>
      <c r="L2055" s="12"/>
      <c r="M2055" s="12"/>
      <c r="N2055" s="12"/>
      <c r="O2055" s="12"/>
      <c r="P2055" s="12"/>
      <c r="Q2055" s="12"/>
      <c r="R2055" s="12"/>
      <c r="S2055" s="12"/>
      <c r="T2055" s="12"/>
      <c r="U2055" s="12"/>
      <c r="V2055" s="12"/>
      <c r="W2055" s="12"/>
      <c r="X2055" s="12"/>
      <c r="Y2055" s="12"/>
      <c r="Z2055" s="12"/>
      <c r="AA2055" s="12"/>
      <c r="AB2055" s="12"/>
      <c r="AC2055" s="12"/>
      <c r="AD2055" s="12"/>
      <c r="AE2055" s="12"/>
      <c r="AF2055" s="12"/>
      <c r="AG2055" s="12"/>
      <c r="AH2055" s="12"/>
      <c r="AI2055" s="12"/>
      <c r="AJ2055" s="13"/>
      <c r="AK2055" s="12"/>
      <c r="AL2055" s="12"/>
      <c r="AM2055" s="14"/>
      <c r="AN2055" s="12"/>
      <c r="AO2055" s="12"/>
      <c r="AP2055" s="12"/>
      <c r="AQ2055" s="143"/>
      <c r="AR2055" s="12"/>
      <c r="AS2055" s="12"/>
      <c r="AT2055" s="12"/>
      <c r="AU2055" s="12"/>
      <c r="AV2055" s="12"/>
      <c r="AW2055" s="12"/>
      <c r="AX2055" s="12"/>
      <c r="AY2055" s="12"/>
      <c r="AZ2055" s="12"/>
      <c r="BA2055" s="12"/>
      <c r="BB2055" s="14"/>
      <c r="BC2055" s="14"/>
      <c r="BD2055" s="15"/>
      <c r="BE2055" s="137" t="s">
        <v>183</v>
      </c>
      <c r="BF2055" s="146"/>
      <c r="BG2055" s="146"/>
      <c r="BH2055" s="146"/>
      <c r="BI2055" s="146"/>
      <c r="BJ2055" s="146"/>
      <c r="BK2055" s="146"/>
      <c r="BL2055" s="146"/>
      <c r="BM2055" s="146"/>
      <c r="BN2055" s="146"/>
      <c r="BO2055" s="146"/>
      <c r="BP2055" s="146"/>
      <c r="BQ2055" s="146"/>
      <c r="BR2055" s="146"/>
      <c r="BS2055" s="146"/>
      <c r="BT2055" s="146"/>
      <c r="BU2055" s="146"/>
      <c r="BV2055" s="15"/>
      <c r="BW2055" s="15"/>
      <c r="BX2055" s="15"/>
      <c r="BY2055" s="15"/>
      <c r="BZ2055" s="15"/>
      <c r="CA2055" s="15"/>
      <c r="CB2055" s="15"/>
      <c r="CC2055" s="15"/>
      <c r="CD2055" s="15"/>
      <c r="CE2055" s="15"/>
      <c r="CF2055" s="15"/>
      <c r="CG2055" s="15"/>
      <c r="CH2055" s="15"/>
      <c r="CI2055" s="15"/>
      <c r="CJ2055" s="15"/>
      <c r="CK2055" s="15"/>
      <c r="CL2055" s="15"/>
      <c r="CM2055" s="15"/>
      <c r="CN2055" s="15"/>
      <c r="CO2055" s="15"/>
      <c r="CP2055" s="15"/>
      <c r="CQ2055" s="15"/>
      <c r="CR2055" s="15"/>
      <c r="CS2055" s="15"/>
      <c r="CT2055" s="15"/>
      <c r="CU2055" s="15"/>
      <c r="CV2055" s="15"/>
      <c r="CW2055" s="15"/>
      <c r="CX2055" s="15"/>
      <c r="CY2055" s="15"/>
      <c r="CZ2055" s="15"/>
      <c r="DA2055" s="15"/>
      <c r="DB2055" s="16"/>
      <c r="DC2055" s="16"/>
      <c r="DD2055" s="16"/>
      <c r="DE2055" s="16"/>
      <c r="DF2055" s="17"/>
      <c r="DG2055" s="16"/>
      <c r="DH2055" s="16"/>
      <c r="DI2055" s="16"/>
      <c r="DJ2055" s="16"/>
      <c r="DK2055" s="16"/>
      <c r="DL2055" s="16"/>
      <c r="DM2055" s="13"/>
      <c r="DN2055" s="16"/>
      <c r="DO2055" s="16"/>
      <c r="DP2055" s="16"/>
      <c r="DQ2055" s="16"/>
      <c r="DR2055" s="16"/>
      <c r="DS2055" s="16"/>
      <c r="DT2055" s="16"/>
      <c r="DU2055" s="16"/>
      <c r="DV2055" s="16"/>
      <c r="DW2055" s="16"/>
      <c r="DX2055" s="16"/>
      <c r="DY2055" s="16"/>
      <c r="DZ2055" s="17"/>
      <c r="EA2055" s="15"/>
      <c r="EB2055" s="15"/>
      <c r="EC2055" s="15"/>
      <c r="ED2055" s="15"/>
    </row>
    <row r="2056" spans="1:134" ht="15" customHeight="1" x14ac:dyDescent="0.3">
      <c r="A2056" s="12"/>
      <c r="B2056" s="12"/>
      <c r="C2056" s="12"/>
      <c r="D2056" s="12"/>
      <c r="E2056" s="12"/>
      <c r="F2056" s="12"/>
      <c r="G2056" s="12"/>
      <c r="H2056" s="12"/>
      <c r="I2056" s="12"/>
      <c r="J2056" s="12"/>
      <c r="K2056" s="12"/>
      <c r="L2056" s="12"/>
      <c r="M2056" s="12"/>
      <c r="N2056" s="12"/>
      <c r="O2056" s="12"/>
      <c r="P2056" s="12"/>
      <c r="Q2056" s="12"/>
      <c r="R2056" s="12"/>
      <c r="S2056" s="12"/>
      <c r="T2056" s="12"/>
      <c r="U2056" s="12"/>
      <c r="V2056" s="12"/>
      <c r="W2056" s="12"/>
      <c r="X2056" s="12"/>
      <c r="Y2056" s="12"/>
      <c r="Z2056" s="12"/>
      <c r="AA2056" s="12"/>
      <c r="AB2056" s="12"/>
      <c r="AC2056" s="12"/>
      <c r="AD2056" s="12"/>
      <c r="AE2056" s="12"/>
      <c r="AF2056" s="12"/>
      <c r="AG2056" s="12"/>
      <c r="AH2056" s="12"/>
      <c r="AI2056" s="12"/>
      <c r="AJ2056" s="13"/>
      <c r="AK2056" s="12"/>
      <c r="AL2056" s="12"/>
      <c r="AM2056" s="14"/>
      <c r="AN2056" s="12"/>
      <c r="AO2056" s="12"/>
      <c r="AP2056" s="12"/>
      <c r="AQ2056" s="143"/>
      <c r="AR2056" s="12"/>
      <c r="AS2056" s="12"/>
      <c r="AT2056" s="12"/>
      <c r="AU2056" s="12"/>
      <c r="AV2056" s="12"/>
      <c r="AW2056" s="12"/>
      <c r="AX2056" s="12"/>
      <c r="AY2056" s="12"/>
      <c r="AZ2056" s="12"/>
      <c r="BA2056" s="12"/>
      <c r="BB2056" s="14"/>
      <c r="BC2056" s="14"/>
      <c r="BD2056" s="15"/>
      <c r="BE2056" s="137" t="s">
        <v>183</v>
      </c>
      <c r="BF2056" s="146"/>
      <c r="BG2056" s="146"/>
      <c r="BH2056" s="146"/>
      <c r="BI2056" s="146"/>
      <c r="BJ2056" s="146"/>
      <c r="BK2056" s="146"/>
      <c r="BL2056" s="146"/>
      <c r="BM2056" s="146"/>
      <c r="BN2056" s="146"/>
      <c r="BO2056" s="146"/>
      <c r="BP2056" s="146"/>
      <c r="BQ2056" s="146"/>
      <c r="BR2056" s="146"/>
      <c r="BS2056" s="146"/>
      <c r="BT2056" s="146"/>
      <c r="BU2056" s="146"/>
      <c r="BV2056" s="15"/>
      <c r="BW2056" s="15"/>
      <c r="BX2056" s="15"/>
      <c r="BY2056" s="15"/>
      <c r="BZ2056" s="15"/>
      <c r="CA2056" s="15"/>
      <c r="CB2056" s="15"/>
      <c r="CC2056" s="15"/>
      <c r="CD2056" s="15"/>
      <c r="CE2056" s="15"/>
      <c r="CF2056" s="15"/>
      <c r="CG2056" s="15"/>
      <c r="CH2056" s="15"/>
      <c r="CI2056" s="15"/>
      <c r="CJ2056" s="15"/>
      <c r="CK2056" s="15"/>
      <c r="CL2056" s="15"/>
      <c r="CM2056" s="15"/>
      <c r="CN2056" s="15"/>
      <c r="CO2056" s="15"/>
      <c r="CP2056" s="15"/>
      <c r="CQ2056" s="15"/>
      <c r="CR2056" s="15"/>
      <c r="CS2056" s="15"/>
      <c r="CT2056" s="15"/>
      <c r="CU2056" s="15"/>
      <c r="CV2056" s="15"/>
      <c r="CW2056" s="15"/>
      <c r="CX2056" s="15"/>
      <c r="CY2056" s="15"/>
      <c r="CZ2056" s="15"/>
      <c r="DA2056" s="15"/>
      <c r="DB2056" s="16"/>
      <c r="DC2056" s="16"/>
      <c r="DD2056" s="16"/>
      <c r="DE2056" s="16"/>
      <c r="DF2056" s="17"/>
      <c r="DG2056" s="16"/>
      <c r="DH2056" s="16"/>
      <c r="DI2056" s="16"/>
      <c r="DJ2056" s="16"/>
      <c r="DK2056" s="16"/>
      <c r="DL2056" s="16"/>
      <c r="DM2056" s="13"/>
      <c r="DN2056" s="16"/>
      <c r="DO2056" s="16"/>
      <c r="DP2056" s="16"/>
      <c r="DQ2056" s="16"/>
      <c r="DR2056" s="16"/>
      <c r="DS2056" s="16"/>
      <c r="DT2056" s="16"/>
      <c r="DU2056" s="16"/>
      <c r="DV2056" s="16"/>
      <c r="DW2056" s="16"/>
      <c r="DX2056" s="16"/>
      <c r="DY2056" s="16"/>
      <c r="DZ2056" s="17"/>
      <c r="EA2056" s="15"/>
      <c r="EB2056" s="15"/>
      <c r="EC2056" s="15"/>
      <c r="ED2056" s="15"/>
    </row>
    <row r="2057" spans="1:134" ht="15" customHeight="1" x14ac:dyDescent="0.3">
      <c r="A2057" s="12"/>
      <c r="B2057" s="12"/>
      <c r="C2057" s="12"/>
      <c r="D2057" s="12"/>
      <c r="E2057" s="12"/>
      <c r="F2057" s="12"/>
      <c r="G2057" s="12"/>
      <c r="H2057" s="12"/>
      <c r="I2057" s="12"/>
      <c r="J2057" s="12"/>
      <c r="K2057" s="12"/>
      <c r="L2057" s="12"/>
      <c r="M2057" s="12"/>
      <c r="N2057" s="12"/>
      <c r="O2057" s="12"/>
      <c r="P2057" s="12"/>
      <c r="Q2057" s="12"/>
      <c r="R2057" s="12"/>
      <c r="S2057" s="12"/>
      <c r="T2057" s="12"/>
      <c r="U2057" s="12"/>
      <c r="V2057" s="12"/>
      <c r="W2057" s="12"/>
      <c r="X2057" s="12"/>
      <c r="Y2057" s="12"/>
      <c r="Z2057" s="12"/>
      <c r="AA2057" s="12"/>
      <c r="AB2057" s="12"/>
      <c r="AC2057" s="12"/>
      <c r="AD2057" s="12"/>
      <c r="AE2057" s="12"/>
      <c r="AF2057" s="12"/>
      <c r="AG2057" s="12"/>
      <c r="AH2057" s="12"/>
      <c r="AI2057" s="12"/>
      <c r="AJ2057" s="13"/>
      <c r="AK2057" s="12"/>
      <c r="AL2057" s="12"/>
      <c r="AM2057" s="14"/>
      <c r="AN2057" s="12"/>
      <c r="AO2057" s="12"/>
      <c r="AP2057" s="12"/>
      <c r="AQ2057" s="143"/>
      <c r="AR2057" s="12"/>
      <c r="AS2057" s="12"/>
      <c r="AT2057" s="12"/>
      <c r="AU2057" s="12"/>
      <c r="AV2057" s="12"/>
      <c r="AW2057" s="12"/>
      <c r="AX2057" s="12"/>
      <c r="AY2057" s="12"/>
      <c r="AZ2057" s="12"/>
      <c r="BA2057" s="12"/>
      <c r="BB2057" s="14"/>
      <c r="BC2057" s="14"/>
      <c r="BD2057" s="15"/>
      <c r="BE2057" s="137" t="s">
        <v>183</v>
      </c>
      <c r="BF2057" s="146"/>
      <c r="BG2057" s="146"/>
      <c r="BH2057" s="146"/>
      <c r="BI2057" s="146"/>
      <c r="BJ2057" s="146"/>
      <c r="BK2057" s="146"/>
      <c r="BL2057" s="146"/>
      <c r="BM2057" s="146"/>
      <c r="BN2057" s="146"/>
      <c r="BO2057" s="146"/>
      <c r="BP2057" s="146"/>
      <c r="BQ2057" s="146"/>
      <c r="BR2057" s="146"/>
      <c r="BS2057" s="146"/>
      <c r="BT2057" s="146"/>
      <c r="BU2057" s="146"/>
      <c r="BV2057" s="15"/>
      <c r="BW2057" s="15"/>
      <c r="BX2057" s="15"/>
      <c r="BY2057" s="15"/>
      <c r="BZ2057" s="15"/>
      <c r="CA2057" s="15"/>
      <c r="CB2057" s="15"/>
      <c r="CC2057" s="15"/>
      <c r="CD2057" s="15"/>
      <c r="CE2057" s="15"/>
      <c r="CF2057" s="15"/>
      <c r="CG2057" s="15"/>
      <c r="CH2057" s="15"/>
      <c r="CI2057" s="15"/>
      <c r="CJ2057" s="15"/>
      <c r="CK2057" s="15"/>
      <c r="CL2057" s="15"/>
      <c r="CM2057" s="15"/>
      <c r="CN2057" s="15"/>
      <c r="CO2057" s="15"/>
      <c r="CP2057" s="15"/>
      <c r="CQ2057" s="15"/>
      <c r="CR2057" s="15"/>
      <c r="CS2057" s="15"/>
      <c r="CT2057" s="15"/>
      <c r="CU2057" s="15"/>
      <c r="CV2057" s="15"/>
      <c r="CW2057" s="15"/>
      <c r="CX2057" s="15"/>
      <c r="CY2057" s="15"/>
      <c r="CZ2057" s="15"/>
      <c r="DA2057" s="15"/>
      <c r="DB2057" s="16"/>
      <c r="DC2057" s="16"/>
      <c r="DD2057" s="16"/>
      <c r="DE2057" s="16"/>
      <c r="DF2057" s="17"/>
      <c r="DG2057" s="16"/>
      <c r="DH2057" s="16"/>
      <c r="DI2057" s="16"/>
      <c r="DJ2057" s="16"/>
      <c r="DK2057" s="16"/>
      <c r="DL2057" s="16"/>
      <c r="DM2057" s="13"/>
      <c r="DN2057" s="16"/>
      <c r="DO2057" s="16"/>
      <c r="DP2057" s="16"/>
      <c r="DQ2057" s="16"/>
      <c r="DR2057" s="16"/>
      <c r="DS2057" s="16"/>
      <c r="DT2057" s="16"/>
      <c r="DU2057" s="16"/>
      <c r="DV2057" s="16"/>
      <c r="DW2057" s="16"/>
      <c r="DX2057" s="16"/>
      <c r="DY2057" s="16"/>
      <c r="DZ2057" s="17"/>
      <c r="EA2057" s="15"/>
      <c r="EB2057" s="15"/>
      <c r="EC2057" s="15"/>
      <c r="ED2057" s="15"/>
    </row>
    <row r="2058" spans="1:134" ht="15" customHeight="1" x14ac:dyDescent="0.3">
      <c r="A2058" s="12"/>
      <c r="B2058" s="12"/>
      <c r="C2058" s="12"/>
      <c r="D2058" s="12"/>
      <c r="E2058" s="12"/>
      <c r="F2058" s="12"/>
      <c r="G2058" s="12"/>
      <c r="H2058" s="12"/>
      <c r="I2058" s="12"/>
      <c r="J2058" s="12"/>
      <c r="K2058" s="12"/>
      <c r="L2058" s="12"/>
      <c r="M2058" s="12"/>
      <c r="N2058" s="12"/>
      <c r="O2058" s="12"/>
      <c r="P2058" s="12"/>
      <c r="Q2058" s="12"/>
      <c r="R2058" s="12"/>
      <c r="S2058" s="12"/>
      <c r="T2058" s="12"/>
      <c r="U2058" s="12"/>
      <c r="V2058" s="12"/>
      <c r="W2058" s="12"/>
      <c r="X2058" s="12"/>
      <c r="Y2058" s="12"/>
      <c r="Z2058" s="12"/>
      <c r="AA2058" s="12"/>
      <c r="AB2058" s="12"/>
      <c r="AC2058" s="12"/>
      <c r="AD2058" s="12"/>
      <c r="AE2058" s="12"/>
      <c r="AF2058" s="12"/>
      <c r="AG2058" s="12"/>
      <c r="AH2058" s="12"/>
      <c r="AI2058" s="12"/>
      <c r="AJ2058" s="13"/>
      <c r="AK2058" s="12"/>
      <c r="AL2058" s="12"/>
      <c r="AM2058" s="14"/>
      <c r="AN2058" s="12"/>
      <c r="AO2058" s="12"/>
      <c r="AP2058" s="12"/>
      <c r="AQ2058" s="143"/>
      <c r="AR2058" s="12"/>
      <c r="AS2058" s="12"/>
      <c r="AT2058" s="12"/>
      <c r="AU2058" s="12"/>
      <c r="AV2058" s="12"/>
      <c r="AW2058" s="12"/>
      <c r="AX2058" s="12"/>
      <c r="AY2058" s="12"/>
      <c r="AZ2058" s="12"/>
      <c r="BA2058" s="12"/>
      <c r="BB2058" s="14"/>
      <c r="BC2058" s="14"/>
      <c r="BD2058" s="15"/>
      <c r="BE2058" s="137" t="s">
        <v>183</v>
      </c>
      <c r="BF2058" s="146"/>
      <c r="BG2058" s="146"/>
      <c r="BH2058" s="146"/>
      <c r="BI2058" s="146"/>
      <c r="BJ2058" s="146"/>
      <c r="BK2058" s="146"/>
      <c r="BL2058" s="146"/>
      <c r="BM2058" s="146"/>
      <c r="BN2058" s="146"/>
      <c r="BO2058" s="146"/>
      <c r="BP2058" s="146"/>
      <c r="BQ2058" s="146"/>
      <c r="BR2058" s="146"/>
      <c r="BS2058" s="146"/>
      <c r="BT2058" s="146"/>
      <c r="BU2058" s="146"/>
      <c r="BV2058" s="15"/>
      <c r="BW2058" s="15"/>
      <c r="BX2058" s="15"/>
      <c r="BY2058" s="15"/>
      <c r="BZ2058" s="15"/>
      <c r="CA2058" s="15"/>
      <c r="CB2058" s="15"/>
      <c r="CC2058" s="15"/>
      <c r="CD2058" s="15"/>
      <c r="CE2058" s="15"/>
      <c r="CF2058" s="15"/>
      <c r="CG2058" s="15"/>
      <c r="CH2058" s="15"/>
      <c r="CI2058" s="15"/>
      <c r="CJ2058" s="15"/>
      <c r="CK2058" s="15"/>
      <c r="CL2058" s="15"/>
      <c r="CM2058" s="15"/>
      <c r="CN2058" s="15"/>
      <c r="CO2058" s="15"/>
      <c r="CP2058" s="15"/>
      <c r="CQ2058" s="15"/>
      <c r="CR2058" s="15"/>
      <c r="CS2058" s="15"/>
      <c r="CT2058" s="15"/>
      <c r="CU2058" s="15"/>
      <c r="CV2058" s="15"/>
      <c r="CW2058" s="15"/>
      <c r="CX2058" s="15"/>
      <c r="CY2058" s="15"/>
      <c r="CZ2058" s="15"/>
      <c r="DA2058" s="15"/>
      <c r="DB2058" s="16"/>
      <c r="DC2058" s="16"/>
      <c r="DD2058" s="16"/>
      <c r="DE2058" s="16"/>
      <c r="DF2058" s="17"/>
      <c r="DG2058" s="16"/>
      <c r="DH2058" s="16"/>
      <c r="DI2058" s="16"/>
      <c r="DJ2058" s="16"/>
      <c r="DK2058" s="16"/>
      <c r="DL2058" s="16"/>
      <c r="DM2058" s="13"/>
      <c r="DN2058" s="16"/>
      <c r="DO2058" s="16"/>
      <c r="DP2058" s="16"/>
      <c r="DQ2058" s="16"/>
      <c r="DR2058" s="16"/>
      <c r="DS2058" s="16"/>
      <c r="DT2058" s="16"/>
      <c r="DU2058" s="16"/>
      <c r="DV2058" s="16"/>
      <c r="DW2058" s="16"/>
      <c r="DX2058" s="16"/>
      <c r="DY2058" s="16"/>
      <c r="DZ2058" s="17"/>
      <c r="EA2058" s="15"/>
      <c r="EB2058" s="15"/>
      <c r="EC2058" s="15"/>
      <c r="ED2058" s="15"/>
    </row>
    <row r="2059" spans="1:134" ht="15" customHeight="1" x14ac:dyDescent="0.3">
      <c r="A2059" s="12"/>
      <c r="B2059" s="12"/>
      <c r="C2059" s="12"/>
      <c r="D2059" s="12"/>
      <c r="E2059" s="12"/>
      <c r="F2059" s="12"/>
      <c r="G2059" s="12"/>
      <c r="H2059" s="12"/>
      <c r="I2059" s="12"/>
      <c r="J2059" s="12"/>
      <c r="K2059" s="12"/>
      <c r="L2059" s="12"/>
      <c r="M2059" s="12"/>
      <c r="N2059" s="12"/>
      <c r="O2059" s="12"/>
      <c r="P2059" s="12"/>
      <c r="Q2059" s="12"/>
      <c r="R2059" s="12"/>
      <c r="S2059" s="12"/>
      <c r="T2059" s="12"/>
      <c r="U2059" s="12"/>
      <c r="V2059" s="12"/>
      <c r="W2059" s="12"/>
      <c r="X2059" s="12"/>
      <c r="Y2059" s="12"/>
      <c r="Z2059" s="12"/>
      <c r="AA2059" s="12"/>
      <c r="AB2059" s="12"/>
      <c r="AC2059" s="12"/>
      <c r="AD2059" s="12"/>
      <c r="AE2059" s="12"/>
      <c r="AF2059" s="12"/>
      <c r="AG2059" s="12"/>
      <c r="AH2059" s="12"/>
      <c r="AI2059" s="12"/>
      <c r="AJ2059" s="13"/>
      <c r="AK2059" s="12"/>
      <c r="AL2059" s="12"/>
      <c r="AM2059" s="14"/>
      <c r="AN2059" s="12"/>
      <c r="AO2059" s="12"/>
      <c r="AP2059" s="12"/>
      <c r="AQ2059" s="143"/>
      <c r="AR2059" s="12"/>
      <c r="AS2059" s="12"/>
      <c r="AT2059" s="12"/>
      <c r="AU2059" s="12"/>
      <c r="AV2059" s="12"/>
      <c r="AW2059" s="12"/>
      <c r="AX2059" s="12"/>
      <c r="AY2059" s="12"/>
      <c r="AZ2059" s="12"/>
      <c r="BA2059" s="12"/>
      <c r="BB2059" s="14"/>
      <c r="BC2059" s="14"/>
      <c r="BD2059" s="15"/>
      <c r="BE2059" s="137" t="s">
        <v>183</v>
      </c>
      <c r="BF2059" s="146"/>
      <c r="BG2059" s="146"/>
      <c r="BH2059" s="146"/>
      <c r="BI2059" s="146"/>
      <c r="BJ2059" s="146"/>
      <c r="BK2059" s="146"/>
      <c r="BL2059" s="146"/>
      <c r="BM2059" s="146"/>
      <c r="BN2059" s="146"/>
      <c r="BO2059" s="146"/>
      <c r="BP2059" s="146"/>
      <c r="BQ2059" s="146"/>
      <c r="BR2059" s="146"/>
      <c r="BS2059" s="146"/>
      <c r="BT2059" s="146"/>
      <c r="BU2059" s="146"/>
      <c r="BV2059" s="15"/>
      <c r="BW2059" s="15"/>
      <c r="BX2059" s="15"/>
      <c r="BY2059" s="15"/>
      <c r="BZ2059" s="15"/>
      <c r="CA2059" s="15"/>
      <c r="CB2059" s="15"/>
      <c r="CC2059" s="15"/>
      <c r="CD2059" s="15"/>
      <c r="CE2059" s="15"/>
      <c r="CF2059" s="15"/>
      <c r="CG2059" s="15"/>
      <c r="CH2059" s="15"/>
      <c r="CI2059" s="15"/>
      <c r="CJ2059" s="15"/>
      <c r="CK2059" s="15"/>
      <c r="CL2059" s="15"/>
      <c r="CM2059" s="15"/>
      <c r="CN2059" s="15"/>
      <c r="CO2059" s="15"/>
      <c r="CP2059" s="15"/>
      <c r="CQ2059" s="15"/>
      <c r="CR2059" s="15"/>
      <c r="CS2059" s="15"/>
      <c r="CT2059" s="15"/>
      <c r="CU2059" s="15"/>
      <c r="CV2059" s="15"/>
      <c r="CW2059" s="15"/>
      <c r="CX2059" s="15"/>
      <c r="CY2059" s="15"/>
      <c r="CZ2059" s="15"/>
      <c r="DA2059" s="15"/>
      <c r="DB2059" s="16"/>
      <c r="DC2059" s="16"/>
      <c r="DD2059" s="16"/>
      <c r="DE2059" s="16"/>
      <c r="DF2059" s="17"/>
      <c r="DG2059" s="16"/>
      <c r="DH2059" s="16"/>
      <c r="DI2059" s="16"/>
      <c r="DJ2059" s="16"/>
      <c r="DK2059" s="16"/>
      <c r="DL2059" s="16"/>
      <c r="DM2059" s="13"/>
      <c r="DN2059" s="16"/>
      <c r="DO2059" s="16"/>
      <c r="DP2059" s="16"/>
      <c r="DQ2059" s="16"/>
      <c r="DR2059" s="16"/>
      <c r="DS2059" s="16"/>
      <c r="DT2059" s="16"/>
      <c r="DU2059" s="16"/>
      <c r="DV2059" s="16"/>
      <c r="DW2059" s="16"/>
      <c r="DX2059" s="16"/>
      <c r="DY2059" s="16"/>
      <c r="DZ2059" s="17"/>
      <c r="EA2059" s="15"/>
      <c r="EB2059" s="15"/>
      <c r="EC2059" s="15"/>
      <c r="ED2059" s="15"/>
    </row>
    <row r="2060" spans="1:134" ht="15" customHeight="1" x14ac:dyDescent="0.3">
      <c r="A2060" s="12"/>
      <c r="B2060" s="12"/>
      <c r="C2060" s="12"/>
      <c r="D2060" s="12"/>
      <c r="E2060" s="12"/>
      <c r="F2060" s="12"/>
      <c r="G2060" s="12"/>
      <c r="H2060" s="12"/>
      <c r="I2060" s="12"/>
      <c r="J2060" s="12"/>
      <c r="K2060" s="12"/>
      <c r="L2060" s="12"/>
      <c r="M2060" s="12"/>
      <c r="N2060" s="12"/>
      <c r="O2060" s="12"/>
      <c r="P2060" s="12"/>
      <c r="Q2060" s="12"/>
      <c r="R2060" s="12"/>
      <c r="S2060" s="12"/>
      <c r="T2060" s="12"/>
      <c r="U2060" s="12"/>
      <c r="V2060" s="12"/>
      <c r="W2060" s="12"/>
      <c r="X2060" s="12"/>
      <c r="Y2060" s="12"/>
      <c r="Z2060" s="12"/>
      <c r="AA2060" s="12"/>
      <c r="AB2060" s="12"/>
      <c r="AC2060" s="12"/>
      <c r="AD2060" s="12"/>
      <c r="AE2060" s="12"/>
      <c r="AF2060" s="12"/>
      <c r="AG2060" s="12"/>
      <c r="AH2060" s="12"/>
      <c r="AI2060" s="12"/>
      <c r="AJ2060" s="13"/>
      <c r="AK2060" s="12"/>
      <c r="AL2060" s="12"/>
      <c r="AM2060" s="14"/>
      <c r="AN2060" s="12"/>
      <c r="AO2060" s="12"/>
      <c r="AP2060" s="12"/>
      <c r="AQ2060" s="143"/>
      <c r="AR2060" s="12"/>
      <c r="AS2060" s="12"/>
      <c r="AT2060" s="12"/>
      <c r="AU2060" s="12"/>
      <c r="AV2060" s="12"/>
      <c r="AW2060" s="12"/>
      <c r="AX2060" s="12"/>
      <c r="AY2060" s="12"/>
      <c r="AZ2060" s="12"/>
      <c r="BA2060" s="12"/>
      <c r="BB2060" s="14"/>
      <c r="BC2060" s="14"/>
      <c r="BD2060" s="15"/>
      <c r="BE2060" s="137" t="s">
        <v>183</v>
      </c>
      <c r="BF2060" s="146"/>
      <c r="BG2060" s="146"/>
      <c r="BH2060" s="146"/>
      <c r="BI2060" s="146"/>
      <c r="BJ2060" s="146"/>
      <c r="BK2060" s="146"/>
      <c r="BL2060" s="146"/>
      <c r="BM2060" s="146"/>
      <c r="BN2060" s="146"/>
      <c r="BO2060" s="146"/>
      <c r="BP2060" s="146"/>
      <c r="BQ2060" s="146"/>
      <c r="BR2060" s="146"/>
      <c r="BS2060" s="146"/>
      <c r="BT2060" s="146"/>
      <c r="BU2060" s="146"/>
      <c r="BV2060" s="15"/>
      <c r="BW2060" s="15"/>
      <c r="BX2060" s="15"/>
      <c r="BY2060" s="15"/>
      <c r="BZ2060" s="15"/>
      <c r="CA2060" s="15"/>
      <c r="CB2060" s="15"/>
      <c r="CC2060" s="15"/>
      <c r="CD2060" s="15"/>
      <c r="CE2060" s="15"/>
      <c r="CF2060" s="15"/>
      <c r="CG2060" s="15"/>
      <c r="CH2060" s="15"/>
      <c r="CI2060" s="15"/>
      <c r="CJ2060" s="15"/>
      <c r="CK2060" s="15"/>
      <c r="CL2060" s="15"/>
      <c r="CM2060" s="15"/>
      <c r="CN2060" s="15"/>
      <c r="CO2060" s="15"/>
      <c r="CP2060" s="15"/>
      <c r="CQ2060" s="15"/>
      <c r="CR2060" s="15"/>
      <c r="CS2060" s="15"/>
      <c r="CT2060" s="15"/>
      <c r="CU2060" s="15"/>
      <c r="CV2060" s="15"/>
      <c r="CW2060" s="15"/>
      <c r="CX2060" s="15"/>
      <c r="CY2060" s="15"/>
      <c r="CZ2060" s="15"/>
      <c r="DA2060" s="15"/>
      <c r="DB2060" s="16"/>
      <c r="DC2060" s="16"/>
      <c r="DD2060" s="16"/>
      <c r="DE2060" s="16"/>
      <c r="DF2060" s="17"/>
      <c r="DG2060" s="16"/>
      <c r="DH2060" s="16"/>
      <c r="DI2060" s="16"/>
      <c r="DJ2060" s="16"/>
      <c r="DK2060" s="16"/>
      <c r="DL2060" s="16"/>
      <c r="DM2060" s="13"/>
      <c r="DN2060" s="16"/>
      <c r="DO2060" s="16"/>
      <c r="DP2060" s="16"/>
      <c r="DQ2060" s="16"/>
      <c r="DR2060" s="16"/>
      <c r="DS2060" s="16"/>
      <c r="DT2060" s="16"/>
      <c r="DU2060" s="16"/>
      <c r="DV2060" s="16"/>
      <c r="DW2060" s="16"/>
      <c r="DX2060" s="16"/>
      <c r="DY2060" s="16"/>
      <c r="DZ2060" s="17"/>
      <c r="EA2060" s="15"/>
      <c r="EB2060" s="15"/>
      <c r="EC2060" s="15"/>
      <c r="ED2060" s="15"/>
    </row>
    <row r="2061" spans="1:134" ht="15" customHeight="1" x14ac:dyDescent="0.3">
      <c r="A2061" s="12"/>
      <c r="B2061" s="12"/>
      <c r="C2061" s="12"/>
      <c r="D2061" s="12"/>
      <c r="E2061" s="12"/>
      <c r="F2061" s="12"/>
      <c r="G2061" s="12"/>
      <c r="H2061" s="12"/>
      <c r="I2061" s="12"/>
      <c r="J2061" s="12"/>
      <c r="K2061" s="12"/>
      <c r="L2061" s="12"/>
      <c r="M2061" s="12"/>
      <c r="N2061" s="12"/>
      <c r="O2061" s="12"/>
      <c r="P2061" s="12"/>
      <c r="Q2061" s="12"/>
      <c r="R2061" s="12"/>
      <c r="S2061" s="12"/>
      <c r="T2061" s="12"/>
      <c r="U2061" s="12"/>
      <c r="V2061" s="12"/>
      <c r="W2061" s="12"/>
      <c r="X2061" s="12"/>
      <c r="Y2061" s="12"/>
      <c r="Z2061" s="12"/>
      <c r="AA2061" s="12"/>
      <c r="AB2061" s="12"/>
      <c r="AC2061" s="12"/>
      <c r="AD2061" s="12"/>
      <c r="AE2061" s="12"/>
      <c r="AF2061" s="12"/>
      <c r="AG2061" s="12"/>
      <c r="AH2061" s="12"/>
      <c r="AI2061" s="12"/>
      <c r="AJ2061" s="13"/>
      <c r="AK2061" s="12"/>
      <c r="AL2061" s="12"/>
      <c r="AM2061" s="14"/>
      <c r="AN2061" s="12"/>
      <c r="AO2061" s="12"/>
      <c r="AP2061" s="12"/>
      <c r="AQ2061" s="143"/>
      <c r="AR2061" s="12"/>
      <c r="AS2061" s="12"/>
      <c r="AT2061" s="12"/>
      <c r="AU2061" s="12"/>
      <c r="AV2061" s="12"/>
      <c r="AW2061" s="12"/>
      <c r="AX2061" s="12"/>
      <c r="AY2061" s="12"/>
      <c r="AZ2061" s="12"/>
      <c r="BA2061" s="12"/>
      <c r="BB2061" s="14"/>
      <c r="BC2061" s="14"/>
      <c r="BD2061" s="15"/>
      <c r="BE2061" s="137" t="s">
        <v>183</v>
      </c>
      <c r="BF2061" s="146"/>
      <c r="BG2061" s="146"/>
      <c r="BH2061" s="146"/>
      <c r="BI2061" s="146"/>
      <c r="BJ2061" s="146"/>
      <c r="BK2061" s="146"/>
      <c r="BL2061" s="146"/>
      <c r="BM2061" s="146"/>
      <c r="BN2061" s="146"/>
      <c r="BO2061" s="146"/>
      <c r="BP2061" s="146"/>
      <c r="BQ2061" s="146"/>
      <c r="BR2061" s="146"/>
      <c r="BS2061" s="146"/>
      <c r="BT2061" s="146"/>
      <c r="BU2061" s="146"/>
      <c r="BV2061" s="15"/>
      <c r="BW2061" s="15"/>
      <c r="BX2061" s="15"/>
      <c r="BY2061" s="15"/>
      <c r="BZ2061" s="15"/>
      <c r="CA2061" s="15"/>
      <c r="CB2061" s="15"/>
      <c r="CC2061" s="15"/>
      <c r="CD2061" s="15"/>
      <c r="CE2061" s="15"/>
      <c r="CF2061" s="15"/>
      <c r="CG2061" s="15"/>
      <c r="CH2061" s="15"/>
      <c r="CI2061" s="15"/>
      <c r="CJ2061" s="15"/>
      <c r="CK2061" s="15"/>
      <c r="CL2061" s="15"/>
      <c r="CM2061" s="15"/>
      <c r="CN2061" s="15"/>
      <c r="CO2061" s="15"/>
      <c r="CP2061" s="15"/>
      <c r="CQ2061" s="15"/>
      <c r="CR2061" s="15"/>
      <c r="CS2061" s="15"/>
      <c r="CT2061" s="15"/>
      <c r="CU2061" s="15"/>
      <c r="CV2061" s="15"/>
      <c r="CW2061" s="15"/>
      <c r="CX2061" s="15"/>
      <c r="CY2061" s="15"/>
      <c r="CZ2061" s="15"/>
      <c r="DA2061" s="15"/>
      <c r="DB2061" s="16"/>
      <c r="DC2061" s="16"/>
      <c r="DD2061" s="16"/>
      <c r="DE2061" s="16"/>
      <c r="DF2061" s="17"/>
      <c r="DG2061" s="16"/>
      <c r="DH2061" s="16"/>
      <c r="DI2061" s="16"/>
      <c r="DJ2061" s="16"/>
      <c r="DK2061" s="16"/>
      <c r="DL2061" s="16"/>
      <c r="DM2061" s="13"/>
      <c r="DN2061" s="16"/>
      <c r="DO2061" s="16"/>
      <c r="DP2061" s="16"/>
      <c r="DQ2061" s="16"/>
      <c r="DR2061" s="16"/>
      <c r="DS2061" s="16"/>
      <c r="DT2061" s="16"/>
      <c r="DU2061" s="16"/>
      <c r="DV2061" s="16"/>
      <c r="DW2061" s="16"/>
      <c r="DX2061" s="16"/>
      <c r="DY2061" s="16"/>
      <c r="DZ2061" s="17"/>
      <c r="EA2061" s="15"/>
      <c r="EB2061" s="15"/>
      <c r="EC2061" s="15"/>
      <c r="ED2061" s="15"/>
    </row>
    <row r="2062" spans="1:134" ht="15" customHeight="1" x14ac:dyDescent="0.3">
      <c r="A2062" s="12"/>
      <c r="B2062" s="12"/>
      <c r="C2062" s="12"/>
      <c r="D2062" s="12"/>
      <c r="E2062" s="12"/>
      <c r="F2062" s="12"/>
      <c r="G2062" s="12"/>
      <c r="H2062" s="12"/>
      <c r="I2062" s="12"/>
      <c r="J2062" s="12"/>
      <c r="K2062" s="12"/>
      <c r="L2062" s="12"/>
      <c r="M2062" s="12"/>
      <c r="N2062" s="12"/>
      <c r="O2062" s="12"/>
      <c r="P2062" s="12"/>
      <c r="Q2062" s="12"/>
      <c r="R2062" s="12"/>
      <c r="S2062" s="12"/>
      <c r="T2062" s="12"/>
      <c r="U2062" s="12"/>
      <c r="V2062" s="12"/>
      <c r="W2062" s="12"/>
      <c r="X2062" s="12"/>
      <c r="Y2062" s="12"/>
      <c r="Z2062" s="12"/>
      <c r="AA2062" s="12"/>
      <c r="AB2062" s="12"/>
      <c r="AC2062" s="12"/>
      <c r="AD2062" s="12"/>
      <c r="AE2062" s="12"/>
      <c r="AF2062" s="12"/>
      <c r="AG2062" s="12"/>
      <c r="AH2062" s="12"/>
      <c r="AI2062" s="12"/>
      <c r="AJ2062" s="13"/>
      <c r="AK2062" s="12"/>
      <c r="AL2062" s="12"/>
      <c r="AM2062" s="14"/>
      <c r="AN2062" s="12"/>
      <c r="AO2062" s="12"/>
      <c r="AP2062" s="12"/>
      <c r="AQ2062" s="143"/>
      <c r="AR2062" s="12"/>
      <c r="AS2062" s="12"/>
      <c r="AT2062" s="12"/>
      <c r="AU2062" s="12"/>
      <c r="AV2062" s="12"/>
      <c r="AW2062" s="12"/>
      <c r="AX2062" s="12"/>
      <c r="AY2062" s="12"/>
      <c r="AZ2062" s="12"/>
      <c r="BA2062" s="12"/>
      <c r="BB2062" s="14"/>
      <c r="BC2062" s="14"/>
      <c r="BD2062" s="15"/>
      <c r="BE2062" s="137" t="s">
        <v>183</v>
      </c>
      <c r="BF2062" s="146"/>
      <c r="BG2062" s="146"/>
      <c r="BH2062" s="146"/>
      <c r="BI2062" s="146"/>
      <c r="BJ2062" s="146"/>
      <c r="BK2062" s="146"/>
      <c r="BL2062" s="146"/>
      <c r="BM2062" s="146"/>
      <c r="BN2062" s="146"/>
      <c r="BO2062" s="146"/>
      <c r="BP2062" s="146"/>
      <c r="BQ2062" s="146"/>
      <c r="BR2062" s="146"/>
      <c r="BS2062" s="146"/>
      <c r="BT2062" s="146"/>
      <c r="BU2062" s="146"/>
      <c r="BV2062" s="15"/>
      <c r="BW2062" s="15"/>
      <c r="BX2062" s="15"/>
      <c r="BY2062" s="15"/>
      <c r="BZ2062" s="15"/>
      <c r="CA2062" s="15"/>
      <c r="CB2062" s="15"/>
      <c r="CC2062" s="15"/>
      <c r="CD2062" s="15"/>
      <c r="CE2062" s="15"/>
      <c r="CF2062" s="15"/>
      <c r="CG2062" s="15"/>
      <c r="CH2062" s="15"/>
      <c r="CI2062" s="15"/>
      <c r="CJ2062" s="15"/>
      <c r="CK2062" s="15"/>
      <c r="CL2062" s="15"/>
      <c r="CM2062" s="15"/>
      <c r="CN2062" s="15"/>
      <c r="CO2062" s="15"/>
      <c r="CP2062" s="15"/>
      <c r="CQ2062" s="15"/>
      <c r="CR2062" s="15"/>
      <c r="CS2062" s="15"/>
      <c r="CT2062" s="15"/>
      <c r="CU2062" s="15"/>
      <c r="CV2062" s="15"/>
      <c r="CW2062" s="15"/>
      <c r="CX2062" s="15"/>
      <c r="CY2062" s="15"/>
      <c r="CZ2062" s="15"/>
      <c r="DA2062" s="15"/>
      <c r="DB2062" s="16"/>
      <c r="DC2062" s="16"/>
      <c r="DD2062" s="16"/>
      <c r="DE2062" s="16"/>
      <c r="DF2062" s="17"/>
      <c r="DG2062" s="16"/>
      <c r="DH2062" s="16"/>
      <c r="DI2062" s="16"/>
      <c r="DJ2062" s="16"/>
      <c r="DK2062" s="16"/>
      <c r="DL2062" s="16"/>
      <c r="DM2062" s="13"/>
      <c r="DN2062" s="16"/>
      <c r="DO2062" s="16"/>
      <c r="DP2062" s="16"/>
      <c r="DQ2062" s="16"/>
      <c r="DR2062" s="16"/>
      <c r="DS2062" s="16"/>
      <c r="DT2062" s="16"/>
      <c r="DU2062" s="16"/>
      <c r="DV2062" s="16"/>
      <c r="DW2062" s="16"/>
      <c r="DX2062" s="16"/>
      <c r="DY2062" s="16"/>
      <c r="DZ2062" s="17"/>
      <c r="EA2062" s="15"/>
      <c r="EB2062" s="15"/>
      <c r="EC2062" s="15"/>
      <c r="ED2062" s="15"/>
    </row>
    <row r="2063" spans="1:134" ht="15" customHeight="1" x14ac:dyDescent="0.3">
      <c r="A2063" s="12"/>
      <c r="B2063" s="12"/>
      <c r="C2063" s="12"/>
      <c r="D2063" s="12"/>
      <c r="E2063" s="12"/>
      <c r="F2063" s="12"/>
      <c r="G2063" s="12"/>
      <c r="H2063" s="12"/>
      <c r="I2063" s="12"/>
      <c r="J2063" s="12"/>
      <c r="K2063" s="12"/>
      <c r="L2063" s="12"/>
      <c r="M2063" s="12"/>
      <c r="N2063" s="12"/>
      <c r="O2063" s="12"/>
      <c r="P2063" s="12"/>
      <c r="Q2063" s="12"/>
      <c r="R2063" s="12"/>
      <c r="S2063" s="12"/>
      <c r="T2063" s="12"/>
      <c r="U2063" s="12"/>
      <c r="V2063" s="12"/>
      <c r="W2063" s="12"/>
      <c r="X2063" s="12"/>
      <c r="Y2063" s="12"/>
      <c r="Z2063" s="12"/>
      <c r="AA2063" s="12"/>
      <c r="AB2063" s="12"/>
      <c r="AC2063" s="12"/>
      <c r="AD2063" s="12"/>
      <c r="AE2063" s="12"/>
      <c r="AF2063" s="12"/>
      <c r="AG2063" s="12"/>
      <c r="AH2063" s="12"/>
      <c r="AI2063" s="12"/>
      <c r="AJ2063" s="13"/>
      <c r="AK2063" s="12"/>
      <c r="AL2063" s="12"/>
      <c r="AM2063" s="14"/>
      <c r="AN2063" s="12"/>
      <c r="AO2063" s="12"/>
      <c r="AP2063" s="12"/>
      <c r="AQ2063" s="143"/>
      <c r="AR2063" s="12"/>
      <c r="AS2063" s="12"/>
      <c r="AT2063" s="12"/>
      <c r="AU2063" s="12"/>
      <c r="AV2063" s="12"/>
      <c r="AW2063" s="12"/>
      <c r="AX2063" s="12"/>
      <c r="AY2063" s="12"/>
      <c r="AZ2063" s="12"/>
      <c r="BA2063" s="12"/>
      <c r="BB2063" s="14"/>
      <c r="BC2063" s="14"/>
      <c r="BD2063" s="15"/>
      <c r="BE2063" s="137" t="s">
        <v>183</v>
      </c>
      <c r="BF2063" s="146"/>
      <c r="BG2063" s="146"/>
      <c r="BH2063" s="146"/>
      <c r="BI2063" s="146"/>
      <c r="BJ2063" s="146"/>
      <c r="BK2063" s="146"/>
      <c r="BL2063" s="146"/>
      <c r="BM2063" s="146"/>
      <c r="BN2063" s="146"/>
      <c r="BO2063" s="146"/>
      <c r="BP2063" s="146"/>
      <c r="BQ2063" s="146"/>
      <c r="BR2063" s="146"/>
      <c r="BS2063" s="146"/>
      <c r="BT2063" s="146"/>
      <c r="BU2063" s="146"/>
      <c r="BV2063" s="15"/>
      <c r="BW2063" s="15"/>
      <c r="BX2063" s="15"/>
      <c r="BY2063" s="15"/>
      <c r="BZ2063" s="15"/>
      <c r="CA2063" s="15"/>
      <c r="CB2063" s="15"/>
      <c r="CC2063" s="15"/>
      <c r="CD2063" s="15"/>
      <c r="CE2063" s="15"/>
      <c r="CF2063" s="15"/>
      <c r="CG2063" s="15"/>
      <c r="CH2063" s="15"/>
      <c r="CI2063" s="15"/>
      <c r="CJ2063" s="15"/>
      <c r="CK2063" s="15"/>
      <c r="CL2063" s="15"/>
      <c r="CM2063" s="15"/>
      <c r="CN2063" s="15"/>
      <c r="CO2063" s="15"/>
      <c r="CP2063" s="15"/>
      <c r="CQ2063" s="15"/>
      <c r="CR2063" s="15"/>
      <c r="CS2063" s="15"/>
      <c r="CT2063" s="15"/>
      <c r="CU2063" s="15"/>
      <c r="CV2063" s="15"/>
      <c r="CW2063" s="15"/>
      <c r="CX2063" s="15"/>
      <c r="CY2063" s="15"/>
      <c r="CZ2063" s="15"/>
      <c r="DA2063" s="15"/>
      <c r="DB2063" s="16"/>
      <c r="DC2063" s="16"/>
      <c r="DD2063" s="16"/>
      <c r="DE2063" s="16"/>
      <c r="DF2063" s="17"/>
      <c r="DG2063" s="16"/>
      <c r="DH2063" s="16"/>
      <c r="DI2063" s="16"/>
      <c r="DJ2063" s="16"/>
      <c r="DK2063" s="16"/>
      <c r="DL2063" s="16"/>
      <c r="DM2063" s="13"/>
      <c r="DN2063" s="16"/>
      <c r="DO2063" s="16"/>
      <c r="DP2063" s="16"/>
      <c r="DQ2063" s="16"/>
      <c r="DR2063" s="16"/>
      <c r="DS2063" s="16"/>
      <c r="DT2063" s="16"/>
      <c r="DU2063" s="16"/>
      <c r="DV2063" s="16"/>
      <c r="DW2063" s="16"/>
      <c r="DX2063" s="16"/>
      <c r="DY2063" s="16"/>
      <c r="DZ2063" s="17"/>
      <c r="EA2063" s="15"/>
      <c r="EB2063" s="15"/>
      <c r="EC2063" s="15"/>
      <c r="ED2063" s="15"/>
    </row>
    <row r="2064" spans="1:134" ht="15" customHeight="1" x14ac:dyDescent="0.3">
      <c r="A2064" s="12"/>
      <c r="B2064" s="12"/>
      <c r="C2064" s="12"/>
      <c r="D2064" s="12"/>
      <c r="E2064" s="12"/>
      <c r="F2064" s="12"/>
      <c r="G2064" s="12"/>
      <c r="H2064" s="12"/>
      <c r="I2064" s="12"/>
      <c r="J2064" s="12"/>
      <c r="K2064" s="12"/>
      <c r="L2064" s="12"/>
      <c r="M2064" s="12"/>
      <c r="N2064" s="12"/>
      <c r="O2064" s="12"/>
      <c r="P2064" s="12"/>
      <c r="Q2064" s="12"/>
      <c r="R2064" s="12"/>
      <c r="S2064" s="12"/>
      <c r="T2064" s="12"/>
      <c r="U2064" s="12"/>
      <c r="V2064" s="12"/>
      <c r="W2064" s="12"/>
      <c r="X2064" s="12"/>
      <c r="Y2064" s="12"/>
      <c r="Z2064" s="12"/>
      <c r="AA2064" s="12"/>
      <c r="AB2064" s="12"/>
      <c r="AC2064" s="12"/>
      <c r="AD2064" s="12"/>
      <c r="AE2064" s="12"/>
      <c r="AF2064" s="12"/>
      <c r="AG2064" s="12"/>
      <c r="AH2064" s="12"/>
      <c r="AI2064" s="12"/>
      <c r="AJ2064" s="13"/>
      <c r="AK2064" s="12"/>
      <c r="AL2064" s="12"/>
      <c r="AM2064" s="14"/>
      <c r="AN2064" s="12"/>
      <c r="AO2064" s="12"/>
      <c r="AP2064" s="12"/>
      <c r="AQ2064" s="143"/>
      <c r="AR2064" s="12"/>
      <c r="AS2064" s="12"/>
      <c r="AT2064" s="12"/>
      <c r="AU2064" s="12"/>
      <c r="AV2064" s="12"/>
      <c r="AW2064" s="12"/>
      <c r="AX2064" s="12"/>
      <c r="AY2064" s="12"/>
      <c r="AZ2064" s="12"/>
      <c r="BA2064" s="12"/>
      <c r="BB2064" s="14"/>
      <c r="BC2064" s="14"/>
      <c r="BD2064" s="15"/>
      <c r="BE2064" s="137" t="s">
        <v>183</v>
      </c>
      <c r="BF2064" s="146"/>
      <c r="BG2064" s="146"/>
      <c r="BH2064" s="146"/>
      <c r="BI2064" s="146"/>
      <c r="BJ2064" s="146"/>
      <c r="BK2064" s="146"/>
      <c r="BL2064" s="146"/>
      <c r="BM2064" s="146"/>
      <c r="BN2064" s="146"/>
      <c r="BO2064" s="146"/>
      <c r="BP2064" s="146"/>
      <c r="BQ2064" s="146"/>
      <c r="BR2064" s="146"/>
      <c r="BS2064" s="146"/>
      <c r="BT2064" s="146"/>
      <c r="BU2064" s="146"/>
      <c r="BV2064" s="15"/>
      <c r="BW2064" s="15"/>
      <c r="BX2064" s="15"/>
      <c r="BY2064" s="15"/>
      <c r="BZ2064" s="15"/>
      <c r="CA2064" s="15"/>
      <c r="CB2064" s="15"/>
      <c r="CC2064" s="15"/>
      <c r="CD2064" s="15"/>
      <c r="CE2064" s="15"/>
      <c r="CF2064" s="15"/>
      <c r="CG2064" s="15"/>
      <c r="CH2064" s="15"/>
      <c r="CI2064" s="15"/>
      <c r="CJ2064" s="15"/>
      <c r="CK2064" s="15"/>
      <c r="CL2064" s="15"/>
      <c r="CM2064" s="15"/>
      <c r="CN2064" s="15"/>
      <c r="CO2064" s="15"/>
      <c r="CP2064" s="15"/>
      <c r="CQ2064" s="15"/>
      <c r="CR2064" s="15"/>
      <c r="CS2064" s="15"/>
      <c r="CT2064" s="15"/>
      <c r="CU2064" s="15"/>
      <c r="CV2064" s="15"/>
      <c r="CW2064" s="15"/>
      <c r="CX2064" s="15"/>
      <c r="CY2064" s="15"/>
      <c r="CZ2064" s="15"/>
      <c r="DA2064" s="15"/>
      <c r="DB2064" s="16"/>
      <c r="DC2064" s="16"/>
      <c r="DD2064" s="16"/>
      <c r="DE2064" s="16"/>
      <c r="DF2064" s="17"/>
      <c r="DG2064" s="16"/>
      <c r="DH2064" s="16"/>
      <c r="DI2064" s="16"/>
      <c r="DJ2064" s="16"/>
      <c r="DK2064" s="16"/>
      <c r="DL2064" s="16"/>
      <c r="DM2064" s="13"/>
      <c r="DN2064" s="16"/>
      <c r="DO2064" s="16"/>
      <c r="DP2064" s="16"/>
      <c r="DQ2064" s="16"/>
      <c r="DR2064" s="16"/>
      <c r="DS2064" s="16"/>
      <c r="DT2064" s="16"/>
      <c r="DU2064" s="16"/>
      <c r="DV2064" s="16"/>
      <c r="DW2064" s="16"/>
      <c r="DX2064" s="16"/>
      <c r="DY2064" s="16"/>
      <c r="DZ2064" s="17"/>
      <c r="EA2064" s="15"/>
      <c r="EB2064" s="15"/>
      <c r="EC2064" s="15"/>
      <c r="ED2064" s="15"/>
    </row>
    <row r="2065" spans="1:134" ht="15" customHeight="1" x14ac:dyDescent="0.3">
      <c r="A2065" s="12"/>
      <c r="B2065" s="12"/>
      <c r="C2065" s="12"/>
      <c r="D2065" s="12"/>
      <c r="E2065" s="12"/>
      <c r="F2065" s="12"/>
      <c r="G2065" s="12"/>
      <c r="H2065" s="12"/>
      <c r="I2065" s="12"/>
      <c r="J2065" s="12"/>
      <c r="K2065" s="12"/>
      <c r="L2065" s="12"/>
      <c r="M2065" s="12"/>
      <c r="N2065" s="12"/>
      <c r="O2065" s="12"/>
      <c r="P2065" s="12"/>
      <c r="Q2065" s="12"/>
      <c r="R2065" s="12"/>
      <c r="S2065" s="12"/>
      <c r="T2065" s="12"/>
      <c r="U2065" s="12"/>
      <c r="V2065" s="12"/>
      <c r="W2065" s="12"/>
      <c r="X2065" s="12"/>
      <c r="Y2065" s="12"/>
      <c r="Z2065" s="12"/>
      <c r="AA2065" s="12"/>
      <c r="AB2065" s="12"/>
      <c r="AC2065" s="12"/>
      <c r="AD2065" s="12"/>
      <c r="AE2065" s="12"/>
      <c r="AF2065" s="12"/>
      <c r="AG2065" s="12"/>
      <c r="AH2065" s="12"/>
      <c r="AI2065" s="12"/>
      <c r="AJ2065" s="13"/>
      <c r="AK2065" s="12"/>
      <c r="AL2065" s="12"/>
      <c r="AM2065" s="14"/>
      <c r="AN2065" s="12"/>
      <c r="AO2065" s="12"/>
      <c r="AP2065" s="12"/>
      <c r="AQ2065" s="143"/>
      <c r="AR2065" s="12"/>
      <c r="AS2065" s="12"/>
      <c r="AT2065" s="12"/>
      <c r="AU2065" s="12"/>
      <c r="AV2065" s="12"/>
      <c r="AW2065" s="12"/>
      <c r="AX2065" s="12"/>
      <c r="AY2065" s="12"/>
      <c r="AZ2065" s="12"/>
      <c r="BA2065" s="12"/>
      <c r="BB2065" s="14"/>
      <c r="BC2065" s="14"/>
      <c r="BD2065" s="15"/>
      <c r="BE2065" s="137" t="s">
        <v>183</v>
      </c>
      <c r="BF2065" s="146"/>
      <c r="BG2065" s="146"/>
      <c r="BH2065" s="146"/>
      <c r="BI2065" s="146"/>
      <c r="BJ2065" s="146"/>
      <c r="BK2065" s="146"/>
      <c r="BL2065" s="146"/>
      <c r="BM2065" s="146"/>
      <c r="BN2065" s="146"/>
      <c r="BO2065" s="146"/>
      <c r="BP2065" s="146"/>
      <c r="BQ2065" s="146"/>
      <c r="BR2065" s="146"/>
      <c r="BS2065" s="146"/>
      <c r="BT2065" s="146"/>
      <c r="BU2065" s="146"/>
      <c r="BV2065" s="15"/>
      <c r="BW2065" s="15"/>
      <c r="BX2065" s="15"/>
      <c r="BY2065" s="15"/>
      <c r="BZ2065" s="15"/>
      <c r="CA2065" s="15"/>
      <c r="CB2065" s="15"/>
      <c r="CC2065" s="15"/>
      <c r="CD2065" s="15"/>
      <c r="CE2065" s="15"/>
      <c r="CF2065" s="15"/>
      <c r="CG2065" s="15"/>
      <c r="CH2065" s="15"/>
      <c r="CI2065" s="15"/>
      <c r="CJ2065" s="15"/>
      <c r="CK2065" s="15"/>
      <c r="CL2065" s="15"/>
      <c r="CM2065" s="15"/>
      <c r="CN2065" s="15"/>
      <c r="CO2065" s="15"/>
      <c r="CP2065" s="15"/>
      <c r="CQ2065" s="15"/>
      <c r="CR2065" s="15"/>
      <c r="CS2065" s="15"/>
      <c r="CT2065" s="15"/>
      <c r="CU2065" s="15"/>
      <c r="CV2065" s="15"/>
      <c r="CW2065" s="15"/>
      <c r="CX2065" s="15"/>
      <c r="CY2065" s="15"/>
      <c r="CZ2065" s="15"/>
      <c r="DA2065" s="15"/>
      <c r="DB2065" s="16"/>
      <c r="DC2065" s="16"/>
      <c r="DD2065" s="16"/>
      <c r="DE2065" s="16"/>
      <c r="DF2065" s="17"/>
      <c r="DG2065" s="16"/>
      <c r="DH2065" s="16"/>
      <c r="DI2065" s="16"/>
      <c r="DJ2065" s="16"/>
      <c r="DK2065" s="16"/>
      <c r="DL2065" s="16"/>
      <c r="DM2065" s="13"/>
      <c r="DN2065" s="16"/>
      <c r="DO2065" s="16"/>
      <c r="DP2065" s="16"/>
      <c r="DQ2065" s="16"/>
      <c r="DR2065" s="16"/>
      <c r="DS2065" s="16"/>
      <c r="DT2065" s="16"/>
      <c r="DU2065" s="16"/>
      <c r="DV2065" s="16"/>
      <c r="DW2065" s="16"/>
      <c r="DX2065" s="16"/>
      <c r="DY2065" s="16"/>
      <c r="DZ2065" s="17"/>
      <c r="EA2065" s="15"/>
      <c r="EB2065" s="15"/>
      <c r="EC2065" s="15"/>
      <c r="ED2065" s="15"/>
    </row>
    <row r="2066" spans="1:134" ht="15" customHeight="1" x14ac:dyDescent="0.3">
      <c r="A2066" s="12"/>
      <c r="B2066" s="12"/>
      <c r="C2066" s="12"/>
      <c r="D2066" s="12"/>
      <c r="E2066" s="12"/>
      <c r="F2066" s="12"/>
      <c r="G2066" s="12"/>
      <c r="H2066" s="12"/>
      <c r="I2066" s="12"/>
      <c r="J2066" s="12"/>
      <c r="K2066" s="12"/>
      <c r="L2066" s="12"/>
      <c r="M2066" s="12"/>
      <c r="N2066" s="12"/>
      <c r="O2066" s="12"/>
      <c r="P2066" s="12"/>
      <c r="Q2066" s="12"/>
      <c r="R2066" s="12"/>
      <c r="S2066" s="12"/>
      <c r="T2066" s="12"/>
      <c r="U2066" s="12"/>
      <c r="V2066" s="12"/>
      <c r="W2066" s="12"/>
      <c r="X2066" s="12"/>
      <c r="Y2066" s="12"/>
      <c r="Z2066" s="12"/>
      <c r="AA2066" s="12"/>
      <c r="AB2066" s="12"/>
      <c r="AC2066" s="12"/>
      <c r="AD2066" s="12"/>
      <c r="AE2066" s="12"/>
      <c r="AF2066" s="12"/>
      <c r="AG2066" s="12"/>
      <c r="AH2066" s="12"/>
      <c r="AI2066" s="12"/>
      <c r="AJ2066" s="13"/>
      <c r="AK2066" s="12"/>
      <c r="AL2066" s="12"/>
      <c r="AM2066" s="14"/>
      <c r="AN2066" s="12"/>
      <c r="AO2066" s="12"/>
      <c r="AP2066" s="12"/>
      <c r="AQ2066" s="143"/>
      <c r="AR2066" s="12"/>
      <c r="AS2066" s="12"/>
      <c r="AT2066" s="12"/>
      <c r="AU2066" s="12"/>
      <c r="AV2066" s="12"/>
      <c r="AW2066" s="12"/>
      <c r="AX2066" s="12"/>
      <c r="AY2066" s="12"/>
      <c r="AZ2066" s="12"/>
      <c r="BA2066" s="12"/>
      <c r="BB2066" s="14"/>
      <c r="BC2066" s="14"/>
      <c r="BD2066" s="15"/>
      <c r="BE2066" s="137" t="s">
        <v>183</v>
      </c>
      <c r="BF2066" s="146"/>
      <c r="BG2066" s="146"/>
      <c r="BH2066" s="146"/>
      <c r="BI2066" s="146"/>
      <c r="BJ2066" s="146"/>
      <c r="BK2066" s="146"/>
      <c r="BL2066" s="146"/>
      <c r="BM2066" s="146"/>
      <c r="BN2066" s="146"/>
      <c r="BO2066" s="146"/>
      <c r="BP2066" s="146"/>
      <c r="BQ2066" s="146"/>
      <c r="BR2066" s="146"/>
      <c r="BS2066" s="146"/>
      <c r="BT2066" s="146"/>
      <c r="BU2066" s="146"/>
      <c r="BV2066" s="15"/>
      <c r="BW2066" s="15"/>
      <c r="BX2066" s="15"/>
      <c r="BY2066" s="15"/>
      <c r="BZ2066" s="15"/>
      <c r="CA2066" s="15"/>
      <c r="CB2066" s="15"/>
      <c r="CC2066" s="15"/>
      <c r="CD2066" s="15"/>
      <c r="CE2066" s="15"/>
      <c r="CF2066" s="15"/>
      <c r="CG2066" s="15"/>
      <c r="CH2066" s="15"/>
      <c r="CI2066" s="15"/>
      <c r="CJ2066" s="15"/>
      <c r="CK2066" s="15"/>
      <c r="CL2066" s="15"/>
      <c r="CM2066" s="15"/>
      <c r="CN2066" s="15"/>
      <c r="CO2066" s="15"/>
      <c r="CP2066" s="15"/>
      <c r="CQ2066" s="15"/>
      <c r="CR2066" s="15"/>
      <c r="CS2066" s="15"/>
      <c r="CT2066" s="15"/>
      <c r="CU2066" s="15"/>
      <c r="CV2066" s="15"/>
      <c r="CW2066" s="15"/>
      <c r="CX2066" s="15"/>
      <c r="CY2066" s="15"/>
      <c r="CZ2066" s="15"/>
      <c r="DA2066" s="15"/>
      <c r="DB2066" s="16"/>
      <c r="DC2066" s="16"/>
      <c r="DD2066" s="16"/>
      <c r="DE2066" s="16"/>
      <c r="DF2066" s="17"/>
      <c r="DG2066" s="16"/>
      <c r="DH2066" s="16"/>
      <c r="DI2066" s="16"/>
      <c r="DJ2066" s="16"/>
      <c r="DK2066" s="16"/>
      <c r="DL2066" s="16"/>
      <c r="DM2066" s="13"/>
      <c r="DN2066" s="16"/>
      <c r="DO2066" s="16"/>
      <c r="DP2066" s="16"/>
      <c r="DQ2066" s="16"/>
      <c r="DR2066" s="16"/>
      <c r="DS2066" s="16"/>
      <c r="DT2066" s="16"/>
      <c r="DU2066" s="16"/>
      <c r="DV2066" s="16"/>
      <c r="DW2066" s="16"/>
      <c r="DX2066" s="16"/>
      <c r="DY2066" s="16"/>
      <c r="DZ2066" s="17"/>
      <c r="EA2066" s="15"/>
      <c r="EB2066" s="15"/>
      <c r="EC2066" s="15"/>
      <c r="ED2066" s="15"/>
    </row>
    <row r="2067" spans="1:134" ht="15" customHeight="1" x14ac:dyDescent="0.3">
      <c r="A2067" s="12"/>
      <c r="B2067" s="12"/>
      <c r="C2067" s="12"/>
      <c r="D2067" s="12"/>
      <c r="E2067" s="12"/>
      <c r="F2067" s="12"/>
      <c r="G2067" s="12"/>
      <c r="H2067" s="12"/>
      <c r="I2067" s="12"/>
      <c r="J2067" s="12"/>
      <c r="K2067" s="12"/>
      <c r="L2067" s="12"/>
      <c r="M2067" s="12"/>
      <c r="N2067" s="12"/>
      <c r="O2067" s="12"/>
      <c r="P2067" s="12"/>
      <c r="Q2067" s="12"/>
      <c r="R2067" s="12"/>
      <c r="S2067" s="12"/>
      <c r="T2067" s="12"/>
      <c r="U2067" s="12"/>
      <c r="V2067" s="12"/>
      <c r="W2067" s="12"/>
      <c r="X2067" s="12"/>
      <c r="Y2067" s="12"/>
      <c r="Z2067" s="12"/>
      <c r="AA2067" s="12"/>
      <c r="AB2067" s="12"/>
      <c r="AC2067" s="12"/>
      <c r="AD2067" s="12"/>
      <c r="AE2067" s="12"/>
      <c r="AF2067" s="12"/>
      <c r="AG2067" s="12"/>
      <c r="AH2067" s="12"/>
      <c r="AI2067" s="12"/>
      <c r="AJ2067" s="13"/>
      <c r="AK2067" s="12"/>
      <c r="AL2067" s="12"/>
      <c r="AM2067" s="14"/>
      <c r="AN2067" s="12"/>
      <c r="AO2067" s="12"/>
      <c r="AP2067" s="12"/>
      <c r="AQ2067" s="143"/>
      <c r="AR2067" s="12"/>
      <c r="AS2067" s="12"/>
      <c r="AT2067" s="12"/>
      <c r="AU2067" s="12"/>
      <c r="AV2067" s="12"/>
      <c r="AW2067" s="12"/>
      <c r="AX2067" s="12"/>
      <c r="AY2067" s="12"/>
      <c r="AZ2067" s="12"/>
      <c r="BA2067" s="12"/>
      <c r="BB2067" s="14"/>
      <c r="BC2067" s="14"/>
      <c r="BD2067" s="15"/>
      <c r="BE2067" s="137" t="s">
        <v>183</v>
      </c>
      <c r="BF2067" s="146"/>
      <c r="BG2067" s="146"/>
      <c r="BH2067" s="146"/>
      <c r="BI2067" s="146"/>
      <c r="BJ2067" s="146"/>
      <c r="BK2067" s="146"/>
      <c r="BL2067" s="146"/>
      <c r="BM2067" s="146"/>
      <c r="BN2067" s="146"/>
      <c r="BO2067" s="146"/>
      <c r="BP2067" s="146"/>
      <c r="BQ2067" s="146"/>
      <c r="BR2067" s="146"/>
      <c r="BS2067" s="146"/>
      <c r="BT2067" s="146"/>
      <c r="BU2067" s="146"/>
      <c r="BV2067" s="15"/>
      <c r="BW2067" s="15"/>
      <c r="BX2067" s="15"/>
      <c r="BY2067" s="15"/>
      <c r="BZ2067" s="15"/>
      <c r="CA2067" s="15"/>
      <c r="CB2067" s="15"/>
      <c r="CC2067" s="15"/>
      <c r="CD2067" s="15"/>
      <c r="CE2067" s="15"/>
      <c r="CF2067" s="15"/>
      <c r="CG2067" s="15"/>
      <c r="CH2067" s="15"/>
      <c r="CI2067" s="15"/>
      <c r="CJ2067" s="15"/>
      <c r="CK2067" s="15"/>
      <c r="CL2067" s="15"/>
      <c r="CM2067" s="15"/>
      <c r="CN2067" s="15"/>
      <c r="CO2067" s="15"/>
      <c r="CP2067" s="15"/>
      <c r="CQ2067" s="15"/>
      <c r="CR2067" s="15"/>
      <c r="CS2067" s="15"/>
      <c r="CT2067" s="15"/>
      <c r="CU2067" s="15"/>
      <c r="CV2067" s="15"/>
      <c r="CW2067" s="15"/>
      <c r="CX2067" s="15"/>
      <c r="CY2067" s="15"/>
      <c r="CZ2067" s="15"/>
      <c r="DA2067" s="15"/>
      <c r="DB2067" s="16"/>
      <c r="DC2067" s="16"/>
      <c r="DD2067" s="16"/>
      <c r="DE2067" s="16"/>
      <c r="DF2067" s="17"/>
      <c r="DG2067" s="16"/>
      <c r="DH2067" s="16"/>
      <c r="DI2067" s="16"/>
      <c r="DJ2067" s="16"/>
      <c r="DK2067" s="16"/>
      <c r="DL2067" s="16"/>
      <c r="DM2067" s="13"/>
      <c r="DN2067" s="16"/>
      <c r="DO2067" s="16"/>
      <c r="DP2067" s="16"/>
      <c r="DQ2067" s="16"/>
      <c r="DR2067" s="16"/>
      <c r="DS2067" s="16"/>
      <c r="DT2067" s="16"/>
      <c r="DU2067" s="16"/>
      <c r="DV2067" s="16"/>
      <c r="DW2067" s="16"/>
      <c r="DX2067" s="16"/>
      <c r="DY2067" s="16"/>
      <c r="DZ2067" s="17"/>
      <c r="EA2067" s="15"/>
      <c r="EB2067" s="15"/>
      <c r="EC2067" s="15"/>
      <c r="ED2067" s="15"/>
    </row>
    <row r="2068" spans="1:134" ht="15" customHeight="1" x14ac:dyDescent="0.3">
      <c r="A2068" s="12"/>
      <c r="B2068" s="12"/>
      <c r="C2068" s="12"/>
      <c r="D2068" s="12"/>
      <c r="E2068" s="12"/>
      <c r="F2068" s="12"/>
      <c r="G2068" s="12"/>
      <c r="H2068" s="12"/>
      <c r="I2068" s="12"/>
      <c r="J2068" s="12"/>
      <c r="K2068" s="12"/>
      <c r="L2068" s="12"/>
      <c r="M2068" s="12"/>
      <c r="N2068" s="12"/>
      <c r="O2068" s="12"/>
      <c r="P2068" s="12"/>
      <c r="Q2068" s="12"/>
      <c r="R2068" s="12"/>
      <c r="S2068" s="12"/>
      <c r="T2068" s="12"/>
      <c r="U2068" s="12"/>
      <c r="V2068" s="12"/>
      <c r="W2068" s="12"/>
      <c r="X2068" s="12"/>
      <c r="Y2068" s="12"/>
      <c r="Z2068" s="12"/>
      <c r="AA2068" s="12"/>
      <c r="AB2068" s="12"/>
      <c r="AC2068" s="12"/>
      <c r="AD2068" s="12"/>
      <c r="AE2068" s="12"/>
      <c r="AF2068" s="12"/>
      <c r="AG2068" s="12"/>
      <c r="AH2068" s="12"/>
      <c r="AI2068" s="12"/>
      <c r="AJ2068" s="13"/>
      <c r="AK2068" s="12"/>
      <c r="AL2068" s="12"/>
      <c r="AM2068" s="14"/>
      <c r="AN2068" s="12"/>
      <c r="AO2068" s="12"/>
      <c r="AP2068" s="12"/>
      <c r="AQ2068" s="143"/>
      <c r="AR2068" s="12"/>
      <c r="AS2068" s="12"/>
      <c r="AT2068" s="12"/>
      <c r="AU2068" s="12"/>
      <c r="AV2068" s="12"/>
      <c r="AW2068" s="12"/>
      <c r="AX2068" s="12"/>
      <c r="AY2068" s="12"/>
      <c r="AZ2068" s="12"/>
      <c r="BA2068" s="12"/>
      <c r="BB2068" s="14"/>
      <c r="BC2068" s="14"/>
      <c r="BD2068" s="15"/>
      <c r="BE2068" s="137" t="s">
        <v>183</v>
      </c>
      <c r="BF2068" s="146"/>
      <c r="BG2068" s="146"/>
      <c r="BH2068" s="146"/>
      <c r="BI2068" s="146"/>
      <c r="BJ2068" s="146"/>
      <c r="BK2068" s="146"/>
      <c r="BL2068" s="146"/>
      <c r="BM2068" s="146"/>
      <c r="BN2068" s="146"/>
      <c r="BO2068" s="146"/>
      <c r="BP2068" s="146"/>
      <c r="BQ2068" s="146"/>
      <c r="BR2068" s="146"/>
      <c r="BS2068" s="146"/>
      <c r="BT2068" s="146"/>
      <c r="BU2068" s="146"/>
      <c r="BV2068" s="15"/>
      <c r="BW2068" s="15"/>
      <c r="BX2068" s="15"/>
      <c r="BY2068" s="15"/>
      <c r="BZ2068" s="15"/>
      <c r="CA2068" s="15"/>
      <c r="CB2068" s="15"/>
      <c r="CC2068" s="15"/>
      <c r="CD2068" s="15"/>
      <c r="CE2068" s="15"/>
      <c r="CF2068" s="15"/>
      <c r="CG2068" s="15"/>
      <c r="CH2068" s="15"/>
      <c r="CI2068" s="15"/>
      <c r="CJ2068" s="15"/>
      <c r="CK2068" s="15"/>
      <c r="CL2068" s="15"/>
      <c r="CM2068" s="15"/>
      <c r="CN2068" s="15"/>
      <c r="CO2068" s="15"/>
      <c r="CP2068" s="15"/>
      <c r="CQ2068" s="15"/>
      <c r="CR2068" s="15"/>
      <c r="CS2068" s="15"/>
      <c r="CT2068" s="15"/>
      <c r="CU2068" s="15"/>
      <c r="CV2068" s="15"/>
      <c r="CW2068" s="15"/>
      <c r="CX2068" s="15"/>
      <c r="CY2068" s="15"/>
      <c r="CZ2068" s="15"/>
      <c r="DA2068" s="15"/>
      <c r="DB2068" s="16"/>
      <c r="DC2068" s="16"/>
      <c r="DD2068" s="16"/>
      <c r="DE2068" s="16"/>
      <c r="DF2068" s="17"/>
      <c r="DG2068" s="16"/>
      <c r="DH2068" s="16"/>
      <c r="DI2068" s="16"/>
      <c r="DJ2068" s="16"/>
      <c r="DK2068" s="16"/>
      <c r="DL2068" s="16"/>
      <c r="DM2068" s="13"/>
      <c r="DN2068" s="16"/>
      <c r="DO2068" s="16"/>
      <c r="DP2068" s="16"/>
      <c r="DQ2068" s="16"/>
      <c r="DR2068" s="16"/>
      <c r="DS2068" s="16"/>
      <c r="DT2068" s="16"/>
      <c r="DU2068" s="16"/>
      <c r="DV2068" s="16"/>
      <c r="DW2068" s="16"/>
      <c r="DX2068" s="16"/>
      <c r="DY2068" s="16"/>
      <c r="DZ2068" s="17"/>
      <c r="EA2068" s="15"/>
      <c r="EB2068" s="15"/>
      <c r="EC2068" s="15"/>
      <c r="ED2068" s="15"/>
    </row>
    <row r="2069" spans="1:134" ht="15" customHeight="1" x14ac:dyDescent="0.3">
      <c r="A2069" s="12"/>
      <c r="B2069" s="12"/>
      <c r="C2069" s="12"/>
      <c r="D2069" s="12"/>
      <c r="E2069" s="12"/>
      <c r="F2069" s="12"/>
      <c r="G2069" s="12"/>
      <c r="H2069" s="12"/>
      <c r="I2069" s="12"/>
      <c r="J2069" s="12"/>
      <c r="K2069" s="12"/>
      <c r="L2069" s="12"/>
      <c r="M2069" s="12"/>
      <c r="N2069" s="12"/>
      <c r="O2069" s="12"/>
      <c r="P2069" s="12"/>
      <c r="Q2069" s="12"/>
      <c r="R2069" s="12"/>
      <c r="S2069" s="12"/>
      <c r="T2069" s="12"/>
      <c r="U2069" s="12"/>
      <c r="V2069" s="12"/>
      <c r="W2069" s="12"/>
      <c r="X2069" s="12"/>
      <c r="Y2069" s="12"/>
      <c r="Z2069" s="12"/>
      <c r="AA2069" s="12"/>
      <c r="AB2069" s="12"/>
      <c r="AC2069" s="12"/>
      <c r="AD2069" s="12"/>
      <c r="AE2069" s="12"/>
      <c r="AF2069" s="12"/>
      <c r="AG2069" s="12"/>
      <c r="AH2069" s="12"/>
      <c r="AI2069" s="12"/>
      <c r="AJ2069" s="13"/>
      <c r="AK2069" s="12"/>
      <c r="AL2069" s="12"/>
      <c r="AM2069" s="14"/>
      <c r="AN2069" s="12"/>
      <c r="AO2069" s="12"/>
      <c r="AP2069" s="12"/>
      <c r="AQ2069" s="143"/>
      <c r="AR2069" s="12"/>
      <c r="AS2069" s="12"/>
      <c r="AT2069" s="12"/>
      <c r="AU2069" s="12"/>
      <c r="AV2069" s="12"/>
      <c r="AW2069" s="12"/>
      <c r="AX2069" s="12"/>
      <c r="AY2069" s="12"/>
      <c r="AZ2069" s="12"/>
      <c r="BA2069" s="12"/>
      <c r="BB2069" s="14"/>
      <c r="BC2069" s="14"/>
      <c r="BD2069" s="15"/>
      <c r="BE2069" s="137" t="s">
        <v>183</v>
      </c>
      <c r="BF2069" s="146"/>
      <c r="BG2069" s="146"/>
      <c r="BH2069" s="146"/>
      <c r="BI2069" s="146"/>
      <c r="BJ2069" s="146"/>
      <c r="BK2069" s="146"/>
      <c r="BL2069" s="146"/>
      <c r="BM2069" s="146"/>
      <c r="BN2069" s="146"/>
      <c r="BO2069" s="146"/>
      <c r="BP2069" s="146"/>
      <c r="BQ2069" s="146"/>
      <c r="BR2069" s="146"/>
      <c r="BS2069" s="146"/>
      <c r="BT2069" s="146"/>
      <c r="BU2069" s="146"/>
      <c r="BV2069" s="15"/>
      <c r="BW2069" s="15"/>
      <c r="BX2069" s="15"/>
      <c r="BY2069" s="15"/>
      <c r="BZ2069" s="15"/>
      <c r="CA2069" s="15"/>
      <c r="CB2069" s="15"/>
      <c r="CC2069" s="15"/>
      <c r="CD2069" s="15"/>
      <c r="CE2069" s="15"/>
      <c r="CF2069" s="15"/>
      <c r="CG2069" s="15"/>
      <c r="CH2069" s="15"/>
      <c r="CI2069" s="15"/>
      <c r="CJ2069" s="15"/>
      <c r="CK2069" s="15"/>
      <c r="CL2069" s="15"/>
      <c r="CM2069" s="15"/>
      <c r="CN2069" s="15"/>
      <c r="CO2069" s="15"/>
      <c r="CP2069" s="15"/>
      <c r="CQ2069" s="15"/>
      <c r="CR2069" s="15"/>
      <c r="CS2069" s="15"/>
      <c r="CT2069" s="15"/>
      <c r="CU2069" s="15"/>
      <c r="CV2069" s="15"/>
      <c r="CW2069" s="15"/>
      <c r="CX2069" s="15"/>
      <c r="CY2069" s="15"/>
      <c r="CZ2069" s="15"/>
      <c r="DA2069" s="15"/>
      <c r="DB2069" s="16"/>
      <c r="DC2069" s="16"/>
      <c r="DD2069" s="16"/>
      <c r="DE2069" s="16"/>
      <c r="DF2069" s="17"/>
      <c r="DG2069" s="16"/>
      <c r="DH2069" s="16"/>
      <c r="DI2069" s="16"/>
      <c r="DJ2069" s="16"/>
      <c r="DK2069" s="16"/>
      <c r="DL2069" s="16"/>
      <c r="DM2069" s="13"/>
      <c r="DN2069" s="16"/>
      <c r="DO2069" s="16"/>
      <c r="DP2069" s="16"/>
      <c r="DQ2069" s="16"/>
      <c r="DR2069" s="16"/>
      <c r="DS2069" s="16"/>
      <c r="DT2069" s="16"/>
      <c r="DU2069" s="16"/>
      <c r="DV2069" s="16"/>
      <c r="DW2069" s="16"/>
      <c r="DX2069" s="16"/>
      <c r="DY2069" s="16"/>
      <c r="DZ2069" s="17"/>
      <c r="EA2069" s="15"/>
      <c r="EB2069" s="15"/>
      <c r="EC2069" s="15"/>
      <c r="ED2069" s="15"/>
    </row>
    <row r="2070" spans="1:134" ht="15" customHeight="1" x14ac:dyDescent="0.3">
      <c r="A2070" s="12"/>
      <c r="B2070" s="12"/>
      <c r="C2070" s="12"/>
      <c r="D2070" s="12"/>
      <c r="E2070" s="12"/>
      <c r="F2070" s="12"/>
      <c r="G2070" s="12"/>
      <c r="H2070" s="12"/>
      <c r="I2070" s="12"/>
      <c r="J2070" s="12"/>
      <c r="K2070" s="12"/>
      <c r="L2070" s="12"/>
      <c r="M2070" s="12"/>
      <c r="N2070" s="12"/>
      <c r="O2070" s="12"/>
      <c r="P2070" s="12"/>
      <c r="Q2070" s="12"/>
      <c r="R2070" s="12"/>
      <c r="S2070" s="12"/>
      <c r="T2070" s="12"/>
      <c r="U2070" s="12"/>
      <c r="V2070" s="12"/>
      <c r="W2070" s="12"/>
      <c r="X2070" s="12"/>
      <c r="Y2070" s="12"/>
      <c r="Z2070" s="12"/>
      <c r="AA2070" s="12"/>
      <c r="AB2070" s="12"/>
      <c r="AC2070" s="12"/>
      <c r="AD2070" s="12"/>
      <c r="AE2070" s="12"/>
      <c r="AF2070" s="12"/>
      <c r="AG2070" s="12"/>
      <c r="AH2070" s="12"/>
      <c r="AI2070" s="12"/>
      <c r="AJ2070" s="13"/>
      <c r="AK2070" s="12"/>
      <c r="AL2070" s="12"/>
      <c r="AM2070" s="14"/>
      <c r="AN2070" s="12"/>
      <c r="AO2070" s="12"/>
      <c r="AP2070" s="12"/>
      <c r="AQ2070" s="143"/>
      <c r="AR2070" s="12"/>
      <c r="AS2070" s="12"/>
      <c r="AT2070" s="12"/>
      <c r="AU2070" s="12"/>
      <c r="AV2070" s="12"/>
      <c r="AW2070" s="12"/>
      <c r="AX2070" s="12"/>
      <c r="AY2070" s="12"/>
      <c r="AZ2070" s="12"/>
      <c r="BA2070" s="12"/>
      <c r="BB2070" s="14"/>
      <c r="BC2070" s="14"/>
      <c r="BD2070" s="15"/>
      <c r="BE2070" s="137" t="s">
        <v>183</v>
      </c>
      <c r="BF2070" s="146"/>
      <c r="BG2070" s="146"/>
      <c r="BH2070" s="146"/>
      <c r="BI2070" s="146"/>
      <c r="BJ2070" s="146"/>
      <c r="BK2070" s="146"/>
      <c r="BL2070" s="146"/>
      <c r="BM2070" s="146"/>
      <c r="BN2070" s="146"/>
      <c r="BO2070" s="146"/>
      <c r="BP2070" s="146"/>
      <c r="BQ2070" s="146"/>
      <c r="BR2070" s="146"/>
      <c r="BS2070" s="146"/>
      <c r="BT2070" s="146"/>
      <c r="BU2070" s="146"/>
      <c r="BV2070" s="15"/>
      <c r="BW2070" s="15"/>
      <c r="BX2070" s="15"/>
      <c r="BY2070" s="15"/>
      <c r="BZ2070" s="15"/>
      <c r="CA2070" s="15"/>
      <c r="CB2070" s="15"/>
      <c r="CC2070" s="15"/>
      <c r="CD2070" s="15"/>
      <c r="CE2070" s="15"/>
      <c r="CF2070" s="15"/>
      <c r="CG2070" s="15"/>
      <c r="CH2070" s="15"/>
      <c r="CI2070" s="15"/>
      <c r="CJ2070" s="15"/>
      <c r="CK2070" s="15"/>
      <c r="CL2070" s="15"/>
      <c r="CM2070" s="15"/>
      <c r="CN2070" s="15"/>
      <c r="CO2070" s="15"/>
      <c r="CP2070" s="15"/>
      <c r="CQ2070" s="15"/>
      <c r="CR2070" s="15"/>
      <c r="CS2070" s="15"/>
      <c r="CT2070" s="15"/>
      <c r="CU2070" s="15"/>
      <c r="CV2070" s="15"/>
      <c r="CW2070" s="15"/>
      <c r="CX2070" s="15"/>
      <c r="CY2070" s="15"/>
      <c r="CZ2070" s="15"/>
      <c r="DA2070" s="15"/>
      <c r="DB2070" s="16"/>
      <c r="DC2070" s="16"/>
      <c r="DD2070" s="16"/>
      <c r="DE2070" s="16"/>
      <c r="DF2070" s="17"/>
      <c r="DG2070" s="16"/>
      <c r="DH2070" s="16"/>
      <c r="DI2070" s="16"/>
      <c r="DJ2070" s="16"/>
      <c r="DK2070" s="16"/>
      <c r="DL2070" s="16"/>
      <c r="DM2070" s="13"/>
      <c r="DN2070" s="16"/>
      <c r="DO2070" s="16"/>
      <c r="DP2070" s="16"/>
      <c r="DQ2070" s="16"/>
      <c r="DR2070" s="16"/>
      <c r="DS2070" s="16"/>
      <c r="DT2070" s="16"/>
      <c r="DU2070" s="16"/>
      <c r="DV2070" s="16"/>
      <c r="DW2070" s="16"/>
      <c r="DX2070" s="16"/>
      <c r="DY2070" s="16"/>
      <c r="DZ2070" s="17"/>
      <c r="EA2070" s="15"/>
      <c r="EB2070" s="15"/>
      <c r="EC2070" s="15"/>
      <c r="ED2070" s="15"/>
    </row>
    <row r="2071" spans="1:134" ht="15" customHeight="1" x14ac:dyDescent="0.3">
      <c r="A2071" s="12"/>
      <c r="B2071" s="12"/>
      <c r="C2071" s="12"/>
      <c r="D2071" s="12"/>
      <c r="E2071" s="12"/>
      <c r="F2071" s="12"/>
      <c r="G2071" s="12"/>
      <c r="H2071" s="12"/>
      <c r="I2071" s="12"/>
      <c r="J2071" s="12"/>
      <c r="K2071" s="12"/>
      <c r="L2071" s="12"/>
      <c r="M2071" s="12"/>
      <c r="N2071" s="12"/>
      <c r="O2071" s="12"/>
      <c r="P2071" s="12"/>
      <c r="Q2071" s="12"/>
      <c r="R2071" s="12"/>
      <c r="S2071" s="12"/>
      <c r="T2071" s="12"/>
      <c r="U2071" s="12"/>
      <c r="V2071" s="12"/>
      <c r="W2071" s="12"/>
      <c r="X2071" s="12"/>
      <c r="Y2071" s="12"/>
      <c r="Z2071" s="12"/>
      <c r="AA2071" s="12"/>
      <c r="AB2071" s="12"/>
      <c r="AC2071" s="12"/>
      <c r="AD2071" s="12"/>
      <c r="AE2071" s="12"/>
      <c r="AF2071" s="12"/>
      <c r="AG2071" s="12"/>
      <c r="AH2071" s="12"/>
      <c r="AI2071" s="12"/>
      <c r="AJ2071" s="13"/>
      <c r="AK2071" s="12"/>
      <c r="AL2071" s="12"/>
      <c r="AM2071" s="14"/>
      <c r="AN2071" s="12"/>
      <c r="AO2071" s="12"/>
      <c r="AP2071" s="12"/>
      <c r="AQ2071" s="143"/>
      <c r="AR2071" s="12"/>
      <c r="AS2071" s="12"/>
      <c r="AT2071" s="12"/>
      <c r="AU2071" s="12"/>
      <c r="AV2071" s="12"/>
      <c r="AW2071" s="12"/>
      <c r="AX2071" s="12"/>
      <c r="AY2071" s="12"/>
      <c r="AZ2071" s="12"/>
      <c r="BA2071" s="12"/>
      <c r="BB2071" s="14"/>
      <c r="BC2071" s="14"/>
      <c r="BD2071" s="15"/>
      <c r="BE2071" s="137" t="s">
        <v>183</v>
      </c>
      <c r="BF2071" s="146"/>
      <c r="BG2071" s="146"/>
      <c r="BH2071" s="146"/>
      <c r="BI2071" s="146"/>
      <c r="BJ2071" s="146"/>
      <c r="BK2071" s="146"/>
      <c r="BL2071" s="146"/>
      <c r="BM2071" s="146"/>
      <c r="BN2071" s="146"/>
      <c r="BO2071" s="146"/>
      <c r="BP2071" s="146"/>
      <c r="BQ2071" s="146"/>
      <c r="BR2071" s="146"/>
      <c r="BS2071" s="146"/>
      <c r="BT2071" s="146"/>
      <c r="BU2071" s="146"/>
      <c r="BV2071" s="15"/>
      <c r="BW2071" s="15"/>
      <c r="BX2071" s="15"/>
      <c r="BY2071" s="15"/>
      <c r="BZ2071" s="15"/>
      <c r="CA2071" s="15"/>
      <c r="CB2071" s="15"/>
      <c r="CC2071" s="15"/>
      <c r="CD2071" s="15"/>
      <c r="CE2071" s="15"/>
      <c r="CF2071" s="15"/>
      <c r="CG2071" s="15"/>
      <c r="CH2071" s="15"/>
      <c r="CI2071" s="15"/>
      <c r="CJ2071" s="15"/>
      <c r="CK2071" s="15"/>
      <c r="CL2071" s="15"/>
      <c r="CM2071" s="15"/>
      <c r="CN2071" s="15"/>
      <c r="CO2071" s="15"/>
      <c r="CP2071" s="15"/>
      <c r="CQ2071" s="15"/>
      <c r="CR2071" s="15"/>
      <c r="CS2071" s="15"/>
      <c r="CT2071" s="15"/>
      <c r="CU2071" s="15"/>
      <c r="CV2071" s="15"/>
      <c r="CW2071" s="15"/>
      <c r="CX2071" s="15"/>
      <c r="CY2071" s="15"/>
      <c r="CZ2071" s="15"/>
      <c r="DA2071" s="15"/>
      <c r="DB2071" s="16"/>
      <c r="DC2071" s="16"/>
      <c r="DD2071" s="16"/>
      <c r="DE2071" s="16"/>
      <c r="DF2071" s="17"/>
      <c r="DG2071" s="16"/>
      <c r="DH2071" s="16"/>
      <c r="DI2071" s="16"/>
      <c r="DJ2071" s="16"/>
      <c r="DK2071" s="16"/>
      <c r="DL2071" s="16"/>
      <c r="DM2071" s="13"/>
      <c r="DN2071" s="16"/>
      <c r="DO2071" s="16"/>
      <c r="DP2071" s="16"/>
      <c r="DQ2071" s="16"/>
      <c r="DR2071" s="16"/>
      <c r="DS2071" s="16"/>
      <c r="DT2071" s="16"/>
      <c r="DU2071" s="16"/>
      <c r="DV2071" s="16"/>
      <c r="DW2071" s="16"/>
      <c r="DX2071" s="16"/>
      <c r="DY2071" s="16"/>
      <c r="DZ2071" s="17"/>
      <c r="EA2071" s="15"/>
      <c r="EB2071" s="15"/>
      <c r="EC2071" s="15"/>
      <c r="ED2071" s="15"/>
    </row>
    <row r="2072" spans="1:134" ht="15" customHeight="1" x14ac:dyDescent="0.3">
      <c r="A2072" s="12"/>
      <c r="B2072" s="12"/>
      <c r="C2072" s="12"/>
      <c r="D2072" s="12"/>
      <c r="E2072" s="12"/>
      <c r="F2072" s="12"/>
      <c r="G2072" s="12"/>
      <c r="H2072" s="12"/>
      <c r="I2072" s="12"/>
      <c r="J2072" s="12"/>
      <c r="K2072" s="12"/>
      <c r="L2072" s="12"/>
      <c r="M2072" s="12"/>
      <c r="N2072" s="12"/>
      <c r="O2072" s="12"/>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3"/>
      <c r="AK2072" s="12"/>
      <c r="AL2072" s="12"/>
      <c r="AM2072" s="14"/>
      <c r="AN2072" s="12"/>
      <c r="AO2072" s="12"/>
      <c r="AP2072" s="12"/>
      <c r="AQ2072" s="143"/>
      <c r="AR2072" s="12"/>
      <c r="AS2072" s="12"/>
      <c r="AT2072" s="12"/>
      <c r="AU2072" s="12"/>
      <c r="AV2072" s="12"/>
      <c r="AW2072" s="12"/>
      <c r="AX2072" s="12"/>
      <c r="AY2072" s="12"/>
      <c r="AZ2072" s="12"/>
      <c r="BA2072" s="12"/>
      <c r="BB2072" s="14"/>
      <c r="BC2072" s="14"/>
      <c r="BD2072" s="15"/>
      <c r="BE2072" s="137" t="s">
        <v>183</v>
      </c>
      <c r="BF2072" s="146"/>
      <c r="BG2072" s="146"/>
      <c r="BH2072" s="146"/>
      <c r="BI2072" s="146"/>
      <c r="BJ2072" s="146"/>
      <c r="BK2072" s="146"/>
      <c r="BL2072" s="146"/>
      <c r="BM2072" s="146"/>
      <c r="BN2072" s="146"/>
      <c r="BO2072" s="146"/>
      <c r="BP2072" s="146"/>
      <c r="BQ2072" s="146"/>
      <c r="BR2072" s="146"/>
      <c r="BS2072" s="146"/>
      <c r="BT2072" s="146"/>
      <c r="BU2072" s="146"/>
      <c r="BV2072" s="15"/>
      <c r="BW2072" s="15"/>
      <c r="BX2072" s="15"/>
      <c r="BY2072" s="15"/>
      <c r="BZ2072" s="15"/>
      <c r="CA2072" s="15"/>
      <c r="CB2072" s="15"/>
      <c r="CC2072" s="15"/>
      <c r="CD2072" s="15"/>
      <c r="CE2072" s="15"/>
      <c r="CF2072" s="15"/>
      <c r="CG2072" s="15"/>
      <c r="CH2072" s="15"/>
      <c r="CI2072" s="15"/>
      <c r="CJ2072" s="15"/>
      <c r="CK2072" s="15"/>
      <c r="CL2072" s="15"/>
      <c r="CM2072" s="15"/>
      <c r="CN2072" s="15"/>
      <c r="CO2072" s="15"/>
      <c r="CP2072" s="15"/>
      <c r="CQ2072" s="15"/>
      <c r="CR2072" s="15"/>
      <c r="CS2072" s="15"/>
      <c r="CT2072" s="15"/>
      <c r="CU2072" s="15"/>
      <c r="CV2072" s="15"/>
      <c r="CW2072" s="15"/>
      <c r="CX2072" s="15"/>
      <c r="CY2072" s="15"/>
      <c r="CZ2072" s="15"/>
      <c r="DA2072" s="15"/>
      <c r="DB2072" s="16"/>
      <c r="DC2072" s="16"/>
      <c r="DD2072" s="16"/>
      <c r="DE2072" s="16"/>
      <c r="DF2072" s="17"/>
      <c r="DG2072" s="16"/>
      <c r="DH2072" s="16"/>
      <c r="DI2072" s="16"/>
      <c r="DJ2072" s="16"/>
      <c r="DK2072" s="16"/>
      <c r="DL2072" s="16"/>
      <c r="DM2072" s="13"/>
      <c r="DN2072" s="16"/>
      <c r="DO2072" s="16"/>
      <c r="DP2072" s="16"/>
      <c r="DQ2072" s="16"/>
      <c r="DR2072" s="16"/>
      <c r="DS2072" s="16"/>
      <c r="DT2072" s="16"/>
      <c r="DU2072" s="16"/>
      <c r="DV2072" s="16"/>
      <c r="DW2072" s="16"/>
      <c r="DX2072" s="16"/>
      <c r="DY2072" s="16"/>
      <c r="DZ2072" s="17"/>
      <c r="EA2072" s="15"/>
      <c r="EB2072" s="15"/>
      <c r="EC2072" s="15"/>
      <c r="ED2072" s="15"/>
    </row>
    <row r="2073" spans="1:134" ht="15" customHeight="1" x14ac:dyDescent="0.3">
      <c r="A2073" s="12"/>
      <c r="B2073" s="12"/>
      <c r="C2073" s="12"/>
      <c r="D2073" s="12"/>
      <c r="E2073" s="12"/>
      <c r="F2073" s="12"/>
      <c r="G2073" s="12"/>
      <c r="H2073" s="12"/>
      <c r="I2073" s="12"/>
      <c r="J2073" s="12"/>
      <c r="K2073" s="12"/>
      <c r="L2073" s="12"/>
      <c r="M2073" s="12"/>
      <c r="N2073" s="12"/>
      <c r="O2073" s="12"/>
      <c r="P2073" s="12"/>
      <c r="Q2073" s="12"/>
      <c r="R2073" s="12"/>
      <c r="S2073" s="12"/>
      <c r="T2073" s="12"/>
      <c r="U2073" s="12"/>
      <c r="V2073" s="12"/>
      <c r="W2073" s="12"/>
      <c r="X2073" s="12"/>
      <c r="Y2073" s="12"/>
      <c r="Z2073" s="12"/>
      <c r="AA2073" s="12"/>
      <c r="AB2073" s="12"/>
      <c r="AC2073" s="12"/>
      <c r="AD2073" s="12"/>
      <c r="AE2073" s="12"/>
      <c r="AF2073" s="12"/>
      <c r="AG2073" s="12"/>
      <c r="AH2073" s="12"/>
      <c r="AI2073" s="12"/>
      <c r="AJ2073" s="13"/>
      <c r="AK2073" s="12"/>
      <c r="AL2073" s="12"/>
      <c r="AM2073" s="14"/>
      <c r="AN2073" s="12"/>
      <c r="AO2073" s="12"/>
      <c r="AP2073" s="12"/>
      <c r="AQ2073" s="143"/>
      <c r="AR2073" s="12"/>
      <c r="AS2073" s="12"/>
      <c r="AT2073" s="12"/>
      <c r="AU2073" s="12"/>
      <c r="AV2073" s="12"/>
      <c r="AW2073" s="12"/>
      <c r="AX2073" s="12"/>
      <c r="AY2073" s="12"/>
      <c r="AZ2073" s="12"/>
      <c r="BA2073" s="12"/>
      <c r="BB2073" s="14"/>
      <c r="BC2073" s="14"/>
      <c r="BD2073" s="15"/>
      <c r="BE2073" s="137" t="s">
        <v>183</v>
      </c>
      <c r="BF2073" s="146"/>
      <c r="BG2073" s="146"/>
      <c r="BH2073" s="146"/>
      <c r="BI2073" s="146"/>
      <c r="BJ2073" s="146"/>
      <c r="BK2073" s="146"/>
      <c r="BL2073" s="146"/>
      <c r="BM2073" s="146"/>
      <c r="BN2073" s="146"/>
      <c r="BO2073" s="146"/>
      <c r="BP2073" s="146"/>
      <c r="BQ2073" s="146"/>
      <c r="BR2073" s="146"/>
      <c r="BS2073" s="146"/>
      <c r="BT2073" s="146"/>
      <c r="BU2073" s="146"/>
      <c r="BV2073" s="15"/>
      <c r="BW2073" s="15"/>
      <c r="BX2073" s="15"/>
      <c r="BY2073" s="15"/>
      <c r="BZ2073" s="15"/>
      <c r="CA2073" s="15"/>
      <c r="CB2073" s="15"/>
      <c r="CC2073" s="15"/>
      <c r="CD2073" s="15"/>
      <c r="CE2073" s="15"/>
      <c r="CF2073" s="15"/>
      <c r="CG2073" s="15"/>
      <c r="CH2073" s="15"/>
      <c r="CI2073" s="15"/>
      <c r="CJ2073" s="15"/>
      <c r="CK2073" s="15"/>
      <c r="CL2073" s="15"/>
      <c r="CM2073" s="15"/>
      <c r="CN2073" s="15"/>
      <c r="CO2073" s="15"/>
      <c r="CP2073" s="15"/>
      <c r="CQ2073" s="15"/>
      <c r="CR2073" s="15"/>
      <c r="CS2073" s="15"/>
      <c r="CT2073" s="15"/>
      <c r="CU2073" s="15"/>
      <c r="CV2073" s="15"/>
      <c r="CW2073" s="15"/>
      <c r="CX2073" s="15"/>
      <c r="CY2073" s="15"/>
      <c r="CZ2073" s="15"/>
      <c r="DA2073" s="15"/>
      <c r="DB2073" s="16"/>
      <c r="DC2073" s="16"/>
      <c r="DD2073" s="16"/>
      <c r="DE2073" s="16"/>
      <c r="DF2073" s="17"/>
      <c r="DG2073" s="16"/>
      <c r="DH2073" s="16"/>
      <c r="DI2073" s="16"/>
      <c r="DJ2073" s="16"/>
      <c r="DK2073" s="16"/>
      <c r="DL2073" s="16"/>
      <c r="DM2073" s="13"/>
      <c r="DN2073" s="16"/>
      <c r="DO2073" s="16"/>
      <c r="DP2073" s="16"/>
      <c r="DQ2073" s="16"/>
      <c r="DR2073" s="16"/>
      <c r="DS2073" s="16"/>
      <c r="DT2073" s="16"/>
      <c r="DU2073" s="16"/>
      <c r="DV2073" s="16"/>
      <c r="DW2073" s="16"/>
      <c r="DX2073" s="16"/>
      <c r="DY2073" s="16"/>
      <c r="DZ2073" s="17"/>
      <c r="EA2073" s="15"/>
      <c r="EB2073" s="15"/>
      <c r="EC2073" s="15"/>
      <c r="ED2073" s="15"/>
    </row>
    <row r="2074" spans="1:134" ht="15" customHeight="1" x14ac:dyDescent="0.3">
      <c r="A2074" s="12"/>
      <c r="B2074" s="12"/>
      <c r="C2074" s="12"/>
      <c r="D2074" s="12"/>
      <c r="E2074" s="12"/>
      <c r="F2074" s="12"/>
      <c r="G2074" s="12"/>
      <c r="H2074" s="12"/>
      <c r="I2074" s="12"/>
      <c r="J2074" s="12"/>
      <c r="K2074" s="12"/>
      <c r="L2074" s="12"/>
      <c r="M2074" s="12"/>
      <c r="N2074" s="12"/>
      <c r="O2074" s="12"/>
      <c r="P2074" s="12"/>
      <c r="Q2074" s="12"/>
      <c r="R2074" s="12"/>
      <c r="S2074" s="12"/>
      <c r="T2074" s="12"/>
      <c r="U2074" s="12"/>
      <c r="V2074" s="12"/>
      <c r="W2074" s="12"/>
      <c r="X2074" s="12"/>
      <c r="Y2074" s="12"/>
      <c r="Z2074" s="12"/>
      <c r="AA2074" s="12"/>
      <c r="AB2074" s="12"/>
      <c r="AC2074" s="12"/>
      <c r="AD2074" s="12"/>
      <c r="AE2074" s="12"/>
      <c r="AF2074" s="12"/>
      <c r="AG2074" s="12"/>
      <c r="AH2074" s="12"/>
      <c r="AI2074" s="12"/>
      <c r="AJ2074" s="13"/>
      <c r="AK2074" s="12"/>
      <c r="AL2074" s="12"/>
      <c r="AM2074" s="14"/>
      <c r="AN2074" s="12"/>
      <c r="AO2074" s="12"/>
      <c r="AP2074" s="12"/>
      <c r="AQ2074" s="143"/>
      <c r="AR2074" s="12"/>
      <c r="AS2074" s="12"/>
      <c r="AT2074" s="12"/>
      <c r="AU2074" s="12"/>
      <c r="AV2074" s="12"/>
      <c r="AW2074" s="12"/>
      <c r="AX2074" s="12"/>
      <c r="AY2074" s="12"/>
      <c r="AZ2074" s="12"/>
      <c r="BA2074" s="12"/>
      <c r="BB2074" s="14"/>
      <c r="BC2074" s="14"/>
      <c r="BD2074" s="15"/>
      <c r="BE2074" s="137" t="s">
        <v>183</v>
      </c>
      <c r="BF2074" s="146"/>
      <c r="BG2074" s="146"/>
      <c r="BH2074" s="146"/>
      <c r="BI2074" s="146"/>
      <c r="BJ2074" s="146"/>
      <c r="BK2074" s="146"/>
      <c r="BL2074" s="146"/>
      <c r="BM2074" s="146"/>
      <c r="BN2074" s="146"/>
      <c r="BO2074" s="146"/>
      <c r="BP2074" s="146"/>
      <c r="BQ2074" s="146"/>
      <c r="BR2074" s="146"/>
      <c r="BS2074" s="146"/>
      <c r="BT2074" s="146"/>
      <c r="BU2074" s="146"/>
      <c r="BV2074" s="15"/>
      <c r="BW2074" s="15"/>
      <c r="BX2074" s="15"/>
      <c r="BY2074" s="15"/>
      <c r="BZ2074" s="15"/>
      <c r="CA2074" s="15"/>
      <c r="CB2074" s="15"/>
      <c r="CC2074" s="15"/>
      <c r="CD2074" s="15"/>
      <c r="CE2074" s="15"/>
      <c r="CF2074" s="15"/>
      <c r="CG2074" s="15"/>
      <c r="CH2074" s="15"/>
      <c r="CI2074" s="15"/>
      <c r="CJ2074" s="15"/>
      <c r="CK2074" s="15"/>
      <c r="CL2074" s="15"/>
      <c r="CM2074" s="15"/>
      <c r="CN2074" s="15"/>
      <c r="CO2074" s="15"/>
      <c r="CP2074" s="15"/>
      <c r="CQ2074" s="15"/>
      <c r="CR2074" s="15"/>
      <c r="CS2074" s="15"/>
      <c r="CT2074" s="15"/>
      <c r="CU2074" s="15"/>
      <c r="CV2074" s="15"/>
      <c r="CW2074" s="15"/>
      <c r="CX2074" s="15"/>
      <c r="CY2074" s="15"/>
      <c r="CZ2074" s="15"/>
      <c r="DA2074" s="15"/>
      <c r="DB2074" s="16"/>
      <c r="DC2074" s="16"/>
      <c r="DD2074" s="16"/>
      <c r="DE2074" s="16"/>
      <c r="DF2074" s="17"/>
      <c r="DG2074" s="16"/>
      <c r="DH2074" s="16"/>
      <c r="DI2074" s="16"/>
      <c r="DJ2074" s="16"/>
      <c r="DK2074" s="16"/>
      <c r="DL2074" s="16"/>
      <c r="DM2074" s="13"/>
      <c r="DN2074" s="16"/>
      <c r="DO2074" s="16"/>
      <c r="DP2074" s="16"/>
      <c r="DQ2074" s="16"/>
      <c r="DR2074" s="16"/>
      <c r="DS2074" s="16"/>
      <c r="DT2074" s="16"/>
      <c r="DU2074" s="16"/>
      <c r="DV2074" s="16"/>
      <c r="DW2074" s="16"/>
      <c r="DX2074" s="16"/>
      <c r="DY2074" s="16"/>
      <c r="DZ2074" s="17"/>
      <c r="EA2074" s="15"/>
      <c r="EB2074" s="15"/>
      <c r="EC2074" s="15"/>
      <c r="ED2074" s="15"/>
    </row>
    <row r="2075" spans="1:134" ht="15" customHeight="1" x14ac:dyDescent="0.3">
      <c r="A2075" s="12"/>
      <c r="B2075" s="12"/>
      <c r="C2075" s="12"/>
      <c r="D2075" s="12"/>
      <c r="E2075" s="12"/>
      <c r="F2075" s="12"/>
      <c r="G2075" s="12"/>
      <c r="H2075" s="12"/>
      <c r="I2075" s="12"/>
      <c r="J2075" s="12"/>
      <c r="K2075" s="12"/>
      <c r="L2075" s="12"/>
      <c r="M2075" s="12"/>
      <c r="N2075" s="12"/>
      <c r="O2075" s="12"/>
      <c r="P2075" s="12"/>
      <c r="Q2075" s="12"/>
      <c r="R2075" s="12"/>
      <c r="S2075" s="12"/>
      <c r="T2075" s="12"/>
      <c r="U2075" s="12"/>
      <c r="V2075" s="12"/>
      <c r="W2075" s="12"/>
      <c r="X2075" s="12"/>
      <c r="Y2075" s="12"/>
      <c r="Z2075" s="12"/>
      <c r="AA2075" s="12"/>
      <c r="AB2075" s="12"/>
      <c r="AC2075" s="12"/>
      <c r="AD2075" s="12"/>
      <c r="AE2075" s="12"/>
      <c r="AF2075" s="12"/>
      <c r="AG2075" s="12"/>
      <c r="AH2075" s="12"/>
      <c r="AI2075" s="12"/>
      <c r="AJ2075" s="13"/>
      <c r="AK2075" s="12"/>
      <c r="AL2075" s="12"/>
      <c r="AM2075" s="14"/>
      <c r="AN2075" s="12"/>
      <c r="AO2075" s="12"/>
      <c r="AP2075" s="12"/>
      <c r="AQ2075" s="143"/>
      <c r="AR2075" s="12"/>
      <c r="AS2075" s="12"/>
      <c r="AT2075" s="12"/>
      <c r="AU2075" s="12"/>
      <c r="AV2075" s="12"/>
      <c r="AW2075" s="12"/>
      <c r="AX2075" s="12"/>
      <c r="AY2075" s="12"/>
      <c r="AZ2075" s="12"/>
      <c r="BA2075" s="12"/>
      <c r="BB2075" s="14"/>
      <c r="BC2075" s="14"/>
      <c r="BD2075" s="15"/>
      <c r="BE2075" s="137" t="s">
        <v>183</v>
      </c>
      <c r="BF2075" s="146"/>
      <c r="BG2075" s="146"/>
      <c r="BH2075" s="146"/>
      <c r="BI2075" s="146"/>
      <c r="BJ2075" s="146"/>
      <c r="BK2075" s="146"/>
      <c r="BL2075" s="146"/>
      <c r="BM2075" s="146"/>
      <c r="BN2075" s="146"/>
      <c r="BO2075" s="146"/>
      <c r="BP2075" s="146"/>
      <c r="BQ2075" s="146"/>
      <c r="BR2075" s="146"/>
      <c r="BS2075" s="146"/>
      <c r="BT2075" s="146"/>
      <c r="BU2075" s="146"/>
      <c r="BV2075" s="15"/>
      <c r="BW2075" s="15"/>
      <c r="BX2075" s="15"/>
      <c r="BY2075" s="15"/>
      <c r="BZ2075" s="15"/>
      <c r="CA2075" s="15"/>
      <c r="CB2075" s="15"/>
      <c r="CC2075" s="15"/>
      <c r="CD2075" s="15"/>
      <c r="CE2075" s="15"/>
      <c r="CF2075" s="15"/>
      <c r="CG2075" s="15"/>
      <c r="CH2075" s="15"/>
      <c r="CI2075" s="15"/>
      <c r="CJ2075" s="15"/>
      <c r="CK2075" s="15"/>
      <c r="CL2075" s="15"/>
      <c r="CM2075" s="15"/>
      <c r="CN2075" s="15"/>
      <c r="CO2075" s="15"/>
      <c r="CP2075" s="15"/>
      <c r="CQ2075" s="15"/>
      <c r="CR2075" s="15"/>
      <c r="CS2075" s="15"/>
      <c r="CT2075" s="15"/>
      <c r="CU2075" s="15"/>
      <c r="CV2075" s="15"/>
      <c r="CW2075" s="15"/>
      <c r="CX2075" s="15"/>
      <c r="CY2075" s="15"/>
      <c r="CZ2075" s="15"/>
      <c r="DA2075" s="15"/>
      <c r="DB2075" s="16"/>
      <c r="DC2075" s="16"/>
      <c r="DD2075" s="16"/>
      <c r="DE2075" s="16"/>
      <c r="DF2075" s="17"/>
      <c r="DG2075" s="16"/>
      <c r="DH2075" s="16"/>
      <c r="DI2075" s="16"/>
      <c r="DJ2075" s="16"/>
      <c r="DK2075" s="16"/>
      <c r="DL2075" s="16"/>
      <c r="DM2075" s="13"/>
      <c r="DN2075" s="16"/>
      <c r="DO2075" s="16"/>
      <c r="DP2075" s="16"/>
      <c r="DQ2075" s="16"/>
      <c r="DR2075" s="16"/>
      <c r="DS2075" s="16"/>
      <c r="DT2075" s="16"/>
      <c r="DU2075" s="16"/>
      <c r="DV2075" s="16"/>
      <c r="DW2075" s="16"/>
      <c r="DX2075" s="16"/>
      <c r="DY2075" s="16"/>
      <c r="DZ2075" s="17"/>
      <c r="EA2075" s="15"/>
      <c r="EB2075" s="15"/>
      <c r="EC2075" s="15"/>
      <c r="ED2075" s="15"/>
    </row>
    <row r="2076" spans="1:134" ht="15" customHeight="1" x14ac:dyDescent="0.3">
      <c r="A2076" s="12"/>
      <c r="B2076" s="12"/>
      <c r="C2076" s="12"/>
      <c r="D2076" s="12"/>
      <c r="E2076" s="12"/>
      <c r="F2076" s="12"/>
      <c r="G2076" s="12"/>
      <c r="H2076" s="12"/>
      <c r="I2076" s="12"/>
      <c r="J2076" s="12"/>
      <c r="K2076" s="12"/>
      <c r="L2076" s="12"/>
      <c r="M2076" s="12"/>
      <c r="N2076" s="12"/>
      <c r="O2076" s="12"/>
      <c r="P2076" s="12"/>
      <c r="Q2076" s="12"/>
      <c r="R2076" s="12"/>
      <c r="S2076" s="12"/>
      <c r="T2076" s="12"/>
      <c r="U2076" s="12"/>
      <c r="V2076" s="12"/>
      <c r="W2076" s="12"/>
      <c r="X2076" s="12"/>
      <c r="Y2076" s="12"/>
      <c r="Z2076" s="12"/>
      <c r="AA2076" s="12"/>
      <c r="AB2076" s="12"/>
      <c r="AC2076" s="12"/>
      <c r="AD2076" s="12"/>
      <c r="AE2076" s="12"/>
      <c r="AF2076" s="12"/>
      <c r="AG2076" s="12"/>
      <c r="AH2076" s="12"/>
      <c r="AI2076" s="12"/>
      <c r="AJ2076" s="13"/>
      <c r="AK2076" s="12"/>
      <c r="AL2076" s="12"/>
      <c r="AM2076" s="14"/>
      <c r="AN2076" s="12"/>
      <c r="AO2076" s="12"/>
      <c r="AP2076" s="12"/>
      <c r="AQ2076" s="143"/>
      <c r="AR2076" s="12"/>
      <c r="AS2076" s="12"/>
      <c r="AT2076" s="12"/>
      <c r="AU2076" s="12"/>
      <c r="AV2076" s="12"/>
      <c r="AW2076" s="12"/>
      <c r="AX2076" s="12"/>
      <c r="AY2076" s="12"/>
      <c r="AZ2076" s="12"/>
      <c r="BA2076" s="12"/>
      <c r="BB2076" s="14"/>
      <c r="BC2076" s="14"/>
      <c r="BD2076" s="15"/>
      <c r="BE2076" s="137" t="s">
        <v>183</v>
      </c>
      <c r="BF2076" s="146"/>
      <c r="BG2076" s="146"/>
      <c r="BH2076" s="146"/>
      <c r="BI2076" s="146"/>
      <c r="BJ2076" s="146"/>
      <c r="BK2076" s="146"/>
      <c r="BL2076" s="146"/>
      <c r="BM2076" s="146"/>
      <c r="BN2076" s="146"/>
      <c r="BO2076" s="146"/>
      <c r="BP2076" s="146"/>
      <c r="BQ2076" s="146"/>
      <c r="BR2076" s="146"/>
      <c r="BS2076" s="146"/>
      <c r="BT2076" s="146"/>
      <c r="BU2076" s="146"/>
      <c r="BV2076" s="15"/>
      <c r="BW2076" s="15"/>
      <c r="BX2076" s="15"/>
      <c r="BY2076" s="15"/>
      <c r="BZ2076" s="15"/>
      <c r="CA2076" s="15"/>
      <c r="CB2076" s="15"/>
      <c r="CC2076" s="15"/>
      <c r="CD2076" s="15"/>
      <c r="CE2076" s="15"/>
      <c r="CF2076" s="15"/>
      <c r="CG2076" s="15"/>
      <c r="CH2076" s="15"/>
      <c r="CI2076" s="15"/>
      <c r="CJ2076" s="15"/>
      <c r="CK2076" s="15"/>
      <c r="CL2076" s="15"/>
      <c r="CM2076" s="15"/>
      <c r="CN2076" s="15"/>
      <c r="CO2076" s="15"/>
      <c r="CP2076" s="15"/>
      <c r="CQ2076" s="15"/>
      <c r="CR2076" s="15"/>
      <c r="CS2076" s="15"/>
      <c r="CT2076" s="15"/>
      <c r="CU2076" s="15"/>
      <c r="CV2076" s="15"/>
      <c r="CW2076" s="15"/>
      <c r="CX2076" s="15"/>
      <c r="CY2076" s="15"/>
      <c r="CZ2076" s="15"/>
      <c r="DA2076" s="15"/>
      <c r="DB2076" s="16"/>
      <c r="DC2076" s="16"/>
      <c r="DD2076" s="16"/>
      <c r="DE2076" s="16"/>
      <c r="DF2076" s="17"/>
      <c r="DG2076" s="16"/>
      <c r="DH2076" s="16"/>
      <c r="DI2076" s="16"/>
      <c r="DJ2076" s="16"/>
      <c r="DK2076" s="16"/>
      <c r="DL2076" s="16"/>
      <c r="DM2076" s="13"/>
      <c r="DN2076" s="16"/>
      <c r="DO2076" s="16"/>
      <c r="DP2076" s="16"/>
      <c r="DQ2076" s="16"/>
      <c r="DR2076" s="16"/>
      <c r="DS2076" s="16"/>
      <c r="DT2076" s="16"/>
      <c r="DU2076" s="16"/>
      <c r="DV2076" s="16"/>
      <c r="DW2076" s="16"/>
      <c r="DX2076" s="16"/>
      <c r="DY2076" s="16"/>
      <c r="DZ2076" s="17"/>
      <c r="EA2076" s="15"/>
      <c r="EB2076" s="15"/>
      <c r="EC2076" s="15"/>
      <c r="ED2076" s="15"/>
    </row>
    <row r="2077" spans="1:134" ht="15" customHeight="1" x14ac:dyDescent="0.3">
      <c r="A2077" s="12"/>
      <c r="B2077" s="12"/>
      <c r="C2077" s="12"/>
      <c r="D2077" s="12"/>
      <c r="E2077" s="12"/>
      <c r="F2077" s="12"/>
      <c r="G2077" s="12"/>
      <c r="H2077" s="12"/>
      <c r="I2077" s="12"/>
      <c r="J2077" s="12"/>
      <c r="K2077" s="12"/>
      <c r="L2077" s="12"/>
      <c r="M2077" s="12"/>
      <c r="N2077" s="12"/>
      <c r="O2077" s="12"/>
      <c r="P2077" s="12"/>
      <c r="Q2077" s="12"/>
      <c r="R2077" s="12"/>
      <c r="S2077" s="12"/>
      <c r="T2077" s="12"/>
      <c r="U2077" s="12"/>
      <c r="V2077" s="12"/>
      <c r="W2077" s="12"/>
      <c r="X2077" s="12"/>
      <c r="Y2077" s="12"/>
      <c r="Z2077" s="12"/>
      <c r="AA2077" s="12"/>
      <c r="AB2077" s="12"/>
      <c r="AC2077" s="12"/>
      <c r="AD2077" s="12"/>
      <c r="AE2077" s="12"/>
      <c r="AF2077" s="12"/>
      <c r="AG2077" s="12"/>
      <c r="AH2077" s="12"/>
      <c r="AI2077" s="12"/>
      <c r="AJ2077" s="13"/>
      <c r="AK2077" s="12"/>
      <c r="AL2077" s="12"/>
      <c r="AM2077" s="14"/>
      <c r="AN2077" s="12"/>
      <c r="AO2077" s="12"/>
      <c r="AP2077" s="12"/>
      <c r="AQ2077" s="143"/>
      <c r="AR2077" s="12"/>
      <c r="AS2077" s="12"/>
      <c r="AT2077" s="12"/>
      <c r="AU2077" s="12"/>
      <c r="AV2077" s="12"/>
      <c r="AW2077" s="12"/>
      <c r="AX2077" s="12"/>
      <c r="AY2077" s="12"/>
      <c r="AZ2077" s="12"/>
      <c r="BA2077" s="12"/>
      <c r="BB2077" s="14"/>
      <c r="BC2077" s="14"/>
      <c r="BD2077" s="15"/>
      <c r="BE2077" s="137" t="s">
        <v>183</v>
      </c>
      <c r="BF2077" s="146"/>
      <c r="BG2077" s="146"/>
      <c r="BH2077" s="146"/>
      <c r="BI2077" s="146"/>
      <c r="BJ2077" s="146"/>
      <c r="BK2077" s="146"/>
      <c r="BL2077" s="146"/>
      <c r="BM2077" s="146"/>
      <c r="BN2077" s="146"/>
      <c r="BO2077" s="146"/>
      <c r="BP2077" s="146"/>
      <c r="BQ2077" s="146"/>
      <c r="BR2077" s="146"/>
      <c r="BS2077" s="146"/>
      <c r="BT2077" s="146"/>
      <c r="BU2077" s="146"/>
      <c r="BV2077" s="15"/>
      <c r="BW2077" s="15"/>
      <c r="BX2077" s="15"/>
      <c r="BY2077" s="15"/>
      <c r="BZ2077" s="15"/>
      <c r="CA2077" s="15"/>
      <c r="CB2077" s="15"/>
      <c r="CC2077" s="15"/>
      <c r="CD2077" s="15"/>
      <c r="CE2077" s="15"/>
      <c r="CF2077" s="15"/>
      <c r="CG2077" s="15"/>
      <c r="CH2077" s="15"/>
      <c r="CI2077" s="15"/>
      <c r="CJ2077" s="15"/>
      <c r="CK2077" s="15"/>
      <c r="CL2077" s="15"/>
      <c r="CM2077" s="15"/>
      <c r="CN2077" s="15"/>
      <c r="CO2077" s="15"/>
      <c r="CP2077" s="15"/>
      <c r="CQ2077" s="15"/>
      <c r="CR2077" s="15"/>
      <c r="CS2077" s="15"/>
      <c r="CT2077" s="15"/>
      <c r="CU2077" s="15"/>
      <c r="CV2077" s="15"/>
      <c r="CW2077" s="15"/>
      <c r="CX2077" s="15"/>
      <c r="CY2077" s="15"/>
      <c r="CZ2077" s="15"/>
      <c r="DA2077" s="15"/>
      <c r="DB2077" s="16"/>
      <c r="DC2077" s="16"/>
      <c r="DD2077" s="16"/>
      <c r="DE2077" s="16"/>
      <c r="DF2077" s="17"/>
      <c r="DG2077" s="16"/>
      <c r="DH2077" s="16"/>
      <c r="DI2077" s="16"/>
      <c r="DJ2077" s="16"/>
      <c r="DK2077" s="16"/>
      <c r="DL2077" s="16"/>
      <c r="DM2077" s="13"/>
      <c r="DN2077" s="16"/>
      <c r="DO2077" s="16"/>
      <c r="DP2077" s="16"/>
      <c r="DQ2077" s="16"/>
      <c r="DR2077" s="16"/>
      <c r="DS2077" s="16"/>
      <c r="DT2077" s="16"/>
      <c r="DU2077" s="16"/>
      <c r="DV2077" s="16"/>
      <c r="DW2077" s="16"/>
      <c r="DX2077" s="16"/>
      <c r="DY2077" s="16"/>
      <c r="DZ2077" s="17"/>
      <c r="EA2077" s="15"/>
      <c r="EB2077" s="15"/>
      <c r="EC2077" s="15"/>
      <c r="ED2077" s="15"/>
    </row>
    <row r="2078" spans="1:134" ht="15" customHeight="1" x14ac:dyDescent="0.3">
      <c r="A2078" s="12"/>
      <c r="B2078" s="12"/>
      <c r="C2078" s="12"/>
      <c r="D2078" s="12"/>
      <c r="E2078" s="12"/>
      <c r="F2078" s="12"/>
      <c r="G2078" s="12"/>
      <c r="H2078" s="12"/>
      <c r="I2078" s="12"/>
      <c r="J2078" s="12"/>
      <c r="K2078" s="12"/>
      <c r="L2078" s="12"/>
      <c r="M2078" s="12"/>
      <c r="N2078" s="12"/>
      <c r="O2078" s="12"/>
      <c r="P2078" s="12"/>
      <c r="Q2078" s="12"/>
      <c r="R2078" s="12"/>
      <c r="S2078" s="12"/>
      <c r="T2078" s="12"/>
      <c r="U2078" s="12"/>
      <c r="V2078" s="12"/>
      <c r="W2078" s="12"/>
      <c r="X2078" s="12"/>
      <c r="Y2078" s="12"/>
      <c r="Z2078" s="12"/>
      <c r="AA2078" s="12"/>
      <c r="AB2078" s="12"/>
      <c r="AC2078" s="12"/>
      <c r="AD2078" s="12"/>
      <c r="AE2078" s="12"/>
      <c r="AF2078" s="12"/>
      <c r="AG2078" s="12"/>
      <c r="AH2078" s="12"/>
      <c r="AI2078" s="12"/>
      <c r="AJ2078" s="13"/>
      <c r="AK2078" s="12"/>
      <c r="AL2078" s="12"/>
      <c r="AM2078" s="14"/>
      <c r="AN2078" s="12"/>
      <c r="AO2078" s="12"/>
      <c r="AP2078" s="12"/>
      <c r="AQ2078" s="143"/>
      <c r="AR2078" s="12"/>
      <c r="AS2078" s="12"/>
      <c r="AT2078" s="12"/>
      <c r="AU2078" s="12"/>
      <c r="AV2078" s="12"/>
      <c r="AW2078" s="12"/>
      <c r="AX2078" s="12"/>
      <c r="AY2078" s="12"/>
      <c r="AZ2078" s="12"/>
      <c r="BA2078" s="12"/>
      <c r="BB2078" s="14"/>
      <c r="BC2078" s="14"/>
      <c r="BD2078" s="15"/>
      <c r="BE2078" s="137" t="s">
        <v>183</v>
      </c>
      <c r="BF2078" s="146"/>
      <c r="BG2078" s="146"/>
      <c r="BH2078" s="146"/>
      <c r="BI2078" s="146"/>
      <c r="BJ2078" s="146"/>
      <c r="BK2078" s="146"/>
      <c r="BL2078" s="146"/>
      <c r="BM2078" s="146"/>
      <c r="BN2078" s="146"/>
      <c r="BO2078" s="146"/>
      <c r="BP2078" s="146"/>
      <c r="BQ2078" s="146"/>
      <c r="BR2078" s="146"/>
      <c r="BS2078" s="146"/>
      <c r="BT2078" s="146"/>
      <c r="BU2078" s="146"/>
      <c r="BV2078" s="15"/>
      <c r="BW2078" s="15"/>
      <c r="BX2078" s="15"/>
      <c r="BY2078" s="15"/>
      <c r="BZ2078" s="15"/>
      <c r="CA2078" s="15"/>
      <c r="CB2078" s="15"/>
      <c r="CC2078" s="15"/>
      <c r="CD2078" s="15"/>
      <c r="CE2078" s="15"/>
      <c r="CF2078" s="15"/>
      <c r="CG2078" s="15"/>
      <c r="CH2078" s="15"/>
      <c r="CI2078" s="15"/>
      <c r="CJ2078" s="15"/>
      <c r="CK2078" s="15"/>
      <c r="CL2078" s="15"/>
      <c r="CM2078" s="15"/>
      <c r="CN2078" s="15"/>
      <c r="CO2078" s="15"/>
      <c r="CP2078" s="15"/>
      <c r="CQ2078" s="15"/>
      <c r="CR2078" s="15"/>
      <c r="CS2078" s="15"/>
      <c r="CT2078" s="15"/>
      <c r="CU2078" s="15"/>
      <c r="CV2078" s="15"/>
      <c r="CW2078" s="15"/>
      <c r="CX2078" s="15"/>
      <c r="CY2078" s="15"/>
      <c r="CZ2078" s="15"/>
      <c r="DA2078" s="15"/>
      <c r="DB2078" s="16"/>
      <c r="DC2078" s="16"/>
      <c r="DD2078" s="16"/>
      <c r="DE2078" s="16"/>
      <c r="DF2078" s="17"/>
      <c r="DG2078" s="16"/>
      <c r="DH2078" s="16"/>
      <c r="DI2078" s="16"/>
      <c r="DJ2078" s="16"/>
      <c r="DK2078" s="16"/>
      <c r="DL2078" s="16"/>
      <c r="DM2078" s="13"/>
      <c r="DN2078" s="16"/>
      <c r="DO2078" s="16"/>
      <c r="DP2078" s="16"/>
      <c r="DQ2078" s="16"/>
      <c r="DR2078" s="16"/>
      <c r="DS2078" s="16"/>
      <c r="DT2078" s="16"/>
      <c r="DU2078" s="16"/>
      <c r="DV2078" s="16"/>
      <c r="DW2078" s="16"/>
      <c r="DX2078" s="16"/>
      <c r="DY2078" s="16"/>
      <c r="DZ2078" s="17"/>
      <c r="EA2078" s="15"/>
      <c r="EB2078" s="15"/>
      <c r="EC2078" s="15"/>
      <c r="ED2078" s="15"/>
    </row>
    <row r="2079" spans="1:134" ht="15" customHeight="1" x14ac:dyDescent="0.3">
      <c r="A2079" s="12"/>
      <c r="B2079" s="12"/>
      <c r="C2079" s="12"/>
      <c r="D2079" s="12"/>
      <c r="E2079" s="12"/>
      <c r="F2079" s="12"/>
      <c r="G2079" s="12"/>
      <c r="H2079" s="12"/>
      <c r="I2079" s="12"/>
      <c r="J2079" s="12"/>
      <c r="K2079" s="12"/>
      <c r="L2079" s="12"/>
      <c r="M2079" s="12"/>
      <c r="N2079" s="12"/>
      <c r="O2079" s="12"/>
      <c r="P2079" s="12"/>
      <c r="Q2079" s="12"/>
      <c r="R2079" s="12"/>
      <c r="S2079" s="12"/>
      <c r="T2079" s="12"/>
      <c r="U2079" s="12"/>
      <c r="V2079" s="12"/>
      <c r="W2079" s="12"/>
      <c r="X2079" s="12"/>
      <c r="Y2079" s="12"/>
      <c r="Z2079" s="12"/>
      <c r="AA2079" s="12"/>
      <c r="AB2079" s="12"/>
      <c r="AC2079" s="12"/>
      <c r="AD2079" s="12"/>
      <c r="AE2079" s="12"/>
      <c r="AF2079" s="12"/>
      <c r="AG2079" s="12"/>
      <c r="AH2079" s="12"/>
      <c r="AI2079" s="12"/>
      <c r="AJ2079" s="13"/>
      <c r="AK2079" s="12"/>
      <c r="AL2079" s="12"/>
      <c r="AM2079" s="14"/>
      <c r="AN2079" s="12"/>
      <c r="AO2079" s="12"/>
      <c r="AP2079" s="12"/>
      <c r="AQ2079" s="143"/>
      <c r="AR2079" s="12"/>
      <c r="AS2079" s="12"/>
      <c r="AT2079" s="12"/>
      <c r="AU2079" s="12"/>
      <c r="AV2079" s="12"/>
      <c r="AW2079" s="12"/>
      <c r="AX2079" s="12"/>
      <c r="AY2079" s="12"/>
      <c r="AZ2079" s="12"/>
      <c r="BA2079" s="12"/>
      <c r="BB2079" s="14"/>
      <c r="BC2079" s="14"/>
      <c r="BD2079" s="15"/>
      <c r="BE2079" s="137" t="s">
        <v>183</v>
      </c>
      <c r="BF2079" s="146"/>
      <c r="BG2079" s="146"/>
      <c r="BH2079" s="146"/>
      <c r="BI2079" s="146"/>
      <c r="BJ2079" s="146"/>
      <c r="BK2079" s="146"/>
      <c r="BL2079" s="146"/>
      <c r="BM2079" s="146"/>
      <c r="BN2079" s="146"/>
      <c r="BO2079" s="146"/>
      <c r="BP2079" s="146"/>
      <c r="BQ2079" s="146"/>
      <c r="BR2079" s="146"/>
      <c r="BS2079" s="146"/>
      <c r="BT2079" s="146"/>
      <c r="BU2079" s="146"/>
      <c r="BV2079" s="15"/>
      <c r="BW2079" s="15"/>
      <c r="BX2079" s="15"/>
      <c r="BY2079" s="15"/>
      <c r="BZ2079" s="15"/>
      <c r="CA2079" s="15"/>
      <c r="CB2079" s="15"/>
      <c r="CC2079" s="15"/>
      <c r="CD2079" s="15"/>
      <c r="CE2079" s="15"/>
      <c r="CF2079" s="15"/>
      <c r="CG2079" s="15"/>
      <c r="CH2079" s="15"/>
      <c r="CI2079" s="15"/>
      <c r="CJ2079" s="15"/>
      <c r="CK2079" s="15"/>
      <c r="CL2079" s="15"/>
      <c r="CM2079" s="15"/>
      <c r="CN2079" s="15"/>
      <c r="CO2079" s="15"/>
      <c r="CP2079" s="15"/>
      <c r="CQ2079" s="15"/>
      <c r="CR2079" s="15"/>
      <c r="CS2079" s="15"/>
      <c r="CT2079" s="15"/>
      <c r="CU2079" s="15"/>
      <c r="CV2079" s="15"/>
      <c r="CW2079" s="15"/>
      <c r="CX2079" s="15"/>
      <c r="CY2079" s="15"/>
      <c r="CZ2079" s="15"/>
      <c r="DA2079" s="15"/>
      <c r="DB2079" s="16"/>
      <c r="DC2079" s="16"/>
      <c r="DD2079" s="16"/>
      <c r="DE2079" s="16"/>
      <c r="DF2079" s="17"/>
      <c r="DG2079" s="16"/>
      <c r="DH2079" s="16"/>
      <c r="DI2079" s="16"/>
      <c r="DJ2079" s="16"/>
      <c r="DK2079" s="16"/>
      <c r="DL2079" s="16"/>
      <c r="DM2079" s="13"/>
      <c r="DN2079" s="16"/>
      <c r="DO2079" s="16"/>
      <c r="DP2079" s="16"/>
      <c r="DQ2079" s="16"/>
      <c r="DR2079" s="16"/>
      <c r="DS2079" s="16"/>
      <c r="DT2079" s="16"/>
      <c r="DU2079" s="16"/>
      <c r="DV2079" s="16"/>
      <c r="DW2079" s="16"/>
      <c r="DX2079" s="16"/>
      <c r="DY2079" s="16"/>
      <c r="DZ2079" s="17"/>
      <c r="EA2079" s="15"/>
      <c r="EB2079" s="15"/>
      <c r="EC2079" s="15"/>
      <c r="ED2079" s="15"/>
    </row>
    <row r="2080" spans="1:134" ht="15" customHeight="1" x14ac:dyDescent="0.3">
      <c r="A2080" s="12"/>
      <c r="B2080" s="12"/>
      <c r="C2080" s="12"/>
      <c r="D2080" s="12"/>
      <c r="E2080" s="12"/>
      <c r="F2080" s="12"/>
      <c r="G2080" s="12"/>
      <c r="H2080" s="12"/>
      <c r="I2080" s="12"/>
      <c r="J2080" s="12"/>
      <c r="K2080" s="12"/>
      <c r="L2080" s="12"/>
      <c r="M2080" s="12"/>
      <c r="N2080" s="12"/>
      <c r="O2080" s="12"/>
      <c r="P2080" s="12"/>
      <c r="Q2080" s="12"/>
      <c r="R2080" s="12"/>
      <c r="S2080" s="12"/>
      <c r="T2080" s="12"/>
      <c r="U2080" s="12"/>
      <c r="V2080" s="12"/>
      <c r="W2080" s="12"/>
      <c r="X2080" s="12"/>
      <c r="Y2080" s="12"/>
      <c r="Z2080" s="12"/>
      <c r="AA2080" s="12"/>
      <c r="AB2080" s="12"/>
      <c r="AC2080" s="12"/>
      <c r="AD2080" s="12"/>
      <c r="AE2080" s="12"/>
      <c r="AF2080" s="12"/>
      <c r="AG2080" s="12"/>
      <c r="AH2080" s="12"/>
      <c r="AI2080" s="12"/>
      <c r="AJ2080" s="13"/>
      <c r="AK2080" s="12"/>
      <c r="AL2080" s="12"/>
      <c r="AM2080" s="14"/>
      <c r="AN2080" s="12"/>
      <c r="AO2080" s="12"/>
      <c r="AP2080" s="12"/>
      <c r="AQ2080" s="143"/>
      <c r="AR2080" s="12"/>
      <c r="AS2080" s="12"/>
      <c r="AT2080" s="12"/>
      <c r="AU2080" s="12"/>
      <c r="AV2080" s="12"/>
      <c r="AW2080" s="12"/>
      <c r="AX2080" s="12"/>
      <c r="AY2080" s="12"/>
      <c r="AZ2080" s="12"/>
      <c r="BA2080" s="12"/>
      <c r="BB2080" s="14"/>
      <c r="BC2080" s="14"/>
      <c r="BD2080" s="15"/>
      <c r="BE2080" s="137" t="s">
        <v>183</v>
      </c>
      <c r="BF2080" s="146"/>
      <c r="BG2080" s="146"/>
      <c r="BH2080" s="146"/>
      <c r="BI2080" s="146"/>
      <c r="BJ2080" s="146"/>
      <c r="BK2080" s="146"/>
      <c r="BL2080" s="146"/>
      <c r="BM2080" s="146"/>
      <c r="BN2080" s="146"/>
      <c r="BO2080" s="146"/>
      <c r="BP2080" s="146"/>
      <c r="BQ2080" s="146"/>
      <c r="BR2080" s="146"/>
      <c r="BS2080" s="146"/>
      <c r="BT2080" s="146"/>
      <c r="BU2080" s="146"/>
      <c r="BV2080" s="15"/>
      <c r="BW2080" s="15"/>
      <c r="BX2080" s="15"/>
      <c r="BY2080" s="15"/>
      <c r="BZ2080" s="15"/>
      <c r="CA2080" s="15"/>
      <c r="CB2080" s="15"/>
      <c r="CC2080" s="15"/>
      <c r="CD2080" s="15"/>
      <c r="CE2080" s="15"/>
      <c r="CF2080" s="15"/>
      <c r="CG2080" s="15"/>
      <c r="CH2080" s="15"/>
      <c r="CI2080" s="15"/>
      <c r="CJ2080" s="15"/>
      <c r="CK2080" s="15"/>
      <c r="CL2080" s="15"/>
      <c r="CM2080" s="15"/>
      <c r="CN2080" s="15"/>
      <c r="CO2080" s="15"/>
      <c r="CP2080" s="15"/>
      <c r="CQ2080" s="15"/>
      <c r="CR2080" s="15"/>
      <c r="CS2080" s="15"/>
      <c r="CT2080" s="15"/>
      <c r="CU2080" s="15"/>
      <c r="CV2080" s="15"/>
      <c r="CW2080" s="15"/>
      <c r="CX2080" s="15"/>
      <c r="CY2080" s="15"/>
      <c r="CZ2080" s="15"/>
      <c r="DA2080" s="15"/>
      <c r="DB2080" s="16"/>
      <c r="DC2080" s="16"/>
      <c r="DD2080" s="16"/>
      <c r="DE2080" s="16"/>
      <c r="DF2080" s="17"/>
      <c r="DG2080" s="16"/>
      <c r="DH2080" s="16"/>
      <c r="DI2080" s="16"/>
      <c r="DJ2080" s="16"/>
      <c r="DK2080" s="16"/>
      <c r="DL2080" s="16"/>
      <c r="DM2080" s="13"/>
      <c r="DN2080" s="16"/>
      <c r="DO2080" s="16"/>
      <c r="DP2080" s="16"/>
      <c r="DQ2080" s="16"/>
      <c r="DR2080" s="16"/>
      <c r="DS2080" s="16"/>
      <c r="DT2080" s="16"/>
      <c r="DU2080" s="16"/>
      <c r="DV2080" s="16"/>
      <c r="DW2080" s="16"/>
      <c r="DX2080" s="16"/>
      <c r="DY2080" s="16"/>
      <c r="DZ2080" s="17"/>
      <c r="EA2080" s="15"/>
      <c r="EB2080" s="15"/>
      <c r="EC2080" s="15"/>
      <c r="ED2080" s="15"/>
    </row>
    <row r="2081" spans="1:134" ht="15" customHeight="1" x14ac:dyDescent="0.3">
      <c r="A2081" s="12"/>
      <c r="B2081" s="12"/>
      <c r="C2081" s="12"/>
      <c r="D2081" s="12"/>
      <c r="E2081" s="12"/>
      <c r="F2081" s="12"/>
      <c r="G2081" s="12"/>
      <c r="H2081" s="12"/>
      <c r="I2081" s="12"/>
      <c r="J2081" s="12"/>
      <c r="K2081" s="12"/>
      <c r="L2081" s="12"/>
      <c r="M2081" s="12"/>
      <c r="N2081" s="12"/>
      <c r="O2081" s="12"/>
      <c r="P2081" s="12"/>
      <c r="Q2081" s="12"/>
      <c r="R2081" s="12"/>
      <c r="S2081" s="12"/>
      <c r="T2081" s="12"/>
      <c r="U2081" s="12"/>
      <c r="V2081" s="12"/>
      <c r="W2081" s="12"/>
      <c r="X2081" s="12"/>
      <c r="Y2081" s="12"/>
      <c r="Z2081" s="12"/>
      <c r="AA2081" s="12"/>
      <c r="AB2081" s="12"/>
      <c r="AC2081" s="12"/>
      <c r="AD2081" s="12"/>
      <c r="AE2081" s="12"/>
      <c r="AF2081" s="12"/>
      <c r="AG2081" s="12"/>
      <c r="AH2081" s="12"/>
      <c r="AI2081" s="12"/>
      <c r="AJ2081" s="13"/>
      <c r="AK2081" s="12"/>
      <c r="AL2081" s="12"/>
      <c r="AM2081" s="14"/>
      <c r="AN2081" s="12"/>
      <c r="AO2081" s="12"/>
      <c r="AP2081" s="12"/>
      <c r="AQ2081" s="143"/>
      <c r="AR2081" s="12"/>
      <c r="AS2081" s="12"/>
      <c r="AT2081" s="12"/>
      <c r="AU2081" s="12"/>
      <c r="AV2081" s="12"/>
      <c r="AW2081" s="12"/>
      <c r="AX2081" s="12"/>
      <c r="AY2081" s="12"/>
      <c r="AZ2081" s="12"/>
      <c r="BA2081" s="12"/>
      <c r="BB2081" s="14"/>
      <c r="BC2081" s="14"/>
      <c r="BD2081" s="15"/>
      <c r="BE2081" s="137" t="s">
        <v>183</v>
      </c>
      <c r="BF2081" s="146"/>
      <c r="BG2081" s="146"/>
      <c r="BH2081" s="146"/>
      <c r="BI2081" s="146"/>
      <c r="BJ2081" s="146"/>
      <c r="BK2081" s="146"/>
      <c r="BL2081" s="146"/>
      <c r="BM2081" s="146"/>
      <c r="BN2081" s="146"/>
      <c r="BO2081" s="146"/>
      <c r="BP2081" s="146"/>
      <c r="BQ2081" s="146"/>
      <c r="BR2081" s="146"/>
      <c r="BS2081" s="146"/>
      <c r="BT2081" s="146"/>
      <c r="BU2081" s="146"/>
      <c r="BV2081" s="15"/>
      <c r="BW2081" s="15"/>
      <c r="BX2081" s="15"/>
      <c r="BY2081" s="15"/>
      <c r="BZ2081" s="15"/>
      <c r="CA2081" s="15"/>
      <c r="CB2081" s="15"/>
      <c r="CC2081" s="15"/>
      <c r="CD2081" s="15"/>
      <c r="CE2081" s="15"/>
      <c r="CF2081" s="15"/>
      <c r="CG2081" s="15"/>
      <c r="CH2081" s="15"/>
      <c r="CI2081" s="15"/>
      <c r="CJ2081" s="15"/>
      <c r="CK2081" s="15"/>
      <c r="CL2081" s="15"/>
      <c r="CM2081" s="15"/>
      <c r="CN2081" s="15"/>
      <c r="CO2081" s="15"/>
      <c r="CP2081" s="15"/>
      <c r="CQ2081" s="15"/>
      <c r="CR2081" s="15"/>
      <c r="CS2081" s="15"/>
      <c r="CT2081" s="15"/>
      <c r="CU2081" s="15"/>
      <c r="CV2081" s="15"/>
      <c r="CW2081" s="15"/>
      <c r="CX2081" s="15"/>
      <c r="CY2081" s="15"/>
      <c r="CZ2081" s="15"/>
      <c r="DA2081" s="15"/>
      <c r="DB2081" s="16"/>
      <c r="DC2081" s="16"/>
      <c r="DD2081" s="16"/>
      <c r="DE2081" s="16"/>
      <c r="DF2081" s="17"/>
      <c r="DG2081" s="16"/>
      <c r="DH2081" s="16"/>
      <c r="DI2081" s="16"/>
      <c r="DJ2081" s="16"/>
      <c r="DK2081" s="16"/>
      <c r="DL2081" s="16"/>
      <c r="DM2081" s="13"/>
      <c r="DN2081" s="16"/>
      <c r="DO2081" s="16"/>
      <c r="DP2081" s="16"/>
      <c r="DQ2081" s="16"/>
      <c r="DR2081" s="16"/>
      <c r="DS2081" s="16"/>
      <c r="DT2081" s="16"/>
      <c r="DU2081" s="16"/>
      <c r="DV2081" s="16"/>
      <c r="DW2081" s="16"/>
      <c r="DX2081" s="16"/>
      <c r="DY2081" s="16"/>
      <c r="DZ2081" s="17"/>
      <c r="EA2081" s="15"/>
      <c r="EB2081" s="15"/>
      <c r="EC2081" s="15"/>
      <c r="ED2081" s="15"/>
    </row>
    <row r="2082" spans="1:134" ht="15" customHeight="1" x14ac:dyDescent="0.3">
      <c r="A2082" s="12"/>
      <c r="B2082" s="12"/>
      <c r="C2082" s="12"/>
      <c r="D2082" s="12"/>
      <c r="E2082" s="12"/>
      <c r="F2082" s="12"/>
      <c r="G2082" s="12"/>
      <c r="H2082" s="12"/>
      <c r="I2082" s="12"/>
      <c r="J2082" s="12"/>
      <c r="K2082" s="12"/>
      <c r="L2082" s="12"/>
      <c r="M2082" s="12"/>
      <c r="N2082" s="12"/>
      <c r="O2082" s="12"/>
      <c r="P2082" s="12"/>
      <c r="Q2082" s="12"/>
      <c r="R2082" s="12"/>
      <c r="S2082" s="12"/>
      <c r="T2082" s="12"/>
      <c r="U2082" s="12"/>
      <c r="V2082" s="12"/>
      <c r="W2082" s="12"/>
      <c r="X2082" s="12"/>
      <c r="Y2082" s="12"/>
      <c r="Z2082" s="12"/>
      <c r="AA2082" s="12"/>
      <c r="AB2082" s="12"/>
      <c r="AC2082" s="12"/>
      <c r="AD2082" s="12"/>
      <c r="AE2082" s="12"/>
      <c r="AF2082" s="12"/>
      <c r="AG2082" s="12"/>
      <c r="AH2082" s="12"/>
      <c r="AI2082" s="12"/>
      <c r="AJ2082" s="13"/>
      <c r="AK2082" s="12"/>
      <c r="AL2082" s="12"/>
      <c r="AM2082" s="14"/>
      <c r="AN2082" s="12"/>
      <c r="AO2082" s="12"/>
      <c r="AP2082" s="12"/>
      <c r="AQ2082" s="143"/>
      <c r="AR2082" s="12"/>
      <c r="AS2082" s="12"/>
      <c r="AT2082" s="12"/>
      <c r="AU2082" s="12"/>
      <c r="AV2082" s="12"/>
      <c r="AW2082" s="12"/>
      <c r="AX2082" s="12"/>
      <c r="AY2082" s="12"/>
      <c r="AZ2082" s="12"/>
      <c r="BA2082" s="12"/>
      <c r="BB2082" s="14"/>
      <c r="BC2082" s="14"/>
      <c r="BD2082" s="15"/>
      <c r="BE2082" s="137" t="s">
        <v>183</v>
      </c>
      <c r="BF2082" s="146"/>
      <c r="BG2082" s="146"/>
      <c r="BH2082" s="146"/>
      <c r="BI2082" s="146"/>
      <c r="BJ2082" s="146"/>
      <c r="BK2082" s="146"/>
      <c r="BL2082" s="146"/>
      <c r="BM2082" s="146"/>
      <c r="BN2082" s="146"/>
      <c r="BO2082" s="146"/>
      <c r="BP2082" s="146"/>
      <c r="BQ2082" s="146"/>
      <c r="BR2082" s="146"/>
      <c r="BS2082" s="146"/>
      <c r="BT2082" s="146"/>
      <c r="BU2082" s="146"/>
      <c r="BV2082" s="15"/>
      <c r="BW2082" s="15"/>
      <c r="BX2082" s="15"/>
      <c r="BY2082" s="15"/>
      <c r="BZ2082" s="15"/>
      <c r="CA2082" s="15"/>
      <c r="CB2082" s="15"/>
      <c r="CC2082" s="15"/>
      <c r="CD2082" s="15"/>
      <c r="CE2082" s="15"/>
      <c r="CF2082" s="15"/>
      <c r="CG2082" s="15"/>
      <c r="CH2082" s="15"/>
      <c r="CI2082" s="15"/>
      <c r="CJ2082" s="15"/>
      <c r="CK2082" s="15"/>
      <c r="CL2082" s="15"/>
      <c r="CM2082" s="15"/>
      <c r="CN2082" s="15"/>
      <c r="CO2082" s="15"/>
      <c r="CP2082" s="15"/>
      <c r="CQ2082" s="15"/>
      <c r="CR2082" s="15"/>
      <c r="CS2082" s="15"/>
      <c r="CT2082" s="15"/>
      <c r="CU2082" s="15"/>
      <c r="CV2082" s="15"/>
      <c r="CW2082" s="15"/>
      <c r="CX2082" s="15"/>
      <c r="CY2082" s="15"/>
      <c r="CZ2082" s="15"/>
      <c r="DA2082" s="15"/>
      <c r="DB2082" s="16"/>
      <c r="DC2082" s="16"/>
      <c r="DD2082" s="16"/>
      <c r="DE2082" s="16"/>
      <c r="DF2082" s="17"/>
      <c r="DG2082" s="16"/>
      <c r="DH2082" s="16"/>
      <c r="DI2082" s="16"/>
      <c r="DJ2082" s="16"/>
      <c r="DK2082" s="16"/>
      <c r="DL2082" s="16"/>
      <c r="DM2082" s="13"/>
      <c r="DN2082" s="16"/>
      <c r="DO2082" s="16"/>
      <c r="DP2082" s="16"/>
      <c r="DQ2082" s="16"/>
      <c r="DR2082" s="16"/>
      <c r="DS2082" s="16"/>
      <c r="DT2082" s="16"/>
      <c r="DU2082" s="16"/>
      <c r="DV2082" s="16"/>
      <c r="DW2082" s="16"/>
      <c r="DX2082" s="16"/>
      <c r="DY2082" s="16"/>
      <c r="DZ2082" s="17"/>
      <c r="EA2082" s="15"/>
      <c r="EB2082" s="15"/>
      <c r="EC2082" s="15"/>
      <c r="ED2082" s="15"/>
    </row>
    <row r="2083" spans="1:134" ht="15" customHeight="1" x14ac:dyDescent="0.3">
      <c r="A2083" s="12"/>
      <c r="B2083" s="12"/>
      <c r="C2083" s="12"/>
      <c r="D2083" s="12"/>
      <c r="E2083" s="12"/>
      <c r="F2083" s="12"/>
      <c r="G2083" s="12"/>
      <c r="H2083" s="12"/>
      <c r="I2083" s="12"/>
      <c r="J2083" s="12"/>
      <c r="K2083" s="12"/>
      <c r="L2083" s="12"/>
      <c r="M2083" s="12"/>
      <c r="N2083" s="12"/>
      <c r="O2083" s="12"/>
      <c r="P2083" s="12"/>
      <c r="Q2083" s="12"/>
      <c r="R2083" s="12"/>
      <c r="S2083" s="12"/>
      <c r="T2083" s="12"/>
      <c r="U2083" s="12"/>
      <c r="V2083" s="12"/>
      <c r="W2083" s="12"/>
      <c r="X2083" s="12"/>
      <c r="Y2083" s="12"/>
      <c r="Z2083" s="12"/>
      <c r="AA2083" s="12"/>
      <c r="AB2083" s="12"/>
      <c r="AC2083" s="12"/>
      <c r="AD2083" s="12"/>
      <c r="AE2083" s="12"/>
      <c r="AF2083" s="12"/>
      <c r="AG2083" s="12"/>
      <c r="AH2083" s="12"/>
      <c r="AI2083" s="12"/>
      <c r="AJ2083" s="13"/>
      <c r="AK2083" s="12"/>
      <c r="AL2083" s="12"/>
      <c r="AM2083" s="14"/>
      <c r="AN2083" s="12"/>
      <c r="AO2083" s="12"/>
      <c r="AP2083" s="12"/>
      <c r="AQ2083" s="143"/>
      <c r="AR2083" s="12"/>
      <c r="AS2083" s="12"/>
      <c r="AT2083" s="12"/>
      <c r="AU2083" s="12"/>
      <c r="AV2083" s="12"/>
      <c r="AW2083" s="12"/>
      <c r="AX2083" s="12"/>
      <c r="AY2083" s="12"/>
      <c r="AZ2083" s="12"/>
      <c r="BA2083" s="12"/>
      <c r="BB2083" s="14"/>
      <c r="BC2083" s="14"/>
      <c r="BD2083" s="15"/>
      <c r="BE2083" s="137" t="s">
        <v>183</v>
      </c>
      <c r="BF2083" s="146"/>
      <c r="BG2083" s="146"/>
      <c r="BH2083" s="146"/>
      <c r="BI2083" s="146"/>
      <c r="BJ2083" s="146"/>
      <c r="BK2083" s="146"/>
      <c r="BL2083" s="146"/>
      <c r="BM2083" s="146"/>
      <c r="BN2083" s="146"/>
      <c r="BO2083" s="146"/>
      <c r="BP2083" s="146"/>
      <c r="BQ2083" s="146"/>
      <c r="BR2083" s="146"/>
      <c r="BS2083" s="146"/>
      <c r="BT2083" s="146"/>
      <c r="BU2083" s="146"/>
      <c r="BV2083" s="15"/>
      <c r="BW2083" s="15"/>
      <c r="BX2083" s="15"/>
      <c r="BY2083" s="15"/>
      <c r="BZ2083" s="15"/>
      <c r="CA2083" s="15"/>
      <c r="CB2083" s="15"/>
      <c r="CC2083" s="15"/>
      <c r="CD2083" s="15"/>
      <c r="CE2083" s="15"/>
      <c r="CF2083" s="15"/>
      <c r="CG2083" s="15"/>
      <c r="CH2083" s="15"/>
      <c r="CI2083" s="15"/>
      <c r="CJ2083" s="15"/>
      <c r="CK2083" s="15"/>
      <c r="CL2083" s="15"/>
      <c r="CM2083" s="15"/>
      <c r="CN2083" s="15"/>
      <c r="CO2083" s="15"/>
      <c r="CP2083" s="15"/>
      <c r="CQ2083" s="15"/>
      <c r="CR2083" s="15"/>
      <c r="CS2083" s="15"/>
      <c r="CT2083" s="15"/>
      <c r="CU2083" s="15"/>
      <c r="CV2083" s="15"/>
      <c r="CW2083" s="15"/>
      <c r="CX2083" s="15"/>
      <c r="CY2083" s="15"/>
      <c r="CZ2083" s="15"/>
      <c r="DA2083" s="15"/>
      <c r="DB2083" s="16"/>
      <c r="DC2083" s="16"/>
      <c r="DD2083" s="16"/>
      <c r="DE2083" s="16"/>
      <c r="DF2083" s="17"/>
      <c r="DG2083" s="16"/>
      <c r="DH2083" s="16"/>
      <c r="DI2083" s="16"/>
      <c r="DJ2083" s="16"/>
      <c r="DK2083" s="16"/>
      <c r="DL2083" s="16"/>
      <c r="DM2083" s="13"/>
      <c r="DN2083" s="16"/>
      <c r="DO2083" s="16"/>
      <c r="DP2083" s="16"/>
      <c r="DQ2083" s="16"/>
      <c r="DR2083" s="16"/>
      <c r="DS2083" s="16"/>
      <c r="DT2083" s="16"/>
      <c r="DU2083" s="16"/>
      <c r="DV2083" s="16"/>
      <c r="DW2083" s="16"/>
      <c r="DX2083" s="16"/>
      <c r="DY2083" s="16"/>
      <c r="DZ2083" s="17"/>
      <c r="EA2083" s="15"/>
      <c r="EB2083" s="15"/>
      <c r="EC2083" s="15"/>
      <c r="ED2083" s="15"/>
    </row>
    <row r="2084" spans="1:134" ht="15" customHeight="1" x14ac:dyDescent="0.3">
      <c r="A2084" s="12"/>
      <c r="B2084" s="12"/>
      <c r="C2084" s="12"/>
      <c r="D2084" s="12"/>
      <c r="E2084" s="12"/>
      <c r="F2084" s="12"/>
      <c r="G2084" s="12"/>
      <c r="H2084" s="12"/>
      <c r="I2084" s="12"/>
      <c r="J2084" s="12"/>
      <c r="K2084" s="12"/>
      <c r="L2084" s="12"/>
      <c r="M2084" s="12"/>
      <c r="N2084" s="12"/>
      <c r="O2084" s="12"/>
      <c r="P2084" s="12"/>
      <c r="Q2084" s="12"/>
      <c r="R2084" s="12"/>
      <c r="S2084" s="12"/>
      <c r="T2084" s="12"/>
      <c r="U2084" s="12"/>
      <c r="V2084" s="12"/>
      <c r="W2084" s="12"/>
      <c r="X2084" s="12"/>
      <c r="Y2084" s="12"/>
      <c r="Z2084" s="12"/>
      <c r="AA2084" s="12"/>
      <c r="AB2084" s="12"/>
      <c r="AC2084" s="12"/>
      <c r="AD2084" s="12"/>
      <c r="AE2084" s="12"/>
      <c r="AF2084" s="12"/>
      <c r="AG2084" s="12"/>
      <c r="AH2084" s="12"/>
      <c r="AI2084" s="12"/>
      <c r="AJ2084" s="13"/>
      <c r="AK2084" s="12"/>
      <c r="AL2084" s="12"/>
      <c r="AM2084" s="14"/>
      <c r="AN2084" s="12"/>
      <c r="AO2084" s="12"/>
      <c r="AP2084" s="12"/>
      <c r="AQ2084" s="143"/>
      <c r="AR2084" s="12"/>
      <c r="AS2084" s="12"/>
      <c r="AT2084" s="12"/>
      <c r="AU2084" s="12"/>
      <c r="AV2084" s="12"/>
      <c r="AW2084" s="12"/>
      <c r="AX2084" s="12"/>
      <c r="AY2084" s="12"/>
      <c r="AZ2084" s="12"/>
      <c r="BA2084" s="12"/>
      <c r="BB2084" s="14"/>
      <c r="BC2084" s="14"/>
      <c r="BD2084" s="15"/>
      <c r="BE2084" s="137" t="s">
        <v>183</v>
      </c>
      <c r="BF2084" s="146"/>
      <c r="BG2084" s="146"/>
      <c r="BH2084" s="146"/>
      <c r="BI2084" s="146"/>
      <c r="BJ2084" s="146"/>
      <c r="BK2084" s="146"/>
      <c r="BL2084" s="146"/>
      <c r="BM2084" s="146"/>
      <c r="BN2084" s="146"/>
      <c r="BO2084" s="146"/>
      <c r="BP2084" s="146"/>
      <c r="BQ2084" s="146"/>
      <c r="BR2084" s="146"/>
      <c r="BS2084" s="146"/>
      <c r="BT2084" s="146"/>
      <c r="BU2084" s="146"/>
      <c r="BV2084" s="15"/>
      <c r="BW2084" s="15"/>
      <c r="BX2084" s="15"/>
      <c r="BY2084" s="15"/>
      <c r="BZ2084" s="15"/>
      <c r="CA2084" s="15"/>
      <c r="CB2084" s="15"/>
      <c r="CC2084" s="15"/>
      <c r="CD2084" s="15"/>
      <c r="CE2084" s="15"/>
      <c r="CF2084" s="15"/>
      <c r="CG2084" s="15"/>
      <c r="CH2084" s="15"/>
      <c r="CI2084" s="15"/>
      <c r="CJ2084" s="15"/>
      <c r="CK2084" s="15"/>
      <c r="CL2084" s="15"/>
      <c r="CM2084" s="15"/>
      <c r="CN2084" s="15"/>
      <c r="CO2084" s="15"/>
      <c r="CP2084" s="15"/>
      <c r="CQ2084" s="15"/>
      <c r="CR2084" s="15"/>
      <c r="CS2084" s="15"/>
      <c r="CT2084" s="15"/>
      <c r="CU2084" s="15"/>
      <c r="CV2084" s="15"/>
      <c r="CW2084" s="15"/>
      <c r="CX2084" s="15"/>
      <c r="CY2084" s="15"/>
      <c r="CZ2084" s="15"/>
      <c r="DA2084" s="15"/>
      <c r="DB2084" s="16"/>
      <c r="DC2084" s="16"/>
      <c r="DD2084" s="16"/>
      <c r="DE2084" s="16"/>
      <c r="DF2084" s="17"/>
      <c r="DG2084" s="16"/>
      <c r="DH2084" s="16"/>
      <c r="DI2084" s="16"/>
      <c r="DJ2084" s="16"/>
      <c r="DK2084" s="16"/>
      <c r="DL2084" s="16"/>
      <c r="DM2084" s="13"/>
      <c r="DN2084" s="16"/>
      <c r="DO2084" s="16"/>
      <c r="DP2084" s="16"/>
      <c r="DQ2084" s="16"/>
      <c r="DR2084" s="16"/>
      <c r="DS2084" s="16"/>
      <c r="DT2084" s="16"/>
      <c r="DU2084" s="16"/>
      <c r="DV2084" s="16"/>
      <c r="DW2084" s="16"/>
      <c r="DX2084" s="16"/>
      <c r="DY2084" s="16"/>
      <c r="DZ2084" s="17"/>
      <c r="EA2084" s="15"/>
      <c r="EB2084" s="15"/>
      <c r="EC2084" s="15"/>
      <c r="ED2084" s="15"/>
    </row>
    <row r="2085" spans="1:134" ht="15" customHeight="1" x14ac:dyDescent="0.3">
      <c r="A2085" s="12"/>
      <c r="B2085" s="12"/>
      <c r="C2085" s="12"/>
      <c r="D2085" s="12"/>
      <c r="E2085" s="12"/>
      <c r="F2085" s="12"/>
      <c r="G2085" s="12"/>
      <c r="H2085" s="12"/>
      <c r="I2085" s="12"/>
      <c r="J2085" s="12"/>
      <c r="K2085" s="12"/>
      <c r="L2085" s="12"/>
      <c r="M2085" s="12"/>
      <c r="N2085" s="12"/>
      <c r="O2085" s="12"/>
      <c r="P2085" s="12"/>
      <c r="Q2085" s="12"/>
      <c r="R2085" s="12"/>
      <c r="S2085" s="12"/>
      <c r="T2085" s="12"/>
      <c r="U2085" s="12"/>
      <c r="V2085" s="12"/>
      <c r="W2085" s="12"/>
      <c r="X2085" s="12"/>
      <c r="Y2085" s="12"/>
      <c r="Z2085" s="12"/>
      <c r="AA2085" s="12"/>
      <c r="AB2085" s="12"/>
      <c r="AC2085" s="12"/>
      <c r="AD2085" s="12"/>
      <c r="AE2085" s="12"/>
      <c r="AF2085" s="12"/>
      <c r="AG2085" s="12"/>
      <c r="AH2085" s="12"/>
      <c r="AI2085" s="12"/>
      <c r="AJ2085" s="13"/>
      <c r="AK2085" s="12"/>
      <c r="AL2085" s="12"/>
      <c r="AM2085" s="14"/>
      <c r="AN2085" s="12"/>
      <c r="AO2085" s="12"/>
      <c r="AP2085" s="12"/>
      <c r="AQ2085" s="143"/>
      <c r="AR2085" s="12"/>
      <c r="AS2085" s="12"/>
      <c r="AT2085" s="12"/>
      <c r="AU2085" s="12"/>
      <c r="AV2085" s="12"/>
      <c r="AW2085" s="12"/>
      <c r="AX2085" s="12"/>
      <c r="AY2085" s="12"/>
      <c r="AZ2085" s="12"/>
      <c r="BA2085" s="12"/>
      <c r="BB2085" s="14"/>
      <c r="BC2085" s="14"/>
      <c r="BD2085" s="15"/>
      <c r="BE2085" s="137" t="s">
        <v>183</v>
      </c>
      <c r="BF2085" s="146"/>
      <c r="BG2085" s="146"/>
      <c r="BH2085" s="146"/>
      <c r="BI2085" s="146"/>
      <c r="BJ2085" s="146"/>
      <c r="BK2085" s="146"/>
      <c r="BL2085" s="146"/>
      <c r="BM2085" s="146"/>
      <c r="BN2085" s="146"/>
      <c r="BO2085" s="146"/>
      <c r="BP2085" s="146"/>
      <c r="BQ2085" s="146"/>
      <c r="BR2085" s="146"/>
      <c r="BS2085" s="146"/>
      <c r="BT2085" s="146"/>
      <c r="BU2085" s="146"/>
      <c r="BV2085" s="15"/>
      <c r="BW2085" s="15"/>
      <c r="BX2085" s="15"/>
      <c r="BY2085" s="15"/>
      <c r="BZ2085" s="15"/>
      <c r="CA2085" s="15"/>
      <c r="CB2085" s="15"/>
      <c r="CC2085" s="15"/>
      <c r="CD2085" s="15"/>
      <c r="CE2085" s="15"/>
      <c r="CF2085" s="15"/>
      <c r="CG2085" s="15"/>
      <c r="CH2085" s="15"/>
      <c r="CI2085" s="15"/>
      <c r="CJ2085" s="15"/>
      <c r="CK2085" s="15"/>
      <c r="CL2085" s="15"/>
      <c r="CM2085" s="15"/>
      <c r="CN2085" s="15"/>
      <c r="CO2085" s="15"/>
      <c r="CP2085" s="15"/>
      <c r="CQ2085" s="15"/>
      <c r="CR2085" s="15"/>
      <c r="CS2085" s="15"/>
      <c r="CT2085" s="15"/>
      <c r="CU2085" s="15"/>
      <c r="CV2085" s="15"/>
      <c r="CW2085" s="15"/>
      <c r="CX2085" s="15"/>
      <c r="CY2085" s="15"/>
      <c r="CZ2085" s="15"/>
      <c r="DA2085" s="15"/>
      <c r="DB2085" s="16"/>
      <c r="DC2085" s="16"/>
      <c r="DD2085" s="16"/>
      <c r="DE2085" s="16"/>
      <c r="DF2085" s="17"/>
      <c r="DG2085" s="16"/>
      <c r="DH2085" s="16"/>
      <c r="DI2085" s="16"/>
      <c r="DJ2085" s="16"/>
      <c r="DK2085" s="16"/>
      <c r="DL2085" s="16"/>
      <c r="DM2085" s="13"/>
      <c r="DN2085" s="16"/>
      <c r="DO2085" s="16"/>
      <c r="DP2085" s="16"/>
      <c r="DQ2085" s="16"/>
      <c r="DR2085" s="16"/>
      <c r="DS2085" s="16"/>
      <c r="DT2085" s="16"/>
      <c r="DU2085" s="16"/>
      <c r="DV2085" s="16"/>
      <c r="DW2085" s="16"/>
      <c r="DX2085" s="16"/>
      <c r="DY2085" s="16"/>
      <c r="DZ2085" s="17"/>
      <c r="EA2085" s="15"/>
      <c r="EB2085" s="15"/>
      <c r="EC2085" s="15"/>
      <c r="ED2085" s="15"/>
    </row>
    <row r="2086" spans="1:134" ht="15" customHeight="1" x14ac:dyDescent="0.3">
      <c r="A2086" s="12"/>
      <c r="B2086" s="12"/>
      <c r="C2086" s="12"/>
      <c r="D2086" s="12"/>
      <c r="E2086" s="12"/>
      <c r="F2086" s="12"/>
      <c r="G2086" s="12"/>
      <c r="H2086" s="12"/>
      <c r="I2086" s="12"/>
      <c r="J2086" s="12"/>
      <c r="K2086" s="12"/>
      <c r="L2086" s="12"/>
      <c r="M2086" s="12"/>
      <c r="N2086" s="12"/>
      <c r="O2086" s="12"/>
      <c r="P2086" s="12"/>
      <c r="Q2086" s="12"/>
      <c r="R2086" s="12"/>
      <c r="S2086" s="12"/>
      <c r="T2086" s="12"/>
      <c r="U2086" s="12"/>
      <c r="V2086" s="12"/>
      <c r="W2086" s="12"/>
      <c r="X2086" s="12"/>
      <c r="Y2086" s="12"/>
      <c r="Z2086" s="12"/>
      <c r="AA2086" s="12"/>
      <c r="AB2086" s="12"/>
      <c r="AC2086" s="12"/>
      <c r="AD2086" s="12"/>
      <c r="AE2086" s="12"/>
      <c r="AF2086" s="12"/>
      <c r="AG2086" s="12"/>
      <c r="AH2086" s="12"/>
      <c r="AI2086" s="12"/>
      <c r="AJ2086" s="13"/>
      <c r="AK2086" s="12"/>
      <c r="AL2086" s="12"/>
      <c r="AM2086" s="14"/>
      <c r="AN2086" s="12"/>
      <c r="AO2086" s="12"/>
      <c r="AP2086" s="12"/>
      <c r="AQ2086" s="143"/>
      <c r="AR2086" s="12"/>
      <c r="AS2086" s="12"/>
      <c r="AT2086" s="12"/>
      <c r="AU2086" s="12"/>
      <c r="AV2086" s="12"/>
      <c r="AW2086" s="12"/>
      <c r="AX2086" s="12"/>
      <c r="AY2086" s="12"/>
      <c r="AZ2086" s="12"/>
      <c r="BA2086" s="12"/>
      <c r="BB2086" s="14"/>
      <c r="BC2086" s="14"/>
      <c r="BD2086" s="15"/>
      <c r="BE2086" s="137" t="s">
        <v>183</v>
      </c>
      <c r="BF2086" s="146"/>
      <c r="BG2086" s="146"/>
      <c r="BH2086" s="146"/>
      <c r="BI2086" s="146"/>
      <c r="BJ2086" s="146"/>
      <c r="BK2086" s="146"/>
      <c r="BL2086" s="146"/>
      <c r="BM2086" s="146"/>
      <c r="BN2086" s="146"/>
      <c r="BO2086" s="146"/>
      <c r="BP2086" s="146"/>
      <c r="BQ2086" s="146"/>
      <c r="BR2086" s="146"/>
      <c r="BS2086" s="146"/>
      <c r="BT2086" s="146"/>
      <c r="BU2086" s="146"/>
      <c r="BV2086" s="15"/>
      <c r="BW2086" s="15"/>
      <c r="BX2086" s="15"/>
      <c r="BY2086" s="15"/>
      <c r="BZ2086" s="15"/>
      <c r="CA2086" s="15"/>
      <c r="CB2086" s="15"/>
      <c r="CC2086" s="15"/>
      <c r="CD2086" s="15"/>
      <c r="CE2086" s="15"/>
      <c r="CF2086" s="15"/>
      <c r="CG2086" s="15"/>
      <c r="CH2086" s="15"/>
      <c r="CI2086" s="15"/>
      <c r="CJ2086" s="15"/>
      <c r="CK2086" s="15"/>
      <c r="CL2086" s="15"/>
      <c r="CM2086" s="15"/>
      <c r="CN2086" s="15"/>
      <c r="CO2086" s="15"/>
      <c r="CP2086" s="15"/>
      <c r="CQ2086" s="15"/>
      <c r="CR2086" s="15"/>
      <c r="CS2086" s="15"/>
      <c r="CT2086" s="15"/>
      <c r="CU2086" s="15"/>
      <c r="CV2086" s="15"/>
      <c r="CW2086" s="15"/>
      <c r="CX2086" s="15"/>
      <c r="CY2086" s="15"/>
      <c r="CZ2086" s="15"/>
      <c r="DA2086" s="15"/>
      <c r="DB2086" s="16"/>
      <c r="DC2086" s="16"/>
      <c r="DD2086" s="16"/>
      <c r="DE2086" s="16"/>
      <c r="DF2086" s="17"/>
      <c r="DG2086" s="16"/>
      <c r="DH2086" s="16"/>
      <c r="DI2086" s="16"/>
      <c r="DJ2086" s="16"/>
      <c r="DK2086" s="16"/>
      <c r="DL2086" s="16"/>
      <c r="DM2086" s="13"/>
      <c r="DN2086" s="16"/>
      <c r="DO2086" s="16"/>
      <c r="DP2086" s="16"/>
      <c r="DQ2086" s="16"/>
      <c r="DR2086" s="16"/>
      <c r="DS2086" s="16"/>
      <c r="DT2086" s="16"/>
      <c r="DU2086" s="16"/>
      <c r="DV2086" s="16"/>
      <c r="DW2086" s="16"/>
      <c r="DX2086" s="16"/>
      <c r="DY2086" s="16"/>
      <c r="DZ2086" s="17"/>
      <c r="EA2086" s="15"/>
      <c r="EB2086" s="15"/>
      <c r="EC2086" s="15"/>
      <c r="ED2086" s="15"/>
    </row>
    <row r="2087" spans="1:134" ht="15" customHeight="1" x14ac:dyDescent="0.3">
      <c r="A2087" s="12"/>
      <c r="B2087" s="12"/>
      <c r="C2087" s="12"/>
      <c r="D2087" s="12"/>
      <c r="E2087" s="12"/>
      <c r="F2087" s="12"/>
      <c r="G2087" s="12"/>
      <c r="H2087" s="12"/>
      <c r="I2087" s="12"/>
      <c r="J2087" s="12"/>
      <c r="K2087" s="12"/>
      <c r="L2087" s="12"/>
      <c r="M2087" s="12"/>
      <c r="N2087" s="12"/>
      <c r="O2087" s="12"/>
      <c r="P2087" s="12"/>
      <c r="Q2087" s="12"/>
      <c r="R2087" s="12"/>
      <c r="S2087" s="12"/>
      <c r="T2087" s="12"/>
      <c r="U2087" s="12"/>
      <c r="V2087" s="12"/>
      <c r="W2087" s="12"/>
      <c r="X2087" s="12"/>
      <c r="Y2087" s="12"/>
      <c r="Z2087" s="12"/>
      <c r="AA2087" s="12"/>
      <c r="AB2087" s="12"/>
      <c r="AC2087" s="12"/>
      <c r="AD2087" s="12"/>
      <c r="AE2087" s="12"/>
      <c r="AF2087" s="12"/>
      <c r="AG2087" s="12"/>
      <c r="AH2087" s="12"/>
      <c r="AI2087" s="12"/>
      <c r="AJ2087" s="13"/>
      <c r="AK2087" s="12"/>
      <c r="AL2087" s="12"/>
      <c r="AM2087" s="14"/>
      <c r="AN2087" s="12"/>
      <c r="AO2087" s="12"/>
      <c r="AP2087" s="12"/>
      <c r="AQ2087" s="143"/>
      <c r="AR2087" s="12"/>
      <c r="AS2087" s="12"/>
      <c r="AT2087" s="12"/>
      <c r="AU2087" s="12"/>
      <c r="AV2087" s="12"/>
      <c r="AW2087" s="12"/>
      <c r="AX2087" s="12"/>
      <c r="AY2087" s="12"/>
      <c r="AZ2087" s="12"/>
      <c r="BA2087" s="12"/>
      <c r="BB2087" s="14"/>
      <c r="BC2087" s="14"/>
      <c r="BD2087" s="15"/>
      <c r="BE2087" s="137" t="s">
        <v>183</v>
      </c>
      <c r="BF2087" s="146"/>
      <c r="BG2087" s="146"/>
      <c r="BH2087" s="146"/>
      <c r="BI2087" s="146"/>
      <c r="BJ2087" s="146"/>
      <c r="BK2087" s="146"/>
      <c r="BL2087" s="146"/>
      <c r="BM2087" s="146"/>
      <c r="BN2087" s="146"/>
      <c r="BO2087" s="146"/>
      <c r="BP2087" s="146"/>
      <c r="BQ2087" s="146"/>
      <c r="BR2087" s="146"/>
      <c r="BS2087" s="146"/>
      <c r="BT2087" s="146"/>
      <c r="BU2087" s="146"/>
      <c r="BV2087" s="15"/>
      <c r="BW2087" s="15"/>
      <c r="BX2087" s="15"/>
      <c r="BY2087" s="15"/>
      <c r="BZ2087" s="15"/>
      <c r="CA2087" s="15"/>
      <c r="CB2087" s="15"/>
      <c r="CC2087" s="15"/>
      <c r="CD2087" s="15"/>
      <c r="CE2087" s="15"/>
      <c r="CF2087" s="15"/>
      <c r="CG2087" s="15"/>
      <c r="CH2087" s="15"/>
      <c r="CI2087" s="15"/>
      <c r="CJ2087" s="15"/>
      <c r="CK2087" s="15"/>
      <c r="CL2087" s="15"/>
      <c r="CM2087" s="15"/>
      <c r="CN2087" s="15"/>
      <c r="CO2087" s="15"/>
      <c r="CP2087" s="15"/>
      <c r="CQ2087" s="15"/>
      <c r="CR2087" s="15"/>
      <c r="CS2087" s="15"/>
      <c r="CT2087" s="15"/>
      <c r="CU2087" s="15"/>
      <c r="CV2087" s="15"/>
      <c r="CW2087" s="15"/>
      <c r="CX2087" s="15"/>
      <c r="CY2087" s="15"/>
      <c r="CZ2087" s="15"/>
      <c r="DA2087" s="15"/>
      <c r="DB2087" s="16"/>
      <c r="DC2087" s="16"/>
      <c r="DD2087" s="16"/>
      <c r="DE2087" s="16"/>
      <c r="DF2087" s="17"/>
      <c r="DG2087" s="16"/>
      <c r="DH2087" s="16"/>
      <c r="DI2087" s="16"/>
      <c r="DJ2087" s="16"/>
      <c r="DK2087" s="16"/>
      <c r="DL2087" s="16"/>
      <c r="DM2087" s="13"/>
      <c r="DN2087" s="16"/>
      <c r="DO2087" s="16"/>
      <c r="DP2087" s="16"/>
      <c r="DQ2087" s="16"/>
      <c r="DR2087" s="16"/>
      <c r="DS2087" s="16"/>
      <c r="DT2087" s="16"/>
      <c r="DU2087" s="16"/>
      <c r="DV2087" s="16"/>
      <c r="DW2087" s="16"/>
      <c r="DX2087" s="16"/>
      <c r="DY2087" s="16"/>
      <c r="DZ2087" s="17"/>
      <c r="EA2087" s="15"/>
      <c r="EB2087" s="15"/>
      <c r="EC2087" s="15"/>
      <c r="ED2087" s="15"/>
    </row>
    <row r="2088" spans="1:134" ht="15" customHeight="1" x14ac:dyDescent="0.3">
      <c r="A2088" s="12"/>
      <c r="B2088" s="12"/>
      <c r="C2088" s="12"/>
      <c r="D2088" s="12"/>
      <c r="E2088" s="12"/>
      <c r="F2088" s="12"/>
      <c r="G2088" s="12"/>
      <c r="H2088" s="12"/>
      <c r="I2088" s="12"/>
      <c r="J2088" s="12"/>
      <c r="K2088" s="12"/>
      <c r="L2088" s="12"/>
      <c r="M2088" s="12"/>
      <c r="N2088" s="12"/>
      <c r="O2088" s="12"/>
      <c r="P2088" s="12"/>
      <c r="Q2088" s="12"/>
      <c r="R2088" s="12"/>
      <c r="S2088" s="12"/>
      <c r="T2088" s="12"/>
      <c r="U2088" s="12"/>
      <c r="V2088" s="12"/>
      <c r="W2088" s="12"/>
      <c r="X2088" s="12"/>
      <c r="Y2088" s="12"/>
      <c r="Z2088" s="12"/>
      <c r="AA2088" s="12"/>
      <c r="AB2088" s="12"/>
      <c r="AC2088" s="12"/>
      <c r="AD2088" s="12"/>
      <c r="AE2088" s="12"/>
      <c r="AF2088" s="12"/>
      <c r="AG2088" s="12"/>
      <c r="AH2088" s="12"/>
      <c r="AI2088" s="12"/>
      <c r="AJ2088" s="13"/>
      <c r="AK2088" s="12"/>
      <c r="AL2088" s="12"/>
      <c r="AM2088" s="14"/>
      <c r="AN2088" s="12"/>
      <c r="AO2088" s="12"/>
      <c r="AP2088" s="12"/>
      <c r="AQ2088" s="143"/>
      <c r="AR2088" s="12"/>
      <c r="AS2088" s="12"/>
      <c r="AT2088" s="12"/>
      <c r="AU2088" s="12"/>
      <c r="AV2088" s="12"/>
      <c r="AW2088" s="12"/>
      <c r="AX2088" s="12"/>
      <c r="AY2088" s="12"/>
      <c r="AZ2088" s="12"/>
      <c r="BA2088" s="12"/>
      <c r="BB2088" s="14"/>
      <c r="BC2088" s="14"/>
      <c r="BD2088" s="15"/>
      <c r="BE2088" s="137" t="s">
        <v>183</v>
      </c>
      <c r="BF2088" s="146"/>
      <c r="BG2088" s="146"/>
      <c r="BH2088" s="146"/>
      <c r="BI2088" s="146"/>
      <c r="BJ2088" s="146"/>
      <c r="BK2088" s="146"/>
      <c r="BL2088" s="146"/>
      <c r="BM2088" s="146"/>
      <c r="BN2088" s="146"/>
      <c r="BO2088" s="146"/>
      <c r="BP2088" s="146"/>
      <c r="BQ2088" s="146"/>
      <c r="BR2088" s="146"/>
      <c r="BS2088" s="146"/>
      <c r="BT2088" s="146"/>
      <c r="BU2088" s="146"/>
      <c r="BV2088" s="15"/>
      <c r="BW2088" s="15"/>
      <c r="BX2088" s="15"/>
      <c r="BY2088" s="15"/>
      <c r="BZ2088" s="15"/>
      <c r="CA2088" s="15"/>
      <c r="CB2088" s="15"/>
      <c r="CC2088" s="15"/>
      <c r="CD2088" s="15"/>
      <c r="CE2088" s="15"/>
      <c r="CF2088" s="15"/>
      <c r="CG2088" s="15"/>
      <c r="CH2088" s="15"/>
      <c r="CI2088" s="15"/>
      <c r="CJ2088" s="15"/>
      <c r="CK2088" s="15"/>
      <c r="CL2088" s="15"/>
      <c r="CM2088" s="15"/>
      <c r="CN2088" s="15"/>
      <c r="CO2088" s="15"/>
      <c r="CP2088" s="15"/>
      <c r="CQ2088" s="15"/>
      <c r="CR2088" s="15"/>
      <c r="CS2088" s="15"/>
      <c r="CT2088" s="15"/>
      <c r="CU2088" s="15"/>
      <c r="CV2088" s="15"/>
      <c r="CW2088" s="15"/>
      <c r="CX2088" s="15"/>
      <c r="CY2088" s="15"/>
      <c r="CZ2088" s="15"/>
      <c r="DA2088" s="15"/>
      <c r="DB2088" s="16"/>
      <c r="DC2088" s="16"/>
      <c r="DD2088" s="16"/>
      <c r="DE2088" s="16"/>
      <c r="DF2088" s="17"/>
      <c r="DG2088" s="16"/>
      <c r="DH2088" s="16"/>
      <c r="DI2088" s="16"/>
      <c r="DJ2088" s="16"/>
      <c r="DK2088" s="16"/>
      <c r="DL2088" s="16"/>
      <c r="DM2088" s="13"/>
      <c r="DN2088" s="16"/>
      <c r="DO2088" s="16"/>
      <c r="DP2088" s="16"/>
      <c r="DQ2088" s="16"/>
      <c r="DR2088" s="16"/>
      <c r="DS2088" s="16"/>
      <c r="DT2088" s="16"/>
      <c r="DU2088" s="16"/>
      <c r="DV2088" s="16"/>
      <c r="DW2088" s="16"/>
      <c r="DX2088" s="16"/>
      <c r="DY2088" s="16"/>
      <c r="DZ2088" s="17"/>
      <c r="EA2088" s="15"/>
      <c r="EB2088" s="15"/>
      <c r="EC2088" s="15"/>
      <c r="ED2088" s="15"/>
    </row>
    <row r="2089" spans="1:134" ht="15" customHeight="1" x14ac:dyDescent="0.3">
      <c r="A2089" s="12"/>
      <c r="B2089" s="12"/>
      <c r="C2089" s="12"/>
      <c r="D2089" s="12"/>
      <c r="E2089" s="12"/>
      <c r="F2089" s="12"/>
      <c r="G2089" s="12"/>
      <c r="H2089" s="12"/>
      <c r="I2089" s="12"/>
      <c r="J2089" s="12"/>
      <c r="K2089" s="12"/>
      <c r="L2089" s="12"/>
      <c r="M2089" s="12"/>
      <c r="N2089" s="12"/>
      <c r="O2089" s="12"/>
      <c r="P2089" s="12"/>
      <c r="Q2089" s="12"/>
      <c r="R2089" s="12"/>
      <c r="S2089" s="12"/>
      <c r="T2089" s="12"/>
      <c r="U2089" s="12"/>
      <c r="V2089" s="12"/>
      <c r="W2089" s="12"/>
      <c r="X2089" s="12"/>
      <c r="Y2089" s="12"/>
      <c r="Z2089" s="12"/>
      <c r="AA2089" s="12"/>
      <c r="AB2089" s="12"/>
      <c r="AC2089" s="12"/>
      <c r="AD2089" s="12"/>
      <c r="AE2089" s="12"/>
      <c r="AF2089" s="12"/>
      <c r="AG2089" s="12"/>
      <c r="AH2089" s="12"/>
      <c r="AI2089" s="12"/>
      <c r="AJ2089" s="13"/>
      <c r="AK2089" s="12"/>
      <c r="AL2089" s="12"/>
      <c r="AM2089" s="14"/>
      <c r="AN2089" s="12"/>
      <c r="AO2089" s="12"/>
      <c r="AP2089" s="12"/>
      <c r="AQ2089" s="143"/>
      <c r="AR2089" s="12"/>
      <c r="AS2089" s="12"/>
      <c r="AT2089" s="12"/>
      <c r="AU2089" s="12"/>
      <c r="AV2089" s="12"/>
      <c r="AW2089" s="12"/>
      <c r="AX2089" s="12"/>
      <c r="AY2089" s="12"/>
      <c r="AZ2089" s="12"/>
      <c r="BA2089" s="12"/>
      <c r="BB2089" s="14"/>
      <c r="BC2089" s="14"/>
      <c r="BD2089" s="15"/>
      <c r="BE2089" s="137" t="s">
        <v>183</v>
      </c>
      <c r="BF2089" s="146"/>
      <c r="BG2089" s="146"/>
      <c r="BH2089" s="146"/>
      <c r="BI2089" s="146"/>
      <c r="BJ2089" s="146"/>
      <c r="BK2089" s="146"/>
      <c r="BL2089" s="146"/>
      <c r="BM2089" s="146"/>
      <c r="BN2089" s="146"/>
      <c r="BO2089" s="146"/>
      <c r="BP2089" s="146"/>
      <c r="BQ2089" s="146"/>
      <c r="BR2089" s="146"/>
      <c r="BS2089" s="146"/>
      <c r="BT2089" s="146"/>
      <c r="BU2089" s="146"/>
      <c r="BV2089" s="15"/>
      <c r="BW2089" s="15"/>
      <c r="BX2089" s="15"/>
      <c r="BY2089" s="15"/>
      <c r="BZ2089" s="15"/>
      <c r="CA2089" s="15"/>
      <c r="CB2089" s="15"/>
      <c r="CC2089" s="15"/>
      <c r="CD2089" s="15"/>
      <c r="CE2089" s="15"/>
      <c r="CF2089" s="15"/>
      <c r="CG2089" s="15"/>
      <c r="CH2089" s="15"/>
      <c r="CI2089" s="15"/>
      <c r="CJ2089" s="15"/>
      <c r="CK2089" s="15"/>
      <c r="CL2089" s="15"/>
      <c r="CM2089" s="15"/>
      <c r="CN2089" s="15"/>
      <c r="CO2089" s="15"/>
      <c r="CP2089" s="15"/>
      <c r="CQ2089" s="15"/>
      <c r="CR2089" s="15"/>
      <c r="CS2089" s="15"/>
      <c r="CT2089" s="15"/>
      <c r="CU2089" s="15"/>
      <c r="CV2089" s="15"/>
      <c r="CW2089" s="15"/>
      <c r="CX2089" s="15"/>
      <c r="CY2089" s="15"/>
      <c r="CZ2089" s="15"/>
      <c r="DA2089" s="15"/>
      <c r="DB2089" s="16"/>
      <c r="DC2089" s="16"/>
      <c r="DD2089" s="16"/>
      <c r="DE2089" s="16"/>
      <c r="DF2089" s="17"/>
      <c r="DG2089" s="16"/>
      <c r="DH2089" s="16"/>
      <c r="DI2089" s="16"/>
      <c r="DJ2089" s="16"/>
      <c r="DK2089" s="16"/>
      <c r="DL2089" s="16"/>
      <c r="DM2089" s="13"/>
      <c r="DN2089" s="16"/>
      <c r="DO2089" s="16"/>
      <c r="DP2089" s="16"/>
      <c r="DQ2089" s="16"/>
      <c r="DR2089" s="16"/>
      <c r="DS2089" s="16"/>
      <c r="DT2089" s="16"/>
      <c r="DU2089" s="16"/>
      <c r="DV2089" s="16"/>
      <c r="DW2089" s="16"/>
      <c r="DX2089" s="16"/>
      <c r="DY2089" s="16"/>
      <c r="DZ2089" s="17"/>
      <c r="EA2089" s="15"/>
      <c r="EB2089" s="15"/>
      <c r="EC2089" s="15"/>
      <c r="ED2089" s="15"/>
    </row>
    <row r="2090" spans="1:134" ht="15" customHeight="1" x14ac:dyDescent="0.3">
      <c r="A2090" s="12"/>
      <c r="B2090" s="12"/>
      <c r="C2090" s="12"/>
      <c r="D2090" s="12"/>
      <c r="E2090" s="12"/>
      <c r="F2090" s="12"/>
      <c r="G2090" s="12"/>
      <c r="H2090" s="12"/>
      <c r="I2090" s="12"/>
      <c r="J2090" s="12"/>
      <c r="K2090" s="12"/>
      <c r="L2090" s="12"/>
      <c r="M2090" s="12"/>
      <c r="N2090" s="12"/>
      <c r="O2090" s="12"/>
      <c r="P2090" s="12"/>
      <c r="Q2090" s="12"/>
      <c r="R2090" s="12"/>
      <c r="S2090" s="12"/>
      <c r="T2090" s="12"/>
      <c r="U2090" s="12"/>
      <c r="V2090" s="12"/>
      <c r="W2090" s="12"/>
      <c r="X2090" s="12"/>
      <c r="Y2090" s="12"/>
      <c r="Z2090" s="12"/>
      <c r="AA2090" s="12"/>
      <c r="AB2090" s="12"/>
      <c r="AC2090" s="12"/>
      <c r="AD2090" s="12"/>
      <c r="AE2090" s="12"/>
      <c r="AF2090" s="12"/>
      <c r="AG2090" s="12"/>
      <c r="AH2090" s="12"/>
      <c r="AI2090" s="12"/>
      <c r="AJ2090" s="13"/>
      <c r="AK2090" s="12"/>
      <c r="AL2090" s="12"/>
      <c r="AM2090" s="14"/>
      <c r="AN2090" s="12"/>
      <c r="AO2090" s="12"/>
      <c r="AP2090" s="12"/>
      <c r="AQ2090" s="143"/>
      <c r="AR2090" s="12"/>
      <c r="AS2090" s="12"/>
      <c r="AT2090" s="12"/>
      <c r="AU2090" s="12"/>
      <c r="AV2090" s="12"/>
      <c r="AW2090" s="12"/>
      <c r="AX2090" s="12"/>
      <c r="AY2090" s="12"/>
      <c r="AZ2090" s="12"/>
      <c r="BA2090" s="12"/>
      <c r="BB2090" s="14"/>
      <c r="BC2090" s="14"/>
      <c r="BD2090" s="15"/>
      <c r="BE2090" s="137" t="s">
        <v>183</v>
      </c>
      <c r="BF2090" s="146"/>
      <c r="BG2090" s="146"/>
      <c r="BH2090" s="146"/>
      <c r="BI2090" s="146"/>
      <c r="BJ2090" s="146"/>
      <c r="BK2090" s="146"/>
      <c r="BL2090" s="146"/>
      <c r="BM2090" s="146"/>
      <c r="BN2090" s="146"/>
      <c r="BO2090" s="146"/>
      <c r="BP2090" s="146"/>
      <c r="BQ2090" s="146"/>
      <c r="BR2090" s="146"/>
      <c r="BS2090" s="146"/>
      <c r="BT2090" s="146"/>
      <c r="BU2090" s="146"/>
      <c r="BV2090" s="15"/>
      <c r="BW2090" s="15"/>
      <c r="BX2090" s="15"/>
      <c r="BY2090" s="15"/>
      <c r="BZ2090" s="15"/>
      <c r="CA2090" s="15"/>
      <c r="CB2090" s="15"/>
      <c r="CC2090" s="15"/>
      <c r="CD2090" s="15"/>
      <c r="CE2090" s="15"/>
      <c r="CF2090" s="15"/>
      <c r="CG2090" s="15"/>
      <c r="CH2090" s="15"/>
      <c r="CI2090" s="15"/>
      <c r="CJ2090" s="15"/>
      <c r="CK2090" s="15"/>
      <c r="CL2090" s="15"/>
      <c r="CM2090" s="15"/>
      <c r="CN2090" s="15"/>
      <c r="CO2090" s="15"/>
      <c r="CP2090" s="15"/>
      <c r="CQ2090" s="15"/>
      <c r="CR2090" s="15"/>
      <c r="CS2090" s="15"/>
      <c r="CT2090" s="15"/>
      <c r="CU2090" s="15"/>
      <c r="CV2090" s="15"/>
      <c r="CW2090" s="15"/>
      <c r="CX2090" s="15"/>
      <c r="CY2090" s="15"/>
      <c r="CZ2090" s="15"/>
      <c r="DA2090" s="15"/>
      <c r="DB2090" s="16"/>
      <c r="DC2090" s="16"/>
      <c r="DD2090" s="16"/>
      <c r="DE2090" s="16"/>
      <c r="DF2090" s="17"/>
      <c r="DG2090" s="16"/>
      <c r="DH2090" s="16"/>
      <c r="DI2090" s="16"/>
      <c r="DJ2090" s="16"/>
      <c r="DK2090" s="16"/>
      <c r="DL2090" s="16"/>
      <c r="DM2090" s="13"/>
      <c r="DN2090" s="16"/>
      <c r="DO2090" s="16"/>
      <c r="DP2090" s="16"/>
      <c r="DQ2090" s="16"/>
      <c r="DR2090" s="16"/>
      <c r="DS2090" s="16"/>
      <c r="DT2090" s="16"/>
      <c r="DU2090" s="16"/>
      <c r="DV2090" s="16"/>
      <c r="DW2090" s="16"/>
      <c r="DX2090" s="16"/>
      <c r="DY2090" s="16"/>
      <c r="DZ2090" s="17"/>
      <c r="EA2090" s="15"/>
      <c r="EB2090" s="15"/>
      <c r="EC2090" s="15"/>
      <c r="ED2090" s="15"/>
    </row>
    <row r="2091" spans="1:134" ht="15" customHeight="1" x14ac:dyDescent="0.3">
      <c r="A2091" s="12"/>
      <c r="B2091" s="12"/>
      <c r="C2091" s="12"/>
      <c r="D2091" s="12"/>
      <c r="E2091" s="12"/>
      <c r="F2091" s="12"/>
      <c r="G2091" s="12"/>
      <c r="H2091" s="12"/>
      <c r="I2091" s="12"/>
      <c r="J2091" s="12"/>
      <c r="K2091" s="12"/>
      <c r="L2091" s="12"/>
      <c r="M2091" s="12"/>
      <c r="N2091" s="12"/>
      <c r="O2091" s="12"/>
      <c r="P2091" s="12"/>
      <c r="Q2091" s="12"/>
      <c r="R2091" s="12"/>
      <c r="S2091" s="12"/>
      <c r="T2091" s="12"/>
      <c r="U2091" s="12"/>
      <c r="V2091" s="12"/>
      <c r="W2091" s="12"/>
      <c r="X2091" s="12"/>
      <c r="Y2091" s="12"/>
      <c r="Z2091" s="12"/>
      <c r="AA2091" s="12"/>
      <c r="AB2091" s="12"/>
      <c r="AC2091" s="12"/>
      <c r="AD2091" s="12"/>
      <c r="AE2091" s="12"/>
      <c r="AF2091" s="12"/>
      <c r="AG2091" s="12"/>
      <c r="AH2091" s="12"/>
      <c r="AI2091" s="12"/>
      <c r="AJ2091" s="13"/>
      <c r="AK2091" s="12"/>
      <c r="AL2091" s="12"/>
      <c r="AM2091" s="14"/>
      <c r="AN2091" s="12"/>
      <c r="AO2091" s="12"/>
      <c r="AP2091" s="12"/>
      <c r="AQ2091" s="143"/>
      <c r="AR2091" s="12"/>
      <c r="AS2091" s="12"/>
      <c r="AT2091" s="12"/>
      <c r="AU2091" s="12"/>
      <c r="AV2091" s="12"/>
      <c r="AW2091" s="12"/>
      <c r="AX2091" s="12"/>
      <c r="AY2091" s="12"/>
      <c r="AZ2091" s="12"/>
      <c r="BA2091" s="12"/>
      <c r="BB2091" s="14"/>
      <c r="BC2091" s="14"/>
      <c r="BD2091" s="15"/>
      <c r="BE2091" s="137" t="s">
        <v>183</v>
      </c>
      <c r="BF2091" s="146"/>
      <c r="BG2091" s="146"/>
      <c r="BH2091" s="146"/>
      <c r="BI2091" s="146"/>
      <c r="BJ2091" s="146"/>
      <c r="BK2091" s="146"/>
      <c r="BL2091" s="146"/>
      <c r="BM2091" s="146"/>
      <c r="BN2091" s="146"/>
      <c r="BO2091" s="146"/>
      <c r="BP2091" s="146"/>
      <c r="BQ2091" s="146"/>
      <c r="BR2091" s="146"/>
      <c r="BS2091" s="146"/>
      <c r="BT2091" s="146"/>
      <c r="BU2091" s="146"/>
      <c r="BV2091" s="15"/>
      <c r="BW2091" s="15"/>
      <c r="BX2091" s="15"/>
      <c r="BY2091" s="15"/>
      <c r="BZ2091" s="15"/>
      <c r="CA2091" s="15"/>
      <c r="CB2091" s="15"/>
      <c r="CC2091" s="15"/>
      <c r="CD2091" s="15"/>
      <c r="CE2091" s="15"/>
      <c r="CF2091" s="15"/>
      <c r="CG2091" s="15"/>
      <c r="CH2091" s="15"/>
      <c r="CI2091" s="15"/>
      <c r="CJ2091" s="15"/>
      <c r="CK2091" s="15"/>
      <c r="CL2091" s="15"/>
      <c r="CM2091" s="15"/>
      <c r="CN2091" s="15"/>
      <c r="CO2091" s="15"/>
      <c r="CP2091" s="15"/>
      <c r="CQ2091" s="15"/>
      <c r="CR2091" s="15"/>
      <c r="CS2091" s="15"/>
      <c r="CT2091" s="15"/>
      <c r="CU2091" s="15"/>
      <c r="CV2091" s="15"/>
      <c r="CW2091" s="15"/>
      <c r="CX2091" s="15"/>
      <c r="CY2091" s="15"/>
      <c r="CZ2091" s="15"/>
      <c r="DA2091" s="15"/>
      <c r="DB2091" s="16"/>
      <c r="DC2091" s="16"/>
      <c r="DD2091" s="16"/>
      <c r="DE2091" s="16"/>
      <c r="DF2091" s="17"/>
      <c r="DG2091" s="16"/>
      <c r="DH2091" s="16"/>
      <c r="DI2091" s="16"/>
      <c r="DJ2091" s="16"/>
      <c r="DK2091" s="16"/>
      <c r="DL2091" s="16"/>
      <c r="DM2091" s="13"/>
      <c r="DN2091" s="16"/>
      <c r="DO2091" s="16"/>
      <c r="DP2091" s="16"/>
      <c r="DQ2091" s="16"/>
      <c r="DR2091" s="16"/>
      <c r="DS2091" s="16"/>
      <c r="DT2091" s="16"/>
      <c r="DU2091" s="16"/>
      <c r="DV2091" s="16"/>
      <c r="DW2091" s="16"/>
      <c r="DX2091" s="16"/>
      <c r="DY2091" s="16"/>
      <c r="DZ2091" s="17"/>
      <c r="EA2091" s="15"/>
      <c r="EB2091" s="15"/>
      <c r="EC2091" s="15"/>
      <c r="ED2091" s="15"/>
    </row>
    <row r="2092" spans="1:134" ht="15" customHeight="1" x14ac:dyDescent="0.3">
      <c r="A2092" s="12"/>
      <c r="B2092" s="12"/>
      <c r="C2092" s="12"/>
      <c r="D2092" s="12"/>
      <c r="E2092" s="12"/>
      <c r="F2092" s="12"/>
      <c r="G2092" s="12"/>
      <c r="H2092" s="12"/>
      <c r="I2092" s="12"/>
      <c r="J2092" s="12"/>
      <c r="K2092" s="12"/>
      <c r="L2092" s="12"/>
      <c r="M2092" s="12"/>
      <c r="N2092" s="12"/>
      <c r="O2092" s="12"/>
      <c r="P2092" s="12"/>
      <c r="Q2092" s="12"/>
      <c r="R2092" s="12"/>
      <c r="S2092" s="12"/>
      <c r="T2092" s="12"/>
      <c r="U2092" s="12"/>
      <c r="V2092" s="12"/>
      <c r="W2092" s="12"/>
      <c r="X2092" s="12"/>
      <c r="Y2092" s="12"/>
      <c r="Z2092" s="12"/>
      <c r="AA2092" s="12"/>
      <c r="AB2092" s="12"/>
      <c r="AC2092" s="12"/>
      <c r="AD2092" s="12"/>
      <c r="AE2092" s="12"/>
      <c r="AF2092" s="12"/>
      <c r="AG2092" s="12"/>
      <c r="AH2092" s="12"/>
      <c r="AI2092" s="12"/>
      <c r="AJ2092" s="13"/>
      <c r="AK2092" s="12"/>
      <c r="AL2092" s="12"/>
      <c r="AM2092" s="14"/>
      <c r="AN2092" s="12"/>
      <c r="AO2092" s="12"/>
      <c r="AP2092" s="12"/>
      <c r="AQ2092" s="143"/>
      <c r="AR2092" s="12"/>
      <c r="AS2092" s="12"/>
      <c r="AT2092" s="12"/>
      <c r="AU2092" s="12"/>
      <c r="AV2092" s="12"/>
      <c r="AW2092" s="12"/>
      <c r="AX2092" s="12"/>
      <c r="AY2092" s="12"/>
      <c r="AZ2092" s="12"/>
      <c r="BA2092" s="12"/>
      <c r="BB2092" s="14"/>
      <c r="BC2092" s="14"/>
      <c r="BD2092" s="15"/>
      <c r="BE2092" s="137" t="s">
        <v>183</v>
      </c>
      <c r="BF2092" s="146"/>
      <c r="BG2092" s="146"/>
      <c r="BH2092" s="146"/>
      <c r="BI2092" s="146"/>
      <c r="BJ2092" s="146"/>
      <c r="BK2092" s="146"/>
      <c r="BL2092" s="146"/>
      <c r="BM2092" s="146"/>
      <c r="BN2092" s="146"/>
      <c r="BO2092" s="146"/>
      <c r="BP2092" s="146"/>
      <c r="BQ2092" s="146"/>
      <c r="BR2092" s="146"/>
      <c r="BS2092" s="146"/>
      <c r="BT2092" s="146"/>
      <c r="BU2092" s="146"/>
      <c r="BV2092" s="15"/>
      <c r="BW2092" s="15"/>
      <c r="BX2092" s="15"/>
      <c r="BY2092" s="15"/>
      <c r="BZ2092" s="15"/>
      <c r="CA2092" s="15"/>
      <c r="CB2092" s="15"/>
      <c r="CC2092" s="15"/>
      <c r="CD2092" s="15"/>
      <c r="CE2092" s="15"/>
      <c r="CF2092" s="15"/>
      <c r="CG2092" s="15"/>
      <c r="CH2092" s="15"/>
      <c r="CI2092" s="15"/>
      <c r="CJ2092" s="15"/>
      <c r="CK2092" s="15"/>
      <c r="CL2092" s="15"/>
      <c r="CM2092" s="15"/>
      <c r="CN2092" s="15"/>
      <c r="CO2092" s="15"/>
      <c r="CP2092" s="15"/>
      <c r="CQ2092" s="15"/>
      <c r="CR2092" s="15"/>
      <c r="CS2092" s="15"/>
      <c r="CT2092" s="15"/>
      <c r="CU2092" s="15"/>
      <c r="CV2092" s="15"/>
      <c r="CW2092" s="15"/>
      <c r="CX2092" s="15"/>
      <c r="CY2092" s="15"/>
      <c r="CZ2092" s="15"/>
      <c r="DA2092" s="15"/>
      <c r="DB2092" s="16"/>
      <c r="DC2092" s="16"/>
      <c r="DD2092" s="16"/>
      <c r="DE2092" s="16"/>
      <c r="DF2092" s="17"/>
      <c r="DG2092" s="16"/>
      <c r="DH2092" s="16"/>
      <c r="DI2092" s="16"/>
      <c r="DJ2092" s="16"/>
      <c r="DK2092" s="16"/>
      <c r="DL2092" s="16"/>
      <c r="DM2092" s="13"/>
      <c r="DN2092" s="16"/>
      <c r="DO2092" s="16"/>
      <c r="DP2092" s="16"/>
      <c r="DQ2092" s="16"/>
      <c r="DR2092" s="16"/>
      <c r="DS2092" s="16"/>
      <c r="DT2092" s="16"/>
      <c r="DU2092" s="16"/>
      <c r="DV2092" s="16"/>
      <c r="DW2092" s="16"/>
      <c r="DX2092" s="16"/>
      <c r="DY2092" s="16"/>
      <c r="DZ2092" s="17"/>
      <c r="EA2092" s="15"/>
      <c r="EB2092" s="15"/>
      <c r="EC2092" s="15"/>
      <c r="ED2092" s="15"/>
    </row>
    <row r="2093" spans="1:134" ht="15" customHeight="1" x14ac:dyDescent="0.3">
      <c r="A2093" s="12"/>
      <c r="B2093" s="12"/>
      <c r="C2093" s="12"/>
      <c r="D2093" s="12"/>
      <c r="E2093" s="12"/>
      <c r="F2093" s="12"/>
      <c r="G2093" s="12"/>
      <c r="H2093" s="12"/>
      <c r="I2093" s="12"/>
      <c r="J2093" s="12"/>
      <c r="K2093" s="12"/>
      <c r="L2093" s="12"/>
      <c r="M2093" s="12"/>
      <c r="N2093" s="12"/>
      <c r="O2093" s="12"/>
      <c r="P2093" s="12"/>
      <c r="Q2093" s="12"/>
      <c r="R2093" s="12"/>
      <c r="S2093" s="12"/>
      <c r="T2093" s="12"/>
      <c r="U2093" s="12"/>
      <c r="V2093" s="12"/>
      <c r="W2093" s="12"/>
      <c r="X2093" s="12"/>
      <c r="Y2093" s="12"/>
      <c r="Z2093" s="12"/>
      <c r="AA2093" s="12"/>
      <c r="AB2093" s="12"/>
      <c r="AC2093" s="12"/>
      <c r="AD2093" s="12"/>
      <c r="AE2093" s="12"/>
      <c r="AF2093" s="12"/>
      <c r="AG2093" s="12"/>
      <c r="AH2093" s="12"/>
      <c r="AI2093" s="12"/>
      <c r="AJ2093" s="13"/>
      <c r="AK2093" s="12"/>
      <c r="AL2093" s="12"/>
      <c r="AM2093" s="14"/>
      <c r="AN2093" s="12"/>
      <c r="AO2093" s="12"/>
      <c r="AP2093" s="12"/>
      <c r="AQ2093" s="143"/>
      <c r="AR2093" s="12"/>
      <c r="AS2093" s="12"/>
      <c r="AT2093" s="12"/>
      <c r="AU2093" s="12"/>
      <c r="AV2093" s="12"/>
      <c r="AW2093" s="12"/>
      <c r="AX2093" s="12"/>
      <c r="AY2093" s="12"/>
      <c r="AZ2093" s="12"/>
      <c r="BA2093" s="12"/>
      <c r="BB2093" s="14"/>
      <c r="BC2093" s="14"/>
      <c r="BD2093" s="15"/>
      <c r="BE2093" s="137" t="s">
        <v>183</v>
      </c>
      <c r="BF2093" s="146"/>
      <c r="BG2093" s="146"/>
      <c r="BH2093" s="146"/>
      <c r="BI2093" s="146"/>
      <c r="BJ2093" s="146"/>
      <c r="BK2093" s="146"/>
      <c r="BL2093" s="146"/>
      <c r="BM2093" s="146"/>
      <c r="BN2093" s="146"/>
      <c r="BO2093" s="146"/>
      <c r="BP2093" s="146"/>
      <c r="BQ2093" s="146"/>
      <c r="BR2093" s="146"/>
      <c r="BS2093" s="146"/>
      <c r="BT2093" s="146"/>
      <c r="BU2093" s="146"/>
      <c r="BV2093" s="15"/>
      <c r="BW2093" s="15"/>
      <c r="BX2093" s="15"/>
      <c r="BY2093" s="15"/>
      <c r="BZ2093" s="15"/>
      <c r="CA2093" s="15"/>
      <c r="CB2093" s="15"/>
      <c r="CC2093" s="15"/>
      <c r="CD2093" s="15"/>
      <c r="CE2093" s="15"/>
      <c r="CF2093" s="15"/>
      <c r="CG2093" s="15"/>
      <c r="CH2093" s="15"/>
      <c r="CI2093" s="15"/>
      <c r="CJ2093" s="15"/>
      <c r="CK2093" s="15"/>
      <c r="CL2093" s="15"/>
      <c r="CM2093" s="15"/>
      <c r="CN2093" s="15"/>
      <c r="CO2093" s="15"/>
      <c r="CP2093" s="15"/>
      <c r="CQ2093" s="15"/>
      <c r="CR2093" s="15"/>
      <c r="CS2093" s="15"/>
      <c r="CT2093" s="15"/>
      <c r="CU2093" s="15"/>
      <c r="CV2093" s="15"/>
      <c r="CW2093" s="15"/>
      <c r="CX2093" s="15"/>
      <c r="CY2093" s="15"/>
      <c r="CZ2093" s="15"/>
      <c r="DA2093" s="15"/>
      <c r="DB2093" s="16"/>
      <c r="DC2093" s="16"/>
      <c r="DD2093" s="16"/>
      <c r="DE2093" s="16"/>
      <c r="DF2093" s="17"/>
      <c r="DG2093" s="16"/>
      <c r="DH2093" s="16"/>
      <c r="DI2093" s="16"/>
      <c r="DJ2093" s="16"/>
      <c r="DK2093" s="16"/>
      <c r="DL2093" s="16"/>
      <c r="DM2093" s="13"/>
      <c r="DN2093" s="16"/>
      <c r="DO2093" s="16"/>
      <c r="DP2093" s="16"/>
      <c r="DQ2093" s="16"/>
      <c r="DR2093" s="16"/>
      <c r="DS2093" s="16"/>
      <c r="DT2093" s="16"/>
      <c r="DU2093" s="16"/>
      <c r="DV2093" s="16"/>
      <c r="DW2093" s="16"/>
      <c r="DX2093" s="16"/>
      <c r="DY2093" s="16"/>
      <c r="DZ2093" s="17"/>
      <c r="EA2093" s="15"/>
      <c r="EB2093" s="15"/>
      <c r="EC2093" s="15"/>
      <c r="ED2093" s="15"/>
    </row>
    <row r="2094" spans="1:134" ht="15" customHeight="1" x14ac:dyDescent="0.3">
      <c r="A2094" s="12"/>
      <c r="B2094" s="12"/>
      <c r="C2094" s="12"/>
      <c r="D2094" s="12"/>
      <c r="E2094" s="12"/>
      <c r="F2094" s="12"/>
      <c r="G2094" s="12"/>
      <c r="H2094" s="12"/>
      <c r="I2094" s="12"/>
      <c r="J2094" s="12"/>
      <c r="K2094" s="12"/>
      <c r="L2094" s="12"/>
      <c r="M2094" s="12"/>
      <c r="N2094" s="12"/>
      <c r="O2094" s="12"/>
      <c r="P2094" s="12"/>
      <c r="Q2094" s="12"/>
      <c r="R2094" s="12"/>
      <c r="S2094" s="12"/>
      <c r="T2094" s="12"/>
      <c r="U2094" s="12"/>
      <c r="V2094" s="12"/>
      <c r="W2094" s="12"/>
      <c r="X2094" s="12"/>
      <c r="Y2094" s="12"/>
      <c r="Z2094" s="12"/>
      <c r="AA2094" s="12"/>
      <c r="AB2094" s="12"/>
      <c r="AC2094" s="12"/>
      <c r="AD2094" s="12"/>
      <c r="AE2094" s="12"/>
      <c r="AF2094" s="12"/>
      <c r="AG2094" s="12"/>
      <c r="AH2094" s="12"/>
      <c r="AI2094" s="12"/>
      <c r="AJ2094" s="13"/>
      <c r="AK2094" s="12"/>
      <c r="AL2094" s="12"/>
      <c r="AM2094" s="14"/>
      <c r="AN2094" s="12"/>
      <c r="AO2094" s="12"/>
      <c r="AP2094" s="12"/>
      <c r="AQ2094" s="143"/>
      <c r="AR2094" s="12"/>
      <c r="AS2094" s="12"/>
      <c r="AT2094" s="12"/>
      <c r="AU2094" s="12"/>
      <c r="AV2094" s="12"/>
      <c r="AW2094" s="12"/>
      <c r="AX2094" s="12"/>
      <c r="AY2094" s="12"/>
      <c r="AZ2094" s="12"/>
      <c r="BA2094" s="12"/>
      <c r="BB2094" s="14"/>
      <c r="BC2094" s="14"/>
      <c r="BD2094" s="15"/>
      <c r="BE2094" s="137" t="s">
        <v>183</v>
      </c>
      <c r="BF2094" s="146"/>
      <c r="BG2094" s="146"/>
      <c r="BH2094" s="146"/>
      <c r="BI2094" s="146"/>
      <c r="BJ2094" s="146"/>
      <c r="BK2094" s="146"/>
      <c r="BL2094" s="146"/>
      <c r="BM2094" s="146"/>
      <c r="BN2094" s="146"/>
      <c r="BO2094" s="146"/>
      <c r="BP2094" s="146"/>
      <c r="BQ2094" s="146"/>
      <c r="BR2094" s="146"/>
      <c r="BS2094" s="146"/>
      <c r="BT2094" s="146"/>
      <c r="BU2094" s="146"/>
      <c r="BV2094" s="15"/>
      <c r="BW2094" s="15"/>
      <c r="BX2094" s="15"/>
      <c r="BY2094" s="15"/>
      <c r="BZ2094" s="15"/>
      <c r="CA2094" s="15"/>
      <c r="CB2094" s="15"/>
      <c r="CC2094" s="15"/>
      <c r="CD2094" s="15"/>
      <c r="CE2094" s="15"/>
      <c r="CF2094" s="15"/>
      <c r="CG2094" s="15"/>
      <c r="CH2094" s="15"/>
      <c r="CI2094" s="15"/>
      <c r="CJ2094" s="15"/>
      <c r="CK2094" s="15"/>
      <c r="CL2094" s="15"/>
      <c r="CM2094" s="15"/>
      <c r="CN2094" s="15"/>
      <c r="CO2094" s="15"/>
      <c r="CP2094" s="15"/>
      <c r="CQ2094" s="15"/>
      <c r="CR2094" s="15"/>
      <c r="CS2094" s="15"/>
      <c r="CT2094" s="15"/>
      <c r="CU2094" s="15"/>
      <c r="CV2094" s="15"/>
      <c r="CW2094" s="15"/>
      <c r="CX2094" s="15"/>
      <c r="CY2094" s="15"/>
      <c r="CZ2094" s="15"/>
      <c r="DA2094" s="15"/>
      <c r="DB2094" s="16"/>
      <c r="DC2094" s="16"/>
      <c r="DD2094" s="16"/>
      <c r="DE2094" s="16"/>
      <c r="DF2094" s="17"/>
      <c r="DG2094" s="16"/>
      <c r="DH2094" s="16"/>
      <c r="DI2094" s="16"/>
      <c r="DJ2094" s="16"/>
      <c r="DK2094" s="16"/>
      <c r="DL2094" s="16"/>
      <c r="DM2094" s="13"/>
      <c r="DN2094" s="16"/>
      <c r="DO2094" s="16"/>
      <c r="DP2094" s="16"/>
      <c r="DQ2094" s="16"/>
      <c r="DR2094" s="16"/>
      <c r="DS2094" s="16"/>
      <c r="DT2094" s="16"/>
      <c r="DU2094" s="16"/>
      <c r="DV2094" s="16"/>
      <c r="DW2094" s="16"/>
      <c r="DX2094" s="16"/>
      <c r="DY2094" s="16"/>
      <c r="DZ2094" s="17"/>
      <c r="EA2094" s="15"/>
      <c r="EB2094" s="15"/>
      <c r="EC2094" s="15"/>
      <c r="ED2094" s="15"/>
    </row>
    <row r="2095" spans="1:134" ht="15" customHeight="1" x14ac:dyDescent="0.3">
      <c r="A2095" s="12"/>
      <c r="B2095" s="12"/>
      <c r="C2095" s="12"/>
      <c r="D2095" s="12"/>
      <c r="E2095" s="12"/>
      <c r="F2095" s="12"/>
      <c r="G2095" s="12"/>
      <c r="H2095" s="12"/>
      <c r="I2095" s="12"/>
      <c r="J2095" s="12"/>
      <c r="K2095" s="12"/>
      <c r="L2095" s="12"/>
      <c r="M2095" s="12"/>
      <c r="N2095" s="12"/>
      <c r="O2095" s="12"/>
      <c r="P2095" s="12"/>
      <c r="Q2095" s="12"/>
      <c r="R2095" s="12"/>
      <c r="S2095" s="12"/>
      <c r="T2095" s="12"/>
      <c r="U2095" s="12"/>
      <c r="V2095" s="12"/>
      <c r="W2095" s="12"/>
      <c r="X2095" s="12"/>
      <c r="Y2095" s="12"/>
      <c r="Z2095" s="12"/>
      <c r="AA2095" s="12"/>
      <c r="AB2095" s="12"/>
      <c r="AC2095" s="12"/>
      <c r="AD2095" s="12"/>
      <c r="AE2095" s="12"/>
      <c r="AF2095" s="12"/>
      <c r="AG2095" s="12"/>
      <c r="AH2095" s="12"/>
      <c r="AI2095" s="12"/>
      <c r="AJ2095" s="13"/>
      <c r="AK2095" s="12"/>
      <c r="AL2095" s="12"/>
      <c r="AM2095" s="14"/>
      <c r="AN2095" s="12"/>
      <c r="AO2095" s="12"/>
      <c r="AP2095" s="12"/>
      <c r="AQ2095" s="143"/>
      <c r="AR2095" s="12"/>
      <c r="AS2095" s="12"/>
      <c r="AT2095" s="12"/>
      <c r="AU2095" s="12"/>
      <c r="AV2095" s="12"/>
      <c r="AW2095" s="12"/>
      <c r="AX2095" s="12"/>
      <c r="AY2095" s="12"/>
      <c r="AZ2095" s="12"/>
      <c r="BA2095" s="12"/>
      <c r="BB2095" s="14"/>
      <c r="BC2095" s="14"/>
      <c r="BD2095" s="15"/>
      <c r="BE2095" s="137" t="s">
        <v>183</v>
      </c>
      <c r="BF2095" s="146"/>
      <c r="BG2095" s="146"/>
      <c r="BH2095" s="146"/>
      <c r="BI2095" s="146"/>
      <c r="BJ2095" s="146"/>
      <c r="BK2095" s="146"/>
      <c r="BL2095" s="146"/>
      <c r="BM2095" s="146"/>
      <c r="BN2095" s="146"/>
      <c r="BO2095" s="146"/>
      <c r="BP2095" s="146"/>
      <c r="BQ2095" s="146"/>
      <c r="BR2095" s="146"/>
      <c r="BS2095" s="146"/>
      <c r="BT2095" s="146"/>
      <c r="BU2095" s="146"/>
      <c r="BV2095" s="15"/>
      <c r="BW2095" s="15"/>
      <c r="BX2095" s="15"/>
      <c r="BY2095" s="15"/>
      <c r="BZ2095" s="15"/>
      <c r="CA2095" s="15"/>
      <c r="CB2095" s="15"/>
      <c r="CC2095" s="15"/>
      <c r="CD2095" s="15"/>
      <c r="CE2095" s="15"/>
      <c r="CF2095" s="15"/>
      <c r="CG2095" s="15"/>
      <c r="CH2095" s="15"/>
      <c r="CI2095" s="15"/>
      <c r="CJ2095" s="15"/>
      <c r="CK2095" s="15"/>
      <c r="CL2095" s="15"/>
      <c r="CM2095" s="15"/>
      <c r="CN2095" s="15"/>
      <c r="CO2095" s="15"/>
      <c r="CP2095" s="15"/>
      <c r="CQ2095" s="15"/>
      <c r="CR2095" s="15"/>
      <c r="CS2095" s="15"/>
      <c r="CT2095" s="15"/>
      <c r="CU2095" s="15"/>
      <c r="CV2095" s="15"/>
      <c r="CW2095" s="15"/>
      <c r="CX2095" s="15"/>
      <c r="CY2095" s="15"/>
      <c r="CZ2095" s="15"/>
      <c r="DA2095" s="15"/>
      <c r="DB2095" s="16"/>
      <c r="DC2095" s="16"/>
      <c r="DD2095" s="16"/>
      <c r="DE2095" s="16"/>
      <c r="DF2095" s="17"/>
      <c r="DG2095" s="16"/>
      <c r="DH2095" s="16"/>
      <c r="DI2095" s="16"/>
      <c r="DJ2095" s="16"/>
      <c r="DK2095" s="16"/>
      <c r="DL2095" s="16"/>
      <c r="DM2095" s="13"/>
      <c r="DN2095" s="16"/>
      <c r="DO2095" s="16"/>
      <c r="DP2095" s="16"/>
      <c r="DQ2095" s="16"/>
      <c r="DR2095" s="16"/>
      <c r="DS2095" s="16"/>
      <c r="DT2095" s="16"/>
      <c r="DU2095" s="16"/>
      <c r="DV2095" s="16"/>
      <c r="DW2095" s="16"/>
      <c r="DX2095" s="16"/>
      <c r="DY2095" s="16"/>
      <c r="DZ2095" s="17"/>
      <c r="EA2095" s="15"/>
      <c r="EB2095" s="15"/>
      <c r="EC2095" s="15"/>
      <c r="ED2095" s="15"/>
    </row>
    <row r="2096" spans="1:134" ht="15" customHeight="1" x14ac:dyDescent="0.3">
      <c r="A2096" s="12"/>
      <c r="B2096" s="12"/>
      <c r="C2096" s="12"/>
      <c r="D2096" s="12"/>
      <c r="E2096" s="12"/>
      <c r="F2096" s="12"/>
      <c r="G2096" s="12"/>
      <c r="H2096" s="12"/>
      <c r="I2096" s="12"/>
      <c r="J2096" s="12"/>
      <c r="K2096" s="12"/>
      <c r="L2096" s="12"/>
      <c r="M2096" s="12"/>
      <c r="N2096" s="12"/>
      <c r="O2096" s="12"/>
      <c r="P2096" s="12"/>
      <c r="Q2096" s="12"/>
      <c r="R2096" s="12"/>
      <c r="S2096" s="12"/>
      <c r="T2096" s="12"/>
      <c r="U2096" s="12"/>
      <c r="V2096" s="12"/>
      <c r="W2096" s="12"/>
      <c r="X2096" s="12"/>
      <c r="Y2096" s="12"/>
      <c r="Z2096" s="12"/>
      <c r="AA2096" s="12"/>
      <c r="AB2096" s="12"/>
      <c r="AC2096" s="12"/>
      <c r="AD2096" s="12"/>
      <c r="AE2096" s="12"/>
      <c r="AF2096" s="12"/>
      <c r="AG2096" s="12"/>
      <c r="AH2096" s="12"/>
      <c r="AI2096" s="12"/>
      <c r="AJ2096" s="13"/>
      <c r="AK2096" s="12"/>
      <c r="AL2096" s="12"/>
      <c r="AM2096" s="14"/>
      <c r="AN2096" s="12"/>
      <c r="AO2096" s="12"/>
      <c r="AP2096" s="12"/>
      <c r="AQ2096" s="143"/>
      <c r="AR2096" s="12"/>
      <c r="AS2096" s="12"/>
      <c r="AT2096" s="12"/>
      <c r="AU2096" s="12"/>
      <c r="AV2096" s="12"/>
      <c r="AW2096" s="12"/>
      <c r="AX2096" s="12"/>
      <c r="AY2096" s="12"/>
      <c r="AZ2096" s="12"/>
      <c r="BA2096" s="12"/>
      <c r="BB2096" s="14"/>
      <c r="BC2096" s="14"/>
      <c r="BD2096" s="15"/>
      <c r="BE2096" s="137" t="s">
        <v>183</v>
      </c>
      <c r="BF2096" s="146"/>
      <c r="BG2096" s="146"/>
      <c r="BH2096" s="146"/>
      <c r="BI2096" s="146"/>
      <c r="BJ2096" s="146"/>
      <c r="BK2096" s="146"/>
      <c r="BL2096" s="146"/>
      <c r="BM2096" s="146"/>
      <c r="BN2096" s="146"/>
      <c r="BO2096" s="146"/>
      <c r="BP2096" s="146"/>
      <c r="BQ2096" s="146"/>
      <c r="BR2096" s="146"/>
      <c r="BS2096" s="146"/>
      <c r="BT2096" s="146"/>
      <c r="BU2096" s="146"/>
      <c r="BV2096" s="15"/>
      <c r="BW2096" s="15"/>
      <c r="BX2096" s="15"/>
      <c r="BY2096" s="15"/>
      <c r="BZ2096" s="15"/>
      <c r="CA2096" s="15"/>
      <c r="CB2096" s="15"/>
      <c r="CC2096" s="15"/>
      <c r="CD2096" s="15"/>
      <c r="CE2096" s="15"/>
      <c r="CF2096" s="15"/>
      <c r="CG2096" s="15"/>
      <c r="CH2096" s="15"/>
      <c r="CI2096" s="15"/>
      <c r="CJ2096" s="15"/>
      <c r="CK2096" s="15"/>
      <c r="CL2096" s="15"/>
      <c r="CM2096" s="15"/>
      <c r="CN2096" s="15"/>
      <c r="CO2096" s="15"/>
      <c r="CP2096" s="15"/>
      <c r="CQ2096" s="15"/>
      <c r="CR2096" s="15"/>
      <c r="CS2096" s="15"/>
      <c r="CT2096" s="15"/>
      <c r="CU2096" s="15"/>
      <c r="CV2096" s="15"/>
      <c r="CW2096" s="15"/>
      <c r="CX2096" s="15"/>
      <c r="CY2096" s="15"/>
      <c r="CZ2096" s="15"/>
      <c r="DA2096" s="15"/>
      <c r="DB2096" s="16"/>
      <c r="DC2096" s="16"/>
      <c r="DD2096" s="16"/>
      <c r="DE2096" s="16"/>
      <c r="DF2096" s="17"/>
      <c r="DG2096" s="16"/>
      <c r="DH2096" s="16"/>
      <c r="DI2096" s="16"/>
      <c r="DJ2096" s="16"/>
      <c r="DK2096" s="16"/>
      <c r="DL2096" s="16"/>
      <c r="DM2096" s="13"/>
      <c r="DN2096" s="16"/>
      <c r="DO2096" s="16"/>
      <c r="DP2096" s="16"/>
      <c r="DQ2096" s="16"/>
      <c r="DR2096" s="16"/>
      <c r="DS2096" s="16"/>
      <c r="DT2096" s="16"/>
      <c r="DU2096" s="16"/>
      <c r="DV2096" s="16"/>
      <c r="DW2096" s="16"/>
      <c r="DX2096" s="16"/>
      <c r="DY2096" s="16"/>
      <c r="DZ2096" s="17"/>
      <c r="EA2096" s="15"/>
      <c r="EB2096" s="15"/>
      <c r="EC2096" s="15"/>
      <c r="ED2096" s="15"/>
    </row>
    <row r="2097" spans="1:134" ht="15" customHeight="1" x14ac:dyDescent="0.3">
      <c r="A2097" s="12"/>
      <c r="B2097" s="12"/>
      <c r="C2097" s="12"/>
      <c r="D2097" s="12"/>
      <c r="E2097" s="12"/>
      <c r="F2097" s="12"/>
      <c r="G2097" s="12"/>
      <c r="H2097" s="12"/>
      <c r="I2097" s="12"/>
      <c r="J2097" s="12"/>
      <c r="K2097" s="12"/>
      <c r="L2097" s="12"/>
      <c r="M2097" s="12"/>
      <c r="N2097" s="12"/>
      <c r="O2097" s="12"/>
      <c r="P2097" s="12"/>
      <c r="Q2097" s="12"/>
      <c r="R2097" s="12"/>
      <c r="S2097" s="12"/>
      <c r="T2097" s="12"/>
      <c r="U2097" s="12"/>
      <c r="V2097" s="12"/>
      <c r="W2097" s="12"/>
      <c r="X2097" s="12"/>
      <c r="Y2097" s="12"/>
      <c r="Z2097" s="12"/>
      <c r="AA2097" s="12"/>
      <c r="AB2097" s="12"/>
      <c r="AC2097" s="12"/>
      <c r="AD2097" s="12"/>
      <c r="AE2097" s="12"/>
      <c r="AF2097" s="12"/>
      <c r="AG2097" s="12"/>
      <c r="AH2097" s="12"/>
      <c r="AI2097" s="12"/>
      <c r="AJ2097" s="13"/>
      <c r="AK2097" s="12"/>
      <c r="AL2097" s="12"/>
      <c r="AM2097" s="14"/>
      <c r="AN2097" s="12"/>
      <c r="AO2097" s="12"/>
      <c r="AP2097" s="12"/>
      <c r="AQ2097" s="143"/>
      <c r="AR2097" s="12"/>
      <c r="AS2097" s="12"/>
      <c r="AT2097" s="12"/>
      <c r="AU2097" s="12"/>
      <c r="AV2097" s="12"/>
      <c r="AW2097" s="12"/>
      <c r="AX2097" s="12"/>
      <c r="AY2097" s="12"/>
      <c r="AZ2097" s="12"/>
      <c r="BA2097" s="12"/>
      <c r="BB2097" s="14"/>
      <c r="BC2097" s="14"/>
      <c r="BD2097" s="15"/>
      <c r="BE2097" s="137" t="s">
        <v>183</v>
      </c>
      <c r="BF2097" s="146"/>
      <c r="BG2097" s="146"/>
      <c r="BH2097" s="146"/>
      <c r="BI2097" s="146"/>
      <c r="BJ2097" s="146"/>
      <c r="BK2097" s="146"/>
      <c r="BL2097" s="146"/>
      <c r="BM2097" s="146"/>
      <c r="BN2097" s="146"/>
      <c r="BO2097" s="146"/>
      <c r="BP2097" s="146"/>
      <c r="BQ2097" s="146"/>
      <c r="BR2097" s="146"/>
      <c r="BS2097" s="146"/>
      <c r="BT2097" s="146"/>
      <c r="BU2097" s="146"/>
      <c r="BV2097" s="15"/>
      <c r="BW2097" s="15"/>
      <c r="BX2097" s="15"/>
      <c r="BY2097" s="15"/>
      <c r="BZ2097" s="15"/>
      <c r="CA2097" s="15"/>
      <c r="CB2097" s="15"/>
      <c r="CC2097" s="15"/>
      <c r="CD2097" s="15"/>
      <c r="CE2097" s="15"/>
      <c r="CF2097" s="15"/>
      <c r="CG2097" s="15"/>
      <c r="CH2097" s="15"/>
      <c r="CI2097" s="15"/>
      <c r="CJ2097" s="15"/>
      <c r="CK2097" s="15"/>
      <c r="CL2097" s="15"/>
      <c r="CM2097" s="15"/>
      <c r="CN2097" s="15"/>
      <c r="CO2097" s="15"/>
      <c r="CP2097" s="15"/>
      <c r="CQ2097" s="15"/>
      <c r="CR2097" s="15"/>
      <c r="CS2097" s="15"/>
      <c r="CT2097" s="15"/>
      <c r="CU2097" s="15"/>
      <c r="CV2097" s="15"/>
      <c r="CW2097" s="15"/>
      <c r="CX2097" s="15"/>
      <c r="CY2097" s="15"/>
      <c r="CZ2097" s="15"/>
      <c r="DA2097" s="15"/>
      <c r="DB2097" s="16"/>
      <c r="DC2097" s="16"/>
      <c r="DD2097" s="16"/>
      <c r="DE2097" s="16"/>
      <c r="DF2097" s="17"/>
      <c r="DG2097" s="16"/>
      <c r="DH2097" s="16"/>
      <c r="DI2097" s="16"/>
      <c r="DJ2097" s="16"/>
      <c r="DK2097" s="16"/>
      <c r="DL2097" s="16"/>
      <c r="DM2097" s="13"/>
      <c r="DN2097" s="16"/>
      <c r="DO2097" s="16"/>
      <c r="DP2097" s="16"/>
      <c r="DQ2097" s="16"/>
      <c r="DR2097" s="16"/>
      <c r="DS2097" s="16"/>
      <c r="DT2097" s="16"/>
      <c r="DU2097" s="16"/>
      <c r="DV2097" s="16"/>
      <c r="DW2097" s="16"/>
      <c r="DX2097" s="16"/>
      <c r="DY2097" s="16"/>
      <c r="DZ2097" s="17"/>
      <c r="EA2097" s="15"/>
      <c r="EB2097" s="15"/>
      <c r="EC2097" s="15"/>
      <c r="ED2097" s="15"/>
    </row>
    <row r="2098" spans="1:134" ht="15" customHeight="1" x14ac:dyDescent="0.3">
      <c r="A2098" s="12"/>
      <c r="B2098" s="12"/>
      <c r="C2098" s="12"/>
      <c r="D2098" s="12"/>
      <c r="E2098" s="12"/>
      <c r="F2098" s="12"/>
      <c r="G2098" s="12"/>
      <c r="H2098" s="12"/>
      <c r="I2098" s="12"/>
      <c r="J2098" s="12"/>
      <c r="K2098" s="12"/>
      <c r="L2098" s="12"/>
      <c r="M2098" s="12"/>
      <c r="N2098" s="12"/>
      <c r="O2098" s="12"/>
      <c r="P2098" s="12"/>
      <c r="Q2098" s="12"/>
      <c r="R2098" s="12"/>
      <c r="S2098" s="12"/>
      <c r="T2098" s="12"/>
      <c r="U2098" s="12"/>
      <c r="V2098" s="12"/>
      <c r="W2098" s="12"/>
      <c r="X2098" s="12"/>
      <c r="Y2098" s="12"/>
      <c r="Z2098" s="12"/>
      <c r="AA2098" s="12"/>
      <c r="AB2098" s="12"/>
      <c r="AC2098" s="12"/>
      <c r="AD2098" s="12"/>
      <c r="AE2098" s="12"/>
      <c r="AF2098" s="12"/>
      <c r="AG2098" s="12"/>
      <c r="AH2098" s="12"/>
      <c r="AI2098" s="12"/>
      <c r="AJ2098" s="13"/>
      <c r="AK2098" s="12"/>
      <c r="AL2098" s="12"/>
      <c r="AM2098" s="14"/>
      <c r="AN2098" s="12"/>
      <c r="AO2098" s="12"/>
      <c r="AP2098" s="12"/>
      <c r="AQ2098" s="143"/>
      <c r="AR2098" s="12"/>
      <c r="AS2098" s="12"/>
      <c r="AT2098" s="12"/>
      <c r="AU2098" s="12"/>
      <c r="AV2098" s="12"/>
      <c r="AW2098" s="12"/>
      <c r="AX2098" s="12"/>
      <c r="AY2098" s="12"/>
      <c r="AZ2098" s="12"/>
      <c r="BA2098" s="12"/>
      <c r="BB2098" s="14"/>
      <c r="BC2098" s="14"/>
      <c r="BD2098" s="15"/>
      <c r="BE2098" s="137" t="s">
        <v>183</v>
      </c>
      <c r="BF2098" s="146"/>
      <c r="BG2098" s="146"/>
      <c r="BH2098" s="146"/>
      <c r="BI2098" s="146"/>
      <c r="BJ2098" s="146"/>
      <c r="BK2098" s="146"/>
      <c r="BL2098" s="146"/>
      <c r="BM2098" s="146"/>
      <c r="BN2098" s="146"/>
      <c r="BO2098" s="146"/>
      <c r="BP2098" s="146"/>
      <c r="BQ2098" s="146"/>
      <c r="BR2098" s="146"/>
      <c r="BS2098" s="146"/>
      <c r="BT2098" s="146"/>
      <c r="BU2098" s="146"/>
      <c r="BV2098" s="15"/>
      <c r="BW2098" s="15"/>
      <c r="BX2098" s="15"/>
      <c r="BY2098" s="15"/>
      <c r="BZ2098" s="15"/>
      <c r="CA2098" s="15"/>
      <c r="CB2098" s="15"/>
      <c r="CC2098" s="15"/>
      <c r="CD2098" s="15"/>
      <c r="CE2098" s="15"/>
      <c r="CF2098" s="15"/>
      <c r="CG2098" s="15"/>
      <c r="CH2098" s="15"/>
      <c r="CI2098" s="15"/>
      <c r="CJ2098" s="15"/>
      <c r="CK2098" s="15"/>
      <c r="CL2098" s="15"/>
      <c r="CM2098" s="15"/>
      <c r="CN2098" s="15"/>
      <c r="CO2098" s="15"/>
      <c r="CP2098" s="15"/>
      <c r="CQ2098" s="15"/>
      <c r="CR2098" s="15"/>
      <c r="CS2098" s="15"/>
      <c r="CT2098" s="15"/>
      <c r="CU2098" s="15"/>
      <c r="CV2098" s="15"/>
      <c r="CW2098" s="15"/>
      <c r="CX2098" s="15"/>
      <c r="CY2098" s="15"/>
      <c r="CZ2098" s="15"/>
      <c r="DA2098" s="15"/>
      <c r="DB2098" s="16"/>
      <c r="DC2098" s="16"/>
      <c r="DD2098" s="16"/>
      <c r="DE2098" s="16"/>
      <c r="DF2098" s="17"/>
      <c r="DG2098" s="16"/>
      <c r="DH2098" s="16"/>
      <c r="DI2098" s="16"/>
      <c r="DJ2098" s="16"/>
      <c r="DK2098" s="16"/>
      <c r="DL2098" s="16"/>
      <c r="DM2098" s="13"/>
      <c r="DN2098" s="16"/>
      <c r="DO2098" s="16"/>
      <c r="DP2098" s="16"/>
      <c r="DQ2098" s="16"/>
      <c r="DR2098" s="16"/>
      <c r="DS2098" s="16"/>
      <c r="DT2098" s="16"/>
      <c r="DU2098" s="16"/>
      <c r="DV2098" s="16"/>
      <c r="DW2098" s="16"/>
      <c r="DX2098" s="16"/>
      <c r="DY2098" s="16"/>
      <c r="DZ2098" s="17"/>
      <c r="EA2098" s="15"/>
      <c r="EB2098" s="15"/>
      <c r="EC2098" s="15"/>
      <c r="ED2098" s="15"/>
    </row>
    <row r="2099" spans="1:134" ht="15" customHeight="1" x14ac:dyDescent="0.3">
      <c r="A2099" s="12"/>
      <c r="B2099" s="12"/>
      <c r="C2099" s="12"/>
      <c r="D2099" s="12"/>
      <c r="E2099" s="12"/>
      <c r="F2099" s="12"/>
      <c r="G2099" s="12"/>
      <c r="H2099" s="12"/>
      <c r="I2099" s="12"/>
      <c r="J2099" s="12"/>
      <c r="K2099" s="12"/>
      <c r="L2099" s="12"/>
      <c r="M2099" s="12"/>
      <c r="N2099" s="12"/>
      <c r="O2099" s="12"/>
      <c r="P2099" s="12"/>
      <c r="Q2099" s="12"/>
      <c r="R2099" s="12"/>
      <c r="S2099" s="12"/>
      <c r="T2099" s="12"/>
      <c r="U2099" s="12"/>
      <c r="V2099" s="12"/>
      <c r="W2099" s="12"/>
      <c r="X2099" s="12"/>
      <c r="Y2099" s="12"/>
      <c r="Z2099" s="12"/>
      <c r="AA2099" s="12"/>
      <c r="AB2099" s="12"/>
      <c r="AC2099" s="12"/>
      <c r="AD2099" s="12"/>
      <c r="AE2099" s="12"/>
      <c r="AF2099" s="12"/>
      <c r="AG2099" s="12"/>
      <c r="AH2099" s="12"/>
      <c r="AI2099" s="12"/>
      <c r="AJ2099" s="13"/>
      <c r="AK2099" s="12"/>
      <c r="AL2099" s="12"/>
      <c r="AM2099" s="14"/>
      <c r="AN2099" s="12"/>
      <c r="AO2099" s="12"/>
      <c r="AP2099" s="12"/>
      <c r="AQ2099" s="143"/>
      <c r="AR2099" s="12"/>
      <c r="AS2099" s="12"/>
      <c r="AT2099" s="12"/>
      <c r="AU2099" s="12"/>
      <c r="AV2099" s="12"/>
      <c r="AW2099" s="12"/>
      <c r="AX2099" s="12"/>
      <c r="AY2099" s="12"/>
      <c r="AZ2099" s="12"/>
      <c r="BA2099" s="12"/>
      <c r="BB2099" s="14"/>
      <c r="BC2099" s="14"/>
      <c r="BD2099" s="15"/>
      <c r="BE2099" s="137" t="s">
        <v>183</v>
      </c>
      <c r="BF2099" s="146"/>
      <c r="BG2099" s="146"/>
      <c r="BH2099" s="146"/>
      <c r="BI2099" s="146"/>
      <c r="BJ2099" s="146"/>
      <c r="BK2099" s="146"/>
      <c r="BL2099" s="146"/>
      <c r="BM2099" s="146"/>
      <c r="BN2099" s="146"/>
      <c r="BO2099" s="146"/>
      <c r="BP2099" s="146"/>
      <c r="BQ2099" s="146"/>
      <c r="BR2099" s="146"/>
      <c r="BS2099" s="146"/>
      <c r="BT2099" s="146"/>
      <c r="BU2099" s="146"/>
      <c r="BV2099" s="15"/>
      <c r="BW2099" s="15"/>
      <c r="BX2099" s="15"/>
      <c r="BY2099" s="15"/>
      <c r="BZ2099" s="15"/>
      <c r="CA2099" s="15"/>
      <c r="CB2099" s="15"/>
      <c r="CC2099" s="15"/>
      <c r="CD2099" s="15"/>
      <c r="CE2099" s="15"/>
      <c r="CF2099" s="15"/>
      <c r="CG2099" s="15"/>
      <c r="CH2099" s="15"/>
      <c r="CI2099" s="15"/>
      <c r="CJ2099" s="15"/>
      <c r="CK2099" s="15"/>
      <c r="CL2099" s="15"/>
      <c r="CM2099" s="15"/>
      <c r="CN2099" s="15"/>
      <c r="CO2099" s="15"/>
      <c r="CP2099" s="15"/>
      <c r="CQ2099" s="15"/>
      <c r="CR2099" s="15"/>
      <c r="CS2099" s="15"/>
      <c r="CT2099" s="15"/>
      <c r="CU2099" s="15"/>
      <c r="CV2099" s="15"/>
      <c r="CW2099" s="15"/>
      <c r="CX2099" s="15"/>
      <c r="CY2099" s="15"/>
      <c r="CZ2099" s="15"/>
      <c r="DA2099" s="15"/>
      <c r="DB2099" s="16"/>
      <c r="DC2099" s="16"/>
      <c r="DD2099" s="16"/>
      <c r="DE2099" s="16"/>
      <c r="DF2099" s="17"/>
      <c r="DG2099" s="16"/>
      <c r="DH2099" s="16"/>
      <c r="DI2099" s="16"/>
      <c r="DJ2099" s="16"/>
      <c r="DK2099" s="16"/>
      <c r="DL2099" s="16"/>
      <c r="DM2099" s="13"/>
      <c r="DN2099" s="16"/>
      <c r="DO2099" s="16"/>
      <c r="DP2099" s="16"/>
      <c r="DQ2099" s="16"/>
      <c r="DR2099" s="16"/>
      <c r="DS2099" s="16"/>
      <c r="DT2099" s="16"/>
      <c r="DU2099" s="16"/>
      <c r="DV2099" s="16"/>
      <c r="DW2099" s="16"/>
      <c r="DX2099" s="16"/>
      <c r="DY2099" s="16"/>
      <c r="DZ2099" s="17"/>
      <c r="EA2099" s="15"/>
      <c r="EB2099" s="15"/>
      <c r="EC2099" s="15"/>
      <c r="ED2099" s="15"/>
    </row>
    <row r="2100" spans="1:134" ht="15" customHeight="1" x14ac:dyDescent="0.3">
      <c r="A2100" s="12"/>
      <c r="B2100" s="12"/>
      <c r="C2100" s="12"/>
      <c r="D2100" s="12"/>
      <c r="E2100" s="12"/>
      <c r="F2100" s="12"/>
      <c r="G2100" s="12"/>
      <c r="H2100" s="12"/>
      <c r="I2100" s="12"/>
      <c r="J2100" s="12"/>
      <c r="K2100" s="12"/>
      <c r="L2100" s="12"/>
      <c r="M2100" s="12"/>
      <c r="N2100" s="12"/>
      <c r="O2100" s="12"/>
      <c r="P2100" s="12"/>
      <c r="Q2100" s="12"/>
      <c r="R2100" s="12"/>
      <c r="S2100" s="12"/>
      <c r="T2100" s="12"/>
      <c r="U2100" s="12"/>
      <c r="V2100" s="12"/>
      <c r="W2100" s="12"/>
      <c r="X2100" s="12"/>
      <c r="Y2100" s="12"/>
      <c r="Z2100" s="12"/>
      <c r="AA2100" s="12"/>
      <c r="AB2100" s="12"/>
      <c r="AC2100" s="12"/>
      <c r="AD2100" s="12"/>
      <c r="AE2100" s="12"/>
      <c r="AF2100" s="12"/>
      <c r="AG2100" s="12"/>
      <c r="AH2100" s="12"/>
      <c r="AI2100" s="12"/>
      <c r="AJ2100" s="13"/>
      <c r="AK2100" s="12"/>
      <c r="AL2100" s="12"/>
      <c r="AM2100" s="14"/>
      <c r="AN2100" s="12"/>
      <c r="AO2100" s="12"/>
      <c r="AP2100" s="12"/>
      <c r="AQ2100" s="143"/>
      <c r="AR2100" s="12"/>
      <c r="AS2100" s="12"/>
      <c r="AT2100" s="12"/>
      <c r="AU2100" s="12"/>
      <c r="AV2100" s="12"/>
      <c r="AW2100" s="12"/>
      <c r="AX2100" s="12"/>
      <c r="AY2100" s="12"/>
      <c r="AZ2100" s="12"/>
      <c r="BA2100" s="12"/>
      <c r="BB2100" s="14"/>
      <c r="BC2100" s="14"/>
      <c r="BD2100" s="15"/>
      <c r="BE2100" s="137" t="s">
        <v>183</v>
      </c>
      <c r="BF2100" s="146"/>
      <c r="BG2100" s="146"/>
      <c r="BH2100" s="146"/>
      <c r="BI2100" s="146"/>
      <c r="BJ2100" s="146"/>
      <c r="BK2100" s="146"/>
      <c r="BL2100" s="146"/>
      <c r="BM2100" s="146"/>
      <c r="BN2100" s="146"/>
      <c r="BO2100" s="146"/>
      <c r="BP2100" s="146"/>
      <c r="BQ2100" s="146"/>
      <c r="BR2100" s="146"/>
      <c r="BS2100" s="146"/>
      <c r="BT2100" s="146"/>
      <c r="BU2100" s="146"/>
      <c r="BV2100" s="15"/>
      <c r="BW2100" s="15"/>
      <c r="BX2100" s="15"/>
      <c r="BY2100" s="15"/>
      <c r="BZ2100" s="15"/>
      <c r="CA2100" s="15"/>
      <c r="CB2100" s="15"/>
      <c r="CC2100" s="15"/>
      <c r="CD2100" s="15"/>
      <c r="CE2100" s="15"/>
      <c r="CF2100" s="15"/>
      <c r="CG2100" s="15"/>
      <c r="CH2100" s="15"/>
      <c r="CI2100" s="15"/>
      <c r="CJ2100" s="15"/>
      <c r="CK2100" s="15"/>
      <c r="CL2100" s="15"/>
      <c r="CM2100" s="15"/>
      <c r="CN2100" s="15"/>
      <c r="CO2100" s="15"/>
      <c r="CP2100" s="15"/>
      <c r="CQ2100" s="15"/>
      <c r="CR2100" s="15"/>
      <c r="CS2100" s="15"/>
      <c r="CT2100" s="15"/>
      <c r="CU2100" s="15"/>
      <c r="CV2100" s="15"/>
      <c r="CW2100" s="15"/>
      <c r="CX2100" s="15"/>
      <c r="CY2100" s="15"/>
      <c r="CZ2100" s="15"/>
      <c r="DA2100" s="15"/>
      <c r="DB2100" s="16"/>
      <c r="DC2100" s="16"/>
      <c r="DD2100" s="16"/>
      <c r="DE2100" s="16"/>
      <c r="DF2100" s="17"/>
      <c r="DG2100" s="16"/>
      <c r="DH2100" s="16"/>
      <c r="DI2100" s="16"/>
      <c r="DJ2100" s="16"/>
      <c r="DK2100" s="16"/>
      <c r="DL2100" s="16"/>
      <c r="DM2100" s="13"/>
      <c r="DN2100" s="16"/>
      <c r="DO2100" s="16"/>
      <c r="DP2100" s="16"/>
      <c r="DQ2100" s="16"/>
      <c r="DR2100" s="16"/>
      <c r="DS2100" s="16"/>
      <c r="DT2100" s="16"/>
      <c r="DU2100" s="16"/>
      <c r="DV2100" s="16"/>
      <c r="DW2100" s="16"/>
      <c r="DX2100" s="16"/>
      <c r="DY2100" s="16"/>
      <c r="DZ2100" s="17"/>
      <c r="EA2100" s="15"/>
      <c r="EB2100" s="15"/>
      <c r="EC2100" s="15"/>
      <c r="ED2100" s="15"/>
    </row>
    <row r="2101" spans="1:134" ht="15" customHeight="1" x14ac:dyDescent="0.3">
      <c r="A2101" s="12"/>
      <c r="B2101" s="12"/>
      <c r="C2101" s="12"/>
      <c r="D2101" s="12"/>
      <c r="E2101" s="12"/>
      <c r="F2101" s="12"/>
      <c r="G2101" s="12"/>
      <c r="H2101" s="12"/>
      <c r="I2101" s="12"/>
      <c r="J2101" s="12"/>
      <c r="K2101" s="12"/>
      <c r="L2101" s="12"/>
      <c r="M2101" s="12"/>
      <c r="N2101" s="12"/>
      <c r="O2101" s="12"/>
      <c r="P2101" s="12"/>
      <c r="Q2101" s="12"/>
      <c r="R2101" s="12"/>
      <c r="S2101" s="12"/>
      <c r="T2101" s="12"/>
      <c r="U2101" s="12"/>
      <c r="V2101" s="12"/>
      <c r="W2101" s="12"/>
      <c r="X2101" s="12"/>
      <c r="Y2101" s="12"/>
      <c r="Z2101" s="12"/>
      <c r="AA2101" s="12"/>
      <c r="AB2101" s="12"/>
      <c r="AC2101" s="12"/>
      <c r="AD2101" s="12"/>
      <c r="AE2101" s="12"/>
      <c r="AF2101" s="12"/>
      <c r="AG2101" s="12"/>
      <c r="AH2101" s="12"/>
      <c r="AI2101" s="12"/>
      <c r="AJ2101" s="13"/>
      <c r="AK2101" s="12"/>
      <c r="AL2101" s="12"/>
      <c r="AM2101" s="14"/>
      <c r="AN2101" s="12"/>
      <c r="AO2101" s="12"/>
      <c r="AP2101" s="12"/>
      <c r="AQ2101" s="143"/>
      <c r="AR2101" s="12"/>
      <c r="AS2101" s="12"/>
      <c r="AT2101" s="12"/>
      <c r="AU2101" s="12"/>
      <c r="AV2101" s="12"/>
      <c r="AW2101" s="12"/>
      <c r="AX2101" s="12"/>
      <c r="AY2101" s="12"/>
      <c r="AZ2101" s="12"/>
      <c r="BA2101" s="12"/>
      <c r="BB2101" s="14"/>
      <c r="BC2101" s="14"/>
      <c r="BD2101" s="15"/>
      <c r="BE2101" s="137" t="s">
        <v>183</v>
      </c>
      <c r="BF2101" s="146"/>
      <c r="BG2101" s="146"/>
      <c r="BH2101" s="146"/>
      <c r="BI2101" s="146"/>
      <c r="BJ2101" s="146"/>
      <c r="BK2101" s="146"/>
      <c r="BL2101" s="146"/>
      <c r="BM2101" s="146"/>
      <c r="BN2101" s="146"/>
      <c r="BO2101" s="146"/>
      <c r="BP2101" s="146"/>
      <c r="BQ2101" s="146"/>
      <c r="BR2101" s="146"/>
      <c r="BS2101" s="146"/>
      <c r="BT2101" s="146"/>
      <c r="BU2101" s="146"/>
      <c r="BV2101" s="15"/>
      <c r="BW2101" s="15"/>
      <c r="BX2101" s="15"/>
      <c r="BY2101" s="15"/>
      <c r="BZ2101" s="15"/>
      <c r="CA2101" s="15"/>
      <c r="CB2101" s="15"/>
      <c r="CC2101" s="15"/>
      <c r="CD2101" s="15"/>
      <c r="CE2101" s="15"/>
      <c r="CF2101" s="15"/>
      <c r="CG2101" s="15"/>
      <c r="CH2101" s="15"/>
      <c r="CI2101" s="15"/>
      <c r="CJ2101" s="15"/>
      <c r="CK2101" s="15"/>
      <c r="CL2101" s="15"/>
      <c r="CM2101" s="15"/>
      <c r="CN2101" s="15"/>
      <c r="CO2101" s="15"/>
      <c r="CP2101" s="15"/>
      <c r="CQ2101" s="15"/>
      <c r="CR2101" s="15"/>
      <c r="CS2101" s="15"/>
      <c r="CT2101" s="15"/>
      <c r="CU2101" s="15"/>
      <c r="CV2101" s="15"/>
      <c r="CW2101" s="15"/>
      <c r="CX2101" s="15"/>
      <c r="CY2101" s="15"/>
      <c r="CZ2101" s="15"/>
      <c r="DA2101" s="15"/>
      <c r="DB2101" s="16"/>
      <c r="DC2101" s="16"/>
      <c r="DD2101" s="16"/>
      <c r="DE2101" s="16"/>
      <c r="DF2101" s="17"/>
      <c r="DG2101" s="16"/>
      <c r="DH2101" s="16"/>
      <c r="DI2101" s="16"/>
      <c r="DJ2101" s="16"/>
      <c r="DK2101" s="16"/>
      <c r="DL2101" s="16"/>
      <c r="DM2101" s="13"/>
      <c r="DN2101" s="16"/>
      <c r="DO2101" s="16"/>
      <c r="DP2101" s="16"/>
      <c r="DQ2101" s="16"/>
      <c r="DR2101" s="16"/>
      <c r="DS2101" s="16"/>
      <c r="DT2101" s="16"/>
      <c r="DU2101" s="16"/>
      <c r="DV2101" s="16"/>
      <c r="DW2101" s="16"/>
      <c r="DX2101" s="16"/>
      <c r="DY2101" s="16"/>
      <c r="DZ2101" s="17"/>
      <c r="EA2101" s="15"/>
      <c r="EB2101" s="15"/>
      <c r="EC2101" s="15"/>
      <c r="ED2101" s="15"/>
    </row>
    <row r="2102" spans="1:134" ht="15" customHeight="1" x14ac:dyDescent="0.3">
      <c r="A2102" s="12"/>
      <c r="B2102" s="12"/>
      <c r="C2102" s="12"/>
      <c r="D2102" s="12"/>
      <c r="E2102" s="12"/>
      <c r="F2102" s="12"/>
      <c r="G2102" s="12"/>
      <c r="H2102" s="12"/>
      <c r="I2102" s="12"/>
      <c r="J2102" s="12"/>
      <c r="K2102" s="12"/>
      <c r="L2102" s="12"/>
      <c r="M2102" s="12"/>
      <c r="N2102" s="12"/>
      <c r="O2102" s="12"/>
      <c r="P2102" s="12"/>
      <c r="Q2102" s="12"/>
      <c r="R2102" s="12"/>
      <c r="S2102" s="12"/>
      <c r="T2102" s="12"/>
      <c r="U2102" s="12"/>
      <c r="V2102" s="12"/>
      <c r="W2102" s="12"/>
      <c r="X2102" s="12"/>
      <c r="Y2102" s="12"/>
      <c r="Z2102" s="12"/>
      <c r="AA2102" s="12"/>
      <c r="AB2102" s="12"/>
      <c r="AC2102" s="12"/>
      <c r="AD2102" s="12"/>
      <c r="AE2102" s="12"/>
      <c r="AF2102" s="12"/>
      <c r="AG2102" s="12"/>
      <c r="AH2102" s="12"/>
      <c r="AI2102" s="12"/>
      <c r="AJ2102" s="13"/>
      <c r="AK2102" s="12"/>
      <c r="AL2102" s="12"/>
      <c r="AM2102" s="14"/>
      <c r="AN2102" s="12"/>
      <c r="AO2102" s="12"/>
      <c r="AP2102" s="12"/>
      <c r="AQ2102" s="143"/>
      <c r="AR2102" s="12"/>
      <c r="AS2102" s="12"/>
      <c r="AT2102" s="12"/>
      <c r="AU2102" s="12"/>
      <c r="AV2102" s="12"/>
      <c r="AW2102" s="12"/>
      <c r="AX2102" s="12"/>
      <c r="AY2102" s="12"/>
      <c r="AZ2102" s="12"/>
      <c r="BA2102" s="12"/>
      <c r="BB2102" s="14"/>
      <c r="BC2102" s="14"/>
      <c r="BD2102" s="15"/>
      <c r="BE2102" s="137" t="s">
        <v>183</v>
      </c>
      <c r="BF2102" s="146"/>
      <c r="BG2102" s="146"/>
      <c r="BH2102" s="146"/>
      <c r="BI2102" s="146"/>
      <c r="BJ2102" s="146"/>
      <c r="BK2102" s="146"/>
      <c r="BL2102" s="146"/>
      <c r="BM2102" s="146"/>
      <c r="BN2102" s="146"/>
      <c r="BO2102" s="146"/>
      <c r="BP2102" s="146"/>
      <c r="BQ2102" s="146"/>
      <c r="BR2102" s="146"/>
      <c r="BS2102" s="146"/>
      <c r="BT2102" s="146"/>
      <c r="BU2102" s="146"/>
      <c r="BV2102" s="15"/>
      <c r="BW2102" s="15"/>
      <c r="BX2102" s="15"/>
      <c r="BY2102" s="15"/>
      <c r="BZ2102" s="15"/>
      <c r="CA2102" s="15"/>
      <c r="CB2102" s="15"/>
      <c r="CC2102" s="15"/>
      <c r="CD2102" s="15"/>
      <c r="CE2102" s="15"/>
      <c r="CF2102" s="15"/>
      <c r="CG2102" s="15"/>
      <c r="CH2102" s="15"/>
      <c r="CI2102" s="15"/>
      <c r="CJ2102" s="15"/>
      <c r="CK2102" s="15"/>
      <c r="CL2102" s="15"/>
      <c r="CM2102" s="15"/>
      <c r="CN2102" s="15"/>
      <c r="CO2102" s="15"/>
      <c r="CP2102" s="15"/>
      <c r="CQ2102" s="15"/>
      <c r="CR2102" s="15"/>
      <c r="CS2102" s="15"/>
      <c r="CT2102" s="15"/>
      <c r="CU2102" s="15"/>
      <c r="CV2102" s="15"/>
      <c r="CW2102" s="15"/>
      <c r="CX2102" s="15"/>
      <c r="CY2102" s="15"/>
      <c r="CZ2102" s="15"/>
      <c r="DA2102" s="15"/>
      <c r="DB2102" s="16"/>
      <c r="DC2102" s="16"/>
      <c r="DD2102" s="16"/>
      <c r="DE2102" s="16"/>
      <c r="DF2102" s="17"/>
      <c r="DG2102" s="16"/>
      <c r="DH2102" s="16"/>
      <c r="DI2102" s="16"/>
      <c r="DJ2102" s="16"/>
      <c r="DK2102" s="16"/>
      <c r="DL2102" s="16"/>
      <c r="DM2102" s="13"/>
      <c r="DN2102" s="16"/>
      <c r="DO2102" s="16"/>
      <c r="DP2102" s="16"/>
      <c r="DQ2102" s="16"/>
      <c r="DR2102" s="16"/>
      <c r="DS2102" s="16"/>
      <c r="DT2102" s="16"/>
      <c r="DU2102" s="16"/>
      <c r="DV2102" s="16"/>
      <c r="DW2102" s="16"/>
      <c r="DX2102" s="16"/>
      <c r="DY2102" s="16"/>
      <c r="DZ2102" s="17"/>
      <c r="EA2102" s="15"/>
      <c r="EB2102" s="15"/>
      <c r="EC2102" s="15"/>
      <c r="ED2102" s="15"/>
    </row>
    <row r="2103" spans="1:134" ht="15" customHeight="1" x14ac:dyDescent="0.3">
      <c r="A2103" s="12"/>
      <c r="B2103" s="12"/>
      <c r="C2103" s="12"/>
      <c r="D2103" s="12"/>
      <c r="E2103" s="12"/>
      <c r="F2103" s="12"/>
      <c r="G2103" s="12"/>
      <c r="H2103" s="12"/>
      <c r="I2103" s="12"/>
      <c r="J2103" s="12"/>
      <c r="K2103" s="12"/>
      <c r="L2103" s="12"/>
      <c r="M2103" s="12"/>
      <c r="N2103" s="12"/>
      <c r="O2103" s="12"/>
      <c r="P2103" s="12"/>
      <c r="Q2103" s="12"/>
      <c r="R2103" s="12"/>
      <c r="S2103" s="12"/>
      <c r="T2103" s="12"/>
      <c r="U2103" s="12"/>
      <c r="V2103" s="12"/>
      <c r="W2103" s="12"/>
      <c r="X2103" s="12"/>
      <c r="Y2103" s="12"/>
      <c r="Z2103" s="12"/>
      <c r="AA2103" s="12"/>
      <c r="AB2103" s="12"/>
      <c r="AC2103" s="12"/>
      <c r="AD2103" s="12"/>
      <c r="AE2103" s="12"/>
      <c r="AF2103" s="12"/>
      <c r="AG2103" s="12"/>
      <c r="AH2103" s="12"/>
      <c r="AI2103" s="12"/>
      <c r="AJ2103" s="13"/>
      <c r="AK2103" s="12"/>
      <c r="AL2103" s="12"/>
      <c r="AM2103" s="14"/>
      <c r="AN2103" s="12"/>
      <c r="AO2103" s="12"/>
      <c r="AP2103" s="12"/>
      <c r="AQ2103" s="143"/>
      <c r="AR2103" s="12"/>
      <c r="AS2103" s="12"/>
      <c r="AT2103" s="12"/>
      <c r="AU2103" s="12"/>
      <c r="AV2103" s="12"/>
      <c r="AW2103" s="12"/>
      <c r="AX2103" s="12"/>
      <c r="AY2103" s="12"/>
      <c r="AZ2103" s="12"/>
      <c r="BA2103" s="12"/>
      <c r="BB2103" s="14"/>
      <c r="BC2103" s="14"/>
      <c r="BD2103" s="15"/>
      <c r="BE2103" s="137" t="s">
        <v>183</v>
      </c>
      <c r="BF2103" s="146"/>
      <c r="BG2103" s="146"/>
      <c r="BH2103" s="146"/>
      <c r="BI2103" s="146"/>
      <c r="BJ2103" s="146"/>
      <c r="BK2103" s="146"/>
      <c r="BL2103" s="146"/>
      <c r="BM2103" s="146"/>
      <c r="BN2103" s="146"/>
      <c r="BO2103" s="146"/>
      <c r="BP2103" s="146"/>
      <c r="BQ2103" s="146"/>
      <c r="BR2103" s="146"/>
      <c r="BS2103" s="146"/>
      <c r="BT2103" s="146"/>
      <c r="BU2103" s="146"/>
      <c r="BV2103" s="15"/>
      <c r="BW2103" s="15"/>
      <c r="BX2103" s="15"/>
      <c r="BY2103" s="15"/>
      <c r="BZ2103" s="15"/>
      <c r="CA2103" s="15"/>
      <c r="CB2103" s="15"/>
      <c r="CC2103" s="15"/>
      <c r="CD2103" s="15"/>
      <c r="CE2103" s="15"/>
      <c r="CF2103" s="15"/>
      <c r="CG2103" s="15"/>
      <c r="CH2103" s="15"/>
      <c r="CI2103" s="15"/>
      <c r="CJ2103" s="15"/>
      <c r="CK2103" s="15"/>
      <c r="CL2103" s="15"/>
      <c r="CM2103" s="15"/>
      <c r="CN2103" s="15"/>
      <c r="CO2103" s="15"/>
      <c r="CP2103" s="15"/>
      <c r="CQ2103" s="15"/>
      <c r="CR2103" s="15"/>
      <c r="CS2103" s="15"/>
      <c r="CT2103" s="15"/>
      <c r="CU2103" s="15"/>
      <c r="CV2103" s="15"/>
      <c r="CW2103" s="15"/>
      <c r="CX2103" s="15"/>
      <c r="CY2103" s="15"/>
      <c r="CZ2103" s="15"/>
      <c r="DA2103" s="15"/>
      <c r="DB2103" s="16"/>
      <c r="DC2103" s="16"/>
      <c r="DD2103" s="16"/>
      <c r="DE2103" s="16"/>
      <c r="DF2103" s="17"/>
      <c r="DG2103" s="16"/>
      <c r="DH2103" s="16"/>
      <c r="DI2103" s="16"/>
      <c r="DJ2103" s="16"/>
      <c r="DK2103" s="16"/>
      <c r="DL2103" s="16"/>
      <c r="DM2103" s="13"/>
      <c r="DN2103" s="16"/>
      <c r="DO2103" s="16"/>
      <c r="DP2103" s="16"/>
      <c r="DQ2103" s="16"/>
      <c r="DR2103" s="16"/>
      <c r="DS2103" s="16"/>
      <c r="DT2103" s="16"/>
      <c r="DU2103" s="16"/>
      <c r="DV2103" s="16"/>
      <c r="DW2103" s="16"/>
      <c r="DX2103" s="16"/>
      <c r="DY2103" s="16"/>
      <c r="DZ2103" s="17"/>
      <c r="EA2103" s="15"/>
      <c r="EB2103" s="15"/>
      <c r="EC2103" s="15"/>
      <c r="ED2103" s="15"/>
    </row>
    <row r="2104" spans="1:134" x14ac:dyDescent="0.3">
      <c r="A2104" s="12"/>
      <c r="B2104" s="12"/>
      <c r="C2104" s="12"/>
      <c r="D2104" s="12"/>
      <c r="E2104" s="12"/>
      <c r="F2104" s="12"/>
      <c r="G2104" s="12"/>
      <c r="H2104" s="12"/>
      <c r="I2104" s="12"/>
      <c r="J2104" s="12"/>
      <c r="K2104" s="12"/>
      <c r="L2104" s="12"/>
      <c r="M2104" s="12"/>
      <c r="N2104" s="12"/>
      <c r="O2104" s="12"/>
      <c r="P2104" s="12"/>
      <c r="Q2104" s="12"/>
      <c r="R2104" s="12"/>
      <c r="S2104" s="12"/>
      <c r="T2104" s="12"/>
      <c r="U2104" s="12"/>
      <c r="V2104" s="12"/>
      <c r="W2104" s="12"/>
      <c r="X2104" s="12"/>
      <c r="Y2104" s="12"/>
      <c r="Z2104" s="12"/>
      <c r="AA2104" s="12"/>
      <c r="AB2104" s="12"/>
      <c r="AC2104" s="12"/>
      <c r="AD2104" s="12"/>
      <c r="AE2104" s="12"/>
      <c r="AF2104" s="12"/>
      <c r="AG2104" s="12"/>
      <c r="AH2104" s="12"/>
      <c r="AI2104" s="12"/>
      <c r="AJ2104" s="13"/>
      <c r="AK2104" s="12"/>
      <c r="AL2104" s="12"/>
      <c r="AM2104" s="14"/>
      <c r="AN2104" s="12"/>
      <c r="AO2104" s="12"/>
      <c r="AP2104" s="12"/>
      <c r="AQ2104" s="143"/>
      <c r="AR2104" s="12"/>
      <c r="AS2104" s="12"/>
      <c r="AT2104" s="12"/>
      <c r="AU2104" s="12"/>
      <c r="AV2104" s="12"/>
      <c r="AW2104" s="12"/>
      <c r="AX2104" s="12"/>
      <c r="AY2104" s="12"/>
      <c r="AZ2104" s="12"/>
      <c r="BA2104" s="12"/>
      <c r="BB2104" s="14"/>
      <c r="BC2104" s="14"/>
      <c r="BD2104" s="15"/>
      <c r="BE2104" s="137" t="s">
        <v>183</v>
      </c>
      <c r="BF2104" s="146"/>
      <c r="BG2104" s="146"/>
      <c r="BH2104" s="146"/>
      <c r="BI2104" s="146"/>
      <c r="BJ2104" s="146"/>
      <c r="BK2104" s="146"/>
      <c r="BL2104" s="146"/>
      <c r="BM2104" s="146"/>
      <c r="BN2104" s="146"/>
      <c r="BO2104" s="146"/>
      <c r="BP2104" s="146"/>
      <c r="BQ2104" s="146"/>
      <c r="BR2104" s="146"/>
      <c r="BS2104" s="146"/>
      <c r="BT2104" s="146"/>
      <c r="BU2104" s="146"/>
      <c r="BV2104" s="15"/>
      <c r="BW2104" s="15"/>
      <c r="BX2104" s="15"/>
      <c r="BY2104" s="15"/>
      <c r="BZ2104" s="15"/>
      <c r="CA2104" s="15"/>
      <c r="CB2104" s="15"/>
      <c r="CC2104" s="15"/>
      <c r="CD2104" s="15"/>
      <c r="CE2104" s="15"/>
      <c r="CF2104" s="15"/>
      <c r="CG2104" s="15"/>
      <c r="CH2104" s="15"/>
      <c r="CI2104" s="15"/>
      <c r="CJ2104" s="15"/>
      <c r="CK2104" s="15"/>
      <c r="CL2104" s="15"/>
      <c r="CM2104" s="15"/>
      <c r="CN2104" s="15"/>
      <c r="CO2104" s="15"/>
      <c r="CP2104" s="15"/>
      <c r="CQ2104" s="15"/>
      <c r="CR2104" s="15"/>
      <c r="CS2104" s="15"/>
      <c r="CT2104" s="15"/>
      <c r="CU2104" s="15"/>
      <c r="CV2104" s="15"/>
      <c r="CW2104" s="15"/>
      <c r="CX2104" s="15"/>
      <c r="CY2104" s="15"/>
      <c r="CZ2104" s="15"/>
      <c r="DA2104" s="15"/>
      <c r="DB2104" s="16"/>
      <c r="DC2104" s="16"/>
      <c r="DD2104" s="16"/>
      <c r="DE2104" s="16"/>
      <c r="DF2104" s="17"/>
      <c r="DG2104" s="16"/>
      <c r="DH2104" s="16"/>
      <c r="DI2104" s="16"/>
      <c r="DJ2104" s="16"/>
      <c r="DK2104" s="16"/>
      <c r="DL2104" s="16"/>
      <c r="DM2104" s="13"/>
      <c r="DN2104" s="16"/>
      <c r="DO2104" s="16"/>
      <c r="DP2104" s="16"/>
      <c r="DQ2104" s="16"/>
      <c r="DR2104" s="16"/>
      <c r="DS2104" s="16"/>
      <c r="DT2104" s="16"/>
      <c r="DU2104" s="16"/>
      <c r="DV2104" s="16"/>
      <c r="DW2104" s="16"/>
      <c r="DX2104" s="16"/>
      <c r="DY2104" s="16"/>
      <c r="DZ2104" s="17"/>
      <c r="EA2104" s="15"/>
      <c r="EB2104" s="15"/>
      <c r="EC2104" s="15"/>
      <c r="ED2104" s="15"/>
    </row>
    <row r="2105" spans="1:134" x14ac:dyDescent="0.3">
      <c r="A2105" s="12"/>
      <c r="B2105" s="12"/>
      <c r="C2105" s="12"/>
      <c r="D2105" s="12"/>
      <c r="E2105" s="12"/>
      <c r="F2105" s="12"/>
      <c r="G2105" s="12"/>
      <c r="H2105" s="12"/>
      <c r="I2105" s="12"/>
      <c r="J2105" s="12"/>
      <c r="K2105" s="12"/>
      <c r="L2105" s="12"/>
      <c r="M2105" s="12"/>
      <c r="N2105" s="12"/>
      <c r="O2105" s="12"/>
      <c r="P2105" s="12"/>
      <c r="Q2105" s="12"/>
      <c r="R2105" s="12"/>
      <c r="S2105" s="12"/>
      <c r="T2105" s="12"/>
      <c r="U2105" s="12"/>
      <c r="V2105" s="12"/>
      <c r="W2105" s="12"/>
      <c r="X2105" s="12"/>
      <c r="Y2105" s="12"/>
      <c r="Z2105" s="12"/>
      <c r="AA2105" s="12"/>
      <c r="AB2105" s="12"/>
      <c r="AC2105" s="12"/>
      <c r="AD2105" s="12"/>
      <c r="AE2105" s="12"/>
      <c r="AF2105" s="12"/>
      <c r="AG2105" s="12"/>
      <c r="AH2105" s="12"/>
      <c r="AI2105" s="12"/>
      <c r="AJ2105" s="13"/>
      <c r="AK2105" s="12"/>
      <c r="AL2105" s="12"/>
      <c r="AM2105" s="14"/>
      <c r="AN2105" s="12"/>
      <c r="AO2105" s="12"/>
      <c r="AP2105" s="12"/>
      <c r="AQ2105" s="143"/>
      <c r="AR2105" s="12"/>
      <c r="AS2105" s="12"/>
      <c r="AT2105" s="12"/>
      <c r="AU2105" s="12"/>
      <c r="AV2105" s="12"/>
      <c r="AW2105" s="12"/>
      <c r="AX2105" s="12"/>
      <c r="AY2105" s="12"/>
      <c r="AZ2105" s="12"/>
      <c r="BA2105" s="12"/>
      <c r="BB2105" s="14"/>
      <c r="BC2105" s="14"/>
      <c r="BD2105" s="15"/>
      <c r="BE2105" s="137" t="s">
        <v>183</v>
      </c>
      <c r="BF2105" s="146"/>
      <c r="BG2105" s="146"/>
      <c r="BH2105" s="146"/>
      <c r="BI2105" s="146"/>
      <c r="BJ2105" s="146"/>
      <c r="BK2105" s="146"/>
      <c r="BL2105" s="146"/>
      <c r="BM2105" s="146"/>
      <c r="BN2105" s="146"/>
      <c r="BO2105" s="146"/>
      <c r="BP2105" s="146"/>
      <c r="BQ2105" s="146"/>
      <c r="BR2105" s="146"/>
      <c r="BS2105" s="146"/>
      <c r="BT2105" s="146"/>
      <c r="BU2105" s="146"/>
      <c r="BV2105" s="15"/>
      <c r="BW2105" s="15"/>
      <c r="BX2105" s="15"/>
      <c r="BY2105" s="15"/>
      <c r="BZ2105" s="15"/>
      <c r="CA2105" s="15"/>
      <c r="CB2105" s="15"/>
      <c r="CC2105" s="15"/>
      <c r="CD2105" s="15"/>
      <c r="CE2105" s="15"/>
      <c r="CF2105" s="15"/>
      <c r="CG2105" s="15"/>
      <c r="CH2105" s="15"/>
      <c r="CI2105" s="15"/>
      <c r="CJ2105" s="15"/>
      <c r="CK2105" s="15"/>
      <c r="CL2105" s="15"/>
      <c r="CM2105" s="15"/>
      <c r="CN2105" s="15"/>
      <c r="CO2105" s="15"/>
      <c r="CP2105" s="15"/>
      <c r="CQ2105" s="15"/>
      <c r="CR2105" s="15"/>
      <c r="CS2105" s="15"/>
      <c r="CT2105" s="15"/>
      <c r="CU2105" s="15"/>
      <c r="CV2105" s="15"/>
      <c r="CW2105" s="15"/>
      <c r="CX2105" s="15"/>
      <c r="CY2105" s="15"/>
      <c r="CZ2105" s="15"/>
      <c r="DA2105" s="15"/>
      <c r="DB2105" s="16"/>
      <c r="DC2105" s="16"/>
      <c r="DD2105" s="16"/>
      <c r="DE2105" s="16"/>
      <c r="DF2105" s="17"/>
      <c r="DG2105" s="16"/>
      <c r="DH2105" s="16"/>
      <c r="DI2105" s="16"/>
      <c r="DJ2105" s="16"/>
      <c r="DK2105" s="16"/>
      <c r="DL2105" s="16"/>
      <c r="DM2105" s="13"/>
      <c r="DN2105" s="16"/>
      <c r="DO2105" s="16"/>
      <c r="DP2105" s="16"/>
      <c r="DQ2105" s="16"/>
      <c r="DR2105" s="16"/>
      <c r="DS2105" s="16"/>
      <c r="DT2105" s="16"/>
      <c r="DU2105" s="16"/>
      <c r="DV2105" s="16"/>
      <c r="DW2105" s="16"/>
      <c r="DX2105" s="16"/>
      <c r="DY2105" s="16"/>
      <c r="DZ2105" s="17"/>
      <c r="EA2105" s="15"/>
      <c r="EB2105" s="15"/>
      <c r="EC2105" s="15"/>
      <c r="ED2105" s="15"/>
    </row>
    <row r="2106" spans="1:134" x14ac:dyDescent="0.3">
      <c r="A2106" s="12"/>
      <c r="B2106" s="12"/>
      <c r="C2106" s="12"/>
      <c r="D2106" s="12"/>
      <c r="E2106" s="12"/>
      <c r="F2106" s="12"/>
      <c r="G2106" s="12"/>
      <c r="H2106" s="12"/>
      <c r="I2106" s="12"/>
      <c r="J2106" s="12"/>
      <c r="K2106" s="12"/>
      <c r="L2106" s="12"/>
      <c r="M2106" s="12"/>
      <c r="N2106" s="12"/>
      <c r="O2106" s="12"/>
      <c r="P2106" s="12"/>
      <c r="Q2106" s="12"/>
      <c r="R2106" s="12"/>
      <c r="S2106" s="12"/>
      <c r="T2106" s="12"/>
      <c r="U2106" s="12"/>
      <c r="V2106" s="12"/>
      <c r="W2106" s="12"/>
      <c r="X2106" s="12"/>
      <c r="Y2106" s="12"/>
      <c r="Z2106" s="12"/>
      <c r="AA2106" s="12"/>
      <c r="AB2106" s="12"/>
      <c r="AC2106" s="12"/>
      <c r="AD2106" s="12"/>
      <c r="AE2106" s="12"/>
      <c r="AF2106" s="12"/>
      <c r="AG2106" s="12"/>
      <c r="AH2106" s="12"/>
      <c r="AI2106" s="12"/>
      <c r="AJ2106" s="13"/>
      <c r="AK2106" s="12"/>
      <c r="AL2106" s="12"/>
      <c r="AM2106" s="14"/>
      <c r="AN2106" s="12"/>
      <c r="AO2106" s="12"/>
      <c r="AP2106" s="12"/>
      <c r="AQ2106" s="143"/>
      <c r="AR2106" s="12"/>
      <c r="AS2106" s="12"/>
      <c r="AT2106" s="12"/>
      <c r="AU2106" s="12"/>
      <c r="AV2106" s="12"/>
      <c r="AW2106" s="12"/>
      <c r="AX2106" s="12"/>
      <c r="AY2106" s="12"/>
      <c r="AZ2106" s="12"/>
      <c r="BA2106" s="12"/>
      <c r="BB2106" s="14"/>
      <c r="BC2106" s="14"/>
      <c r="BD2106" s="15"/>
      <c r="BE2106" s="137" t="s">
        <v>183</v>
      </c>
      <c r="BF2106" s="146"/>
      <c r="BG2106" s="146"/>
      <c r="BH2106" s="146"/>
      <c r="BI2106" s="146"/>
      <c r="BJ2106" s="146"/>
      <c r="BK2106" s="146"/>
      <c r="BL2106" s="146"/>
      <c r="BM2106" s="146"/>
      <c r="BN2106" s="146"/>
      <c r="BO2106" s="146"/>
      <c r="BP2106" s="146"/>
      <c r="BQ2106" s="146"/>
      <c r="BR2106" s="146"/>
      <c r="BS2106" s="146"/>
      <c r="BT2106" s="146"/>
      <c r="BU2106" s="146"/>
      <c r="BV2106" s="15"/>
      <c r="BW2106" s="15"/>
      <c r="BX2106" s="15"/>
      <c r="BY2106" s="15"/>
      <c r="BZ2106" s="15"/>
      <c r="CA2106" s="15"/>
      <c r="CB2106" s="15"/>
      <c r="CC2106" s="15"/>
      <c r="CD2106" s="15"/>
      <c r="CE2106" s="15"/>
      <c r="CF2106" s="15"/>
      <c r="CG2106" s="15"/>
      <c r="CH2106" s="15"/>
      <c r="CI2106" s="15"/>
      <c r="CJ2106" s="15"/>
      <c r="CK2106" s="15"/>
      <c r="CL2106" s="15"/>
      <c r="CM2106" s="15"/>
      <c r="CN2106" s="15"/>
      <c r="CO2106" s="15"/>
      <c r="CP2106" s="15"/>
      <c r="CQ2106" s="15"/>
      <c r="CR2106" s="15"/>
      <c r="CS2106" s="15"/>
      <c r="CT2106" s="15"/>
      <c r="CU2106" s="15"/>
      <c r="CV2106" s="15"/>
      <c r="CW2106" s="15"/>
      <c r="CX2106" s="15"/>
      <c r="CY2106" s="15"/>
      <c r="CZ2106" s="15"/>
      <c r="DA2106" s="15"/>
      <c r="DB2106" s="16"/>
      <c r="DC2106" s="16"/>
      <c r="DD2106" s="16"/>
      <c r="DE2106" s="16"/>
      <c r="DF2106" s="17"/>
      <c r="DG2106" s="16"/>
      <c r="DH2106" s="16"/>
      <c r="DI2106" s="16"/>
      <c r="DJ2106" s="16"/>
      <c r="DK2106" s="16"/>
      <c r="DL2106" s="16"/>
      <c r="DM2106" s="13"/>
      <c r="DN2106" s="16"/>
      <c r="DO2106" s="16"/>
      <c r="DP2106" s="16"/>
      <c r="DQ2106" s="16"/>
      <c r="DR2106" s="16"/>
      <c r="DS2106" s="16"/>
      <c r="DT2106" s="16"/>
      <c r="DU2106" s="16"/>
      <c r="DV2106" s="16"/>
      <c r="DW2106" s="16"/>
      <c r="DX2106" s="16"/>
      <c r="DY2106" s="16"/>
      <c r="DZ2106" s="17"/>
      <c r="EA2106" s="15"/>
      <c r="EB2106" s="15"/>
      <c r="EC2106" s="15"/>
      <c r="ED2106" s="15"/>
    </row>
    <row r="2107" spans="1:134" x14ac:dyDescent="0.3">
      <c r="A2107" s="12"/>
      <c r="B2107" s="12"/>
      <c r="C2107" s="12"/>
      <c r="D2107" s="12"/>
      <c r="E2107" s="12"/>
      <c r="F2107" s="12"/>
      <c r="G2107" s="12"/>
      <c r="H2107" s="12"/>
      <c r="I2107" s="12"/>
      <c r="J2107" s="12"/>
      <c r="K2107" s="12"/>
      <c r="L2107" s="12"/>
      <c r="M2107" s="12"/>
      <c r="N2107" s="12"/>
      <c r="O2107" s="12"/>
      <c r="P2107" s="12"/>
      <c r="Q2107" s="12"/>
      <c r="R2107" s="12"/>
      <c r="S2107" s="12"/>
      <c r="T2107" s="12"/>
      <c r="U2107" s="12"/>
      <c r="V2107" s="12"/>
      <c r="W2107" s="12"/>
      <c r="X2107" s="12"/>
      <c r="Y2107" s="12"/>
      <c r="Z2107" s="12"/>
      <c r="AA2107" s="12"/>
      <c r="AB2107" s="12"/>
      <c r="AC2107" s="12"/>
      <c r="AD2107" s="12"/>
      <c r="AE2107" s="12"/>
      <c r="AF2107" s="12"/>
      <c r="AG2107" s="12"/>
      <c r="AH2107" s="12"/>
      <c r="AI2107" s="12"/>
      <c r="AJ2107" s="13"/>
      <c r="AK2107" s="12"/>
      <c r="AL2107" s="12"/>
      <c r="AM2107" s="14"/>
      <c r="AN2107" s="12"/>
      <c r="AO2107" s="12"/>
      <c r="AP2107" s="12"/>
      <c r="AQ2107" s="143"/>
      <c r="AR2107" s="12"/>
      <c r="AS2107" s="12"/>
      <c r="AT2107" s="12"/>
      <c r="AU2107" s="12"/>
      <c r="AV2107" s="12"/>
      <c r="AW2107" s="12"/>
      <c r="AX2107" s="12"/>
      <c r="AY2107" s="12"/>
      <c r="AZ2107" s="12"/>
      <c r="BA2107" s="12"/>
      <c r="BB2107" s="14"/>
      <c r="BC2107" s="14"/>
      <c r="BD2107" s="15"/>
      <c r="BE2107" s="137" t="s">
        <v>183</v>
      </c>
      <c r="BF2107" s="146"/>
      <c r="BG2107" s="146"/>
      <c r="BH2107" s="146"/>
      <c r="BI2107" s="146"/>
      <c r="BJ2107" s="146"/>
      <c r="BK2107" s="146"/>
      <c r="BL2107" s="146"/>
      <c r="BM2107" s="146"/>
      <c r="BN2107" s="146"/>
      <c r="BO2107" s="146"/>
      <c r="BP2107" s="146"/>
      <c r="BQ2107" s="146"/>
      <c r="BR2107" s="146"/>
      <c r="BS2107" s="146"/>
      <c r="BT2107" s="146"/>
      <c r="BU2107" s="146"/>
      <c r="BV2107" s="15"/>
      <c r="BW2107" s="15"/>
      <c r="BX2107" s="15"/>
      <c r="BY2107" s="15"/>
      <c r="BZ2107" s="15"/>
      <c r="CA2107" s="15"/>
      <c r="CB2107" s="15"/>
      <c r="CC2107" s="15"/>
      <c r="CD2107" s="15"/>
      <c r="CE2107" s="15"/>
      <c r="CF2107" s="15"/>
      <c r="CG2107" s="15"/>
      <c r="CH2107" s="15"/>
      <c r="CI2107" s="15"/>
      <c r="CJ2107" s="15"/>
      <c r="CK2107" s="15"/>
      <c r="CL2107" s="15"/>
      <c r="CM2107" s="15"/>
      <c r="CN2107" s="15"/>
      <c r="CO2107" s="15"/>
      <c r="CP2107" s="15"/>
      <c r="CQ2107" s="15"/>
      <c r="CR2107" s="15"/>
      <c r="CS2107" s="15"/>
      <c r="CT2107" s="15"/>
      <c r="CU2107" s="15"/>
      <c r="CV2107" s="15"/>
      <c r="CW2107" s="15"/>
      <c r="CX2107" s="15"/>
      <c r="CY2107" s="15"/>
      <c r="CZ2107" s="15"/>
      <c r="DA2107" s="15"/>
      <c r="DB2107" s="16"/>
      <c r="DC2107" s="16"/>
      <c r="DD2107" s="16"/>
      <c r="DE2107" s="16"/>
      <c r="DF2107" s="17"/>
      <c r="DG2107" s="16"/>
      <c r="DH2107" s="16"/>
      <c r="DI2107" s="16"/>
      <c r="DJ2107" s="16"/>
      <c r="DK2107" s="16"/>
      <c r="DL2107" s="16"/>
      <c r="DM2107" s="13"/>
      <c r="DN2107" s="16"/>
      <c r="DO2107" s="16"/>
      <c r="DP2107" s="16"/>
      <c r="DQ2107" s="16"/>
      <c r="DR2107" s="16"/>
      <c r="DS2107" s="16"/>
      <c r="DT2107" s="16"/>
      <c r="DU2107" s="16"/>
      <c r="DV2107" s="16"/>
      <c r="DW2107" s="16"/>
      <c r="DX2107" s="16"/>
      <c r="DY2107" s="16"/>
      <c r="DZ2107" s="17"/>
      <c r="EA2107" s="15"/>
      <c r="EB2107" s="15"/>
      <c r="EC2107" s="15"/>
      <c r="ED2107" s="15"/>
    </row>
    <row r="2108" spans="1:134" x14ac:dyDescent="0.3">
      <c r="A2108" s="12"/>
      <c r="B2108" s="12"/>
      <c r="C2108" s="12"/>
      <c r="D2108" s="12"/>
      <c r="E2108" s="12"/>
      <c r="F2108" s="12"/>
      <c r="G2108" s="12"/>
      <c r="H2108" s="12"/>
      <c r="I2108" s="12"/>
      <c r="J2108" s="12"/>
      <c r="K2108" s="12"/>
      <c r="L2108" s="12"/>
      <c r="M2108" s="12"/>
      <c r="N2108" s="12"/>
      <c r="O2108" s="12"/>
      <c r="P2108" s="12"/>
      <c r="Q2108" s="12"/>
      <c r="R2108" s="12"/>
      <c r="S2108" s="12"/>
      <c r="T2108" s="12"/>
      <c r="U2108" s="12"/>
      <c r="V2108" s="12"/>
      <c r="W2108" s="12"/>
      <c r="X2108" s="12"/>
      <c r="Y2108" s="12"/>
      <c r="Z2108" s="12"/>
      <c r="AA2108" s="12"/>
      <c r="AB2108" s="12"/>
      <c r="AC2108" s="12"/>
      <c r="AD2108" s="12"/>
      <c r="AE2108" s="12"/>
      <c r="AF2108" s="12"/>
      <c r="AG2108" s="12"/>
      <c r="AH2108" s="12"/>
      <c r="AI2108" s="12"/>
      <c r="AJ2108" s="13"/>
      <c r="AK2108" s="12"/>
      <c r="AL2108" s="12"/>
      <c r="AM2108" s="14"/>
      <c r="AN2108" s="12"/>
      <c r="AO2108" s="12"/>
      <c r="AP2108" s="12"/>
      <c r="AQ2108" s="143"/>
      <c r="AR2108" s="12"/>
      <c r="AS2108" s="12"/>
      <c r="AT2108" s="12"/>
      <c r="AU2108" s="12"/>
      <c r="AV2108" s="12"/>
      <c r="AW2108" s="12"/>
      <c r="AX2108" s="12"/>
      <c r="AY2108" s="12"/>
      <c r="AZ2108" s="12"/>
      <c r="BA2108" s="12"/>
      <c r="BB2108" s="14"/>
      <c r="BC2108" s="14"/>
      <c r="BD2108" s="15"/>
      <c r="BE2108" s="137" t="s">
        <v>183</v>
      </c>
      <c r="BF2108" s="146"/>
      <c r="BG2108" s="146"/>
      <c r="BH2108" s="146"/>
      <c r="BI2108" s="146"/>
      <c r="BJ2108" s="146"/>
      <c r="BK2108" s="146"/>
      <c r="BL2108" s="146"/>
      <c r="BM2108" s="146"/>
      <c r="BN2108" s="146"/>
      <c r="BO2108" s="146"/>
      <c r="BP2108" s="146"/>
      <c r="BQ2108" s="146"/>
      <c r="BR2108" s="146"/>
      <c r="BS2108" s="146"/>
      <c r="BT2108" s="146"/>
      <c r="BU2108" s="146"/>
      <c r="BV2108" s="15"/>
      <c r="BW2108" s="15"/>
      <c r="BX2108" s="15"/>
      <c r="BY2108" s="15"/>
      <c r="BZ2108" s="15"/>
      <c r="CA2108" s="15"/>
      <c r="CB2108" s="15"/>
      <c r="CC2108" s="15"/>
      <c r="CD2108" s="15"/>
      <c r="CE2108" s="15"/>
      <c r="CF2108" s="15"/>
      <c r="CG2108" s="15"/>
      <c r="CH2108" s="15"/>
      <c r="CI2108" s="15"/>
      <c r="CJ2108" s="15"/>
      <c r="CK2108" s="15"/>
      <c r="CL2108" s="15"/>
      <c r="CM2108" s="15"/>
      <c r="CN2108" s="15"/>
      <c r="CO2108" s="15"/>
      <c r="CP2108" s="15"/>
      <c r="CQ2108" s="15"/>
      <c r="CR2108" s="15"/>
      <c r="CS2108" s="15"/>
      <c r="CT2108" s="15"/>
      <c r="CU2108" s="15"/>
      <c r="CV2108" s="15"/>
      <c r="CW2108" s="15"/>
      <c r="CX2108" s="15"/>
      <c r="CY2108" s="15"/>
      <c r="CZ2108" s="15"/>
      <c r="DA2108" s="15"/>
      <c r="DB2108" s="16"/>
      <c r="DC2108" s="16"/>
      <c r="DD2108" s="16"/>
      <c r="DE2108" s="16"/>
      <c r="DF2108" s="17"/>
      <c r="DG2108" s="16"/>
      <c r="DH2108" s="16"/>
      <c r="DI2108" s="16"/>
      <c r="DJ2108" s="16"/>
      <c r="DK2108" s="16"/>
      <c r="DL2108" s="16"/>
      <c r="DM2108" s="13"/>
      <c r="DN2108" s="16"/>
      <c r="DO2108" s="16"/>
      <c r="DP2108" s="16"/>
      <c r="DQ2108" s="16"/>
      <c r="DR2108" s="16"/>
      <c r="DS2108" s="16"/>
      <c r="DT2108" s="16"/>
      <c r="DU2108" s="16"/>
      <c r="DV2108" s="16"/>
      <c r="DW2108" s="16"/>
      <c r="DX2108" s="16"/>
      <c r="DY2108" s="16"/>
      <c r="DZ2108" s="17"/>
      <c r="EA2108" s="15"/>
      <c r="EB2108" s="15"/>
      <c r="EC2108" s="15"/>
      <c r="ED2108" s="15"/>
    </row>
    <row r="2109" spans="1:134" x14ac:dyDescent="0.3">
      <c r="A2109" s="12"/>
      <c r="B2109" s="12"/>
      <c r="C2109" s="12"/>
      <c r="D2109" s="12"/>
      <c r="E2109" s="12"/>
      <c r="F2109" s="12"/>
      <c r="G2109" s="12"/>
      <c r="H2109" s="12"/>
      <c r="I2109" s="12"/>
      <c r="J2109" s="12"/>
      <c r="K2109" s="12"/>
      <c r="L2109" s="12"/>
      <c r="M2109" s="12"/>
      <c r="N2109" s="12"/>
      <c r="O2109" s="12"/>
      <c r="P2109" s="12"/>
      <c r="Q2109" s="12"/>
      <c r="R2109" s="12"/>
      <c r="S2109" s="12"/>
      <c r="T2109" s="12"/>
      <c r="U2109" s="12"/>
      <c r="V2109" s="12"/>
      <c r="W2109" s="12"/>
      <c r="X2109" s="12"/>
      <c r="Y2109" s="12"/>
      <c r="Z2109" s="12"/>
      <c r="AA2109" s="12"/>
      <c r="AB2109" s="12"/>
      <c r="AC2109" s="12"/>
      <c r="AD2109" s="12"/>
      <c r="AE2109" s="12"/>
      <c r="AF2109" s="12"/>
      <c r="AG2109" s="12"/>
      <c r="AH2109" s="12"/>
      <c r="AI2109" s="12"/>
      <c r="AJ2109" s="13"/>
      <c r="AK2109" s="12"/>
      <c r="AL2109" s="12"/>
      <c r="AM2109" s="14"/>
      <c r="AN2109" s="12"/>
      <c r="AO2109" s="12"/>
      <c r="AP2109" s="12"/>
      <c r="AQ2109" s="143"/>
      <c r="AR2109" s="12"/>
      <c r="AS2109" s="12"/>
      <c r="AT2109" s="12"/>
      <c r="AU2109" s="12"/>
      <c r="AV2109" s="12"/>
      <c r="AW2109" s="12"/>
      <c r="AX2109" s="12"/>
      <c r="AY2109" s="12"/>
      <c r="AZ2109" s="12"/>
      <c r="BA2109" s="12"/>
      <c r="BB2109" s="14"/>
      <c r="BC2109" s="14"/>
      <c r="BD2109" s="15"/>
      <c r="BE2109" s="137" t="s">
        <v>183</v>
      </c>
      <c r="BF2109" s="146"/>
      <c r="BG2109" s="146"/>
      <c r="BH2109" s="146"/>
      <c r="BI2109" s="146"/>
      <c r="BJ2109" s="146"/>
      <c r="BK2109" s="146"/>
      <c r="BL2109" s="146"/>
      <c r="BM2109" s="146"/>
      <c r="BN2109" s="146"/>
      <c r="BO2109" s="146"/>
      <c r="BP2109" s="146"/>
      <c r="BQ2109" s="146"/>
      <c r="BR2109" s="146"/>
      <c r="BS2109" s="146"/>
      <c r="BT2109" s="146"/>
      <c r="BU2109" s="146"/>
      <c r="BV2109" s="15"/>
      <c r="BW2109" s="15"/>
      <c r="BX2109" s="15"/>
      <c r="BY2109" s="15"/>
      <c r="BZ2109" s="15"/>
      <c r="CA2109" s="15"/>
      <c r="CB2109" s="15"/>
      <c r="CC2109" s="15"/>
      <c r="CD2109" s="15"/>
      <c r="CE2109" s="15"/>
      <c r="CF2109" s="15"/>
      <c r="CG2109" s="15"/>
      <c r="CH2109" s="15"/>
      <c r="CI2109" s="15"/>
      <c r="CJ2109" s="15"/>
      <c r="CK2109" s="15"/>
      <c r="CL2109" s="15"/>
      <c r="CM2109" s="15"/>
      <c r="CN2109" s="15"/>
      <c r="CO2109" s="15"/>
      <c r="CP2109" s="15"/>
      <c r="CQ2109" s="15"/>
      <c r="CR2109" s="15"/>
      <c r="CS2109" s="15"/>
      <c r="CT2109" s="15"/>
      <c r="CU2109" s="15"/>
      <c r="CV2109" s="15"/>
      <c r="CW2109" s="15"/>
      <c r="CX2109" s="15"/>
      <c r="CY2109" s="15"/>
      <c r="CZ2109" s="15"/>
      <c r="DA2109" s="15"/>
      <c r="DB2109" s="16"/>
      <c r="DC2109" s="16"/>
      <c r="DD2109" s="16"/>
      <c r="DE2109" s="16"/>
      <c r="DF2109" s="17"/>
      <c r="DG2109" s="16"/>
      <c r="DH2109" s="16"/>
      <c r="DI2109" s="16"/>
      <c r="DJ2109" s="16"/>
      <c r="DK2109" s="16"/>
      <c r="DL2109" s="16"/>
      <c r="DM2109" s="13"/>
      <c r="DN2109" s="16"/>
      <c r="DO2109" s="16"/>
      <c r="DP2109" s="16"/>
      <c r="DQ2109" s="16"/>
      <c r="DR2109" s="16"/>
      <c r="DS2109" s="16"/>
      <c r="DT2109" s="16"/>
      <c r="DU2109" s="16"/>
      <c r="DV2109" s="16"/>
      <c r="DW2109" s="16"/>
      <c r="DX2109" s="16"/>
      <c r="DY2109" s="16"/>
      <c r="DZ2109" s="17"/>
      <c r="EA2109" s="15"/>
      <c r="EB2109" s="15"/>
      <c r="EC2109" s="15"/>
      <c r="ED2109" s="15"/>
    </row>
    <row r="2110" spans="1:134" x14ac:dyDescent="0.3">
      <c r="A2110" s="12"/>
      <c r="B2110" s="12"/>
      <c r="C2110" s="12"/>
      <c r="D2110" s="12"/>
      <c r="E2110" s="12"/>
      <c r="F2110" s="12"/>
      <c r="G2110" s="12"/>
      <c r="H2110" s="12"/>
      <c r="I2110" s="12"/>
      <c r="J2110" s="12"/>
      <c r="K2110" s="12"/>
      <c r="L2110" s="12"/>
      <c r="M2110" s="12"/>
      <c r="N2110" s="12"/>
      <c r="O2110" s="12"/>
      <c r="P2110" s="12"/>
      <c r="Q2110" s="12"/>
      <c r="R2110" s="12"/>
      <c r="S2110" s="12"/>
      <c r="T2110" s="12"/>
      <c r="U2110" s="12"/>
      <c r="V2110" s="12"/>
      <c r="W2110" s="12"/>
      <c r="X2110" s="12"/>
      <c r="Y2110" s="12"/>
      <c r="Z2110" s="12"/>
      <c r="AA2110" s="12"/>
      <c r="AB2110" s="12"/>
      <c r="AC2110" s="12"/>
      <c r="AD2110" s="12"/>
      <c r="AE2110" s="12"/>
      <c r="AF2110" s="12"/>
      <c r="AG2110" s="12"/>
      <c r="AH2110" s="12"/>
      <c r="AI2110" s="12"/>
      <c r="AJ2110" s="13"/>
      <c r="AK2110" s="12"/>
      <c r="AL2110" s="12"/>
      <c r="AM2110" s="14"/>
      <c r="AN2110" s="12"/>
      <c r="AO2110" s="12"/>
      <c r="AP2110" s="12"/>
      <c r="AQ2110" s="143"/>
      <c r="AR2110" s="12"/>
      <c r="AS2110" s="12"/>
      <c r="AT2110" s="12"/>
      <c r="AU2110" s="12"/>
      <c r="AV2110" s="12"/>
      <c r="AW2110" s="12"/>
      <c r="AX2110" s="12"/>
      <c r="AY2110" s="12"/>
      <c r="AZ2110" s="12"/>
      <c r="BA2110" s="12"/>
      <c r="BB2110" s="14"/>
      <c r="BC2110" s="14"/>
      <c r="BD2110" s="15"/>
      <c r="BE2110" s="137" t="s">
        <v>183</v>
      </c>
      <c r="BF2110" s="146"/>
      <c r="BG2110" s="146"/>
      <c r="BH2110" s="146"/>
      <c r="BI2110" s="146"/>
      <c r="BJ2110" s="146"/>
      <c r="BK2110" s="146"/>
      <c r="BL2110" s="146"/>
      <c r="BM2110" s="146"/>
      <c r="BN2110" s="146"/>
      <c r="BO2110" s="146"/>
      <c r="BP2110" s="146"/>
      <c r="BQ2110" s="146"/>
      <c r="BR2110" s="146"/>
      <c r="BS2110" s="146"/>
      <c r="BT2110" s="146"/>
      <c r="BU2110" s="146"/>
      <c r="BV2110" s="15"/>
      <c r="BW2110" s="15"/>
      <c r="BX2110" s="15"/>
      <c r="BY2110" s="15"/>
      <c r="BZ2110" s="15"/>
      <c r="CA2110" s="15"/>
      <c r="CB2110" s="15"/>
      <c r="CC2110" s="15"/>
      <c r="CD2110" s="15"/>
      <c r="CE2110" s="15"/>
      <c r="CF2110" s="15"/>
      <c r="CG2110" s="15"/>
      <c r="CH2110" s="15"/>
      <c r="CI2110" s="15"/>
      <c r="CJ2110" s="15"/>
      <c r="CK2110" s="15"/>
      <c r="CL2110" s="15"/>
      <c r="CM2110" s="15"/>
      <c r="CN2110" s="15"/>
      <c r="CO2110" s="15"/>
      <c r="CP2110" s="15"/>
      <c r="CQ2110" s="15"/>
      <c r="CR2110" s="15"/>
      <c r="CS2110" s="15"/>
      <c r="CT2110" s="15"/>
      <c r="CU2110" s="15"/>
      <c r="CV2110" s="15"/>
      <c r="CW2110" s="15"/>
      <c r="CX2110" s="15"/>
      <c r="CY2110" s="15"/>
      <c r="CZ2110" s="15"/>
      <c r="DA2110" s="15"/>
      <c r="DB2110" s="16"/>
      <c r="DC2110" s="16"/>
      <c r="DD2110" s="16"/>
      <c r="DE2110" s="16"/>
      <c r="DF2110" s="17"/>
      <c r="DG2110" s="16"/>
      <c r="DH2110" s="16"/>
      <c r="DI2110" s="16"/>
      <c r="DJ2110" s="16"/>
      <c r="DK2110" s="16"/>
      <c r="DL2110" s="16"/>
      <c r="DM2110" s="13"/>
      <c r="DN2110" s="16"/>
      <c r="DO2110" s="16"/>
      <c r="DP2110" s="16"/>
      <c r="DQ2110" s="16"/>
      <c r="DR2110" s="16"/>
      <c r="DS2110" s="16"/>
      <c r="DT2110" s="16"/>
      <c r="DU2110" s="16"/>
      <c r="DV2110" s="16"/>
      <c r="DW2110" s="16"/>
      <c r="DX2110" s="16"/>
      <c r="DY2110" s="16"/>
      <c r="DZ2110" s="17"/>
      <c r="EA2110" s="15"/>
      <c r="EB2110" s="15"/>
      <c r="EC2110" s="15"/>
      <c r="ED2110" s="15"/>
    </row>
    <row r="2111" spans="1:134" x14ac:dyDescent="0.3">
      <c r="A2111" s="12"/>
      <c r="B2111" s="12"/>
      <c r="C2111" s="12"/>
      <c r="D2111" s="12"/>
      <c r="E2111" s="12"/>
      <c r="F2111" s="12"/>
      <c r="G2111" s="12"/>
      <c r="H2111" s="12"/>
      <c r="I2111" s="12"/>
      <c r="J2111" s="12"/>
      <c r="K2111" s="12"/>
      <c r="L2111" s="12"/>
      <c r="M2111" s="12"/>
      <c r="N2111" s="12"/>
      <c r="O2111" s="12"/>
      <c r="P2111" s="12"/>
      <c r="Q2111" s="12"/>
      <c r="R2111" s="12"/>
      <c r="S2111" s="12"/>
      <c r="T2111" s="12"/>
      <c r="U2111" s="12"/>
      <c r="V2111" s="12"/>
      <c r="W2111" s="12"/>
      <c r="X2111" s="12"/>
      <c r="Y2111" s="12"/>
      <c r="Z2111" s="12"/>
      <c r="AA2111" s="12"/>
      <c r="AB2111" s="12"/>
      <c r="AC2111" s="12"/>
      <c r="AD2111" s="12"/>
      <c r="AE2111" s="12"/>
      <c r="AF2111" s="12"/>
      <c r="AG2111" s="12"/>
      <c r="AH2111" s="12"/>
      <c r="AI2111" s="12"/>
      <c r="AJ2111" s="13"/>
      <c r="AK2111" s="12"/>
      <c r="AL2111" s="12"/>
      <c r="AM2111" s="14"/>
      <c r="AN2111" s="12"/>
      <c r="AO2111" s="12"/>
      <c r="AP2111" s="12"/>
      <c r="AQ2111" s="143"/>
      <c r="AR2111" s="12"/>
      <c r="AS2111" s="12"/>
      <c r="AT2111" s="12"/>
      <c r="AU2111" s="12"/>
      <c r="AV2111" s="12"/>
      <c r="AW2111" s="12"/>
      <c r="AX2111" s="12"/>
      <c r="AY2111" s="12"/>
      <c r="AZ2111" s="12"/>
      <c r="BA2111" s="12"/>
      <c r="BB2111" s="14"/>
      <c r="BC2111" s="14"/>
      <c r="BD2111" s="15"/>
      <c r="BE2111" s="137" t="s">
        <v>183</v>
      </c>
      <c r="BF2111" s="146"/>
      <c r="BG2111" s="146"/>
      <c r="BH2111" s="146"/>
      <c r="BI2111" s="146"/>
      <c r="BJ2111" s="146"/>
      <c r="BK2111" s="146"/>
      <c r="BL2111" s="146"/>
      <c r="BM2111" s="146"/>
      <c r="BN2111" s="146"/>
      <c r="BO2111" s="146"/>
      <c r="BP2111" s="146"/>
      <c r="BQ2111" s="146"/>
      <c r="BR2111" s="146"/>
      <c r="BS2111" s="146"/>
      <c r="BT2111" s="146"/>
      <c r="BU2111" s="146"/>
      <c r="BV2111" s="15"/>
      <c r="BW2111" s="15"/>
      <c r="BX2111" s="15"/>
      <c r="BY2111" s="15"/>
      <c r="BZ2111" s="15"/>
      <c r="CA2111" s="15"/>
      <c r="CB2111" s="15"/>
      <c r="CC2111" s="15"/>
      <c r="CD2111" s="15"/>
      <c r="CE2111" s="15"/>
      <c r="CF2111" s="15"/>
      <c r="CG2111" s="15"/>
      <c r="CH2111" s="15"/>
      <c r="CI2111" s="15"/>
      <c r="CJ2111" s="15"/>
      <c r="CK2111" s="15"/>
      <c r="CL2111" s="15"/>
      <c r="CM2111" s="15"/>
      <c r="CN2111" s="15"/>
      <c r="CO2111" s="15"/>
      <c r="CP2111" s="15"/>
      <c r="CQ2111" s="15"/>
      <c r="CR2111" s="15"/>
      <c r="CS2111" s="15"/>
      <c r="CT2111" s="15"/>
      <c r="CU2111" s="15"/>
      <c r="CV2111" s="15"/>
      <c r="CW2111" s="15"/>
      <c r="CX2111" s="15"/>
      <c r="CY2111" s="15"/>
      <c r="CZ2111" s="15"/>
      <c r="DA2111" s="15"/>
      <c r="DB2111" s="16"/>
      <c r="DC2111" s="16"/>
      <c r="DD2111" s="16"/>
      <c r="DE2111" s="16"/>
      <c r="DF2111" s="17"/>
      <c r="DG2111" s="16"/>
      <c r="DH2111" s="16"/>
      <c r="DI2111" s="16"/>
      <c r="DJ2111" s="16"/>
      <c r="DK2111" s="16"/>
      <c r="DL2111" s="16"/>
      <c r="DM2111" s="13"/>
      <c r="DN2111" s="16"/>
      <c r="DO2111" s="16"/>
      <c r="DP2111" s="16"/>
      <c r="DQ2111" s="16"/>
      <c r="DR2111" s="16"/>
      <c r="DS2111" s="16"/>
      <c r="DT2111" s="16"/>
      <c r="DU2111" s="16"/>
      <c r="DV2111" s="16"/>
      <c r="DW2111" s="16"/>
      <c r="DX2111" s="16"/>
      <c r="DY2111" s="16"/>
      <c r="DZ2111" s="17"/>
      <c r="EA2111" s="15"/>
      <c r="EB2111" s="15"/>
      <c r="EC2111" s="15"/>
      <c r="ED2111" s="15"/>
    </row>
    <row r="2112" spans="1:134" x14ac:dyDescent="0.3">
      <c r="A2112" s="12"/>
      <c r="B2112" s="12"/>
      <c r="C2112" s="12"/>
      <c r="D2112" s="12"/>
      <c r="E2112" s="12"/>
      <c r="F2112" s="12"/>
      <c r="G2112" s="12"/>
      <c r="H2112" s="12"/>
      <c r="I2112" s="12"/>
      <c r="J2112" s="12"/>
      <c r="K2112" s="12"/>
      <c r="L2112" s="12"/>
      <c r="M2112" s="12"/>
      <c r="N2112" s="12"/>
      <c r="O2112" s="12"/>
      <c r="P2112" s="12"/>
      <c r="Q2112" s="12"/>
      <c r="R2112" s="12"/>
      <c r="S2112" s="12"/>
      <c r="T2112" s="12"/>
      <c r="U2112" s="12"/>
      <c r="V2112" s="12"/>
      <c r="W2112" s="12"/>
      <c r="X2112" s="12"/>
      <c r="Y2112" s="12"/>
      <c r="Z2112" s="12"/>
      <c r="AA2112" s="12"/>
      <c r="AB2112" s="12"/>
      <c r="AC2112" s="12"/>
      <c r="AD2112" s="12"/>
      <c r="AE2112" s="12"/>
      <c r="AF2112" s="12"/>
      <c r="AG2112" s="12"/>
      <c r="AH2112" s="12"/>
      <c r="AI2112" s="12"/>
      <c r="AJ2112" s="13"/>
      <c r="AK2112" s="12"/>
      <c r="AL2112" s="12"/>
      <c r="AM2112" s="14"/>
      <c r="AN2112" s="12"/>
      <c r="AO2112" s="12"/>
      <c r="AP2112" s="12"/>
      <c r="AQ2112" s="143"/>
      <c r="AR2112" s="12"/>
      <c r="AS2112" s="12"/>
      <c r="AT2112" s="12"/>
      <c r="AU2112" s="12"/>
      <c r="AV2112" s="12"/>
      <c r="AW2112" s="12"/>
      <c r="AX2112" s="12"/>
      <c r="AY2112" s="12"/>
      <c r="AZ2112" s="12"/>
      <c r="BA2112" s="12"/>
      <c r="BB2112" s="14"/>
      <c r="BC2112" s="14"/>
      <c r="BD2112" s="15"/>
      <c r="BE2112" s="137" t="s">
        <v>183</v>
      </c>
      <c r="BF2112" s="146"/>
      <c r="BG2112" s="146"/>
      <c r="BH2112" s="146"/>
      <c r="BI2112" s="146"/>
      <c r="BJ2112" s="146"/>
      <c r="BK2112" s="146"/>
      <c r="BL2112" s="146"/>
      <c r="BM2112" s="146"/>
      <c r="BN2112" s="146"/>
      <c r="BO2112" s="146"/>
      <c r="BP2112" s="146"/>
      <c r="BQ2112" s="146"/>
      <c r="BR2112" s="146"/>
      <c r="BS2112" s="146"/>
      <c r="BT2112" s="146"/>
      <c r="BU2112" s="146"/>
      <c r="BV2112" s="15"/>
      <c r="BW2112" s="15"/>
      <c r="BX2112" s="15"/>
      <c r="BY2112" s="15"/>
      <c r="BZ2112" s="15"/>
      <c r="CA2112" s="15"/>
      <c r="CB2112" s="15"/>
      <c r="CC2112" s="15"/>
      <c r="CD2112" s="15"/>
      <c r="CE2112" s="15"/>
      <c r="CF2112" s="15"/>
      <c r="CG2112" s="15"/>
      <c r="CH2112" s="15"/>
      <c r="CI2112" s="15"/>
      <c r="CJ2112" s="15"/>
      <c r="CK2112" s="15"/>
      <c r="CL2112" s="15"/>
      <c r="CM2112" s="15"/>
      <c r="CN2112" s="15"/>
      <c r="CO2112" s="15"/>
      <c r="CP2112" s="15"/>
      <c r="CQ2112" s="15"/>
      <c r="CR2112" s="15"/>
      <c r="CS2112" s="15"/>
      <c r="CT2112" s="15"/>
      <c r="CU2112" s="15"/>
      <c r="CV2112" s="15"/>
      <c r="CW2112" s="15"/>
      <c r="CX2112" s="15"/>
      <c r="CY2112" s="15"/>
      <c r="CZ2112" s="15"/>
      <c r="DA2112" s="15"/>
      <c r="DB2112" s="16"/>
      <c r="DC2112" s="16"/>
      <c r="DD2112" s="16"/>
      <c r="DE2112" s="16"/>
      <c r="DF2112" s="17"/>
      <c r="DG2112" s="16"/>
      <c r="DH2112" s="16"/>
      <c r="DI2112" s="16"/>
      <c r="DJ2112" s="16"/>
      <c r="DK2112" s="16"/>
      <c r="DL2112" s="16"/>
      <c r="DM2112" s="13"/>
      <c r="DN2112" s="16"/>
      <c r="DO2112" s="16"/>
      <c r="DP2112" s="16"/>
      <c r="DQ2112" s="16"/>
      <c r="DR2112" s="16"/>
      <c r="DS2112" s="16"/>
      <c r="DT2112" s="16"/>
      <c r="DU2112" s="16"/>
      <c r="DV2112" s="16"/>
      <c r="DW2112" s="16"/>
      <c r="DX2112" s="16"/>
      <c r="DY2112" s="16"/>
      <c r="DZ2112" s="17"/>
      <c r="EA2112" s="15"/>
      <c r="EB2112" s="15"/>
      <c r="EC2112" s="15"/>
      <c r="ED2112" s="15"/>
    </row>
    <row r="2113" spans="1:134" x14ac:dyDescent="0.3">
      <c r="A2113" s="12"/>
      <c r="B2113" s="12"/>
      <c r="C2113" s="12"/>
      <c r="D2113" s="12"/>
      <c r="E2113" s="12"/>
      <c r="F2113" s="12"/>
      <c r="G2113" s="12"/>
      <c r="H2113" s="12"/>
      <c r="I2113" s="12"/>
      <c r="J2113" s="12"/>
      <c r="K2113" s="12"/>
      <c r="L2113" s="12"/>
      <c r="M2113" s="12"/>
      <c r="N2113" s="12"/>
      <c r="O2113" s="12"/>
      <c r="P2113" s="12"/>
      <c r="Q2113" s="12"/>
      <c r="R2113" s="12"/>
      <c r="S2113" s="12"/>
      <c r="T2113" s="12"/>
      <c r="U2113" s="12"/>
      <c r="V2113" s="12"/>
      <c r="W2113" s="12"/>
      <c r="X2113" s="12"/>
      <c r="Y2113" s="12"/>
      <c r="Z2113" s="12"/>
      <c r="AA2113" s="12"/>
      <c r="AB2113" s="12"/>
      <c r="AC2113" s="12"/>
      <c r="AD2113" s="12"/>
      <c r="AE2113" s="12"/>
      <c r="AF2113" s="12"/>
      <c r="AG2113" s="12"/>
      <c r="AH2113" s="12"/>
      <c r="AI2113" s="12"/>
      <c r="AJ2113" s="13"/>
      <c r="AK2113" s="12"/>
      <c r="AL2113" s="12"/>
      <c r="AM2113" s="14"/>
      <c r="AN2113" s="12"/>
      <c r="AO2113" s="12"/>
      <c r="AP2113" s="12"/>
      <c r="AQ2113" s="143"/>
      <c r="AR2113" s="12"/>
      <c r="AS2113" s="12"/>
      <c r="AT2113" s="12"/>
      <c r="AU2113" s="12"/>
      <c r="AV2113" s="12"/>
      <c r="AW2113" s="12"/>
      <c r="AX2113" s="12"/>
      <c r="AY2113" s="12"/>
      <c r="AZ2113" s="12"/>
      <c r="BA2113" s="12"/>
      <c r="BB2113" s="14"/>
      <c r="BC2113" s="14"/>
      <c r="BD2113" s="15"/>
      <c r="BE2113" s="137" t="s">
        <v>183</v>
      </c>
      <c r="BF2113" s="146"/>
      <c r="BG2113" s="146"/>
      <c r="BH2113" s="146"/>
      <c r="BI2113" s="146"/>
      <c r="BJ2113" s="146"/>
      <c r="BK2113" s="146"/>
      <c r="BL2113" s="146"/>
      <c r="BM2113" s="146"/>
      <c r="BN2113" s="146"/>
      <c r="BO2113" s="146"/>
      <c r="BP2113" s="146"/>
      <c r="BQ2113" s="146"/>
      <c r="BR2113" s="146"/>
      <c r="BS2113" s="146"/>
      <c r="BT2113" s="146"/>
      <c r="BU2113" s="146"/>
      <c r="BV2113" s="15"/>
      <c r="BW2113" s="15"/>
      <c r="BX2113" s="15"/>
      <c r="BY2113" s="15"/>
      <c r="BZ2113" s="15"/>
      <c r="CA2113" s="15"/>
      <c r="CB2113" s="15"/>
      <c r="CC2113" s="15"/>
      <c r="CD2113" s="15"/>
      <c r="CE2113" s="15"/>
      <c r="CF2113" s="15"/>
      <c r="CG2113" s="15"/>
      <c r="CH2113" s="15"/>
      <c r="CI2113" s="15"/>
      <c r="CJ2113" s="15"/>
      <c r="CK2113" s="15"/>
      <c r="CL2113" s="15"/>
      <c r="CM2113" s="15"/>
      <c r="CN2113" s="15"/>
      <c r="CO2113" s="15"/>
      <c r="CP2113" s="15"/>
      <c r="CQ2113" s="15"/>
      <c r="CR2113" s="15"/>
      <c r="CS2113" s="15"/>
      <c r="CT2113" s="15"/>
      <c r="CU2113" s="15"/>
      <c r="CV2113" s="15"/>
      <c r="CW2113" s="15"/>
      <c r="CX2113" s="15"/>
      <c r="CY2113" s="15"/>
      <c r="CZ2113" s="15"/>
      <c r="DA2113" s="15"/>
      <c r="DB2113" s="16"/>
      <c r="DC2113" s="16"/>
      <c r="DD2113" s="16"/>
      <c r="DE2113" s="16"/>
      <c r="DF2113" s="17"/>
      <c r="DG2113" s="16"/>
      <c r="DH2113" s="16"/>
      <c r="DI2113" s="16"/>
      <c r="DJ2113" s="16"/>
      <c r="DK2113" s="16"/>
      <c r="DL2113" s="16"/>
      <c r="DM2113" s="13"/>
      <c r="DN2113" s="16"/>
      <c r="DO2113" s="16"/>
      <c r="DP2113" s="16"/>
      <c r="DQ2113" s="16"/>
      <c r="DR2113" s="16"/>
      <c r="DS2113" s="16"/>
      <c r="DT2113" s="16"/>
      <c r="DU2113" s="16"/>
      <c r="DV2113" s="16"/>
      <c r="DW2113" s="16"/>
      <c r="DX2113" s="16"/>
      <c r="DY2113" s="16"/>
      <c r="DZ2113" s="17"/>
      <c r="EA2113" s="15"/>
      <c r="EB2113" s="15"/>
      <c r="EC2113" s="15"/>
      <c r="ED2113" s="15"/>
    </row>
    <row r="2114" spans="1:134" x14ac:dyDescent="0.3">
      <c r="A2114" s="12"/>
      <c r="B2114" s="12"/>
      <c r="C2114" s="12"/>
      <c r="D2114" s="12"/>
      <c r="E2114" s="12"/>
      <c r="F2114" s="12"/>
      <c r="G2114" s="12"/>
      <c r="H2114" s="12"/>
      <c r="I2114" s="12"/>
      <c r="J2114" s="12"/>
      <c r="K2114" s="12"/>
      <c r="L2114" s="12"/>
      <c r="M2114" s="12"/>
      <c r="N2114" s="12"/>
      <c r="O2114" s="12"/>
      <c r="P2114" s="12"/>
      <c r="Q2114" s="12"/>
      <c r="R2114" s="12"/>
      <c r="S2114" s="12"/>
      <c r="T2114" s="12"/>
      <c r="U2114" s="12"/>
      <c r="V2114" s="12"/>
      <c r="W2114" s="12"/>
      <c r="X2114" s="12"/>
      <c r="Y2114" s="12"/>
      <c r="Z2114" s="12"/>
      <c r="AA2114" s="12"/>
      <c r="AB2114" s="12"/>
      <c r="AC2114" s="12"/>
      <c r="AD2114" s="12"/>
      <c r="AE2114" s="12"/>
      <c r="AF2114" s="12"/>
      <c r="AG2114" s="12"/>
      <c r="AH2114" s="12"/>
      <c r="AI2114" s="12"/>
      <c r="AJ2114" s="13"/>
      <c r="AK2114" s="12"/>
      <c r="AL2114" s="12"/>
      <c r="AM2114" s="14"/>
      <c r="AN2114" s="12"/>
      <c r="AO2114" s="12"/>
      <c r="AP2114" s="12"/>
      <c r="AQ2114" s="143"/>
      <c r="AR2114" s="12"/>
      <c r="AS2114" s="12"/>
      <c r="AT2114" s="12"/>
      <c r="AU2114" s="12"/>
      <c r="AV2114" s="12"/>
      <c r="AW2114" s="12"/>
      <c r="AX2114" s="12"/>
      <c r="AY2114" s="12"/>
      <c r="AZ2114" s="12"/>
      <c r="BA2114" s="12"/>
      <c r="BB2114" s="14"/>
      <c r="BC2114" s="14"/>
      <c r="BD2114" s="15"/>
      <c r="BE2114" s="137" t="s">
        <v>183</v>
      </c>
      <c r="BF2114" s="146"/>
      <c r="BG2114" s="146"/>
      <c r="BH2114" s="146"/>
      <c r="BI2114" s="146"/>
      <c r="BJ2114" s="146"/>
      <c r="BK2114" s="146"/>
      <c r="BL2114" s="146"/>
      <c r="BM2114" s="146"/>
      <c r="BN2114" s="146"/>
      <c r="BO2114" s="146"/>
      <c r="BP2114" s="146"/>
      <c r="BQ2114" s="146"/>
      <c r="BR2114" s="146"/>
      <c r="BS2114" s="146"/>
      <c r="BT2114" s="146"/>
      <c r="BU2114" s="146"/>
      <c r="BV2114" s="15"/>
      <c r="BW2114" s="15"/>
      <c r="BX2114" s="15"/>
      <c r="BY2114" s="15"/>
      <c r="BZ2114" s="15"/>
      <c r="CA2114" s="15"/>
      <c r="CB2114" s="15"/>
      <c r="CC2114" s="15"/>
      <c r="CD2114" s="15"/>
      <c r="CE2114" s="15"/>
      <c r="CF2114" s="15"/>
      <c r="CG2114" s="15"/>
      <c r="CH2114" s="15"/>
      <c r="CI2114" s="15"/>
      <c r="CJ2114" s="15"/>
      <c r="CK2114" s="15"/>
      <c r="CL2114" s="15"/>
      <c r="CM2114" s="15"/>
      <c r="CN2114" s="15"/>
      <c r="CO2114" s="15"/>
      <c r="CP2114" s="15"/>
      <c r="CQ2114" s="15"/>
      <c r="CR2114" s="15"/>
      <c r="CS2114" s="15"/>
      <c r="CT2114" s="15"/>
      <c r="CU2114" s="15"/>
      <c r="CV2114" s="15"/>
      <c r="CW2114" s="15"/>
      <c r="CX2114" s="15"/>
      <c r="CY2114" s="15"/>
      <c r="CZ2114" s="15"/>
      <c r="DA2114" s="15"/>
      <c r="DB2114" s="16"/>
      <c r="DC2114" s="16"/>
      <c r="DD2114" s="16"/>
      <c r="DE2114" s="16"/>
      <c r="DF2114" s="17"/>
      <c r="DG2114" s="16"/>
      <c r="DH2114" s="16"/>
      <c r="DI2114" s="16"/>
      <c r="DJ2114" s="16"/>
      <c r="DK2114" s="16"/>
      <c r="DL2114" s="16"/>
      <c r="DM2114" s="13"/>
      <c r="DN2114" s="16"/>
      <c r="DO2114" s="16"/>
      <c r="DP2114" s="16"/>
      <c r="DQ2114" s="16"/>
      <c r="DR2114" s="16"/>
      <c r="DS2114" s="16"/>
      <c r="DT2114" s="16"/>
      <c r="DU2114" s="16"/>
      <c r="DV2114" s="16"/>
      <c r="DW2114" s="16"/>
      <c r="DX2114" s="16"/>
      <c r="DY2114" s="16"/>
      <c r="DZ2114" s="17"/>
      <c r="EA2114" s="15"/>
      <c r="EB2114" s="15"/>
      <c r="EC2114" s="15"/>
      <c r="ED2114" s="15"/>
    </row>
    <row r="2115" spans="1:134" x14ac:dyDescent="0.3">
      <c r="A2115" s="12"/>
      <c r="B2115" s="12"/>
      <c r="C2115" s="12"/>
      <c r="D2115" s="12"/>
      <c r="E2115" s="12"/>
      <c r="F2115" s="12"/>
      <c r="G2115" s="12"/>
      <c r="H2115" s="12"/>
      <c r="I2115" s="12"/>
      <c r="J2115" s="12"/>
      <c r="K2115" s="12"/>
      <c r="L2115" s="12"/>
      <c r="M2115" s="12"/>
      <c r="N2115" s="12"/>
      <c r="O2115" s="12"/>
      <c r="P2115" s="12"/>
      <c r="Q2115" s="12"/>
      <c r="R2115" s="12"/>
      <c r="S2115" s="12"/>
      <c r="T2115" s="12"/>
      <c r="U2115" s="12"/>
      <c r="V2115" s="12"/>
      <c r="W2115" s="12"/>
      <c r="X2115" s="12"/>
      <c r="Y2115" s="12"/>
      <c r="Z2115" s="12"/>
      <c r="AA2115" s="12"/>
      <c r="AB2115" s="12"/>
      <c r="AC2115" s="12"/>
      <c r="AD2115" s="12"/>
      <c r="AE2115" s="12"/>
      <c r="AF2115" s="12"/>
      <c r="AG2115" s="12"/>
      <c r="AH2115" s="12"/>
      <c r="AI2115" s="12"/>
      <c r="AJ2115" s="13"/>
      <c r="AK2115" s="12"/>
      <c r="AL2115" s="12"/>
      <c r="AM2115" s="14"/>
      <c r="AN2115" s="12"/>
      <c r="AO2115" s="12"/>
      <c r="AP2115" s="12"/>
      <c r="AQ2115" s="143"/>
      <c r="AR2115" s="12"/>
      <c r="AS2115" s="12"/>
      <c r="AT2115" s="12"/>
      <c r="AU2115" s="12"/>
      <c r="AV2115" s="12"/>
      <c r="AW2115" s="12"/>
      <c r="AX2115" s="12"/>
      <c r="AY2115" s="12"/>
      <c r="AZ2115" s="12"/>
      <c r="BA2115" s="12"/>
      <c r="BB2115" s="14"/>
      <c r="BC2115" s="14"/>
      <c r="BD2115" s="15"/>
      <c r="BE2115" s="137" t="s">
        <v>183</v>
      </c>
      <c r="BF2115" s="146"/>
      <c r="BG2115" s="146"/>
      <c r="BH2115" s="146"/>
      <c r="BI2115" s="146"/>
      <c r="BJ2115" s="146"/>
      <c r="BK2115" s="146"/>
      <c r="BL2115" s="146"/>
      <c r="BM2115" s="146"/>
      <c r="BN2115" s="146"/>
      <c r="BO2115" s="146"/>
      <c r="BP2115" s="146"/>
      <c r="BQ2115" s="146"/>
      <c r="BR2115" s="146"/>
      <c r="BS2115" s="146"/>
      <c r="BT2115" s="146"/>
      <c r="BU2115" s="146"/>
      <c r="BV2115" s="15"/>
      <c r="BW2115" s="15"/>
      <c r="BX2115" s="15"/>
      <c r="BY2115" s="15"/>
      <c r="BZ2115" s="15"/>
      <c r="CA2115" s="15"/>
      <c r="CB2115" s="15"/>
      <c r="CC2115" s="15"/>
      <c r="CD2115" s="15"/>
      <c r="CE2115" s="15"/>
      <c r="CF2115" s="15"/>
      <c r="CG2115" s="15"/>
      <c r="CH2115" s="15"/>
      <c r="CI2115" s="15"/>
      <c r="CJ2115" s="15"/>
      <c r="CK2115" s="15"/>
      <c r="CL2115" s="15"/>
      <c r="CM2115" s="15"/>
      <c r="CN2115" s="15"/>
      <c r="CO2115" s="15"/>
      <c r="CP2115" s="15"/>
      <c r="CQ2115" s="15"/>
      <c r="CR2115" s="15"/>
      <c r="CS2115" s="15"/>
      <c r="CT2115" s="15"/>
      <c r="CU2115" s="15"/>
      <c r="CV2115" s="15"/>
      <c r="CW2115" s="15"/>
      <c r="CX2115" s="15"/>
      <c r="CY2115" s="15"/>
      <c r="CZ2115" s="15"/>
      <c r="DA2115" s="15"/>
      <c r="DB2115" s="16"/>
      <c r="DC2115" s="16"/>
      <c r="DD2115" s="16"/>
      <c r="DE2115" s="16"/>
      <c r="DF2115" s="17"/>
      <c r="DG2115" s="16"/>
      <c r="DH2115" s="16"/>
      <c r="DI2115" s="16"/>
      <c r="DJ2115" s="16"/>
      <c r="DK2115" s="16"/>
      <c r="DL2115" s="16"/>
      <c r="DM2115" s="13"/>
      <c r="DN2115" s="16"/>
      <c r="DO2115" s="16"/>
      <c r="DP2115" s="16"/>
      <c r="DQ2115" s="16"/>
      <c r="DR2115" s="16"/>
      <c r="DS2115" s="16"/>
      <c r="DT2115" s="16"/>
      <c r="DU2115" s="16"/>
      <c r="DV2115" s="16"/>
      <c r="DW2115" s="16"/>
      <c r="DX2115" s="16"/>
      <c r="DY2115" s="16"/>
      <c r="DZ2115" s="17"/>
      <c r="EA2115" s="15"/>
      <c r="EB2115" s="15"/>
      <c r="EC2115" s="15"/>
      <c r="ED2115" s="15"/>
    </row>
    <row r="2116" spans="1:134" x14ac:dyDescent="0.3">
      <c r="A2116" s="12"/>
      <c r="B2116" s="12"/>
      <c r="C2116" s="12"/>
      <c r="D2116" s="12"/>
      <c r="E2116" s="12"/>
      <c r="F2116" s="12"/>
      <c r="G2116" s="12"/>
      <c r="H2116" s="12"/>
      <c r="I2116" s="12"/>
      <c r="J2116" s="12"/>
      <c r="K2116" s="12"/>
      <c r="L2116" s="12"/>
      <c r="M2116" s="12"/>
      <c r="N2116" s="12"/>
      <c r="O2116" s="12"/>
      <c r="P2116" s="12"/>
      <c r="Q2116" s="12"/>
      <c r="R2116" s="12"/>
      <c r="S2116" s="12"/>
      <c r="T2116" s="12"/>
      <c r="U2116" s="12"/>
      <c r="V2116" s="12"/>
      <c r="W2116" s="12"/>
      <c r="X2116" s="12"/>
      <c r="Y2116" s="12"/>
      <c r="Z2116" s="12"/>
      <c r="AA2116" s="12"/>
      <c r="AB2116" s="12"/>
      <c r="AC2116" s="12"/>
      <c r="AD2116" s="12"/>
      <c r="AE2116" s="12"/>
      <c r="AF2116" s="12"/>
      <c r="AG2116" s="12"/>
      <c r="AH2116" s="12"/>
      <c r="AI2116" s="12"/>
      <c r="AJ2116" s="13"/>
      <c r="AK2116" s="12"/>
      <c r="AL2116" s="12"/>
      <c r="AM2116" s="14"/>
      <c r="AN2116" s="12"/>
      <c r="AO2116" s="12"/>
      <c r="AP2116" s="12"/>
      <c r="AQ2116" s="143"/>
      <c r="AR2116" s="12"/>
      <c r="AS2116" s="12"/>
      <c r="AT2116" s="12"/>
      <c r="AU2116" s="12"/>
      <c r="AV2116" s="12"/>
      <c r="AW2116" s="12"/>
      <c r="AX2116" s="12"/>
      <c r="AY2116" s="12"/>
      <c r="AZ2116" s="12"/>
      <c r="BA2116" s="12"/>
      <c r="BB2116" s="14"/>
      <c r="BC2116" s="14"/>
      <c r="BD2116" s="15"/>
      <c r="BE2116" s="137" t="s">
        <v>183</v>
      </c>
      <c r="BF2116" s="146"/>
      <c r="BG2116" s="146"/>
      <c r="BH2116" s="146"/>
      <c r="BI2116" s="146"/>
      <c r="BJ2116" s="146"/>
      <c r="BK2116" s="146"/>
      <c r="BL2116" s="146"/>
      <c r="BM2116" s="146"/>
      <c r="BN2116" s="146"/>
      <c r="BO2116" s="146"/>
      <c r="BP2116" s="146"/>
      <c r="BQ2116" s="146"/>
      <c r="BR2116" s="146"/>
      <c r="BS2116" s="146"/>
      <c r="BT2116" s="146"/>
      <c r="BU2116" s="146"/>
      <c r="BV2116" s="15"/>
      <c r="BW2116" s="15"/>
      <c r="BX2116" s="15"/>
      <c r="BY2116" s="15"/>
      <c r="BZ2116" s="15"/>
      <c r="CA2116" s="15"/>
      <c r="CB2116" s="15"/>
      <c r="CC2116" s="15"/>
      <c r="CD2116" s="15"/>
      <c r="CE2116" s="15"/>
      <c r="CF2116" s="15"/>
      <c r="CG2116" s="15"/>
      <c r="CH2116" s="15"/>
      <c r="CI2116" s="15"/>
      <c r="CJ2116" s="15"/>
      <c r="CK2116" s="15"/>
      <c r="CL2116" s="15"/>
      <c r="CM2116" s="15"/>
      <c r="CN2116" s="15"/>
      <c r="CO2116" s="15"/>
      <c r="CP2116" s="15"/>
      <c r="CQ2116" s="15"/>
      <c r="CR2116" s="15"/>
      <c r="CS2116" s="15"/>
      <c r="CT2116" s="15"/>
      <c r="CU2116" s="15"/>
      <c r="CV2116" s="15"/>
      <c r="CW2116" s="15"/>
      <c r="CX2116" s="15"/>
      <c r="CY2116" s="15"/>
      <c r="CZ2116" s="15"/>
      <c r="DA2116" s="15"/>
      <c r="DB2116" s="16"/>
      <c r="DC2116" s="16"/>
      <c r="DD2116" s="16"/>
      <c r="DE2116" s="16"/>
      <c r="DF2116" s="17"/>
      <c r="DG2116" s="16"/>
      <c r="DH2116" s="16"/>
      <c r="DI2116" s="16"/>
      <c r="DJ2116" s="16"/>
      <c r="DK2116" s="16"/>
      <c r="DL2116" s="16"/>
      <c r="DM2116" s="13"/>
      <c r="DN2116" s="16"/>
      <c r="DO2116" s="16"/>
      <c r="DP2116" s="16"/>
      <c r="DQ2116" s="16"/>
      <c r="DR2116" s="16"/>
      <c r="DS2116" s="16"/>
      <c r="DT2116" s="16"/>
      <c r="DU2116" s="16"/>
      <c r="DV2116" s="16"/>
      <c r="DW2116" s="16"/>
      <c r="DX2116" s="16"/>
      <c r="DY2116" s="16"/>
      <c r="DZ2116" s="17"/>
      <c r="EA2116" s="15"/>
      <c r="EB2116" s="15"/>
      <c r="EC2116" s="15"/>
      <c r="ED2116" s="15"/>
    </row>
    <row r="2117" spans="1:134" x14ac:dyDescent="0.3">
      <c r="A2117" s="12"/>
      <c r="B2117" s="12"/>
      <c r="C2117" s="12"/>
      <c r="D2117" s="12"/>
      <c r="E2117" s="12"/>
      <c r="F2117" s="12"/>
      <c r="G2117" s="12"/>
      <c r="H2117" s="12"/>
      <c r="I2117" s="12"/>
      <c r="J2117" s="12"/>
      <c r="K2117" s="12"/>
      <c r="L2117" s="12"/>
      <c r="M2117" s="12"/>
      <c r="N2117" s="12"/>
      <c r="O2117" s="12"/>
      <c r="P2117" s="12"/>
      <c r="Q2117" s="12"/>
      <c r="R2117" s="12"/>
      <c r="S2117" s="12"/>
      <c r="T2117" s="12"/>
      <c r="U2117" s="12"/>
      <c r="V2117" s="12"/>
      <c r="W2117" s="12"/>
      <c r="X2117" s="12"/>
      <c r="Y2117" s="12"/>
      <c r="Z2117" s="12"/>
      <c r="AA2117" s="12"/>
      <c r="AB2117" s="12"/>
      <c r="AC2117" s="12"/>
      <c r="AD2117" s="12"/>
      <c r="AE2117" s="12"/>
      <c r="AF2117" s="12"/>
      <c r="AG2117" s="12"/>
      <c r="AH2117" s="12"/>
      <c r="AI2117" s="12"/>
      <c r="AJ2117" s="13"/>
      <c r="AK2117" s="12"/>
      <c r="AL2117" s="12"/>
      <c r="AM2117" s="14"/>
      <c r="AN2117" s="12"/>
      <c r="AO2117" s="12"/>
      <c r="AP2117" s="12"/>
      <c r="AQ2117" s="143"/>
      <c r="AR2117" s="12"/>
      <c r="AS2117" s="12"/>
      <c r="AT2117" s="12"/>
      <c r="AU2117" s="12"/>
      <c r="AV2117" s="12"/>
      <c r="AW2117" s="12"/>
      <c r="AX2117" s="12"/>
      <c r="AY2117" s="12"/>
      <c r="AZ2117" s="12"/>
      <c r="BA2117" s="12"/>
      <c r="BB2117" s="14"/>
      <c r="BC2117" s="14"/>
      <c r="BD2117" s="15"/>
      <c r="BE2117" s="137" t="s">
        <v>183</v>
      </c>
      <c r="BF2117" s="146"/>
      <c r="BG2117" s="146"/>
      <c r="BH2117" s="146"/>
      <c r="BI2117" s="146"/>
      <c r="BJ2117" s="146"/>
      <c r="BK2117" s="146"/>
      <c r="BL2117" s="146"/>
      <c r="BM2117" s="146"/>
      <c r="BN2117" s="146"/>
      <c r="BO2117" s="146"/>
      <c r="BP2117" s="146"/>
      <c r="BQ2117" s="146"/>
      <c r="BR2117" s="146"/>
      <c r="BS2117" s="146"/>
      <c r="BT2117" s="146"/>
      <c r="BU2117" s="146"/>
      <c r="BV2117" s="15"/>
      <c r="BW2117" s="15"/>
      <c r="BX2117" s="15"/>
      <c r="BY2117" s="15"/>
      <c r="BZ2117" s="15"/>
      <c r="CA2117" s="15"/>
      <c r="CB2117" s="15"/>
      <c r="CC2117" s="15"/>
      <c r="CD2117" s="15"/>
      <c r="CE2117" s="15"/>
      <c r="CF2117" s="15"/>
      <c r="CG2117" s="15"/>
      <c r="CH2117" s="15"/>
      <c r="CI2117" s="15"/>
      <c r="CJ2117" s="15"/>
      <c r="CK2117" s="15"/>
      <c r="CL2117" s="15"/>
      <c r="CM2117" s="15"/>
      <c r="CN2117" s="15"/>
      <c r="CO2117" s="15"/>
      <c r="CP2117" s="15"/>
      <c r="CQ2117" s="15"/>
      <c r="CR2117" s="15"/>
      <c r="CS2117" s="15"/>
      <c r="CT2117" s="15"/>
      <c r="CU2117" s="15"/>
      <c r="CV2117" s="15"/>
      <c r="CW2117" s="15"/>
      <c r="CX2117" s="15"/>
      <c r="CY2117" s="15"/>
      <c r="CZ2117" s="15"/>
      <c r="DA2117" s="15"/>
      <c r="DB2117" s="16"/>
      <c r="DC2117" s="16"/>
      <c r="DD2117" s="16"/>
      <c r="DE2117" s="16"/>
      <c r="DF2117" s="17"/>
      <c r="DG2117" s="16"/>
      <c r="DH2117" s="16"/>
      <c r="DI2117" s="16"/>
      <c r="DJ2117" s="16"/>
      <c r="DK2117" s="16"/>
      <c r="DL2117" s="16"/>
      <c r="DM2117" s="13"/>
      <c r="DN2117" s="16"/>
      <c r="DO2117" s="16"/>
      <c r="DP2117" s="16"/>
      <c r="DQ2117" s="16"/>
      <c r="DR2117" s="16"/>
      <c r="DS2117" s="16"/>
      <c r="DT2117" s="16"/>
      <c r="DU2117" s="16"/>
      <c r="DV2117" s="16"/>
      <c r="DW2117" s="16"/>
      <c r="DX2117" s="16"/>
      <c r="DY2117" s="16"/>
      <c r="DZ2117" s="17"/>
      <c r="EA2117" s="15"/>
      <c r="EB2117" s="15"/>
      <c r="EC2117" s="15"/>
      <c r="ED2117" s="15"/>
    </row>
    <row r="2118" spans="1:134" x14ac:dyDescent="0.3">
      <c r="A2118" s="12"/>
      <c r="B2118" s="12"/>
      <c r="C2118" s="12"/>
      <c r="D2118" s="12"/>
      <c r="E2118" s="12"/>
      <c r="F2118" s="12"/>
      <c r="G2118" s="12"/>
      <c r="H2118" s="12"/>
      <c r="I2118" s="12"/>
      <c r="J2118" s="12"/>
      <c r="K2118" s="12"/>
      <c r="L2118" s="12"/>
      <c r="M2118" s="12"/>
      <c r="N2118" s="12"/>
      <c r="O2118" s="12"/>
      <c r="P2118" s="12"/>
      <c r="Q2118" s="12"/>
      <c r="R2118" s="12"/>
      <c r="S2118" s="12"/>
      <c r="T2118" s="12"/>
      <c r="U2118" s="12"/>
      <c r="V2118" s="12"/>
      <c r="W2118" s="12"/>
      <c r="X2118" s="12"/>
      <c r="Y2118" s="12"/>
      <c r="Z2118" s="12"/>
      <c r="AA2118" s="12"/>
      <c r="AB2118" s="12"/>
      <c r="AC2118" s="12"/>
      <c r="AD2118" s="12"/>
      <c r="AE2118" s="12"/>
      <c r="AF2118" s="12"/>
      <c r="AG2118" s="12"/>
      <c r="AH2118" s="12"/>
      <c r="AI2118" s="12"/>
      <c r="AJ2118" s="13"/>
      <c r="AK2118" s="12"/>
      <c r="AL2118" s="12"/>
      <c r="AM2118" s="14"/>
      <c r="AN2118" s="12"/>
      <c r="AO2118" s="12"/>
      <c r="AP2118" s="12"/>
      <c r="AQ2118" s="143"/>
      <c r="AR2118" s="12"/>
      <c r="AS2118" s="12"/>
      <c r="AT2118" s="12"/>
      <c r="AU2118" s="12"/>
      <c r="AV2118" s="12"/>
      <c r="AW2118" s="12"/>
      <c r="AX2118" s="12"/>
      <c r="AY2118" s="12"/>
      <c r="AZ2118" s="12"/>
      <c r="BA2118" s="12"/>
      <c r="BB2118" s="14"/>
      <c r="BC2118" s="14"/>
      <c r="BD2118" s="15"/>
      <c r="BE2118" s="137" t="s">
        <v>183</v>
      </c>
      <c r="BF2118" s="146"/>
      <c r="BG2118" s="146"/>
      <c r="BH2118" s="146"/>
      <c r="BI2118" s="146"/>
      <c r="BJ2118" s="146"/>
      <c r="BK2118" s="146"/>
      <c r="BL2118" s="146"/>
      <c r="BM2118" s="146"/>
      <c r="BN2118" s="146"/>
      <c r="BO2118" s="146"/>
      <c r="BP2118" s="146"/>
      <c r="BQ2118" s="146"/>
      <c r="BR2118" s="146"/>
      <c r="BS2118" s="146"/>
      <c r="BT2118" s="146"/>
      <c r="BU2118" s="146"/>
      <c r="BV2118" s="15"/>
      <c r="BW2118" s="15"/>
      <c r="BX2118" s="15"/>
      <c r="BY2118" s="15"/>
      <c r="BZ2118" s="15"/>
      <c r="CA2118" s="15"/>
      <c r="CB2118" s="15"/>
      <c r="CC2118" s="15"/>
      <c r="CD2118" s="15"/>
      <c r="CE2118" s="15"/>
      <c r="CF2118" s="15"/>
      <c r="CG2118" s="15"/>
      <c r="CH2118" s="15"/>
      <c r="CI2118" s="15"/>
      <c r="CJ2118" s="15"/>
      <c r="CK2118" s="15"/>
      <c r="CL2118" s="15"/>
      <c r="CM2118" s="15"/>
      <c r="CN2118" s="15"/>
      <c r="CO2118" s="15"/>
      <c r="CP2118" s="15"/>
      <c r="CQ2118" s="15"/>
      <c r="CR2118" s="15"/>
      <c r="CS2118" s="15"/>
      <c r="CT2118" s="15"/>
      <c r="CU2118" s="15"/>
      <c r="CV2118" s="15"/>
      <c r="CW2118" s="15"/>
      <c r="CX2118" s="15"/>
      <c r="CY2118" s="15"/>
      <c r="CZ2118" s="15"/>
      <c r="DA2118" s="15"/>
      <c r="DB2118" s="16"/>
      <c r="DC2118" s="16"/>
      <c r="DD2118" s="16"/>
      <c r="DE2118" s="16"/>
      <c r="DF2118" s="17"/>
      <c r="DG2118" s="16"/>
      <c r="DH2118" s="16"/>
      <c r="DI2118" s="16"/>
      <c r="DJ2118" s="16"/>
      <c r="DK2118" s="16"/>
      <c r="DL2118" s="16"/>
      <c r="DM2118" s="13"/>
      <c r="DN2118" s="16"/>
      <c r="DO2118" s="16"/>
      <c r="DP2118" s="16"/>
      <c r="DQ2118" s="16"/>
      <c r="DR2118" s="16"/>
      <c r="DS2118" s="16"/>
      <c r="DT2118" s="16"/>
      <c r="DU2118" s="16"/>
      <c r="DV2118" s="16"/>
      <c r="DW2118" s="16"/>
      <c r="DX2118" s="16"/>
      <c r="DY2118" s="16"/>
      <c r="DZ2118" s="17"/>
      <c r="EA2118" s="15"/>
      <c r="EB2118" s="15"/>
      <c r="EC2118" s="15"/>
      <c r="ED2118" s="15"/>
    </row>
    <row r="2119" spans="1:134" x14ac:dyDescent="0.3">
      <c r="A2119" s="12"/>
      <c r="B2119" s="12"/>
      <c r="C2119" s="12"/>
      <c r="D2119" s="12"/>
      <c r="E2119" s="12"/>
      <c r="F2119" s="12"/>
      <c r="G2119" s="12"/>
      <c r="H2119" s="12"/>
      <c r="I2119" s="12"/>
      <c r="J2119" s="12"/>
      <c r="K2119" s="12"/>
      <c r="L2119" s="12"/>
      <c r="M2119" s="12"/>
      <c r="N2119" s="12"/>
      <c r="O2119" s="12"/>
      <c r="P2119" s="12"/>
      <c r="Q2119" s="12"/>
      <c r="R2119" s="12"/>
      <c r="S2119" s="12"/>
      <c r="T2119" s="12"/>
      <c r="U2119" s="12"/>
      <c r="V2119" s="12"/>
      <c r="W2119" s="12"/>
      <c r="X2119" s="12"/>
      <c r="Y2119" s="12"/>
      <c r="Z2119" s="12"/>
      <c r="AA2119" s="12"/>
      <c r="AB2119" s="12"/>
      <c r="AC2119" s="12"/>
      <c r="AD2119" s="12"/>
      <c r="AE2119" s="12"/>
      <c r="AF2119" s="12"/>
      <c r="AG2119" s="12"/>
      <c r="AH2119" s="12"/>
      <c r="AI2119" s="12"/>
      <c r="AJ2119" s="13"/>
      <c r="AK2119" s="12"/>
      <c r="AL2119" s="12"/>
      <c r="AM2119" s="14"/>
      <c r="AN2119" s="12"/>
      <c r="AO2119" s="12"/>
      <c r="AP2119" s="12"/>
      <c r="AQ2119" s="143"/>
      <c r="AR2119" s="12"/>
      <c r="AS2119" s="12"/>
      <c r="AT2119" s="12"/>
      <c r="AU2119" s="12"/>
      <c r="AV2119" s="12"/>
      <c r="AW2119" s="12"/>
      <c r="AX2119" s="12"/>
      <c r="AY2119" s="12"/>
      <c r="AZ2119" s="12"/>
      <c r="BA2119" s="12"/>
      <c r="BB2119" s="14"/>
      <c r="BC2119" s="14"/>
      <c r="BD2119" s="15"/>
      <c r="BE2119" s="137" t="s">
        <v>183</v>
      </c>
      <c r="BF2119" s="146"/>
      <c r="BG2119" s="146"/>
      <c r="BH2119" s="146"/>
      <c r="BI2119" s="146"/>
      <c r="BJ2119" s="146"/>
      <c r="BK2119" s="146"/>
      <c r="BL2119" s="146"/>
      <c r="BM2119" s="146"/>
      <c r="BN2119" s="146"/>
      <c r="BO2119" s="146"/>
      <c r="BP2119" s="146"/>
      <c r="BQ2119" s="146"/>
      <c r="BR2119" s="146"/>
      <c r="BS2119" s="146"/>
      <c r="BT2119" s="146"/>
      <c r="BU2119" s="146"/>
      <c r="BV2119" s="15"/>
      <c r="BW2119" s="15"/>
      <c r="BX2119" s="15"/>
      <c r="BY2119" s="15"/>
      <c r="BZ2119" s="15"/>
      <c r="CA2119" s="15"/>
      <c r="CB2119" s="15"/>
      <c r="CC2119" s="15"/>
      <c r="CD2119" s="15"/>
      <c r="CE2119" s="15"/>
      <c r="CF2119" s="15"/>
      <c r="CG2119" s="15"/>
      <c r="CH2119" s="15"/>
      <c r="CI2119" s="15"/>
      <c r="CJ2119" s="15"/>
      <c r="CK2119" s="15"/>
      <c r="CL2119" s="15"/>
      <c r="CM2119" s="15"/>
      <c r="CN2119" s="15"/>
      <c r="CO2119" s="15"/>
      <c r="CP2119" s="15"/>
      <c r="CQ2119" s="15"/>
      <c r="CR2119" s="15"/>
      <c r="CS2119" s="15"/>
      <c r="CT2119" s="15"/>
      <c r="CU2119" s="15"/>
      <c r="CV2119" s="15"/>
      <c r="CW2119" s="15"/>
      <c r="CX2119" s="15"/>
      <c r="CY2119" s="15"/>
      <c r="CZ2119" s="15"/>
      <c r="DA2119" s="15"/>
      <c r="DB2119" s="16"/>
      <c r="DC2119" s="16"/>
      <c r="DD2119" s="16"/>
      <c r="DE2119" s="16"/>
      <c r="DF2119" s="17"/>
      <c r="DG2119" s="16"/>
      <c r="DH2119" s="16"/>
      <c r="DI2119" s="16"/>
      <c r="DJ2119" s="16"/>
      <c r="DK2119" s="16"/>
      <c r="DL2119" s="16"/>
      <c r="DM2119" s="13"/>
      <c r="DN2119" s="16"/>
      <c r="DO2119" s="16"/>
      <c r="DP2119" s="16"/>
      <c r="DQ2119" s="16"/>
      <c r="DR2119" s="16"/>
      <c r="DS2119" s="16"/>
      <c r="DT2119" s="16"/>
      <c r="DU2119" s="16"/>
      <c r="DV2119" s="16"/>
      <c r="DW2119" s="16"/>
      <c r="DX2119" s="16"/>
      <c r="DY2119" s="16"/>
      <c r="DZ2119" s="17"/>
      <c r="EA2119" s="15"/>
      <c r="EB2119" s="15"/>
      <c r="EC2119" s="15"/>
      <c r="ED2119" s="15"/>
    </row>
    <row r="2120" spans="1:134" x14ac:dyDescent="0.3">
      <c r="A2120" s="12"/>
      <c r="B2120" s="12"/>
      <c r="C2120" s="12"/>
      <c r="D2120" s="12"/>
      <c r="E2120" s="12"/>
      <c r="F2120" s="12"/>
      <c r="G2120" s="12"/>
      <c r="H2120" s="12"/>
      <c r="I2120" s="12"/>
      <c r="J2120" s="12"/>
      <c r="K2120" s="12"/>
      <c r="L2120" s="12"/>
      <c r="M2120" s="12"/>
      <c r="N2120" s="12"/>
      <c r="O2120" s="12"/>
      <c r="P2120" s="12"/>
      <c r="Q2120" s="12"/>
      <c r="R2120" s="12"/>
      <c r="S2120" s="12"/>
      <c r="T2120" s="12"/>
      <c r="U2120" s="12"/>
      <c r="V2120" s="12"/>
      <c r="W2120" s="12"/>
      <c r="X2120" s="12"/>
      <c r="Y2120" s="12"/>
      <c r="Z2120" s="12"/>
      <c r="AA2120" s="12"/>
      <c r="AB2120" s="12"/>
      <c r="AC2120" s="12"/>
      <c r="AD2120" s="12"/>
      <c r="AE2120" s="12"/>
      <c r="AF2120" s="12"/>
      <c r="AG2120" s="12"/>
      <c r="AH2120" s="12"/>
      <c r="AI2120" s="12"/>
      <c r="AJ2120" s="13"/>
      <c r="AK2120" s="12"/>
      <c r="AL2120" s="12"/>
      <c r="AM2120" s="14"/>
      <c r="AN2120" s="12"/>
      <c r="AO2120" s="12"/>
      <c r="AP2120" s="12"/>
      <c r="AQ2120" s="143"/>
      <c r="AR2120" s="12"/>
      <c r="AS2120" s="12"/>
      <c r="AT2120" s="12"/>
      <c r="AU2120" s="12"/>
      <c r="AV2120" s="12"/>
      <c r="AW2120" s="12"/>
      <c r="AX2120" s="12"/>
      <c r="AY2120" s="12"/>
      <c r="AZ2120" s="12"/>
      <c r="BA2120" s="12"/>
      <c r="BB2120" s="14"/>
      <c r="BC2120" s="14"/>
      <c r="BD2120" s="15"/>
      <c r="BE2120" s="511" t="s">
        <v>183</v>
      </c>
      <c r="BF2120" s="146"/>
      <c r="BG2120" s="146"/>
      <c r="BH2120" s="146"/>
      <c r="BI2120" s="146"/>
      <c r="BJ2120" s="146"/>
      <c r="BK2120" s="146"/>
      <c r="BL2120" s="146"/>
      <c r="BM2120" s="146"/>
      <c r="BN2120" s="146"/>
      <c r="BO2120" s="146"/>
      <c r="BP2120" s="146"/>
      <c r="BQ2120" s="146"/>
      <c r="BR2120" s="146"/>
      <c r="BS2120" s="146"/>
      <c r="BT2120" s="146"/>
      <c r="BU2120" s="146"/>
      <c r="BV2120" s="15"/>
      <c r="BW2120" s="15"/>
      <c r="BX2120" s="15"/>
      <c r="BY2120" s="15"/>
      <c r="BZ2120" s="15"/>
      <c r="CA2120" s="15"/>
      <c r="CB2120" s="15"/>
      <c r="CC2120" s="15"/>
      <c r="CD2120" s="15"/>
      <c r="CE2120" s="15"/>
      <c r="CF2120" s="15"/>
      <c r="CG2120" s="15"/>
      <c r="CH2120" s="15"/>
      <c r="CI2120" s="15"/>
      <c r="CJ2120" s="15"/>
      <c r="CK2120" s="15"/>
      <c r="CL2120" s="15"/>
      <c r="CM2120" s="15"/>
      <c r="CN2120" s="15"/>
      <c r="CO2120" s="15"/>
      <c r="CP2120" s="15"/>
      <c r="CQ2120" s="15"/>
      <c r="CR2120" s="15"/>
      <c r="CS2120" s="15"/>
      <c r="CT2120" s="15"/>
      <c r="CU2120" s="15"/>
      <c r="CV2120" s="15"/>
      <c r="CW2120" s="15"/>
      <c r="CX2120" s="15"/>
      <c r="CY2120" s="15"/>
      <c r="CZ2120" s="15"/>
      <c r="DA2120" s="15"/>
      <c r="DB2120" s="512"/>
      <c r="DC2120" s="512"/>
      <c r="DD2120" s="512"/>
      <c r="DE2120" s="512"/>
      <c r="DF2120" s="17"/>
      <c r="DG2120" s="512"/>
      <c r="DH2120" s="512"/>
      <c r="DI2120" s="512"/>
      <c r="DJ2120" s="512"/>
      <c r="DK2120" s="512"/>
      <c r="DL2120" s="512"/>
      <c r="DM2120" s="13"/>
      <c r="DN2120" s="512"/>
      <c r="DO2120" s="512"/>
      <c r="DP2120" s="512"/>
      <c r="DQ2120" s="512"/>
      <c r="DR2120" s="512"/>
      <c r="DS2120" s="512"/>
      <c r="DT2120" s="512"/>
      <c r="DU2120" s="512"/>
      <c r="DV2120" s="512"/>
      <c r="DW2120" s="512"/>
      <c r="DX2120" s="512"/>
      <c r="DY2120" s="512"/>
      <c r="DZ2120" s="17"/>
      <c r="EA2120" s="15"/>
      <c r="EB2120" s="15"/>
      <c r="EC2120" s="15"/>
      <c r="ED2120" s="15"/>
    </row>
    <row r="2121" spans="1:134" x14ac:dyDescent="0.3">
      <c r="A2121" s="12"/>
      <c r="B2121" s="12"/>
      <c r="C2121" s="12"/>
      <c r="D2121" s="12"/>
      <c r="E2121" s="12"/>
      <c r="F2121" s="12"/>
      <c r="G2121" s="12"/>
      <c r="H2121" s="12"/>
      <c r="I2121" s="12"/>
      <c r="J2121" s="12"/>
      <c r="K2121" s="12"/>
      <c r="L2121" s="12"/>
      <c r="M2121" s="12"/>
      <c r="N2121" s="12"/>
      <c r="O2121" s="12"/>
      <c r="P2121" s="12"/>
      <c r="Q2121" s="12"/>
      <c r="R2121" s="12"/>
      <c r="S2121" s="12"/>
      <c r="T2121" s="12"/>
      <c r="U2121" s="12"/>
      <c r="V2121" s="12"/>
      <c r="W2121" s="12"/>
      <c r="X2121" s="12"/>
      <c r="Y2121" s="12"/>
      <c r="Z2121" s="12"/>
      <c r="AA2121" s="12"/>
      <c r="AB2121" s="12"/>
      <c r="AC2121" s="12"/>
      <c r="AD2121" s="12"/>
      <c r="AE2121" s="12"/>
      <c r="AF2121" s="12"/>
      <c r="AG2121" s="12"/>
      <c r="AH2121" s="12"/>
      <c r="AI2121" s="12"/>
      <c r="AJ2121" s="13"/>
      <c r="AK2121" s="12"/>
      <c r="AL2121" s="12"/>
      <c r="AM2121" s="14"/>
      <c r="AN2121" s="12"/>
      <c r="AO2121" s="12"/>
      <c r="AP2121" s="12"/>
      <c r="AQ2121" s="143"/>
      <c r="AR2121" s="12"/>
      <c r="AS2121" s="12"/>
      <c r="AT2121" s="12"/>
      <c r="AU2121" s="12"/>
      <c r="AV2121" s="12"/>
      <c r="AW2121" s="12"/>
      <c r="AX2121" s="12"/>
      <c r="AY2121" s="12"/>
      <c r="AZ2121" s="12"/>
      <c r="BA2121" s="12"/>
      <c r="BB2121" s="14"/>
      <c r="BC2121" s="14"/>
      <c r="BD2121" s="15"/>
      <c r="BE2121" s="15"/>
      <c r="BF2121" s="15"/>
      <c r="BG2121" s="15"/>
      <c r="BH2121" s="15"/>
      <c r="BI2121" s="15"/>
      <c r="BJ2121" s="15"/>
      <c r="BK2121" s="15"/>
      <c r="BL2121" s="15"/>
      <c r="BM2121" s="15"/>
      <c r="BN2121" s="15"/>
      <c r="BO2121" s="15"/>
      <c r="BP2121" s="15"/>
      <c r="BQ2121" s="15"/>
      <c r="BR2121" s="15"/>
      <c r="BS2121" s="15"/>
      <c r="BT2121" s="15"/>
      <c r="BU2121" s="15"/>
      <c r="BV2121" s="15"/>
      <c r="BW2121" s="15"/>
      <c r="BX2121" s="15"/>
      <c r="BY2121" s="15"/>
      <c r="BZ2121" s="15"/>
      <c r="CA2121" s="15"/>
      <c r="CB2121" s="15"/>
      <c r="CC2121" s="15"/>
      <c r="CD2121" s="15"/>
      <c r="CE2121" s="15"/>
      <c r="CF2121" s="15"/>
      <c r="CG2121" s="15"/>
      <c r="CH2121" s="15"/>
      <c r="CI2121" s="15"/>
      <c r="CJ2121" s="15"/>
      <c r="CK2121" s="15"/>
      <c r="CL2121" s="15"/>
      <c r="CM2121" s="15"/>
      <c r="CN2121" s="15"/>
      <c r="CO2121" s="15"/>
      <c r="CP2121" s="15"/>
      <c r="CQ2121" s="15"/>
      <c r="CR2121" s="15"/>
      <c r="CS2121" s="15"/>
      <c r="CT2121" s="15"/>
      <c r="CU2121" s="15"/>
      <c r="CV2121" s="15"/>
      <c r="CW2121" s="15"/>
      <c r="CX2121" s="15"/>
      <c r="CY2121" s="15"/>
      <c r="CZ2121" s="15"/>
      <c r="DA2121" s="15"/>
      <c r="DB2121" s="15"/>
      <c r="DC2121" s="15"/>
      <c r="DD2121" s="15"/>
      <c r="DE2121" s="15"/>
      <c r="DF2121" s="17"/>
      <c r="DG2121" s="17"/>
      <c r="DH2121" s="17"/>
      <c r="DI2121" s="17"/>
      <c r="DJ2121" s="17"/>
      <c r="DK2121" s="17"/>
      <c r="DL2121" s="17"/>
      <c r="DM2121" s="13"/>
      <c r="DN2121" s="17"/>
      <c r="DO2121" s="17"/>
      <c r="DP2121" s="17"/>
      <c r="DQ2121" s="17"/>
      <c r="DR2121" s="17"/>
      <c r="DS2121" s="17"/>
      <c r="DT2121" s="17"/>
      <c r="DU2121" s="17"/>
      <c r="DV2121" s="17"/>
      <c r="DW2121" s="17"/>
      <c r="DX2121" s="17"/>
      <c r="DY2121" s="17"/>
      <c r="DZ2121" s="17"/>
      <c r="EA2121" s="15"/>
      <c r="EB2121" s="15"/>
      <c r="EC2121" s="15"/>
      <c r="ED2121" s="15"/>
    </row>
    <row r="2122" spans="1:134" x14ac:dyDescent="0.3">
      <c r="A2122" s="12"/>
      <c r="B2122" s="12"/>
      <c r="C2122" s="12"/>
      <c r="D2122" s="12"/>
      <c r="E2122" s="12"/>
      <c r="F2122" s="12"/>
      <c r="G2122" s="12"/>
      <c r="H2122" s="12"/>
      <c r="I2122" s="12"/>
      <c r="J2122" s="12"/>
      <c r="K2122" s="12"/>
      <c r="L2122" s="12"/>
      <c r="M2122" s="12"/>
      <c r="N2122" s="12"/>
      <c r="O2122" s="12"/>
      <c r="P2122" s="12"/>
      <c r="Q2122" s="12"/>
      <c r="R2122" s="12"/>
      <c r="S2122" s="12"/>
      <c r="T2122" s="12"/>
      <c r="U2122" s="12"/>
      <c r="V2122" s="12"/>
      <c r="W2122" s="12"/>
      <c r="X2122" s="12"/>
      <c r="Y2122" s="12"/>
      <c r="Z2122" s="12"/>
      <c r="AA2122" s="12"/>
      <c r="AB2122" s="12"/>
      <c r="AC2122" s="12"/>
      <c r="AD2122" s="12"/>
      <c r="AE2122" s="12"/>
      <c r="AF2122" s="12"/>
      <c r="AG2122" s="12"/>
      <c r="AH2122" s="12"/>
      <c r="AI2122" s="12"/>
      <c r="AJ2122" s="13"/>
      <c r="AK2122" s="12"/>
      <c r="AL2122" s="12"/>
      <c r="AM2122" s="14"/>
      <c r="AN2122" s="12"/>
      <c r="AO2122" s="12"/>
      <c r="AP2122" s="12"/>
      <c r="AQ2122" s="143"/>
      <c r="AR2122" s="12"/>
      <c r="AS2122" s="12"/>
      <c r="AT2122" s="12"/>
      <c r="AU2122" s="12"/>
      <c r="AV2122" s="12"/>
      <c r="AW2122" s="12"/>
      <c r="AX2122" s="12"/>
      <c r="AY2122" s="12"/>
      <c r="AZ2122" s="12"/>
      <c r="BA2122" s="12"/>
      <c r="BB2122" s="14"/>
      <c r="BC2122" s="14"/>
      <c r="BD2122" s="15"/>
      <c r="BE2122" s="15"/>
      <c r="BF2122" s="15"/>
      <c r="BG2122" s="15"/>
      <c r="BH2122" s="15"/>
      <c r="BI2122" s="15"/>
      <c r="BJ2122" s="15"/>
      <c r="BK2122" s="15"/>
      <c r="BL2122" s="15"/>
      <c r="BM2122" s="15"/>
      <c r="BN2122" s="15"/>
      <c r="BO2122" s="15"/>
      <c r="BP2122" s="15"/>
      <c r="BQ2122" s="15"/>
      <c r="BR2122" s="15"/>
      <c r="BS2122" s="15"/>
      <c r="BT2122" s="15"/>
      <c r="BU2122" s="15"/>
      <c r="BV2122" s="15"/>
      <c r="BW2122" s="15"/>
      <c r="BX2122" s="15"/>
      <c r="BY2122" s="15"/>
      <c r="BZ2122" s="15"/>
      <c r="CA2122" s="15"/>
      <c r="CB2122" s="15"/>
      <c r="CC2122" s="15"/>
      <c r="CD2122" s="15"/>
      <c r="CE2122" s="15"/>
      <c r="CF2122" s="15"/>
      <c r="CG2122" s="15"/>
      <c r="CH2122" s="15"/>
      <c r="CI2122" s="15"/>
      <c r="CJ2122" s="15"/>
      <c r="CK2122" s="15"/>
      <c r="CL2122" s="15"/>
      <c r="CM2122" s="15"/>
      <c r="CN2122" s="15"/>
      <c r="CO2122" s="15"/>
      <c r="CP2122" s="15"/>
      <c r="CQ2122" s="15"/>
      <c r="CR2122" s="15"/>
      <c r="CS2122" s="15"/>
      <c r="CT2122" s="15"/>
      <c r="CU2122" s="15"/>
      <c r="CV2122" s="15"/>
      <c r="CW2122" s="15"/>
      <c r="CX2122" s="15"/>
      <c r="CY2122" s="15"/>
      <c r="CZ2122" s="15"/>
      <c r="DA2122" s="15"/>
      <c r="DB2122" s="15"/>
      <c r="DC2122" s="15"/>
      <c r="DD2122" s="15"/>
      <c r="DE2122" s="15"/>
      <c r="DF2122" s="15"/>
      <c r="DG2122" s="15"/>
      <c r="DH2122" s="15"/>
      <c r="DI2122" s="15"/>
      <c r="DJ2122" s="15"/>
      <c r="DK2122" s="15"/>
      <c r="DL2122" s="15"/>
      <c r="DM2122" s="13"/>
      <c r="DN2122" s="15"/>
      <c r="DO2122" s="15"/>
      <c r="DP2122" s="15"/>
      <c r="DQ2122" s="15"/>
      <c r="DR2122" s="15"/>
      <c r="DS2122" s="15"/>
      <c r="DT2122" s="15"/>
      <c r="DU2122" s="15"/>
      <c r="DV2122" s="15"/>
      <c r="DW2122" s="15"/>
      <c r="DX2122" s="15"/>
      <c r="DY2122" s="15"/>
      <c r="DZ2122" s="15"/>
      <c r="EA2122" s="15"/>
      <c r="EB2122" s="15"/>
      <c r="EC2122" s="15"/>
      <c r="ED2122" s="15"/>
    </row>
    <row r="2123" spans="1:134" x14ac:dyDescent="0.3">
      <c r="A2123" s="12"/>
      <c r="B2123" s="12"/>
      <c r="C2123" s="12"/>
      <c r="D2123" s="12"/>
      <c r="E2123" s="12"/>
      <c r="F2123" s="12"/>
      <c r="G2123" s="12"/>
      <c r="H2123" s="12"/>
      <c r="I2123" s="12"/>
      <c r="J2123" s="12"/>
      <c r="K2123" s="12"/>
      <c r="L2123" s="12"/>
      <c r="M2123" s="12"/>
      <c r="N2123" s="12"/>
      <c r="O2123" s="12"/>
      <c r="P2123" s="12"/>
      <c r="Q2123" s="12"/>
      <c r="R2123" s="12"/>
      <c r="S2123" s="12"/>
      <c r="T2123" s="12"/>
      <c r="U2123" s="12"/>
      <c r="V2123" s="12"/>
      <c r="W2123" s="12"/>
      <c r="X2123" s="12"/>
      <c r="Y2123" s="12"/>
      <c r="Z2123" s="12"/>
      <c r="AA2123" s="12"/>
      <c r="AB2123" s="12"/>
      <c r="AC2123" s="12"/>
      <c r="AD2123" s="12"/>
      <c r="AE2123" s="12"/>
      <c r="AF2123" s="12"/>
      <c r="AG2123" s="12"/>
      <c r="AH2123" s="12"/>
      <c r="AI2123" s="12"/>
      <c r="AJ2123" s="13"/>
      <c r="AK2123" s="12"/>
      <c r="AL2123" s="12"/>
      <c r="AM2123" s="14"/>
      <c r="AN2123" s="12"/>
      <c r="AO2123" s="12"/>
      <c r="AP2123" s="12"/>
      <c r="AQ2123" s="143"/>
      <c r="AR2123" s="12"/>
      <c r="AS2123" s="12"/>
      <c r="AT2123" s="12"/>
      <c r="AU2123" s="12"/>
      <c r="AV2123" s="12"/>
      <c r="AW2123" s="12"/>
      <c r="AX2123" s="12"/>
      <c r="AY2123" s="12"/>
      <c r="AZ2123" s="12"/>
      <c r="BA2123" s="12"/>
      <c r="BB2123" s="14"/>
      <c r="BC2123" s="14"/>
      <c r="BD2123" s="15"/>
      <c r="BE2123" s="15"/>
      <c r="BF2123" s="15"/>
      <c r="BG2123" s="15"/>
      <c r="BH2123" s="15"/>
      <c r="BI2123" s="15"/>
      <c r="BJ2123" s="15"/>
      <c r="BK2123" s="15"/>
      <c r="BL2123" s="15"/>
      <c r="BM2123" s="15"/>
      <c r="BN2123" s="15"/>
      <c r="BO2123" s="15"/>
      <c r="BP2123" s="15"/>
      <c r="BQ2123" s="15"/>
      <c r="BR2123" s="15"/>
      <c r="BS2123" s="15"/>
      <c r="BT2123" s="15"/>
      <c r="BU2123" s="15"/>
      <c r="BV2123" s="15"/>
      <c r="BW2123" s="15"/>
      <c r="BX2123" s="15"/>
      <c r="BY2123" s="15"/>
      <c r="BZ2123" s="15"/>
      <c r="CA2123" s="15"/>
      <c r="CB2123" s="15"/>
      <c r="CC2123" s="15"/>
      <c r="CD2123" s="15"/>
      <c r="CE2123" s="15"/>
      <c r="CF2123" s="15"/>
      <c r="CG2123" s="15"/>
      <c r="CH2123" s="15"/>
      <c r="CI2123" s="15"/>
      <c r="CJ2123" s="15"/>
      <c r="CK2123" s="15"/>
      <c r="CL2123" s="15"/>
      <c r="CM2123" s="15"/>
      <c r="CN2123" s="15"/>
      <c r="CO2123" s="15"/>
      <c r="CP2123" s="15"/>
      <c r="CQ2123" s="15"/>
      <c r="CR2123" s="15"/>
      <c r="CS2123" s="15"/>
      <c r="CT2123" s="15"/>
      <c r="CU2123" s="15"/>
      <c r="CV2123" s="15"/>
      <c r="CW2123" s="15"/>
      <c r="CX2123" s="15"/>
      <c r="CY2123" s="15"/>
      <c r="CZ2123" s="15"/>
      <c r="DA2123" s="15"/>
      <c r="DB2123" s="15"/>
      <c r="DC2123" s="15"/>
      <c r="DD2123" s="15"/>
      <c r="DE2123" s="15"/>
      <c r="DF2123" s="15"/>
      <c r="DG2123" s="15"/>
      <c r="DH2123" s="15"/>
      <c r="DI2123" s="15"/>
      <c r="DJ2123" s="15"/>
      <c r="DK2123" s="15"/>
      <c r="DL2123" s="15"/>
      <c r="DM2123" s="13"/>
      <c r="DN2123" s="15"/>
      <c r="DO2123" s="15"/>
      <c r="DP2123" s="15"/>
      <c r="DQ2123" s="15"/>
      <c r="DR2123" s="15"/>
      <c r="DS2123" s="15"/>
      <c r="DT2123" s="15"/>
      <c r="DU2123" s="15"/>
      <c r="DV2123" s="15"/>
      <c r="DW2123" s="15"/>
      <c r="DX2123" s="15"/>
      <c r="DY2123" s="15"/>
      <c r="DZ2123" s="15"/>
      <c r="EA2123" s="15"/>
      <c r="EB2123" s="15"/>
      <c r="EC2123" s="15"/>
      <c r="ED2123" s="15"/>
    </row>
    <row r="2124" spans="1:134" x14ac:dyDescent="0.3">
      <c r="A2124" s="12"/>
      <c r="B2124" s="12"/>
      <c r="C2124" s="12"/>
      <c r="D2124" s="12"/>
      <c r="E2124" s="12"/>
      <c r="F2124" s="12"/>
      <c r="G2124" s="12"/>
      <c r="H2124" s="12"/>
      <c r="I2124" s="12"/>
      <c r="J2124" s="12"/>
      <c r="K2124" s="12"/>
      <c r="L2124" s="12"/>
      <c r="M2124" s="12"/>
      <c r="N2124" s="12"/>
      <c r="O2124" s="12"/>
      <c r="P2124" s="12"/>
      <c r="Q2124" s="12"/>
      <c r="R2124" s="12"/>
      <c r="S2124" s="12"/>
      <c r="T2124" s="12"/>
      <c r="U2124" s="12"/>
      <c r="V2124" s="12"/>
      <c r="W2124" s="12"/>
      <c r="X2124" s="12"/>
      <c r="Y2124" s="12"/>
      <c r="Z2124" s="12"/>
      <c r="AA2124" s="12"/>
      <c r="AB2124" s="12"/>
      <c r="AC2124" s="12"/>
      <c r="AD2124" s="12"/>
      <c r="AE2124" s="12"/>
      <c r="AF2124" s="12"/>
      <c r="AG2124" s="12"/>
      <c r="AH2124" s="12"/>
      <c r="AI2124" s="12"/>
      <c r="AJ2124" s="13"/>
      <c r="AK2124" s="12"/>
      <c r="AL2124" s="12"/>
      <c r="AM2124" s="14"/>
      <c r="AN2124" s="12"/>
      <c r="AO2124" s="12"/>
      <c r="AP2124" s="12"/>
      <c r="AQ2124" s="143"/>
      <c r="AR2124" s="12"/>
      <c r="AS2124" s="12"/>
      <c r="AT2124" s="12"/>
      <c r="AU2124" s="12"/>
      <c r="AV2124" s="12"/>
      <c r="AW2124" s="12"/>
      <c r="AX2124" s="12"/>
      <c r="AY2124" s="12"/>
      <c r="AZ2124" s="12"/>
      <c r="BA2124" s="12"/>
      <c r="BB2124" s="14"/>
      <c r="BC2124" s="14"/>
      <c r="BD2124" s="15"/>
      <c r="BE2124" s="15"/>
      <c r="BF2124" s="15"/>
      <c r="BG2124" s="15"/>
      <c r="BH2124" s="15"/>
      <c r="BI2124" s="15"/>
      <c r="BJ2124" s="15"/>
      <c r="BK2124" s="15"/>
      <c r="BL2124" s="15"/>
      <c r="BM2124" s="15"/>
      <c r="BN2124" s="15"/>
      <c r="BO2124" s="15"/>
      <c r="BP2124" s="15"/>
      <c r="BQ2124" s="15"/>
      <c r="BR2124" s="15"/>
      <c r="BS2124" s="15"/>
      <c r="BT2124" s="15"/>
      <c r="BU2124" s="15"/>
      <c r="BV2124" s="15"/>
      <c r="BW2124" s="15"/>
      <c r="BX2124" s="15"/>
      <c r="BY2124" s="15"/>
      <c r="BZ2124" s="15"/>
      <c r="CA2124" s="15"/>
      <c r="CB2124" s="15"/>
      <c r="CC2124" s="15"/>
      <c r="CD2124" s="15"/>
      <c r="CE2124" s="15"/>
      <c r="CF2124" s="15"/>
      <c r="CG2124" s="15"/>
      <c r="CH2124" s="15"/>
      <c r="CI2124" s="15"/>
      <c r="CJ2124" s="15"/>
      <c r="CK2124" s="15"/>
      <c r="CL2124" s="15"/>
      <c r="CM2124" s="15"/>
      <c r="CN2124" s="15"/>
      <c r="CO2124" s="15"/>
      <c r="CP2124" s="15"/>
      <c r="CQ2124" s="15"/>
      <c r="CR2124" s="15"/>
      <c r="CS2124" s="15"/>
      <c r="CT2124" s="15"/>
      <c r="CU2124" s="15"/>
      <c r="CV2124" s="15"/>
      <c r="CW2124" s="15"/>
      <c r="CX2124" s="15"/>
      <c r="CY2124" s="15"/>
      <c r="CZ2124" s="15"/>
      <c r="DA2124" s="15"/>
      <c r="DB2124" s="15"/>
      <c r="DC2124" s="15"/>
      <c r="DD2124" s="15"/>
      <c r="DE2124" s="15"/>
      <c r="DF2124" s="15"/>
      <c r="DG2124" s="15"/>
      <c r="DH2124" s="15"/>
      <c r="DI2124" s="15"/>
      <c r="DJ2124" s="15"/>
      <c r="DK2124" s="15"/>
      <c r="DL2124" s="15"/>
      <c r="DM2124" s="13"/>
      <c r="DN2124" s="15"/>
      <c r="DO2124" s="15"/>
      <c r="DP2124" s="15"/>
      <c r="DQ2124" s="15"/>
      <c r="DR2124" s="15"/>
      <c r="DS2124" s="15"/>
      <c r="DT2124" s="15"/>
      <c r="DU2124" s="15"/>
      <c r="DV2124" s="15"/>
      <c r="DW2124" s="15"/>
      <c r="DX2124" s="15"/>
      <c r="DY2124" s="15"/>
      <c r="DZ2124" s="15"/>
      <c r="EA2124" s="15"/>
      <c r="EB2124" s="15"/>
      <c r="EC2124" s="15"/>
      <c r="ED2124" s="15"/>
    </row>
    <row r="2125" spans="1:134" x14ac:dyDescent="0.3">
      <c r="A2125" s="12"/>
      <c r="B2125" s="12"/>
      <c r="C2125" s="12"/>
      <c r="D2125" s="12"/>
      <c r="E2125" s="12"/>
      <c r="F2125" s="12"/>
      <c r="G2125" s="12"/>
      <c r="H2125" s="12"/>
      <c r="I2125" s="12"/>
      <c r="J2125" s="12"/>
      <c r="K2125" s="12"/>
      <c r="L2125" s="12"/>
      <c r="M2125" s="12"/>
      <c r="N2125" s="12"/>
      <c r="O2125" s="12"/>
      <c r="P2125" s="12"/>
      <c r="Q2125" s="12"/>
      <c r="R2125" s="12"/>
      <c r="S2125" s="12"/>
      <c r="T2125" s="12"/>
      <c r="U2125" s="12"/>
      <c r="V2125" s="12"/>
      <c r="W2125" s="12"/>
      <c r="X2125" s="12"/>
      <c r="Y2125" s="12"/>
      <c r="Z2125" s="12"/>
      <c r="AA2125" s="12"/>
      <c r="AB2125" s="12"/>
      <c r="AC2125" s="12"/>
      <c r="AD2125" s="12"/>
      <c r="AE2125" s="12"/>
      <c r="AF2125" s="12"/>
      <c r="AG2125" s="12"/>
      <c r="AH2125" s="12"/>
      <c r="AI2125" s="12"/>
      <c r="AJ2125" s="13"/>
      <c r="AK2125" s="12"/>
      <c r="AL2125" s="12"/>
      <c r="AM2125" s="14"/>
      <c r="AN2125" s="12"/>
      <c r="AO2125" s="12"/>
      <c r="AP2125" s="12"/>
      <c r="AQ2125" s="143"/>
      <c r="AR2125" s="12"/>
      <c r="AS2125" s="12"/>
      <c r="AT2125" s="12"/>
      <c r="AU2125" s="12"/>
      <c r="AV2125" s="12"/>
      <c r="AW2125" s="12"/>
      <c r="AX2125" s="12"/>
      <c r="AY2125" s="12"/>
      <c r="AZ2125" s="12"/>
      <c r="BA2125" s="12"/>
      <c r="BB2125" s="14"/>
      <c r="BC2125" s="14"/>
      <c r="BD2125" s="15"/>
      <c r="BE2125" s="15"/>
      <c r="BF2125" s="15"/>
      <c r="BG2125" s="15"/>
      <c r="BH2125" s="15"/>
      <c r="BI2125" s="15"/>
      <c r="BJ2125" s="15"/>
      <c r="BK2125" s="15"/>
      <c r="BL2125" s="15"/>
      <c r="BM2125" s="15"/>
      <c r="BN2125" s="15"/>
      <c r="BO2125" s="15"/>
      <c r="BP2125" s="15"/>
      <c r="BQ2125" s="15"/>
      <c r="BR2125" s="15"/>
      <c r="BS2125" s="15"/>
      <c r="BT2125" s="15"/>
      <c r="BU2125" s="15"/>
      <c r="BV2125" s="15"/>
      <c r="BW2125" s="15"/>
      <c r="BX2125" s="15"/>
      <c r="BY2125" s="15"/>
      <c r="BZ2125" s="15"/>
      <c r="CA2125" s="15"/>
      <c r="CB2125" s="15"/>
      <c r="CC2125" s="15"/>
      <c r="CD2125" s="15"/>
      <c r="CE2125" s="15"/>
      <c r="CF2125" s="15"/>
      <c r="CG2125" s="15"/>
      <c r="CH2125" s="15"/>
      <c r="CI2125" s="15"/>
      <c r="CJ2125" s="15"/>
      <c r="CK2125" s="15"/>
      <c r="CL2125" s="15"/>
      <c r="CM2125" s="15"/>
      <c r="CN2125" s="15"/>
      <c r="CO2125" s="15"/>
      <c r="CP2125" s="15"/>
      <c r="CQ2125" s="15"/>
      <c r="CR2125" s="15"/>
      <c r="CS2125" s="15"/>
      <c r="CT2125" s="15"/>
      <c r="CU2125" s="15"/>
      <c r="CV2125" s="15"/>
      <c r="CW2125" s="15"/>
      <c r="CX2125" s="15"/>
      <c r="CY2125" s="15"/>
      <c r="CZ2125" s="15"/>
      <c r="DA2125" s="15"/>
      <c r="DB2125" s="15"/>
      <c r="DC2125" s="15"/>
      <c r="DD2125" s="15"/>
      <c r="DE2125" s="15"/>
      <c r="DF2125" s="15"/>
      <c r="DG2125" s="15"/>
      <c r="DH2125" s="15"/>
      <c r="DI2125" s="15"/>
      <c r="DJ2125" s="15"/>
      <c r="DK2125" s="15"/>
      <c r="DL2125" s="15"/>
      <c r="DM2125" s="13"/>
      <c r="DN2125" s="15"/>
      <c r="DO2125" s="15"/>
      <c r="DP2125" s="15"/>
      <c r="DQ2125" s="15"/>
      <c r="DR2125" s="15"/>
      <c r="DS2125" s="15"/>
      <c r="DT2125" s="15"/>
      <c r="DU2125" s="15"/>
      <c r="DV2125" s="15"/>
      <c r="DW2125" s="15"/>
      <c r="DX2125" s="15"/>
      <c r="DY2125" s="15"/>
      <c r="DZ2125" s="15"/>
      <c r="EA2125" s="15"/>
      <c r="EB2125" s="15"/>
      <c r="EC2125" s="15"/>
      <c r="ED2125" s="15"/>
    </row>
    <row r="2126" spans="1:134" x14ac:dyDescent="0.3">
      <c r="A2126" s="12"/>
      <c r="B2126" s="12"/>
      <c r="C2126" s="12"/>
      <c r="D2126" s="12"/>
      <c r="E2126" s="12"/>
      <c r="F2126" s="12"/>
      <c r="G2126" s="12"/>
      <c r="H2126" s="12"/>
      <c r="I2126" s="12"/>
      <c r="J2126" s="12"/>
      <c r="K2126" s="12"/>
      <c r="L2126" s="12"/>
      <c r="M2126" s="12"/>
      <c r="N2126" s="12"/>
      <c r="O2126" s="12"/>
      <c r="P2126" s="12"/>
      <c r="Q2126" s="12"/>
      <c r="R2126" s="12"/>
      <c r="S2126" s="12"/>
      <c r="T2126" s="12"/>
      <c r="U2126" s="12"/>
      <c r="V2126" s="12"/>
      <c r="W2126" s="12"/>
      <c r="X2126" s="12"/>
      <c r="Y2126" s="12"/>
      <c r="Z2126" s="12"/>
      <c r="AA2126" s="12"/>
      <c r="AB2126" s="12"/>
      <c r="AC2126" s="12"/>
      <c r="AD2126" s="12"/>
      <c r="AE2126" s="12"/>
      <c r="AF2126" s="12"/>
      <c r="AG2126" s="12"/>
      <c r="AH2126" s="12"/>
      <c r="AI2126" s="12"/>
      <c r="AJ2126" s="13"/>
      <c r="AK2126" s="12"/>
      <c r="AL2126" s="12"/>
      <c r="AM2126" s="14"/>
      <c r="AN2126" s="12"/>
      <c r="AO2126" s="12"/>
      <c r="AP2126" s="12"/>
      <c r="AQ2126" s="143"/>
      <c r="AR2126" s="12"/>
      <c r="AS2126" s="12"/>
      <c r="AT2126" s="12"/>
      <c r="AU2126" s="12"/>
      <c r="AV2126" s="12"/>
      <c r="AW2126" s="12"/>
      <c r="AX2126" s="12"/>
      <c r="AY2126" s="12"/>
      <c r="AZ2126" s="12"/>
      <c r="BA2126" s="12"/>
      <c r="BB2126" s="14"/>
      <c r="BC2126" s="14"/>
      <c r="BD2126" s="15"/>
      <c r="BE2126" s="15"/>
      <c r="BF2126" s="15"/>
      <c r="BG2126" s="15"/>
      <c r="BH2126" s="15"/>
      <c r="BI2126" s="15"/>
      <c r="BJ2126" s="15"/>
      <c r="BK2126" s="15"/>
      <c r="BL2126" s="15"/>
      <c r="BM2126" s="15"/>
      <c r="BN2126" s="15"/>
      <c r="BO2126" s="15"/>
      <c r="BP2126" s="15"/>
      <c r="BQ2126" s="15"/>
      <c r="BR2126" s="15"/>
      <c r="BS2126" s="15"/>
      <c r="BT2126" s="15"/>
      <c r="BU2126" s="15"/>
      <c r="BV2126" s="15"/>
      <c r="BW2126" s="15"/>
      <c r="BX2126" s="15"/>
      <c r="BY2126" s="15"/>
      <c r="BZ2126" s="15"/>
      <c r="CA2126" s="15"/>
      <c r="CB2126" s="15"/>
      <c r="CC2126" s="15"/>
      <c r="CD2126" s="15"/>
      <c r="CE2126" s="15"/>
      <c r="CF2126" s="15"/>
      <c r="CG2126" s="15"/>
      <c r="CH2126" s="15"/>
      <c r="CI2126" s="15"/>
      <c r="CJ2126" s="15"/>
      <c r="CK2126" s="15"/>
      <c r="CL2126" s="15"/>
      <c r="CM2126" s="15"/>
      <c r="CN2126" s="15"/>
      <c r="CO2126" s="15"/>
      <c r="CP2126" s="15"/>
      <c r="CQ2126" s="15"/>
      <c r="CR2126" s="15"/>
      <c r="CS2126" s="15"/>
      <c r="CT2126" s="15"/>
      <c r="CU2126" s="15"/>
      <c r="CV2126" s="15"/>
      <c r="CW2126" s="15"/>
      <c r="CX2126" s="15"/>
      <c r="CY2126" s="15"/>
      <c r="CZ2126" s="15"/>
      <c r="DA2126" s="15"/>
      <c r="DB2126" s="15"/>
      <c r="DC2126" s="15"/>
      <c r="DD2126" s="15"/>
      <c r="DE2126" s="15"/>
      <c r="DF2126" s="15"/>
      <c r="DG2126" s="15"/>
      <c r="DH2126" s="15"/>
      <c r="DI2126" s="15"/>
      <c r="DJ2126" s="15"/>
      <c r="DK2126" s="15"/>
      <c r="DL2126" s="15"/>
      <c r="DM2126" s="13"/>
      <c r="DN2126" s="15"/>
      <c r="DO2126" s="15"/>
      <c r="DP2126" s="15"/>
      <c r="DQ2126" s="15"/>
      <c r="DR2126" s="15"/>
      <c r="DS2126" s="15"/>
      <c r="DT2126" s="15"/>
      <c r="DU2126" s="15"/>
      <c r="DV2126" s="15"/>
      <c r="DW2126" s="15"/>
      <c r="DX2126" s="15"/>
      <c r="DY2126" s="15"/>
      <c r="DZ2126" s="15"/>
      <c r="EA2126" s="15"/>
      <c r="EB2126" s="15"/>
      <c r="EC2126" s="15"/>
      <c r="ED2126" s="15"/>
    </row>
    <row r="2127" spans="1:134" x14ac:dyDescent="0.3">
      <c r="A2127" s="12"/>
      <c r="B2127" s="12"/>
      <c r="C2127" s="12"/>
      <c r="D2127" s="12"/>
      <c r="E2127" s="12"/>
      <c r="F2127" s="12"/>
      <c r="G2127" s="12"/>
      <c r="H2127" s="12"/>
      <c r="I2127" s="12"/>
      <c r="J2127" s="12"/>
      <c r="K2127" s="12"/>
      <c r="L2127" s="12"/>
      <c r="M2127" s="12"/>
      <c r="N2127" s="12"/>
      <c r="O2127" s="12"/>
      <c r="P2127" s="12"/>
      <c r="Q2127" s="12"/>
      <c r="R2127" s="12"/>
      <c r="S2127" s="12"/>
      <c r="T2127" s="12"/>
      <c r="U2127" s="12"/>
      <c r="V2127" s="12"/>
      <c r="W2127" s="12"/>
      <c r="X2127" s="12"/>
      <c r="Y2127" s="12"/>
      <c r="Z2127" s="12"/>
      <c r="AA2127" s="12"/>
      <c r="AB2127" s="12"/>
      <c r="AC2127" s="12"/>
      <c r="AD2127" s="12"/>
      <c r="AE2127" s="12"/>
      <c r="AF2127" s="12"/>
      <c r="AG2127" s="12"/>
      <c r="AH2127" s="12"/>
      <c r="AI2127" s="12"/>
      <c r="AJ2127" s="13"/>
      <c r="AK2127" s="12"/>
      <c r="AL2127" s="12"/>
      <c r="AM2127" s="14"/>
      <c r="AN2127" s="12"/>
      <c r="AO2127" s="12"/>
      <c r="AP2127" s="12"/>
      <c r="AQ2127" s="143"/>
      <c r="AR2127" s="12"/>
      <c r="AS2127" s="12"/>
      <c r="AT2127" s="12"/>
      <c r="AU2127" s="12"/>
      <c r="AV2127" s="12"/>
      <c r="AW2127" s="12"/>
      <c r="AX2127" s="12"/>
      <c r="AY2127" s="12"/>
      <c r="AZ2127" s="12"/>
      <c r="BA2127" s="12"/>
      <c r="BB2127" s="14"/>
      <c r="BC2127" s="14"/>
      <c r="BD2127" s="15"/>
      <c r="BE2127" s="15"/>
      <c r="BF2127" s="15"/>
      <c r="BG2127" s="15"/>
      <c r="BH2127" s="15"/>
      <c r="BI2127" s="15"/>
      <c r="BJ2127" s="15"/>
      <c r="BK2127" s="15"/>
      <c r="BL2127" s="15"/>
      <c r="BM2127" s="15"/>
      <c r="BN2127" s="15"/>
      <c r="BO2127" s="15"/>
      <c r="BP2127" s="15"/>
      <c r="BQ2127" s="15"/>
      <c r="BR2127" s="15"/>
      <c r="BS2127" s="15"/>
      <c r="BT2127" s="15"/>
      <c r="BU2127" s="15"/>
      <c r="BV2127" s="15"/>
      <c r="BW2127" s="15"/>
      <c r="BX2127" s="15"/>
      <c r="BY2127" s="15"/>
      <c r="BZ2127" s="15"/>
      <c r="CA2127" s="15"/>
      <c r="CB2127" s="15"/>
      <c r="CC2127" s="15"/>
      <c r="CD2127" s="15"/>
      <c r="CE2127" s="15"/>
      <c r="CF2127" s="15"/>
      <c r="CG2127" s="15"/>
      <c r="CH2127" s="15"/>
      <c r="CI2127" s="15"/>
      <c r="CJ2127" s="15"/>
      <c r="CK2127" s="15"/>
      <c r="CL2127" s="15"/>
      <c r="CM2127" s="15"/>
      <c r="CN2127" s="15"/>
      <c r="CO2127" s="15"/>
      <c r="CP2127" s="15"/>
      <c r="CQ2127" s="15"/>
      <c r="CR2127" s="15"/>
      <c r="CS2127" s="15"/>
      <c r="CT2127" s="15"/>
      <c r="CU2127" s="15"/>
      <c r="CV2127" s="15"/>
      <c r="CW2127" s="15"/>
      <c r="CX2127" s="15"/>
      <c r="CY2127" s="15"/>
      <c r="CZ2127" s="15"/>
      <c r="DA2127" s="15"/>
      <c r="DB2127" s="15"/>
      <c r="DC2127" s="15"/>
      <c r="DD2127" s="15"/>
      <c r="DE2127" s="15"/>
      <c r="DF2127" s="15"/>
      <c r="DG2127" s="15"/>
      <c r="DH2127" s="15"/>
      <c r="DI2127" s="15"/>
      <c r="DJ2127" s="15"/>
      <c r="DK2127" s="15"/>
      <c r="DL2127" s="15"/>
      <c r="DM2127" s="13"/>
      <c r="DN2127" s="15"/>
      <c r="DO2127" s="15"/>
      <c r="DP2127" s="15"/>
      <c r="DQ2127" s="15"/>
      <c r="DR2127" s="15"/>
      <c r="DS2127" s="15"/>
      <c r="DT2127" s="15"/>
      <c r="DU2127" s="15"/>
      <c r="DV2127" s="15"/>
      <c r="DW2127" s="15"/>
      <c r="DX2127" s="15"/>
      <c r="DY2127" s="15"/>
      <c r="DZ2127" s="15"/>
      <c r="EA2127" s="15"/>
      <c r="EB2127" s="15"/>
      <c r="EC2127" s="15"/>
      <c r="ED2127" s="15"/>
    </row>
    <row r="2128" spans="1:134" x14ac:dyDescent="0.3">
      <c r="A2128" s="12"/>
      <c r="B2128" s="12"/>
      <c r="C2128" s="12"/>
      <c r="D2128" s="12"/>
      <c r="E2128" s="12"/>
      <c r="F2128" s="12"/>
      <c r="G2128" s="12"/>
      <c r="H2128" s="12"/>
      <c r="I2128" s="12"/>
      <c r="J2128" s="12"/>
      <c r="K2128" s="12"/>
      <c r="L2128" s="12"/>
      <c r="M2128" s="12"/>
      <c r="N2128" s="12"/>
      <c r="O2128" s="12"/>
      <c r="P2128" s="12"/>
      <c r="Q2128" s="12"/>
      <c r="R2128" s="12"/>
      <c r="S2128" s="12"/>
      <c r="T2128" s="12"/>
      <c r="U2128" s="12"/>
      <c r="V2128" s="12"/>
      <c r="W2128" s="12"/>
      <c r="X2128" s="12"/>
      <c r="Y2128" s="12"/>
      <c r="Z2128" s="12"/>
      <c r="AA2128" s="12"/>
      <c r="AB2128" s="12"/>
      <c r="AC2128" s="12"/>
      <c r="AD2128" s="12"/>
      <c r="AE2128" s="12"/>
      <c r="AF2128" s="12"/>
      <c r="AG2128" s="12"/>
      <c r="AH2128" s="12"/>
      <c r="AI2128" s="12"/>
      <c r="AJ2128" s="13"/>
      <c r="AK2128" s="12"/>
      <c r="AL2128" s="12"/>
      <c r="AM2128" s="14"/>
      <c r="AN2128" s="12"/>
      <c r="AO2128" s="12"/>
      <c r="AP2128" s="12"/>
      <c r="AQ2128" s="143"/>
      <c r="AR2128" s="12"/>
      <c r="AS2128" s="12"/>
      <c r="AT2128" s="12"/>
      <c r="AU2128" s="12"/>
      <c r="AV2128" s="12"/>
      <c r="AW2128" s="12"/>
      <c r="AX2128" s="12"/>
      <c r="AY2128" s="12"/>
      <c r="AZ2128" s="12"/>
      <c r="BA2128" s="12"/>
      <c r="BB2128" s="14"/>
      <c r="BC2128" s="14"/>
      <c r="BD2128" s="15"/>
      <c r="BE2128" s="15"/>
      <c r="BF2128" s="15"/>
      <c r="BG2128" s="15"/>
      <c r="BH2128" s="15"/>
      <c r="BI2128" s="15"/>
      <c r="BJ2128" s="15"/>
      <c r="BK2128" s="15"/>
      <c r="BL2128" s="15"/>
      <c r="BM2128" s="15"/>
      <c r="BN2128" s="15"/>
      <c r="BO2128" s="15"/>
      <c r="BP2128" s="15"/>
      <c r="BQ2128" s="15"/>
      <c r="BR2128" s="15"/>
      <c r="BS2128" s="15"/>
      <c r="BT2128" s="15"/>
      <c r="BU2128" s="15"/>
      <c r="BV2128" s="15"/>
      <c r="BW2128" s="15"/>
      <c r="BX2128" s="15"/>
      <c r="BY2128" s="15"/>
      <c r="BZ2128" s="15"/>
      <c r="CA2128" s="15"/>
      <c r="CB2128" s="15"/>
      <c r="CC2128" s="15"/>
      <c r="CD2128" s="15"/>
      <c r="CE2128" s="15"/>
      <c r="CF2128" s="15"/>
      <c r="CG2128" s="15"/>
      <c r="CH2128" s="15"/>
      <c r="CI2128" s="15"/>
      <c r="CJ2128" s="15"/>
      <c r="CK2128" s="15"/>
      <c r="CL2128" s="15"/>
      <c r="CM2128" s="15"/>
      <c r="CN2128" s="15"/>
      <c r="CO2128" s="15"/>
      <c r="CP2128" s="15"/>
      <c r="CQ2128" s="15"/>
      <c r="CR2128" s="15"/>
      <c r="CS2128" s="15"/>
      <c r="CT2128" s="15"/>
      <c r="CU2128" s="15"/>
      <c r="CV2128" s="15"/>
      <c r="CW2128" s="15"/>
      <c r="CX2128" s="15"/>
      <c r="CY2128" s="15"/>
      <c r="CZ2128" s="15"/>
      <c r="DA2128" s="15"/>
      <c r="DB2128" s="15"/>
      <c r="DC2128" s="15"/>
      <c r="DD2128" s="15"/>
      <c r="DE2128" s="15"/>
      <c r="DF2128" s="15"/>
      <c r="DG2128" s="15"/>
      <c r="DH2128" s="15"/>
      <c r="DI2128" s="15"/>
      <c r="DJ2128" s="15"/>
      <c r="DK2128" s="15"/>
      <c r="DL2128" s="15"/>
      <c r="DM2128" s="13"/>
      <c r="DN2128" s="15"/>
      <c r="DO2128" s="15"/>
      <c r="DP2128" s="15"/>
      <c r="DQ2128" s="15"/>
      <c r="DR2128" s="15"/>
      <c r="DS2128" s="15"/>
      <c r="DT2128" s="15"/>
      <c r="DU2128" s="15"/>
      <c r="DV2128" s="15"/>
      <c r="DW2128" s="15"/>
      <c r="DX2128" s="15"/>
      <c r="DY2128" s="15"/>
      <c r="DZ2128" s="15"/>
      <c r="EA2128" s="15"/>
      <c r="EB2128" s="15"/>
      <c r="EC2128" s="15"/>
      <c r="ED2128" s="15"/>
    </row>
    <row r="2129" spans="1:134" x14ac:dyDescent="0.3">
      <c r="A2129" s="12"/>
      <c r="B2129" s="12"/>
      <c r="C2129" s="12"/>
      <c r="D2129" s="12"/>
      <c r="E2129" s="12"/>
      <c r="F2129" s="12"/>
      <c r="G2129" s="12"/>
      <c r="H2129" s="12"/>
      <c r="I2129" s="12"/>
      <c r="J2129" s="12"/>
      <c r="K2129" s="12"/>
      <c r="L2129" s="12"/>
      <c r="M2129" s="12"/>
      <c r="N2129" s="12"/>
      <c r="O2129" s="12"/>
      <c r="P2129" s="12"/>
      <c r="Q2129" s="12"/>
      <c r="R2129" s="12"/>
      <c r="S2129" s="12"/>
      <c r="T2129" s="12"/>
      <c r="U2129" s="12"/>
      <c r="V2129" s="12"/>
      <c r="W2129" s="12"/>
      <c r="X2129" s="12"/>
      <c r="Y2129" s="12"/>
      <c r="Z2129" s="12"/>
      <c r="AA2129" s="12"/>
      <c r="AB2129" s="12"/>
      <c r="AC2129" s="12"/>
      <c r="AD2129" s="12"/>
      <c r="AE2129" s="12"/>
      <c r="AF2129" s="12"/>
      <c r="AG2129" s="12"/>
      <c r="AH2129" s="12"/>
      <c r="AI2129" s="12"/>
      <c r="AJ2129" s="13"/>
      <c r="AK2129" s="12"/>
      <c r="AL2129" s="12"/>
      <c r="AM2129" s="14"/>
      <c r="AN2129" s="12"/>
      <c r="AO2129" s="12"/>
      <c r="AP2129" s="12"/>
      <c r="AQ2129" s="143"/>
      <c r="AR2129" s="12"/>
      <c r="AS2129" s="12"/>
      <c r="AT2129" s="12"/>
      <c r="AU2129" s="12"/>
      <c r="AV2129" s="12"/>
      <c r="AW2129" s="12"/>
      <c r="AX2129" s="12"/>
      <c r="AY2129" s="12"/>
      <c r="AZ2129" s="12"/>
      <c r="BA2129" s="12"/>
      <c r="BB2129" s="14"/>
      <c r="BC2129" s="14"/>
      <c r="BD2129" s="15"/>
      <c r="BE2129" s="15"/>
      <c r="BF2129" s="15"/>
      <c r="BG2129" s="15"/>
      <c r="BH2129" s="15"/>
      <c r="BI2129" s="15"/>
      <c r="BJ2129" s="15"/>
      <c r="BK2129" s="15"/>
      <c r="BL2129" s="15"/>
      <c r="BM2129" s="15"/>
      <c r="BN2129" s="15"/>
      <c r="BO2129" s="15"/>
      <c r="BP2129" s="15"/>
      <c r="BQ2129" s="15"/>
      <c r="BR2129" s="15"/>
      <c r="BS2129" s="15"/>
      <c r="BT2129" s="15"/>
      <c r="BU2129" s="15"/>
      <c r="BV2129" s="15"/>
      <c r="BW2129" s="15"/>
      <c r="BX2129" s="15"/>
      <c r="BY2129" s="15"/>
      <c r="BZ2129" s="15"/>
      <c r="CA2129" s="15"/>
      <c r="CB2129" s="15"/>
      <c r="CC2129" s="15"/>
      <c r="CD2129" s="15"/>
      <c r="CE2129" s="15"/>
      <c r="CF2129" s="15"/>
      <c r="CG2129" s="15"/>
      <c r="CH2129" s="15"/>
      <c r="CI2129" s="15"/>
      <c r="CJ2129" s="15"/>
      <c r="CK2129" s="15"/>
      <c r="CL2129" s="15"/>
      <c r="CM2129" s="15"/>
      <c r="CN2129" s="15"/>
      <c r="CO2129" s="15"/>
      <c r="CP2129" s="15"/>
      <c r="CQ2129" s="15"/>
      <c r="CR2129" s="15"/>
      <c r="CS2129" s="15"/>
      <c r="CT2129" s="15"/>
      <c r="CU2129" s="15"/>
      <c r="CV2129" s="15"/>
      <c r="CW2129" s="15"/>
      <c r="CX2129" s="15"/>
      <c r="CY2129" s="15"/>
      <c r="CZ2129" s="15"/>
      <c r="DA2129" s="15"/>
      <c r="DB2129" s="15"/>
      <c r="DC2129" s="15"/>
      <c r="DD2129" s="15"/>
      <c r="DE2129" s="15"/>
      <c r="DF2129" s="15"/>
      <c r="DG2129" s="15"/>
      <c r="DH2129" s="15"/>
      <c r="DI2129" s="15"/>
      <c r="DJ2129" s="15"/>
      <c r="DK2129" s="15"/>
      <c r="DL2129" s="15"/>
      <c r="DM2129" s="13"/>
      <c r="DN2129" s="15"/>
      <c r="DO2129" s="15"/>
      <c r="DP2129" s="15"/>
      <c r="DQ2129" s="15"/>
      <c r="DR2129" s="15"/>
      <c r="DS2129" s="15"/>
      <c r="DT2129" s="15"/>
      <c r="DU2129" s="15"/>
      <c r="DV2129" s="15"/>
      <c r="DW2129" s="15"/>
      <c r="DX2129" s="15"/>
      <c r="DY2129" s="15"/>
      <c r="DZ2129" s="15"/>
      <c r="EA2129" s="15"/>
      <c r="EB2129" s="15"/>
      <c r="EC2129" s="15"/>
      <c r="ED2129" s="15"/>
    </row>
    <row r="2130" spans="1:134" x14ac:dyDescent="0.3">
      <c r="A2130" s="12"/>
      <c r="B2130" s="12"/>
      <c r="C2130" s="12"/>
      <c r="D2130" s="12"/>
      <c r="E2130" s="12"/>
      <c r="F2130" s="12"/>
      <c r="G2130" s="12"/>
      <c r="H2130" s="12"/>
      <c r="I2130" s="12"/>
      <c r="J2130" s="12"/>
      <c r="K2130" s="12"/>
      <c r="L2130" s="12"/>
      <c r="M2130" s="12"/>
      <c r="N2130" s="12"/>
      <c r="O2130" s="12"/>
      <c r="P2130" s="12"/>
      <c r="Q2130" s="12"/>
      <c r="R2130" s="12"/>
      <c r="S2130" s="12"/>
      <c r="T2130" s="12"/>
      <c r="U2130" s="12"/>
      <c r="V2130" s="12"/>
      <c r="W2130" s="12"/>
      <c r="X2130" s="12"/>
      <c r="Y2130" s="12"/>
      <c r="Z2130" s="12"/>
      <c r="AA2130" s="12"/>
      <c r="AB2130" s="12"/>
      <c r="AC2130" s="12"/>
      <c r="AD2130" s="12"/>
      <c r="AE2130" s="12"/>
      <c r="AF2130" s="12"/>
      <c r="AG2130" s="12"/>
      <c r="AH2130" s="12"/>
      <c r="AI2130" s="12"/>
      <c r="AJ2130" s="13"/>
      <c r="AK2130" s="12"/>
      <c r="AL2130" s="12"/>
      <c r="AM2130" s="14"/>
      <c r="AN2130" s="12"/>
      <c r="AO2130" s="12"/>
      <c r="AP2130" s="12"/>
      <c r="AQ2130" s="143"/>
      <c r="AR2130" s="12"/>
      <c r="AS2130" s="12"/>
      <c r="AT2130" s="12"/>
      <c r="AU2130" s="12"/>
      <c r="AV2130" s="12"/>
      <c r="AW2130" s="12"/>
      <c r="AX2130" s="12"/>
      <c r="AY2130" s="12"/>
      <c r="AZ2130" s="12"/>
      <c r="BA2130" s="12"/>
      <c r="BB2130" s="14"/>
      <c r="BC2130" s="14"/>
      <c r="BD2130" s="15"/>
      <c r="BE2130" s="15"/>
      <c r="BF2130" s="15"/>
      <c r="BG2130" s="15"/>
      <c r="BH2130" s="15"/>
      <c r="BI2130" s="15"/>
      <c r="BJ2130" s="15"/>
      <c r="BK2130" s="15"/>
      <c r="BL2130" s="15"/>
      <c r="BM2130" s="15"/>
      <c r="BN2130" s="15"/>
      <c r="BO2130" s="15"/>
      <c r="BP2130" s="15"/>
      <c r="BQ2130" s="15"/>
      <c r="BR2130" s="15"/>
      <c r="BS2130" s="15"/>
      <c r="BT2130" s="15"/>
      <c r="BU2130" s="15"/>
      <c r="BV2130" s="15"/>
      <c r="BW2130" s="15"/>
      <c r="BX2130" s="15"/>
      <c r="BY2130" s="15"/>
      <c r="BZ2130" s="15"/>
      <c r="CA2130" s="15"/>
      <c r="CB2130" s="15"/>
      <c r="CC2130" s="15"/>
      <c r="CD2130" s="15"/>
      <c r="CE2130" s="15"/>
      <c r="CF2130" s="15"/>
      <c r="CG2130" s="15"/>
      <c r="CH2130" s="15"/>
      <c r="CI2130" s="15"/>
      <c r="CJ2130" s="15"/>
      <c r="CK2130" s="15"/>
      <c r="CL2130" s="15"/>
      <c r="CM2130" s="15"/>
      <c r="CN2130" s="15"/>
      <c r="CO2130" s="15"/>
      <c r="CP2130" s="15"/>
      <c r="CQ2130" s="15"/>
      <c r="CR2130" s="15"/>
      <c r="CS2130" s="15"/>
      <c r="CT2130" s="15"/>
      <c r="CU2130" s="15"/>
      <c r="CV2130" s="15"/>
      <c r="CW2130" s="15"/>
      <c r="CX2130" s="15"/>
      <c r="CY2130" s="15"/>
      <c r="CZ2130" s="15"/>
      <c r="DA2130" s="15"/>
      <c r="DB2130" s="15"/>
      <c r="DC2130" s="15"/>
      <c r="DD2130" s="15"/>
      <c r="DE2130" s="15"/>
      <c r="DF2130" s="15"/>
      <c r="DG2130" s="15"/>
      <c r="DH2130" s="15"/>
      <c r="DI2130" s="15"/>
      <c r="DJ2130" s="15"/>
      <c r="DK2130" s="15"/>
      <c r="DL2130" s="15"/>
      <c r="DM2130" s="13"/>
      <c r="DN2130" s="15"/>
      <c r="DO2130" s="15"/>
      <c r="DP2130" s="15"/>
      <c r="DQ2130" s="15"/>
      <c r="DR2130" s="15"/>
      <c r="DS2130" s="15"/>
      <c r="DT2130" s="15"/>
      <c r="DU2130" s="15"/>
      <c r="DV2130" s="15"/>
      <c r="DW2130" s="15"/>
      <c r="DX2130" s="15"/>
      <c r="DY2130" s="15"/>
      <c r="DZ2130" s="15"/>
      <c r="EA2130" s="15"/>
      <c r="EB2130" s="15"/>
      <c r="EC2130" s="15"/>
      <c r="ED2130" s="15"/>
    </row>
    <row r="2131" spans="1:134" x14ac:dyDescent="0.3">
      <c r="A2131" s="12"/>
      <c r="B2131" s="12"/>
      <c r="C2131" s="12"/>
      <c r="D2131" s="12"/>
      <c r="E2131" s="12"/>
      <c r="F2131" s="12"/>
      <c r="G2131" s="12"/>
      <c r="H2131" s="12"/>
      <c r="I2131" s="12"/>
      <c r="J2131" s="12"/>
      <c r="K2131" s="12"/>
      <c r="L2131" s="12"/>
      <c r="M2131" s="12"/>
      <c r="N2131" s="12"/>
      <c r="O2131" s="12"/>
      <c r="P2131" s="12"/>
      <c r="Q2131" s="12"/>
      <c r="R2131" s="12"/>
      <c r="S2131" s="12"/>
      <c r="T2131" s="12"/>
      <c r="U2131" s="12"/>
      <c r="V2131" s="12"/>
      <c r="W2131" s="12"/>
      <c r="X2131" s="12"/>
      <c r="Y2131" s="12"/>
      <c r="Z2131" s="12"/>
      <c r="AA2131" s="12"/>
      <c r="AB2131" s="12"/>
      <c r="AC2131" s="12"/>
      <c r="AD2131" s="12"/>
      <c r="AE2131" s="12"/>
      <c r="AF2131" s="12"/>
      <c r="AG2131" s="12"/>
      <c r="AH2131" s="12"/>
      <c r="AI2131" s="12"/>
      <c r="AJ2131" s="13"/>
      <c r="AK2131" s="12"/>
      <c r="AL2131" s="12"/>
      <c r="AM2131" s="14"/>
      <c r="AN2131" s="12"/>
      <c r="AO2131" s="12"/>
      <c r="AP2131" s="12"/>
      <c r="AQ2131" s="143"/>
      <c r="AR2131" s="12"/>
      <c r="AS2131" s="12"/>
      <c r="AT2131" s="12"/>
      <c r="AU2131" s="12"/>
      <c r="AV2131" s="12"/>
      <c r="AW2131" s="12"/>
      <c r="AX2131" s="12"/>
      <c r="AY2131" s="12"/>
      <c r="AZ2131" s="12"/>
      <c r="BA2131" s="12"/>
      <c r="BB2131" s="14"/>
      <c r="BC2131" s="14"/>
      <c r="BD2131" s="15"/>
      <c r="BE2131" s="15"/>
      <c r="BF2131" s="15"/>
      <c r="BG2131" s="15"/>
      <c r="BH2131" s="15"/>
      <c r="BI2131" s="15"/>
      <c r="BJ2131" s="15"/>
      <c r="BK2131" s="15"/>
      <c r="BL2131" s="15"/>
      <c r="BM2131" s="15"/>
      <c r="BN2131" s="15"/>
      <c r="BO2131" s="15"/>
      <c r="BP2131" s="15"/>
      <c r="BQ2131" s="15"/>
      <c r="BR2131" s="15"/>
      <c r="BS2131" s="15"/>
      <c r="BT2131" s="15"/>
      <c r="BU2131" s="15"/>
      <c r="BV2131" s="15"/>
      <c r="BW2131" s="15"/>
      <c r="BX2131" s="15"/>
      <c r="BY2131" s="15"/>
      <c r="BZ2131" s="15"/>
      <c r="CA2131" s="15"/>
      <c r="CB2131" s="15"/>
      <c r="CC2131" s="15"/>
      <c r="CD2131" s="15"/>
      <c r="CE2131" s="15"/>
      <c r="CF2131" s="15"/>
      <c r="CG2131" s="15"/>
      <c r="CH2131" s="15"/>
      <c r="CI2131" s="15"/>
      <c r="CJ2131" s="15"/>
      <c r="CK2131" s="15"/>
      <c r="CL2131" s="15"/>
      <c r="CM2131" s="15"/>
      <c r="CN2131" s="15"/>
      <c r="CO2131" s="15"/>
      <c r="CP2131" s="15"/>
      <c r="CQ2131" s="15"/>
      <c r="CR2131" s="15"/>
      <c r="CS2131" s="15"/>
      <c r="CT2131" s="15"/>
      <c r="CU2131" s="15"/>
      <c r="CV2131" s="15"/>
      <c r="CW2131" s="15"/>
      <c r="CX2131" s="15"/>
      <c r="CY2131" s="15"/>
      <c r="CZ2131" s="15"/>
      <c r="DA2131" s="15"/>
      <c r="DB2131" s="15"/>
      <c r="DC2131" s="15"/>
      <c r="DD2131" s="15"/>
      <c r="DE2131" s="15"/>
      <c r="DF2131" s="15"/>
      <c r="DG2131" s="15"/>
      <c r="DH2131" s="15"/>
      <c r="DI2131" s="15"/>
      <c r="DJ2131" s="15"/>
      <c r="DK2131" s="15"/>
      <c r="DL2131" s="15"/>
      <c r="DM2131" s="13"/>
      <c r="DN2131" s="15"/>
      <c r="DO2131" s="15"/>
      <c r="DP2131" s="15"/>
      <c r="DQ2131" s="15"/>
      <c r="DR2131" s="15"/>
      <c r="DS2131" s="15"/>
      <c r="DT2131" s="15"/>
      <c r="DU2131" s="15"/>
      <c r="DV2131" s="15"/>
      <c r="DW2131" s="15"/>
      <c r="DX2131" s="15"/>
      <c r="DY2131" s="15"/>
      <c r="DZ2131" s="15"/>
      <c r="EA2131" s="15"/>
      <c r="EB2131" s="15"/>
      <c r="EC2131" s="15"/>
      <c r="ED2131" s="15"/>
    </row>
    <row r="2132" spans="1:134" x14ac:dyDescent="0.3">
      <c r="A2132" s="12"/>
      <c r="B2132" s="12"/>
      <c r="C2132" s="12"/>
      <c r="D2132" s="12"/>
      <c r="E2132" s="12"/>
      <c r="F2132" s="12"/>
      <c r="G2132" s="12"/>
      <c r="H2132" s="12"/>
      <c r="I2132" s="12"/>
      <c r="J2132" s="12"/>
      <c r="K2132" s="12"/>
      <c r="L2132" s="12"/>
      <c r="M2132" s="12"/>
      <c r="N2132" s="12"/>
      <c r="O2132" s="12"/>
      <c r="P2132" s="12"/>
      <c r="Q2132" s="12"/>
      <c r="R2132" s="12"/>
      <c r="S2132" s="12"/>
      <c r="T2132" s="12"/>
      <c r="U2132" s="12"/>
      <c r="V2132" s="12"/>
      <c r="W2132" s="12"/>
      <c r="X2132" s="12"/>
      <c r="Y2132" s="12"/>
      <c r="Z2132" s="12"/>
      <c r="AA2132" s="12"/>
      <c r="AB2132" s="12"/>
      <c r="AC2132" s="12"/>
      <c r="AD2132" s="12"/>
      <c r="AE2132" s="12"/>
      <c r="AF2132" s="12"/>
      <c r="AG2132" s="12"/>
      <c r="AH2132" s="12"/>
      <c r="AI2132" s="12"/>
      <c r="AJ2132" s="13"/>
      <c r="AK2132" s="12"/>
      <c r="AL2132" s="12"/>
      <c r="AM2132" s="14"/>
      <c r="AN2132" s="12"/>
      <c r="AO2132" s="12"/>
      <c r="AP2132" s="12"/>
      <c r="AQ2132" s="143"/>
      <c r="AR2132" s="12"/>
      <c r="AS2132" s="12"/>
      <c r="AT2132" s="12"/>
      <c r="AU2132" s="12"/>
      <c r="AV2132" s="12"/>
      <c r="AW2132" s="12"/>
      <c r="AX2132" s="12"/>
      <c r="AY2132" s="12"/>
      <c r="AZ2132" s="12"/>
      <c r="BA2132" s="12"/>
      <c r="BB2132" s="14"/>
      <c r="BC2132" s="14"/>
      <c r="BD2132" s="15"/>
      <c r="BE2132" s="15"/>
      <c r="BF2132" s="15"/>
      <c r="BG2132" s="15"/>
      <c r="BH2132" s="15"/>
      <c r="BI2132" s="15"/>
      <c r="BJ2132" s="15"/>
      <c r="BK2132" s="15"/>
      <c r="BL2132" s="15"/>
      <c r="BM2132" s="15"/>
      <c r="BN2132" s="15"/>
      <c r="BO2132" s="15"/>
      <c r="BP2132" s="15"/>
      <c r="BQ2132" s="15"/>
      <c r="BR2132" s="15"/>
      <c r="BS2132" s="15"/>
      <c r="BT2132" s="15"/>
      <c r="BU2132" s="15"/>
      <c r="BV2132" s="15"/>
      <c r="BW2132" s="15"/>
      <c r="BX2132" s="15"/>
      <c r="BY2132" s="15"/>
      <c r="BZ2132" s="15"/>
      <c r="CA2132" s="15"/>
      <c r="CB2132" s="15"/>
      <c r="CC2132" s="15"/>
      <c r="CD2132" s="15"/>
      <c r="CE2132" s="15"/>
      <c r="CF2132" s="15"/>
      <c r="CG2132" s="15"/>
      <c r="CH2132" s="15"/>
      <c r="CI2132" s="15"/>
      <c r="CJ2132" s="15"/>
      <c r="CK2132" s="15"/>
      <c r="CL2132" s="15"/>
      <c r="CM2132" s="15"/>
      <c r="CN2132" s="15"/>
      <c r="CO2132" s="15"/>
      <c r="CP2132" s="15"/>
      <c r="CQ2132" s="15"/>
      <c r="CR2132" s="15"/>
      <c r="CS2132" s="15"/>
      <c r="CT2132" s="15"/>
      <c r="CU2132" s="15"/>
      <c r="CV2132" s="15"/>
      <c r="CW2132" s="15"/>
      <c r="CX2132" s="15"/>
      <c r="CY2132" s="15"/>
      <c r="CZ2132" s="15"/>
      <c r="DA2132" s="15"/>
      <c r="DB2132" s="15"/>
      <c r="DC2132" s="15"/>
      <c r="DD2132" s="15"/>
      <c r="DE2132" s="15"/>
      <c r="DF2132" s="15"/>
      <c r="DG2132" s="15"/>
      <c r="DH2132" s="15"/>
      <c r="DI2132" s="15"/>
      <c r="DJ2132" s="15"/>
      <c r="DK2132" s="15"/>
      <c r="DL2132" s="15"/>
      <c r="DM2132" s="13"/>
      <c r="DN2132" s="15"/>
      <c r="DO2132" s="15"/>
      <c r="DP2132" s="15"/>
      <c r="DQ2132" s="15"/>
      <c r="DR2132" s="15"/>
      <c r="DS2132" s="15"/>
      <c r="DT2132" s="15"/>
      <c r="DU2132" s="15"/>
      <c r="DV2132" s="15"/>
      <c r="DW2132" s="15"/>
      <c r="DX2132" s="15"/>
      <c r="DY2132" s="15"/>
      <c r="DZ2132" s="15"/>
      <c r="EA2132" s="15"/>
      <c r="EB2132" s="15"/>
      <c r="EC2132" s="15"/>
      <c r="ED2132" s="15"/>
    </row>
    <row r="2133" spans="1:134" x14ac:dyDescent="0.3">
      <c r="A2133" s="12"/>
      <c r="B2133" s="12"/>
      <c r="C2133" s="12"/>
      <c r="D2133" s="12"/>
      <c r="E2133" s="12"/>
      <c r="F2133" s="12"/>
      <c r="G2133" s="12"/>
      <c r="H2133" s="12"/>
      <c r="I2133" s="12"/>
      <c r="J2133" s="12"/>
      <c r="K2133" s="12"/>
      <c r="L2133" s="12"/>
      <c r="M2133" s="12"/>
      <c r="N2133" s="12"/>
      <c r="O2133" s="12"/>
      <c r="P2133" s="12"/>
      <c r="Q2133" s="12"/>
      <c r="R2133" s="12"/>
      <c r="S2133" s="12"/>
      <c r="T2133" s="12"/>
      <c r="U2133" s="12"/>
      <c r="V2133" s="12"/>
      <c r="W2133" s="12"/>
      <c r="X2133" s="12"/>
      <c r="Y2133" s="12"/>
      <c r="Z2133" s="12"/>
      <c r="AA2133" s="12"/>
      <c r="AB2133" s="12"/>
      <c r="AC2133" s="12"/>
      <c r="AD2133" s="12"/>
      <c r="AE2133" s="12"/>
      <c r="AF2133" s="12"/>
      <c r="AG2133" s="12"/>
      <c r="AH2133" s="12"/>
      <c r="AI2133" s="12"/>
      <c r="AJ2133" s="13"/>
      <c r="AK2133" s="12"/>
      <c r="AL2133" s="12"/>
      <c r="AM2133" s="14"/>
      <c r="AN2133" s="12"/>
      <c r="AO2133" s="12"/>
      <c r="AP2133" s="12"/>
      <c r="AQ2133" s="143"/>
      <c r="AR2133" s="12"/>
      <c r="AS2133" s="12"/>
      <c r="AT2133" s="12"/>
      <c r="AU2133" s="12"/>
      <c r="AV2133" s="12"/>
      <c r="AW2133" s="12"/>
      <c r="AX2133" s="12"/>
      <c r="AY2133" s="12"/>
      <c r="AZ2133" s="12"/>
      <c r="BA2133" s="12"/>
      <c r="BB2133" s="14"/>
      <c r="BC2133" s="14"/>
      <c r="BD2133" s="15"/>
      <c r="BE2133" s="15"/>
      <c r="BF2133" s="15"/>
      <c r="BG2133" s="15"/>
      <c r="BH2133" s="15"/>
      <c r="BI2133" s="15"/>
      <c r="BJ2133" s="15"/>
      <c r="BK2133" s="15"/>
      <c r="BL2133" s="15"/>
      <c r="BM2133" s="15"/>
      <c r="BN2133" s="15"/>
      <c r="BO2133" s="15"/>
      <c r="BP2133" s="15"/>
      <c r="BQ2133" s="15"/>
      <c r="BR2133" s="15"/>
      <c r="BS2133" s="15"/>
      <c r="BT2133" s="15"/>
      <c r="BU2133" s="15"/>
      <c r="BV2133" s="15"/>
      <c r="BW2133" s="15"/>
      <c r="BX2133" s="15"/>
      <c r="BY2133" s="15"/>
      <c r="BZ2133" s="15"/>
      <c r="CA2133" s="15"/>
      <c r="CB2133" s="15"/>
      <c r="CC2133" s="15"/>
      <c r="CD2133" s="15"/>
      <c r="CE2133" s="15"/>
      <c r="CF2133" s="15"/>
      <c r="CG2133" s="15"/>
      <c r="CH2133" s="15"/>
      <c r="CI2133" s="15"/>
      <c r="CJ2133" s="15"/>
      <c r="CK2133" s="15"/>
      <c r="CL2133" s="15"/>
      <c r="CM2133" s="15"/>
      <c r="CN2133" s="15"/>
      <c r="CO2133" s="15"/>
      <c r="CP2133" s="15"/>
      <c r="CQ2133" s="15"/>
      <c r="CR2133" s="15"/>
      <c r="CS2133" s="15"/>
      <c r="CT2133" s="15"/>
      <c r="CU2133" s="15"/>
      <c r="CV2133" s="15"/>
      <c r="CW2133" s="15"/>
      <c r="CX2133" s="15"/>
      <c r="CY2133" s="15"/>
      <c r="CZ2133" s="15"/>
      <c r="DA2133" s="15"/>
      <c r="DB2133" s="15"/>
      <c r="DC2133" s="15"/>
      <c r="DD2133" s="15"/>
      <c r="DE2133" s="15"/>
      <c r="DF2133" s="15"/>
      <c r="DG2133" s="15"/>
      <c r="DH2133" s="15"/>
      <c r="DI2133" s="15"/>
      <c r="DJ2133" s="15"/>
      <c r="DK2133" s="15"/>
      <c r="DL2133" s="15"/>
      <c r="DM2133" s="13"/>
      <c r="DN2133" s="15"/>
      <c r="DO2133" s="15"/>
      <c r="DP2133" s="15"/>
      <c r="DQ2133" s="15"/>
      <c r="DR2133" s="15"/>
      <c r="DS2133" s="15"/>
      <c r="DT2133" s="15"/>
      <c r="DU2133" s="15"/>
      <c r="DV2133" s="15"/>
      <c r="DW2133" s="15"/>
      <c r="DX2133" s="15"/>
      <c r="DY2133" s="15"/>
      <c r="DZ2133" s="15"/>
      <c r="EA2133" s="15"/>
      <c r="EB2133" s="15"/>
      <c r="EC2133" s="15"/>
      <c r="ED2133" s="15"/>
    </row>
    <row r="2134" spans="1:134" x14ac:dyDescent="0.3">
      <c r="A2134" s="12"/>
      <c r="B2134" s="12"/>
      <c r="C2134" s="12"/>
      <c r="D2134" s="12"/>
      <c r="E2134" s="12"/>
      <c r="F2134" s="12"/>
      <c r="G2134" s="12"/>
      <c r="H2134" s="12"/>
      <c r="I2134" s="12"/>
      <c r="J2134" s="12"/>
      <c r="K2134" s="12"/>
      <c r="L2134" s="12"/>
      <c r="M2134" s="12"/>
      <c r="N2134" s="12"/>
      <c r="O2134" s="12"/>
      <c r="P2134" s="12"/>
      <c r="Q2134" s="12"/>
      <c r="R2134" s="12"/>
      <c r="S2134" s="12"/>
      <c r="T2134" s="12"/>
      <c r="U2134" s="12"/>
      <c r="V2134" s="12"/>
      <c r="W2134" s="12"/>
      <c r="X2134" s="12"/>
      <c r="Y2134" s="12"/>
      <c r="Z2134" s="12"/>
      <c r="AA2134" s="12"/>
      <c r="AB2134" s="12"/>
      <c r="AC2134" s="12"/>
      <c r="AD2134" s="12"/>
      <c r="AE2134" s="12"/>
      <c r="AF2134" s="12"/>
      <c r="AG2134" s="12"/>
      <c r="AH2134" s="12"/>
      <c r="AI2134" s="12"/>
      <c r="AJ2134" s="13"/>
      <c r="AK2134" s="12"/>
      <c r="AL2134" s="12"/>
      <c r="AM2134" s="14"/>
      <c r="AN2134" s="12"/>
      <c r="AO2134" s="12"/>
      <c r="AP2134" s="12"/>
      <c r="AQ2134" s="143"/>
      <c r="AR2134" s="12"/>
      <c r="AS2134" s="12"/>
      <c r="AT2134" s="12"/>
      <c r="AU2134" s="12"/>
      <c r="AV2134" s="12"/>
      <c r="AW2134" s="12"/>
      <c r="AX2134" s="12"/>
      <c r="AY2134" s="12"/>
      <c r="AZ2134" s="12"/>
      <c r="BA2134" s="12"/>
      <c r="BB2134" s="14"/>
      <c r="BC2134" s="14"/>
      <c r="BD2134" s="15"/>
      <c r="BE2134" s="15"/>
      <c r="BF2134" s="15"/>
      <c r="BG2134" s="15"/>
      <c r="BH2134" s="15"/>
      <c r="BI2134" s="15"/>
      <c r="BJ2134" s="15"/>
      <c r="BK2134" s="15"/>
      <c r="BL2134" s="15"/>
      <c r="BM2134" s="15"/>
      <c r="BN2134" s="15"/>
      <c r="BO2134" s="15"/>
      <c r="BP2134" s="15"/>
      <c r="BQ2134" s="15"/>
      <c r="BR2134" s="15"/>
      <c r="BS2134" s="15"/>
      <c r="BT2134" s="15"/>
      <c r="BU2134" s="15"/>
      <c r="BV2134" s="15"/>
      <c r="BW2134" s="15"/>
      <c r="BX2134" s="15"/>
      <c r="BY2134" s="15"/>
      <c r="BZ2134" s="15"/>
      <c r="CA2134" s="15"/>
      <c r="CB2134" s="15"/>
      <c r="CC2134" s="15"/>
      <c r="CD2134" s="15"/>
      <c r="CE2134" s="15"/>
      <c r="CF2134" s="15"/>
      <c r="CG2134" s="15"/>
      <c r="CH2134" s="15"/>
      <c r="CI2134" s="15"/>
      <c r="CJ2134" s="15"/>
      <c r="CK2134" s="15"/>
      <c r="CL2134" s="15"/>
      <c r="CM2134" s="15"/>
      <c r="CN2134" s="15"/>
      <c r="CO2134" s="15"/>
      <c r="CP2134" s="15"/>
      <c r="CQ2134" s="15"/>
      <c r="CR2134" s="15"/>
      <c r="CS2134" s="15"/>
      <c r="CT2134" s="15"/>
      <c r="CU2134" s="15"/>
      <c r="CV2134" s="15"/>
      <c r="CW2134" s="15"/>
      <c r="CX2134" s="15"/>
      <c r="CY2134" s="15"/>
      <c r="CZ2134" s="15"/>
      <c r="DA2134" s="15"/>
      <c r="DB2134" s="15"/>
      <c r="DC2134" s="15"/>
      <c r="DD2134" s="15"/>
      <c r="DE2134" s="15"/>
      <c r="DF2134" s="15"/>
      <c r="DG2134" s="15"/>
      <c r="DH2134" s="15"/>
      <c r="DI2134" s="15"/>
      <c r="DJ2134" s="15"/>
      <c r="DK2134" s="15"/>
      <c r="DL2134" s="15"/>
      <c r="DM2134" s="13"/>
      <c r="DN2134" s="15"/>
      <c r="DO2134" s="15"/>
      <c r="DP2134" s="15"/>
      <c r="DQ2134" s="15"/>
      <c r="DR2134" s="15"/>
      <c r="DS2134" s="15"/>
      <c r="DT2134" s="15"/>
      <c r="DU2134" s="15"/>
      <c r="DV2134" s="15"/>
      <c r="DW2134" s="15"/>
      <c r="DX2134" s="15"/>
      <c r="DY2134" s="15"/>
      <c r="DZ2134" s="15"/>
      <c r="EA2134" s="15"/>
      <c r="EB2134" s="15"/>
      <c r="EC2134" s="15"/>
      <c r="ED2134" s="15"/>
    </row>
    <row r="2135" spans="1:134" x14ac:dyDescent="0.3">
      <c r="A2135" s="12"/>
      <c r="B2135" s="12"/>
      <c r="C2135" s="12"/>
      <c r="D2135" s="12"/>
      <c r="E2135" s="12"/>
      <c r="F2135" s="12"/>
      <c r="G2135" s="12"/>
      <c r="H2135" s="12"/>
      <c r="I2135" s="12"/>
      <c r="J2135" s="12"/>
      <c r="K2135" s="12"/>
      <c r="L2135" s="12"/>
      <c r="M2135" s="12"/>
      <c r="N2135" s="12"/>
      <c r="O2135" s="12"/>
      <c r="P2135" s="12"/>
      <c r="Q2135" s="12"/>
      <c r="R2135" s="12"/>
      <c r="S2135" s="12"/>
      <c r="T2135" s="12"/>
      <c r="U2135" s="12"/>
      <c r="V2135" s="12"/>
      <c r="W2135" s="12"/>
      <c r="X2135" s="12"/>
      <c r="Y2135" s="12"/>
      <c r="Z2135" s="12"/>
      <c r="AA2135" s="12"/>
      <c r="AB2135" s="12"/>
      <c r="AC2135" s="12"/>
      <c r="AD2135" s="12"/>
      <c r="AE2135" s="12"/>
      <c r="AF2135" s="12"/>
      <c r="AG2135" s="12"/>
      <c r="AH2135" s="12"/>
      <c r="AI2135" s="12"/>
      <c r="AJ2135" s="13"/>
      <c r="AK2135" s="12"/>
      <c r="AL2135" s="12"/>
      <c r="AM2135" s="14"/>
      <c r="AN2135" s="12"/>
      <c r="AO2135" s="12"/>
      <c r="AP2135" s="12"/>
      <c r="AQ2135" s="143"/>
      <c r="AR2135" s="12"/>
      <c r="AS2135" s="12"/>
      <c r="AT2135" s="12"/>
      <c r="AU2135" s="12"/>
      <c r="AV2135" s="12"/>
      <c r="AW2135" s="12"/>
      <c r="AX2135" s="12"/>
      <c r="AY2135" s="12"/>
      <c r="AZ2135" s="12"/>
      <c r="BA2135" s="12"/>
      <c r="BB2135" s="14"/>
      <c r="BC2135" s="14"/>
      <c r="BD2135" s="15"/>
      <c r="BE2135" s="15"/>
      <c r="BF2135" s="15"/>
      <c r="BG2135" s="15"/>
      <c r="BH2135" s="15"/>
      <c r="BI2135" s="15"/>
      <c r="BJ2135" s="15"/>
      <c r="BK2135" s="15"/>
      <c r="BL2135" s="15"/>
      <c r="BM2135" s="15"/>
      <c r="BN2135" s="15"/>
      <c r="BO2135" s="15"/>
      <c r="BP2135" s="15"/>
      <c r="BQ2135" s="15"/>
      <c r="BR2135" s="15"/>
      <c r="BS2135" s="15"/>
      <c r="BT2135" s="15"/>
      <c r="BU2135" s="15"/>
      <c r="BV2135" s="15"/>
      <c r="BW2135" s="15"/>
      <c r="BX2135" s="15"/>
      <c r="BY2135" s="15"/>
      <c r="BZ2135" s="15"/>
      <c r="CA2135" s="15"/>
      <c r="CB2135" s="15"/>
      <c r="CC2135" s="15"/>
      <c r="CD2135" s="15"/>
      <c r="CE2135" s="15"/>
      <c r="CF2135" s="15"/>
      <c r="CG2135" s="15"/>
      <c r="CH2135" s="15"/>
      <c r="CI2135" s="15"/>
      <c r="CJ2135" s="15"/>
      <c r="CK2135" s="15"/>
      <c r="CL2135" s="15"/>
      <c r="CM2135" s="15"/>
      <c r="CN2135" s="15"/>
      <c r="CO2135" s="15"/>
      <c r="CP2135" s="15"/>
      <c r="CQ2135" s="15"/>
      <c r="CR2135" s="15"/>
      <c r="CS2135" s="15"/>
      <c r="CT2135" s="15"/>
      <c r="CU2135" s="15"/>
      <c r="CV2135" s="15"/>
      <c r="CW2135" s="15"/>
      <c r="CX2135" s="15"/>
      <c r="CY2135" s="15"/>
      <c r="CZ2135" s="15"/>
      <c r="DA2135" s="15"/>
      <c r="DB2135" s="15"/>
      <c r="DC2135" s="15"/>
      <c r="DD2135" s="15"/>
      <c r="DE2135" s="15"/>
      <c r="DF2135" s="15"/>
      <c r="DG2135" s="15"/>
      <c r="DH2135" s="15"/>
      <c r="DI2135" s="15"/>
      <c r="DJ2135" s="15"/>
      <c r="DK2135" s="15"/>
      <c r="DL2135" s="15"/>
      <c r="DM2135" s="13"/>
      <c r="DN2135" s="15"/>
      <c r="DO2135" s="15"/>
      <c r="DP2135" s="15"/>
      <c r="DQ2135" s="15"/>
      <c r="DR2135" s="15"/>
      <c r="DS2135" s="15"/>
      <c r="DT2135" s="15"/>
      <c r="DU2135" s="15"/>
      <c r="DV2135" s="15"/>
      <c r="DW2135" s="15"/>
      <c r="DX2135" s="15"/>
      <c r="DY2135" s="15"/>
      <c r="DZ2135" s="15"/>
      <c r="EA2135" s="15"/>
      <c r="EB2135" s="15"/>
      <c r="EC2135" s="15"/>
      <c r="ED2135" s="15"/>
    </row>
    <row r="2136" spans="1:134" x14ac:dyDescent="0.3">
      <c r="A2136" s="12"/>
      <c r="B2136" s="12"/>
      <c r="C2136" s="12"/>
      <c r="D2136" s="12"/>
      <c r="E2136" s="12"/>
      <c r="F2136" s="12"/>
      <c r="G2136" s="12"/>
      <c r="H2136" s="12"/>
      <c r="I2136" s="12"/>
      <c r="J2136" s="12"/>
      <c r="K2136" s="12"/>
      <c r="L2136" s="12"/>
      <c r="M2136" s="12"/>
      <c r="N2136" s="12"/>
      <c r="O2136" s="12"/>
      <c r="P2136" s="12"/>
      <c r="Q2136" s="12"/>
      <c r="R2136" s="12"/>
      <c r="S2136" s="12"/>
      <c r="T2136" s="12"/>
      <c r="U2136" s="12"/>
      <c r="V2136" s="12"/>
      <c r="W2136" s="12"/>
      <c r="X2136" s="12"/>
      <c r="Y2136" s="12"/>
      <c r="Z2136" s="12"/>
      <c r="AA2136" s="12"/>
      <c r="AB2136" s="12"/>
      <c r="AC2136" s="12"/>
      <c r="AD2136" s="12"/>
      <c r="AE2136" s="12"/>
      <c r="AF2136" s="12"/>
      <c r="AG2136" s="12"/>
      <c r="AH2136" s="12"/>
      <c r="AI2136" s="12"/>
      <c r="AJ2136" s="13"/>
      <c r="AK2136" s="12"/>
      <c r="AL2136" s="12"/>
      <c r="AM2136" s="14"/>
      <c r="AN2136" s="12"/>
      <c r="AO2136" s="12"/>
      <c r="AP2136" s="12"/>
      <c r="AQ2136" s="143"/>
      <c r="AR2136" s="12"/>
      <c r="AS2136" s="12"/>
      <c r="AT2136" s="12"/>
      <c r="AU2136" s="12"/>
      <c r="AV2136" s="12"/>
      <c r="AW2136" s="12"/>
      <c r="AX2136" s="12"/>
      <c r="AY2136" s="12"/>
      <c r="AZ2136" s="12"/>
      <c r="BA2136" s="12"/>
      <c r="BB2136" s="14"/>
      <c r="BC2136" s="14"/>
      <c r="BD2136" s="15"/>
      <c r="BE2136" s="15"/>
      <c r="BF2136" s="15"/>
      <c r="BG2136" s="15"/>
      <c r="BH2136" s="15"/>
      <c r="BI2136" s="15"/>
      <c r="BJ2136" s="15"/>
      <c r="BK2136" s="15"/>
      <c r="BL2136" s="15"/>
      <c r="BM2136" s="15"/>
      <c r="BN2136" s="15"/>
      <c r="BO2136" s="15"/>
      <c r="BP2136" s="15"/>
      <c r="BQ2136" s="15"/>
      <c r="BR2136" s="15"/>
      <c r="BS2136" s="15"/>
      <c r="BT2136" s="15"/>
      <c r="BU2136" s="15"/>
      <c r="BV2136" s="15"/>
      <c r="BW2136" s="15"/>
      <c r="BX2136" s="15"/>
      <c r="BY2136" s="15"/>
      <c r="BZ2136" s="15"/>
      <c r="CA2136" s="15"/>
      <c r="CB2136" s="15"/>
      <c r="CC2136" s="15"/>
      <c r="CD2136" s="15"/>
      <c r="CE2136" s="15"/>
      <c r="CF2136" s="15"/>
      <c r="CG2136" s="15"/>
      <c r="CH2136" s="15"/>
      <c r="CI2136" s="15"/>
      <c r="CJ2136" s="15"/>
      <c r="CK2136" s="15"/>
      <c r="CL2136" s="15"/>
      <c r="CM2136" s="15"/>
      <c r="CN2136" s="15"/>
      <c r="CO2136" s="15"/>
      <c r="CP2136" s="15"/>
      <c r="CQ2136" s="15"/>
      <c r="CR2136" s="15"/>
      <c r="CS2136" s="15"/>
      <c r="CT2136" s="15"/>
      <c r="CU2136" s="15"/>
      <c r="CV2136" s="15"/>
      <c r="CW2136" s="15"/>
      <c r="CX2136" s="15"/>
      <c r="CY2136" s="15"/>
      <c r="CZ2136" s="15"/>
      <c r="DA2136" s="15"/>
      <c r="DB2136" s="15"/>
      <c r="DC2136" s="15"/>
      <c r="DD2136" s="15"/>
      <c r="DE2136" s="15"/>
      <c r="DF2136" s="15"/>
      <c r="DG2136" s="15"/>
      <c r="DH2136" s="15"/>
      <c r="DI2136" s="15"/>
      <c r="DJ2136" s="15"/>
      <c r="DK2136" s="15"/>
      <c r="DL2136" s="15"/>
      <c r="DM2136" s="13"/>
      <c r="DN2136" s="15"/>
      <c r="DO2136" s="15"/>
      <c r="DP2136" s="15"/>
      <c r="DQ2136" s="15"/>
      <c r="DR2136" s="15"/>
      <c r="DS2136" s="15"/>
      <c r="DT2136" s="15"/>
      <c r="DU2136" s="15"/>
      <c r="DV2136" s="15"/>
      <c r="DW2136" s="15"/>
      <c r="DX2136" s="15"/>
      <c r="DY2136" s="15"/>
      <c r="DZ2136" s="15"/>
      <c r="EA2136" s="15"/>
      <c r="EB2136" s="15"/>
      <c r="EC2136" s="15"/>
      <c r="ED2136" s="15"/>
    </row>
    <row r="2137" spans="1:134" x14ac:dyDescent="0.3">
      <c r="A2137" s="12"/>
      <c r="B2137" s="12"/>
      <c r="C2137" s="12"/>
      <c r="D2137" s="12"/>
      <c r="E2137" s="12"/>
      <c r="F2137" s="12"/>
      <c r="G2137" s="12"/>
      <c r="H2137" s="12"/>
      <c r="I2137" s="12"/>
      <c r="J2137" s="12"/>
      <c r="K2137" s="12"/>
      <c r="L2137" s="12"/>
      <c r="M2137" s="12"/>
      <c r="N2137" s="12"/>
      <c r="O2137" s="12"/>
      <c r="P2137" s="12"/>
      <c r="Q2137" s="12"/>
      <c r="R2137" s="12"/>
      <c r="S2137" s="12"/>
      <c r="T2137" s="12"/>
      <c r="U2137" s="12"/>
      <c r="V2137" s="12"/>
      <c r="W2137" s="12"/>
      <c r="X2137" s="12"/>
      <c r="Y2137" s="12"/>
      <c r="Z2137" s="12"/>
      <c r="AA2137" s="12"/>
      <c r="AB2137" s="12"/>
      <c r="AC2137" s="12"/>
      <c r="AD2137" s="12"/>
      <c r="AE2137" s="12"/>
      <c r="AF2137" s="12"/>
      <c r="AG2137" s="12"/>
      <c r="AH2137" s="12"/>
      <c r="AI2137" s="12"/>
      <c r="AJ2137" s="13"/>
      <c r="AK2137" s="12"/>
      <c r="AL2137" s="12"/>
      <c r="AM2137" s="14"/>
      <c r="AN2137" s="12"/>
      <c r="AO2137" s="12"/>
      <c r="AP2137" s="12"/>
      <c r="AQ2137" s="143"/>
      <c r="AR2137" s="12"/>
      <c r="AS2137" s="12"/>
      <c r="AT2137" s="12"/>
      <c r="AU2137" s="12"/>
      <c r="AV2137" s="12"/>
      <c r="AW2137" s="12"/>
      <c r="AX2137" s="12"/>
      <c r="AY2137" s="12"/>
      <c r="AZ2137" s="12"/>
      <c r="BA2137" s="12"/>
      <c r="BB2137" s="14"/>
      <c r="BC2137" s="14"/>
      <c r="BD2137" s="15"/>
      <c r="BE2137" s="15"/>
      <c r="BF2137" s="15"/>
      <c r="BG2137" s="15"/>
      <c r="BH2137" s="15"/>
      <c r="BI2137" s="15"/>
      <c r="BJ2137" s="15"/>
      <c r="BK2137" s="15"/>
      <c r="BL2137" s="15"/>
      <c r="BM2137" s="15"/>
      <c r="BN2137" s="15"/>
      <c r="BO2137" s="15"/>
      <c r="BP2137" s="15"/>
      <c r="BQ2137" s="15"/>
      <c r="BR2137" s="15"/>
      <c r="BS2137" s="15"/>
      <c r="BT2137" s="15"/>
      <c r="BU2137" s="15"/>
      <c r="BV2137" s="15"/>
      <c r="BW2137" s="15"/>
      <c r="BX2137" s="15"/>
      <c r="BY2137" s="15"/>
      <c r="BZ2137" s="15"/>
      <c r="CA2137" s="15"/>
      <c r="CB2137" s="15"/>
      <c r="CC2137" s="15"/>
      <c r="CD2137" s="15"/>
      <c r="CE2137" s="15"/>
      <c r="CF2137" s="15"/>
      <c r="CG2137" s="15"/>
      <c r="CH2137" s="15"/>
      <c r="CI2137" s="15"/>
      <c r="CJ2137" s="15"/>
      <c r="CK2137" s="15"/>
      <c r="CL2137" s="15"/>
      <c r="CM2137" s="15"/>
      <c r="CN2137" s="15"/>
      <c r="CO2137" s="15"/>
      <c r="CP2137" s="15"/>
      <c r="CQ2137" s="15"/>
      <c r="CR2137" s="15"/>
      <c r="CS2137" s="15"/>
      <c r="CT2137" s="15"/>
      <c r="CU2137" s="15"/>
      <c r="CV2137" s="15"/>
      <c r="CW2137" s="15"/>
      <c r="CX2137" s="15"/>
      <c r="CY2137" s="15"/>
      <c r="CZ2137" s="15"/>
      <c r="DA2137" s="15"/>
      <c r="DB2137" s="15"/>
      <c r="DC2137" s="15"/>
      <c r="DD2137" s="15"/>
      <c r="DE2137" s="15"/>
      <c r="DF2137" s="15"/>
      <c r="DG2137" s="15"/>
      <c r="DH2137" s="15"/>
      <c r="DI2137" s="15"/>
      <c r="DJ2137" s="15"/>
      <c r="DK2137" s="15"/>
      <c r="DL2137" s="15"/>
      <c r="DM2137" s="13"/>
      <c r="DN2137" s="15"/>
      <c r="DO2137" s="15"/>
      <c r="DP2137" s="15"/>
      <c r="DQ2137" s="15"/>
      <c r="DR2137" s="15"/>
      <c r="DS2137" s="15"/>
      <c r="DT2137" s="15"/>
      <c r="DU2137" s="15"/>
      <c r="DV2137" s="15"/>
      <c r="DW2137" s="15"/>
      <c r="DX2137" s="15"/>
      <c r="DY2137" s="15"/>
      <c r="DZ2137" s="15"/>
      <c r="EA2137" s="15"/>
      <c r="EB2137" s="15"/>
      <c r="EC2137" s="15"/>
      <c r="ED2137" s="15"/>
    </row>
    <row r="2138" spans="1:134" x14ac:dyDescent="0.3">
      <c r="A2138" s="12"/>
      <c r="B2138" s="12"/>
      <c r="C2138" s="12"/>
      <c r="D2138" s="12"/>
      <c r="E2138" s="12"/>
      <c r="F2138" s="12"/>
      <c r="G2138" s="12"/>
      <c r="H2138" s="12"/>
      <c r="I2138" s="12"/>
      <c r="J2138" s="12"/>
      <c r="K2138" s="12"/>
      <c r="L2138" s="12"/>
      <c r="M2138" s="12"/>
      <c r="N2138" s="12"/>
      <c r="O2138" s="12"/>
      <c r="P2138" s="12"/>
      <c r="Q2138" s="12"/>
      <c r="R2138" s="12"/>
      <c r="S2138" s="12"/>
      <c r="T2138" s="12"/>
      <c r="U2138" s="12"/>
      <c r="V2138" s="12"/>
      <c r="W2138" s="12"/>
      <c r="X2138" s="12"/>
      <c r="Y2138" s="12"/>
      <c r="Z2138" s="12"/>
      <c r="AA2138" s="12"/>
      <c r="AB2138" s="12"/>
      <c r="AC2138" s="12"/>
      <c r="AD2138" s="12"/>
      <c r="AE2138" s="12"/>
      <c r="AF2138" s="12"/>
      <c r="AG2138" s="12"/>
      <c r="AH2138" s="12"/>
      <c r="AI2138" s="12"/>
      <c r="AJ2138" s="13"/>
      <c r="AK2138" s="12"/>
      <c r="AL2138" s="12"/>
      <c r="AM2138" s="14"/>
      <c r="AN2138" s="12"/>
      <c r="AO2138" s="12"/>
      <c r="AP2138" s="12"/>
      <c r="AQ2138" s="143"/>
      <c r="AR2138" s="12"/>
      <c r="AS2138" s="12"/>
      <c r="AT2138" s="12"/>
      <c r="AU2138" s="12"/>
      <c r="AV2138" s="12"/>
      <c r="AW2138" s="12"/>
      <c r="AX2138" s="12"/>
      <c r="AY2138" s="12"/>
      <c r="AZ2138" s="12"/>
      <c r="BA2138" s="12"/>
      <c r="BB2138" s="14"/>
      <c r="BC2138" s="14"/>
      <c r="BD2138" s="15"/>
      <c r="BE2138" s="15"/>
      <c r="BF2138" s="15"/>
      <c r="BG2138" s="15"/>
      <c r="BH2138" s="15"/>
      <c r="BI2138" s="15"/>
      <c r="BJ2138" s="15"/>
      <c r="BK2138" s="15"/>
      <c r="BL2138" s="15"/>
      <c r="BM2138" s="15"/>
      <c r="BN2138" s="15"/>
      <c r="BO2138" s="15"/>
      <c r="BP2138" s="15"/>
      <c r="BQ2138" s="15"/>
      <c r="BR2138" s="15"/>
      <c r="BS2138" s="15"/>
      <c r="BT2138" s="15"/>
      <c r="BU2138" s="15"/>
      <c r="BV2138" s="15"/>
      <c r="BW2138" s="15"/>
      <c r="BX2138" s="15"/>
      <c r="BY2138" s="15"/>
      <c r="BZ2138" s="15"/>
      <c r="CA2138" s="15"/>
      <c r="CB2138" s="15"/>
      <c r="CC2138" s="15"/>
      <c r="CD2138" s="15"/>
      <c r="CE2138" s="15"/>
      <c r="CF2138" s="15"/>
      <c r="CG2138" s="15"/>
      <c r="CH2138" s="15"/>
      <c r="CI2138" s="15"/>
      <c r="CJ2138" s="15"/>
      <c r="CK2138" s="15"/>
      <c r="CL2138" s="15"/>
      <c r="CM2138" s="15"/>
      <c r="CN2138" s="15"/>
      <c r="CO2138" s="15"/>
      <c r="CP2138" s="15"/>
      <c r="CQ2138" s="15"/>
      <c r="CR2138" s="15"/>
      <c r="CS2138" s="15"/>
      <c r="CT2138" s="15"/>
      <c r="CU2138" s="15"/>
      <c r="CV2138" s="15"/>
      <c r="CW2138" s="15"/>
      <c r="CX2138" s="15"/>
      <c r="CY2138" s="15"/>
      <c r="CZ2138" s="15"/>
      <c r="DA2138" s="15"/>
      <c r="DB2138" s="15"/>
      <c r="DC2138" s="15"/>
      <c r="DD2138" s="15"/>
      <c r="DE2138" s="15"/>
      <c r="DF2138" s="15"/>
      <c r="DG2138" s="15"/>
      <c r="DH2138" s="15"/>
      <c r="DI2138" s="15"/>
      <c r="DJ2138" s="15"/>
      <c r="DK2138" s="15"/>
      <c r="DL2138" s="15"/>
      <c r="DM2138" s="13"/>
      <c r="DN2138" s="15"/>
      <c r="DO2138" s="15"/>
      <c r="DP2138" s="15"/>
      <c r="DQ2138" s="15"/>
      <c r="DR2138" s="15"/>
      <c r="DS2138" s="15"/>
      <c r="DT2138" s="15"/>
      <c r="DU2138" s="15"/>
      <c r="DV2138" s="15"/>
      <c r="DW2138" s="15"/>
      <c r="DX2138" s="15"/>
      <c r="DY2138" s="15"/>
      <c r="DZ2138" s="15"/>
      <c r="EA2138" s="15"/>
      <c r="EB2138" s="15"/>
      <c r="EC2138" s="15"/>
      <c r="ED2138" s="15"/>
    </row>
    <row r="2139" spans="1:134" x14ac:dyDescent="0.3">
      <c r="A2139" s="12"/>
      <c r="B2139" s="12"/>
      <c r="C2139" s="12"/>
      <c r="D2139" s="12"/>
      <c r="E2139" s="12"/>
      <c r="F2139" s="12"/>
      <c r="G2139" s="12"/>
      <c r="H2139" s="12"/>
      <c r="I2139" s="12"/>
      <c r="J2139" s="12"/>
      <c r="K2139" s="12"/>
      <c r="L2139" s="12"/>
      <c r="M2139" s="12"/>
      <c r="N2139" s="12"/>
      <c r="O2139" s="12"/>
      <c r="P2139" s="12"/>
      <c r="Q2139" s="12"/>
      <c r="R2139" s="12"/>
      <c r="S2139" s="12"/>
      <c r="T2139" s="12"/>
      <c r="U2139" s="12"/>
      <c r="V2139" s="12"/>
      <c r="W2139" s="12"/>
      <c r="X2139" s="12"/>
      <c r="Y2139" s="12"/>
      <c r="Z2139" s="12"/>
      <c r="AA2139" s="12"/>
      <c r="AB2139" s="12"/>
      <c r="AC2139" s="12"/>
      <c r="AD2139" s="12"/>
      <c r="AE2139" s="12"/>
      <c r="AF2139" s="12"/>
      <c r="AG2139" s="12"/>
      <c r="AH2139" s="12"/>
      <c r="AI2139" s="12"/>
      <c r="AJ2139" s="13"/>
      <c r="AK2139" s="12"/>
      <c r="AL2139" s="12"/>
      <c r="AM2139" s="14"/>
      <c r="AN2139" s="12"/>
      <c r="AO2139" s="12"/>
      <c r="AP2139" s="12"/>
      <c r="AQ2139" s="143"/>
      <c r="AR2139" s="12"/>
      <c r="AS2139" s="12"/>
      <c r="AT2139" s="12"/>
      <c r="AU2139" s="12"/>
      <c r="AV2139" s="12"/>
      <c r="AW2139" s="12"/>
      <c r="AX2139" s="12"/>
      <c r="AY2139" s="12"/>
      <c r="AZ2139" s="12"/>
      <c r="BA2139" s="12"/>
      <c r="BB2139" s="14"/>
      <c r="BC2139" s="14"/>
      <c r="BD2139" s="15"/>
      <c r="BE2139" s="15"/>
      <c r="BF2139" s="15"/>
      <c r="BG2139" s="15"/>
      <c r="BH2139" s="15"/>
      <c r="BI2139" s="15"/>
      <c r="BJ2139" s="15"/>
      <c r="BK2139" s="15"/>
      <c r="BL2139" s="15"/>
      <c r="BM2139" s="15"/>
      <c r="BN2139" s="15"/>
      <c r="BO2139" s="15"/>
      <c r="BP2139" s="15"/>
      <c r="BQ2139" s="15"/>
      <c r="BR2139" s="15"/>
      <c r="BS2139" s="15"/>
      <c r="BT2139" s="15"/>
      <c r="BU2139" s="15"/>
      <c r="BV2139" s="15"/>
      <c r="BW2139" s="15"/>
      <c r="BX2139" s="15"/>
      <c r="BY2139" s="15"/>
      <c r="BZ2139" s="15"/>
      <c r="CA2139" s="15"/>
      <c r="CB2139" s="15"/>
      <c r="CC2139" s="15"/>
      <c r="CD2139" s="15"/>
      <c r="CE2139" s="15"/>
      <c r="CF2139" s="15"/>
      <c r="CG2139" s="15"/>
      <c r="CH2139" s="15"/>
      <c r="CI2139" s="15"/>
      <c r="CJ2139" s="15"/>
      <c r="CK2139" s="15"/>
      <c r="CL2139" s="15"/>
      <c r="CM2139" s="15"/>
      <c r="CN2139" s="15"/>
      <c r="CO2139" s="15"/>
      <c r="CP2139" s="15"/>
      <c r="CQ2139" s="15"/>
      <c r="CR2139" s="15"/>
      <c r="CS2139" s="15"/>
      <c r="CT2139" s="15"/>
      <c r="CU2139" s="15"/>
      <c r="CV2139" s="15"/>
      <c r="CW2139" s="15"/>
      <c r="CX2139" s="15"/>
      <c r="CY2139" s="15"/>
      <c r="CZ2139" s="15"/>
      <c r="DA2139" s="15"/>
      <c r="DB2139" s="15"/>
      <c r="DC2139" s="15"/>
      <c r="DD2139" s="15"/>
      <c r="DE2139" s="15"/>
      <c r="DF2139" s="15"/>
      <c r="DG2139" s="15"/>
      <c r="DH2139" s="15"/>
      <c r="DI2139" s="15"/>
      <c r="DJ2139" s="15"/>
      <c r="DK2139" s="15"/>
      <c r="DL2139" s="15"/>
      <c r="DM2139" s="13"/>
      <c r="DN2139" s="15"/>
      <c r="DO2139" s="15"/>
      <c r="DP2139" s="15"/>
      <c r="DQ2139" s="15"/>
      <c r="DR2139" s="15"/>
      <c r="DS2139" s="15"/>
      <c r="DT2139" s="15"/>
      <c r="DU2139" s="15"/>
      <c r="DV2139" s="15"/>
      <c r="DW2139" s="15"/>
      <c r="DX2139" s="15"/>
      <c r="DY2139" s="15"/>
      <c r="DZ2139" s="15"/>
      <c r="EA2139" s="15"/>
      <c r="EB2139" s="15"/>
      <c r="EC2139" s="15"/>
      <c r="ED2139" s="15"/>
    </row>
    <row r="2140" spans="1:134" x14ac:dyDescent="0.3">
      <c r="A2140" s="12"/>
      <c r="B2140" s="12"/>
      <c r="C2140" s="12"/>
      <c r="D2140" s="12"/>
      <c r="E2140" s="12"/>
      <c r="F2140" s="12"/>
      <c r="G2140" s="12"/>
      <c r="H2140" s="12"/>
      <c r="I2140" s="12"/>
      <c r="J2140" s="12"/>
      <c r="K2140" s="12"/>
      <c r="L2140" s="12"/>
      <c r="M2140" s="12"/>
      <c r="N2140" s="12"/>
      <c r="O2140" s="12"/>
      <c r="P2140" s="12"/>
      <c r="Q2140" s="12"/>
      <c r="R2140" s="12"/>
      <c r="S2140" s="12"/>
      <c r="T2140" s="12"/>
      <c r="U2140" s="12"/>
      <c r="V2140" s="12"/>
      <c r="W2140" s="12"/>
      <c r="X2140" s="12"/>
      <c r="Y2140" s="12"/>
      <c r="Z2140" s="12"/>
      <c r="AA2140" s="12"/>
      <c r="AB2140" s="12"/>
      <c r="AC2140" s="12"/>
      <c r="AD2140" s="12"/>
      <c r="AE2140" s="12"/>
      <c r="AF2140" s="12"/>
      <c r="AG2140" s="12"/>
      <c r="AH2140" s="12"/>
      <c r="AI2140" s="12"/>
      <c r="AJ2140" s="13"/>
      <c r="AK2140" s="12"/>
      <c r="AL2140" s="12"/>
      <c r="AM2140" s="14"/>
      <c r="AN2140" s="12"/>
      <c r="AO2140" s="12"/>
      <c r="AP2140" s="12"/>
      <c r="AQ2140" s="143"/>
      <c r="AR2140" s="12"/>
      <c r="AS2140" s="12"/>
      <c r="AT2140" s="12"/>
      <c r="AU2140" s="12"/>
      <c r="AV2140" s="12"/>
      <c r="AW2140" s="12"/>
      <c r="AX2140" s="12"/>
      <c r="AY2140" s="12"/>
      <c r="AZ2140" s="12"/>
      <c r="BA2140" s="12"/>
      <c r="BB2140" s="14"/>
      <c r="BC2140" s="14"/>
      <c r="BD2140" s="15"/>
      <c r="BE2140" s="15"/>
      <c r="BF2140" s="15"/>
      <c r="BG2140" s="15"/>
      <c r="BH2140" s="15"/>
      <c r="BI2140" s="15"/>
      <c r="BJ2140" s="15"/>
      <c r="BK2140" s="15"/>
      <c r="BL2140" s="15"/>
      <c r="BM2140" s="15"/>
      <c r="BN2140" s="15"/>
      <c r="BO2140" s="15"/>
      <c r="BP2140" s="15"/>
      <c r="BQ2140" s="15"/>
      <c r="BR2140" s="15"/>
      <c r="BS2140" s="15"/>
      <c r="BT2140" s="15"/>
      <c r="BU2140" s="15"/>
      <c r="BV2140" s="15"/>
      <c r="BW2140" s="15"/>
      <c r="BX2140" s="15"/>
      <c r="BY2140" s="15"/>
      <c r="BZ2140" s="15"/>
      <c r="CA2140" s="15"/>
      <c r="CB2140" s="15"/>
      <c r="CC2140" s="15"/>
      <c r="CD2140" s="15"/>
      <c r="CE2140" s="15"/>
      <c r="CF2140" s="15"/>
      <c r="CG2140" s="15"/>
      <c r="CH2140" s="15"/>
      <c r="CI2140" s="15"/>
      <c r="CJ2140" s="15"/>
      <c r="CK2140" s="15"/>
      <c r="CL2140" s="15"/>
      <c r="CM2140" s="15"/>
      <c r="CN2140" s="15"/>
      <c r="CO2140" s="15"/>
      <c r="CP2140" s="15"/>
      <c r="CQ2140" s="15"/>
      <c r="CR2140" s="15"/>
      <c r="CS2140" s="15"/>
      <c r="CT2140" s="15"/>
      <c r="CU2140" s="15"/>
      <c r="CV2140" s="15"/>
      <c r="CW2140" s="15"/>
      <c r="CX2140" s="15"/>
      <c r="CY2140" s="15"/>
      <c r="CZ2140" s="15"/>
      <c r="DA2140" s="15"/>
      <c r="DB2140" s="15"/>
      <c r="DC2140" s="15"/>
      <c r="DD2140" s="15"/>
      <c r="DE2140" s="15"/>
      <c r="DF2140" s="15"/>
      <c r="DG2140" s="15"/>
      <c r="DH2140" s="15"/>
      <c r="DI2140" s="15"/>
      <c r="DJ2140" s="15"/>
      <c r="DK2140" s="15"/>
      <c r="DL2140" s="15"/>
      <c r="DM2140" s="13"/>
      <c r="DN2140" s="15"/>
      <c r="DO2140" s="15"/>
      <c r="DP2140" s="15"/>
      <c r="DQ2140" s="15"/>
      <c r="DR2140" s="15"/>
      <c r="DS2140" s="15"/>
      <c r="DT2140" s="15"/>
      <c r="DU2140" s="15"/>
      <c r="DV2140" s="15"/>
      <c r="DW2140" s="15"/>
      <c r="DX2140" s="15"/>
      <c r="DY2140" s="15"/>
      <c r="DZ2140" s="15"/>
      <c r="EA2140" s="15"/>
      <c r="EB2140" s="15"/>
      <c r="EC2140" s="15"/>
      <c r="ED2140" s="15"/>
    </row>
    <row r="2141" spans="1:134" x14ac:dyDescent="0.3">
      <c r="A2141" s="12"/>
      <c r="B2141" s="12"/>
      <c r="C2141" s="12"/>
      <c r="D2141" s="12"/>
      <c r="E2141" s="12"/>
      <c r="F2141" s="12"/>
      <c r="G2141" s="12"/>
      <c r="H2141" s="12"/>
      <c r="I2141" s="12"/>
      <c r="J2141" s="12"/>
      <c r="K2141" s="12"/>
      <c r="L2141" s="12"/>
      <c r="M2141" s="12"/>
      <c r="N2141" s="12"/>
      <c r="O2141" s="12"/>
      <c r="P2141" s="12"/>
      <c r="Q2141" s="12"/>
      <c r="R2141" s="12"/>
      <c r="S2141" s="12"/>
      <c r="T2141" s="12"/>
      <c r="U2141" s="12"/>
      <c r="V2141" s="12"/>
      <c r="W2141" s="12"/>
      <c r="X2141" s="12"/>
      <c r="Y2141" s="12"/>
      <c r="Z2141" s="12"/>
      <c r="AA2141" s="12"/>
      <c r="AB2141" s="12"/>
      <c r="AC2141" s="12"/>
      <c r="AD2141" s="12"/>
      <c r="AE2141" s="12"/>
      <c r="AF2141" s="12"/>
      <c r="AG2141" s="12"/>
      <c r="AH2141" s="12"/>
      <c r="AI2141" s="12"/>
      <c r="AJ2141" s="13"/>
      <c r="AK2141" s="12"/>
      <c r="AL2141" s="12"/>
      <c r="AM2141" s="14"/>
      <c r="AN2141" s="12"/>
      <c r="AO2141" s="12"/>
      <c r="AP2141" s="12"/>
      <c r="AQ2141" s="143"/>
      <c r="AR2141" s="12"/>
      <c r="AS2141" s="12"/>
      <c r="AT2141" s="12"/>
      <c r="AU2141" s="12"/>
      <c r="AV2141" s="12"/>
      <c r="AW2141" s="12"/>
      <c r="AX2141" s="12"/>
      <c r="AY2141" s="12"/>
      <c r="AZ2141" s="12"/>
      <c r="BA2141" s="12"/>
      <c r="BB2141" s="14"/>
      <c r="BC2141" s="14"/>
      <c r="BD2141" s="15"/>
      <c r="BE2141" s="15"/>
      <c r="BF2141" s="15"/>
      <c r="BG2141" s="15"/>
      <c r="BH2141" s="15"/>
      <c r="BI2141" s="15"/>
      <c r="BJ2141" s="15"/>
      <c r="BK2141" s="15"/>
      <c r="BL2141" s="15"/>
      <c r="BM2141" s="15"/>
      <c r="BN2141" s="15"/>
      <c r="BO2141" s="15"/>
      <c r="BP2141" s="15"/>
      <c r="BQ2141" s="15"/>
      <c r="BR2141" s="15"/>
      <c r="BS2141" s="15"/>
      <c r="BT2141" s="15"/>
      <c r="BU2141" s="15"/>
      <c r="BV2141" s="15"/>
      <c r="BW2141" s="15"/>
      <c r="BX2141" s="15"/>
      <c r="BY2141" s="15"/>
      <c r="BZ2141" s="15"/>
      <c r="CA2141" s="15"/>
      <c r="CB2141" s="15"/>
      <c r="CC2141" s="15"/>
      <c r="CD2141" s="15"/>
      <c r="CE2141" s="15"/>
      <c r="CF2141" s="15"/>
      <c r="CG2141" s="15"/>
      <c r="CH2141" s="15"/>
      <c r="CI2141" s="15"/>
      <c r="CJ2141" s="15"/>
      <c r="CK2141" s="15"/>
      <c r="CL2141" s="15"/>
      <c r="CM2141" s="15"/>
      <c r="CN2141" s="15"/>
      <c r="CO2141" s="15"/>
      <c r="CP2141" s="15"/>
      <c r="CQ2141" s="15"/>
      <c r="CR2141" s="15"/>
      <c r="CS2141" s="15"/>
      <c r="CT2141" s="15"/>
      <c r="CU2141" s="15"/>
      <c r="CV2141" s="15"/>
      <c r="CW2141" s="15"/>
      <c r="CX2141" s="15"/>
      <c r="CY2141" s="15"/>
      <c r="CZ2141" s="15"/>
      <c r="DA2141" s="15"/>
      <c r="DB2141" s="15"/>
      <c r="DC2141" s="15"/>
      <c r="DD2141" s="15"/>
      <c r="DE2141" s="15"/>
      <c r="DF2141" s="15"/>
      <c r="DG2141" s="15"/>
      <c r="DH2141" s="15"/>
      <c r="DI2141" s="15"/>
      <c r="DJ2141" s="15"/>
      <c r="DK2141" s="15"/>
      <c r="DL2141" s="15"/>
      <c r="DM2141" s="13"/>
      <c r="DN2141" s="15"/>
      <c r="DO2141" s="15"/>
      <c r="DP2141" s="15"/>
      <c r="DQ2141" s="15"/>
      <c r="DR2141" s="15"/>
      <c r="DS2141" s="15"/>
      <c r="DT2141" s="15"/>
      <c r="DU2141" s="15"/>
      <c r="DV2141" s="15"/>
      <c r="DW2141" s="15"/>
      <c r="DX2141" s="15"/>
      <c r="DY2141" s="15"/>
      <c r="DZ2141" s="15"/>
      <c r="EA2141" s="15"/>
      <c r="EB2141" s="15"/>
      <c r="EC2141" s="15"/>
      <c r="ED2141" s="15"/>
    </row>
    <row r="2142" spans="1:134" x14ac:dyDescent="0.3">
      <c r="A2142" s="12"/>
      <c r="B2142" s="12"/>
      <c r="C2142" s="12"/>
      <c r="D2142" s="12"/>
      <c r="E2142" s="12"/>
      <c r="F2142" s="12"/>
      <c r="G2142" s="12"/>
      <c r="H2142" s="12"/>
      <c r="I2142" s="12"/>
      <c r="J2142" s="12"/>
      <c r="K2142" s="12"/>
      <c r="L2142" s="12"/>
      <c r="M2142" s="12"/>
      <c r="N2142" s="12"/>
      <c r="O2142" s="12"/>
      <c r="P2142" s="12"/>
      <c r="Q2142" s="12"/>
      <c r="R2142" s="12"/>
      <c r="S2142" s="12"/>
      <c r="T2142" s="12"/>
      <c r="U2142" s="12"/>
      <c r="V2142" s="12"/>
      <c r="W2142" s="12"/>
      <c r="X2142" s="12"/>
      <c r="Y2142" s="12"/>
      <c r="Z2142" s="12"/>
      <c r="AA2142" s="12"/>
      <c r="AB2142" s="12"/>
      <c r="AC2142" s="12"/>
      <c r="AD2142" s="12"/>
      <c r="AE2142" s="12"/>
      <c r="AF2142" s="12"/>
      <c r="AG2142" s="12"/>
      <c r="AH2142" s="12"/>
      <c r="AI2142" s="12"/>
      <c r="AJ2142" s="13"/>
      <c r="AK2142" s="12"/>
      <c r="AL2142" s="12"/>
      <c r="AM2142" s="14"/>
      <c r="AN2142" s="12"/>
      <c r="AO2142" s="12"/>
      <c r="AP2142" s="12"/>
      <c r="AQ2142" s="143"/>
      <c r="AR2142" s="12"/>
      <c r="AS2142" s="12"/>
      <c r="AT2142" s="12"/>
      <c r="AU2142" s="12"/>
      <c r="AV2142" s="12"/>
      <c r="AW2142" s="12"/>
      <c r="AX2142" s="12"/>
      <c r="AY2142" s="12"/>
      <c r="AZ2142" s="12"/>
      <c r="BA2142" s="12"/>
      <c r="BB2142" s="14"/>
      <c r="BC2142" s="14"/>
      <c r="BD2142" s="15"/>
      <c r="BE2142" s="15"/>
      <c r="BF2142" s="15"/>
      <c r="BG2142" s="15"/>
      <c r="BH2142" s="15"/>
      <c r="BI2142" s="15"/>
      <c r="BJ2142" s="15"/>
      <c r="BK2142" s="15"/>
      <c r="BL2142" s="15"/>
      <c r="BM2142" s="15"/>
      <c r="BN2142" s="15"/>
      <c r="BO2142" s="15"/>
      <c r="BP2142" s="15"/>
      <c r="BQ2142" s="15"/>
      <c r="BR2142" s="15"/>
      <c r="BS2142" s="15"/>
      <c r="BT2142" s="15"/>
      <c r="BU2142" s="15"/>
      <c r="BV2142" s="15"/>
      <c r="BW2142" s="15"/>
      <c r="BX2142" s="15"/>
      <c r="BY2142" s="15"/>
      <c r="BZ2142" s="15"/>
      <c r="CA2142" s="15"/>
      <c r="CB2142" s="15"/>
      <c r="CC2142" s="15"/>
      <c r="CD2142" s="15"/>
      <c r="CE2142" s="15"/>
      <c r="CF2142" s="15"/>
      <c r="CG2142" s="15"/>
      <c r="CH2142" s="15"/>
      <c r="CI2142" s="15"/>
      <c r="CJ2142" s="15"/>
      <c r="CK2142" s="15"/>
      <c r="CL2142" s="15"/>
      <c r="CM2142" s="15"/>
      <c r="CN2142" s="15"/>
      <c r="CO2142" s="15"/>
      <c r="CP2142" s="15"/>
      <c r="CQ2142" s="15"/>
      <c r="CR2142" s="15"/>
      <c r="CS2142" s="15"/>
      <c r="CT2142" s="15"/>
      <c r="CU2142" s="15"/>
      <c r="CV2142" s="15"/>
      <c r="CW2142" s="15"/>
      <c r="CX2142" s="15"/>
      <c r="CY2142" s="15"/>
      <c r="CZ2142" s="15"/>
      <c r="DA2142" s="15"/>
      <c r="DB2142" s="15"/>
      <c r="DC2142" s="15"/>
      <c r="DD2142" s="15"/>
      <c r="DE2142" s="15"/>
      <c r="DF2142" s="15"/>
      <c r="DG2142" s="15"/>
      <c r="DH2142" s="15"/>
      <c r="DI2142" s="15"/>
      <c r="DJ2142" s="15"/>
      <c r="DK2142" s="15"/>
      <c r="DL2142" s="15"/>
      <c r="DM2142" s="13"/>
      <c r="DN2142" s="15"/>
      <c r="DO2142" s="15"/>
      <c r="DP2142" s="15"/>
      <c r="DQ2142" s="15"/>
      <c r="DR2142" s="15"/>
      <c r="DS2142" s="15"/>
      <c r="DT2142" s="15"/>
      <c r="DU2142" s="15"/>
      <c r="DV2142" s="15"/>
      <c r="DW2142" s="15"/>
      <c r="DX2142" s="15"/>
      <c r="DY2142" s="15"/>
      <c r="DZ2142" s="15"/>
      <c r="EA2142" s="15"/>
      <c r="EB2142" s="15"/>
      <c r="EC2142" s="15"/>
      <c r="ED2142" s="15"/>
    </row>
    <row r="2143" spans="1:134" x14ac:dyDescent="0.3">
      <c r="A2143" s="12"/>
      <c r="B2143" s="12"/>
      <c r="C2143" s="12"/>
      <c r="D2143" s="12"/>
      <c r="E2143" s="12"/>
      <c r="F2143" s="12"/>
      <c r="G2143" s="12"/>
      <c r="H2143" s="12"/>
      <c r="I2143" s="12"/>
      <c r="J2143" s="12"/>
      <c r="K2143" s="12"/>
      <c r="L2143" s="12"/>
      <c r="M2143" s="12"/>
      <c r="N2143" s="12"/>
      <c r="O2143" s="12"/>
      <c r="P2143" s="12"/>
      <c r="Q2143" s="12"/>
      <c r="R2143" s="12"/>
      <c r="S2143" s="12"/>
      <c r="T2143" s="12"/>
      <c r="U2143" s="12"/>
      <c r="V2143" s="12"/>
      <c r="W2143" s="12"/>
      <c r="X2143" s="12"/>
      <c r="Y2143" s="12"/>
      <c r="Z2143" s="12"/>
      <c r="AA2143" s="12"/>
      <c r="AB2143" s="12"/>
      <c r="AC2143" s="12"/>
      <c r="AD2143" s="12"/>
      <c r="AE2143" s="12"/>
      <c r="AF2143" s="12"/>
      <c r="AG2143" s="12"/>
      <c r="AH2143" s="12"/>
      <c r="AI2143" s="12"/>
      <c r="AJ2143" s="13"/>
      <c r="AK2143" s="12"/>
      <c r="AL2143" s="12"/>
      <c r="AM2143" s="14"/>
      <c r="AN2143" s="12"/>
      <c r="AO2143" s="12"/>
      <c r="AP2143" s="12"/>
      <c r="AQ2143" s="143"/>
      <c r="AR2143" s="12"/>
      <c r="AS2143" s="12"/>
      <c r="AT2143" s="12"/>
      <c r="AU2143" s="12"/>
      <c r="AV2143" s="12"/>
      <c r="AW2143" s="12"/>
      <c r="AX2143" s="12"/>
      <c r="AY2143" s="12"/>
      <c r="AZ2143" s="12"/>
      <c r="BA2143" s="12"/>
      <c r="BB2143" s="14"/>
      <c r="BC2143" s="14"/>
      <c r="BD2143" s="15"/>
      <c r="BE2143" s="15"/>
      <c r="BF2143" s="15"/>
      <c r="BG2143" s="15"/>
      <c r="BH2143" s="15"/>
      <c r="BI2143" s="15"/>
      <c r="BJ2143" s="15"/>
      <c r="BK2143" s="15"/>
      <c r="BL2143" s="15"/>
      <c r="BM2143" s="15"/>
      <c r="BN2143" s="15"/>
      <c r="BO2143" s="15"/>
      <c r="BP2143" s="15"/>
      <c r="BQ2143" s="15"/>
      <c r="BR2143" s="15"/>
      <c r="BS2143" s="15"/>
      <c r="BT2143" s="15"/>
      <c r="BU2143" s="15"/>
      <c r="BV2143" s="15"/>
      <c r="BW2143" s="15"/>
      <c r="BX2143" s="15"/>
      <c r="BY2143" s="15"/>
      <c r="BZ2143" s="15"/>
      <c r="CA2143" s="15"/>
      <c r="CB2143" s="15"/>
      <c r="CC2143" s="15"/>
      <c r="CD2143" s="15"/>
      <c r="CE2143" s="15"/>
      <c r="CF2143" s="15"/>
      <c r="CG2143" s="15"/>
      <c r="CH2143" s="15"/>
      <c r="CI2143" s="15"/>
      <c r="CJ2143" s="15"/>
      <c r="CK2143" s="15"/>
      <c r="CL2143" s="15"/>
      <c r="CM2143" s="15"/>
      <c r="CN2143" s="15"/>
      <c r="CO2143" s="15"/>
      <c r="CP2143" s="15"/>
      <c r="CQ2143" s="15"/>
      <c r="CR2143" s="15"/>
      <c r="CS2143" s="15"/>
      <c r="CT2143" s="15"/>
      <c r="CU2143" s="15"/>
      <c r="CV2143" s="15"/>
      <c r="CW2143" s="15"/>
      <c r="CX2143" s="15"/>
      <c r="CY2143" s="15"/>
      <c r="CZ2143" s="15"/>
      <c r="DA2143" s="15"/>
      <c r="DB2143" s="15"/>
      <c r="DC2143" s="15"/>
      <c r="DD2143" s="15"/>
      <c r="DE2143" s="15"/>
      <c r="DF2143" s="15"/>
      <c r="DG2143" s="15"/>
      <c r="DH2143" s="15"/>
      <c r="DI2143" s="15"/>
      <c r="DJ2143" s="15"/>
      <c r="DK2143" s="15"/>
      <c r="DL2143" s="15"/>
      <c r="DM2143" s="13"/>
      <c r="DN2143" s="15"/>
      <c r="DO2143" s="15"/>
      <c r="DP2143" s="15"/>
      <c r="DQ2143" s="15"/>
      <c r="DR2143" s="15"/>
      <c r="DS2143" s="15"/>
      <c r="DT2143" s="15"/>
      <c r="DU2143" s="15"/>
      <c r="DV2143" s="15"/>
      <c r="DW2143" s="15"/>
      <c r="DX2143" s="15"/>
      <c r="DY2143" s="15"/>
      <c r="DZ2143" s="15"/>
      <c r="EA2143" s="15"/>
      <c r="EB2143" s="15"/>
      <c r="EC2143" s="15"/>
      <c r="ED2143" s="15"/>
    </row>
    <row r="2144" spans="1:134" x14ac:dyDescent="0.3">
      <c r="A2144" s="12"/>
      <c r="B2144" s="12"/>
      <c r="C2144" s="12"/>
      <c r="D2144" s="12"/>
      <c r="E2144" s="12"/>
      <c r="F2144" s="12"/>
      <c r="G2144" s="12"/>
      <c r="H2144" s="12"/>
      <c r="I2144" s="12"/>
      <c r="J2144" s="12"/>
      <c r="K2144" s="12"/>
      <c r="L2144" s="12"/>
      <c r="M2144" s="12"/>
      <c r="N2144" s="12"/>
      <c r="O2144" s="12"/>
      <c r="P2144" s="12"/>
      <c r="Q2144" s="12"/>
      <c r="R2144" s="12"/>
      <c r="S2144" s="12"/>
      <c r="T2144" s="12"/>
      <c r="U2144" s="12"/>
      <c r="V2144" s="12"/>
      <c r="W2144" s="12"/>
      <c r="X2144" s="12"/>
      <c r="Y2144" s="12"/>
      <c r="Z2144" s="12"/>
      <c r="AA2144" s="12"/>
      <c r="AB2144" s="12"/>
      <c r="AC2144" s="12"/>
      <c r="AD2144" s="12"/>
      <c r="AE2144" s="12"/>
      <c r="AF2144" s="12"/>
      <c r="AG2144" s="12"/>
      <c r="AH2144" s="12"/>
      <c r="AI2144" s="12"/>
      <c r="AJ2144" s="13"/>
      <c r="AK2144" s="12"/>
      <c r="AL2144" s="12"/>
      <c r="AM2144" s="14"/>
      <c r="AN2144" s="12"/>
      <c r="AO2144" s="12"/>
      <c r="AP2144" s="12"/>
      <c r="AQ2144" s="143"/>
      <c r="AR2144" s="12"/>
      <c r="AS2144" s="12"/>
      <c r="AT2144" s="12"/>
      <c r="AU2144" s="12"/>
      <c r="AV2144" s="12"/>
      <c r="AW2144" s="12"/>
      <c r="AX2144" s="12"/>
      <c r="AY2144" s="12"/>
      <c r="AZ2144" s="12"/>
      <c r="BA2144" s="12"/>
      <c r="BB2144" s="14"/>
      <c r="BC2144" s="14"/>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5"/>
      <c r="CE2144" s="15"/>
      <c r="CF2144" s="15"/>
      <c r="CG2144" s="15"/>
      <c r="CH2144" s="15"/>
      <c r="CI2144" s="15"/>
      <c r="CJ2144" s="15"/>
      <c r="CK2144" s="15"/>
      <c r="CL2144" s="15"/>
      <c r="CM2144" s="15"/>
      <c r="CN2144" s="15"/>
      <c r="CO2144" s="15"/>
      <c r="CP2144" s="15"/>
      <c r="CQ2144" s="15"/>
      <c r="CR2144" s="15"/>
      <c r="CS2144" s="15"/>
      <c r="CT2144" s="15"/>
      <c r="CU2144" s="15"/>
      <c r="CV2144" s="15"/>
      <c r="CW2144" s="15"/>
      <c r="CX2144" s="15"/>
      <c r="CY2144" s="15"/>
      <c r="CZ2144" s="15"/>
      <c r="DA2144" s="15"/>
      <c r="DB2144" s="15"/>
      <c r="DC2144" s="15"/>
      <c r="DD2144" s="15"/>
      <c r="DE2144" s="15"/>
      <c r="DF2144" s="15"/>
      <c r="DG2144" s="15"/>
      <c r="DH2144" s="15"/>
      <c r="DI2144" s="15"/>
      <c r="DJ2144" s="15"/>
      <c r="DK2144" s="15"/>
      <c r="DL2144" s="15"/>
      <c r="DM2144" s="13"/>
      <c r="DN2144" s="15"/>
      <c r="DO2144" s="15"/>
      <c r="DP2144" s="15"/>
      <c r="DQ2144" s="15"/>
      <c r="DR2144" s="15"/>
      <c r="DS2144" s="15"/>
      <c r="DT2144" s="15"/>
      <c r="DU2144" s="15"/>
      <c r="DV2144" s="15"/>
      <c r="DW2144" s="15"/>
      <c r="DX2144" s="15"/>
      <c r="DY2144" s="15"/>
      <c r="DZ2144" s="15"/>
      <c r="EA2144" s="15"/>
      <c r="EB2144" s="15"/>
      <c r="EC2144" s="15"/>
      <c r="ED2144" s="15"/>
    </row>
    <row r="2145" spans="1:134" x14ac:dyDescent="0.3">
      <c r="A2145" s="12"/>
      <c r="B2145" s="12"/>
      <c r="C2145" s="12"/>
      <c r="D2145" s="12"/>
      <c r="E2145" s="12"/>
      <c r="F2145" s="12"/>
      <c r="G2145" s="12"/>
      <c r="H2145" s="12"/>
      <c r="I2145" s="12"/>
      <c r="J2145" s="12"/>
      <c r="K2145" s="12"/>
      <c r="L2145" s="12"/>
      <c r="M2145" s="12"/>
      <c r="N2145" s="12"/>
      <c r="O2145" s="12"/>
      <c r="P2145" s="12"/>
      <c r="Q2145" s="12"/>
      <c r="R2145" s="12"/>
      <c r="S2145" s="12"/>
      <c r="T2145" s="12"/>
      <c r="U2145" s="12"/>
      <c r="V2145" s="12"/>
      <c r="W2145" s="12"/>
      <c r="X2145" s="12"/>
      <c r="Y2145" s="12"/>
      <c r="Z2145" s="12"/>
      <c r="AA2145" s="12"/>
      <c r="AB2145" s="12"/>
      <c r="AC2145" s="12"/>
      <c r="AD2145" s="12"/>
      <c r="AE2145" s="12"/>
      <c r="AF2145" s="12"/>
      <c r="AG2145" s="12"/>
      <c r="AH2145" s="12"/>
      <c r="AI2145" s="12"/>
      <c r="AJ2145" s="13"/>
      <c r="AK2145" s="12"/>
      <c r="AL2145" s="12"/>
      <c r="AM2145" s="14"/>
      <c r="AN2145" s="12"/>
      <c r="AO2145" s="12"/>
      <c r="AP2145" s="12"/>
      <c r="AQ2145" s="143"/>
      <c r="AR2145" s="12"/>
      <c r="AS2145" s="12"/>
      <c r="AT2145" s="12"/>
      <c r="AU2145" s="12"/>
      <c r="AV2145" s="12"/>
      <c r="AW2145" s="12"/>
      <c r="AX2145" s="12"/>
      <c r="AY2145" s="12"/>
      <c r="AZ2145" s="12"/>
      <c r="BA2145" s="12"/>
      <c r="BB2145" s="14"/>
      <c r="BC2145" s="14"/>
      <c r="BD2145" s="15"/>
      <c r="BE2145" s="15"/>
      <c r="BF2145" s="15"/>
      <c r="BG2145" s="15"/>
      <c r="BH2145" s="15"/>
      <c r="BI2145" s="15"/>
      <c r="BJ2145" s="15"/>
      <c r="BK2145" s="15"/>
      <c r="BL2145" s="15"/>
      <c r="BM2145" s="15"/>
      <c r="BN2145" s="15"/>
      <c r="BO2145" s="15"/>
      <c r="BP2145" s="15"/>
      <c r="BQ2145" s="15"/>
      <c r="BR2145" s="15"/>
      <c r="BS2145" s="15"/>
      <c r="BT2145" s="15"/>
      <c r="BU2145" s="15"/>
      <c r="BV2145" s="15"/>
      <c r="BW2145" s="15"/>
      <c r="BX2145" s="15"/>
      <c r="BY2145" s="15"/>
      <c r="BZ2145" s="15"/>
      <c r="CA2145" s="15"/>
      <c r="CB2145" s="15"/>
      <c r="CC2145" s="15"/>
      <c r="CD2145" s="15"/>
      <c r="CE2145" s="15"/>
      <c r="CF2145" s="15"/>
      <c r="CG2145" s="15"/>
      <c r="CH2145" s="15"/>
      <c r="CI2145" s="15"/>
      <c r="CJ2145" s="15"/>
      <c r="CK2145" s="15"/>
      <c r="CL2145" s="15"/>
      <c r="CM2145" s="15"/>
      <c r="CN2145" s="15"/>
      <c r="CO2145" s="15"/>
      <c r="CP2145" s="15"/>
      <c r="CQ2145" s="15"/>
      <c r="CR2145" s="15"/>
      <c r="CS2145" s="15"/>
      <c r="CT2145" s="15"/>
      <c r="CU2145" s="15"/>
      <c r="CV2145" s="15"/>
      <c r="CW2145" s="15"/>
      <c r="CX2145" s="15"/>
      <c r="CY2145" s="15"/>
      <c r="CZ2145" s="15"/>
      <c r="DA2145" s="15"/>
      <c r="DB2145" s="15"/>
      <c r="DC2145" s="15"/>
      <c r="DD2145" s="15"/>
      <c r="DE2145" s="15"/>
      <c r="DF2145" s="15"/>
      <c r="DG2145" s="15"/>
      <c r="DH2145" s="15"/>
      <c r="DI2145" s="15"/>
      <c r="DJ2145" s="15"/>
      <c r="DK2145" s="15"/>
      <c r="DL2145" s="15"/>
      <c r="DM2145" s="13"/>
      <c r="DN2145" s="15"/>
      <c r="DO2145" s="15"/>
      <c r="DP2145" s="15"/>
      <c r="DQ2145" s="15"/>
      <c r="DR2145" s="15"/>
      <c r="DS2145" s="15"/>
      <c r="DT2145" s="15"/>
      <c r="DU2145" s="15"/>
      <c r="DV2145" s="15"/>
      <c r="DW2145" s="15"/>
      <c r="DX2145" s="15"/>
      <c r="DY2145" s="15"/>
      <c r="DZ2145" s="15"/>
      <c r="EA2145" s="15"/>
      <c r="EB2145" s="15"/>
      <c r="EC2145" s="15"/>
      <c r="ED2145" s="15"/>
    </row>
    <row r="2146" spans="1:134" x14ac:dyDescent="0.3">
      <c r="A2146" s="12"/>
      <c r="B2146" s="12"/>
      <c r="C2146" s="12"/>
      <c r="D2146" s="12"/>
      <c r="E2146" s="12"/>
      <c r="F2146" s="12"/>
      <c r="G2146" s="12"/>
      <c r="H2146" s="12"/>
      <c r="I2146" s="12"/>
      <c r="J2146" s="12"/>
      <c r="K2146" s="12"/>
      <c r="L2146" s="12"/>
      <c r="M2146" s="12"/>
      <c r="N2146" s="12"/>
      <c r="O2146" s="12"/>
      <c r="P2146" s="12"/>
      <c r="Q2146" s="12"/>
      <c r="R2146" s="12"/>
      <c r="S2146" s="12"/>
      <c r="T2146" s="12"/>
      <c r="U2146" s="12"/>
      <c r="V2146" s="12"/>
      <c r="W2146" s="12"/>
      <c r="X2146" s="12"/>
      <c r="Y2146" s="12"/>
      <c r="Z2146" s="12"/>
      <c r="AA2146" s="12"/>
      <c r="AB2146" s="12"/>
      <c r="AC2146" s="12"/>
      <c r="AD2146" s="12"/>
      <c r="AE2146" s="12"/>
      <c r="AF2146" s="12"/>
      <c r="AG2146" s="12"/>
      <c r="AH2146" s="12"/>
      <c r="AI2146" s="12"/>
      <c r="AJ2146" s="13"/>
      <c r="AK2146" s="12"/>
      <c r="AL2146" s="12"/>
      <c r="AM2146" s="14"/>
      <c r="AN2146" s="12"/>
      <c r="AO2146" s="12"/>
      <c r="AP2146" s="12"/>
      <c r="AQ2146" s="143"/>
      <c r="AR2146" s="12"/>
      <c r="AS2146" s="12"/>
      <c r="AT2146" s="12"/>
      <c r="AU2146" s="12"/>
      <c r="AV2146" s="12"/>
      <c r="AW2146" s="12"/>
      <c r="AX2146" s="12"/>
      <c r="AY2146" s="12"/>
      <c r="AZ2146" s="12"/>
      <c r="BA2146" s="12"/>
      <c r="BB2146" s="14"/>
      <c r="BC2146" s="14"/>
      <c r="BD2146" s="15"/>
      <c r="BE2146" s="15"/>
      <c r="BF2146" s="15"/>
      <c r="BG2146" s="15"/>
      <c r="BH2146" s="15"/>
      <c r="BI2146" s="15"/>
      <c r="BJ2146" s="15"/>
      <c r="BK2146" s="15"/>
      <c r="BL2146" s="15"/>
      <c r="BM2146" s="15"/>
      <c r="BN2146" s="15"/>
      <c r="BO2146" s="15"/>
      <c r="BP2146" s="15"/>
      <c r="BQ2146" s="15"/>
      <c r="BR2146" s="15"/>
      <c r="BS2146" s="15"/>
      <c r="BT2146" s="15"/>
      <c r="BU2146" s="15"/>
      <c r="BV2146" s="15"/>
      <c r="BW2146" s="15"/>
      <c r="BX2146" s="15"/>
      <c r="BY2146" s="15"/>
      <c r="BZ2146" s="15"/>
      <c r="CA2146" s="15"/>
      <c r="CB2146" s="15"/>
      <c r="CC2146" s="15"/>
      <c r="CD2146" s="15"/>
      <c r="CE2146" s="15"/>
      <c r="CF2146" s="15"/>
      <c r="CG2146" s="15"/>
      <c r="CH2146" s="15"/>
      <c r="CI2146" s="15"/>
      <c r="CJ2146" s="15"/>
      <c r="CK2146" s="15"/>
      <c r="CL2146" s="15"/>
      <c r="CM2146" s="15"/>
      <c r="CN2146" s="15"/>
      <c r="CO2146" s="15"/>
      <c r="CP2146" s="15"/>
      <c r="CQ2146" s="15"/>
      <c r="CR2146" s="15"/>
      <c r="CS2146" s="15"/>
      <c r="CT2146" s="15"/>
      <c r="CU2146" s="15"/>
      <c r="CV2146" s="15"/>
      <c r="CW2146" s="15"/>
      <c r="CX2146" s="15"/>
      <c r="CY2146" s="15"/>
      <c r="CZ2146" s="15"/>
      <c r="DA2146" s="15"/>
      <c r="DB2146" s="15"/>
      <c r="DC2146" s="15"/>
      <c r="DD2146" s="15"/>
      <c r="DE2146" s="15"/>
      <c r="DF2146" s="15"/>
      <c r="DG2146" s="15"/>
      <c r="DH2146" s="15"/>
      <c r="DI2146" s="15"/>
      <c r="DJ2146" s="15"/>
      <c r="DK2146" s="15"/>
      <c r="DL2146" s="15"/>
      <c r="DM2146" s="13"/>
      <c r="DN2146" s="15"/>
      <c r="DO2146" s="15"/>
      <c r="DP2146" s="15"/>
      <c r="DQ2146" s="15"/>
      <c r="DR2146" s="15"/>
      <c r="DS2146" s="15"/>
      <c r="DT2146" s="15"/>
      <c r="DU2146" s="15"/>
      <c r="DV2146" s="15"/>
      <c r="DW2146" s="15"/>
      <c r="DX2146" s="15"/>
      <c r="DY2146" s="15"/>
      <c r="DZ2146" s="15"/>
      <c r="EA2146" s="15"/>
      <c r="EB2146" s="15"/>
      <c r="EC2146" s="15"/>
      <c r="ED2146" s="15"/>
    </row>
    <row r="2147" spans="1:134" x14ac:dyDescent="0.3">
      <c r="A2147" s="12"/>
      <c r="B2147" s="12"/>
      <c r="C2147" s="12"/>
      <c r="D2147" s="12"/>
      <c r="E2147" s="12"/>
      <c r="F2147" s="12"/>
      <c r="G2147" s="12"/>
      <c r="H2147" s="12"/>
      <c r="I2147" s="12"/>
      <c r="J2147" s="12"/>
      <c r="K2147" s="12"/>
      <c r="L2147" s="12"/>
      <c r="M2147" s="12"/>
      <c r="N2147" s="12"/>
      <c r="O2147" s="12"/>
      <c r="P2147" s="12"/>
      <c r="Q2147" s="12"/>
      <c r="R2147" s="12"/>
      <c r="S2147" s="12"/>
      <c r="T2147" s="12"/>
      <c r="U2147" s="12"/>
      <c r="V2147" s="12"/>
      <c r="W2147" s="12"/>
      <c r="X2147" s="12"/>
      <c r="Y2147" s="12"/>
      <c r="Z2147" s="12"/>
      <c r="AA2147" s="12"/>
      <c r="AB2147" s="12"/>
      <c r="AC2147" s="12"/>
      <c r="AD2147" s="12"/>
      <c r="AE2147" s="12"/>
      <c r="AF2147" s="12"/>
      <c r="AG2147" s="12"/>
      <c r="AH2147" s="12"/>
      <c r="AI2147" s="12"/>
      <c r="AJ2147" s="13"/>
      <c r="AK2147" s="12"/>
      <c r="AL2147" s="12"/>
      <c r="AM2147" s="14"/>
      <c r="AN2147" s="12"/>
      <c r="AO2147" s="12"/>
      <c r="AP2147" s="12"/>
      <c r="AQ2147" s="143"/>
      <c r="AR2147" s="12"/>
      <c r="AS2147" s="12"/>
      <c r="AT2147" s="12"/>
      <c r="AU2147" s="12"/>
      <c r="AV2147" s="12"/>
      <c r="AW2147" s="12"/>
      <c r="AX2147" s="12"/>
      <c r="AY2147" s="12"/>
      <c r="AZ2147" s="12"/>
      <c r="BA2147" s="12"/>
      <c r="BB2147" s="14"/>
      <c r="BC2147" s="14"/>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5"/>
      <c r="CE2147" s="15"/>
      <c r="CF2147" s="15"/>
      <c r="CG2147" s="15"/>
      <c r="CH2147" s="15"/>
      <c r="CI2147" s="15"/>
      <c r="CJ2147" s="15"/>
      <c r="CK2147" s="15"/>
      <c r="CL2147" s="15"/>
      <c r="CM2147" s="15"/>
      <c r="CN2147" s="15"/>
      <c r="CO2147" s="15"/>
      <c r="CP2147" s="15"/>
      <c r="CQ2147" s="15"/>
      <c r="CR2147" s="15"/>
      <c r="CS2147" s="15"/>
      <c r="CT2147" s="15"/>
      <c r="CU2147" s="15"/>
      <c r="CV2147" s="15"/>
      <c r="CW2147" s="15"/>
      <c r="CX2147" s="15"/>
      <c r="CY2147" s="15"/>
      <c r="CZ2147" s="15"/>
      <c r="DA2147" s="15"/>
      <c r="DB2147" s="15"/>
      <c r="DC2147" s="15"/>
      <c r="DD2147" s="15"/>
      <c r="DE2147" s="15"/>
      <c r="DF2147" s="15"/>
      <c r="DG2147" s="15"/>
      <c r="DH2147" s="15"/>
      <c r="DI2147" s="15"/>
      <c r="DJ2147" s="15"/>
      <c r="DK2147" s="15"/>
      <c r="DL2147" s="15"/>
      <c r="DM2147" s="13"/>
      <c r="DN2147" s="15"/>
      <c r="DO2147" s="15"/>
      <c r="DP2147" s="15"/>
      <c r="DQ2147" s="15"/>
      <c r="DR2147" s="15"/>
      <c r="DS2147" s="15"/>
      <c r="DT2147" s="15"/>
      <c r="DU2147" s="15"/>
      <c r="DV2147" s="15"/>
      <c r="DW2147" s="15"/>
      <c r="DX2147" s="15"/>
      <c r="DY2147" s="15"/>
      <c r="DZ2147" s="15"/>
      <c r="EA2147" s="15"/>
      <c r="EB2147" s="15"/>
      <c r="EC2147" s="15"/>
      <c r="ED2147" s="15"/>
    </row>
    <row r="2148" spans="1:134" x14ac:dyDescent="0.3">
      <c r="A2148" s="12"/>
      <c r="B2148" s="12"/>
      <c r="C2148" s="12"/>
      <c r="D2148" s="12"/>
      <c r="E2148" s="12"/>
      <c r="F2148" s="12"/>
      <c r="G2148" s="12"/>
      <c r="H2148" s="12"/>
      <c r="I2148" s="12"/>
      <c r="J2148" s="12"/>
      <c r="K2148" s="12"/>
      <c r="L2148" s="12"/>
      <c r="M2148" s="12"/>
      <c r="N2148" s="12"/>
      <c r="O2148" s="12"/>
      <c r="P2148" s="12"/>
      <c r="Q2148" s="12"/>
      <c r="R2148" s="12"/>
      <c r="S2148" s="12"/>
      <c r="T2148" s="12"/>
      <c r="U2148" s="12"/>
      <c r="V2148" s="12"/>
      <c r="W2148" s="12"/>
      <c r="X2148" s="12"/>
      <c r="Y2148" s="12"/>
      <c r="Z2148" s="12"/>
      <c r="AA2148" s="12"/>
      <c r="AB2148" s="12"/>
      <c r="AC2148" s="12"/>
      <c r="AD2148" s="12"/>
      <c r="AE2148" s="12"/>
      <c r="AF2148" s="12"/>
      <c r="AG2148" s="12"/>
      <c r="AH2148" s="12"/>
      <c r="AI2148" s="12"/>
      <c r="AJ2148" s="13"/>
      <c r="AK2148" s="12"/>
      <c r="AL2148" s="12"/>
      <c r="AM2148" s="14"/>
      <c r="AN2148" s="12"/>
      <c r="AO2148" s="12"/>
      <c r="AP2148" s="12"/>
      <c r="AQ2148" s="143"/>
      <c r="AR2148" s="12"/>
      <c r="AS2148" s="12"/>
      <c r="AT2148" s="12"/>
      <c r="AU2148" s="12"/>
      <c r="AV2148" s="12"/>
      <c r="AW2148" s="12"/>
      <c r="AX2148" s="12"/>
      <c r="AY2148" s="12"/>
      <c r="AZ2148" s="12"/>
      <c r="BA2148" s="12"/>
      <c r="BB2148" s="14"/>
      <c r="BC2148" s="14"/>
      <c r="BD2148" s="15"/>
      <c r="BE2148" s="15"/>
      <c r="BF2148" s="15"/>
      <c r="BG2148" s="15"/>
      <c r="BH2148" s="15"/>
      <c r="BI2148" s="15"/>
      <c r="BJ2148" s="15"/>
      <c r="BK2148" s="15"/>
      <c r="BL2148" s="15"/>
      <c r="BM2148" s="15"/>
      <c r="BN2148" s="15"/>
      <c r="BO2148" s="15"/>
      <c r="BP2148" s="15"/>
      <c r="BQ2148" s="15"/>
      <c r="BR2148" s="15"/>
      <c r="BS2148" s="15"/>
      <c r="BT2148" s="15"/>
      <c r="BU2148" s="15"/>
      <c r="BV2148" s="15"/>
      <c r="BW2148" s="15"/>
      <c r="BX2148" s="15"/>
      <c r="BY2148" s="15"/>
      <c r="BZ2148" s="15"/>
      <c r="CA2148" s="15"/>
      <c r="CB2148" s="15"/>
      <c r="CC2148" s="15"/>
      <c r="CD2148" s="15"/>
      <c r="CE2148" s="15"/>
      <c r="CF2148" s="15"/>
      <c r="CG2148" s="15"/>
      <c r="CH2148" s="15"/>
      <c r="CI2148" s="15"/>
      <c r="CJ2148" s="15"/>
      <c r="CK2148" s="15"/>
      <c r="CL2148" s="15"/>
      <c r="CM2148" s="15"/>
      <c r="CN2148" s="15"/>
      <c r="CO2148" s="15"/>
      <c r="CP2148" s="15"/>
      <c r="CQ2148" s="15"/>
      <c r="CR2148" s="15"/>
      <c r="CS2148" s="15"/>
      <c r="CT2148" s="15"/>
      <c r="CU2148" s="15"/>
      <c r="CV2148" s="15"/>
      <c r="CW2148" s="15"/>
      <c r="CX2148" s="15"/>
      <c r="CY2148" s="15"/>
      <c r="CZ2148" s="15"/>
      <c r="DA2148" s="15"/>
      <c r="DB2148" s="15"/>
      <c r="DC2148" s="15"/>
      <c r="DD2148" s="15"/>
      <c r="DE2148" s="15"/>
      <c r="DF2148" s="15"/>
      <c r="DG2148" s="15"/>
      <c r="DH2148" s="15"/>
      <c r="DI2148" s="15"/>
      <c r="DJ2148" s="15"/>
      <c r="DK2148" s="15"/>
      <c r="DL2148" s="15"/>
      <c r="DM2148" s="13"/>
      <c r="DN2148" s="15"/>
      <c r="DO2148" s="15"/>
      <c r="DP2148" s="15"/>
      <c r="DQ2148" s="15"/>
      <c r="DR2148" s="15"/>
      <c r="DS2148" s="15"/>
      <c r="DT2148" s="15"/>
      <c r="DU2148" s="15"/>
      <c r="DV2148" s="15"/>
      <c r="DW2148" s="15"/>
      <c r="DX2148" s="15"/>
      <c r="DY2148" s="15"/>
      <c r="DZ2148" s="15"/>
      <c r="EA2148" s="15"/>
      <c r="EB2148" s="15"/>
      <c r="EC2148" s="15"/>
      <c r="ED2148" s="15"/>
    </row>
    <row r="2149" spans="1:134" x14ac:dyDescent="0.3">
      <c r="A2149" s="12"/>
      <c r="B2149" s="12"/>
      <c r="C2149" s="12"/>
      <c r="D2149" s="12"/>
      <c r="E2149" s="12"/>
      <c r="F2149" s="12"/>
      <c r="G2149" s="12"/>
      <c r="H2149" s="12"/>
      <c r="I2149" s="12"/>
      <c r="J2149" s="12"/>
      <c r="K2149" s="12"/>
      <c r="L2149" s="12"/>
      <c r="M2149" s="12"/>
      <c r="N2149" s="12"/>
      <c r="O2149" s="12"/>
      <c r="P2149" s="12"/>
      <c r="Q2149" s="12"/>
      <c r="R2149" s="12"/>
      <c r="S2149" s="12"/>
      <c r="T2149" s="12"/>
      <c r="U2149" s="12"/>
      <c r="V2149" s="12"/>
      <c r="W2149" s="12"/>
      <c r="X2149" s="12"/>
      <c r="Y2149" s="12"/>
      <c r="Z2149" s="12"/>
      <c r="AA2149" s="12"/>
      <c r="AB2149" s="12"/>
      <c r="AC2149" s="12"/>
      <c r="AD2149" s="12"/>
      <c r="AE2149" s="12"/>
      <c r="AF2149" s="12"/>
      <c r="AG2149" s="12"/>
      <c r="AH2149" s="12"/>
      <c r="AI2149" s="12"/>
      <c r="AJ2149" s="13"/>
      <c r="AK2149" s="12"/>
      <c r="AL2149" s="12"/>
      <c r="AM2149" s="14"/>
      <c r="AN2149" s="12"/>
      <c r="AO2149" s="12"/>
      <c r="AP2149" s="12"/>
      <c r="AQ2149" s="143"/>
      <c r="AR2149" s="12"/>
      <c r="AS2149" s="12"/>
      <c r="AT2149" s="12"/>
      <c r="AU2149" s="12"/>
      <c r="AV2149" s="12"/>
      <c r="AW2149" s="12"/>
      <c r="AX2149" s="12"/>
      <c r="AY2149" s="12"/>
      <c r="AZ2149" s="12"/>
      <c r="BA2149" s="12"/>
      <c r="BB2149" s="14"/>
      <c r="BC2149" s="14"/>
      <c r="BD2149" s="15"/>
      <c r="BE2149" s="15"/>
      <c r="BF2149" s="15"/>
      <c r="BG2149" s="15"/>
      <c r="BH2149" s="15"/>
      <c r="BI2149" s="15"/>
      <c r="BJ2149" s="15"/>
      <c r="BK2149" s="15"/>
      <c r="BL2149" s="15"/>
      <c r="BM2149" s="15"/>
      <c r="BN2149" s="15"/>
      <c r="BO2149" s="15"/>
      <c r="BP2149" s="15"/>
      <c r="BQ2149" s="15"/>
      <c r="BR2149" s="15"/>
      <c r="BS2149" s="15"/>
      <c r="BT2149" s="15"/>
      <c r="BU2149" s="15"/>
      <c r="BV2149" s="15"/>
      <c r="BW2149" s="15"/>
      <c r="BX2149" s="15"/>
      <c r="BY2149" s="15"/>
      <c r="BZ2149" s="15"/>
      <c r="CA2149" s="15"/>
      <c r="CB2149" s="15"/>
      <c r="CC2149" s="15"/>
      <c r="CD2149" s="15"/>
      <c r="CE2149" s="15"/>
      <c r="CF2149" s="15"/>
      <c r="CG2149" s="15"/>
      <c r="CH2149" s="15"/>
      <c r="CI2149" s="15"/>
      <c r="CJ2149" s="15"/>
      <c r="CK2149" s="15"/>
      <c r="CL2149" s="15"/>
      <c r="CM2149" s="15"/>
      <c r="CN2149" s="15"/>
      <c r="CO2149" s="15"/>
      <c r="CP2149" s="15"/>
      <c r="CQ2149" s="15"/>
      <c r="CR2149" s="15"/>
      <c r="CS2149" s="15"/>
      <c r="CT2149" s="15"/>
      <c r="CU2149" s="15"/>
      <c r="CV2149" s="15"/>
      <c r="CW2149" s="15"/>
      <c r="CX2149" s="15"/>
      <c r="CY2149" s="15"/>
      <c r="CZ2149" s="15"/>
      <c r="DA2149" s="15"/>
      <c r="DB2149" s="15"/>
      <c r="DC2149" s="15"/>
      <c r="DD2149" s="15"/>
      <c r="DE2149" s="15"/>
      <c r="DF2149" s="15"/>
      <c r="DG2149" s="15"/>
      <c r="DH2149" s="15"/>
      <c r="DI2149" s="15"/>
      <c r="DJ2149" s="15"/>
      <c r="DK2149" s="15"/>
      <c r="DL2149" s="15"/>
      <c r="DM2149" s="13"/>
      <c r="DN2149" s="15"/>
      <c r="DO2149" s="15"/>
      <c r="DP2149" s="15"/>
      <c r="DQ2149" s="15"/>
      <c r="DR2149" s="15"/>
      <c r="DS2149" s="15"/>
      <c r="DT2149" s="15"/>
      <c r="DU2149" s="15"/>
      <c r="DV2149" s="15"/>
      <c r="DW2149" s="15"/>
      <c r="DX2149" s="15"/>
      <c r="DY2149" s="15"/>
      <c r="DZ2149" s="15"/>
      <c r="EA2149" s="15"/>
      <c r="EB2149" s="15"/>
      <c r="EC2149" s="15"/>
      <c r="ED2149" s="15"/>
    </row>
    <row r="2150" spans="1:134" x14ac:dyDescent="0.3">
      <c r="A2150" s="12"/>
      <c r="B2150" s="12"/>
      <c r="C2150" s="12"/>
      <c r="D2150" s="12"/>
      <c r="E2150" s="12"/>
      <c r="F2150" s="12"/>
      <c r="G2150" s="12"/>
      <c r="H2150" s="12"/>
      <c r="I2150" s="12"/>
      <c r="J2150" s="12"/>
      <c r="K2150" s="12"/>
      <c r="L2150" s="12"/>
      <c r="M2150" s="12"/>
      <c r="N2150" s="12"/>
      <c r="O2150" s="12"/>
      <c r="P2150" s="12"/>
      <c r="Q2150" s="12"/>
      <c r="R2150" s="12"/>
      <c r="S2150" s="12"/>
      <c r="T2150" s="12"/>
      <c r="U2150" s="12"/>
      <c r="V2150" s="12"/>
      <c r="W2150" s="12"/>
      <c r="X2150" s="12"/>
      <c r="Y2150" s="12"/>
      <c r="Z2150" s="12"/>
      <c r="AA2150" s="12"/>
      <c r="AB2150" s="12"/>
      <c r="AC2150" s="12"/>
      <c r="AD2150" s="12"/>
      <c r="AE2150" s="12"/>
      <c r="AF2150" s="12"/>
      <c r="AG2150" s="12"/>
      <c r="AH2150" s="12"/>
      <c r="AI2150" s="12"/>
      <c r="AJ2150" s="13"/>
      <c r="AK2150" s="12"/>
      <c r="AL2150" s="12"/>
      <c r="AM2150" s="14"/>
      <c r="AN2150" s="12"/>
      <c r="AO2150" s="12"/>
      <c r="AP2150" s="12"/>
      <c r="AQ2150" s="143"/>
      <c r="AR2150" s="12"/>
      <c r="AS2150" s="12"/>
      <c r="AT2150" s="12"/>
      <c r="AU2150" s="12"/>
      <c r="AV2150" s="12"/>
      <c r="AW2150" s="12"/>
      <c r="AX2150" s="12"/>
      <c r="AY2150" s="12"/>
      <c r="AZ2150" s="12"/>
      <c r="BA2150" s="12"/>
      <c r="BB2150" s="14"/>
      <c r="BC2150" s="14"/>
      <c r="BD2150" s="15"/>
      <c r="BE2150" s="15"/>
      <c r="BF2150" s="15"/>
      <c r="BG2150" s="15"/>
      <c r="BH2150" s="15"/>
      <c r="BI2150" s="15"/>
      <c r="BJ2150" s="15"/>
      <c r="BK2150" s="15"/>
      <c r="BL2150" s="15"/>
      <c r="BM2150" s="15"/>
      <c r="BN2150" s="15"/>
      <c r="BO2150" s="15"/>
      <c r="BP2150" s="15"/>
      <c r="BQ2150" s="15"/>
      <c r="BR2150" s="15"/>
      <c r="BS2150" s="15"/>
      <c r="BT2150" s="15"/>
      <c r="BU2150" s="15"/>
      <c r="BV2150" s="15"/>
      <c r="BW2150" s="15"/>
      <c r="BX2150" s="15"/>
      <c r="BY2150" s="15"/>
      <c r="BZ2150" s="15"/>
      <c r="CA2150" s="15"/>
      <c r="CB2150" s="15"/>
      <c r="CC2150" s="15"/>
      <c r="CD2150" s="15"/>
      <c r="CE2150" s="15"/>
      <c r="CF2150" s="15"/>
      <c r="CG2150" s="15"/>
      <c r="CH2150" s="15"/>
      <c r="CI2150" s="15"/>
      <c r="CJ2150" s="15"/>
      <c r="CK2150" s="15"/>
      <c r="CL2150" s="15"/>
      <c r="CM2150" s="15"/>
      <c r="CN2150" s="15"/>
      <c r="CO2150" s="15"/>
      <c r="CP2150" s="15"/>
      <c r="CQ2150" s="15"/>
      <c r="CR2150" s="15"/>
      <c r="CS2150" s="15"/>
      <c r="CT2150" s="15"/>
      <c r="CU2150" s="15"/>
      <c r="CV2150" s="15"/>
      <c r="CW2150" s="15"/>
      <c r="CX2150" s="15"/>
      <c r="CY2150" s="15"/>
      <c r="CZ2150" s="15"/>
      <c r="DA2150" s="15"/>
      <c r="DB2150" s="15"/>
      <c r="DC2150" s="15"/>
      <c r="DD2150" s="15"/>
      <c r="DE2150" s="15"/>
      <c r="DF2150" s="15"/>
      <c r="DG2150" s="15"/>
      <c r="DH2150" s="15"/>
      <c r="DI2150" s="15"/>
      <c r="DJ2150" s="15"/>
      <c r="DK2150" s="15"/>
      <c r="DL2150" s="15"/>
      <c r="DM2150" s="13"/>
      <c r="DN2150" s="15"/>
      <c r="DO2150" s="15"/>
      <c r="DP2150" s="15"/>
      <c r="DQ2150" s="15"/>
      <c r="DR2150" s="15"/>
      <c r="DS2150" s="15"/>
      <c r="DT2150" s="15"/>
      <c r="DU2150" s="15"/>
      <c r="DV2150" s="15"/>
      <c r="DW2150" s="15"/>
      <c r="DX2150" s="15"/>
      <c r="DY2150" s="15"/>
      <c r="DZ2150" s="15"/>
      <c r="EA2150" s="15"/>
      <c r="EB2150" s="15"/>
      <c r="EC2150" s="15"/>
      <c r="ED2150" s="15"/>
    </row>
    <row r="2151" spans="1:134" x14ac:dyDescent="0.3">
      <c r="A2151" s="12"/>
      <c r="B2151" s="12"/>
      <c r="C2151" s="12"/>
      <c r="D2151" s="12"/>
      <c r="E2151" s="12"/>
      <c r="F2151" s="12"/>
      <c r="G2151" s="12"/>
      <c r="H2151" s="12"/>
      <c r="I2151" s="12"/>
      <c r="J2151" s="12"/>
      <c r="K2151" s="12"/>
      <c r="L2151" s="12"/>
      <c r="M2151" s="12"/>
      <c r="N2151" s="12"/>
      <c r="O2151" s="12"/>
      <c r="P2151" s="12"/>
      <c r="Q2151" s="12"/>
      <c r="R2151" s="12"/>
      <c r="S2151" s="12"/>
      <c r="T2151" s="12"/>
      <c r="U2151" s="12"/>
      <c r="V2151" s="12"/>
      <c r="W2151" s="12"/>
      <c r="X2151" s="12"/>
      <c r="Y2151" s="12"/>
      <c r="Z2151" s="12"/>
      <c r="AA2151" s="12"/>
      <c r="AB2151" s="12"/>
      <c r="AC2151" s="12"/>
      <c r="AD2151" s="12"/>
      <c r="AE2151" s="12"/>
      <c r="AF2151" s="12"/>
      <c r="AG2151" s="12"/>
      <c r="AH2151" s="12"/>
      <c r="AI2151" s="12"/>
      <c r="AJ2151" s="13"/>
      <c r="AK2151" s="12"/>
      <c r="AL2151" s="12"/>
      <c r="AM2151" s="14"/>
      <c r="AN2151" s="12"/>
      <c r="AO2151" s="12"/>
      <c r="AP2151" s="12"/>
      <c r="AQ2151" s="143"/>
      <c r="AR2151" s="12"/>
      <c r="AS2151" s="12"/>
      <c r="AT2151" s="12"/>
      <c r="AU2151" s="12"/>
      <c r="AV2151" s="12"/>
      <c r="AW2151" s="12"/>
      <c r="AX2151" s="12"/>
      <c r="AY2151" s="12"/>
      <c r="AZ2151" s="12"/>
      <c r="BA2151" s="12"/>
      <c r="BB2151" s="14"/>
      <c r="BC2151" s="14"/>
      <c r="BD2151" s="15"/>
      <c r="BE2151" s="15"/>
      <c r="BF2151" s="15"/>
      <c r="BG2151" s="15"/>
      <c r="BH2151" s="15"/>
      <c r="BI2151" s="15"/>
      <c r="BJ2151" s="15"/>
      <c r="BK2151" s="15"/>
      <c r="BL2151" s="15"/>
      <c r="BM2151" s="15"/>
      <c r="BN2151" s="15"/>
      <c r="BO2151" s="15"/>
      <c r="BP2151" s="15"/>
      <c r="BQ2151" s="15"/>
      <c r="BR2151" s="15"/>
      <c r="BS2151" s="15"/>
      <c r="BT2151" s="15"/>
      <c r="BU2151" s="15"/>
      <c r="BV2151" s="15"/>
      <c r="BW2151" s="15"/>
      <c r="BX2151" s="15"/>
      <c r="BY2151" s="15"/>
      <c r="BZ2151" s="15"/>
      <c r="CA2151" s="15"/>
      <c r="CB2151" s="15"/>
      <c r="CC2151" s="15"/>
      <c r="CD2151" s="15"/>
      <c r="CE2151" s="15"/>
      <c r="CF2151" s="15"/>
      <c r="CG2151" s="15"/>
      <c r="CH2151" s="15"/>
      <c r="CI2151" s="15"/>
      <c r="CJ2151" s="15"/>
      <c r="CK2151" s="15"/>
      <c r="CL2151" s="15"/>
      <c r="CM2151" s="15"/>
      <c r="CN2151" s="15"/>
      <c r="CO2151" s="15"/>
      <c r="CP2151" s="15"/>
      <c r="CQ2151" s="15"/>
      <c r="CR2151" s="15"/>
      <c r="CS2151" s="15"/>
      <c r="CT2151" s="15"/>
      <c r="CU2151" s="15"/>
      <c r="CV2151" s="15"/>
      <c r="CW2151" s="15"/>
      <c r="CX2151" s="15"/>
      <c r="CY2151" s="15"/>
      <c r="CZ2151" s="15"/>
      <c r="DA2151" s="15"/>
      <c r="DB2151" s="15"/>
      <c r="DC2151" s="15"/>
      <c r="DD2151" s="15"/>
      <c r="DE2151" s="15"/>
      <c r="DF2151" s="15"/>
      <c r="DG2151" s="15"/>
      <c r="DH2151" s="15"/>
      <c r="DI2151" s="15"/>
      <c r="DJ2151" s="15"/>
      <c r="DK2151" s="15"/>
      <c r="DL2151" s="15"/>
      <c r="DM2151" s="13"/>
      <c r="DN2151" s="15"/>
      <c r="DO2151" s="15"/>
      <c r="DP2151" s="15"/>
      <c r="DQ2151" s="15"/>
      <c r="DR2151" s="15"/>
      <c r="DS2151" s="15"/>
      <c r="DT2151" s="15"/>
      <c r="DU2151" s="15"/>
      <c r="DV2151" s="15"/>
      <c r="DW2151" s="15"/>
      <c r="DX2151" s="15"/>
      <c r="DY2151" s="15"/>
      <c r="DZ2151" s="15"/>
      <c r="EA2151" s="15"/>
      <c r="EB2151" s="15"/>
      <c r="EC2151" s="15"/>
      <c r="ED2151" s="15"/>
    </row>
    <row r="2152" spans="1:134" x14ac:dyDescent="0.3">
      <c r="A2152" s="12"/>
      <c r="B2152" s="12"/>
      <c r="C2152" s="12"/>
      <c r="D2152" s="12"/>
      <c r="E2152" s="12"/>
      <c r="F2152" s="12"/>
      <c r="G2152" s="12"/>
      <c r="H2152" s="12"/>
      <c r="I2152" s="12"/>
      <c r="J2152" s="12"/>
      <c r="K2152" s="12"/>
      <c r="L2152" s="12"/>
      <c r="M2152" s="12"/>
      <c r="N2152" s="12"/>
      <c r="O2152" s="12"/>
      <c r="P2152" s="12"/>
      <c r="Q2152" s="12"/>
      <c r="R2152" s="12"/>
      <c r="S2152" s="12"/>
      <c r="T2152" s="12"/>
      <c r="U2152" s="12"/>
      <c r="V2152" s="12"/>
      <c r="W2152" s="12"/>
      <c r="X2152" s="12"/>
      <c r="Y2152" s="12"/>
      <c r="Z2152" s="12"/>
      <c r="AA2152" s="12"/>
      <c r="AB2152" s="12"/>
      <c r="AC2152" s="12"/>
      <c r="AD2152" s="12"/>
      <c r="AE2152" s="12"/>
      <c r="AF2152" s="12"/>
      <c r="AG2152" s="12"/>
      <c r="AH2152" s="12"/>
      <c r="AI2152" s="12"/>
      <c r="AJ2152" s="13"/>
      <c r="AK2152" s="12"/>
      <c r="AL2152" s="12"/>
      <c r="AM2152" s="14"/>
      <c r="AN2152" s="12"/>
      <c r="AO2152" s="12"/>
      <c r="AP2152" s="12"/>
      <c r="AQ2152" s="143"/>
      <c r="AR2152" s="12"/>
      <c r="AS2152" s="12"/>
      <c r="AT2152" s="12"/>
      <c r="AU2152" s="12"/>
      <c r="AV2152" s="12"/>
      <c r="AW2152" s="12"/>
      <c r="AX2152" s="12"/>
      <c r="AY2152" s="12"/>
      <c r="AZ2152" s="12"/>
      <c r="BA2152" s="12"/>
      <c r="BB2152" s="14"/>
      <c r="BC2152" s="14"/>
      <c r="BD2152" s="15"/>
      <c r="BE2152" s="15"/>
      <c r="BF2152" s="15"/>
      <c r="BG2152" s="15"/>
      <c r="BH2152" s="15"/>
      <c r="BI2152" s="15"/>
      <c r="BJ2152" s="15"/>
      <c r="BK2152" s="15"/>
      <c r="BL2152" s="15"/>
      <c r="BM2152" s="15"/>
      <c r="BN2152" s="15"/>
      <c r="BO2152" s="15"/>
      <c r="BP2152" s="15"/>
      <c r="BQ2152" s="15"/>
      <c r="BR2152" s="15"/>
      <c r="BS2152" s="15"/>
      <c r="BT2152" s="15"/>
      <c r="BU2152" s="15"/>
      <c r="BV2152" s="15"/>
      <c r="BW2152" s="15"/>
      <c r="BX2152" s="15"/>
      <c r="BY2152" s="15"/>
      <c r="BZ2152" s="15"/>
      <c r="CA2152" s="15"/>
      <c r="CB2152" s="15"/>
      <c r="CC2152" s="15"/>
      <c r="CD2152" s="15"/>
      <c r="CE2152" s="15"/>
      <c r="CF2152" s="15"/>
      <c r="CG2152" s="15"/>
      <c r="CH2152" s="15"/>
      <c r="CI2152" s="15"/>
      <c r="CJ2152" s="15"/>
      <c r="CK2152" s="15"/>
      <c r="CL2152" s="15"/>
      <c r="CM2152" s="15"/>
      <c r="CN2152" s="15"/>
      <c r="CO2152" s="15"/>
      <c r="CP2152" s="15"/>
      <c r="CQ2152" s="15"/>
      <c r="CR2152" s="15"/>
      <c r="CS2152" s="15"/>
      <c r="CT2152" s="15"/>
      <c r="CU2152" s="15"/>
      <c r="CV2152" s="15"/>
      <c r="CW2152" s="15"/>
      <c r="CX2152" s="15"/>
      <c r="CY2152" s="15"/>
      <c r="CZ2152" s="15"/>
      <c r="DA2152" s="15"/>
      <c r="DB2152" s="15"/>
      <c r="DC2152" s="15"/>
      <c r="DD2152" s="15"/>
      <c r="DE2152" s="15"/>
      <c r="DF2152" s="15"/>
      <c r="DG2152" s="15"/>
      <c r="DH2152" s="15"/>
      <c r="DI2152" s="15"/>
      <c r="DJ2152" s="15"/>
      <c r="DK2152" s="15"/>
      <c r="DL2152" s="15"/>
      <c r="DM2152" s="13"/>
      <c r="DN2152" s="15"/>
      <c r="DO2152" s="15"/>
      <c r="DP2152" s="15"/>
      <c r="DQ2152" s="15"/>
      <c r="DR2152" s="15"/>
      <c r="DS2152" s="15"/>
      <c r="DT2152" s="15"/>
      <c r="DU2152" s="15"/>
      <c r="DV2152" s="15"/>
      <c r="DW2152" s="15"/>
      <c r="DX2152" s="15"/>
      <c r="DY2152" s="15"/>
      <c r="DZ2152" s="15"/>
      <c r="EA2152" s="15"/>
      <c r="EB2152" s="15"/>
      <c r="EC2152" s="15"/>
      <c r="ED2152" s="15"/>
    </row>
    <row r="2153" spans="1:134" x14ac:dyDescent="0.3">
      <c r="A2153" s="12"/>
      <c r="B2153" s="12"/>
      <c r="C2153" s="12"/>
      <c r="D2153" s="12"/>
      <c r="E2153" s="12"/>
      <c r="F2153" s="12"/>
      <c r="G2153" s="12"/>
      <c r="H2153" s="12"/>
      <c r="I2153" s="12"/>
      <c r="J2153" s="12"/>
      <c r="K2153" s="12"/>
      <c r="L2153" s="12"/>
      <c r="M2153" s="12"/>
      <c r="N2153" s="12"/>
      <c r="O2153" s="12"/>
      <c r="P2153" s="12"/>
      <c r="Q2153" s="12"/>
      <c r="R2153" s="12"/>
      <c r="S2153" s="12"/>
      <c r="T2153" s="12"/>
      <c r="U2153" s="12"/>
      <c r="V2153" s="12"/>
      <c r="W2153" s="12"/>
      <c r="X2153" s="12"/>
      <c r="Y2153" s="12"/>
      <c r="Z2153" s="12"/>
      <c r="AA2153" s="12"/>
      <c r="AB2153" s="12"/>
      <c r="AC2153" s="12"/>
      <c r="AD2153" s="12"/>
      <c r="AE2153" s="12"/>
      <c r="AF2153" s="12"/>
      <c r="AG2153" s="12"/>
      <c r="AH2153" s="12"/>
      <c r="AI2153" s="12"/>
      <c r="AJ2153" s="13"/>
      <c r="AK2153" s="12"/>
      <c r="AL2153" s="12"/>
      <c r="AM2153" s="14"/>
      <c r="AN2153" s="12"/>
      <c r="AO2153" s="12"/>
      <c r="AP2153" s="12"/>
      <c r="AQ2153" s="143"/>
      <c r="AR2153" s="12"/>
      <c r="AS2153" s="12"/>
      <c r="AT2153" s="12"/>
      <c r="AU2153" s="12"/>
      <c r="AV2153" s="12"/>
      <c r="AW2153" s="12"/>
      <c r="AX2153" s="12"/>
      <c r="AY2153" s="12"/>
      <c r="AZ2153" s="12"/>
      <c r="BA2153" s="12"/>
      <c r="BB2153" s="14"/>
      <c r="BC2153" s="14"/>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5"/>
      <c r="CE2153" s="15"/>
      <c r="CF2153" s="15"/>
      <c r="CG2153" s="15"/>
      <c r="CH2153" s="15"/>
      <c r="CI2153" s="15"/>
      <c r="CJ2153" s="15"/>
      <c r="CK2153" s="15"/>
      <c r="CL2153" s="15"/>
      <c r="CM2153" s="15"/>
      <c r="CN2153" s="15"/>
      <c r="CO2153" s="15"/>
      <c r="CP2153" s="15"/>
      <c r="CQ2153" s="15"/>
      <c r="CR2153" s="15"/>
      <c r="CS2153" s="15"/>
      <c r="CT2153" s="15"/>
      <c r="CU2153" s="15"/>
      <c r="CV2153" s="15"/>
      <c r="CW2153" s="15"/>
      <c r="CX2153" s="15"/>
      <c r="CY2153" s="15"/>
      <c r="CZ2153" s="15"/>
      <c r="DA2153" s="15"/>
      <c r="DB2153" s="15"/>
      <c r="DC2153" s="15"/>
      <c r="DD2153" s="15"/>
      <c r="DE2153" s="15"/>
      <c r="DF2153" s="15"/>
      <c r="DG2153" s="15"/>
      <c r="DH2153" s="15"/>
      <c r="DI2153" s="15"/>
      <c r="DJ2153" s="15"/>
      <c r="DK2153" s="15"/>
      <c r="DL2153" s="15"/>
      <c r="DM2153" s="13"/>
      <c r="DN2153" s="15"/>
      <c r="DO2153" s="15"/>
      <c r="DP2153" s="15"/>
      <c r="DQ2153" s="15"/>
      <c r="DR2153" s="15"/>
      <c r="DS2153" s="15"/>
      <c r="DT2153" s="15"/>
      <c r="DU2153" s="15"/>
      <c r="DV2153" s="15"/>
      <c r="DW2153" s="15"/>
      <c r="DX2153" s="15"/>
      <c r="DY2153" s="15"/>
      <c r="DZ2153" s="15"/>
      <c r="EA2153" s="15"/>
      <c r="EB2153" s="15"/>
      <c r="EC2153" s="15"/>
      <c r="ED2153" s="15"/>
    </row>
    <row r="2154" spans="1:134" x14ac:dyDescent="0.3">
      <c r="A2154" s="12"/>
      <c r="B2154" s="12"/>
      <c r="C2154" s="12"/>
      <c r="D2154" s="12"/>
      <c r="E2154" s="12"/>
      <c r="F2154" s="12"/>
      <c r="G2154" s="12"/>
      <c r="H2154" s="12"/>
      <c r="I2154" s="12"/>
      <c r="J2154" s="12"/>
      <c r="K2154" s="12"/>
      <c r="L2154" s="12"/>
      <c r="M2154" s="12"/>
      <c r="N2154" s="12"/>
      <c r="O2154" s="12"/>
      <c r="P2154" s="12"/>
      <c r="Q2154" s="12"/>
      <c r="R2154" s="12"/>
      <c r="S2154" s="12"/>
      <c r="T2154" s="12"/>
      <c r="U2154" s="12"/>
      <c r="V2154" s="12"/>
      <c r="W2154" s="12"/>
      <c r="X2154" s="12"/>
      <c r="Y2154" s="12"/>
      <c r="Z2154" s="12"/>
      <c r="AA2154" s="12"/>
      <c r="AB2154" s="12"/>
      <c r="AC2154" s="12"/>
      <c r="AD2154" s="12"/>
      <c r="AE2154" s="12"/>
      <c r="AF2154" s="12"/>
      <c r="AG2154" s="12"/>
      <c r="AH2154" s="12"/>
      <c r="AI2154" s="12"/>
      <c r="AJ2154" s="13"/>
      <c r="AK2154" s="12"/>
      <c r="AL2154" s="12"/>
      <c r="AM2154" s="14"/>
      <c r="AN2154" s="12"/>
      <c r="AO2154" s="12"/>
      <c r="AP2154" s="12"/>
      <c r="AQ2154" s="143"/>
      <c r="AR2154" s="12"/>
      <c r="AS2154" s="12"/>
      <c r="AT2154" s="12"/>
      <c r="AU2154" s="12"/>
      <c r="AV2154" s="12"/>
      <c r="AW2154" s="12"/>
      <c r="AX2154" s="12"/>
      <c r="AY2154" s="12"/>
      <c r="AZ2154" s="12"/>
      <c r="BA2154" s="12"/>
      <c r="BB2154" s="14"/>
      <c r="BC2154" s="14"/>
      <c r="BD2154" s="15"/>
      <c r="BE2154" s="15"/>
      <c r="BF2154" s="15"/>
      <c r="BG2154" s="15"/>
      <c r="BH2154" s="15"/>
      <c r="BI2154" s="15"/>
      <c r="BJ2154" s="15"/>
      <c r="BK2154" s="15"/>
      <c r="BL2154" s="15"/>
      <c r="BM2154" s="15"/>
      <c r="BN2154" s="15"/>
      <c r="BO2154" s="15"/>
      <c r="BP2154" s="15"/>
      <c r="BQ2154" s="15"/>
      <c r="BR2154" s="15"/>
      <c r="BS2154" s="15"/>
      <c r="BT2154" s="15"/>
      <c r="BU2154" s="15"/>
      <c r="BV2154" s="15"/>
      <c r="BW2154" s="15"/>
      <c r="BX2154" s="15"/>
      <c r="BY2154" s="15"/>
      <c r="BZ2154" s="15"/>
      <c r="CA2154" s="15"/>
      <c r="CB2154" s="15"/>
      <c r="CC2154" s="15"/>
      <c r="CD2154" s="15"/>
      <c r="CE2154" s="15"/>
      <c r="CF2154" s="15"/>
      <c r="CG2154" s="15"/>
      <c r="CH2154" s="15"/>
      <c r="CI2154" s="15"/>
      <c r="CJ2154" s="15"/>
      <c r="CK2154" s="15"/>
      <c r="CL2154" s="15"/>
      <c r="CM2154" s="15"/>
      <c r="CN2154" s="15"/>
      <c r="CO2154" s="15"/>
      <c r="CP2154" s="15"/>
      <c r="CQ2154" s="15"/>
      <c r="CR2154" s="15"/>
      <c r="CS2154" s="15"/>
      <c r="CT2154" s="15"/>
      <c r="CU2154" s="15"/>
      <c r="CV2154" s="15"/>
      <c r="CW2154" s="15"/>
      <c r="CX2154" s="15"/>
      <c r="CY2154" s="15"/>
      <c r="CZ2154" s="15"/>
      <c r="DA2154" s="15"/>
      <c r="DB2154" s="15"/>
      <c r="DC2154" s="15"/>
      <c r="DD2154" s="15"/>
      <c r="DE2154" s="15"/>
      <c r="DF2154" s="15"/>
      <c r="DG2154" s="15"/>
      <c r="DH2154" s="15"/>
      <c r="DI2154" s="15"/>
      <c r="DJ2154" s="15"/>
      <c r="DK2154" s="15"/>
      <c r="DL2154" s="15"/>
      <c r="DM2154" s="13"/>
      <c r="DN2154" s="15"/>
      <c r="DO2154" s="15"/>
      <c r="DP2154" s="15"/>
      <c r="DQ2154" s="15"/>
      <c r="DR2154" s="15"/>
      <c r="DS2154" s="15"/>
      <c r="DT2154" s="15"/>
      <c r="DU2154" s="15"/>
      <c r="DV2154" s="15"/>
      <c r="DW2154" s="15"/>
      <c r="DX2154" s="15"/>
      <c r="DY2154" s="15"/>
      <c r="DZ2154" s="15"/>
      <c r="EA2154" s="15"/>
      <c r="EB2154" s="15"/>
      <c r="EC2154" s="15"/>
      <c r="ED2154" s="15"/>
    </row>
    <row r="2155" spans="1:134" x14ac:dyDescent="0.3">
      <c r="A2155" s="12"/>
      <c r="B2155" s="12"/>
      <c r="C2155" s="12"/>
      <c r="D2155" s="12"/>
      <c r="E2155" s="12"/>
      <c r="F2155" s="12"/>
      <c r="G2155" s="12"/>
      <c r="H2155" s="12"/>
      <c r="I2155" s="12"/>
      <c r="J2155" s="12"/>
      <c r="K2155" s="12"/>
      <c r="L2155" s="12"/>
      <c r="M2155" s="12"/>
      <c r="N2155" s="12"/>
      <c r="O2155" s="12"/>
      <c r="P2155" s="12"/>
      <c r="Q2155" s="12"/>
      <c r="R2155" s="12"/>
      <c r="S2155" s="12"/>
      <c r="T2155" s="12"/>
      <c r="U2155" s="12"/>
      <c r="V2155" s="12"/>
      <c r="W2155" s="12"/>
      <c r="X2155" s="12"/>
      <c r="Y2155" s="12"/>
      <c r="Z2155" s="12"/>
      <c r="AA2155" s="12"/>
      <c r="AB2155" s="12"/>
      <c r="AC2155" s="12"/>
      <c r="AD2155" s="12"/>
      <c r="AE2155" s="12"/>
      <c r="AF2155" s="12"/>
      <c r="AG2155" s="12"/>
      <c r="AH2155" s="12"/>
      <c r="AI2155" s="12"/>
      <c r="AJ2155" s="13"/>
      <c r="AK2155" s="12"/>
      <c r="AL2155" s="12"/>
      <c r="AM2155" s="14"/>
      <c r="AN2155" s="12"/>
      <c r="AO2155" s="12"/>
      <c r="AP2155" s="12"/>
      <c r="AQ2155" s="143"/>
      <c r="AR2155" s="12"/>
      <c r="AS2155" s="12"/>
      <c r="AT2155" s="12"/>
      <c r="AU2155" s="12"/>
      <c r="AV2155" s="12"/>
      <c r="AW2155" s="12"/>
      <c r="AX2155" s="12"/>
      <c r="AY2155" s="12"/>
      <c r="AZ2155" s="12"/>
      <c r="BA2155" s="12"/>
      <c r="BB2155" s="14"/>
      <c r="BC2155" s="14"/>
      <c r="BD2155" s="15"/>
      <c r="BE2155" s="15"/>
      <c r="BF2155" s="15"/>
      <c r="BG2155" s="15"/>
      <c r="BH2155" s="15"/>
      <c r="BI2155" s="15"/>
      <c r="BJ2155" s="15"/>
      <c r="BK2155" s="15"/>
      <c r="BL2155" s="15"/>
      <c r="BM2155" s="15"/>
      <c r="BN2155" s="15"/>
      <c r="BO2155" s="15"/>
      <c r="BP2155" s="15"/>
      <c r="BQ2155" s="15"/>
      <c r="BR2155" s="15"/>
      <c r="BS2155" s="15"/>
      <c r="BT2155" s="15"/>
      <c r="BU2155" s="15"/>
      <c r="BV2155" s="15"/>
      <c r="BW2155" s="15"/>
      <c r="BX2155" s="15"/>
      <c r="BY2155" s="15"/>
      <c r="BZ2155" s="15"/>
      <c r="CA2155" s="15"/>
      <c r="CB2155" s="15"/>
      <c r="CC2155" s="15"/>
      <c r="CD2155" s="15"/>
      <c r="CE2155" s="15"/>
      <c r="CF2155" s="15"/>
      <c r="CG2155" s="15"/>
      <c r="CH2155" s="15"/>
      <c r="CI2155" s="15"/>
      <c r="CJ2155" s="15"/>
      <c r="CK2155" s="15"/>
      <c r="CL2155" s="15"/>
      <c r="CM2155" s="15"/>
      <c r="CN2155" s="15"/>
      <c r="CO2155" s="15"/>
      <c r="CP2155" s="15"/>
      <c r="CQ2155" s="15"/>
      <c r="CR2155" s="15"/>
      <c r="CS2155" s="15"/>
      <c r="CT2155" s="15"/>
      <c r="CU2155" s="15"/>
      <c r="CV2155" s="15"/>
      <c r="CW2155" s="15"/>
      <c r="CX2155" s="15"/>
      <c r="CY2155" s="15"/>
      <c r="CZ2155" s="15"/>
      <c r="DA2155" s="15"/>
      <c r="DB2155" s="15"/>
      <c r="DC2155" s="15"/>
      <c r="DD2155" s="15"/>
      <c r="DE2155" s="15"/>
      <c r="DF2155" s="15"/>
      <c r="DG2155" s="15"/>
      <c r="DH2155" s="15"/>
      <c r="DI2155" s="15"/>
      <c r="DJ2155" s="15"/>
      <c r="DK2155" s="15"/>
      <c r="DL2155" s="15"/>
      <c r="DM2155" s="13"/>
      <c r="DN2155" s="15"/>
      <c r="DO2155" s="15"/>
      <c r="DP2155" s="15"/>
      <c r="DQ2155" s="15"/>
      <c r="DR2155" s="15"/>
      <c r="DS2155" s="15"/>
      <c r="DT2155" s="15"/>
      <c r="DU2155" s="15"/>
      <c r="DV2155" s="15"/>
      <c r="DW2155" s="15"/>
      <c r="DX2155" s="15"/>
      <c r="DY2155" s="15"/>
      <c r="DZ2155" s="15"/>
      <c r="EA2155" s="15"/>
      <c r="EB2155" s="15"/>
      <c r="EC2155" s="15"/>
      <c r="ED2155" s="15"/>
    </row>
    <row r="2156" spans="1:134" x14ac:dyDescent="0.3">
      <c r="A2156" s="12"/>
      <c r="B2156" s="12"/>
      <c r="C2156" s="12"/>
      <c r="D2156" s="12"/>
      <c r="E2156" s="12"/>
      <c r="F2156" s="12"/>
      <c r="G2156" s="12"/>
      <c r="H2156" s="12"/>
      <c r="I2156" s="12"/>
      <c r="J2156" s="12"/>
      <c r="K2156" s="12"/>
      <c r="L2156" s="12"/>
      <c r="M2156" s="12"/>
      <c r="N2156" s="12"/>
      <c r="O2156" s="12"/>
      <c r="P2156" s="12"/>
      <c r="Q2156" s="12"/>
      <c r="R2156" s="12"/>
      <c r="S2156" s="12"/>
      <c r="T2156" s="12"/>
      <c r="U2156" s="12"/>
      <c r="V2156" s="12"/>
      <c r="W2156" s="12"/>
      <c r="X2156" s="12"/>
      <c r="Y2156" s="12"/>
      <c r="Z2156" s="12"/>
      <c r="AA2156" s="12"/>
      <c r="AB2156" s="12"/>
      <c r="AC2156" s="12"/>
      <c r="AD2156" s="12"/>
      <c r="AE2156" s="12"/>
      <c r="AF2156" s="12"/>
      <c r="AG2156" s="12"/>
      <c r="AH2156" s="12"/>
      <c r="AI2156" s="12"/>
      <c r="AJ2156" s="13"/>
      <c r="AK2156" s="12"/>
      <c r="AL2156" s="12"/>
      <c r="AM2156" s="14"/>
      <c r="AN2156" s="12"/>
      <c r="AO2156" s="12"/>
      <c r="AP2156" s="12"/>
      <c r="AQ2156" s="143"/>
      <c r="AR2156" s="12"/>
      <c r="AS2156" s="12"/>
      <c r="AT2156" s="12"/>
      <c r="AU2156" s="12"/>
      <c r="AV2156" s="12"/>
      <c r="AW2156" s="12"/>
      <c r="AX2156" s="12"/>
      <c r="AY2156" s="12"/>
      <c r="AZ2156" s="12"/>
      <c r="BA2156" s="12"/>
      <c r="BB2156" s="14"/>
      <c r="BC2156" s="14"/>
      <c r="BD2156" s="15"/>
      <c r="BE2156" s="15"/>
      <c r="BF2156" s="15"/>
      <c r="BG2156" s="15"/>
      <c r="BH2156" s="15"/>
      <c r="BI2156" s="15"/>
      <c r="BJ2156" s="15"/>
      <c r="BK2156" s="15"/>
      <c r="BL2156" s="15"/>
      <c r="BM2156" s="15"/>
      <c r="BN2156" s="15"/>
      <c r="BO2156" s="15"/>
      <c r="BP2156" s="15"/>
      <c r="BQ2156" s="15"/>
      <c r="BR2156" s="15"/>
      <c r="BS2156" s="15"/>
      <c r="BT2156" s="15"/>
      <c r="BU2156" s="15"/>
      <c r="BV2156" s="15"/>
      <c r="BW2156" s="15"/>
      <c r="BX2156" s="15"/>
      <c r="BY2156" s="15"/>
      <c r="BZ2156" s="15"/>
      <c r="CA2156" s="15"/>
      <c r="CB2156" s="15"/>
      <c r="CC2156" s="15"/>
      <c r="CD2156" s="15"/>
      <c r="CE2156" s="15"/>
      <c r="CF2156" s="15"/>
      <c r="CG2156" s="15"/>
      <c r="CH2156" s="15"/>
      <c r="CI2156" s="15"/>
      <c r="CJ2156" s="15"/>
      <c r="CK2156" s="15"/>
      <c r="CL2156" s="15"/>
      <c r="CM2156" s="15"/>
      <c r="CN2156" s="15"/>
      <c r="CO2156" s="15"/>
      <c r="CP2156" s="15"/>
      <c r="CQ2156" s="15"/>
      <c r="CR2156" s="15"/>
      <c r="CS2156" s="15"/>
      <c r="CT2156" s="15"/>
      <c r="CU2156" s="15"/>
      <c r="CV2156" s="15"/>
      <c r="CW2156" s="15"/>
      <c r="CX2156" s="15"/>
      <c r="CY2156" s="15"/>
      <c r="CZ2156" s="15"/>
      <c r="DA2156" s="15"/>
      <c r="DB2156" s="15"/>
      <c r="DC2156" s="15"/>
      <c r="DD2156" s="15"/>
      <c r="DE2156" s="15"/>
      <c r="DF2156" s="15"/>
      <c r="DG2156" s="15"/>
      <c r="DH2156" s="15"/>
      <c r="DI2156" s="15"/>
      <c r="DJ2156" s="15"/>
      <c r="DK2156" s="15"/>
      <c r="DL2156" s="15"/>
      <c r="DM2156" s="13"/>
      <c r="DN2156" s="15"/>
      <c r="DO2156" s="15"/>
      <c r="DP2156" s="15"/>
      <c r="DQ2156" s="15"/>
      <c r="DR2156" s="15"/>
      <c r="DS2156" s="15"/>
      <c r="DT2156" s="15"/>
      <c r="DU2156" s="15"/>
      <c r="DV2156" s="15"/>
      <c r="DW2156" s="15"/>
      <c r="DX2156" s="15"/>
      <c r="DY2156" s="15"/>
      <c r="DZ2156" s="15"/>
      <c r="EA2156" s="15"/>
      <c r="EB2156" s="15"/>
      <c r="EC2156" s="15"/>
      <c r="ED2156" s="15"/>
    </row>
    <row r="2157" spans="1:134" x14ac:dyDescent="0.3">
      <c r="A2157" s="12"/>
      <c r="B2157" s="12"/>
      <c r="C2157" s="12"/>
      <c r="D2157" s="12"/>
      <c r="E2157" s="12"/>
      <c r="F2157" s="12"/>
      <c r="G2157" s="12"/>
      <c r="H2157" s="12"/>
      <c r="I2157" s="12"/>
      <c r="J2157" s="12"/>
      <c r="K2157" s="12"/>
      <c r="L2157" s="12"/>
      <c r="M2157" s="12"/>
      <c r="N2157" s="12"/>
      <c r="O2157" s="12"/>
      <c r="P2157" s="12"/>
      <c r="Q2157" s="12"/>
      <c r="R2157" s="12"/>
      <c r="S2157" s="12"/>
      <c r="T2157" s="12"/>
      <c r="U2157" s="12"/>
      <c r="V2157" s="12"/>
      <c r="W2157" s="12"/>
      <c r="X2157" s="12"/>
      <c r="Y2157" s="12"/>
      <c r="Z2157" s="12"/>
      <c r="AA2157" s="12"/>
      <c r="AB2157" s="12"/>
      <c r="AC2157" s="12"/>
      <c r="AD2157" s="12"/>
      <c r="AE2157" s="12"/>
      <c r="AF2157" s="12"/>
      <c r="AG2157" s="12"/>
      <c r="AH2157" s="12"/>
      <c r="AI2157" s="12"/>
      <c r="AJ2157" s="13"/>
      <c r="AK2157" s="12"/>
      <c r="AL2157" s="12"/>
      <c r="AM2157" s="14"/>
      <c r="AN2157" s="12"/>
      <c r="AO2157" s="12"/>
      <c r="AP2157" s="12"/>
      <c r="AQ2157" s="143"/>
      <c r="AR2157" s="12"/>
      <c r="AS2157" s="12"/>
      <c r="AT2157" s="12"/>
      <c r="AU2157" s="12"/>
      <c r="AV2157" s="12"/>
      <c r="AW2157" s="12"/>
      <c r="AX2157" s="12"/>
      <c r="AY2157" s="12"/>
      <c r="AZ2157" s="12"/>
      <c r="BA2157" s="12"/>
      <c r="BB2157" s="14"/>
      <c r="BC2157" s="14"/>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5"/>
      <c r="CE2157" s="15"/>
      <c r="CF2157" s="15"/>
      <c r="CG2157" s="15"/>
      <c r="CH2157" s="15"/>
      <c r="CI2157" s="15"/>
      <c r="CJ2157" s="15"/>
      <c r="CK2157" s="15"/>
      <c r="CL2157" s="15"/>
      <c r="CM2157" s="15"/>
      <c r="CN2157" s="15"/>
      <c r="CO2157" s="15"/>
      <c r="CP2157" s="15"/>
      <c r="CQ2157" s="15"/>
      <c r="CR2157" s="15"/>
      <c r="CS2157" s="15"/>
      <c r="CT2157" s="15"/>
      <c r="CU2157" s="15"/>
      <c r="CV2157" s="15"/>
      <c r="CW2157" s="15"/>
      <c r="CX2157" s="15"/>
      <c r="CY2157" s="15"/>
      <c r="CZ2157" s="15"/>
      <c r="DA2157" s="15"/>
      <c r="DB2157" s="15"/>
      <c r="DC2157" s="15"/>
      <c r="DD2157" s="15"/>
      <c r="DE2157" s="15"/>
      <c r="DF2157" s="15"/>
      <c r="DG2157" s="15"/>
      <c r="DH2157" s="15"/>
      <c r="DI2157" s="15"/>
      <c r="DJ2157" s="15"/>
      <c r="DK2157" s="15"/>
      <c r="DL2157" s="15"/>
      <c r="DM2157" s="13"/>
      <c r="DN2157" s="15"/>
      <c r="DO2157" s="15"/>
      <c r="DP2157" s="15"/>
      <c r="DQ2157" s="15"/>
      <c r="DR2157" s="15"/>
      <c r="DS2157" s="15"/>
      <c r="DT2157" s="15"/>
      <c r="DU2157" s="15"/>
      <c r="DV2157" s="15"/>
      <c r="DW2157" s="15"/>
      <c r="DX2157" s="15"/>
      <c r="DY2157" s="15"/>
      <c r="DZ2157" s="15"/>
      <c r="EA2157" s="15"/>
      <c r="EB2157" s="15"/>
      <c r="EC2157" s="15"/>
      <c r="ED2157" s="15"/>
    </row>
    <row r="2158" spans="1:134" x14ac:dyDescent="0.3">
      <c r="A2158" s="12"/>
      <c r="B2158" s="12"/>
      <c r="C2158" s="12"/>
      <c r="D2158" s="12"/>
      <c r="E2158" s="12"/>
      <c r="F2158" s="12"/>
      <c r="G2158" s="12"/>
      <c r="H2158" s="12"/>
      <c r="I2158" s="12"/>
      <c r="J2158" s="12"/>
      <c r="K2158" s="12"/>
      <c r="L2158" s="12"/>
      <c r="M2158" s="12"/>
      <c r="N2158" s="12"/>
      <c r="O2158" s="12"/>
      <c r="P2158" s="12"/>
      <c r="Q2158" s="12"/>
      <c r="R2158" s="12"/>
      <c r="S2158" s="12"/>
      <c r="T2158" s="12"/>
      <c r="U2158" s="12"/>
      <c r="V2158" s="12"/>
      <c r="W2158" s="12"/>
      <c r="X2158" s="12"/>
      <c r="Y2158" s="12"/>
      <c r="Z2158" s="12"/>
      <c r="AA2158" s="12"/>
      <c r="AB2158" s="12"/>
      <c r="AC2158" s="12"/>
      <c r="AD2158" s="12"/>
      <c r="AE2158" s="12"/>
      <c r="AF2158" s="12"/>
      <c r="AG2158" s="12"/>
      <c r="AH2158" s="12"/>
      <c r="AI2158" s="12"/>
      <c r="AJ2158" s="13"/>
      <c r="AK2158" s="12"/>
      <c r="AL2158" s="12"/>
      <c r="AM2158" s="14"/>
      <c r="AN2158" s="12"/>
      <c r="AO2158" s="12"/>
      <c r="AP2158" s="12"/>
      <c r="AQ2158" s="143"/>
      <c r="AR2158" s="12"/>
      <c r="AS2158" s="12"/>
      <c r="AT2158" s="12"/>
      <c r="AU2158" s="12"/>
      <c r="AV2158" s="12"/>
      <c r="AW2158" s="12"/>
      <c r="AX2158" s="12"/>
      <c r="AY2158" s="12"/>
      <c r="AZ2158" s="12"/>
      <c r="BA2158" s="12"/>
      <c r="BB2158" s="14"/>
      <c r="BC2158" s="14"/>
      <c r="BD2158" s="15"/>
      <c r="BE2158" s="15"/>
      <c r="BF2158" s="15"/>
      <c r="BG2158" s="15"/>
      <c r="BH2158" s="15"/>
      <c r="BI2158" s="15"/>
      <c r="BJ2158" s="15"/>
      <c r="BK2158" s="15"/>
      <c r="BL2158" s="15"/>
      <c r="BM2158" s="15"/>
      <c r="BN2158" s="15"/>
      <c r="BO2158" s="15"/>
      <c r="BP2158" s="15"/>
      <c r="BQ2158" s="15"/>
      <c r="BR2158" s="15"/>
      <c r="BS2158" s="15"/>
      <c r="BT2158" s="15"/>
      <c r="BU2158" s="15"/>
      <c r="BV2158" s="15"/>
      <c r="BW2158" s="15"/>
      <c r="BX2158" s="15"/>
      <c r="BY2158" s="15"/>
      <c r="BZ2158" s="15"/>
      <c r="CA2158" s="15"/>
      <c r="CB2158" s="15"/>
      <c r="CC2158" s="15"/>
      <c r="CD2158" s="15"/>
      <c r="CE2158" s="15"/>
      <c r="CF2158" s="15"/>
      <c r="CG2158" s="15"/>
      <c r="CH2158" s="15"/>
      <c r="CI2158" s="15"/>
      <c r="CJ2158" s="15"/>
      <c r="CK2158" s="15"/>
      <c r="CL2158" s="15"/>
      <c r="CM2158" s="15"/>
      <c r="CN2158" s="15"/>
      <c r="CO2158" s="15"/>
      <c r="CP2158" s="15"/>
      <c r="CQ2158" s="15"/>
      <c r="CR2158" s="15"/>
      <c r="CS2158" s="15"/>
      <c r="CT2158" s="15"/>
      <c r="CU2158" s="15"/>
      <c r="CV2158" s="15"/>
      <c r="CW2158" s="15"/>
      <c r="CX2158" s="15"/>
      <c r="CY2158" s="15"/>
      <c r="CZ2158" s="15"/>
      <c r="DA2158" s="15"/>
      <c r="DB2158" s="15"/>
      <c r="DC2158" s="15"/>
      <c r="DD2158" s="15"/>
      <c r="DE2158" s="15"/>
      <c r="DF2158" s="15"/>
      <c r="DG2158" s="15"/>
      <c r="DH2158" s="15"/>
      <c r="DI2158" s="15"/>
      <c r="DJ2158" s="15"/>
      <c r="DK2158" s="15"/>
      <c r="DL2158" s="15"/>
      <c r="DM2158" s="13"/>
      <c r="DN2158" s="15"/>
      <c r="DO2158" s="15"/>
      <c r="DP2158" s="15"/>
      <c r="DQ2158" s="15"/>
      <c r="DR2158" s="15"/>
      <c r="DS2158" s="15"/>
      <c r="DT2158" s="15"/>
      <c r="DU2158" s="15"/>
      <c r="DV2158" s="15"/>
      <c r="DW2158" s="15"/>
      <c r="DX2158" s="15"/>
      <c r="DY2158" s="15"/>
      <c r="DZ2158" s="15"/>
      <c r="EA2158" s="15"/>
      <c r="EB2158" s="15"/>
      <c r="EC2158" s="15"/>
      <c r="ED2158" s="15"/>
    </row>
    <row r="2159" spans="1:134" x14ac:dyDescent="0.3">
      <c r="A2159" s="12"/>
      <c r="B2159" s="12"/>
      <c r="C2159" s="12"/>
      <c r="D2159" s="12"/>
      <c r="E2159" s="12"/>
      <c r="F2159" s="12"/>
      <c r="G2159" s="12"/>
      <c r="H2159" s="12"/>
      <c r="I2159" s="12"/>
      <c r="J2159" s="12"/>
      <c r="K2159" s="12"/>
      <c r="L2159" s="12"/>
      <c r="M2159" s="12"/>
      <c r="N2159" s="12"/>
      <c r="O2159" s="12"/>
      <c r="P2159" s="12"/>
      <c r="Q2159" s="12"/>
      <c r="R2159" s="12"/>
      <c r="S2159" s="12"/>
      <c r="T2159" s="12"/>
      <c r="U2159" s="12"/>
      <c r="V2159" s="12"/>
      <c r="W2159" s="12"/>
      <c r="X2159" s="12"/>
      <c r="Y2159" s="12"/>
      <c r="Z2159" s="12"/>
      <c r="AA2159" s="12"/>
      <c r="AB2159" s="12"/>
      <c r="AC2159" s="12"/>
      <c r="AD2159" s="12"/>
      <c r="AE2159" s="12"/>
      <c r="AF2159" s="12"/>
      <c r="AG2159" s="12"/>
      <c r="AH2159" s="12"/>
      <c r="AI2159" s="12"/>
      <c r="AJ2159" s="13"/>
      <c r="AK2159" s="12"/>
      <c r="AL2159" s="12"/>
      <c r="AM2159" s="14"/>
      <c r="AN2159" s="12"/>
      <c r="AO2159" s="12"/>
      <c r="AP2159" s="12"/>
      <c r="AQ2159" s="143"/>
      <c r="AR2159" s="12"/>
      <c r="AS2159" s="12"/>
      <c r="AT2159" s="12"/>
      <c r="AU2159" s="12"/>
      <c r="AV2159" s="12"/>
      <c r="AW2159" s="12"/>
      <c r="AX2159" s="12"/>
      <c r="AY2159" s="12"/>
      <c r="AZ2159" s="12"/>
      <c r="BA2159" s="12"/>
      <c r="BB2159" s="14"/>
      <c r="BC2159" s="14"/>
      <c r="BD2159" s="15"/>
      <c r="BE2159" s="15"/>
      <c r="BF2159" s="15"/>
      <c r="BG2159" s="15"/>
      <c r="BH2159" s="15"/>
      <c r="BI2159" s="15"/>
      <c r="BJ2159" s="15"/>
      <c r="BK2159" s="15"/>
      <c r="BL2159" s="15"/>
      <c r="BM2159" s="15"/>
      <c r="BN2159" s="15"/>
      <c r="BO2159" s="15"/>
      <c r="BP2159" s="15"/>
      <c r="BQ2159" s="15"/>
      <c r="BR2159" s="15"/>
      <c r="BS2159" s="15"/>
      <c r="BT2159" s="15"/>
      <c r="BU2159" s="15"/>
      <c r="BV2159" s="15"/>
      <c r="BW2159" s="15"/>
      <c r="BX2159" s="15"/>
      <c r="BY2159" s="15"/>
      <c r="BZ2159" s="15"/>
      <c r="CA2159" s="15"/>
      <c r="CB2159" s="15"/>
      <c r="CC2159" s="15"/>
      <c r="CD2159" s="15"/>
      <c r="CE2159" s="15"/>
      <c r="CF2159" s="15"/>
      <c r="CG2159" s="15"/>
      <c r="CH2159" s="15"/>
      <c r="CI2159" s="15"/>
      <c r="CJ2159" s="15"/>
      <c r="CK2159" s="15"/>
      <c r="CL2159" s="15"/>
      <c r="CM2159" s="15"/>
      <c r="CN2159" s="15"/>
      <c r="CO2159" s="15"/>
      <c r="CP2159" s="15"/>
      <c r="CQ2159" s="15"/>
      <c r="CR2159" s="15"/>
      <c r="CS2159" s="15"/>
      <c r="CT2159" s="15"/>
      <c r="CU2159" s="15"/>
      <c r="CV2159" s="15"/>
      <c r="CW2159" s="15"/>
      <c r="CX2159" s="15"/>
      <c r="CY2159" s="15"/>
      <c r="CZ2159" s="15"/>
      <c r="DA2159" s="15"/>
      <c r="DB2159" s="15"/>
      <c r="DC2159" s="15"/>
      <c r="DD2159" s="15"/>
      <c r="DE2159" s="15"/>
      <c r="DF2159" s="15"/>
      <c r="DG2159" s="15"/>
      <c r="DH2159" s="15"/>
      <c r="DI2159" s="15"/>
      <c r="DJ2159" s="15"/>
      <c r="DK2159" s="15"/>
      <c r="DL2159" s="15"/>
      <c r="DM2159" s="13"/>
      <c r="DN2159" s="15"/>
      <c r="DO2159" s="15"/>
      <c r="DP2159" s="15"/>
      <c r="DQ2159" s="15"/>
      <c r="DR2159" s="15"/>
      <c r="DS2159" s="15"/>
      <c r="DT2159" s="15"/>
      <c r="DU2159" s="15"/>
      <c r="DV2159" s="15"/>
      <c r="DW2159" s="15"/>
      <c r="DX2159" s="15"/>
      <c r="DY2159" s="15"/>
      <c r="DZ2159" s="15"/>
      <c r="EA2159" s="15"/>
      <c r="EB2159" s="15"/>
      <c r="EC2159" s="15"/>
      <c r="ED2159" s="15"/>
    </row>
    <row r="2160" spans="1:134" x14ac:dyDescent="0.3">
      <c r="A2160" s="12"/>
      <c r="B2160" s="12"/>
      <c r="C2160" s="12"/>
      <c r="D2160" s="12"/>
      <c r="E2160" s="12"/>
      <c r="F2160" s="12"/>
      <c r="G2160" s="12"/>
      <c r="H2160" s="12"/>
      <c r="I2160" s="12"/>
      <c r="J2160" s="12"/>
      <c r="K2160" s="12"/>
      <c r="L2160" s="12"/>
      <c r="M2160" s="12"/>
      <c r="N2160" s="12"/>
      <c r="O2160" s="12"/>
      <c r="P2160" s="12"/>
      <c r="Q2160" s="12"/>
      <c r="R2160" s="12"/>
      <c r="S2160" s="12"/>
      <c r="T2160" s="12"/>
      <c r="U2160" s="12"/>
      <c r="V2160" s="12"/>
      <c r="W2160" s="12"/>
      <c r="X2160" s="12"/>
      <c r="Y2160" s="12"/>
      <c r="Z2160" s="12"/>
      <c r="AA2160" s="12"/>
      <c r="AB2160" s="12"/>
      <c r="AC2160" s="12"/>
      <c r="AD2160" s="12"/>
      <c r="AE2160" s="12"/>
      <c r="AF2160" s="12"/>
      <c r="AG2160" s="12"/>
      <c r="AH2160" s="12"/>
      <c r="AI2160" s="12"/>
      <c r="AJ2160" s="13"/>
      <c r="AK2160" s="12"/>
      <c r="AL2160" s="12"/>
      <c r="AM2160" s="14"/>
      <c r="AN2160" s="12"/>
      <c r="AO2160" s="12"/>
      <c r="AP2160" s="12"/>
      <c r="AQ2160" s="143"/>
      <c r="AR2160" s="12"/>
      <c r="AS2160" s="12"/>
      <c r="AT2160" s="12"/>
      <c r="AU2160" s="12"/>
      <c r="AV2160" s="12"/>
      <c r="AW2160" s="12"/>
      <c r="AX2160" s="12"/>
      <c r="AY2160" s="12"/>
      <c r="AZ2160" s="12"/>
      <c r="BA2160" s="12"/>
      <c r="BB2160" s="14"/>
      <c r="BC2160" s="14"/>
      <c r="BD2160" s="15"/>
      <c r="BE2160" s="15"/>
      <c r="BF2160" s="15"/>
      <c r="BG2160" s="15"/>
      <c r="BH2160" s="15"/>
      <c r="BI2160" s="15"/>
      <c r="BJ2160" s="15"/>
      <c r="BK2160" s="15"/>
      <c r="BL2160" s="15"/>
      <c r="BM2160" s="15"/>
      <c r="BN2160" s="15"/>
      <c r="BO2160" s="15"/>
      <c r="BP2160" s="15"/>
      <c r="BQ2160" s="15"/>
      <c r="BR2160" s="15"/>
      <c r="BS2160" s="15"/>
      <c r="BT2160" s="15"/>
      <c r="BU2160" s="15"/>
      <c r="BV2160" s="15"/>
      <c r="BW2160" s="15"/>
      <c r="BX2160" s="15"/>
      <c r="BY2160" s="15"/>
      <c r="BZ2160" s="15"/>
      <c r="CA2160" s="15"/>
      <c r="CB2160" s="15"/>
      <c r="CC2160" s="15"/>
      <c r="CD2160" s="15"/>
      <c r="CE2160" s="15"/>
      <c r="CF2160" s="15"/>
      <c r="CG2160" s="15"/>
      <c r="CH2160" s="15"/>
      <c r="CI2160" s="15"/>
      <c r="CJ2160" s="15"/>
      <c r="CK2160" s="15"/>
      <c r="CL2160" s="15"/>
      <c r="CM2160" s="15"/>
      <c r="CN2160" s="15"/>
      <c r="CO2160" s="15"/>
      <c r="CP2160" s="15"/>
      <c r="CQ2160" s="15"/>
      <c r="CR2160" s="15"/>
      <c r="CS2160" s="15"/>
      <c r="CT2160" s="15"/>
      <c r="CU2160" s="15"/>
      <c r="CV2160" s="15"/>
      <c r="CW2160" s="15"/>
      <c r="CX2160" s="15"/>
      <c r="CY2160" s="15"/>
      <c r="CZ2160" s="15"/>
      <c r="DA2160" s="15"/>
      <c r="DB2160" s="15"/>
      <c r="DC2160" s="15"/>
      <c r="DD2160" s="15"/>
      <c r="DE2160" s="15"/>
      <c r="DF2160" s="15"/>
      <c r="DG2160" s="15"/>
      <c r="DH2160" s="15"/>
      <c r="DI2160" s="15"/>
      <c r="DJ2160" s="15"/>
      <c r="DK2160" s="15"/>
      <c r="DL2160" s="15"/>
      <c r="DM2160" s="13"/>
      <c r="DN2160" s="15"/>
      <c r="DO2160" s="15"/>
      <c r="DP2160" s="15"/>
      <c r="DQ2160" s="15"/>
      <c r="DR2160" s="15"/>
      <c r="DS2160" s="15"/>
      <c r="DT2160" s="15"/>
      <c r="DU2160" s="15"/>
      <c r="DV2160" s="15"/>
      <c r="DW2160" s="15"/>
      <c r="DX2160" s="15"/>
      <c r="DY2160" s="15"/>
      <c r="DZ2160" s="15"/>
      <c r="EA2160" s="15"/>
      <c r="EB2160" s="15"/>
      <c r="EC2160" s="15"/>
      <c r="ED2160" s="15"/>
    </row>
    <row r="2161" spans="1:134" x14ac:dyDescent="0.3">
      <c r="A2161" s="12"/>
      <c r="B2161" s="12"/>
      <c r="C2161" s="12"/>
      <c r="D2161" s="12"/>
      <c r="E2161" s="12"/>
      <c r="F2161" s="12"/>
      <c r="G2161" s="12"/>
      <c r="H2161" s="12"/>
      <c r="I2161" s="12"/>
      <c r="J2161" s="12"/>
      <c r="K2161" s="12"/>
      <c r="L2161" s="12"/>
      <c r="M2161" s="12"/>
      <c r="N2161" s="12"/>
      <c r="O2161" s="12"/>
      <c r="P2161" s="12"/>
      <c r="Q2161" s="12"/>
      <c r="R2161" s="12"/>
      <c r="S2161" s="12"/>
      <c r="T2161" s="12"/>
      <c r="U2161" s="12"/>
      <c r="V2161" s="12"/>
      <c r="W2161" s="12"/>
      <c r="X2161" s="12"/>
      <c r="Y2161" s="12"/>
      <c r="Z2161" s="12"/>
      <c r="AA2161" s="12"/>
      <c r="AB2161" s="12"/>
      <c r="AC2161" s="12"/>
      <c r="AD2161" s="12"/>
      <c r="AE2161" s="12"/>
      <c r="AF2161" s="12"/>
      <c r="AG2161" s="12"/>
      <c r="AH2161" s="12"/>
      <c r="AI2161" s="12"/>
      <c r="AJ2161" s="13"/>
      <c r="AK2161" s="12"/>
      <c r="AL2161" s="12"/>
      <c r="AM2161" s="14"/>
      <c r="AN2161" s="12"/>
      <c r="AO2161" s="12"/>
      <c r="AP2161" s="12"/>
      <c r="AQ2161" s="143"/>
      <c r="AR2161" s="12"/>
      <c r="AS2161" s="12"/>
      <c r="AT2161" s="12"/>
      <c r="AU2161" s="12"/>
      <c r="AV2161" s="12"/>
      <c r="AW2161" s="12"/>
      <c r="AX2161" s="12"/>
      <c r="AY2161" s="12"/>
      <c r="AZ2161" s="12"/>
      <c r="BA2161" s="12"/>
      <c r="BB2161" s="14"/>
      <c r="BC2161" s="14"/>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5"/>
      <c r="CE2161" s="15"/>
      <c r="CF2161" s="15"/>
      <c r="CG2161" s="15"/>
      <c r="CH2161" s="15"/>
      <c r="CI2161" s="15"/>
      <c r="CJ2161" s="15"/>
      <c r="CK2161" s="15"/>
      <c r="CL2161" s="15"/>
      <c r="CM2161" s="15"/>
      <c r="CN2161" s="15"/>
      <c r="CO2161" s="15"/>
      <c r="CP2161" s="15"/>
      <c r="CQ2161" s="15"/>
      <c r="CR2161" s="15"/>
      <c r="CS2161" s="15"/>
      <c r="CT2161" s="15"/>
      <c r="CU2161" s="15"/>
      <c r="CV2161" s="15"/>
      <c r="CW2161" s="15"/>
      <c r="CX2161" s="15"/>
      <c r="CY2161" s="15"/>
      <c r="CZ2161" s="15"/>
      <c r="DA2161" s="15"/>
      <c r="DB2161" s="15"/>
      <c r="DC2161" s="15"/>
      <c r="DD2161" s="15"/>
      <c r="DE2161" s="15"/>
      <c r="DF2161" s="15"/>
      <c r="DG2161" s="15"/>
      <c r="DH2161" s="15"/>
      <c r="DI2161" s="15"/>
      <c r="DJ2161" s="15"/>
      <c r="DK2161" s="15"/>
      <c r="DL2161" s="15"/>
      <c r="DM2161" s="13"/>
      <c r="DN2161" s="15"/>
      <c r="DO2161" s="15"/>
      <c r="DP2161" s="15"/>
      <c r="DQ2161" s="15"/>
      <c r="DR2161" s="15"/>
      <c r="DS2161" s="15"/>
      <c r="DT2161" s="15"/>
      <c r="DU2161" s="15"/>
      <c r="DV2161" s="15"/>
      <c r="DW2161" s="15"/>
      <c r="DX2161" s="15"/>
      <c r="DY2161" s="15"/>
      <c r="DZ2161" s="15"/>
      <c r="EA2161" s="15"/>
      <c r="EB2161" s="15"/>
      <c r="EC2161" s="15"/>
      <c r="ED2161" s="15"/>
    </row>
    <row r="2162" spans="1:134" x14ac:dyDescent="0.3">
      <c r="A2162" s="12"/>
      <c r="B2162" s="12"/>
      <c r="C2162" s="12"/>
      <c r="D2162" s="12"/>
      <c r="E2162" s="12"/>
      <c r="F2162" s="12"/>
      <c r="G2162" s="12"/>
      <c r="H2162" s="12"/>
      <c r="I2162" s="12"/>
      <c r="J2162" s="12"/>
      <c r="K2162" s="12"/>
      <c r="L2162" s="12"/>
      <c r="M2162" s="12"/>
      <c r="N2162" s="12"/>
      <c r="O2162" s="12"/>
      <c r="P2162" s="12"/>
      <c r="Q2162" s="12"/>
      <c r="R2162" s="12"/>
      <c r="S2162" s="12"/>
      <c r="T2162" s="12"/>
      <c r="U2162" s="12"/>
      <c r="V2162" s="12"/>
      <c r="W2162" s="12"/>
      <c r="X2162" s="12"/>
      <c r="Y2162" s="12"/>
      <c r="Z2162" s="12"/>
      <c r="AA2162" s="12"/>
      <c r="AB2162" s="12"/>
      <c r="AC2162" s="12"/>
      <c r="AD2162" s="12"/>
      <c r="AE2162" s="12"/>
      <c r="AF2162" s="12"/>
      <c r="AG2162" s="12"/>
      <c r="AH2162" s="12"/>
      <c r="AI2162" s="12"/>
      <c r="AJ2162" s="13"/>
      <c r="AK2162" s="12"/>
      <c r="AL2162" s="12"/>
      <c r="AM2162" s="14"/>
      <c r="AN2162" s="12"/>
      <c r="AO2162" s="12"/>
      <c r="AP2162" s="12"/>
      <c r="AQ2162" s="143"/>
      <c r="AR2162" s="12"/>
      <c r="AS2162" s="12"/>
      <c r="AT2162" s="12"/>
      <c r="AU2162" s="12"/>
      <c r="AV2162" s="12"/>
      <c r="AW2162" s="12"/>
      <c r="AX2162" s="12"/>
      <c r="AY2162" s="12"/>
      <c r="AZ2162" s="12"/>
      <c r="BA2162" s="12"/>
      <c r="BB2162" s="14"/>
      <c r="BC2162" s="14"/>
      <c r="BD2162" s="15"/>
      <c r="BE2162" s="15"/>
      <c r="BF2162" s="15"/>
      <c r="BG2162" s="15"/>
      <c r="BH2162" s="15"/>
      <c r="BI2162" s="15"/>
      <c r="BJ2162" s="15"/>
      <c r="BK2162" s="15"/>
      <c r="BL2162" s="15"/>
      <c r="BM2162" s="15"/>
      <c r="BN2162" s="15"/>
      <c r="BO2162" s="15"/>
      <c r="BP2162" s="15"/>
      <c r="BQ2162" s="15"/>
      <c r="BR2162" s="15"/>
      <c r="BS2162" s="15"/>
      <c r="BT2162" s="15"/>
      <c r="BU2162" s="15"/>
      <c r="BV2162" s="15"/>
      <c r="BW2162" s="15"/>
      <c r="BX2162" s="15"/>
      <c r="BY2162" s="15"/>
      <c r="BZ2162" s="15"/>
      <c r="CA2162" s="15"/>
      <c r="CB2162" s="15"/>
      <c r="CC2162" s="15"/>
      <c r="CD2162" s="15"/>
      <c r="CE2162" s="15"/>
      <c r="CF2162" s="15"/>
      <c r="CG2162" s="15"/>
      <c r="CH2162" s="15"/>
      <c r="CI2162" s="15"/>
      <c r="CJ2162" s="15"/>
      <c r="CK2162" s="15"/>
      <c r="CL2162" s="15"/>
      <c r="CM2162" s="15"/>
      <c r="CN2162" s="15"/>
      <c r="CO2162" s="15"/>
      <c r="CP2162" s="15"/>
      <c r="CQ2162" s="15"/>
      <c r="CR2162" s="15"/>
      <c r="CS2162" s="15"/>
      <c r="CT2162" s="15"/>
      <c r="CU2162" s="15"/>
      <c r="CV2162" s="15"/>
      <c r="CW2162" s="15"/>
      <c r="CX2162" s="15"/>
      <c r="CY2162" s="15"/>
      <c r="CZ2162" s="15"/>
      <c r="DA2162" s="15"/>
      <c r="DB2162" s="15"/>
      <c r="DC2162" s="15"/>
      <c r="DD2162" s="15"/>
      <c r="DE2162" s="15"/>
      <c r="DF2162" s="15"/>
      <c r="DG2162" s="15"/>
      <c r="DH2162" s="15"/>
      <c r="DI2162" s="15"/>
      <c r="DJ2162" s="15"/>
      <c r="DK2162" s="15"/>
      <c r="DL2162" s="15"/>
      <c r="DM2162" s="13"/>
      <c r="DN2162" s="15"/>
      <c r="DO2162" s="15"/>
      <c r="DP2162" s="15"/>
      <c r="DQ2162" s="15"/>
      <c r="DR2162" s="15"/>
      <c r="DS2162" s="15"/>
      <c r="DT2162" s="15"/>
      <c r="DU2162" s="15"/>
      <c r="DV2162" s="15"/>
      <c r="DW2162" s="15"/>
      <c r="DX2162" s="15"/>
      <c r="DY2162" s="15"/>
      <c r="DZ2162" s="15"/>
      <c r="EA2162" s="15"/>
      <c r="EB2162" s="15"/>
      <c r="EC2162" s="15"/>
      <c r="ED2162" s="15"/>
    </row>
    <row r="2163" spans="1:134" x14ac:dyDescent="0.3">
      <c r="A2163" s="12"/>
      <c r="B2163" s="12"/>
      <c r="C2163" s="12"/>
      <c r="D2163" s="12"/>
      <c r="E2163" s="12"/>
      <c r="F2163" s="12"/>
      <c r="G2163" s="12"/>
      <c r="H2163" s="12"/>
      <c r="I2163" s="12"/>
      <c r="J2163" s="12"/>
      <c r="K2163" s="12"/>
      <c r="L2163" s="12"/>
      <c r="M2163" s="12"/>
      <c r="N2163" s="12"/>
      <c r="O2163" s="12"/>
      <c r="P2163" s="12"/>
      <c r="Q2163" s="12"/>
      <c r="R2163" s="12"/>
      <c r="S2163" s="12"/>
      <c r="T2163" s="12"/>
      <c r="U2163" s="12"/>
      <c r="V2163" s="12"/>
      <c r="W2163" s="12"/>
      <c r="X2163" s="12"/>
      <c r="Y2163" s="12"/>
      <c r="Z2163" s="12"/>
      <c r="AA2163" s="12"/>
      <c r="AB2163" s="12"/>
      <c r="AC2163" s="12"/>
      <c r="AD2163" s="12"/>
      <c r="AE2163" s="12"/>
      <c r="AF2163" s="12"/>
      <c r="AG2163" s="12"/>
      <c r="AH2163" s="12"/>
      <c r="AI2163" s="12"/>
      <c r="AJ2163" s="13"/>
      <c r="AK2163" s="12"/>
      <c r="AL2163" s="12"/>
      <c r="AM2163" s="14"/>
      <c r="AN2163" s="12"/>
      <c r="AO2163" s="12"/>
      <c r="AP2163" s="12"/>
      <c r="AQ2163" s="143"/>
      <c r="AR2163" s="12"/>
      <c r="AS2163" s="12"/>
      <c r="AT2163" s="12"/>
      <c r="AU2163" s="12"/>
      <c r="AV2163" s="12"/>
      <c r="AW2163" s="12"/>
      <c r="AX2163" s="12"/>
      <c r="AY2163" s="12"/>
      <c r="AZ2163" s="12"/>
      <c r="BA2163" s="12"/>
      <c r="BB2163" s="14"/>
      <c r="BC2163" s="14"/>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5"/>
      <c r="CE2163" s="15"/>
      <c r="CF2163" s="15"/>
      <c r="CG2163" s="15"/>
      <c r="CH2163" s="15"/>
      <c r="CI2163" s="15"/>
      <c r="CJ2163" s="15"/>
      <c r="CK2163" s="15"/>
      <c r="CL2163" s="15"/>
      <c r="CM2163" s="15"/>
      <c r="CN2163" s="15"/>
      <c r="CO2163" s="15"/>
      <c r="CP2163" s="15"/>
      <c r="CQ2163" s="15"/>
      <c r="CR2163" s="15"/>
      <c r="CS2163" s="15"/>
      <c r="CT2163" s="15"/>
      <c r="CU2163" s="15"/>
      <c r="CV2163" s="15"/>
      <c r="CW2163" s="15"/>
      <c r="CX2163" s="15"/>
      <c r="CY2163" s="15"/>
      <c r="CZ2163" s="15"/>
      <c r="DA2163" s="15"/>
      <c r="DB2163" s="15"/>
      <c r="DC2163" s="15"/>
      <c r="DD2163" s="15"/>
      <c r="DE2163" s="15"/>
      <c r="DF2163" s="15"/>
      <c r="DG2163" s="15"/>
      <c r="DH2163" s="15"/>
      <c r="DI2163" s="15"/>
      <c r="DJ2163" s="15"/>
      <c r="DK2163" s="15"/>
      <c r="DL2163" s="15"/>
      <c r="DM2163" s="13"/>
      <c r="DN2163" s="15"/>
      <c r="DO2163" s="15"/>
      <c r="DP2163" s="15"/>
      <c r="DQ2163" s="15"/>
      <c r="DR2163" s="15"/>
      <c r="DS2163" s="15"/>
      <c r="DT2163" s="15"/>
      <c r="DU2163" s="15"/>
      <c r="DV2163" s="15"/>
      <c r="DW2163" s="15"/>
      <c r="DX2163" s="15"/>
      <c r="DY2163" s="15"/>
      <c r="DZ2163" s="15"/>
      <c r="EA2163" s="15"/>
      <c r="EB2163" s="15"/>
      <c r="EC2163" s="15"/>
      <c r="ED2163" s="15"/>
    </row>
    <row r="2164" spans="1:134" x14ac:dyDescent="0.3">
      <c r="A2164" s="12"/>
      <c r="B2164" s="12"/>
      <c r="C2164" s="12"/>
      <c r="D2164" s="12"/>
      <c r="E2164" s="12"/>
      <c r="F2164" s="12"/>
      <c r="G2164" s="12"/>
      <c r="H2164" s="12"/>
      <c r="I2164" s="12"/>
      <c r="J2164" s="12"/>
      <c r="K2164" s="12"/>
      <c r="L2164" s="12"/>
      <c r="M2164" s="12"/>
      <c r="N2164" s="12"/>
      <c r="O2164" s="12"/>
      <c r="P2164" s="12"/>
      <c r="Q2164" s="12"/>
      <c r="R2164" s="12"/>
      <c r="S2164" s="12"/>
      <c r="T2164" s="12"/>
      <c r="U2164" s="12"/>
      <c r="V2164" s="12"/>
      <c r="W2164" s="12"/>
      <c r="X2164" s="12"/>
      <c r="Y2164" s="12"/>
      <c r="Z2164" s="12"/>
      <c r="AA2164" s="12"/>
      <c r="AB2164" s="12"/>
      <c r="AC2164" s="12"/>
      <c r="AD2164" s="12"/>
      <c r="AE2164" s="12"/>
      <c r="AF2164" s="12"/>
      <c r="AG2164" s="12"/>
      <c r="AH2164" s="12"/>
      <c r="AI2164" s="12"/>
      <c r="AJ2164" s="13"/>
      <c r="AK2164" s="12"/>
      <c r="AL2164" s="12"/>
      <c r="AM2164" s="14"/>
      <c r="AN2164" s="12"/>
      <c r="AO2164" s="12"/>
      <c r="AP2164" s="12"/>
      <c r="AQ2164" s="143"/>
      <c r="AR2164" s="12"/>
      <c r="AS2164" s="12"/>
      <c r="AT2164" s="12"/>
      <c r="AU2164" s="12"/>
      <c r="AV2164" s="12"/>
      <c r="AW2164" s="12"/>
      <c r="AX2164" s="12"/>
      <c r="AY2164" s="12"/>
      <c r="AZ2164" s="12"/>
      <c r="BA2164" s="12"/>
      <c r="BB2164" s="14"/>
      <c r="BC2164" s="14"/>
      <c r="BD2164" s="15"/>
      <c r="BE2164" s="15"/>
      <c r="BF2164" s="15"/>
      <c r="BG2164" s="15"/>
      <c r="BH2164" s="15"/>
      <c r="BI2164" s="15"/>
      <c r="BJ2164" s="15"/>
      <c r="BK2164" s="15"/>
      <c r="BL2164" s="15"/>
      <c r="BM2164" s="15"/>
      <c r="BN2164" s="15"/>
      <c r="BO2164" s="15"/>
      <c r="BP2164" s="15"/>
      <c r="BQ2164" s="15"/>
      <c r="BR2164" s="15"/>
      <c r="BS2164" s="15"/>
      <c r="BT2164" s="15"/>
      <c r="BU2164" s="15"/>
      <c r="BV2164" s="15"/>
      <c r="BW2164" s="15"/>
      <c r="BX2164" s="15"/>
      <c r="BY2164" s="15"/>
      <c r="BZ2164" s="15"/>
      <c r="CA2164" s="15"/>
      <c r="CB2164" s="15"/>
      <c r="CC2164" s="15"/>
      <c r="CD2164" s="15"/>
      <c r="CE2164" s="15"/>
      <c r="CF2164" s="15"/>
      <c r="CG2164" s="15"/>
      <c r="CH2164" s="15"/>
      <c r="CI2164" s="15"/>
      <c r="CJ2164" s="15"/>
      <c r="CK2164" s="15"/>
      <c r="CL2164" s="15"/>
      <c r="CM2164" s="15"/>
      <c r="CN2164" s="15"/>
      <c r="CO2164" s="15"/>
      <c r="CP2164" s="15"/>
      <c r="CQ2164" s="15"/>
      <c r="CR2164" s="15"/>
      <c r="CS2164" s="15"/>
      <c r="CT2164" s="15"/>
      <c r="CU2164" s="15"/>
      <c r="CV2164" s="15"/>
      <c r="CW2164" s="15"/>
      <c r="CX2164" s="15"/>
      <c r="CY2164" s="15"/>
      <c r="CZ2164" s="15"/>
      <c r="DA2164" s="15"/>
      <c r="DB2164" s="15"/>
      <c r="DC2164" s="15"/>
      <c r="DD2164" s="15"/>
      <c r="DE2164" s="15"/>
      <c r="DF2164" s="15"/>
      <c r="DG2164" s="15"/>
      <c r="DH2164" s="15"/>
      <c r="DI2164" s="15"/>
      <c r="DJ2164" s="15"/>
      <c r="DK2164" s="15"/>
      <c r="DL2164" s="15"/>
      <c r="DM2164" s="13"/>
      <c r="DN2164" s="15"/>
      <c r="DO2164" s="15"/>
      <c r="DP2164" s="15"/>
      <c r="DQ2164" s="15"/>
      <c r="DR2164" s="15"/>
      <c r="DS2164" s="15"/>
      <c r="DT2164" s="15"/>
      <c r="DU2164" s="15"/>
      <c r="DV2164" s="15"/>
      <c r="DW2164" s="15"/>
      <c r="DX2164" s="15"/>
      <c r="DY2164" s="15"/>
      <c r="DZ2164" s="15"/>
      <c r="EA2164" s="15"/>
      <c r="EB2164" s="15"/>
      <c r="EC2164" s="15"/>
      <c r="ED2164" s="15"/>
    </row>
    <row r="2165" spans="1:134" x14ac:dyDescent="0.3">
      <c r="A2165" s="12"/>
      <c r="B2165" s="12"/>
      <c r="C2165" s="12"/>
      <c r="D2165" s="12"/>
      <c r="E2165" s="12"/>
      <c r="F2165" s="12"/>
      <c r="G2165" s="12"/>
      <c r="H2165" s="12"/>
      <c r="I2165" s="12"/>
      <c r="J2165" s="12"/>
      <c r="K2165" s="12"/>
      <c r="L2165" s="12"/>
      <c r="M2165" s="12"/>
      <c r="N2165" s="12"/>
      <c r="O2165" s="12"/>
      <c r="P2165" s="12"/>
      <c r="Q2165" s="12"/>
      <c r="R2165" s="12"/>
      <c r="S2165" s="12"/>
      <c r="T2165" s="12"/>
      <c r="U2165" s="12"/>
      <c r="V2165" s="12"/>
      <c r="W2165" s="12"/>
      <c r="X2165" s="12"/>
      <c r="Y2165" s="12"/>
      <c r="Z2165" s="12"/>
      <c r="AA2165" s="12"/>
      <c r="AB2165" s="12"/>
      <c r="AC2165" s="12"/>
      <c r="AD2165" s="12"/>
      <c r="AE2165" s="12"/>
      <c r="AF2165" s="12"/>
      <c r="AG2165" s="12"/>
      <c r="AH2165" s="12"/>
      <c r="AI2165" s="12"/>
      <c r="AJ2165" s="13"/>
      <c r="AK2165" s="12"/>
      <c r="AL2165" s="12"/>
      <c r="AM2165" s="14"/>
      <c r="AN2165" s="12"/>
      <c r="AO2165" s="12"/>
      <c r="AP2165" s="12"/>
      <c r="AQ2165" s="143"/>
      <c r="AR2165" s="12"/>
      <c r="AS2165" s="12"/>
      <c r="AT2165" s="12"/>
      <c r="AU2165" s="12"/>
      <c r="AV2165" s="12"/>
      <c r="AW2165" s="12"/>
      <c r="AX2165" s="12"/>
      <c r="AY2165" s="12"/>
      <c r="AZ2165" s="12"/>
      <c r="BA2165" s="12"/>
      <c r="BB2165" s="14"/>
      <c r="BC2165" s="14"/>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5"/>
      <c r="CE2165" s="15"/>
      <c r="CF2165" s="15"/>
      <c r="CG2165" s="15"/>
      <c r="CH2165" s="15"/>
      <c r="CI2165" s="15"/>
      <c r="CJ2165" s="15"/>
      <c r="CK2165" s="15"/>
      <c r="CL2165" s="15"/>
      <c r="CM2165" s="15"/>
      <c r="CN2165" s="15"/>
      <c r="CO2165" s="15"/>
      <c r="CP2165" s="15"/>
      <c r="CQ2165" s="15"/>
      <c r="CR2165" s="15"/>
      <c r="CS2165" s="15"/>
      <c r="CT2165" s="15"/>
      <c r="CU2165" s="15"/>
      <c r="CV2165" s="15"/>
      <c r="CW2165" s="15"/>
      <c r="CX2165" s="15"/>
      <c r="CY2165" s="15"/>
      <c r="CZ2165" s="15"/>
      <c r="DA2165" s="15"/>
      <c r="DB2165" s="15"/>
      <c r="DC2165" s="15"/>
      <c r="DD2165" s="15"/>
      <c r="DE2165" s="15"/>
      <c r="DF2165" s="15"/>
      <c r="DG2165" s="15"/>
      <c r="DH2165" s="15"/>
      <c r="DI2165" s="15"/>
      <c r="DJ2165" s="15"/>
      <c r="DK2165" s="15"/>
      <c r="DL2165" s="15"/>
      <c r="DM2165" s="13"/>
      <c r="DN2165" s="15"/>
      <c r="DO2165" s="15"/>
      <c r="DP2165" s="15"/>
      <c r="DQ2165" s="15"/>
      <c r="DR2165" s="15"/>
      <c r="DS2165" s="15"/>
      <c r="DT2165" s="15"/>
      <c r="DU2165" s="15"/>
      <c r="DV2165" s="15"/>
      <c r="DW2165" s="15"/>
      <c r="DX2165" s="15"/>
      <c r="DY2165" s="15"/>
      <c r="DZ2165" s="15"/>
      <c r="EA2165" s="15"/>
      <c r="EB2165" s="15"/>
      <c r="EC2165" s="15"/>
      <c r="ED2165" s="15"/>
    </row>
    <row r="2166" spans="1:134" x14ac:dyDescent="0.3">
      <c r="A2166" s="12"/>
      <c r="B2166" s="12"/>
      <c r="C2166" s="12"/>
      <c r="D2166" s="12"/>
      <c r="E2166" s="12"/>
      <c r="F2166" s="12"/>
      <c r="G2166" s="12"/>
      <c r="H2166" s="12"/>
      <c r="I2166" s="12"/>
      <c r="J2166" s="12"/>
      <c r="K2166" s="12"/>
      <c r="L2166" s="12"/>
      <c r="M2166" s="12"/>
      <c r="N2166" s="12"/>
      <c r="O2166" s="12"/>
      <c r="P2166" s="12"/>
      <c r="Q2166" s="12"/>
      <c r="R2166" s="12"/>
      <c r="S2166" s="12"/>
      <c r="T2166" s="12"/>
      <c r="U2166" s="12"/>
      <c r="V2166" s="12"/>
      <c r="W2166" s="12"/>
      <c r="X2166" s="12"/>
      <c r="Y2166" s="12"/>
      <c r="Z2166" s="12"/>
      <c r="AA2166" s="12"/>
      <c r="AB2166" s="12"/>
      <c r="AC2166" s="12"/>
      <c r="AD2166" s="12"/>
      <c r="AE2166" s="12"/>
      <c r="AF2166" s="12"/>
      <c r="AG2166" s="12"/>
      <c r="AH2166" s="12"/>
      <c r="AI2166" s="12"/>
      <c r="AJ2166" s="13"/>
      <c r="AK2166" s="12"/>
      <c r="AL2166" s="12"/>
      <c r="AM2166" s="14"/>
      <c r="AN2166" s="12"/>
      <c r="AO2166" s="12"/>
      <c r="AP2166" s="12"/>
      <c r="AQ2166" s="143"/>
      <c r="AR2166" s="12"/>
      <c r="AS2166" s="12"/>
      <c r="AT2166" s="12"/>
      <c r="AU2166" s="12"/>
      <c r="AV2166" s="12"/>
      <c r="AW2166" s="12"/>
      <c r="AX2166" s="12"/>
      <c r="AY2166" s="12"/>
      <c r="AZ2166" s="12"/>
      <c r="BA2166" s="12"/>
      <c r="BB2166" s="14"/>
      <c r="BC2166" s="14"/>
      <c r="BD2166" s="15"/>
      <c r="BE2166" s="15"/>
      <c r="BF2166" s="15"/>
      <c r="BG2166" s="15"/>
      <c r="BH2166" s="15"/>
      <c r="BI2166" s="15"/>
      <c r="BJ2166" s="15"/>
      <c r="BK2166" s="15"/>
      <c r="BL2166" s="15"/>
      <c r="BM2166" s="15"/>
      <c r="BN2166" s="15"/>
      <c r="BO2166" s="15"/>
      <c r="BP2166" s="15"/>
      <c r="BQ2166" s="15"/>
      <c r="BR2166" s="15"/>
      <c r="BS2166" s="15"/>
      <c r="BT2166" s="15"/>
      <c r="BU2166" s="15"/>
      <c r="BV2166" s="15"/>
      <c r="BW2166" s="15"/>
      <c r="BX2166" s="15"/>
      <c r="BY2166" s="15"/>
      <c r="BZ2166" s="15"/>
      <c r="CA2166" s="15"/>
      <c r="CB2166" s="15"/>
      <c r="CC2166" s="15"/>
      <c r="CD2166" s="15"/>
      <c r="CE2166" s="15"/>
      <c r="CF2166" s="15"/>
      <c r="CG2166" s="15"/>
      <c r="CH2166" s="15"/>
      <c r="CI2166" s="15"/>
      <c r="CJ2166" s="15"/>
      <c r="CK2166" s="15"/>
      <c r="CL2166" s="15"/>
      <c r="CM2166" s="15"/>
      <c r="CN2166" s="15"/>
      <c r="CO2166" s="15"/>
      <c r="CP2166" s="15"/>
      <c r="CQ2166" s="15"/>
      <c r="CR2166" s="15"/>
      <c r="CS2166" s="15"/>
      <c r="CT2166" s="15"/>
      <c r="CU2166" s="15"/>
      <c r="CV2166" s="15"/>
      <c r="CW2166" s="15"/>
      <c r="CX2166" s="15"/>
      <c r="CY2166" s="15"/>
      <c r="CZ2166" s="15"/>
      <c r="DA2166" s="15"/>
      <c r="DB2166" s="15"/>
      <c r="DC2166" s="15"/>
      <c r="DD2166" s="15"/>
      <c r="DE2166" s="15"/>
      <c r="DF2166" s="15"/>
      <c r="DG2166" s="15"/>
      <c r="DH2166" s="15"/>
      <c r="DI2166" s="15"/>
      <c r="DJ2166" s="15"/>
      <c r="DK2166" s="15"/>
      <c r="DL2166" s="15"/>
      <c r="DM2166" s="13"/>
      <c r="DN2166" s="15"/>
      <c r="DO2166" s="15"/>
      <c r="DP2166" s="15"/>
      <c r="DQ2166" s="15"/>
      <c r="DR2166" s="15"/>
      <c r="DS2166" s="15"/>
      <c r="DT2166" s="15"/>
      <c r="DU2166" s="15"/>
      <c r="DV2166" s="15"/>
      <c r="DW2166" s="15"/>
      <c r="DX2166" s="15"/>
      <c r="DY2166" s="15"/>
      <c r="DZ2166" s="15"/>
      <c r="EA2166" s="15"/>
      <c r="EB2166" s="15"/>
      <c r="EC2166" s="15"/>
      <c r="ED2166" s="15"/>
    </row>
    <row r="2167" spans="1:134" x14ac:dyDescent="0.3">
      <c r="A2167" s="12"/>
      <c r="B2167" s="12"/>
      <c r="C2167" s="12"/>
      <c r="D2167" s="12"/>
      <c r="E2167" s="12"/>
      <c r="F2167" s="12"/>
      <c r="G2167" s="12"/>
      <c r="H2167" s="12"/>
      <c r="I2167" s="12"/>
      <c r="J2167" s="12"/>
      <c r="K2167" s="12"/>
      <c r="L2167" s="12"/>
      <c r="M2167" s="12"/>
      <c r="N2167" s="12"/>
      <c r="O2167" s="12"/>
      <c r="P2167" s="12"/>
      <c r="Q2167" s="12"/>
      <c r="R2167" s="12"/>
      <c r="S2167" s="12"/>
      <c r="T2167" s="12"/>
      <c r="U2167" s="12"/>
      <c r="V2167" s="12"/>
      <c r="W2167" s="12"/>
      <c r="X2167" s="12"/>
      <c r="Y2167" s="12"/>
      <c r="Z2167" s="12"/>
      <c r="AA2167" s="12"/>
      <c r="AB2167" s="12"/>
      <c r="AC2167" s="12"/>
      <c r="AD2167" s="12"/>
      <c r="AE2167" s="12"/>
      <c r="AF2167" s="12"/>
      <c r="AG2167" s="12"/>
      <c r="AH2167" s="12"/>
      <c r="AI2167" s="12"/>
      <c r="AJ2167" s="13"/>
      <c r="AK2167" s="12"/>
      <c r="AL2167" s="12"/>
      <c r="AM2167" s="14"/>
      <c r="AN2167" s="12"/>
      <c r="AO2167" s="12"/>
      <c r="AP2167" s="12"/>
      <c r="AQ2167" s="143"/>
      <c r="AR2167" s="12"/>
      <c r="AS2167" s="12"/>
      <c r="AT2167" s="12"/>
      <c r="AU2167" s="12"/>
      <c r="AV2167" s="12"/>
      <c r="AW2167" s="12"/>
      <c r="AX2167" s="12"/>
      <c r="AY2167" s="12"/>
      <c r="AZ2167" s="12"/>
      <c r="BA2167" s="12"/>
      <c r="BB2167" s="14"/>
      <c r="BC2167" s="14"/>
      <c r="BD2167" s="15"/>
      <c r="BE2167" s="15"/>
      <c r="BF2167" s="15"/>
      <c r="BG2167" s="15"/>
      <c r="BH2167" s="15"/>
      <c r="BI2167" s="15"/>
      <c r="BJ2167" s="15"/>
      <c r="BK2167" s="15"/>
      <c r="BL2167" s="15"/>
      <c r="BM2167" s="15"/>
      <c r="BN2167" s="15"/>
      <c r="BO2167" s="15"/>
      <c r="BP2167" s="15"/>
      <c r="BQ2167" s="15"/>
      <c r="BR2167" s="15"/>
      <c r="BS2167" s="15"/>
      <c r="BT2167" s="15"/>
      <c r="BU2167" s="15"/>
      <c r="BV2167" s="15"/>
      <c r="BW2167" s="15"/>
      <c r="BX2167" s="15"/>
      <c r="BY2167" s="15"/>
      <c r="BZ2167" s="15"/>
      <c r="CA2167" s="15"/>
      <c r="CB2167" s="15"/>
      <c r="CC2167" s="15"/>
      <c r="CD2167" s="15"/>
      <c r="CE2167" s="15"/>
      <c r="CF2167" s="15"/>
      <c r="CG2167" s="15"/>
      <c r="CH2167" s="15"/>
      <c r="CI2167" s="15"/>
      <c r="CJ2167" s="15"/>
      <c r="CK2167" s="15"/>
      <c r="CL2167" s="15"/>
      <c r="CM2167" s="15"/>
      <c r="CN2167" s="15"/>
      <c r="CO2167" s="15"/>
      <c r="CP2167" s="15"/>
      <c r="CQ2167" s="15"/>
      <c r="CR2167" s="15"/>
      <c r="CS2167" s="15"/>
      <c r="CT2167" s="15"/>
      <c r="CU2167" s="15"/>
      <c r="CV2167" s="15"/>
      <c r="CW2167" s="15"/>
      <c r="CX2167" s="15"/>
      <c r="CY2167" s="15"/>
      <c r="CZ2167" s="15"/>
      <c r="DA2167" s="15"/>
      <c r="DB2167" s="15"/>
      <c r="DC2167" s="15"/>
      <c r="DD2167" s="15"/>
      <c r="DE2167" s="15"/>
      <c r="DF2167" s="15"/>
      <c r="DG2167" s="15"/>
      <c r="DH2167" s="15"/>
      <c r="DI2167" s="15"/>
      <c r="DJ2167" s="15"/>
      <c r="DK2167" s="15"/>
      <c r="DL2167" s="15"/>
      <c r="DM2167" s="13"/>
      <c r="DN2167" s="15"/>
      <c r="DO2167" s="15"/>
      <c r="DP2167" s="15"/>
      <c r="DQ2167" s="15"/>
      <c r="DR2167" s="15"/>
      <c r="DS2167" s="15"/>
      <c r="DT2167" s="15"/>
      <c r="DU2167" s="15"/>
      <c r="DV2167" s="15"/>
      <c r="DW2167" s="15"/>
      <c r="DX2167" s="15"/>
      <c r="DY2167" s="15"/>
      <c r="DZ2167" s="15"/>
      <c r="EA2167" s="15"/>
      <c r="EB2167" s="15"/>
      <c r="EC2167" s="15"/>
      <c r="ED2167" s="15"/>
    </row>
    <row r="2168" spans="1:134" x14ac:dyDescent="0.3">
      <c r="A2168" s="12"/>
      <c r="B2168" s="12"/>
      <c r="C2168" s="12"/>
      <c r="D2168" s="12"/>
      <c r="E2168" s="12"/>
      <c r="F2168" s="12"/>
      <c r="G2168" s="12"/>
      <c r="H2168" s="12"/>
      <c r="I2168" s="12"/>
      <c r="J2168" s="12"/>
      <c r="K2168" s="12"/>
      <c r="L2168" s="12"/>
      <c r="M2168" s="12"/>
      <c r="N2168" s="12"/>
      <c r="O2168" s="12"/>
      <c r="P2168" s="12"/>
      <c r="Q2168" s="12"/>
      <c r="R2168" s="12"/>
      <c r="S2168" s="12"/>
      <c r="T2168" s="12"/>
      <c r="U2168" s="12"/>
      <c r="V2168" s="12"/>
      <c r="W2168" s="12"/>
      <c r="X2168" s="12"/>
      <c r="Y2168" s="12"/>
      <c r="Z2168" s="12"/>
      <c r="AA2168" s="12"/>
      <c r="AB2168" s="12"/>
      <c r="AC2168" s="12"/>
      <c r="AD2168" s="12"/>
      <c r="AE2168" s="12"/>
      <c r="AF2168" s="12"/>
      <c r="AG2168" s="12"/>
      <c r="AH2168" s="12"/>
      <c r="AI2168" s="12"/>
      <c r="AJ2168" s="13"/>
      <c r="AK2168" s="12"/>
      <c r="AL2168" s="12"/>
      <c r="AM2168" s="14"/>
      <c r="AN2168" s="12"/>
      <c r="AO2168" s="12"/>
      <c r="AP2168" s="12"/>
      <c r="AQ2168" s="143"/>
      <c r="AR2168" s="12"/>
      <c r="AS2168" s="12"/>
      <c r="AT2168" s="12"/>
      <c r="AU2168" s="12"/>
      <c r="AV2168" s="12"/>
      <c r="AW2168" s="12"/>
      <c r="AX2168" s="12"/>
      <c r="AY2168" s="12"/>
      <c r="AZ2168" s="12"/>
      <c r="BA2168" s="12"/>
      <c r="BB2168" s="14"/>
      <c r="BC2168" s="14"/>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5"/>
      <c r="CE2168" s="15"/>
      <c r="CF2168" s="15"/>
      <c r="CG2168" s="15"/>
      <c r="CH2168" s="15"/>
      <c r="CI2168" s="15"/>
      <c r="CJ2168" s="15"/>
      <c r="CK2168" s="15"/>
      <c r="CL2168" s="15"/>
      <c r="CM2168" s="15"/>
      <c r="CN2168" s="15"/>
      <c r="CO2168" s="15"/>
      <c r="CP2168" s="15"/>
      <c r="CQ2168" s="15"/>
      <c r="CR2168" s="15"/>
      <c r="CS2168" s="15"/>
      <c r="CT2168" s="15"/>
      <c r="CU2168" s="15"/>
      <c r="CV2168" s="15"/>
      <c r="CW2168" s="15"/>
      <c r="CX2168" s="15"/>
      <c r="CY2168" s="15"/>
      <c r="CZ2168" s="15"/>
      <c r="DA2168" s="15"/>
      <c r="DB2168" s="15"/>
      <c r="DC2168" s="15"/>
      <c r="DD2168" s="15"/>
      <c r="DE2168" s="15"/>
      <c r="DF2168" s="15"/>
      <c r="DG2168" s="15"/>
      <c r="DH2168" s="15"/>
      <c r="DI2168" s="15"/>
      <c r="DJ2168" s="15"/>
      <c r="DK2168" s="15"/>
      <c r="DL2168" s="15"/>
      <c r="DM2168" s="13"/>
      <c r="DN2168" s="15"/>
      <c r="DO2168" s="15"/>
      <c r="DP2168" s="15"/>
      <c r="DQ2168" s="15"/>
      <c r="DR2168" s="15"/>
      <c r="DS2168" s="15"/>
      <c r="DT2168" s="15"/>
      <c r="DU2168" s="15"/>
      <c r="DV2168" s="15"/>
      <c r="DW2168" s="15"/>
      <c r="DX2168" s="15"/>
      <c r="DY2168" s="15"/>
      <c r="DZ2168" s="15"/>
      <c r="EA2168" s="15"/>
      <c r="EB2168" s="15"/>
      <c r="EC2168" s="15"/>
      <c r="ED2168" s="15"/>
    </row>
    <row r="2169" spans="1:134" x14ac:dyDescent="0.3">
      <c r="A2169" s="12"/>
      <c r="B2169" s="12"/>
      <c r="C2169" s="12"/>
      <c r="D2169" s="12"/>
      <c r="E2169" s="12"/>
      <c r="F2169" s="12"/>
      <c r="G2169" s="12"/>
      <c r="H2169" s="12"/>
      <c r="I2169" s="12"/>
      <c r="J2169" s="12"/>
      <c r="K2169" s="12"/>
      <c r="L2169" s="12"/>
      <c r="M2169" s="12"/>
      <c r="N2169" s="12"/>
      <c r="O2169" s="12"/>
      <c r="P2169" s="12"/>
      <c r="Q2169" s="12"/>
      <c r="R2169" s="12"/>
      <c r="S2169" s="12"/>
      <c r="T2169" s="12"/>
      <c r="U2169" s="12"/>
      <c r="V2169" s="12"/>
      <c r="W2169" s="12"/>
      <c r="X2169" s="12"/>
      <c r="Y2169" s="12"/>
      <c r="Z2169" s="12"/>
      <c r="AA2169" s="12"/>
      <c r="AB2169" s="12"/>
      <c r="AC2169" s="12"/>
      <c r="AD2169" s="12"/>
      <c r="AE2169" s="12"/>
      <c r="AF2169" s="12"/>
      <c r="AG2169" s="12"/>
      <c r="AH2169" s="12"/>
      <c r="AI2169" s="12"/>
      <c r="AJ2169" s="13"/>
      <c r="AK2169" s="12"/>
      <c r="AL2169" s="12"/>
      <c r="AM2169" s="14"/>
      <c r="AN2169" s="12"/>
      <c r="AO2169" s="12"/>
      <c r="AP2169" s="12"/>
      <c r="AQ2169" s="143"/>
      <c r="AR2169" s="12"/>
      <c r="AS2169" s="12"/>
      <c r="AT2169" s="12"/>
      <c r="AU2169" s="12"/>
      <c r="AV2169" s="12"/>
      <c r="AW2169" s="12"/>
      <c r="AX2169" s="12"/>
      <c r="AY2169" s="12"/>
      <c r="AZ2169" s="12"/>
      <c r="BA2169" s="12"/>
      <c r="BB2169" s="14"/>
      <c r="BC2169" s="14"/>
      <c r="BD2169" s="15"/>
      <c r="BE2169" s="15"/>
      <c r="BF2169" s="15"/>
      <c r="BG2169" s="15"/>
      <c r="BH2169" s="15"/>
      <c r="BI2169" s="15"/>
      <c r="BJ2169" s="15"/>
      <c r="BK2169" s="15"/>
      <c r="BL2169" s="15"/>
      <c r="BM2169" s="15"/>
      <c r="BN2169" s="15"/>
      <c r="BO2169" s="15"/>
      <c r="BP2169" s="15"/>
      <c r="BQ2169" s="15"/>
      <c r="BR2169" s="15"/>
      <c r="BS2169" s="15"/>
      <c r="BT2169" s="15"/>
      <c r="BU2169" s="15"/>
      <c r="BV2169" s="15"/>
      <c r="BW2169" s="15"/>
      <c r="BX2169" s="15"/>
      <c r="BY2169" s="15"/>
      <c r="BZ2169" s="15"/>
      <c r="CA2169" s="15"/>
      <c r="CB2169" s="15"/>
      <c r="CC2169" s="15"/>
      <c r="CD2169" s="15"/>
      <c r="CE2169" s="15"/>
      <c r="CF2169" s="15"/>
      <c r="CG2169" s="15"/>
      <c r="CH2169" s="15"/>
      <c r="CI2169" s="15"/>
      <c r="CJ2169" s="15"/>
      <c r="CK2169" s="15"/>
      <c r="CL2169" s="15"/>
      <c r="CM2169" s="15"/>
      <c r="CN2169" s="15"/>
      <c r="CO2169" s="15"/>
      <c r="CP2169" s="15"/>
      <c r="CQ2169" s="15"/>
      <c r="CR2169" s="15"/>
      <c r="CS2169" s="15"/>
      <c r="CT2169" s="15"/>
      <c r="CU2169" s="15"/>
      <c r="CV2169" s="15"/>
      <c r="CW2169" s="15"/>
      <c r="CX2169" s="15"/>
      <c r="CY2169" s="15"/>
      <c r="CZ2169" s="15"/>
      <c r="DA2169" s="15"/>
      <c r="DB2169" s="15"/>
      <c r="DC2169" s="15"/>
      <c r="DD2169" s="15"/>
      <c r="DE2169" s="15"/>
      <c r="DF2169" s="15"/>
      <c r="DG2169" s="15"/>
      <c r="DH2169" s="15"/>
      <c r="DI2169" s="15"/>
      <c r="DJ2169" s="15"/>
      <c r="DK2169" s="15"/>
      <c r="DL2169" s="15"/>
      <c r="DM2169" s="13"/>
      <c r="DN2169" s="15"/>
      <c r="DO2169" s="15"/>
      <c r="DP2169" s="15"/>
      <c r="DQ2169" s="15"/>
      <c r="DR2169" s="15"/>
      <c r="DS2169" s="15"/>
      <c r="DT2169" s="15"/>
      <c r="DU2169" s="15"/>
      <c r="DV2169" s="15"/>
      <c r="DW2169" s="15"/>
      <c r="DX2169" s="15"/>
      <c r="DY2169" s="15"/>
      <c r="DZ2169" s="15"/>
      <c r="EA2169" s="15"/>
      <c r="EB2169" s="15"/>
      <c r="EC2169" s="15"/>
      <c r="ED2169" s="15"/>
    </row>
    <row r="2170" spans="1:134" x14ac:dyDescent="0.3">
      <c r="A2170" s="12"/>
      <c r="B2170" s="12"/>
      <c r="C2170" s="12"/>
      <c r="D2170" s="12"/>
      <c r="E2170" s="12"/>
      <c r="F2170" s="12"/>
      <c r="G2170" s="12"/>
      <c r="H2170" s="12"/>
      <c r="I2170" s="12"/>
      <c r="J2170" s="12"/>
      <c r="K2170" s="12"/>
      <c r="L2170" s="12"/>
      <c r="M2170" s="12"/>
      <c r="N2170" s="12"/>
      <c r="O2170" s="12"/>
      <c r="P2170" s="12"/>
      <c r="Q2170" s="12"/>
      <c r="R2170" s="12"/>
      <c r="S2170" s="12"/>
      <c r="T2170" s="12"/>
      <c r="U2170" s="12"/>
      <c r="V2170" s="12"/>
      <c r="W2170" s="12"/>
      <c r="X2170" s="12"/>
      <c r="Y2170" s="12"/>
      <c r="Z2170" s="12"/>
      <c r="AA2170" s="12"/>
      <c r="AB2170" s="12"/>
      <c r="AC2170" s="12"/>
      <c r="AD2170" s="12"/>
      <c r="AE2170" s="12"/>
      <c r="AF2170" s="12"/>
      <c r="AG2170" s="12"/>
      <c r="AH2170" s="12"/>
      <c r="AI2170" s="12"/>
      <c r="AJ2170" s="13"/>
      <c r="AK2170" s="12"/>
      <c r="AL2170" s="12"/>
      <c r="AM2170" s="14"/>
      <c r="AN2170" s="12"/>
      <c r="AO2170" s="12"/>
      <c r="AP2170" s="12"/>
      <c r="AQ2170" s="143"/>
      <c r="AR2170" s="12"/>
      <c r="AS2170" s="12"/>
      <c r="AT2170" s="12"/>
      <c r="AU2170" s="12"/>
      <c r="AV2170" s="12"/>
      <c r="AW2170" s="12"/>
      <c r="AX2170" s="12"/>
      <c r="AY2170" s="12"/>
      <c r="AZ2170" s="12"/>
      <c r="BA2170" s="12"/>
      <c r="BB2170" s="14"/>
      <c r="BC2170" s="14"/>
      <c r="BD2170" s="15"/>
      <c r="BE2170" s="15"/>
      <c r="BF2170" s="15"/>
      <c r="BG2170" s="15"/>
      <c r="BH2170" s="15"/>
      <c r="BI2170" s="15"/>
      <c r="BJ2170" s="15"/>
      <c r="BK2170" s="15"/>
      <c r="BL2170" s="15"/>
      <c r="BM2170" s="15"/>
      <c r="BN2170" s="15"/>
      <c r="BO2170" s="15"/>
      <c r="BP2170" s="15"/>
      <c r="BQ2170" s="15"/>
      <c r="BR2170" s="15"/>
      <c r="BS2170" s="15"/>
      <c r="BT2170" s="15"/>
      <c r="BU2170" s="15"/>
      <c r="BV2170" s="15"/>
      <c r="BW2170" s="15"/>
      <c r="BX2170" s="15"/>
      <c r="BY2170" s="15"/>
      <c r="BZ2170" s="15"/>
      <c r="CA2170" s="15"/>
      <c r="CB2170" s="15"/>
      <c r="CC2170" s="15"/>
      <c r="CD2170" s="15"/>
      <c r="CE2170" s="15"/>
      <c r="CF2170" s="15"/>
      <c r="CG2170" s="15"/>
      <c r="CH2170" s="15"/>
      <c r="CI2170" s="15"/>
      <c r="CJ2170" s="15"/>
      <c r="CK2170" s="15"/>
      <c r="CL2170" s="15"/>
      <c r="CM2170" s="15"/>
      <c r="CN2170" s="15"/>
      <c r="CO2170" s="15"/>
      <c r="CP2170" s="15"/>
      <c r="CQ2170" s="15"/>
      <c r="CR2170" s="15"/>
      <c r="CS2170" s="15"/>
      <c r="CT2170" s="15"/>
      <c r="CU2170" s="15"/>
      <c r="CV2170" s="15"/>
      <c r="CW2170" s="15"/>
      <c r="CX2170" s="15"/>
      <c r="CY2170" s="15"/>
      <c r="CZ2170" s="15"/>
      <c r="DA2170" s="15"/>
      <c r="DB2170" s="15"/>
      <c r="DC2170" s="15"/>
      <c r="DD2170" s="15"/>
      <c r="DE2170" s="15"/>
      <c r="DF2170" s="15"/>
      <c r="DG2170" s="15"/>
      <c r="DH2170" s="15"/>
      <c r="DI2170" s="15"/>
      <c r="DJ2170" s="15"/>
      <c r="DK2170" s="15"/>
      <c r="DL2170" s="15"/>
      <c r="DM2170" s="13"/>
      <c r="DN2170" s="15"/>
      <c r="DO2170" s="15"/>
      <c r="DP2170" s="15"/>
      <c r="DQ2170" s="15"/>
      <c r="DR2170" s="15"/>
      <c r="DS2170" s="15"/>
      <c r="DT2170" s="15"/>
      <c r="DU2170" s="15"/>
      <c r="DV2170" s="15"/>
      <c r="DW2170" s="15"/>
      <c r="DX2170" s="15"/>
      <c r="DY2170" s="15"/>
      <c r="DZ2170" s="15"/>
      <c r="EA2170" s="15"/>
      <c r="EB2170" s="15"/>
      <c r="EC2170" s="15"/>
      <c r="ED2170" s="15"/>
    </row>
    <row r="2171" spans="1:134" x14ac:dyDescent="0.3">
      <c r="A2171" s="12"/>
      <c r="B2171" s="12"/>
      <c r="C2171" s="12"/>
      <c r="D2171" s="12"/>
      <c r="E2171" s="12"/>
      <c r="F2171" s="12"/>
      <c r="G2171" s="12"/>
      <c r="H2171" s="12"/>
      <c r="I2171" s="12"/>
      <c r="J2171" s="12"/>
      <c r="K2171" s="12"/>
      <c r="L2171" s="12"/>
      <c r="M2171" s="12"/>
      <c r="N2171" s="12"/>
      <c r="O2171" s="12"/>
      <c r="P2171" s="12"/>
      <c r="Q2171" s="12"/>
      <c r="R2171" s="12"/>
      <c r="S2171" s="12"/>
      <c r="T2171" s="12"/>
      <c r="U2171" s="12"/>
      <c r="V2171" s="12"/>
      <c r="W2171" s="12"/>
      <c r="X2171" s="12"/>
      <c r="Y2171" s="12"/>
      <c r="Z2171" s="12"/>
      <c r="AA2171" s="12"/>
      <c r="AB2171" s="12"/>
      <c r="AC2171" s="12"/>
      <c r="AD2171" s="12"/>
      <c r="AE2171" s="12"/>
      <c r="AF2171" s="12"/>
      <c r="AG2171" s="12"/>
      <c r="AH2171" s="12"/>
      <c r="AI2171" s="12"/>
      <c r="AJ2171" s="13"/>
      <c r="AK2171" s="12"/>
      <c r="AL2171" s="12"/>
      <c r="AM2171" s="14"/>
      <c r="AN2171" s="12"/>
      <c r="AO2171" s="12"/>
      <c r="AP2171" s="12"/>
      <c r="AQ2171" s="143"/>
      <c r="AR2171" s="12"/>
      <c r="AS2171" s="12"/>
      <c r="AT2171" s="12"/>
      <c r="AU2171" s="12"/>
      <c r="AV2171" s="12"/>
      <c r="AW2171" s="12"/>
      <c r="AX2171" s="12"/>
      <c r="AY2171" s="12"/>
      <c r="AZ2171" s="12"/>
      <c r="BA2171" s="12"/>
      <c r="BB2171" s="14"/>
      <c r="BC2171" s="14"/>
      <c r="BD2171" s="15"/>
      <c r="BE2171" s="15"/>
      <c r="BF2171" s="15"/>
      <c r="BG2171" s="15"/>
      <c r="BH2171" s="15"/>
      <c r="BI2171" s="15"/>
      <c r="BJ2171" s="15"/>
      <c r="BK2171" s="15"/>
      <c r="BL2171" s="15"/>
      <c r="BM2171" s="15"/>
      <c r="BN2171" s="15"/>
      <c r="BO2171" s="15"/>
      <c r="BP2171" s="15"/>
      <c r="BQ2171" s="15"/>
      <c r="BR2171" s="15"/>
      <c r="BS2171" s="15"/>
      <c r="BT2171" s="15"/>
      <c r="BU2171" s="15"/>
      <c r="BV2171" s="15"/>
      <c r="BW2171" s="15"/>
      <c r="BX2171" s="15"/>
      <c r="BY2171" s="15"/>
      <c r="BZ2171" s="15"/>
      <c r="CA2171" s="15"/>
      <c r="CB2171" s="15"/>
      <c r="CC2171" s="15"/>
      <c r="CD2171" s="15"/>
      <c r="CE2171" s="15"/>
      <c r="CF2171" s="15"/>
      <c r="CG2171" s="15"/>
      <c r="CH2171" s="15"/>
      <c r="CI2171" s="15"/>
      <c r="CJ2171" s="15"/>
      <c r="CK2171" s="15"/>
      <c r="CL2171" s="15"/>
      <c r="CM2171" s="15"/>
      <c r="CN2171" s="15"/>
      <c r="CO2171" s="15"/>
      <c r="CP2171" s="15"/>
      <c r="CQ2171" s="15"/>
      <c r="CR2171" s="15"/>
      <c r="CS2171" s="15"/>
      <c r="CT2171" s="15"/>
      <c r="CU2171" s="15"/>
      <c r="CV2171" s="15"/>
      <c r="CW2171" s="15"/>
      <c r="CX2171" s="15"/>
      <c r="CY2171" s="15"/>
      <c r="CZ2171" s="15"/>
      <c r="DA2171" s="15"/>
      <c r="DB2171" s="15"/>
      <c r="DC2171" s="15"/>
      <c r="DD2171" s="15"/>
      <c r="DE2171" s="15"/>
      <c r="DF2171" s="15"/>
      <c r="DG2171" s="15"/>
      <c r="DH2171" s="15"/>
      <c r="DI2171" s="15"/>
      <c r="DJ2171" s="15"/>
      <c r="DK2171" s="15"/>
      <c r="DL2171" s="15"/>
      <c r="DM2171" s="13"/>
      <c r="DN2171" s="15"/>
      <c r="DO2171" s="15"/>
      <c r="DP2171" s="15"/>
      <c r="DQ2171" s="15"/>
      <c r="DR2171" s="15"/>
      <c r="DS2171" s="15"/>
      <c r="DT2171" s="15"/>
      <c r="DU2171" s="15"/>
      <c r="DV2171" s="15"/>
      <c r="DW2171" s="15"/>
      <c r="DX2171" s="15"/>
      <c r="DY2171" s="15"/>
      <c r="DZ2171" s="15"/>
      <c r="EA2171" s="15"/>
      <c r="EB2171" s="15"/>
      <c r="EC2171" s="15"/>
      <c r="ED2171" s="15"/>
    </row>
    <row r="2172" spans="1:134" x14ac:dyDescent="0.3">
      <c r="A2172" s="12"/>
      <c r="B2172" s="12"/>
      <c r="C2172" s="12"/>
      <c r="D2172" s="12"/>
      <c r="E2172" s="12"/>
      <c r="F2172" s="12"/>
      <c r="G2172" s="12"/>
      <c r="H2172" s="12"/>
      <c r="I2172" s="12"/>
      <c r="J2172" s="12"/>
      <c r="K2172" s="12"/>
      <c r="L2172" s="12"/>
      <c r="M2172" s="12"/>
      <c r="N2172" s="12"/>
      <c r="O2172" s="12"/>
      <c r="P2172" s="12"/>
      <c r="Q2172" s="12"/>
      <c r="R2172" s="12"/>
      <c r="S2172" s="12"/>
      <c r="T2172" s="12"/>
      <c r="U2172" s="12"/>
      <c r="V2172" s="12"/>
      <c r="W2172" s="12"/>
      <c r="X2172" s="12"/>
      <c r="Y2172" s="12"/>
      <c r="Z2172" s="12"/>
      <c r="AA2172" s="12"/>
      <c r="AB2172" s="12"/>
      <c r="AC2172" s="12"/>
      <c r="AD2172" s="12"/>
      <c r="AE2172" s="12"/>
      <c r="AF2172" s="12"/>
      <c r="AG2172" s="12"/>
      <c r="AH2172" s="12"/>
      <c r="AI2172" s="12"/>
      <c r="AJ2172" s="13"/>
      <c r="AK2172" s="12"/>
      <c r="AL2172" s="12"/>
      <c r="AM2172" s="14"/>
      <c r="AN2172" s="12"/>
      <c r="AO2172" s="12"/>
      <c r="AP2172" s="12"/>
      <c r="AQ2172" s="143"/>
      <c r="AR2172" s="12"/>
      <c r="AS2172" s="12"/>
      <c r="AT2172" s="12"/>
      <c r="AU2172" s="12"/>
      <c r="AV2172" s="12"/>
      <c r="AW2172" s="12"/>
      <c r="AX2172" s="12"/>
      <c r="AY2172" s="12"/>
      <c r="AZ2172" s="12"/>
      <c r="BA2172" s="12"/>
      <c r="BB2172" s="14"/>
      <c r="BC2172" s="14"/>
      <c r="BD2172" s="15"/>
      <c r="BE2172" s="15"/>
      <c r="BF2172" s="15"/>
      <c r="BG2172" s="15"/>
      <c r="BH2172" s="15"/>
      <c r="BI2172" s="15"/>
      <c r="BJ2172" s="15"/>
      <c r="BK2172" s="15"/>
      <c r="BL2172" s="15"/>
      <c r="BM2172" s="15"/>
      <c r="BN2172" s="15"/>
      <c r="BO2172" s="15"/>
      <c r="BP2172" s="15"/>
      <c r="BQ2172" s="15"/>
      <c r="BR2172" s="15"/>
      <c r="BS2172" s="15"/>
      <c r="BT2172" s="15"/>
      <c r="BU2172" s="15"/>
      <c r="BV2172" s="15"/>
      <c r="BW2172" s="15"/>
      <c r="BX2172" s="15"/>
      <c r="BY2172" s="15"/>
      <c r="BZ2172" s="15"/>
      <c r="CA2172" s="15"/>
      <c r="CB2172" s="15"/>
      <c r="CC2172" s="15"/>
      <c r="CD2172" s="15"/>
      <c r="CE2172" s="15"/>
      <c r="CF2172" s="15"/>
      <c r="CG2172" s="15"/>
      <c r="CH2172" s="15"/>
      <c r="CI2172" s="15"/>
      <c r="CJ2172" s="15"/>
      <c r="CK2172" s="15"/>
      <c r="CL2172" s="15"/>
      <c r="CM2172" s="15"/>
      <c r="CN2172" s="15"/>
      <c r="CO2172" s="15"/>
      <c r="CP2172" s="15"/>
      <c r="CQ2172" s="15"/>
      <c r="CR2172" s="15"/>
      <c r="CS2172" s="15"/>
      <c r="CT2172" s="15"/>
      <c r="CU2172" s="15"/>
      <c r="CV2172" s="15"/>
      <c r="CW2172" s="15"/>
      <c r="CX2172" s="15"/>
      <c r="CY2172" s="15"/>
      <c r="CZ2172" s="15"/>
      <c r="DA2172" s="15"/>
      <c r="DB2172" s="15"/>
      <c r="DC2172" s="15"/>
      <c r="DD2172" s="15"/>
      <c r="DE2172" s="15"/>
      <c r="DF2172" s="15"/>
      <c r="DG2172" s="15"/>
      <c r="DH2172" s="15"/>
      <c r="DI2172" s="15"/>
      <c r="DJ2172" s="15"/>
      <c r="DK2172" s="15"/>
      <c r="DL2172" s="15"/>
      <c r="DM2172" s="13"/>
      <c r="DN2172" s="15"/>
      <c r="DO2172" s="15"/>
      <c r="DP2172" s="15"/>
      <c r="DQ2172" s="15"/>
      <c r="DR2172" s="15"/>
      <c r="DS2172" s="15"/>
      <c r="DT2172" s="15"/>
      <c r="DU2172" s="15"/>
      <c r="DV2172" s="15"/>
      <c r="DW2172" s="15"/>
      <c r="DX2172" s="15"/>
      <c r="DY2172" s="15"/>
      <c r="DZ2172" s="15"/>
      <c r="EA2172" s="15"/>
      <c r="EB2172" s="15"/>
      <c r="EC2172" s="15"/>
      <c r="ED2172" s="15"/>
    </row>
    <row r="2173" spans="1:134" x14ac:dyDescent="0.3">
      <c r="A2173" s="12"/>
      <c r="B2173" s="12"/>
      <c r="C2173" s="12"/>
      <c r="D2173" s="12"/>
      <c r="E2173" s="12"/>
      <c r="F2173" s="12"/>
      <c r="G2173" s="12"/>
      <c r="H2173" s="12"/>
      <c r="I2173" s="12"/>
      <c r="J2173" s="12"/>
      <c r="K2173" s="12"/>
      <c r="L2173" s="12"/>
      <c r="M2173" s="12"/>
      <c r="N2173" s="12"/>
      <c r="O2173" s="12"/>
      <c r="P2173" s="12"/>
      <c r="Q2173" s="12"/>
      <c r="R2173" s="12"/>
      <c r="S2173" s="12"/>
      <c r="T2173" s="12"/>
      <c r="U2173" s="12"/>
      <c r="V2173" s="12"/>
      <c r="W2173" s="12"/>
      <c r="X2173" s="12"/>
      <c r="Y2173" s="12"/>
      <c r="Z2173" s="12"/>
      <c r="AA2173" s="12"/>
      <c r="AB2173" s="12"/>
      <c r="AC2173" s="12"/>
      <c r="AD2173" s="12"/>
      <c r="AE2173" s="12"/>
      <c r="AF2173" s="12"/>
      <c r="AG2173" s="12"/>
      <c r="AH2173" s="12"/>
      <c r="AI2173" s="12"/>
      <c r="AJ2173" s="13"/>
      <c r="AK2173" s="12"/>
      <c r="AL2173" s="12"/>
      <c r="AM2173" s="14"/>
      <c r="AN2173" s="12"/>
      <c r="AO2173" s="12"/>
      <c r="AP2173" s="12"/>
      <c r="AQ2173" s="143"/>
      <c r="AR2173" s="12"/>
      <c r="AS2173" s="12"/>
      <c r="AT2173" s="12"/>
      <c r="AU2173" s="12"/>
      <c r="AV2173" s="12"/>
      <c r="AW2173" s="12"/>
      <c r="AX2173" s="12"/>
      <c r="AY2173" s="12"/>
      <c r="AZ2173" s="12"/>
      <c r="BA2173" s="12"/>
      <c r="BB2173" s="14"/>
      <c r="BC2173" s="14"/>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5"/>
      <c r="CE2173" s="15"/>
      <c r="CF2173" s="15"/>
      <c r="CG2173" s="15"/>
      <c r="CH2173" s="15"/>
      <c r="CI2173" s="15"/>
      <c r="CJ2173" s="15"/>
      <c r="CK2173" s="15"/>
      <c r="CL2173" s="15"/>
      <c r="CM2173" s="15"/>
      <c r="CN2173" s="15"/>
      <c r="CO2173" s="15"/>
      <c r="CP2173" s="15"/>
      <c r="CQ2173" s="15"/>
      <c r="CR2173" s="15"/>
      <c r="CS2173" s="15"/>
      <c r="CT2173" s="15"/>
      <c r="CU2173" s="15"/>
      <c r="CV2173" s="15"/>
      <c r="CW2173" s="15"/>
      <c r="CX2173" s="15"/>
      <c r="CY2173" s="15"/>
      <c r="CZ2173" s="15"/>
      <c r="DA2173" s="15"/>
      <c r="DB2173" s="15"/>
      <c r="DC2173" s="15"/>
      <c r="DD2173" s="15"/>
      <c r="DE2173" s="15"/>
      <c r="DF2173" s="15"/>
      <c r="DG2173" s="15"/>
      <c r="DH2173" s="15"/>
      <c r="DI2173" s="15"/>
      <c r="DJ2173" s="15"/>
      <c r="DK2173" s="15"/>
      <c r="DL2173" s="15"/>
      <c r="DM2173" s="13"/>
      <c r="DN2173" s="15"/>
      <c r="DO2173" s="15"/>
      <c r="DP2173" s="15"/>
      <c r="DQ2173" s="15"/>
      <c r="DR2173" s="15"/>
      <c r="DS2173" s="15"/>
      <c r="DT2173" s="15"/>
      <c r="DU2173" s="15"/>
      <c r="DV2173" s="15"/>
      <c r="DW2173" s="15"/>
      <c r="DX2173" s="15"/>
      <c r="DY2173" s="15"/>
      <c r="DZ2173" s="15"/>
      <c r="EA2173" s="15"/>
      <c r="EB2173" s="15"/>
      <c r="EC2173" s="15"/>
      <c r="ED2173" s="15"/>
    </row>
    <row r="2174" spans="1:134" x14ac:dyDescent="0.3">
      <c r="A2174" s="12"/>
      <c r="B2174" s="12"/>
      <c r="C2174" s="12"/>
      <c r="D2174" s="12"/>
      <c r="E2174" s="12"/>
      <c r="F2174" s="12"/>
      <c r="G2174" s="12"/>
      <c r="H2174" s="12"/>
      <c r="I2174" s="12"/>
      <c r="J2174" s="12"/>
      <c r="K2174" s="12"/>
      <c r="L2174" s="12"/>
      <c r="M2174" s="12"/>
      <c r="N2174" s="12"/>
      <c r="O2174" s="12"/>
      <c r="P2174" s="12"/>
      <c r="Q2174" s="12"/>
      <c r="R2174" s="12"/>
      <c r="S2174" s="12"/>
      <c r="T2174" s="12"/>
      <c r="U2174" s="12"/>
      <c r="V2174" s="12"/>
      <c r="W2174" s="12"/>
      <c r="X2174" s="12"/>
      <c r="Y2174" s="12"/>
      <c r="Z2174" s="12"/>
      <c r="AA2174" s="12"/>
      <c r="AB2174" s="12"/>
      <c r="AC2174" s="12"/>
      <c r="AD2174" s="12"/>
      <c r="AE2174" s="12"/>
      <c r="AF2174" s="12"/>
      <c r="AG2174" s="12"/>
      <c r="AH2174" s="12"/>
      <c r="AI2174" s="12"/>
      <c r="AJ2174" s="13"/>
      <c r="AK2174" s="12"/>
      <c r="AL2174" s="12"/>
      <c r="AM2174" s="14"/>
      <c r="AN2174" s="12"/>
      <c r="AO2174" s="12"/>
      <c r="AP2174" s="12"/>
      <c r="AQ2174" s="143"/>
      <c r="AR2174" s="12"/>
      <c r="AS2174" s="12"/>
      <c r="AT2174" s="12"/>
      <c r="AU2174" s="12"/>
      <c r="AV2174" s="12"/>
      <c r="AW2174" s="12"/>
      <c r="AX2174" s="12"/>
      <c r="AY2174" s="12"/>
      <c r="AZ2174" s="12"/>
      <c r="BA2174" s="12"/>
      <c r="BB2174" s="14"/>
      <c r="BC2174" s="14"/>
      <c r="BD2174" s="15"/>
      <c r="BE2174" s="15"/>
      <c r="BF2174" s="15"/>
      <c r="BG2174" s="15"/>
      <c r="BH2174" s="15"/>
      <c r="BI2174" s="15"/>
      <c r="BJ2174" s="15"/>
      <c r="BK2174" s="15"/>
      <c r="BL2174" s="15"/>
      <c r="BM2174" s="15"/>
      <c r="BN2174" s="15"/>
      <c r="BO2174" s="15"/>
      <c r="BP2174" s="15"/>
      <c r="BQ2174" s="15"/>
      <c r="BR2174" s="15"/>
      <c r="BS2174" s="15"/>
      <c r="BT2174" s="15"/>
      <c r="BU2174" s="15"/>
      <c r="BV2174" s="15"/>
      <c r="BW2174" s="15"/>
      <c r="BX2174" s="15"/>
      <c r="BY2174" s="15"/>
      <c r="BZ2174" s="15"/>
      <c r="CA2174" s="15"/>
      <c r="CB2174" s="15"/>
      <c r="CC2174" s="15"/>
      <c r="CD2174" s="15"/>
      <c r="CE2174" s="15"/>
      <c r="CF2174" s="15"/>
      <c r="CG2174" s="15"/>
      <c r="CH2174" s="15"/>
      <c r="CI2174" s="15"/>
      <c r="CJ2174" s="15"/>
      <c r="CK2174" s="15"/>
      <c r="CL2174" s="15"/>
      <c r="CM2174" s="15"/>
      <c r="CN2174" s="15"/>
      <c r="CO2174" s="15"/>
      <c r="CP2174" s="15"/>
      <c r="CQ2174" s="15"/>
      <c r="CR2174" s="15"/>
      <c r="CS2174" s="15"/>
      <c r="CT2174" s="15"/>
      <c r="CU2174" s="15"/>
      <c r="CV2174" s="15"/>
      <c r="CW2174" s="15"/>
      <c r="CX2174" s="15"/>
      <c r="CY2174" s="15"/>
      <c r="CZ2174" s="15"/>
      <c r="DA2174" s="15"/>
      <c r="DB2174" s="15"/>
      <c r="DC2174" s="15"/>
      <c r="DD2174" s="15"/>
      <c r="DE2174" s="15"/>
      <c r="DF2174" s="15"/>
      <c r="DG2174" s="15"/>
      <c r="DH2174" s="15"/>
      <c r="DI2174" s="15"/>
      <c r="DJ2174" s="15"/>
      <c r="DK2174" s="15"/>
      <c r="DL2174" s="15"/>
      <c r="DM2174" s="13"/>
      <c r="DN2174" s="15"/>
      <c r="DO2174" s="15"/>
      <c r="DP2174" s="15"/>
      <c r="DQ2174" s="15"/>
      <c r="DR2174" s="15"/>
      <c r="DS2174" s="15"/>
      <c r="DT2174" s="15"/>
      <c r="DU2174" s="15"/>
      <c r="DV2174" s="15"/>
      <c r="DW2174" s="15"/>
      <c r="DX2174" s="15"/>
      <c r="DY2174" s="15"/>
      <c r="DZ2174" s="15"/>
      <c r="EA2174" s="15"/>
      <c r="EB2174" s="15"/>
      <c r="EC2174" s="15"/>
      <c r="ED2174" s="15"/>
    </row>
    <row r="2175" spans="1:134" x14ac:dyDescent="0.3">
      <c r="A2175" s="12"/>
      <c r="B2175" s="12"/>
      <c r="C2175" s="12"/>
      <c r="D2175" s="12"/>
      <c r="E2175" s="12"/>
      <c r="F2175" s="12"/>
      <c r="G2175" s="12"/>
      <c r="H2175" s="12"/>
      <c r="I2175" s="12"/>
      <c r="J2175" s="12"/>
      <c r="K2175" s="12"/>
      <c r="L2175" s="12"/>
      <c r="M2175" s="12"/>
      <c r="N2175" s="12"/>
      <c r="O2175" s="12"/>
      <c r="P2175" s="12"/>
      <c r="Q2175" s="12"/>
      <c r="R2175" s="12"/>
      <c r="S2175" s="12"/>
      <c r="T2175" s="12"/>
      <c r="U2175" s="12"/>
      <c r="V2175" s="12"/>
      <c r="W2175" s="12"/>
      <c r="X2175" s="12"/>
      <c r="Y2175" s="12"/>
      <c r="Z2175" s="12"/>
      <c r="AA2175" s="12"/>
      <c r="AB2175" s="12"/>
      <c r="AC2175" s="12"/>
      <c r="AD2175" s="12"/>
      <c r="AE2175" s="12"/>
      <c r="AF2175" s="12"/>
      <c r="AG2175" s="12"/>
      <c r="AH2175" s="12"/>
      <c r="AI2175" s="12"/>
      <c r="AJ2175" s="13"/>
      <c r="AK2175" s="12"/>
      <c r="AL2175" s="12"/>
      <c r="AM2175" s="14"/>
      <c r="AN2175" s="12"/>
      <c r="AO2175" s="12"/>
      <c r="AP2175" s="12"/>
      <c r="AQ2175" s="143"/>
      <c r="AR2175" s="12"/>
      <c r="AS2175" s="12"/>
      <c r="AT2175" s="12"/>
      <c r="AU2175" s="12"/>
      <c r="AV2175" s="12"/>
      <c r="AW2175" s="12"/>
      <c r="AX2175" s="12"/>
      <c r="AY2175" s="12"/>
      <c r="AZ2175" s="12"/>
      <c r="BA2175" s="12"/>
      <c r="BB2175" s="14"/>
      <c r="BC2175" s="14"/>
      <c r="BD2175" s="15"/>
      <c r="BE2175" s="15"/>
      <c r="BF2175" s="15"/>
      <c r="BG2175" s="15"/>
      <c r="BH2175" s="15"/>
      <c r="BI2175" s="15"/>
      <c r="BJ2175" s="15"/>
      <c r="BK2175" s="15"/>
      <c r="BL2175" s="15"/>
      <c r="BM2175" s="15"/>
      <c r="BN2175" s="15"/>
      <c r="BO2175" s="15"/>
      <c r="BP2175" s="15"/>
      <c r="BQ2175" s="15"/>
      <c r="BR2175" s="15"/>
      <c r="BS2175" s="15"/>
      <c r="BT2175" s="15"/>
      <c r="BU2175" s="15"/>
      <c r="BV2175" s="15"/>
      <c r="BW2175" s="15"/>
      <c r="BX2175" s="15"/>
      <c r="BY2175" s="15"/>
      <c r="BZ2175" s="15"/>
      <c r="CA2175" s="15"/>
      <c r="CB2175" s="15"/>
      <c r="CC2175" s="15"/>
      <c r="CD2175" s="15"/>
      <c r="CE2175" s="15"/>
      <c r="CF2175" s="15"/>
      <c r="CG2175" s="15"/>
      <c r="CH2175" s="15"/>
      <c r="CI2175" s="15"/>
      <c r="CJ2175" s="15"/>
      <c r="CK2175" s="15"/>
      <c r="CL2175" s="15"/>
      <c r="CM2175" s="15"/>
      <c r="CN2175" s="15"/>
      <c r="CO2175" s="15"/>
      <c r="CP2175" s="15"/>
      <c r="CQ2175" s="15"/>
      <c r="CR2175" s="15"/>
      <c r="CS2175" s="15"/>
      <c r="CT2175" s="15"/>
      <c r="CU2175" s="15"/>
      <c r="CV2175" s="15"/>
      <c r="CW2175" s="15"/>
      <c r="CX2175" s="15"/>
      <c r="CY2175" s="15"/>
      <c r="CZ2175" s="15"/>
      <c r="DA2175" s="15"/>
      <c r="DB2175" s="15"/>
      <c r="DC2175" s="15"/>
      <c r="DD2175" s="15"/>
      <c r="DE2175" s="15"/>
      <c r="DF2175" s="15"/>
      <c r="DG2175" s="15"/>
      <c r="DH2175" s="15"/>
      <c r="DI2175" s="15"/>
      <c r="DJ2175" s="15"/>
      <c r="DK2175" s="15"/>
      <c r="DL2175" s="15"/>
      <c r="DM2175" s="13"/>
      <c r="DN2175" s="15"/>
      <c r="DO2175" s="15"/>
      <c r="DP2175" s="15"/>
      <c r="DQ2175" s="15"/>
      <c r="DR2175" s="15"/>
      <c r="DS2175" s="15"/>
      <c r="DT2175" s="15"/>
      <c r="DU2175" s="15"/>
      <c r="DV2175" s="15"/>
      <c r="DW2175" s="15"/>
      <c r="DX2175" s="15"/>
      <c r="DY2175" s="15"/>
      <c r="DZ2175" s="15"/>
      <c r="EA2175" s="15"/>
      <c r="EB2175" s="15"/>
      <c r="EC2175" s="15"/>
      <c r="ED2175" s="15"/>
    </row>
    <row r="2176" spans="1:134" x14ac:dyDescent="0.3">
      <c r="A2176" s="12"/>
      <c r="B2176" s="12"/>
      <c r="C2176" s="12"/>
      <c r="D2176" s="12"/>
      <c r="E2176" s="12"/>
      <c r="F2176" s="12"/>
      <c r="G2176" s="12"/>
      <c r="H2176" s="12"/>
      <c r="I2176" s="12"/>
      <c r="J2176" s="12"/>
      <c r="K2176" s="12"/>
      <c r="L2176" s="12"/>
      <c r="M2176" s="12"/>
      <c r="N2176" s="12"/>
      <c r="O2176" s="12"/>
      <c r="P2176" s="12"/>
      <c r="Q2176" s="12"/>
      <c r="R2176" s="12"/>
      <c r="S2176" s="12"/>
      <c r="T2176" s="12"/>
      <c r="U2176" s="12"/>
      <c r="V2176" s="12"/>
      <c r="W2176" s="12"/>
      <c r="X2176" s="12"/>
      <c r="Y2176" s="12"/>
      <c r="Z2176" s="12"/>
      <c r="AA2176" s="12"/>
      <c r="AB2176" s="12"/>
      <c r="AC2176" s="12"/>
      <c r="AD2176" s="12"/>
      <c r="AE2176" s="12"/>
      <c r="AF2176" s="12"/>
      <c r="AG2176" s="12"/>
      <c r="AH2176" s="12"/>
      <c r="AI2176" s="12"/>
      <c r="AJ2176" s="13"/>
      <c r="AK2176" s="12"/>
      <c r="AL2176" s="12"/>
      <c r="AM2176" s="14"/>
      <c r="AN2176" s="12"/>
      <c r="AO2176" s="12"/>
      <c r="AP2176" s="12"/>
      <c r="AQ2176" s="143"/>
      <c r="AR2176" s="12"/>
      <c r="AS2176" s="12"/>
      <c r="AT2176" s="12"/>
      <c r="AU2176" s="12"/>
      <c r="AV2176" s="12"/>
      <c r="AW2176" s="12"/>
      <c r="AX2176" s="12"/>
      <c r="AY2176" s="12"/>
      <c r="AZ2176" s="12"/>
      <c r="BA2176" s="12"/>
      <c r="BB2176" s="14"/>
      <c r="BC2176" s="14"/>
      <c r="BD2176" s="15"/>
      <c r="BE2176" s="15"/>
      <c r="BF2176" s="15"/>
      <c r="BG2176" s="15"/>
      <c r="BH2176" s="15"/>
      <c r="BI2176" s="15"/>
      <c r="BJ2176" s="15"/>
      <c r="BK2176" s="15"/>
      <c r="BL2176" s="15"/>
      <c r="BM2176" s="15"/>
      <c r="BN2176" s="15"/>
      <c r="BO2176" s="15"/>
      <c r="BP2176" s="15"/>
      <c r="BQ2176" s="15"/>
      <c r="BR2176" s="15"/>
      <c r="BS2176" s="15"/>
      <c r="BT2176" s="15"/>
      <c r="BU2176" s="15"/>
      <c r="BV2176" s="15"/>
      <c r="BW2176" s="15"/>
      <c r="BX2176" s="15"/>
      <c r="BY2176" s="15"/>
      <c r="BZ2176" s="15"/>
      <c r="CA2176" s="15"/>
      <c r="CB2176" s="15"/>
      <c r="CC2176" s="15"/>
      <c r="CD2176" s="15"/>
      <c r="CE2176" s="15"/>
      <c r="CF2176" s="15"/>
      <c r="CG2176" s="15"/>
      <c r="CH2176" s="15"/>
      <c r="CI2176" s="15"/>
      <c r="CJ2176" s="15"/>
      <c r="CK2176" s="15"/>
      <c r="CL2176" s="15"/>
      <c r="CM2176" s="15"/>
      <c r="CN2176" s="15"/>
      <c r="CO2176" s="15"/>
      <c r="CP2176" s="15"/>
      <c r="CQ2176" s="15"/>
      <c r="CR2176" s="15"/>
      <c r="CS2176" s="15"/>
      <c r="CT2176" s="15"/>
      <c r="CU2176" s="15"/>
      <c r="CV2176" s="15"/>
      <c r="CW2176" s="15"/>
      <c r="CX2176" s="15"/>
      <c r="CY2176" s="15"/>
      <c r="CZ2176" s="15"/>
      <c r="DA2176" s="15"/>
      <c r="DB2176" s="15"/>
      <c r="DC2176" s="15"/>
      <c r="DD2176" s="15"/>
      <c r="DE2176" s="15"/>
      <c r="DF2176" s="15"/>
      <c r="DG2176" s="15"/>
      <c r="DH2176" s="15"/>
      <c r="DI2176" s="15"/>
      <c r="DJ2176" s="15"/>
      <c r="DK2176" s="15"/>
      <c r="DL2176" s="15"/>
      <c r="DM2176" s="13"/>
      <c r="DN2176" s="15"/>
      <c r="DO2176" s="15"/>
      <c r="DP2176" s="15"/>
      <c r="DQ2176" s="15"/>
      <c r="DR2176" s="15"/>
      <c r="DS2176" s="15"/>
      <c r="DT2176" s="15"/>
      <c r="DU2176" s="15"/>
      <c r="DV2176" s="15"/>
      <c r="DW2176" s="15"/>
      <c r="DX2176" s="15"/>
      <c r="DY2176" s="15"/>
      <c r="DZ2176" s="15"/>
      <c r="EA2176" s="15"/>
      <c r="EB2176" s="15"/>
      <c r="EC2176" s="15"/>
      <c r="ED2176" s="15"/>
    </row>
    <row r="2177" spans="1:134" x14ac:dyDescent="0.3">
      <c r="A2177" s="12"/>
      <c r="B2177" s="12"/>
      <c r="C2177" s="12"/>
      <c r="D2177" s="12"/>
      <c r="E2177" s="12"/>
      <c r="F2177" s="12"/>
      <c r="G2177" s="12"/>
      <c r="H2177" s="12"/>
      <c r="I2177" s="12"/>
      <c r="J2177" s="12"/>
      <c r="K2177" s="12"/>
      <c r="L2177" s="12"/>
      <c r="M2177" s="12"/>
      <c r="N2177" s="12"/>
      <c r="O2177" s="12"/>
      <c r="P2177" s="12"/>
      <c r="Q2177" s="12"/>
      <c r="R2177" s="12"/>
      <c r="S2177" s="12"/>
      <c r="T2177" s="12"/>
      <c r="U2177" s="12"/>
      <c r="V2177" s="12"/>
      <c r="W2177" s="12"/>
      <c r="X2177" s="12"/>
      <c r="Y2177" s="12"/>
      <c r="Z2177" s="12"/>
      <c r="AA2177" s="12"/>
      <c r="AB2177" s="12"/>
      <c r="AC2177" s="12"/>
      <c r="AD2177" s="12"/>
      <c r="AE2177" s="12"/>
      <c r="AF2177" s="12"/>
      <c r="AG2177" s="12"/>
      <c r="AH2177" s="12"/>
      <c r="AI2177" s="12"/>
      <c r="AJ2177" s="13"/>
      <c r="AK2177" s="12"/>
      <c r="AL2177" s="12"/>
      <c r="AM2177" s="14"/>
      <c r="AN2177" s="12"/>
      <c r="AO2177" s="12"/>
      <c r="AP2177" s="12"/>
      <c r="AQ2177" s="143"/>
      <c r="AR2177" s="12"/>
      <c r="AS2177" s="12"/>
      <c r="AT2177" s="12"/>
      <c r="AU2177" s="12"/>
      <c r="AV2177" s="12"/>
      <c r="AW2177" s="12"/>
      <c r="AX2177" s="12"/>
      <c r="AY2177" s="12"/>
      <c r="AZ2177" s="12"/>
      <c r="BA2177" s="12"/>
      <c r="BB2177" s="14"/>
      <c r="BC2177" s="14"/>
      <c r="BD2177" s="15"/>
      <c r="BE2177" s="15"/>
      <c r="BF2177" s="15"/>
      <c r="BG2177" s="15"/>
      <c r="BH2177" s="15"/>
      <c r="BI2177" s="15"/>
      <c r="BJ2177" s="15"/>
      <c r="BK2177" s="15"/>
      <c r="BL2177" s="15"/>
      <c r="BM2177" s="15"/>
      <c r="BN2177" s="15"/>
      <c r="BO2177" s="15"/>
      <c r="BP2177" s="15"/>
      <c r="BQ2177" s="15"/>
      <c r="BR2177" s="15"/>
      <c r="BS2177" s="15"/>
      <c r="BT2177" s="15"/>
      <c r="BU2177" s="15"/>
      <c r="BV2177" s="15"/>
      <c r="BW2177" s="15"/>
      <c r="BX2177" s="15"/>
      <c r="BY2177" s="15"/>
      <c r="BZ2177" s="15"/>
      <c r="CA2177" s="15"/>
      <c r="CB2177" s="15"/>
      <c r="CC2177" s="15"/>
      <c r="CD2177" s="15"/>
      <c r="CE2177" s="15"/>
      <c r="CF2177" s="15"/>
      <c r="CG2177" s="15"/>
      <c r="CH2177" s="15"/>
      <c r="CI2177" s="15"/>
      <c r="CJ2177" s="15"/>
      <c r="CK2177" s="15"/>
      <c r="CL2177" s="15"/>
      <c r="CM2177" s="15"/>
      <c r="CN2177" s="15"/>
      <c r="CO2177" s="15"/>
      <c r="CP2177" s="15"/>
      <c r="CQ2177" s="15"/>
      <c r="CR2177" s="15"/>
      <c r="CS2177" s="15"/>
      <c r="CT2177" s="15"/>
      <c r="CU2177" s="15"/>
      <c r="CV2177" s="15"/>
      <c r="CW2177" s="15"/>
      <c r="CX2177" s="15"/>
      <c r="CY2177" s="15"/>
      <c r="CZ2177" s="15"/>
      <c r="DA2177" s="15"/>
      <c r="DB2177" s="15"/>
      <c r="DC2177" s="15"/>
      <c r="DD2177" s="15"/>
      <c r="DE2177" s="15"/>
      <c r="DF2177" s="15"/>
      <c r="DG2177" s="15"/>
      <c r="DH2177" s="15"/>
      <c r="DI2177" s="15"/>
      <c r="DJ2177" s="15"/>
      <c r="DK2177" s="15"/>
      <c r="DL2177" s="15"/>
      <c r="DM2177" s="13"/>
      <c r="DN2177" s="15"/>
      <c r="DO2177" s="15"/>
      <c r="DP2177" s="15"/>
      <c r="DQ2177" s="15"/>
      <c r="DR2177" s="15"/>
      <c r="DS2177" s="15"/>
      <c r="DT2177" s="15"/>
      <c r="DU2177" s="15"/>
      <c r="DV2177" s="15"/>
      <c r="DW2177" s="15"/>
      <c r="DX2177" s="15"/>
      <c r="DY2177" s="15"/>
      <c r="DZ2177" s="15"/>
      <c r="EA2177" s="15"/>
      <c r="EB2177" s="15"/>
      <c r="EC2177" s="15"/>
      <c r="ED2177" s="15"/>
    </row>
    <row r="2178" spans="1:134" x14ac:dyDescent="0.3">
      <c r="A2178" s="12"/>
      <c r="B2178" s="12"/>
      <c r="C2178" s="12"/>
      <c r="D2178" s="12"/>
      <c r="E2178" s="12"/>
      <c r="F2178" s="12"/>
      <c r="G2178" s="12"/>
      <c r="H2178" s="12"/>
      <c r="I2178" s="12"/>
      <c r="J2178" s="12"/>
      <c r="K2178" s="12"/>
      <c r="L2178" s="12"/>
      <c r="M2178" s="12"/>
      <c r="N2178" s="12"/>
      <c r="O2178" s="12"/>
      <c r="P2178" s="12"/>
      <c r="Q2178" s="12"/>
      <c r="R2178" s="12"/>
      <c r="S2178" s="12"/>
      <c r="T2178" s="12"/>
      <c r="U2178" s="12"/>
      <c r="V2178" s="12"/>
      <c r="W2178" s="12"/>
      <c r="X2178" s="12"/>
      <c r="Y2178" s="12"/>
      <c r="Z2178" s="12"/>
      <c r="AA2178" s="12"/>
      <c r="AB2178" s="12"/>
      <c r="AC2178" s="12"/>
      <c r="AD2178" s="12"/>
      <c r="AE2178" s="12"/>
      <c r="AF2178" s="12"/>
      <c r="AG2178" s="12"/>
      <c r="AH2178" s="12"/>
      <c r="AI2178" s="12"/>
      <c r="AJ2178" s="13"/>
      <c r="AK2178" s="12"/>
      <c r="AL2178" s="12"/>
      <c r="AM2178" s="14"/>
      <c r="AN2178" s="12"/>
      <c r="AO2178" s="12"/>
      <c r="AP2178" s="12"/>
      <c r="AQ2178" s="143"/>
      <c r="AR2178" s="12"/>
      <c r="AS2178" s="12"/>
      <c r="AT2178" s="12"/>
      <c r="AU2178" s="12"/>
      <c r="AV2178" s="12"/>
      <c r="AW2178" s="12"/>
      <c r="AX2178" s="12"/>
      <c r="AY2178" s="12"/>
      <c r="AZ2178" s="12"/>
      <c r="BA2178" s="12"/>
      <c r="BB2178" s="14"/>
      <c r="BC2178" s="14"/>
      <c r="BD2178" s="15"/>
      <c r="BE2178" s="15"/>
      <c r="BF2178" s="15"/>
      <c r="BG2178" s="15"/>
      <c r="BH2178" s="15"/>
      <c r="BI2178" s="15"/>
      <c r="BJ2178" s="15"/>
      <c r="BK2178" s="15"/>
      <c r="BL2178" s="15"/>
      <c r="BM2178" s="15"/>
      <c r="BN2178" s="15"/>
      <c r="BO2178" s="15"/>
      <c r="BP2178" s="15"/>
      <c r="BQ2178" s="15"/>
      <c r="BR2178" s="15"/>
      <c r="BS2178" s="15"/>
      <c r="BT2178" s="15"/>
      <c r="BU2178" s="15"/>
      <c r="BV2178" s="15"/>
      <c r="BW2178" s="15"/>
      <c r="BX2178" s="15"/>
      <c r="BY2178" s="15"/>
      <c r="BZ2178" s="15"/>
      <c r="CA2178" s="15"/>
      <c r="CB2178" s="15"/>
      <c r="CC2178" s="15"/>
      <c r="CD2178" s="15"/>
      <c r="CE2178" s="15"/>
      <c r="CF2178" s="15"/>
      <c r="CG2178" s="15"/>
      <c r="CH2178" s="15"/>
      <c r="CI2178" s="15"/>
      <c r="CJ2178" s="15"/>
      <c r="CK2178" s="15"/>
      <c r="CL2178" s="15"/>
      <c r="CM2178" s="15"/>
      <c r="CN2178" s="15"/>
      <c r="CO2178" s="15"/>
      <c r="CP2178" s="15"/>
      <c r="CQ2178" s="15"/>
      <c r="CR2178" s="15"/>
      <c r="CS2178" s="15"/>
      <c r="CT2178" s="15"/>
      <c r="CU2178" s="15"/>
      <c r="CV2178" s="15"/>
      <c r="CW2178" s="15"/>
      <c r="CX2178" s="15"/>
      <c r="CY2178" s="15"/>
      <c r="CZ2178" s="15"/>
      <c r="DA2178" s="15"/>
      <c r="DB2178" s="15"/>
      <c r="DC2178" s="15"/>
      <c r="DD2178" s="15"/>
      <c r="DE2178" s="15"/>
      <c r="DF2178" s="15"/>
      <c r="DG2178" s="15"/>
      <c r="DH2178" s="15"/>
      <c r="DI2178" s="15"/>
      <c r="DJ2178" s="15"/>
      <c r="DK2178" s="15"/>
      <c r="DL2178" s="15"/>
      <c r="DM2178" s="13"/>
      <c r="DN2178" s="15"/>
      <c r="DO2178" s="15"/>
      <c r="DP2178" s="15"/>
      <c r="DQ2178" s="15"/>
      <c r="DR2178" s="15"/>
      <c r="DS2178" s="15"/>
      <c r="DT2178" s="15"/>
      <c r="DU2178" s="15"/>
      <c r="DV2178" s="15"/>
      <c r="DW2178" s="15"/>
      <c r="DX2178" s="15"/>
      <c r="DY2178" s="15"/>
      <c r="DZ2178" s="15"/>
      <c r="EA2178" s="15"/>
      <c r="EB2178" s="15"/>
      <c r="EC2178" s="15"/>
      <c r="ED2178" s="15"/>
    </row>
    <row r="2179" spans="1:134" x14ac:dyDescent="0.3">
      <c r="A2179" s="12"/>
      <c r="B2179" s="12"/>
      <c r="C2179" s="12"/>
      <c r="D2179" s="12"/>
      <c r="E2179" s="12"/>
      <c r="F2179" s="12"/>
      <c r="G2179" s="12"/>
      <c r="H2179" s="12"/>
      <c r="I2179" s="12"/>
      <c r="J2179" s="12"/>
      <c r="K2179" s="12"/>
      <c r="L2179" s="12"/>
      <c r="M2179" s="12"/>
      <c r="N2179" s="12"/>
      <c r="O2179" s="12"/>
      <c r="P2179" s="12"/>
      <c r="Q2179" s="12"/>
      <c r="R2179" s="12"/>
      <c r="S2179" s="12"/>
      <c r="T2179" s="12"/>
      <c r="U2179" s="12"/>
      <c r="V2179" s="12"/>
      <c r="W2179" s="12"/>
      <c r="X2179" s="12"/>
      <c r="Y2179" s="12"/>
      <c r="Z2179" s="12"/>
      <c r="AA2179" s="12"/>
      <c r="AB2179" s="12"/>
      <c r="AC2179" s="12"/>
      <c r="AD2179" s="12"/>
      <c r="AE2179" s="12"/>
      <c r="AF2179" s="12"/>
      <c r="AG2179" s="12"/>
      <c r="AH2179" s="12"/>
      <c r="AI2179" s="12"/>
      <c r="AJ2179" s="13"/>
      <c r="AK2179" s="12"/>
      <c r="AL2179" s="12"/>
      <c r="AM2179" s="14"/>
      <c r="AN2179" s="12"/>
      <c r="AO2179" s="12"/>
      <c r="AP2179" s="12"/>
      <c r="AQ2179" s="143"/>
      <c r="AR2179" s="12"/>
      <c r="AS2179" s="12"/>
      <c r="AT2179" s="12"/>
      <c r="AU2179" s="12"/>
      <c r="AV2179" s="12"/>
      <c r="AW2179" s="12"/>
      <c r="AX2179" s="12"/>
      <c r="AY2179" s="12"/>
      <c r="AZ2179" s="12"/>
      <c r="BA2179" s="12"/>
      <c r="BB2179" s="14"/>
      <c r="BC2179" s="14"/>
      <c r="BD2179" s="15"/>
      <c r="BE2179" s="15"/>
      <c r="BF2179" s="15"/>
      <c r="BG2179" s="15"/>
      <c r="BH2179" s="15"/>
      <c r="BI2179" s="15"/>
      <c r="BJ2179" s="15"/>
      <c r="BK2179" s="15"/>
      <c r="BL2179" s="15"/>
      <c r="BM2179" s="15"/>
      <c r="BN2179" s="15"/>
      <c r="BO2179" s="15"/>
      <c r="BP2179" s="15"/>
      <c r="BQ2179" s="15"/>
      <c r="BR2179" s="15"/>
      <c r="BS2179" s="15"/>
      <c r="BT2179" s="15"/>
      <c r="BU2179" s="15"/>
      <c r="BV2179" s="15"/>
      <c r="BW2179" s="15"/>
      <c r="BX2179" s="15"/>
      <c r="BY2179" s="15"/>
      <c r="BZ2179" s="15"/>
      <c r="CA2179" s="15"/>
      <c r="CB2179" s="15"/>
      <c r="CC2179" s="15"/>
      <c r="CD2179" s="15"/>
      <c r="CE2179" s="15"/>
      <c r="CF2179" s="15"/>
      <c r="CG2179" s="15"/>
      <c r="CH2179" s="15"/>
      <c r="CI2179" s="15"/>
      <c r="CJ2179" s="15"/>
      <c r="CK2179" s="15"/>
      <c r="CL2179" s="15"/>
      <c r="CM2179" s="15"/>
      <c r="CN2179" s="15"/>
      <c r="CO2179" s="15"/>
      <c r="CP2179" s="15"/>
      <c r="CQ2179" s="15"/>
      <c r="CR2179" s="15"/>
      <c r="CS2179" s="15"/>
      <c r="CT2179" s="15"/>
      <c r="CU2179" s="15"/>
      <c r="CV2179" s="15"/>
      <c r="CW2179" s="15"/>
      <c r="CX2179" s="15"/>
      <c r="CY2179" s="15"/>
      <c r="CZ2179" s="15"/>
      <c r="DA2179" s="15"/>
      <c r="DB2179" s="15"/>
      <c r="DC2179" s="15"/>
      <c r="DD2179" s="15"/>
      <c r="DE2179" s="15"/>
      <c r="DF2179" s="15"/>
      <c r="DG2179" s="15"/>
      <c r="DH2179" s="15"/>
      <c r="DI2179" s="15"/>
      <c r="DJ2179" s="15"/>
      <c r="DK2179" s="15"/>
      <c r="DL2179" s="15"/>
      <c r="DM2179" s="13"/>
      <c r="DN2179" s="15"/>
      <c r="DO2179" s="15"/>
      <c r="DP2179" s="15"/>
      <c r="DQ2179" s="15"/>
      <c r="DR2179" s="15"/>
      <c r="DS2179" s="15"/>
      <c r="DT2179" s="15"/>
      <c r="DU2179" s="15"/>
      <c r="DV2179" s="15"/>
      <c r="DW2179" s="15"/>
      <c r="DX2179" s="15"/>
      <c r="DY2179" s="15"/>
      <c r="DZ2179" s="15"/>
      <c r="EA2179" s="15"/>
      <c r="EB2179" s="15"/>
      <c r="EC2179" s="15"/>
      <c r="ED2179" s="15"/>
    </row>
    <row r="2180" spans="1:134" x14ac:dyDescent="0.3">
      <c r="A2180" s="12"/>
      <c r="B2180" s="12"/>
      <c r="C2180" s="12"/>
      <c r="D2180" s="12"/>
      <c r="E2180" s="12"/>
      <c r="F2180" s="12"/>
      <c r="G2180" s="12"/>
      <c r="H2180" s="12"/>
      <c r="I2180" s="12"/>
      <c r="J2180" s="12"/>
      <c r="K2180" s="12"/>
      <c r="L2180" s="12"/>
      <c r="M2180" s="12"/>
      <c r="N2180" s="12"/>
      <c r="O2180" s="12"/>
      <c r="P2180" s="12"/>
      <c r="Q2180" s="12"/>
      <c r="R2180" s="12"/>
      <c r="S2180" s="12"/>
      <c r="T2180" s="12"/>
      <c r="U2180" s="12"/>
      <c r="V2180" s="12"/>
      <c r="W2180" s="12"/>
      <c r="X2180" s="12"/>
      <c r="Y2180" s="12"/>
      <c r="Z2180" s="12"/>
      <c r="AA2180" s="12"/>
      <c r="AB2180" s="12"/>
      <c r="AC2180" s="12"/>
      <c r="AD2180" s="12"/>
      <c r="AE2180" s="12"/>
      <c r="AF2180" s="12"/>
      <c r="AG2180" s="12"/>
      <c r="AH2180" s="12"/>
      <c r="AI2180" s="12"/>
      <c r="AJ2180" s="13"/>
      <c r="AK2180" s="12"/>
      <c r="AL2180" s="12"/>
      <c r="AM2180" s="14"/>
      <c r="AN2180" s="12"/>
      <c r="AO2180" s="12"/>
      <c r="AP2180" s="12"/>
      <c r="AQ2180" s="143"/>
      <c r="AR2180" s="12"/>
      <c r="AS2180" s="12"/>
      <c r="AT2180" s="12"/>
      <c r="AU2180" s="12"/>
      <c r="AV2180" s="12"/>
      <c r="AW2180" s="12"/>
      <c r="AX2180" s="12"/>
      <c r="AY2180" s="12"/>
      <c r="AZ2180" s="12"/>
      <c r="BA2180" s="12"/>
      <c r="BB2180" s="14"/>
      <c r="BC2180" s="14"/>
      <c r="BD2180" s="15"/>
      <c r="BE2180" s="15"/>
      <c r="BF2180" s="15"/>
      <c r="BG2180" s="15"/>
      <c r="BH2180" s="15"/>
      <c r="BI2180" s="15"/>
      <c r="BJ2180" s="15"/>
      <c r="BK2180" s="15"/>
      <c r="BL2180" s="15"/>
      <c r="BM2180" s="15"/>
      <c r="BN2180" s="15"/>
      <c r="BO2180" s="15"/>
      <c r="BP2180" s="15"/>
      <c r="BQ2180" s="15"/>
      <c r="BR2180" s="15"/>
      <c r="BS2180" s="15"/>
      <c r="BT2180" s="15"/>
      <c r="BU2180" s="15"/>
      <c r="BV2180" s="15"/>
      <c r="BW2180" s="15"/>
      <c r="BX2180" s="15"/>
      <c r="BY2180" s="15"/>
      <c r="BZ2180" s="15"/>
      <c r="CA2180" s="15"/>
      <c r="CB2180" s="15"/>
      <c r="CC2180" s="15"/>
      <c r="CD2180" s="15"/>
      <c r="CE2180" s="15"/>
      <c r="CF2180" s="15"/>
      <c r="CG2180" s="15"/>
      <c r="CH2180" s="15"/>
      <c r="CI2180" s="15"/>
      <c r="CJ2180" s="15"/>
      <c r="CK2180" s="15"/>
      <c r="CL2180" s="15"/>
      <c r="CM2180" s="15"/>
      <c r="CN2180" s="15"/>
      <c r="CO2180" s="15"/>
      <c r="CP2180" s="15"/>
      <c r="CQ2180" s="15"/>
      <c r="CR2180" s="15"/>
      <c r="CS2180" s="15"/>
      <c r="CT2180" s="15"/>
      <c r="CU2180" s="15"/>
      <c r="CV2180" s="15"/>
      <c r="CW2180" s="15"/>
      <c r="CX2180" s="15"/>
      <c r="CY2180" s="15"/>
      <c r="CZ2180" s="15"/>
      <c r="DA2180" s="15"/>
      <c r="DB2180" s="15"/>
      <c r="DC2180" s="15"/>
      <c r="DD2180" s="15"/>
      <c r="DE2180" s="15"/>
      <c r="DF2180" s="15"/>
      <c r="DG2180" s="15"/>
      <c r="DH2180" s="15"/>
      <c r="DI2180" s="15"/>
      <c r="DJ2180" s="15"/>
      <c r="DK2180" s="15"/>
      <c r="DL2180" s="15"/>
      <c r="DM2180" s="13"/>
      <c r="DN2180" s="15"/>
      <c r="DO2180" s="15"/>
      <c r="DP2180" s="15"/>
      <c r="DQ2180" s="15"/>
      <c r="DR2180" s="15"/>
      <c r="DS2180" s="15"/>
      <c r="DT2180" s="15"/>
      <c r="DU2180" s="15"/>
      <c r="DV2180" s="15"/>
      <c r="DW2180" s="15"/>
      <c r="DX2180" s="15"/>
      <c r="DY2180" s="15"/>
      <c r="DZ2180" s="15"/>
      <c r="EA2180" s="15"/>
      <c r="EB2180" s="15"/>
      <c r="EC2180" s="15"/>
      <c r="ED2180" s="15"/>
    </row>
    <row r="2181" spans="1:134" x14ac:dyDescent="0.3">
      <c r="A2181" s="12"/>
      <c r="B2181" s="12"/>
      <c r="C2181" s="12"/>
      <c r="D2181" s="12"/>
      <c r="E2181" s="12"/>
      <c r="F2181" s="12"/>
      <c r="G2181" s="12"/>
      <c r="H2181" s="12"/>
      <c r="I2181" s="12"/>
      <c r="J2181" s="12"/>
      <c r="K2181" s="12"/>
      <c r="L2181" s="12"/>
      <c r="M2181" s="12"/>
      <c r="N2181" s="12"/>
      <c r="O2181" s="12"/>
      <c r="P2181" s="12"/>
      <c r="Q2181" s="12"/>
      <c r="R2181" s="12"/>
      <c r="S2181" s="12"/>
      <c r="T2181" s="12"/>
      <c r="U2181" s="12"/>
      <c r="V2181" s="12"/>
      <c r="W2181" s="12"/>
      <c r="X2181" s="12"/>
      <c r="Y2181" s="12"/>
      <c r="Z2181" s="12"/>
      <c r="AA2181" s="12"/>
      <c r="AB2181" s="12"/>
      <c r="AC2181" s="12"/>
      <c r="AD2181" s="12"/>
      <c r="AE2181" s="12"/>
      <c r="AF2181" s="12"/>
      <c r="AG2181" s="12"/>
      <c r="AH2181" s="12"/>
      <c r="AI2181" s="12"/>
      <c r="AJ2181" s="13"/>
      <c r="AK2181" s="12"/>
      <c r="AL2181" s="12"/>
      <c r="AM2181" s="14"/>
      <c r="AN2181" s="12"/>
      <c r="AO2181" s="12"/>
      <c r="AP2181" s="12"/>
      <c r="AQ2181" s="143"/>
      <c r="AR2181" s="12"/>
      <c r="AS2181" s="12"/>
      <c r="AT2181" s="12"/>
      <c r="AU2181" s="12"/>
      <c r="AV2181" s="12"/>
      <c r="AW2181" s="12"/>
      <c r="AX2181" s="12"/>
      <c r="AY2181" s="12"/>
      <c r="AZ2181" s="12"/>
      <c r="BA2181" s="12"/>
      <c r="BB2181" s="14"/>
      <c r="BC2181" s="14"/>
      <c r="BD2181" s="15"/>
      <c r="BE2181" s="15"/>
      <c r="BF2181" s="15"/>
      <c r="BG2181" s="15"/>
      <c r="BH2181" s="15"/>
      <c r="BI2181" s="15"/>
      <c r="BJ2181" s="15"/>
      <c r="BK2181" s="15"/>
      <c r="BL2181" s="15"/>
      <c r="BM2181" s="15"/>
      <c r="BN2181" s="15"/>
      <c r="BO2181" s="15"/>
      <c r="BP2181" s="15"/>
      <c r="BQ2181" s="15"/>
      <c r="BR2181" s="15"/>
      <c r="BS2181" s="15"/>
      <c r="BT2181" s="15"/>
      <c r="BU2181" s="15"/>
      <c r="BV2181" s="15"/>
      <c r="BW2181" s="15"/>
      <c r="BX2181" s="15"/>
      <c r="BY2181" s="15"/>
      <c r="BZ2181" s="15"/>
      <c r="CA2181" s="15"/>
      <c r="CB2181" s="15"/>
      <c r="CC2181" s="15"/>
      <c r="CD2181" s="15"/>
      <c r="CE2181" s="15"/>
      <c r="CF2181" s="15"/>
      <c r="CG2181" s="15"/>
      <c r="CH2181" s="15"/>
      <c r="CI2181" s="15"/>
      <c r="CJ2181" s="15"/>
      <c r="CK2181" s="15"/>
      <c r="CL2181" s="15"/>
      <c r="CM2181" s="15"/>
      <c r="CN2181" s="15"/>
      <c r="CO2181" s="15"/>
      <c r="CP2181" s="15"/>
      <c r="CQ2181" s="15"/>
      <c r="CR2181" s="15"/>
      <c r="CS2181" s="15"/>
      <c r="CT2181" s="15"/>
      <c r="CU2181" s="15"/>
      <c r="CV2181" s="15"/>
      <c r="CW2181" s="15"/>
      <c r="CX2181" s="15"/>
      <c r="CY2181" s="15"/>
      <c r="CZ2181" s="15"/>
      <c r="DA2181" s="15"/>
      <c r="DB2181" s="15"/>
      <c r="DC2181" s="15"/>
      <c r="DD2181" s="15"/>
      <c r="DE2181" s="15"/>
      <c r="DF2181" s="15"/>
      <c r="DG2181" s="15"/>
      <c r="DH2181" s="15"/>
      <c r="DI2181" s="15"/>
      <c r="DJ2181" s="15"/>
      <c r="DK2181" s="15"/>
      <c r="DL2181" s="15"/>
      <c r="DM2181" s="13"/>
      <c r="DN2181" s="15"/>
      <c r="DO2181" s="15"/>
      <c r="DP2181" s="15"/>
      <c r="DQ2181" s="15"/>
      <c r="DR2181" s="15"/>
      <c r="DS2181" s="15"/>
      <c r="DT2181" s="15"/>
      <c r="DU2181" s="15"/>
      <c r="DV2181" s="15"/>
      <c r="DW2181" s="15"/>
      <c r="DX2181" s="15"/>
      <c r="DY2181" s="15"/>
      <c r="DZ2181" s="15"/>
      <c r="EA2181" s="15"/>
      <c r="EB2181" s="15"/>
      <c r="EC2181" s="15"/>
      <c r="ED2181" s="15"/>
    </row>
    <row r="2182" spans="1:134" x14ac:dyDescent="0.3">
      <c r="A2182" s="12"/>
      <c r="B2182" s="12"/>
      <c r="C2182" s="12"/>
      <c r="D2182" s="12"/>
      <c r="E2182" s="12"/>
      <c r="F2182" s="12"/>
      <c r="G2182" s="12"/>
      <c r="H2182" s="12"/>
      <c r="I2182" s="12"/>
      <c r="J2182" s="12"/>
      <c r="K2182" s="12"/>
      <c r="L2182" s="12"/>
      <c r="M2182" s="12"/>
      <c r="N2182" s="12"/>
      <c r="O2182" s="12"/>
      <c r="P2182" s="12"/>
      <c r="Q2182" s="12"/>
      <c r="R2182" s="12"/>
      <c r="S2182" s="12"/>
      <c r="T2182" s="12"/>
      <c r="U2182" s="12"/>
      <c r="V2182" s="12"/>
      <c r="W2182" s="12"/>
      <c r="X2182" s="12"/>
      <c r="Y2182" s="12"/>
      <c r="Z2182" s="12"/>
      <c r="AA2182" s="12"/>
      <c r="AB2182" s="12"/>
      <c r="AC2182" s="12"/>
      <c r="AD2182" s="12"/>
      <c r="AE2182" s="12"/>
      <c r="AF2182" s="12"/>
      <c r="AG2182" s="12"/>
      <c r="AH2182" s="12"/>
      <c r="AI2182" s="12"/>
      <c r="AJ2182" s="13"/>
      <c r="AK2182" s="12"/>
      <c r="AL2182" s="12"/>
      <c r="AM2182" s="14"/>
      <c r="AN2182" s="12"/>
      <c r="AO2182" s="12"/>
      <c r="AP2182" s="12"/>
      <c r="AQ2182" s="143"/>
      <c r="AR2182" s="12"/>
      <c r="AS2182" s="12"/>
      <c r="AT2182" s="12"/>
      <c r="AU2182" s="12"/>
      <c r="AV2182" s="12"/>
      <c r="AW2182" s="12"/>
      <c r="AX2182" s="12"/>
      <c r="AY2182" s="12"/>
      <c r="AZ2182" s="12"/>
      <c r="BA2182" s="12"/>
      <c r="BB2182" s="14"/>
      <c r="BC2182" s="14"/>
      <c r="BD2182" s="15"/>
      <c r="BE2182" s="15"/>
      <c r="BF2182" s="15"/>
      <c r="BG2182" s="15"/>
      <c r="BH2182" s="15"/>
      <c r="BI2182" s="15"/>
      <c r="BJ2182" s="15"/>
      <c r="BK2182" s="15"/>
      <c r="BL2182" s="15"/>
      <c r="BM2182" s="15"/>
      <c r="BN2182" s="15"/>
      <c r="BO2182" s="15"/>
      <c r="BP2182" s="15"/>
      <c r="BQ2182" s="15"/>
      <c r="BR2182" s="15"/>
      <c r="BS2182" s="15"/>
      <c r="BT2182" s="15"/>
      <c r="BU2182" s="15"/>
      <c r="BV2182" s="15"/>
      <c r="BW2182" s="15"/>
      <c r="BX2182" s="15"/>
      <c r="BY2182" s="15"/>
      <c r="BZ2182" s="15"/>
      <c r="CA2182" s="15"/>
      <c r="CB2182" s="15"/>
      <c r="CC2182" s="15"/>
      <c r="CD2182" s="15"/>
      <c r="CE2182" s="15"/>
      <c r="CF2182" s="15"/>
      <c r="CG2182" s="15"/>
      <c r="CH2182" s="15"/>
      <c r="CI2182" s="15"/>
      <c r="CJ2182" s="15"/>
      <c r="CK2182" s="15"/>
      <c r="CL2182" s="15"/>
      <c r="CM2182" s="15"/>
      <c r="CN2182" s="15"/>
      <c r="CO2182" s="15"/>
      <c r="CP2182" s="15"/>
      <c r="CQ2182" s="15"/>
      <c r="CR2182" s="15"/>
      <c r="CS2182" s="15"/>
      <c r="CT2182" s="15"/>
      <c r="CU2182" s="15"/>
      <c r="CV2182" s="15"/>
      <c r="CW2182" s="15"/>
      <c r="CX2182" s="15"/>
      <c r="CY2182" s="15"/>
      <c r="CZ2182" s="15"/>
      <c r="DA2182" s="15"/>
      <c r="DB2182" s="15"/>
      <c r="DC2182" s="15"/>
      <c r="DD2182" s="15"/>
      <c r="DE2182" s="15"/>
      <c r="DF2182" s="15"/>
      <c r="DG2182" s="15"/>
      <c r="DH2182" s="15"/>
      <c r="DI2182" s="15"/>
      <c r="DJ2182" s="15"/>
      <c r="DK2182" s="15"/>
      <c r="DL2182" s="15"/>
      <c r="DM2182" s="13"/>
      <c r="DN2182" s="15"/>
      <c r="DO2182" s="15"/>
      <c r="DP2182" s="15"/>
      <c r="DQ2182" s="15"/>
      <c r="DR2182" s="15"/>
      <c r="DS2182" s="15"/>
      <c r="DT2182" s="15"/>
      <c r="DU2182" s="15"/>
      <c r="DV2182" s="15"/>
      <c r="DW2182" s="15"/>
      <c r="DX2182" s="15"/>
      <c r="DY2182" s="15"/>
      <c r="DZ2182" s="15"/>
      <c r="EA2182" s="15"/>
      <c r="EB2182" s="15"/>
      <c r="EC2182" s="15"/>
      <c r="ED2182" s="15"/>
    </row>
    <row r="2183" spans="1:134" x14ac:dyDescent="0.3">
      <c r="A2183" s="12"/>
      <c r="B2183" s="12"/>
      <c r="C2183" s="12"/>
      <c r="D2183" s="12"/>
      <c r="E2183" s="12"/>
      <c r="F2183" s="12"/>
      <c r="G2183" s="12"/>
      <c r="H2183" s="12"/>
      <c r="I2183" s="12"/>
      <c r="J2183" s="12"/>
      <c r="K2183" s="12"/>
      <c r="L2183" s="12"/>
      <c r="M2183" s="12"/>
      <c r="N2183" s="12"/>
      <c r="O2183" s="12"/>
      <c r="P2183" s="12"/>
      <c r="Q2183" s="12"/>
      <c r="R2183" s="12"/>
      <c r="S2183" s="12"/>
      <c r="T2183" s="12"/>
      <c r="U2183" s="12"/>
      <c r="V2183" s="12"/>
      <c r="W2183" s="12"/>
      <c r="X2183" s="12"/>
      <c r="Y2183" s="12"/>
      <c r="Z2183" s="12"/>
      <c r="AA2183" s="12"/>
      <c r="AB2183" s="12"/>
      <c r="AC2183" s="12"/>
      <c r="AD2183" s="12"/>
      <c r="AE2183" s="12"/>
      <c r="AF2183" s="12"/>
      <c r="AG2183" s="12"/>
      <c r="AH2183" s="12"/>
      <c r="AI2183" s="12"/>
      <c r="AJ2183" s="13"/>
      <c r="AK2183" s="12"/>
      <c r="AL2183" s="12"/>
      <c r="AM2183" s="14"/>
      <c r="AN2183" s="12"/>
      <c r="AO2183" s="12"/>
      <c r="AP2183" s="12"/>
      <c r="AQ2183" s="143"/>
      <c r="AR2183" s="12"/>
      <c r="AS2183" s="12"/>
      <c r="AT2183" s="12"/>
      <c r="AU2183" s="12"/>
      <c r="AV2183" s="12"/>
      <c r="AW2183" s="12"/>
      <c r="AX2183" s="12"/>
      <c r="AY2183" s="12"/>
      <c r="AZ2183" s="12"/>
      <c r="BA2183" s="12"/>
      <c r="BB2183" s="14"/>
      <c r="BC2183" s="14"/>
      <c r="BD2183" s="15"/>
      <c r="BE2183" s="15"/>
      <c r="BF2183" s="15"/>
      <c r="BG2183" s="15"/>
      <c r="BH2183" s="15"/>
      <c r="BI2183" s="15"/>
      <c r="BJ2183" s="15"/>
      <c r="BK2183" s="15"/>
      <c r="BL2183" s="15"/>
      <c r="BM2183" s="15"/>
      <c r="BN2183" s="15"/>
      <c r="BO2183" s="15"/>
      <c r="BP2183" s="15"/>
      <c r="BQ2183" s="15"/>
      <c r="BR2183" s="15"/>
      <c r="BS2183" s="15"/>
      <c r="BT2183" s="15"/>
      <c r="BU2183" s="15"/>
      <c r="BV2183" s="15"/>
      <c r="BW2183" s="15"/>
      <c r="BX2183" s="15"/>
      <c r="BY2183" s="15"/>
      <c r="BZ2183" s="15"/>
      <c r="CA2183" s="15"/>
      <c r="CB2183" s="15"/>
      <c r="CC2183" s="15"/>
      <c r="CD2183" s="15"/>
      <c r="CE2183" s="15"/>
      <c r="CF2183" s="15"/>
      <c r="CG2183" s="15"/>
      <c r="CH2183" s="15"/>
      <c r="CI2183" s="15"/>
      <c r="CJ2183" s="15"/>
      <c r="CK2183" s="15"/>
      <c r="CL2183" s="15"/>
      <c r="CM2183" s="15"/>
      <c r="CN2183" s="15"/>
      <c r="CO2183" s="15"/>
      <c r="CP2183" s="15"/>
      <c r="CQ2183" s="15"/>
      <c r="CR2183" s="15"/>
      <c r="CS2183" s="15"/>
      <c r="CT2183" s="15"/>
      <c r="CU2183" s="15"/>
      <c r="CV2183" s="15"/>
      <c r="CW2183" s="15"/>
      <c r="CX2183" s="15"/>
      <c r="CY2183" s="15"/>
      <c r="CZ2183" s="15"/>
      <c r="DA2183" s="15"/>
      <c r="DB2183" s="15"/>
      <c r="DC2183" s="15"/>
      <c r="DD2183" s="15"/>
      <c r="DE2183" s="15"/>
      <c r="DF2183" s="15"/>
      <c r="DG2183" s="15"/>
      <c r="DH2183" s="15"/>
      <c r="DI2183" s="15"/>
      <c r="DJ2183" s="15"/>
      <c r="DK2183" s="15"/>
      <c r="DL2183" s="15"/>
      <c r="DM2183" s="13"/>
      <c r="DN2183" s="15"/>
      <c r="DO2183" s="15"/>
      <c r="DP2183" s="15"/>
      <c r="DQ2183" s="15"/>
      <c r="DR2183" s="15"/>
      <c r="DS2183" s="15"/>
      <c r="DT2183" s="15"/>
      <c r="DU2183" s="15"/>
      <c r="DV2183" s="15"/>
      <c r="DW2183" s="15"/>
      <c r="DX2183" s="15"/>
      <c r="DY2183" s="15"/>
      <c r="DZ2183" s="15"/>
      <c r="EA2183" s="15"/>
      <c r="EB2183" s="15"/>
      <c r="EC2183" s="15"/>
      <c r="ED2183" s="15"/>
    </row>
    <row r="2184" spans="1:134" x14ac:dyDescent="0.3">
      <c r="A2184" s="12"/>
      <c r="B2184" s="12"/>
      <c r="C2184" s="12"/>
      <c r="D2184" s="12"/>
      <c r="E2184" s="12"/>
      <c r="F2184" s="12"/>
      <c r="G2184" s="12"/>
      <c r="H2184" s="12"/>
      <c r="I2184" s="12"/>
      <c r="J2184" s="12"/>
      <c r="K2184" s="12"/>
      <c r="L2184" s="12"/>
      <c r="M2184" s="12"/>
      <c r="N2184" s="12"/>
      <c r="O2184" s="12"/>
      <c r="P2184" s="12"/>
      <c r="Q2184" s="12"/>
      <c r="R2184" s="12"/>
      <c r="S2184" s="12"/>
      <c r="T2184" s="12"/>
      <c r="U2184" s="12"/>
      <c r="V2184" s="12"/>
      <c r="W2184" s="12"/>
      <c r="X2184" s="12"/>
      <c r="Y2184" s="12"/>
      <c r="Z2184" s="12"/>
      <c r="AA2184" s="12"/>
      <c r="AB2184" s="12"/>
      <c r="AC2184" s="12"/>
      <c r="AD2184" s="12"/>
      <c r="AE2184" s="12"/>
      <c r="AF2184" s="12"/>
      <c r="AG2184" s="12"/>
      <c r="AH2184" s="12"/>
      <c r="AI2184" s="12"/>
      <c r="AJ2184" s="13"/>
      <c r="AK2184" s="12"/>
      <c r="AL2184" s="12"/>
      <c r="AM2184" s="14"/>
      <c r="AN2184" s="12"/>
      <c r="AO2184" s="12"/>
      <c r="AP2184" s="12"/>
      <c r="AQ2184" s="143"/>
      <c r="AR2184" s="12"/>
      <c r="AS2184" s="12"/>
      <c r="AT2184" s="12"/>
      <c r="AU2184" s="12"/>
      <c r="AV2184" s="12"/>
      <c r="AW2184" s="12"/>
      <c r="AX2184" s="12"/>
      <c r="AY2184" s="12"/>
      <c r="AZ2184" s="12"/>
      <c r="BA2184" s="12"/>
      <c r="BB2184" s="14"/>
      <c r="BC2184" s="14"/>
      <c r="BD2184" s="15"/>
      <c r="BE2184" s="15"/>
      <c r="BF2184" s="15"/>
      <c r="BG2184" s="15"/>
      <c r="BH2184" s="15"/>
      <c r="BI2184" s="15"/>
      <c r="BJ2184" s="15"/>
      <c r="BK2184" s="15"/>
      <c r="BL2184" s="15"/>
      <c r="BM2184" s="15"/>
      <c r="BN2184" s="15"/>
      <c r="BO2184" s="15"/>
      <c r="BP2184" s="15"/>
      <c r="BQ2184" s="15"/>
      <c r="BR2184" s="15"/>
      <c r="BS2184" s="15"/>
      <c r="BT2184" s="15"/>
      <c r="BU2184" s="15"/>
      <c r="BV2184" s="15"/>
      <c r="BW2184" s="15"/>
      <c r="BX2184" s="15"/>
      <c r="BY2184" s="15"/>
      <c r="BZ2184" s="15"/>
      <c r="CA2184" s="15"/>
      <c r="CB2184" s="15"/>
      <c r="CC2184" s="15"/>
      <c r="CD2184" s="15"/>
      <c r="CE2184" s="15"/>
      <c r="CF2184" s="15"/>
      <c r="CG2184" s="15"/>
      <c r="CH2184" s="15"/>
      <c r="CI2184" s="15"/>
      <c r="CJ2184" s="15"/>
      <c r="CK2184" s="15"/>
      <c r="CL2184" s="15"/>
      <c r="CM2184" s="15"/>
      <c r="CN2184" s="15"/>
      <c r="CO2184" s="15"/>
      <c r="CP2184" s="15"/>
      <c r="CQ2184" s="15"/>
      <c r="CR2184" s="15"/>
      <c r="CS2184" s="15"/>
      <c r="CT2184" s="15"/>
      <c r="CU2184" s="15"/>
      <c r="CV2184" s="15"/>
      <c r="CW2184" s="15"/>
      <c r="CX2184" s="15"/>
      <c r="CY2184" s="15"/>
      <c r="CZ2184" s="15"/>
      <c r="DA2184" s="15"/>
      <c r="DB2184" s="15"/>
      <c r="DC2184" s="15"/>
      <c r="DD2184" s="15"/>
      <c r="DE2184" s="15"/>
      <c r="DF2184" s="15"/>
      <c r="DG2184" s="15"/>
      <c r="DH2184" s="15"/>
      <c r="DI2184" s="15"/>
      <c r="DJ2184" s="15"/>
      <c r="DK2184" s="15"/>
      <c r="DL2184" s="15"/>
      <c r="DM2184" s="13"/>
      <c r="DN2184" s="15"/>
      <c r="DO2184" s="15"/>
      <c r="DP2184" s="15"/>
      <c r="DQ2184" s="15"/>
      <c r="DR2184" s="15"/>
      <c r="DS2184" s="15"/>
      <c r="DT2184" s="15"/>
      <c r="DU2184" s="15"/>
      <c r="DV2184" s="15"/>
      <c r="DW2184" s="15"/>
      <c r="DX2184" s="15"/>
      <c r="DY2184" s="15"/>
      <c r="DZ2184" s="15"/>
      <c r="EA2184" s="15"/>
      <c r="EB2184" s="15"/>
      <c r="EC2184" s="15"/>
      <c r="ED2184" s="15"/>
    </row>
    <row r="2185" spans="1:134" x14ac:dyDescent="0.3">
      <c r="A2185" s="12"/>
      <c r="B2185" s="12"/>
      <c r="C2185" s="12"/>
      <c r="D2185" s="12"/>
      <c r="E2185" s="12"/>
      <c r="F2185" s="12"/>
      <c r="G2185" s="12"/>
      <c r="H2185" s="12"/>
      <c r="I2185" s="12"/>
      <c r="J2185" s="12"/>
      <c r="K2185" s="12"/>
      <c r="L2185" s="12"/>
      <c r="M2185" s="12"/>
      <c r="N2185" s="12"/>
      <c r="O2185" s="12"/>
      <c r="P2185" s="12"/>
      <c r="Q2185" s="12"/>
      <c r="R2185" s="12"/>
      <c r="S2185" s="12"/>
      <c r="T2185" s="12"/>
      <c r="U2185" s="12"/>
      <c r="V2185" s="12"/>
      <c r="W2185" s="12"/>
      <c r="X2185" s="12"/>
      <c r="Y2185" s="12"/>
      <c r="Z2185" s="12"/>
      <c r="AA2185" s="12"/>
      <c r="AB2185" s="12"/>
      <c r="AC2185" s="12"/>
      <c r="AD2185" s="12"/>
      <c r="AE2185" s="12"/>
      <c r="AF2185" s="12"/>
      <c r="AG2185" s="12"/>
      <c r="AH2185" s="12"/>
      <c r="AI2185" s="12"/>
      <c r="AJ2185" s="13"/>
      <c r="AK2185" s="12"/>
      <c r="AL2185" s="12"/>
      <c r="AM2185" s="14"/>
      <c r="AN2185" s="12"/>
      <c r="AO2185" s="12"/>
      <c r="AP2185" s="12"/>
      <c r="AQ2185" s="143"/>
      <c r="AR2185" s="12"/>
      <c r="AS2185" s="12"/>
      <c r="AT2185" s="12"/>
      <c r="AU2185" s="12"/>
      <c r="AV2185" s="12"/>
      <c r="AW2185" s="12"/>
      <c r="AX2185" s="12"/>
      <c r="AY2185" s="12"/>
      <c r="AZ2185" s="12"/>
      <c r="BA2185" s="12"/>
      <c r="BB2185" s="14"/>
      <c r="BC2185" s="14"/>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5"/>
      <c r="CE2185" s="15"/>
      <c r="CF2185" s="15"/>
      <c r="CG2185" s="15"/>
      <c r="CH2185" s="15"/>
      <c r="CI2185" s="15"/>
      <c r="CJ2185" s="15"/>
      <c r="CK2185" s="15"/>
      <c r="CL2185" s="15"/>
      <c r="CM2185" s="15"/>
      <c r="CN2185" s="15"/>
      <c r="CO2185" s="15"/>
      <c r="CP2185" s="15"/>
      <c r="CQ2185" s="15"/>
      <c r="CR2185" s="15"/>
      <c r="CS2185" s="15"/>
      <c r="CT2185" s="15"/>
      <c r="CU2185" s="15"/>
      <c r="CV2185" s="15"/>
      <c r="CW2185" s="15"/>
      <c r="CX2185" s="15"/>
      <c r="CY2185" s="15"/>
      <c r="CZ2185" s="15"/>
      <c r="DA2185" s="15"/>
      <c r="DB2185" s="15"/>
      <c r="DC2185" s="15"/>
      <c r="DD2185" s="15"/>
      <c r="DE2185" s="15"/>
      <c r="DF2185" s="15"/>
      <c r="DG2185" s="15"/>
      <c r="DH2185" s="15"/>
      <c r="DI2185" s="15"/>
      <c r="DJ2185" s="15"/>
      <c r="DK2185" s="15"/>
      <c r="DL2185" s="15"/>
      <c r="DM2185" s="13"/>
      <c r="DN2185" s="15"/>
      <c r="DO2185" s="15"/>
      <c r="DP2185" s="15"/>
      <c r="DQ2185" s="15"/>
      <c r="DR2185" s="15"/>
      <c r="DS2185" s="15"/>
      <c r="DT2185" s="15"/>
      <c r="DU2185" s="15"/>
      <c r="DV2185" s="15"/>
      <c r="DW2185" s="15"/>
      <c r="DX2185" s="15"/>
      <c r="DY2185" s="15"/>
      <c r="DZ2185" s="15"/>
      <c r="EA2185" s="15"/>
      <c r="EB2185" s="15"/>
      <c r="EC2185" s="15"/>
      <c r="ED2185" s="15"/>
    </row>
    <row r="2186" spans="1:134" x14ac:dyDescent="0.3">
      <c r="A2186" s="12"/>
      <c r="B2186" s="12"/>
      <c r="C2186" s="12"/>
      <c r="D2186" s="12"/>
      <c r="E2186" s="12"/>
      <c r="F2186" s="12"/>
      <c r="G2186" s="12"/>
      <c r="H2186" s="12"/>
      <c r="I2186" s="12"/>
      <c r="J2186" s="12"/>
      <c r="K2186" s="12"/>
      <c r="L2186" s="12"/>
      <c r="M2186" s="12"/>
      <c r="N2186" s="12"/>
      <c r="O2186" s="12"/>
      <c r="P2186" s="12"/>
      <c r="Q2186" s="12"/>
      <c r="R2186" s="12"/>
      <c r="S2186" s="12"/>
      <c r="T2186" s="12"/>
      <c r="U2186" s="12"/>
      <c r="V2186" s="12"/>
      <c r="W2186" s="12"/>
      <c r="X2186" s="12"/>
      <c r="Y2186" s="12"/>
      <c r="Z2186" s="12"/>
      <c r="AA2186" s="12"/>
      <c r="AB2186" s="12"/>
      <c r="AC2186" s="12"/>
      <c r="AD2186" s="12"/>
      <c r="AE2186" s="12"/>
      <c r="AF2186" s="12"/>
      <c r="AG2186" s="12"/>
      <c r="AH2186" s="12"/>
      <c r="AI2186" s="12"/>
      <c r="AJ2186" s="13"/>
      <c r="AK2186" s="12"/>
      <c r="AL2186" s="12"/>
      <c r="AM2186" s="14"/>
      <c r="AN2186" s="12"/>
      <c r="AO2186" s="12"/>
      <c r="AP2186" s="12"/>
      <c r="AQ2186" s="143"/>
      <c r="AR2186" s="12"/>
      <c r="AS2186" s="12"/>
      <c r="AT2186" s="12"/>
      <c r="AU2186" s="12"/>
      <c r="AV2186" s="12"/>
      <c r="AW2186" s="12"/>
      <c r="AX2186" s="12"/>
      <c r="AY2186" s="12"/>
      <c r="AZ2186" s="12"/>
      <c r="BA2186" s="12"/>
      <c r="BB2186" s="14"/>
      <c r="BC2186" s="14"/>
      <c r="BD2186" s="15"/>
      <c r="BE2186" s="15"/>
      <c r="BF2186" s="15"/>
      <c r="BG2186" s="15"/>
      <c r="BH2186" s="15"/>
      <c r="BI2186" s="15"/>
      <c r="BJ2186" s="15"/>
      <c r="BK2186" s="15"/>
      <c r="BL2186" s="15"/>
      <c r="BM2186" s="15"/>
      <c r="BN2186" s="15"/>
      <c r="BO2186" s="15"/>
      <c r="BP2186" s="15"/>
      <c r="BQ2186" s="15"/>
      <c r="BR2186" s="15"/>
      <c r="BS2186" s="15"/>
      <c r="BT2186" s="15"/>
      <c r="BU2186" s="15"/>
      <c r="BV2186" s="15"/>
      <c r="BW2186" s="15"/>
      <c r="BX2186" s="15"/>
      <c r="BY2186" s="15"/>
      <c r="BZ2186" s="15"/>
      <c r="CA2186" s="15"/>
      <c r="CB2186" s="15"/>
      <c r="CC2186" s="15"/>
      <c r="CD2186" s="15"/>
      <c r="CE2186" s="15"/>
      <c r="CF2186" s="15"/>
      <c r="CG2186" s="15"/>
      <c r="CH2186" s="15"/>
      <c r="CI2186" s="15"/>
      <c r="CJ2186" s="15"/>
      <c r="CK2186" s="15"/>
      <c r="CL2186" s="15"/>
      <c r="CM2186" s="15"/>
      <c r="CN2186" s="15"/>
      <c r="CO2186" s="15"/>
      <c r="CP2186" s="15"/>
      <c r="CQ2186" s="15"/>
      <c r="CR2186" s="15"/>
      <c r="CS2186" s="15"/>
      <c r="CT2186" s="15"/>
      <c r="CU2186" s="15"/>
      <c r="CV2186" s="15"/>
      <c r="CW2186" s="15"/>
      <c r="CX2186" s="15"/>
      <c r="CY2186" s="15"/>
      <c r="CZ2186" s="15"/>
      <c r="DA2186" s="15"/>
      <c r="DB2186" s="15"/>
      <c r="DC2186" s="15"/>
      <c r="DD2186" s="15"/>
      <c r="DE2186" s="15"/>
      <c r="DF2186" s="15"/>
      <c r="DG2186" s="15"/>
      <c r="DH2186" s="15"/>
      <c r="DI2186" s="15"/>
      <c r="DJ2186" s="15"/>
      <c r="DK2186" s="15"/>
      <c r="DL2186" s="15"/>
      <c r="DM2186" s="13"/>
      <c r="DN2186" s="15"/>
      <c r="DO2186" s="15"/>
      <c r="DP2186" s="15"/>
      <c r="DQ2186" s="15"/>
      <c r="DR2186" s="15"/>
      <c r="DS2186" s="15"/>
      <c r="DT2186" s="15"/>
      <c r="DU2186" s="15"/>
      <c r="DV2186" s="15"/>
      <c r="DW2186" s="15"/>
      <c r="DX2186" s="15"/>
      <c r="DY2186" s="15"/>
      <c r="DZ2186" s="15"/>
      <c r="EA2186" s="15"/>
      <c r="EB2186" s="15"/>
      <c r="EC2186" s="15"/>
      <c r="ED2186" s="15"/>
    </row>
    <row r="2187" spans="1:134" x14ac:dyDescent="0.3">
      <c r="A2187" s="12"/>
      <c r="B2187" s="12"/>
      <c r="C2187" s="12"/>
      <c r="D2187" s="12"/>
      <c r="E2187" s="12"/>
      <c r="F2187" s="12"/>
      <c r="G2187" s="12"/>
      <c r="H2187" s="12"/>
      <c r="I2187" s="12"/>
      <c r="J2187" s="12"/>
      <c r="K2187" s="12"/>
      <c r="L2187" s="12"/>
      <c r="M2187" s="12"/>
      <c r="N2187" s="12"/>
      <c r="O2187" s="12"/>
      <c r="P2187" s="12"/>
      <c r="Q2187" s="12"/>
      <c r="R2187" s="12"/>
      <c r="S2187" s="12"/>
      <c r="T2187" s="12"/>
      <c r="U2187" s="12"/>
      <c r="V2187" s="12"/>
      <c r="W2187" s="12"/>
      <c r="X2187" s="12"/>
      <c r="Y2187" s="12"/>
      <c r="Z2187" s="12"/>
      <c r="AA2187" s="12"/>
      <c r="AB2187" s="12"/>
      <c r="AC2187" s="12"/>
      <c r="AD2187" s="12"/>
      <c r="AE2187" s="12"/>
      <c r="AF2187" s="12"/>
      <c r="AG2187" s="12"/>
      <c r="AH2187" s="12"/>
      <c r="AI2187" s="12"/>
      <c r="AJ2187" s="13"/>
      <c r="AK2187" s="12"/>
      <c r="AL2187" s="12"/>
      <c r="AM2187" s="14"/>
      <c r="AN2187" s="12"/>
      <c r="AO2187" s="12"/>
      <c r="AP2187" s="12"/>
      <c r="AQ2187" s="143"/>
      <c r="AR2187" s="12"/>
      <c r="AS2187" s="12"/>
      <c r="AT2187" s="12"/>
      <c r="AU2187" s="12"/>
      <c r="AV2187" s="12"/>
      <c r="AW2187" s="12"/>
      <c r="AX2187" s="12"/>
      <c r="AY2187" s="12"/>
      <c r="AZ2187" s="12"/>
      <c r="BA2187" s="12"/>
      <c r="BB2187" s="14"/>
      <c r="BC2187" s="14"/>
      <c r="BD2187" s="15"/>
      <c r="BE2187" s="15"/>
      <c r="BF2187" s="15"/>
      <c r="BG2187" s="15"/>
      <c r="BH2187" s="15"/>
      <c r="BI2187" s="15"/>
      <c r="BJ2187" s="15"/>
      <c r="BK2187" s="15"/>
      <c r="BL2187" s="15"/>
      <c r="BM2187" s="15"/>
      <c r="BN2187" s="15"/>
      <c r="BO2187" s="15"/>
      <c r="BP2187" s="15"/>
      <c r="BQ2187" s="15"/>
      <c r="BR2187" s="15"/>
      <c r="BS2187" s="15"/>
      <c r="BT2187" s="15"/>
      <c r="BU2187" s="15"/>
      <c r="BV2187" s="15"/>
      <c r="BW2187" s="15"/>
      <c r="BX2187" s="15"/>
      <c r="BY2187" s="15"/>
      <c r="BZ2187" s="15"/>
      <c r="CA2187" s="15"/>
      <c r="CB2187" s="15"/>
      <c r="CC2187" s="15"/>
      <c r="CD2187" s="15"/>
      <c r="CE2187" s="15"/>
      <c r="CF2187" s="15"/>
      <c r="CG2187" s="15"/>
      <c r="CH2187" s="15"/>
      <c r="CI2187" s="15"/>
      <c r="CJ2187" s="15"/>
      <c r="CK2187" s="15"/>
      <c r="CL2187" s="15"/>
      <c r="CM2187" s="15"/>
      <c r="CN2187" s="15"/>
      <c r="CO2187" s="15"/>
      <c r="CP2187" s="15"/>
      <c r="CQ2187" s="15"/>
      <c r="CR2187" s="15"/>
      <c r="CS2187" s="15"/>
      <c r="CT2187" s="15"/>
      <c r="CU2187" s="15"/>
      <c r="CV2187" s="15"/>
      <c r="CW2187" s="15"/>
      <c r="CX2187" s="15"/>
      <c r="CY2187" s="15"/>
      <c r="CZ2187" s="15"/>
      <c r="DA2187" s="15"/>
      <c r="DB2187" s="15"/>
      <c r="DC2187" s="15"/>
      <c r="DD2187" s="15"/>
      <c r="DE2187" s="15"/>
      <c r="DF2187" s="15"/>
      <c r="DG2187" s="15"/>
      <c r="DH2187" s="15"/>
      <c r="DI2187" s="15"/>
      <c r="DJ2187" s="15"/>
      <c r="DK2187" s="15"/>
      <c r="DL2187" s="15"/>
      <c r="DM2187" s="13"/>
      <c r="DN2187" s="15"/>
      <c r="DO2187" s="15"/>
      <c r="DP2187" s="15"/>
      <c r="DQ2187" s="15"/>
      <c r="DR2187" s="15"/>
      <c r="DS2187" s="15"/>
      <c r="DT2187" s="15"/>
      <c r="DU2187" s="15"/>
      <c r="DV2187" s="15"/>
      <c r="DW2187" s="15"/>
      <c r="DX2187" s="15"/>
      <c r="DY2187" s="15"/>
      <c r="DZ2187" s="15"/>
      <c r="EA2187" s="15"/>
      <c r="EB2187" s="15"/>
      <c r="EC2187" s="15"/>
      <c r="ED2187" s="15"/>
    </row>
    <row r="2188" spans="1:134" x14ac:dyDescent="0.3">
      <c r="A2188" s="12"/>
      <c r="B2188" s="12"/>
      <c r="C2188" s="12"/>
      <c r="D2188" s="12"/>
      <c r="E2188" s="12"/>
      <c r="F2188" s="12"/>
      <c r="G2188" s="12"/>
      <c r="H2188" s="12"/>
      <c r="I2188" s="12"/>
      <c r="J2188" s="12"/>
      <c r="K2188" s="12"/>
      <c r="L2188" s="12"/>
      <c r="M2188" s="12"/>
      <c r="N2188" s="12"/>
      <c r="O2188" s="12"/>
      <c r="P2188" s="12"/>
      <c r="Q2188" s="12"/>
      <c r="R2188" s="12"/>
      <c r="S2188" s="12"/>
      <c r="T2188" s="12"/>
      <c r="U2188" s="12"/>
      <c r="V2188" s="12"/>
      <c r="W2188" s="12"/>
      <c r="X2188" s="12"/>
      <c r="Y2188" s="12"/>
      <c r="Z2188" s="12"/>
      <c r="AA2188" s="12"/>
      <c r="AB2188" s="12"/>
      <c r="AC2188" s="12"/>
      <c r="AD2188" s="12"/>
      <c r="AE2188" s="12"/>
      <c r="AF2188" s="12"/>
      <c r="AG2188" s="12"/>
      <c r="AH2188" s="12"/>
      <c r="AI2188" s="12"/>
      <c r="AJ2188" s="13"/>
      <c r="AK2188" s="12"/>
      <c r="AL2188" s="12"/>
      <c r="AM2188" s="14"/>
      <c r="AN2188" s="12"/>
      <c r="AO2188" s="12"/>
      <c r="AP2188" s="12"/>
      <c r="AQ2188" s="143"/>
      <c r="AR2188" s="12"/>
      <c r="AS2188" s="12"/>
      <c r="AT2188" s="12"/>
      <c r="AU2188" s="12"/>
      <c r="AV2188" s="12"/>
      <c r="AW2188" s="12"/>
      <c r="AX2188" s="12"/>
      <c r="AY2188" s="12"/>
      <c r="AZ2188" s="12"/>
      <c r="BA2188" s="12"/>
      <c r="BB2188" s="14"/>
      <c r="BC2188" s="14"/>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5"/>
      <c r="CE2188" s="15"/>
      <c r="CF2188" s="15"/>
      <c r="CG2188" s="15"/>
      <c r="CH2188" s="15"/>
      <c r="CI2188" s="15"/>
      <c r="CJ2188" s="15"/>
      <c r="CK2188" s="15"/>
      <c r="CL2188" s="15"/>
      <c r="CM2188" s="15"/>
      <c r="CN2188" s="15"/>
      <c r="CO2188" s="15"/>
      <c r="CP2188" s="15"/>
      <c r="CQ2188" s="15"/>
      <c r="CR2188" s="15"/>
      <c r="CS2188" s="15"/>
      <c r="CT2188" s="15"/>
      <c r="CU2188" s="15"/>
      <c r="CV2188" s="15"/>
      <c r="CW2188" s="15"/>
      <c r="CX2188" s="15"/>
      <c r="CY2188" s="15"/>
      <c r="CZ2188" s="15"/>
      <c r="DA2188" s="15"/>
      <c r="DB2188" s="15"/>
      <c r="DC2188" s="15"/>
      <c r="DD2188" s="15"/>
      <c r="DE2188" s="15"/>
      <c r="DF2188" s="15"/>
      <c r="DG2188" s="15"/>
      <c r="DH2188" s="15"/>
      <c r="DI2188" s="15"/>
      <c r="DJ2188" s="15"/>
      <c r="DK2188" s="15"/>
      <c r="DL2188" s="15"/>
      <c r="DM2188" s="13"/>
      <c r="DN2188" s="15"/>
      <c r="DO2188" s="15"/>
      <c r="DP2188" s="15"/>
      <c r="DQ2188" s="15"/>
      <c r="DR2188" s="15"/>
      <c r="DS2188" s="15"/>
      <c r="DT2188" s="15"/>
      <c r="DU2188" s="15"/>
      <c r="DV2188" s="15"/>
      <c r="DW2188" s="15"/>
      <c r="DX2188" s="15"/>
      <c r="DY2188" s="15"/>
      <c r="DZ2188" s="15"/>
      <c r="EA2188" s="15"/>
      <c r="EB2188" s="15"/>
      <c r="EC2188" s="15"/>
      <c r="ED2188" s="15"/>
    </row>
    <row r="2189" spans="1:134" x14ac:dyDescent="0.3">
      <c r="A2189" s="12"/>
      <c r="B2189" s="12"/>
      <c r="C2189" s="12"/>
      <c r="D2189" s="12"/>
      <c r="E2189" s="12"/>
      <c r="F2189" s="12"/>
      <c r="G2189" s="12"/>
      <c r="H2189" s="12"/>
      <c r="I2189" s="12"/>
      <c r="J2189" s="12"/>
      <c r="K2189" s="12"/>
      <c r="L2189" s="12"/>
      <c r="M2189" s="12"/>
      <c r="N2189" s="12"/>
      <c r="O2189" s="12"/>
      <c r="P2189" s="12"/>
      <c r="Q2189" s="12"/>
      <c r="R2189" s="12"/>
      <c r="S2189" s="12"/>
      <c r="T2189" s="12"/>
      <c r="U2189" s="12"/>
      <c r="V2189" s="12"/>
      <c r="W2189" s="12"/>
      <c r="X2189" s="12"/>
      <c r="Y2189" s="12"/>
      <c r="Z2189" s="12"/>
      <c r="AA2189" s="12"/>
      <c r="AB2189" s="12"/>
      <c r="AC2189" s="12"/>
      <c r="AD2189" s="12"/>
      <c r="AE2189" s="12"/>
      <c r="AF2189" s="12"/>
      <c r="AG2189" s="12"/>
      <c r="AH2189" s="12"/>
      <c r="AI2189" s="12"/>
      <c r="AJ2189" s="13"/>
      <c r="AK2189" s="12"/>
      <c r="AL2189" s="12"/>
      <c r="AM2189" s="14"/>
      <c r="AN2189" s="12"/>
      <c r="AO2189" s="12"/>
      <c r="AP2189" s="12"/>
      <c r="AQ2189" s="143"/>
      <c r="AR2189" s="12"/>
      <c r="AS2189" s="12"/>
      <c r="AT2189" s="12"/>
      <c r="AU2189" s="12"/>
      <c r="AV2189" s="12"/>
      <c r="AW2189" s="12"/>
      <c r="AX2189" s="12"/>
      <c r="AY2189" s="12"/>
      <c r="AZ2189" s="12"/>
      <c r="BA2189" s="12"/>
      <c r="BB2189" s="14"/>
      <c r="BC2189" s="14"/>
      <c r="BD2189" s="15"/>
      <c r="BE2189" s="15"/>
      <c r="BF2189" s="15"/>
      <c r="BG2189" s="15"/>
      <c r="BH2189" s="15"/>
      <c r="BI2189" s="15"/>
      <c r="BJ2189" s="15"/>
      <c r="BK2189" s="15"/>
      <c r="BL2189" s="15"/>
      <c r="BM2189" s="15"/>
      <c r="BN2189" s="15"/>
      <c r="BO2189" s="15"/>
      <c r="BP2189" s="15"/>
      <c r="BQ2189" s="15"/>
      <c r="BR2189" s="15"/>
      <c r="BS2189" s="15"/>
      <c r="BT2189" s="15"/>
      <c r="BU2189" s="15"/>
      <c r="BV2189" s="15"/>
      <c r="BW2189" s="15"/>
      <c r="BX2189" s="15"/>
      <c r="BY2189" s="15"/>
      <c r="BZ2189" s="15"/>
      <c r="CA2189" s="15"/>
      <c r="CB2189" s="15"/>
      <c r="CC2189" s="15"/>
      <c r="CD2189" s="15"/>
      <c r="CE2189" s="15"/>
      <c r="CF2189" s="15"/>
      <c r="CG2189" s="15"/>
      <c r="CH2189" s="15"/>
      <c r="CI2189" s="15"/>
      <c r="CJ2189" s="15"/>
      <c r="CK2189" s="15"/>
      <c r="CL2189" s="15"/>
      <c r="CM2189" s="15"/>
      <c r="CN2189" s="15"/>
      <c r="CO2189" s="15"/>
      <c r="CP2189" s="15"/>
      <c r="CQ2189" s="15"/>
      <c r="CR2189" s="15"/>
      <c r="CS2189" s="15"/>
      <c r="CT2189" s="15"/>
      <c r="CU2189" s="15"/>
      <c r="CV2189" s="15"/>
      <c r="CW2189" s="15"/>
      <c r="CX2189" s="15"/>
      <c r="CY2189" s="15"/>
      <c r="CZ2189" s="15"/>
      <c r="DA2189" s="15"/>
      <c r="DB2189" s="15"/>
      <c r="DC2189" s="15"/>
      <c r="DD2189" s="15"/>
      <c r="DE2189" s="15"/>
      <c r="DF2189" s="15"/>
      <c r="DG2189" s="15"/>
      <c r="DH2189" s="15"/>
      <c r="DI2189" s="15"/>
      <c r="DJ2189" s="15"/>
      <c r="DK2189" s="15"/>
      <c r="DL2189" s="15"/>
      <c r="DM2189" s="13"/>
      <c r="DN2189" s="15"/>
      <c r="DO2189" s="15"/>
      <c r="DP2189" s="15"/>
      <c r="DQ2189" s="15"/>
      <c r="DR2189" s="15"/>
      <c r="DS2189" s="15"/>
      <c r="DT2189" s="15"/>
      <c r="DU2189" s="15"/>
      <c r="DV2189" s="15"/>
      <c r="DW2189" s="15"/>
      <c r="DX2189" s="15"/>
      <c r="DY2189" s="15"/>
      <c r="DZ2189" s="15"/>
      <c r="EA2189" s="15"/>
      <c r="EB2189" s="15"/>
      <c r="EC2189" s="15"/>
      <c r="ED2189" s="15"/>
    </row>
    <row r="2190" spans="1:134" x14ac:dyDescent="0.3">
      <c r="A2190" s="12"/>
      <c r="B2190" s="12"/>
      <c r="C2190" s="12"/>
      <c r="D2190" s="12"/>
      <c r="E2190" s="12"/>
      <c r="F2190" s="12"/>
      <c r="G2190" s="12"/>
      <c r="H2190" s="12"/>
      <c r="I2190" s="12"/>
      <c r="J2190" s="12"/>
      <c r="K2190" s="12"/>
      <c r="L2190" s="12"/>
      <c r="M2190" s="12"/>
      <c r="N2190" s="12"/>
      <c r="O2190" s="12"/>
      <c r="P2190" s="12"/>
      <c r="Q2190" s="12"/>
      <c r="R2190" s="12"/>
      <c r="S2190" s="12"/>
      <c r="T2190" s="12"/>
      <c r="U2190" s="12"/>
      <c r="V2190" s="12"/>
      <c r="W2190" s="12"/>
      <c r="X2190" s="12"/>
      <c r="Y2190" s="12"/>
      <c r="Z2190" s="12"/>
      <c r="AA2190" s="12"/>
      <c r="AB2190" s="12"/>
      <c r="AC2190" s="12"/>
      <c r="AD2190" s="12"/>
      <c r="AE2190" s="12"/>
      <c r="AF2190" s="12"/>
      <c r="AG2190" s="12"/>
      <c r="AH2190" s="12"/>
      <c r="AI2190" s="12"/>
      <c r="AJ2190" s="13"/>
      <c r="AK2190" s="12"/>
      <c r="AL2190" s="12"/>
      <c r="AM2190" s="14"/>
      <c r="AN2190" s="12"/>
      <c r="AO2190" s="12"/>
      <c r="AP2190" s="12"/>
      <c r="AQ2190" s="143"/>
      <c r="AR2190" s="12"/>
      <c r="AS2190" s="12"/>
      <c r="AT2190" s="12"/>
      <c r="AU2190" s="12"/>
      <c r="AV2190" s="12"/>
      <c r="AW2190" s="12"/>
      <c r="AX2190" s="12"/>
      <c r="AY2190" s="12"/>
      <c r="AZ2190" s="12"/>
      <c r="BA2190" s="12"/>
      <c r="BB2190" s="14"/>
      <c r="BC2190" s="14"/>
      <c r="BD2190" s="15"/>
      <c r="BE2190" s="15"/>
      <c r="BF2190" s="15"/>
      <c r="BG2190" s="15"/>
      <c r="BH2190" s="15"/>
      <c r="BI2190" s="15"/>
      <c r="BJ2190" s="15"/>
      <c r="BK2190" s="15"/>
      <c r="BL2190" s="15"/>
      <c r="BM2190" s="15"/>
      <c r="BN2190" s="15"/>
      <c r="BO2190" s="15"/>
      <c r="BP2190" s="15"/>
      <c r="BQ2190" s="15"/>
      <c r="BR2190" s="15"/>
      <c r="BS2190" s="15"/>
      <c r="BT2190" s="15"/>
      <c r="BU2190" s="15"/>
      <c r="BV2190" s="15"/>
      <c r="BW2190" s="15"/>
      <c r="BX2190" s="15"/>
      <c r="BY2190" s="15"/>
      <c r="BZ2190" s="15"/>
      <c r="CA2190" s="15"/>
      <c r="CB2190" s="15"/>
      <c r="CC2190" s="15"/>
      <c r="CD2190" s="15"/>
      <c r="CE2190" s="15"/>
      <c r="CF2190" s="15"/>
      <c r="CG2190" s="15"/>
      <c r="CH2190" s="15"/>
      <c r="CI2190" s="15"/>
      <c r="CJ2190" s="15"/>
      <c r="CK2190" s="15"/>
      <c r="CL2190" s="15"/>
      <c r="CM2190" s="15"/>
      <c r="CN2190" s="15"/>
      <c r="CO2190" s="15"/>
      <c r="CP2190" s="15"/>
      <c r="CQ2190" s="15"/>
      <c r="CR2190" s="15"/>
      <c r="CS2190" s="15"/>
      <c r="CT2190" s="15"/>
      <c r="CU2190" s="15"/>
      <c r="CV2190" s="15"/>
      <c r="CW2190" s="15"/>
      <c r="CX2190" s="15"/>
      <c r="CY2190" s="15"/>
      <c r="CZ2190" s="15"/>
      <c r="DA2190" s="15"/>
      <c r="DB2190" s="15"/>
      <c r="DC2190" s="15"/>
      <c r="DD2190" s="15"/>
      <c r="DE2190" s="15"/>
      <c r="DF2190" s="15"/>
      <c r="DG2190" s="15"/>
      <c r="DH2190" s="15"/>
      <c r="DI2190" s="15"/>
      <c r="DJ2190" s="15"/>
      <c r="DK2190" s="15"/>
      <c r="DL2190" s="15"/>
      <c r="DM2190" s="13"/>
      <c r="DN2190" s="15"/>
      <c r="DO2190" s="15"/>
      <c r="DP2190" s="15"/>
      <c r="DQ2190" s="15"/>
      <c r="DR2190" s="15"/>
      <c r="DS2190" s="15"/>
      <c r="DT2190" s="15"/>
      <c r="DU2190" s="15"/>
      <c r="DV2190" s="15"/>
      <c r="DW2190" s="15"/>
      <c r="DX2190" s="15"/>
      <c r="DY2190" s="15"/>
      <c r="DZ2190" s="15"/>
      <c r="EA2190" s="15"/>
      <c r="EB2190" s="15"/>
      <c r="EC2190" s="15"/>
      <c r="ED2190" s="15"/>
    </row>
    <row r="2191" spans="1:134" x14ac:dyDescent="0.3">
      <c r="A2191" s="12"/>
      <c r="B2191" s="12"/>
      <c r="C2191" s="12"/>
      <c r="D2191" s="12"/>
      <c r="E2191" s="12"/>
      <c r="F2191" s="12"/>
      <c r="G2191" s="12"/>
      <c r="H2191" s="12"/>
      <c r="I2191" s="12"/>
      <c r="J2191" s="12"/>
      <c r="K2191" s="12"/>
      <c r="L2191" s="12"/>
      <c r="M2191" s="12"/>
      <c r="N2191" s="12"/>
      <c r="O2191" s="12"/>
      <c r="P2191" s="12"/>
      <c r="Q2191" s="12"/>
      <c r="R2191" s="12"/>
      <c r="S2191" s="12"/>
      <c r="T2191" s="12"/>
      <c r="U2191" s="12"/>
      <c r="V2191" s="12"/>
      <c r="W2191" s="12"/>
      <c r="X2191" s="12"/>
      <c r="Y2191" s="12"/>
      <c r="Z2191" s="12"/>
      <c r="AA2191" s="12"/>
      <c r="AB2191" s="12"/>
      <c r="AC2191" s="12"/>
      <c r="AD2191" s="12"/>
      <c r="AE2191" s="12"/>
      <c r="AF2191" s="12"/>
      <c r="AG2191" s="12"/>
      <c r="AH2191" s="12"/>
      <c r="AI2191" s="12"/>
      <c r="AJ2191" s="13"/>
      <c r="AK2191" s="12"/>
      <c r="AL2191" s="12"/>
      <c r="AM2191" s="14"/>
      <c r="AN2191" s="12"/>
      <c r="AO2191" s="12"/>
      <c r="AP2191" s="12"/>
      <c r="AQ2191" s="143"/>
      <c r="AR2191" s="12"/>
      <c r="AS2191" s="12"/>
      <c r="AT2191" s="12"/>
      <c r="AU2191" s="12"/>
      <c r="AV2191" s="12"/>
      <c r="AW2191" s="12"/>
      <c r="AX2191" s="12"/>
      <c r="AY2191" s="12"/>
      <c r="AZ2191" s="12"/>
      <c r="BA2191" s="12"/>
      <c r="BB2191" s="14"/>
      <c r="BC2191" s="14"/>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5"/>
      <c r="CE2191" s="15"/>
      <c r="CF2191" s="15"/>
      <c r="CG2191" s="15"/>
      <c r="CH2191" s="15"/>
      <c r="CI2191" s="15"/>
      <c r="CJ2191" s="15"/>
      <c r="CK2191" s="15"/>
      <c r="CL2191" s="15"/>
      <c r="CM2191" s="15"/>
      <c r="CN2191" s="15"/>
      <c r="CO2191" s="15"/>
      <c r="CP2191" s="15"/>
      <c r="CQ2191" s="15"/>
      <c r="CR2191" s="15"/>
      <c r="CS2191" s="15"/>
      <c r="CT2191" s="15"/>
      <c r="CU2191" s="15"/>
      <c r="CV2191" s="15"/>
      <c r="CW2191" s="15"/>
      <c r="CX2191" s="15"/>
      <c r="CY2191" s="15"/>
      <c r="CZ2191" s="15"/>
      <c r="DA2191" s="15"/>
      <c r="DB2191" s="15"/>
      <c r="DC2191" s="15"/>
      <c r="DD2191" s="15"/>
      <c r="DE2191" s="15"/>
      <c r="DF2191" s="15"/>
      <c r="DG2191" s="15"/>
      <c r="DH2191" s="15"/>
      <c r="DI2191" s="15"/>
      <c r="DJ2191" s="15"/>
      <c r="DK2191" s="15"/>
      <c r="DL2191" s="15"/>
      <c r="DM2191" s="13"/>
      <c r="DN2191" s="15"/>
      <c r="DO2191" s="15"/>
      <c r="DP2191" s="15"/>
      <c r="DQ2191" s="15"/>
      <c r="DR2191" s="15"/>
      <c r="DS2191" s="15"/>
      <c r="DT2191" s="15"/>
      <c r="DU2191" s="15"/>
      <c r="DV2191" s="15"/>
      <c r="DW2191" s="15"/>
      <c r="DX2191" s="15"/>
      <c r="DY2191" s="15"/>
      <c r="DZ2191" s="15"/>
      <c r="EA2191" s="15"/>
      <c r="EB2191" s="15"/>
      <c r="EC2191" s="15"/>
      <c r="ED2191" s="15"/>
    </row>
    <row r="2192" spans="1:134" x14ac:dyDescent="0.3">
      <c r="A2192" s="12"/>
      <c r="B2192" s="12"/>
      <c r="C2192" s="12"/>
      <c r="D2192" s="12"/>
      <c r="E2192" s="12"/>
      <c r="F2192" s="12"/>
      <c r="G2192" s="12"/>
      <c r="H2192" s="12"/>
      <c r="I2192" s="12"/>
      <c r="J2192" s="12"/>
      <c r="K2192" s="12"/>
      <c r="L2192" s="12"/>
      <c r="M2192" s="12"/>
      <c r="N2192" s="12"/>
      <c r="O2192" s="12"/>
      <c r="P2192" s="12"/>
      <c r="Q2192" s="12"/>
      <c r="R2192" s="12"/>
      <c r="S2192" s="12"/>
      <c r="T2192" s="12"/>
      <c r="U2192" s="12"/>
      <c r="V2192" s="12"/>
      <c r="W2192" s="12"/>
      <c r="X2192" s="12"/>
      <c r="Y2192" s="12"/>
      <c r="Z2192" s="12"/>
      <c r="AA2192" s="12"/>
      <c r="AB2192" s="12"/>
      <c r="AC2192" s="12"/>
      <c r="AD2192" s="12"/>
      <c r="AE2192" s="12"/>
      <c r="AF2192" s="12"/>
      <c r="AG2192" s="12"/>
      <c r="AH2192" s="12"/>
      <c r="AI2192" s="12"/>
      <c r="AJ2192" s="13"/>
      <c r="AK2192" s="12"/>
      <c r="AL2192" s="12"/>
      <c r="AM2192" s="14"/>
      <c r="AN2192" s="12"/>
      <c r="AO2192" s="12"/>
      <c r="AP2192" s="12"/>
      <c r="AQ2192" s="143"/>
      <c r="AR2192" s="12"/>
      <c r="AS2192" s="12"/>
      <c r="AT2192" s="12"/>
      <c r="AU2192" s="12"/>
      <c r="AV2192" s="12"/>
      <c r="AW2192" s="12"/>
      <c r="AX2192" s="12"/>
      <c r="AY2192" s="12"/>
      <c r="AZ2192" s="12"/>
      <c r="BA2192" s="12"/>
      <c r="BB2192" s="14"/>
      <c r="BC2192" s="14"/>
      <c r="BD2192" s="15"/>
      <c r="BE2192" s="15"/>
      <c r="BF2192" s="15"/>
      <c r="BG2192" s="15"/>
      <c r="BH2192" s="15"/>
      <c r="BI2192" s="15"/>
      <c r="BJ2192" s="15"/>
      <c r="BK2192" s="15"/>
      <c r="BL2192" s="15"/>
      <c r="BM2192" s="15"/>
      <c r="BN2192" s="15"/>
      <c r="BO2192" s="15"/>
      <c r="BP2192" s="15"/>
      <c r="BQ2192" s="15"/>
      <c r="BR2192" s="15"/>
      <c r="BS2192" s="15"/>
      <c r="BT2192" s="15"/>
      <c r="BU2192" s="15"/>
      <c r="BV2192" s="15"/>
      <c r="BW2192" s="15"/>
      <c r="BX2192" s="15"/>
      <c r="BY2192" s="15"/>
      <c r="BZ2192" s="15"/>
      <c r="CA2192" s="15"/>
      <c r="CB2192" s="15"/>
      <c r="CC2192" s="15"/>
      <c r="CD2192" s="15"/>
      <c r="CE2192" s="15"/>
      <c r="CF2192" s="15"/>
      <c r="CG2192" s="15"/>
      <c r="CH2192" s="15"/>
      <c r="CI2192" s="15"/>
      <c r="CJ2192" s="15"/>
      <c r="CK2192" s="15"/>
      <c r="CL2192" s="15"/>
      <c r="CM2192" s="15"/>
      <c r="CN2192" s="15"/>
      <c r="CO2192" s="15"/>
      <c r="CP2192" s="15"/>
      <c r="CQ2192" s="15"/>
      <c r="CR2192" s="15"/>
      <c r="CS2192" s="15"/>
      <c r="CT2192" s="15"/>
      <c r="CU2192" s="15"/>
      <c r="CV2192" s="15"/>
      <c r="CW2192" s="15"/>
      <c r="CX2192" s="15"/>
      <c r="CY2192" s="15"/>
      <c r="CZ2192" s="15"/>
      <c r="DA2192" s="15"/>
      <c r="DB2192" s="15"/>
      <c r="DC2192" s="15"/>
      <c r="DD2192" s="15"/>
      <c r="DE2192" s="15"/>
      <c r="DF2192" s="15"/>
      <c r="DG2192" s="15"/>
      <c r="DH2192" s="15"/>
      <c r="DI2192" s="15"/>
      <c r="DJ2192" s="15"/>
      <c r="DK2192" s="15"/>
      <c r="DL2192" s="15"/>
      <c r="DM2192" s="13"/>
      <c r="DN2192" s="15"/>
      <c r="DO2192" s="15"/>
      <c r="DP2192" s="15"/>
      <c r="DQ2192" s="15"/>
      <c r="DR2192" s="15"/>
      <c r="DS2192" s="15"/>
      <c r="DT2192" s="15"/>
      <c r="DU2192" s="15"/>
      <c r="DV2192" s="15"/>
      <c r="DW2192" s="15"/>
      <c r="DX2192" s="15"/>
      <c r="DY2192" s="15"/>
      <c r="DZ2192" s="15"/>
      <c r="EA2192" s="15"/>
      <c r="EB2192" s="15"/>
      <c r="EC2192" s="15"/>
      <c r="ED2192" s="15"/>
    </row>
    <row r="2193" spans="1:134" x14ac:dyDescent="0.3">
      <c r="A2193" s="12"/>
      <c r="B2193" s="12"/>
      <c r="C2193" s="12"/>
      <c r="D2193" s="12"/>
      <c r="E2193" s="12"/>
      <c r="F2193" s="12"/>
      <c r="G2193" s="12"/>
      <c r="H2193" s="12"/>
      <c r="I2193" s="12"/>
      <c r="J2193" s="12"/>
      <c r="K2193" s="12"/>
      <c r="L2193" s="12"/>
      <c r="M2193" s="12"/>
      <c r="N2193" s="12"/>
      <c r="O2193" s="12"/>
      <c r="P2193" s="12"/>
      <c r="Q2193" s="12"/>
      <c r="R2193" s="12"/>
      <c r="S2193" s="12"/>
      <c r="T2193" s="12"/>
      <c r="U2193" s="12"/>
      <c r="V2193" s="12"/>
      <c r="W2193" s="12"/>
      <c r="X2193" s="12"/>
      <c r="Y2193" s="12"/>
      <c r="Z2193" s="12"/>
      <c r="AA2193" s="12"/>
      <c r="AB2193" s="12"/>
      <c r="AC2193" s="12"/>
      <c r="AD2193" s="12"/>
      <c r="AE2193" s="12"/>
      <c r="AF2193" s="12"/>
      <c r="AG2193" s="12"/>
      <c r="AH2193" s="12"/>
      <c r="AI2193" s="12"/>
      <c r="AJ2193" s="13"/>
      <c r="AK2193" s="12"/>
      <c r="AL2193" s="12"/>
      <c r="AM2193" s="14"/>
      <c r="AN2193" s="12"/>
      <c r="AO2193" s="12"/>
      <c r="AP2193" s="12"/>
      <c r="AQ2193" s="143"/>
      <c r="AR2193" s="12"/>
      <c r="AS2193" s="12"/>
      <c r="AT2193" s="12"/>
      <c r="AU2193" s="12"/>
      <c r="AV2193" s="12"/>
      <c r="AW2193" s="12"/>
      <c r="AX2193" s="12"/>
      <c r="AY2193" s="12"/>
      <c r="AZ2193" s="12"/>
      <c r="BA2193" s="12"/>
      <c r="BB2193" s="14"/>
      <c r="BC2193" s="14"/>
      <c r="BD2193" s="15"/>
      <c r="BE2193" s="15"/>
      <c r="BF2193" s="15"/>
      <c r="BG2193" s="15"/>
      <c r="BH2193" s="15"/>
      <c r="BI2193" s="15"/>
      <c r="BJ2193" s="15"/>
      <c r="BK2193" s="15"/>
      <c r="BL2193" s="15"/>
      <c r="BM2193" s="15"/>
      <c r="BN2193" s="15"/>
      <c r="BO2193" s="15"/>
      <c r="BP2193" s="15"/>
      <c r="BQ2193" s="15"/>
      <c r="BR2193" s="15"/>
      <c r="BS2193" s="15"/>
      <c r="BT2193" s="15"/>
      <c r="BU2193" s="15"/>
      <c r="BV2193" s="15"/>
      <c r="BW2193" s="15"/>
      <c r="BX2193" s="15"/>
      <c r="BY2193" s="15"/>
      <c r="BZ2193" s="15"/>
      <c r="CA2193" s="15"/>
      <c r="CB2193" s="15"/>
      <c r="CC2193" s="15"/>
      <c r="CD2193" s="15"/>
      <c r="CE2193" s="15"/>
      <c r="CF2193" s="15"/>
      <c r="CG2193" s="15"/>
      <c r="CH2193" s="15"/>
      <c r="CI2193" s="15"/>
      <c r="CJ2193" s="15"/>
      <c r="CK2193" s="15"/>
      <c r="CL2193" s="15"/>
      <c r="CM2193" s="15"/>
      <c r="CN2193" s="15"/>
      <c r="CO2193" s="15"/>
      <c r="CP2193" s="15"/>
      <c r="CQ2193" s="15"/>
      <c r="CR2193" s="15"/>
      <c r="CS2193" s="15"/>
      <c r="CT2193" s="15"/>
      <c r="CU2193" s="15"/>
      <c r="CV2193" s="15"/>
      <c r="CW2193" s="15"/>
      <c r="CX2193" s="15"/>
      <c r="CY2193" s="15"/>
      <c r="CZ2193" s="15"/>
      <c r="DA2193" s="15"/>
      <c r="DB2193" s="15"/>
      <c r="DC2193" s="15"/>
      <c r="DD2193" s="15"/>
      <c r="DE2193" s="15"/>
      <c r="DF2193" s="15"/>
      <c r="DG2193" s="15"/>
      <c r="DH2193" s="15"/>
      <c r="DI2193" s="15"/>
      <c r="DJ2193" s="15"/>
      <c r="DK2193" s="15"/>
      <c r="DL2193" s="15"/>
      <c r="DM2193" s="13"/>
      <c r="DN2193" s="15"/>
      <c r="DO2193" s="15"/>
      <c r="DP2193" s="15"/>
      <c r="DQ2193" s="15"/>
      <c r="DR2193" s="15"/>
      <c r="DS2193" s="15"/>
      <c r="DT2193" s="15"/>
      <c r="DU2193" s="15"/>
      <c r="DV2193" s="15"/>
      <c r="DW2193" s="15"/>
      <c r="DX2193" s="15"/>
      <c r="DY2193" s="15"/>
      <c r="DZ2193" s="15"/>
      <c r="EA2193" s="15"/>
      <c r="EB2193" s="15"/>
      <c r="EC2193" s="15"/>
      <c r="ED2193" s="15"/>
    </row>
    <row r="2194" spans="1:134" x14ac:dyDescent="0.3">
      <c r="A2194" s="12"/>
      <c r="B2194" s="12"/>
      <c r="C2194" s="12"/>
      <c r="D2194" s="12"/>
      <c r="E2194" s="12"/>
      <c r="F2194" s="12"/>
      <c r="G2194" s="12"/>
      <c r="H2194" s="12"/>
      <c r="I2194" s="12"/>
      <c r="J2194" s="12"/>
      <c r="K2194" s="12"/>
      <c r="L2194" s="12"/>
      <c r="M2194" s="12"/>
      <c r="N2194" s="12"/>
      <c r="O2194" s="12"/>
      <c r="P2194" s="12"/>
      <c r="Q2194" s="12"/>
      <c r="R2194" s="12"/>
      <c r="S2194" s="12"/>
      <c r="T2194" s="12"/>
      <c r="U2194" s="12"/>
      <c r="V2194" s="12"/>
      <c r="W2194" s="12"/>
      <c r="X2194" s="12"/>
      <c r="Y2194" s="12"/>
      <c r="Z2194" s="12"/>
      <c r="AA2194" s="12"/>
      <c r="AB2194" s="12"/>
      <c r="AC2194" s="12"/>
      <c r="AD2194" s="12"/>
      <c r="AE2194" s="12"/>
      <c r="AF2194" s="12"/>
      <c r="AG2194" s="12"/>
      <c r="AH2194" s="12"/>
      <c r="AI2194" s="12"/>
      <c r="AJ2194" s="13"/>
      <c r="AK2194" s="12"/>
      <c r="AL2194" s="12"/>
      <c r="AM2194" s="14"/>
      <c r="AN2194" s="12"/>
      <c r="AO2194" s="12"/>
      <c r="AP2194" s="12"/>
      <c r="AQ2194" s="143"/>
      <c r="AR2194" s="12"/>
      <c r="AS2194" s="12"/>
      <c r="AT2194" s="12"/>
      <c r="AU2194" s="12"/>
      <c r="AV2194" s="12"/>
      <c r="AW2194" s="12"/>
      <c r="AX2194" s="12"/>
      <c r="AY2194" s="12"/>
      <c r="AZ2194" s="12"/>
      <c r="BA2194" s="12"/>
      <c r="BB2194" s="14"/>
      <c r="BC2194" s="14"/>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5"/>
      <c r="CE2194" s="15"/>
      <c r="CF2194" s="15"/>
      <c r="CG2194" s="15"/>
      <c r="CH2194" s="15"/>
      <c r="CI2194" s="15"/>
      <c r="CJ2194" s="15"/>
      <c r="CK2194" s="15"/>
      <c r="CL2194" s="15"/>
      <c r="CM2194" s="15"/>
      <c r="CN2194" s="15"/>
      <c r="CO2194" s="15"/>
      <c r="CP2194" s="15"/>
      <c r="CQ2194" s="15"/>
      <c r="CR2194" s="15"/>
      <c r="CS2194" s="15"/>
      <c r="CT2194" s="15"/>
      <c r="CU2194" s="15"/>
      <c r="CV2194" s="15"/>
      <c r="CW2194" s="15"/>
      <c r="CX2194" s="15"/>
      <c r="CY2194" s="15"/>
      <c r="CZ2194" s="15"/>
      <c r="DA2194" s="15"/>
      <c r="DB2194" s="15"/>
      <c r="DC2194" s="15"/>
      <c r="DD2194" s="15"/>
      <c r="DE2194" s="15"/>
      <c r="DF2194" s="15"/>
      <c r="DG2194" s="15"/>
      <c r="DH2194" s="15"/>
      <c r="DI2194" s="15"/>
      <c r="DJ2194" s="15"/>
      <c r="DK2194" s="15"/>
      <c r="DL2194" s="15"/>
      <c r="DM2194" s="13"/>
      <c r="DN2194" s="15"/>
      <c r="DO2194" s="15"/>
      <c r="DP2194" s="15"/>
      <c r="DQ2194" s="15"/>
      <c r="DR2194" s="15"/>
      <c r="DS2194" s="15"/>
      <c r="DT2194" s="15"/>
      <c r="DU2194" s="15"/>
      <c r="DV2194" s="15"/>
      <c r="DW2194" s="15"/>
      <c r="DX2194" s="15"/>
      <c r="DY2194" s="15"/>
      <c r="DZ2194" s="15"/>
      <c r="EA2194" s="15"/>
      <c r="EB2194" s="15"/>
      <c r="EC2194" s="15"/>
      <c r="ED2194" s="15"/>
    </row>
    <row r="2195" spans="1:134" x14ac:dyDescent="0.3">
      <c r="A2195" s="12"/>
      <c r="B2195" s="12"/>
      <c r="C2195" s="12"/>
      <c r="D2195" s="12"/>
      <c r="E2195" s="12"/>
      <c r="F2195" s="12"/>
      <c r="G2195" s="12"/>
      <c r="H2195" s="12"/>
      <c r="I2195" s="12"/>
      <c r="J2195" s="12"/>
      <c r="K2195" s="12"/>
      <c r="L2195" s="12"/>
      <c r="M2195" s="12"/>
      <c r="N2195" s="12"/>
      <c r="O2195" s="12"/>
      <c r="P2195" s="12"/>
      <c r="Q2195" s="12"/>
      <c r="R2195" s="12"/>
      <c r="S2195" s="12"/>
      <c r="T2195" s="12"/>
      <c r="U2195" s="12"/>
      <c r="V2195" s="12"/>
      <c r="W2195" s="12"/>
      <c r="X2195" s="12"/>
      <c r="Y2195" s="12"/>
      <c r="Z2195" s="12"/>
      <c r="AA2195" s="12"/>
      <c r="AB2195" s="12"/>
      <c r="AC2195" s="12"/>
      <c r="AD2195" s="12"/>
      <c r="AE2195" s="12"/>
      <c r="AF2195" s="12"/>
      <c r="AG2195" s="12"/>
      <c r="AH2195" s="12"/>
      <c r="AI2195" s="12"/>
      <c r="AJ2195" s="13"/>
      <c r="AK2195" s="12"/>
      <c r="AL2195" s="12"/>
      <c r="AM2195" s="14"/>
      <c r="AN2195" s="12"/>
      <c r="AO2195" s="12"/>
      <c r="AP2195" s="12"/>
      <c r="AQ2195" s="143"/>
      <c r="AR2195" s="12"/>
      <c r="AS2195" s="12"/>
      <c r="AT2195" s="12"/>
      <c r="AU2195" s="12"/>
      <c r="AV2195" s="12"/>
      <c r="AW2195" s="12"/>
      <c r="AX2195" s="12"/>
      <c r="AY2195" s="12"/>
      <c r="AZ2195" s="12"/>
      <c r="BA2195" s="12"/>
      <c r="BB2195" s="14"/>
      <c r="BC2195" s="14"/>
      <c r="BD2195" s="15"/>
      <c r="BE2195" s="15"/>
      <c r="BF2195" s="15"/>
      <c r="BG2195" s="15"/>
      <c r="BH2195" s="15"/>
      <c r="BI2195" s="15"/>
      <c r="BJ2195" s="15"/>
      <c r="BK2195" s="15"/>
      <c r="BL2195" s="15"/>
      <c r="BM2195" s="15"/>
      <c r="BN2195" s="15"/>
      <c r="BO2195" s="15"/>
      <c r="BP2195" s="15"/>
      <c r="BQ2195" s="15"/>
      <c r="BR2195" s="15"/>
      <c r="BS2195" s="15"/>
      <c r="BT2195" s="15"/>
      <c r="BU2195" s="15"/>
      <c r="BV2195" s="15"/>
      <c r="BW2195" s="15"/>
      <c r="BX2195" s="15"/>
      <c r="BY2195" s="15"/>
      <c r="BZ2195" s="15"/>
      <c r="CA2195" s="15"/>
      <c r="CB2195" s="15"/>
      <c r="CC2195" s="15"/>
      <c r="CD2195" s="15"/>
      <c r="CE2195" s="15"/>
      <c r="CF2195" s="15"/>
      <c r="CG2195" s="15"/>
      <c r="CH2195" s="15"/>
      <c r="CI2195" s="15"/>
      <c r="CJ2195" s="15"/>
      <c r="CK2195" s="15"/>
      <c r="CL2195" s="15"/>
      <c r="CM2195" s="15"/>
      <c r="CN2195" s="15"/>
      <c r="CO2195" s="15"/>
      <c r="CP2195" s="15"/>
      <c r="CQ2195" s="15"/>
      <c r="CR2195" s="15"/>
      <c r="CS2195" s="15"/>
      <c r="CT2195" s="15"/>
      <c r="CU2195" s="15"/>
      <c r="CV2195" s="15"/>
      <c r="CW2195" s="15"/>
      <c r="CX2195" s="15"/>
      <c r="CY2195" s="15"/>
      <c r="CZ2195" s="15"/>
      <c r="DA2195" s="15"/>
      <c r="DB2195" s="15"/>
      <c r="DC2195" s="15"/>
      <c r="DD2195" s="15"/>
      <c r="DE2195" s="15"/>
      <c r="DF2195" s="15"/>
      <c r="DG2195" s="15"/>
      <c r="DH2195" s="15"/>
      <c r="DI2195" s="15"/>
      <c r="DJ2195" s="15"/>
      <c r="DK2195" s="15"/>
      <c r="DL2195" s="15"/>
      <c r="DM2195" s="13"/>
      <c r="DN2195" s="15"/>
      <c r="DO2195" s="15"/>
      <c r="DP2195" s="15"/>
      <c r="DQ2195" s="15"/>
      <c r="DR2195" s="15"/>
      <c r="DS2195" s="15"/>
      <c r="DT2195" s="15"/>
      <c r="DU2195" s="15"/>
      <c r="DV2195" s="15"/>
      <c r="DW2195" s="15"/>
      <c r="DX2195" s="15"/>
      <c r="DY2195" s="15"/>
      <c r="DZ2195" s="15"/>
      <c r="EA2195" s="15"/>
      <c r="EB2195" s="15"/>
      <c r="EC2195" s="15"/>
      <c r="ED2195" s="15"/>
    </row>
    <row r="2196" spans="1:134" x14ac:dyDescent="0.3">
      <c r="A2196" s="12"/>
      <c r="B2196" s="12"/>
      <c r="C2196" s="12"/>
      <c r="D2196" s="12"/>
      <c r="E2196" s="12"/>
      <c r="F2196" s="12"/>
      <c r="G2196" s="12"/>
      <c r="H2196" s="12"/>
      <c r="I2196" s="12"/>
      <c r="J2196" s="12"/>
      <c r="K2196" s="12"/>
      <c r="L2196" s="12"/>
      <c r="M2196" s="12"/>
      <c r="N2196" s="12"/>
      <c r="O2196" s="12"/>
      <c r="P2196" s="12"/>
      <c r="Q2196" s="12"/>
      <c r="R2196" s="12"/>
      <c r="S2196" s="12"/>
      <c r="T2196" s="12"/>
      <c r="U2196" s="12"/>
      <c r="V2196" s="12"/>
      <c r="W2196" s="12"/>
      <c r="X2196" s="12"/>
      <c r="Y2196" s="12"/>
      <c r="Z2196" s="12"/>
      <c r="AA2196" s="12"/>
      <c r="AB2196" s="12"/>
      <c r="AC2196" s="12"/>
      <c r="AD2196" s="12"/>
      <c r="AE2196" s="12"/>
      <c r="AF2196" s="12"/>
      <c r="AG2196" s="12"/>
      <c r="AH2196" s="12"/>
      <c r="AI2196" s="12"/>
      <c r="AJ2196" s="13"/>
      <c r="AK2196" s="12"/>
      <c r="AL2196" s="12"/>
      <c r="AM2196" s="14"/>
      <c r="AN2196" s="12"/>
      <c r="AO2196" s="12"/>
      <c r="AP2196" s="12"/>
      <c r="AQ2196" s="143"/>
      <c r="AR2196" s="12"/>
      <c r="AS2196" s="12"/>
      <c r="AT2196" s="12"/>
      <c r="AU2196" s="12"/>
      <c r="AV2196" s="12"/>
      <c r="AW2196" s="12"/>
      <c r="AX2196" s="12"/>
      <c r="AY2196" s="12"/>
      <c r="AZ2196" s="12"/>
      <c r="BA2196" s="12"/>
      <c r="BB2196" s="14"/>
      <c r="BC2196" s="14"/>
      <c r="BD2196" s="15"/>
      <c r="BE2196" s="15"/>
      <c r="BF2196" s="15"/>
      <c r="BG2196" s="15"/>
      <c r="BH2196" s="15"/>
      <c r="BI2196" s="15"/>
      <c r="BJ2196" s="15"/>
      <c r="BK2196" s="15"/>
      <c r="BL2196" s="15"/>
      <c r="BM2196" s="15"/>
      <c r="BN2196" s="15"/>
      <c r="BO2196" s="15"/>
      <c r="BP2196" s="15"/>
      <c r="BQ2196" s="15"/>
      <c r="BR2196" s="15"/>
      <c r="BS2196" s="15"/>
      <c r="BT2196" s="15"/>
      <c r="BU2196" s="15"/>
      <c r="BV2196" s="15"/>
      <c r="BW2196" s="15"/>
      <c r="BX2196" s="15"/>
      <c r="BY2196" s="15"/>
      <c r="BZ2196" s="15"/>
      <c r="CA2196" s="15"/>
      <c r="CB2196" s="15"/>
      <c r="CC2196" s="15"/>
      <c r="CD2196" s="15"/>
      <c r="CE2196" s="15"/>
      <c r="CF2196" s="15"/>
      <c r="CG2196" s="15"/>
      <c r="CH2196" s="15"/>
      <c r="CI2196" s="15"/>
      <c r="CJ2196" s="15"/>
      <c r="CK2196" s="15"/>
      <c r="CL2196" s="15"/>
      <c r="CM2196" s="15"/>
      <c r="CN2196" s="15"/>
      <c r="CO2196" s="15"/>
      <c r="CP2196" s="15"/>
      <c r="CQ2196" s="15"/>
      <c r="CR2196" s="15"/>
      <c r="CS2196" s="15"/>
      <c r="CT2196" s="15"/>
      <c r="CU2196" s="15"/>
      <c r="CV2196" s="15"/>
      <c r="CW2196" s="15"/>
      <c r="CX2196" s="15"/>
      <c r="CY2196" s="15"/>
      <c r="CZ2196" s="15"/>
      <c r="DA2196" s="15"/>
      <c r="DB2196" s="15"/>
      <c r="DC2196" s="15"/>
      <c r="DD2196" s="15"/>
      <c r="DE2196" s="15"/>
      <c r="DF2196" s="15"/>
      <c r="DG2196" s="15"/>
      <c r="DH2196" s="15"/>
      <c r="DI2196" s="15"/>
      <c r="DJ2196" s="15"/>
      <c r="DK2196" s="15"/>
      <c r="DL2196" s="15"/>
      <c r="DM2196" s="13"/>
      <c r="DN2196" s="15"/>
      <c r="DO2196" s="15"/>
      <c r="DP2196" s="15"/>
      <c r="DQ2196" s="15"/>
      <c r="DR2196" s="15"/>
      <c r="DS2196" s="15"/>
      <c r="DT2196" s="15"/>
      <c r="DU2196" s="15"/>
      <c r="DV2196" s="15"/>
      <c r="DW2196" s="15"/>
      <c r="DX2196" s="15"/>
      <c r="DY2196" s="15"/>
      <c r="DZ2196" s="15"/>
      <c r="EA2196" s="15"/>
      <c r="EB2196" s="15"/>
      <c r="EC2196" s="15"/>
      <c r="ED2196" s="15"/>
    </row>
    <row r="2197" spans="1:134" x14ac:dyDescent="0.3">
      <c r="A2197" s="12"/>
      <c r="B2197" s="12"/>
      <c r="C2197" s="12"/>
      <c r="D2197" s="12"/>
      <c r="E2197" s="12"/>
      <c r="F2197" s="12"/>
      <c r="G2197" s="12"/>
      <c r="H2197" s="12"/>
      <c r="I2197" s="12"/>
      <c r="J2197" s="12"/>
      <c r="K2197" s="12"/>
      <c r="L2197" s="12"/>
      <c r="M2197" s="12"/>
      <c r="N2197" s="12"/>
      <c r="O2197" s="12"/>
      <c r="P2197" s="12"/>
      <c r="Q2197" s="12"/>
      <c r="R2197" s="12"/>
      <c r="S2197" s="12"/>
      <c r="T2197" s="12"/>
      <c r="U2197" s="12"/>
      <c r="V2197" s="12"/>
      <c r="W2197" s="12"/>
      <c r="X2197" s="12"/>
      <c r="Y2197" s="12"/>
      <c r="Z2197" s="12"/>
      <c r="AA2197" s="12"/>
      <c r="AB2197" s="12"/>
      <c r="AC2197" s="12"/>
      <c r="AD2197" s="12"/>
      <c r="AE2197" s="12"/>
      <c r="AF2197" s="12"/>
      <c r="AG2197" s="12"/>
      <c r="AH2197" s="12"/>
      <c r="AI2197" s="12"/>
      <c r="AJ2197" s="13"/>
      <c r="AK2197" s="12"/>
      <c r="AL2197" s="12"/>
      <c r="AM2197" s="14"/>
      <c r="AN2197" s="12"/>
      <c r="AO2197" s="12"/>
      <c r="AP2197" s="12"/>
      <c r="AQ2197" s="143"/>
      <c r="AR2197" s="12"/>
      <c r="AS2197" s="12"/>
      <c r="AT2197" s="12"/>
      <c r="AU2197" s="12"/>
      <c r="AV2197" s="12"/>
      <c r="AW2197" s="12"/>
      <c r="AX2197" s="12"/>
      <c r="AY2197" s="12"/>
      <c r="AZ2197" s="12"/>
      <c r="BA2197" s="12"/>
      <c r="BB2197" s="14"/>
      <c r="BC2197" s="14"/>
      <c r="BD2197" s="15"/>
      <c r="BE2197" s="15"/>
      <c r="BF2197" s="15"/>
      <c r="BG2197" s="15"/>
      <c r="BH2197" s="15"/>
      <c r="BI2197" s="15"/>
      <c r="BJ2197" s="15"/>
      <c r="BK2197" s="15"/>
      <c r="BL2197" s="15"/>
      <c r="BM2197" s="15"/>
      <c r="BN2197" s="15"/>
      <c r="BO2197" s="15"/>
      <c r="BP2197" s="15"/>
      <c r="BQ2197" s="15"/>
      <c r="BR2197" s="15"/>
      <c r="BS2197" s="15"/>
      <c r="BT2197" s="15"/>
      <c r="BU2197" s="15"/>
      <c r="BV2197" s="15"/>
      <c r="BW2197" s="15"/>
      <c r="BX2197" s="15"/>
      <c r="BY2197" s="15"/>
      <c r="BZ2197" s="15"/>
      <c r="CA2197" s="15"/>
      <c r="CB2197" s="15"/>
      <c r="CC2197" s="15"/>
      <c r="CD2197" s="15"/>
      <c r="CE2197" s="15"/>
      <c r="CF2197" s="15"/>
      <c r="CG2197" s="15"/>
      <c r="CH2197" s="15"/>
      <c r="CI2197" s="15"/>
      <c r="CJ2197" s="15"/>
      <c r="CK2197" s="15"/>
      <c r="CL2197" s="15"/>
      <c r="CM2197" s="15"/>
      <c r="CN2197" s="15"/>
      <c r="CO2197" s="15"/>
      <c r="CP2197" s="15"/>
      <c r="CQ2197" s="15"/>
      <c r="CR2197" s="15"/>
      <c r="CS2197" s="15"/>
      <c r="CT2197" s="15"/>
      <c r="CU2197" s="15"/>
      <c r="CV2197" s="15"/>
      <c r="CW2197" s="15"/>
      <c r="CX2197" s="15"/>
      <c r="CY2197" s="15"/>
      <c r="CZ2197" s="15"/>
      <c r="DA2197" s="15"/>
      <c r="DB2197" s="15"/>
      <c r="DC2197" s="15"/>
      <c r="DD2197" s="15"/>
      <c r="DE2197" s="15"/>
      <c r="DF2197" s="15"/>
      <c r="DG2197" s="15"/>
      <c r="DH2197" s="15"/>
      <c r="DI2197" s="15"/>
      <c r="DJ2197" s="15"/>
      <c r="DK2197" s="15"/>
      <c r="DL2197" s="15"/>
      <c r="DM2197" s="13"/>
      <c r="DN2197" s="15"/>
      <c r="DO2197" s="15"/>
      <c r="DP2197" s="15"/>
      <c r="DQ2197" s="15"/>
      <c r="DR2197" s="15"/>
      <c r="DS2197" s="15"/>
      <c r="DT2197" s="15"/>
      <c r="DU2197" s="15"/>
      <c r="DV2197" s="15"/>
      <c r="DW2197" s="15"/>
      <c r="DX2197" s="15"/>
      <c r="DY2197" s="15"/>
      <c r="DZ2197" s="15"/>
      <c r="EA2197" s="15"/>
      <c r="EB2197" s="15"/>
      <c r="EC2197" s="15"/>
      <c r="ED2197" s="15"/>
    </row>
    <row r="2198" spans="1:134" x14ac:dyDescent="0.3">
      <c r="A2198" s="12"/>
      <c r="B2198" s="12"/>
      <c r="C2198" s="12"/>
      <c r="D2198" s="12"/>
      <c r="E2198" s="12"/>
      <c r="F2198" s="12"/>
      <c r="G2198" s="12"/>
      <c r="H2198" s="12"/>
      <c r="I2198" s="12"/>
      <c r="J2198" s="12"/>
      <c r="K2198" s="12"/>
      <c r="L2198" s="12"/>
      <c r="M2198" s="12"/>
      <c r="N2198" s="12"/>
      <c r="O2198" s="12"/>
      <c r="P2198" s="12"/>
      <c r="Q2198" s="12"/>
      <c r="R2198" s="12"/>
      <c r="S2198" s="12"/>
      <c r="T2198" s="12"/>
      <c r="U2198" s="12"/>
      <c r="V2198" s="12"/>
      <c r="W2198" s="12"/>
      <c r="X2198" s="12"/>
      <c r="Y2198" s="12"/>
      <c r="Z2198" s="12"/>
      <c r="AA2198" s="12"/>
      <c r="AB2198" s="12"/>
      <c r="AC2198" s="12"/>
      <c r="AD2198" s="12"/>
      <c r="AE2198" s="12"/>
      <c r="AF2198" s="12"/>
      <c r="AG2198" s="12"/>
      <c r="AH2198" s="12"/>
      <c r="AI2198" s="12"/>
      <c r="AJ2198" s="13"/>
      <c r="AK2198" s="12"/>
      <c r="AL2198" s="12"/>
      <c r="AM2198" s="14"/>
      <c r="AN2198" s="12"/>
      <c r="AO2198" s="12"/>
      <c r="AP2198" s="12"/>
      <c r="AQ2198" s="143"/>
      <c r="AR2198" s="12"/>
      <c r="AS2198" s="12"/>
      <c r="AT2198" s="12"/>
      <c r="AU2198" s="12"/>
      <c r="AV2198" s="12"/>
      <c r="AW2198" s="12"/>
      <c r="AX2198" s="12"/>
      <c r="AY2198" s="12"/>
      <c r="AZ2198" s="12"/>
      <c r="BA2198" s="12"/>
      <c r="BB2198" s="14"/>
      <c r="BC2198" s="14"/>
      <c r="BD2198" s="15"/>
      <c r="BE2198" s="15"/>
      <c r="BF2198" s="15"/>
      <c r="BG2198" s="15"/>
      <c r="BH2198" s="15"/>
      <c r="BI2198" s="15"/>
      <c r="BJ2198" s="15"/>
      <c r="BK2198" s="15"/>
      <c r="BL2198" s="15"/>
      <c r="BM2198" s="15"/>
      <c r="BN2198" s="15"/>
      <c r="BO2198" s="15"/>
      <c r="BP2198" s="15"/>
      <c r="BQ2198" s="15"/>
      <c r="BR2198" s="15"/>
      <c r="BS2198" s="15"/>
      <c r="BT2198" s="15"/>
      <c r="BU2198" s="15"/>
      <c r="BV2198" s="15"/>
      <c r="BW2198" s="15"/>
      <c r="BX2198" s="15"/>
      <c r="BY2198" s="15"/>
      <c r="BZ2198" s="15"/>
      <c r="CA2198" s="15"/>
      <c r="CB2198" s="15"/>
      <c r="CC2198" s="15"/>
      <c r="CD2198" s="15"/>
      <c r="CE2198" s="15"/>
      <c r="CF2198" s="15"/>
      <c r="CG2198" s="15"/>
      <c r="CH2198" s="15"/>
      <c r="CI2198" s="15"/>
      <c r="CJ2198" s="15"/>
      <c r="CK2198" s="15"/>
      <c r="CL2198" s="15"/>
      <c r="CM2198" s="15"/>
      <c r="CN2198" s="15"/>
      <c r="CO2198" s="15"/>
      <c r="CP2198" s="15"/>
      <c r="CQ2198" s="15"/>
      <c r="CR2198" s="15"/>
      <c r="CS2198" s="15"/>
      <c r="CT2198" s="15"/>
      <c r="CU2198" s="15"/>
      <c r="CV2198" s="15"/>
      <c r="CW2198" s="15"/>
      <c r="CX2198" s="15"/>
      <c r="CY2198" s="15"/>
      <c r="CZ2198" s="15"/>
      <c r="DA2198" s="15"/>
      <c r="DB2198" s="15"/>
      <c r="DC2198" s="15"/>
      <c r="DD2198" s="15"/>
      <c r="DE2198" s="15"/>
      <c r="DF2198" s="15"/>
      <c r="DG2198" s="15"/>
      <c r="DH2198" s="15"/>
      <c r="DI2198" s="15"/>
      <c r="DJ2198" s="15"/>
      <c r="DK2198" s="15"/>
      <c r="DL2198" s="15"/>
      <c r="DM2198" s="13"/>
      <c r="DN2198" s="15"/>
      <c r="DO2198" s="15"/>
      <c r="DP2198" s="15"/>
      <c r="DQ2198" s="15"/>
      <c r="DR2198" s="15"/>
      <c r="DS2198" s="15"/>
      <c r="DT2198" s="15"/>
      <c r="DU2198" s="15"/>
      <c r="DV2198" s="15"/>
      <c r="DW2198" s="15"/>
      <c r="DX2198" s="15"/>
      <c r="DY2198" s="15"/>
      <c r="DZ2198" s="15"/>
      <c r="EA2198" s="15"/>
      <c r="EB2198" s="15"/>
      <c r="EC2198" s="15"/>
      <c r="ED2198" s="15"/>
    </row>
    <row r="2199" spans="1:134" x14ac:dyDescent="0.3">
      <c r="A2199" s="12"/>
      <c r="B2199" s="12"/>
      <c r="C2199" s="12"/>
      <c r="D2199" s="12"/>
      <c r="E2199" s="12"/>
      <c r="F2199" s="12"/>
      <c r="G2199" s="12"/>
      <c r="H2199" s="12"/>
      <c r="I2199" s="12"/>
      <c r="J2199" s="12"/>
      <c r="K2199" s="12"/>
      <c r="L2199" s="12"/>
      <c r="M2199" s="12"/>
      <c r="N2199" s="12"/>
      <c r="O2199" s="12"/>
      <c r="P2199" s="12"/>
      <c r="Q2199" s="12"/>
      <c r="R2199" s="12"/>
      <c r="S2199" s="12"/>
      <c r="T2199" s="12"/>
      <c r="U2199" s="12"/>
      <c r="V2199" s="12"/>
      <c r="W2199" s="12"/>
      <c r="X2199" s="12"/>
      <c r="Y2199" s="12"/>
      <c r="Z2199" s="12"/>
      <c r="AA2199" s="12"/>
      <c r="AB2199" s="12"/>
      <c r="AC2199" s="12"/>
      <c r="AD2199" s="12"/>
      <c r="AE2199" s="12"/>
      <c r="AF2199" s="12"/>
      <c r="AG2199" s="12"/>
      <c r="AH2199" s="12"/>
      <c r="AI2199" s="12"/>
      <c r="AJ2199" s="13"/>
      <c r="AK2199" s="12"/>
      <c r="AL2199" s="12"/>
      <c r="AM2199" s="14"/>
      <c r="AN2199" s="12"/>
      <c r="AO2199" s="12"/>
      <c r="AP2199" s="12"/>
      <c r="AQ2199" s="143"/>
      <c r="AR2199" s="12"/>
      <c r="AS2199" s="12"/>
      <c r="AT2199" s="12"/>
      <c r="AU2199" s="12"/>
      <c r="AV2199" s="12"/>
      <c r="AW2199" s="12"/>
      <c r="AX2199" s="12"/>
      <c r="AY2199" s="12"/>
      <c r="AZ2199" s="12"/>
      <c r="BA2199" s="12"/>
      <c r="BB2199" s="14"/>
      <c r="BC2199" s="14"/>
      <c r="BD2199" s="15"/>
      <c r="BE2199" s="15"/>
      <c r="BF2199" s="15"/>
      <c r="BG2199" s="15"/>
      <c r="BH2199" s="15"/>
      <c r="BI2199" s="15"/>
      <c r="BJ2199" s="15"/>
      <c r="BK2199" s="15"/>
      <c r="BL2199" s="15"/>
      <c r="BM2199" s="15"/>
      <c r="BN2199" s="15"/>
      <c r="BO2199" s="15"/>
      <c r="BP2199" s="15"/>
      <c r="BQ2199" s="15"/>
      <c r="BR2199" s="15"/>
      <c r="BS2199" s="15"/>
      <c r="BT2199" s="15"/>
      <c r="BU2199" s="15"/>
      <c r="BV2199" s="15"/>
      <c r="BW2199" s="15"/>
      <c r="BX2199" s="15"/>
      <c r="BY2199" s="15"/>
      <c r="BZ2199" s="15"/>
      <c r="CA2199" s="15"/>
      <c r="CB2199" s="15"/>
      <c r="CC2199" s="15"/>
      <c r="CD2199" s="15"/>
      <c r="CE2199" s="15"/>
      <c r="CF2199" s="15"/>
      <c r="CG2199" s="15"/>
      <c r="CH2199" s="15"/>
      <c r="CI2199" s="15"/>
      <c r="CJ2199" s="15"/>
      <c r="CK2199" s="15"/>
      <c r="CL2199" s="15"/>
      <c r="CM2199" s="15"/>
      <c r="CN2199" s="15"/>
      <c r="CO2199" s="15"/>
      <c r="CP2199" s="15"/>
      <c r="CQ2199" s="15"/>
      <c r="CR2199" s="15"/>
      <c r="CS2199" s="15"/>
      <c r="CT2199" s="15"/>
      <c r="CU2199" s="15"/>
      <c r="CV2199" s="15"/>
      <c r="CW2199" s="15"/>
      <c r="CX2199" s="15"/>
      <c r="CY2199" s="15"/>
      <c r="CZ2199" s="15"/>
      <c r="DA2199" s="15"/>
      <c r="DB2199" s="15"/>
      <c r="DC2199" s="15"/>
      <c r="DD2199" s="15"/>
      <c r="DE2199" s="15"/>
      <c r="DF2199" s="15"/>
      <c r="DG2199" s="15"/>
      <c r="DH2199" s="15"/>
      <c r="DI2199" s="15"/>
      <c r="DJ2199" s="15"/>
      <c r="DK2199" s="15"/>
      <c r="DL2199" s="15"/>
      <c r="DM2199" s="13"/>
      <c r="DN2199" s="15"/>
      <c r="DO2199" s="15"/>
      <c r="DP2199" s="15"/>
      <c r="DQ2199" s="15"/>
      <c r="DR2199" s="15"/>
      <c r="DS2199" s="15"/>
      <c r="DT2199" s="15"/>
      <c r="DU2199" s="15"/>
      <c r="DV2199" s="15"/>
      <c r="DW2199" s="15"/>
      <c r="DX2199" s="15"/>
      <c r="DY2199" s="15"/>
      <c r="DZ2199" s="15"/>
      <c r="EA2199" s="15"/>
      <c r="EB2199" s="15"/>
      <c r="EC2199" s="15"/>
      <c r="ED2199" s="15"/>
    </row>
    <row r="2200" spans="1:134" x14ac:dyDescent="0.3">
      <c r="A2200" s="12"/>
      <c r="B2200" s="12"/>
      <c r="C2200" s="12"/>
      <c r="D2200" s="12"/>
      <c r="E2200" s="12"/>
      <c r="F2200" s="12"/>
      <c r="G2200" s="12"/>
      <c r="H2200" s="12"/>
      <c r="I2200" s="12"/>
      <c r="J2200" s="12"/>
      <c r="K2200" s="12"/>
      <c r="L2200" s="12"/>
      <c r="M2200" s="12"/>
      <c r="N2200" s="12"/>
      <c r="O2200" s="12"/>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3"/>
      <c r="AK2200" s="12"/>
      <c r="AL2200" s="12"/>
      <c r="AM2200" s="14"/>
      <c r="AN2200" s="12"/>
      <c r="AO2200" s="12"/>
      <c r="AP2200" s="12"/>
      <c r="AQ2200" s="143"/>
      <c r="AR2200" s="12"/>
      <c r="AS2200" s="12"/>
      <c r="AT2200" s="12"/>
      <c r="AU2200" s="12"/>
      <c r="AV2200" s="12"/>
      <c r="AW2200" s="12"/>
      <c r="AX2200" s="12"/>
      <c r="AY2200" s="12"/>
      <c r="AZ2200" s="12"/>
      <c r="BA2200" s="12"/>
      <c r="BB2200" s="14"/>
      <c r="BC2200" s="14"/>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5"/>
      <c r="CE2200" s="15"/>
      <c r="CF2200" s="15"/>
      <c r="CG2200" s="15"/>
      <c r="CH2200" s="15"/>
      <c r="CI2200" s="15"/>
      <c r="CJ2200" s="15"/>
      <c r="CK2200" s="15"/>
      <c r="CL2200" s="15"/>
      <c r="CM2200" s="15"/>
      <c r="CN2200" s="15"/>
      <c r="CO2200" s="15"/>
      <c r="CP2200" s="15"/>
      <c r="CQ2200" s="15"/>
      <c r="CR2200" s="15"/>
      <c r="CS2200" s="15"/>
      <c r="CT2200" s="15"/>
      <c r="CU2200" s="15"/>
      <c r="CV2200" s="15"/>
      <c r="CW2200" s="15"/>
      <c r="CX2200" s="15"/>
      <c r="CY2200" s="15"/>
      <c r="CZ2200" s="15"/>
      <c r="DA2200" s="15"/>
      <c r="DB2200" s="15"/>
      <c r="DC2200" s="15"/>
      <c r="DD2200" s="15"/>
      <c r="DE2200" s="15"/>
      <c r="DF2200" s="15"/>
      <c r="DG2200" s="15"/>
      <c r="DH2200" s="15"/>
      <c r="DI2200" s="15"/>
      <c r="DJ2200" s="15"/>
      <c r="DK2200" s="15"/>
      <c r="DL2200" s="15"/>
      <c r="DM2200" s="13"/>
      <c r="DN2200" s="15"/>
      <c r="DO2200" s="15"/>
      <c r="DP2200" s="15"/>
      <c r="DQ2200" s="15"/>
      <c r="DR2200" s="15"/>
      <c r="DS2200" s="15"/>
      <c r="DT2200" s="15"/>
      <c r="DU2200" s="15"/>
      <c r="DV2200" s="15"/>
      <c r="DW2200" s="15"/>
      <c r="DX2200" s="15"/>
      <c r="DY2200" s="15"/>
      <c r="DZ2200" s="15"/>
      <c r="EA2200" s="15"/>
      <c r="EB2200" s="15"/>
      <c r="EC2200" s="15"/>
      <c r="ED2200" s="15"/>
    </row>
    <row r="2201" spans="1:134" x14ac:dyDescent="0.3">
      <c r="A2201" s="12"/>
      <c r="B2201" s="12"/>
      <c r="C2201" s="12"/>
      <c r="D2201" s="12"/>
      <c r="E2201" s="12"/>
      <c r="F2201" s="12"/>
      <c r="G2201" s="12"/>
      <c r="H2201" s="12"/>
      <c r="I2201" s="12"/>
      <c r="J2201" s="12"/>
      <c r="K2201" s="12"/>
      <c r="L2201" s="12"/>
      <c r="M2201" s="12"/>
      <c r="N2201" s="12"/>
      <c r="O2201" s="12"/>
      <c r="P2201" s="12"/>
      <c r="Q2201" s="12"/>
      <c r="R2201" s="12"/>
      <c r="S2201" s="12"/>
      <c r="T2201" s="12"/>
      <c r="U2201" s="12"/>
      <c r="V2201" s="12"/>
      <c r="W2201" s="12"/>
      <c r="X2201" s="12"/>
      <c r="Y2201" s="12"/>
      <c r="Z2201" s="12"/>
      <c r="AA2201" s="12"/>
      <c r="AB2201" s="12"/>
      <c r="AC2201" s="12"/>
      <c r="AD2201" s="12"/>
      <c r="AE2201" s="12"/>
      <c r="AF2201" s="12"/>
      <c r="AG2201" s="12"/>
      <c r="AH2201" s="12"/>
      <c r="AI2201" s="12"/>
      <c r="AJ2201" s="13"/>
      <c r="AK2201" s="12"/>
      <c r="AL2201" s="12"/>
      <c r="AM2201" s="14"/>
      <c r="AN2201" s="12"/>
      <c r="AO2201" s="12"/>
      <c r="AP2201" s="12"/>
      <c r="AQ2201" s="143"/>
      <c r="AR2201" s="12"/>
      <c r="AS2201" s="12"/>
      <c r="AT2201" s="12"/>
      <c r="AU2201" s="12"/>
      <c r="AV2201" s="12"/>
      <c r="AW2201" s="12"/>
      <c r="AX2201" s="12"/>
      <c r="AY2201" s="12"/>
      <c r="AZ2201" s="12"/>
      <c r="BA2201" s="12"/>
      <c r="BB2201" s="14"/>
      <c r="BC2201" s="14"/>
      <c r="BD2201" s="15"/>
      <c r="BE2201" s="15"/>
      <c r="BF2201" s="15"/>
      <c r="BG2201" s="15"/>
      <c r="BH2201" s="15"/>
      <c r="BI2201" s="15"/>
      <c r="BJ2201" s="15"/>
      <c r="BK2201" s="15"/>
      <c r="BL2201" s="15"/>
      <c r="BM2201" s="15"/>
      <c r="BN2201" s="15"/>
      <c r="BO2201" s="15"/>
      <c r="BP2201" s="15"/>
      <c r="BQ2201" s="15"/>
      <c r="BR2201" s="15"/>
      <c r="BS2201" s="15"/>
      <c r="BT2201" s="15"/>
      <c r="BU2201" s="15"/>
      <c r="BV2201" s="15"/>
      <c r="BW2201" s="15"/>
      <c r="BX2201" s="15"/>
      <c r="BY2201" s="15"/>
      <c r="BZ2201" s="15"/>
      <c r="CA2201" s="15"/>
      <c r="CB2201" s="15"/>
      <c r="CC2201" s="15"/>
      <c r="CD2201" s="15"/>
      <c r="CE2201" s="15"/>
      <c r="CF2201" s="15"/>
      <c r="CG2201" s="15"/>
      <c r="CH2201" s="15"/>
      <c r="CI2201" s="15"/>
      <c r="CJ2201" s="15"/>
      <c r="CK2201" s="15"/>
      <c r="CL2201" s="15"/>
      <c r="CM2201" s="15"/>
      <c r="CN2201" s="15"/>
      <c r="CO2201" s="15"/>
      <c r="CP2201" s="15"/>
      <c r="CQ2201" s="15"/>
      <c r="CR2201" s="15"/>
      <c r="CS2201" s="15"/>
      <c r="CT2201" s="15"/>
      <c r="CU2201" s="15"/>
      <c r="CV2201" s="15"/>
      <c r="CW2201" s="15"/>
      <c r="CX2201" s="15"/>
      <c r="CY2201" s="15"/>
      <c r="CZ2201" s="15"/>
      <c r="DA2201" s="15"/>
      <c r="DB2201" s="15"/>
      <c r="DC2201" s="15"/>
      <c r="DD2201" s="15"/>
      <c r="DE2201" s="15"/>
      <c r="DF2201" s="15"/>
      <c r="DG2201" s="15"/>
      <c r="DH2201" s="15"/>
      <c r="DI2201" s="15"/>
      <c r="DJ2201" s="15"/>
      <c r="DK2201" s="15"/>
      <c r="DL2201" s="15"/>
      <c r="DM2201" s="13"/>
      <c r="DN2201" s="15"/>
      <c r="DO2201" s="15"/>
      <c r="DP2201" s="15"/>
      <c r="DQ2201" s="15"/>
      <c r="DR2201" s="15"/>
      <c r="DS2201" s="15"/>
      <c r="DT2201" s="15"/>
      <c r="DU2201" s="15"/>
      <c r="DV2201" s="15"/>
      <c r="DW2201" s="15"/>
      <c r="DX2201" s="15"/>
      <c r="DY2201" s="15"/>
      <c r="DZ2201" s="15"/>
      <c r="EA2201" s="15"/>
      <c r="EB2201" s="15"/>
      <c r="EC2201" s="15"/>
      <c r="ED2201" s="15"/>
    </row>
    <row r="2202" spans="1:134" x14ac:dyDescent="0.3">
      <c r="A2202" s="12"/>
      <c r="B2202" s="12"/>
      <c r="C2202" s="12"/>
      <c r="D2202" s="12"/>
      <c r="E2202" s="12"/>
      <c r="F2202" s="12"/>
      <c r="G2202" s="12"/>
      <c r="H2202" s="12"/>
      <c r="I2202" s="12"/>
      <c r="J2202" s="12"/>
      <c r="K2202" s="12"/>
      <c r="L2202" s="12"/>
      <c r="M2202" s="12"/>
      <c r="N2202" s="12"/>
      <c r="O2202" s="12"/>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3"/>
      <c r="AK2202" s="12"/>
      <c r="AL2202" s="12"/>
      <c r="AM2202" s="14"/>
      <c r="AN2202" s="12"/>
      <c r="AO2202" s="12"/>
      <c r="AP2202" s="12"/>
      <c r="AQ2202" s="143"/>
      <c r="AR2202" s="12"/>
      <c r="AS2202" s="12"/>
      <c r="AT2202" s="12"/>
      <c r="AU2202" s="12"/>
      <c r="AV2202" s="12"/>
      <c r="AW2202" s="12"/>
      <c r="AX2202" s="12"/>
      <c r="AY2202" s="12"/>
      <c r="AZ2202" s="12"/>
      <c r="BA2202" s="12"/>
      <c r="BB2202" s="14"/>
      <c r="BC2202" s="14"/>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5"/>
      <c r="CE2202" s="15"/>
      <c r="CF2202" s="15"/>
      <c r="CG2202" s="15"/>
      <c r="CH2202" s="15"/>
      <c r="CI2202" s="15"/>
      <c r="CJ2202" s="15"/>
      <c r="CK2202" s="15"/>
      <c r="CL2202" s="15"/>
      <c r="CM2202" s="15"/>
      <c r="CN2202" s="15"/>
      <c r="CO2202" s="15"/>
      <c r="CP2202" s="15"/>
      <c r="CQ2202" s="15"/>
      <c r="CR2202" s="15"/>
      <c r="CS2202" s="15"/>
      <c r="CT2202" s="15"/>
      <c r="CU2202" s="15"/>
      <c r="CV2202" s="15"/>
      <c r="CW2202" s="15"/>
      <c r="CX2202" s="15"/>
      <c r="CY2202" s="15"/>
      <c r="CZ2202" s="15"/>
      <c r="DA2202" s="15"/>
      <c r="DB2202" s="15"/>
      <c r="DC2202" s="15"/>
      <c r="DD2202" s="15"/>
      <c r="DE2202" s="15"/>
      <c r="DF2202" s="15"/>
      <c r="DG2202" s="15"/>
      <c r="DH2202" s="15"/>
      <c r="DI2202" s="15"/>
      <c r="DJ2202" s="15"/>
      <c r="DK2202" s="15"/>
      <c r="DL2202" s="15"/>
      <c r="DM2202" s="13"/>
      <c r="DN2202" s="15"/>
      <c r="DO2202" s="15"/>
      <c r="DP2202" s="15"/>
      <c r="DQ2202" s="15"/>
      <c r="DR2202" s="15"/>
      <c r="DS2202" s="15"/>
      <c r="DT2202" s="15"/>
      <c r="DU2202" s="15"/>
      <c r="DV2202" s="15"/>
      <c r="DW2202" s="15"/>
      <c r="DX2202" s="15"/>
      <c r="DY2202" s="15"/>
      <c r="DZ2202" s="15"/>
      <c r="EA2202" s="15"/>
      <c r="EB2202" s="15"/>
      <c r="EC2202" s="15"/>
      <c r="ED2202" s="15"/>
    </row>
    <row r="2203" spans="1:134" x14ac:dyDescent="0.3">
      <c r="A2203" s="12"/>
      <c r="B2203" s="12"/>
      <c r="C2203" s="12"/>
      <c r="D2203" s="12"/>
      <c r="E2203" s="12"/>
      <c r="F2203" s="12"/>
      <c r="G2203" s="12"/>
      <c r="H2203" s="12"/>
      <c r="I2203" s="12"/>
      <c r="J2203" s="12"/>
      <c r="K2203" s="12"/>
      <c r="L2203" s="12"/>
      <c r="M2203" s="12"/>
      <c r="N2203" s="12"/>
      <c r="O2203" s="12"/>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3"/>
      <c r="AK2203" s="12"/>
      <c r="AL2203" s="12"/>
      <c r="AM2203" s="14"/>
      <c r="AN2203" s="12"/>
      <c r="AO2203" s="12"/>
      <c r="AP2203" s="12"/>
      <c r="AQ2203" s="143"/>
      <c r="AR2203" s="12"/>
      <c r="AS2203" s="12"/>
      <c r="AT2203" s="12"/>
      <c r="AU2203" s="12"/>
      <c r="AV2203" s="12"/>
      <c r="AW2203" s="12"/>
      <c r="AX2203" s="12"/>
      <c r="AY2203" s="12"/>
      <c r="AZ2203" s="12"/>
      <c r="BA2203" s="12"/>
      <c r="BB2203" s="14"/>
      <c r="BC2203" s="14"/>
      <c r="BD2203" s="15"/>
      <c r="BE2203" s="15"/>
      <c r="BF2203" s="15"/>
      <c r="BG2203" s="15"/>
      <c r="BH2203" s="15"/>
      <c r="BI2203" s="15"/>
      <c r="BJ2203" s="15"/>
      <c r="BK2203" s="15"/>
      <c r="BL2203" s="15"/>
      <c r="BM2203" s="15"/>
      <c r="BN2203" s="15"/>
      <c r="BO2203" s="15"/>
      <c r="BP2203" s="15"/>
      <c r="BQ2203" s="15"/>
      <c r="BR2203" s="15"/>
      <c r="BS2203" s="15"/>
      <c r="BT2203" s="15"/>
      <c r="BU2203" s="15"/>
      <c r="BV2203" s="15"/>
      <c r="BW2203" s="15"/>
      <c r="BX2203" s="15"/>
      <c r="BY2203" s="15"/>
      <c r="BZ2203" s="15"/>
      <c r="CA2203" s="15"/>
      <c r="CB2203" s="15"/>
      <c r="CC2203" s="15"/>
      <c r="CD2203" s="15"/>
      <c r="CE2203" s="15"/>
      <c r="CF2203" s="15"/>
      <c r="CG2203" s="15"/>
      <c r="CH2203" s="15"/>
      <c r="CI2203" s="15"/>
      <c r="CJ2203" s="15"/>
      <c r="CK2203" s="15"/>
      <c r="CL2203" s="15"/>
      <c r="CM2203" s="15"/>
      <c r="CN2203" s="15"/>
      <c r="CO2203" s="15"/>
      <c r="CP2203" s="15"/>
      <c r="CQ2203" s="15"/>
      <c r="CR2203" s="15"/>
      <c r="CS2203" s="15"/>
      <c r="CT2203" s="15"/>
      <c r="CU2203" s="15"/>
      <c r="CV2203" s="15"/>
      <c r="CW2203" s="15"/>
      <c r="CX2203" s="15"/>
      <c r="CY2203" s="15"/>
      <c r="CZ2203" s="15"/>
      <c r="DA2203" s="15"/>
      <c r="DB2203" s="15"/>
      <c r="DC2203" s="15"/>
      <c r="DD2203" s="15"/>
      <c r="DE2203" s="15"/>
      <c r="DF2203" s="15"/>
      <c r="DG2203" s="15"/>
      <c r="DH2203" s="15"/>
      <c r="DI2203" s="15"/>
      <c r="DJ2203" s="15"/>
      <c r="DK2203" s="15"/>
      <c r="DL2203" s="15"/>
      <c r="DM2203" s="13"/>
      <c r="DN2203" s="15"/>
      <c r="DO2203" s="15"/>
      <c r="DP2203" s="15"/>
      <c r="DQ2203" s="15"/>
      <c r="DR2203" s="15"/>
      <c r="DS2203" s="15"/>
      <c r="DT2203" s="15"/>
      <c r="DU2203" s="15"/>
      <c r="DV2203" s="15"/>
      <c r="DW2203" s="15"/>
      <c r="DX2203" s="15"/>
      <c r="DY2203" s="15"/>
      <c r="DZ2203" s="15"/>
      <c r="EA2203" s="15"/>
      <c r="EB2203" s="15"/>
      <c r="EC2203" s="15"/>
      <c r="ED2203" s="15"/>
    </row>
    <row r="2204" spans="1:134" x14ac:dyDescent="0.3">
      <c r="A2204" s="12"/>
      <c r="B2204" s="12"/>
      <c r="C2204" s="12"/>
      <c r="D2204" s="12"/>
      <c r="E2204" s="12"/>
      <c r="F2204" s="12"/>
      <c r="G2204" s="12"/>
      <c r="H2204" s="12"/>
      <c r="I2204" s="12"/>
      <c r="J2204" s="12"/>
      <c r="K2204" s="12"/>
      <c r="L2204" s="12"/>
      <c r="M2204" s="12"/>
      <c r="N2204" s="12"/>
      <c r="O2204" s="12"/>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3"/>
      <c r="AK2204" s="12"/>
      <c r="AL2204" s="12"/>
      <c r="AM2204" s="14"/>
      <c r="AN2204" s="12"/>
      <c r="AO2204" s="12"/>
      <c r="AP2204" s="12"/>
      <c r="AQ2204" s="143"/>
      <c r="AR2204" s="12"/>
      <c r="AS2204" s="12"/>
      <c r="AT2204" s="12"/>
      <c r="AU2204" s="12"/>
      <c r="AV2204" s="12"/>
      <c r="AW2204" s="12"/>
      <c r="AX2204" s="12"/>
      <c r="AY2204" s="12"/>
      <c r="AZ2204" s="12"/>
      <c r="BA2204" s="12"/>
      <c r="BB2204" s="14"/>
      <c r="BC2204" s="14"/>
      <c r="BD2204" s="15"/>
      <c r="BE2204" s="15"/>
      <c r="BF2204" s="15"/>
      <c r="BG2204" s="15"/>
      <c r="BH2204" s="15"/>
      <c r="BI2204" s="15"/>
      <c r="BJ2204" s="15"/>
      <c r="BK2204" s="15"/>
      <c r="BL2204" s="15"/>
      <c r="BM2204" s="15"/>
      <c r="BN2204" s="15"/>
      <c r="BO2204" s="15"/>
      <c r="BP2204" s="15"/>
      <c r="BQ2204" s="15"/>
      <c r="BR2204" s="15"/>
      <c r="BS2204" s="15"/>
      <c r="BT2204" s="15"/>
      <c r="BU2204" s="15"/>
      <c r="BV2204" s="15"/>
      <c r="BW2204" s="15"/>
      <c r="BX2204" s="15"/>
      <c r="BY2204" s="15"/>
      <c r="BZ2204" s="15"/>
      <c r="CA2204" s="15"/>
      <c r="CB2204" s="15"/>
      <c r="CC2204" s="15"/>
      <c r="CD2204" s="15"/>
      <c r="CE2204" s="15"/>
      <c r="CF2204" s="15"/>
      <c r="CG2204" s="15"/>
      <c r="CH2204" s="15"/>
      <c r="CI2204" s="15"/>
      <c r="CJ2204" s="15"/>
      <c r="CK2204" s="15"/>
      <c r="CL2204" s="15"/>
      <c r="CM2204" s="15"/>
      <c r="CN2204" s="15"/>
      <c r="CO2204" s="15"/>
      <c r="CP2204" s="15"/>
      <c r="CQ2204" s="15"/>
      <c r="CR2204" s="15"/>
      <c r="CS2204" s="15"/>
      <c r="CT2204" s="15"/>
      <c r="CU2204" s="15"/>
      <c r="CV2204" s="15"/>
      <c r="CW2204" s="15"/>
      <c r="CX2204" s="15"/>
      <c r="CY2204" s="15"/>
      <c r="CZ2204" s="15"/>
      <c r="DA2204" s="15"/>
      <c r="DB2204" s="15"/>
      <c r="DC2204" s="15"/>
      <c r="DD2204" s="15"/>
      <c r="DE2204" s="15"/>
      <c r="DF2204" s="15"/>
      <c r="DG2204" s="15"/>
      <c r="DH2204" s="15"/>
      <c r="DI2204" s="15"/>
      <c r="DJ2204" s="15"/>
      <c r="DK2204" s="15"/>
      <c r="DL2204" s="15"/>
      <c r="DM2204" s="13"/>
      <c r="DN2204" s="15"/>
      <c r="DO2204" s="15"/>
      <c r="DP2204" s="15"/>
      <c r="DQ2204" s="15"/>
      <c r="DR2204" s="15"/>
      <c r="DS2204" s="15"/>
      <c r="DT2204" s="15"/>
      <c r="DU2204" s="15"/>
      <c r="DV2204" s="15"/>
      <c r="DW2204" s="15"/>
      <c r="DX2204" s="15"/>
      <c r="DY2204" s="15"/>
      <c r="DZ2204" s="15"/>
      <c r="EA2204" s="15"/>
      <c r="EB2204" s="15"/>
      <c r="EC2204" s="15"/>
      <c r="ED2204" s="15"/>
    </row>
    <row r="2205" spans="1:134" x14ac:dyDescent="0.3">
      <c r="A2205" s="12"/>
      <c r="B2205" s="12"/>
      <c r="C2205" s="12"/>
      <c r="D2205" s="12"/>
      <c r="E2205" s="12"/>
      <c r="F2205" s="12"/>
      <c r="G2205" s="12"/>
      <c r="H2205" s="12"/>
      <c r="I2205" s="12"/>
      <c r="J2205" s="12"/>
      <c r="K2205" s="12"/>
      <c r="L2205" s="12"/>
      <c r="M2205" s="12"/>
      <c r="N2205" s="12"/>
      <c r="O2205" s="12"/>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3"/>
      <c r="AK2205" s="12"/>
      <c r="AL2205" s="12"/>
      <c r="AM2205" s="14"/>
      <c r="AN2205" s="12"/>
      <c r="AO2205" s="12"/>
      <c r="AP2205" s="12"/>
      <c r="AQ2205" s="143"/>
      <c r="AR2205" s="12"/>
      <c r="AS2205" s="12"/>
      <c r="AT2205" s="12"/>
      <c r="AU2205" s="12"/>
      <c r="AV2205" s="12"/>
      <c r="AW2205" s="12"/>
      <c r="AX2205" s="12"/>
      <c r="AY2205" s="12"/>
      <c r="AZ2205" s="12"/>
      <c r="BA2205" s="12"/>
      <c r="BB2205" s="14"/>
      <c r="BC2205" s="14"/>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5"/>
      <c r="CE2205" s="15"/>
      <c r="CF2205" s="15"/>
      <c r="CG2205" s="15"/>
      <c r="CH2205" s="15"/>
      <c r="CI2205" s="15"/>
      <c r="CJ2205" s="15"/>
      <c r="CK2205" s="15"/>
      <c r="CL2205" s="15"/>
      <c r="CM2205" s="15"/>
      <c r="CN2205" s="15"/>
      <c r="CO2205" s="15"/>
      <c r="CP2205" s="15"/>
      <c r="CQ2205" s="15"/>
      <c r="CR2205" s="15"/>
      <c r="CS2205" s="15"/>
      <c r="CT2205" s="15"/>
      <c r="CU2205" s="15"/>
      <c r="CV2205" s="15"/>
      <c r="CW2205" s="15"/>
      <c r="CX2205" s="15"/>
      <c r="CY2205" s="15"/>
      <c r="CZ2205" s="15"/>
      <c r="DA2205" s="15"/>
      <c r="DB2205" s="15"/>
      <c r="DC2205" s="15"/>
      <c r="DD2205" s="15"/>
      <c r="DE2205" s="15"/>
      <c r="DF2205" s="15"/>
      <c r="DG2205" s="15"/>
      <c r="DH2205" s="15"/>
      <c r="DI2205" s="15"/>
      <c r="DJ2205" s="15"/>
      <c r="DK2205" s="15"/>
      <c r="DL2205" s="15"/>
      <c r="DM2205" s="13"/>
      <c r="DN2205" s="15"/>
      <c r="DO2205" s="15"/>
      <c r="DP2205" s="15"/>
      <c r="DQ2205" s="15"/>
      <c r="DR2205" s="15"/>
      <c r="DS2205" s="15"/>
      <c r="DT2205" s="15"/>
      <c r="DU2205" s="15"/>
      <c r="DV2205" s="15"/>
      <c r="DW2205" s="15"/>
      <c r="DX2205" s="15"/>
      <c r="DY2205" s="15"/>
      <c r="DZ2205" s="15"/>
      <c r="EA2205" s="15"/>
      <c r="EB2205" s="15"/>
      <c r="EC2205" s="15"/>
      <c r="ED2205" s="15"/>
    </row>
    <row r="2206" spans="1:134" x14ac:dyDescent="0.3">
      <c r="A2206" s="12"/>
      <c r="B2206" s="12"/>
      <c r="C2206" s="12"/>
      <c r="D2206" s="12"/>
      <c r="E2206" s="12"/>
      <c r="F2206" s="12"/>
      <c r="G2206" s="12"/>
      <c r="H2206" s="12"/>
      <c r="I2206" s="12"/>
      <c r="J2206" s="12"/>
      <c r="K2206" s="12"/>
      <c r="L2206" s="12"/>
      <c r="M2206" s="12"/>
      <c r="N2206" s="12"/>
      <c r="O2206" s="12"/>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3"/>
      <c r="AK2206" s="12"/>
      <c r="AL2206" s="12"/>
      <c r="AM2206" s="14"/>
      <c r="AN2206" s="12"/>
      <c r="AO2206" s="12"/>
      <c r="AP2206" s="12"/>
      <c r="AQ2206" s="143"/>
      <c r="AR2206" s="12"/>
      <c r="AS2206" s="12"/>
      <c r="AT2206" s="12"/>
      <c r="AU2206" s="12"/>
      <c r="AV2206" s="12"/>
      <c r="AW2206" s="12"/>
      <c r="AX2206" s="12"/>
      <c r="AY2206" s="12"/>
      <c r="AZ2206" s="12"/>
      <c r="BA2206" s="12"/>
      <c r="BB2206" s="14"/>
      <c r="BC2206" s="14"/>
      <c r="BD2206" s="15"/>
      <c r="BE2206" s="15"/>
      <c r="BF2206" s="15"/>
      <c r="BG2206" s="15"/>
      <c r="BH2206" s="15"/>
      <c r="BI2206" s="15"/>
      <c r="BJ2206" s="15"/>
      <c r="BK2206" s="15"/>
      <c r="BL2206" s="15"/>
      <c r="BM2206" s="15"/>
      <c r="BN2206" s="15"/>
      <c r="BO2206" s="15"/>
      <c r="BP2206" s="15"/>
      <c r="BQ2206" s="15"/>
      <c r="BR2206" s="15"/>
      <c r="BS2206" s="15"/>
      <c r="BT2206" s="15"/>
      <c r="BU2206" s="15"/>
      <c r="BV2206" s="15"/>
      <c r="BW2206" s="15"/>
      <c r="BX2206" s="15"/>
      <c r="BY2206" s="15"/>
      <c r="BZ2206" s="15"/>
      <c r="CA2206" s="15"/>
      <c r="CB2206" s="15"/>
      <c r="CC2206" s="15"/>
      <c r="CD2206" s="15"/>
      <c r="CE2206" s="15"/>
      <c r="CF2206" s="15"/>
      <c r="CG2206" s="15"/>
      <c r="CH2206" s="15"/>
      <c r="CI2206" s="15"/>
      <c r="CJ2206" s="15"/>
      <c r="CK2206" s="15"/>
      <c r="CL2206" s="15"/>
      <c r="CM2206" s="15"/>
      <c r="CN2206" s="15"/>
      <c r="CO2206" s="15"/>
      <c r="CP2206" s="15"/>
      <c r="CQ2206" s="15"/>
      <c r="CR2206" s="15"/>
      <c r="CS2206" s="15"/>
      <c r="CT2206" s="15"/>
      <c r="CU2206" s="15"/>
      <c r="CV2206" s="15"/>
      <c r="CW2206" s="15"/>
      <c r="CX2206" s="15"/>
      <c r="CY2206" s="15"/>
      <c r="CZ2206" s="15"/>
      <c r="DA2206" s="15"/>
      <c r="DB2206" s="15"/>
      <c r="DC2206" s="15"/>
      <c r="DD2206" s="15"/>
      <c r="DE2206" s="15"/>
      <c r="DF2206" s="15"/>
      <c r="DG2206" s="15"/>
      <c r="DH2206" s="15"/>
      <c r="DI2206" s="15"/>
      <c r="DJ2206" s="15"/>
      <c r="DK2206" s="15"/>
      <c r="DL2206" s="15"/>
      <c r="DM2206" s="13"/>
      <c r="DN2206" s="15"/>
      <c r="DO2206" s="15"/>
      <c r="DP2206" s="15"/>
      <c r="DQ2206" s="15"/>
      <c r="DR2206" s="15"/>
      <c r="DS2206" s="15"/>
      <c r="DT2206" s="15"/>
      <c r="DU2206" s="15"/>
      <c r="DV2206" s="15"/>
      <c r="DW2206" s="15"/>
      <c r="DX2206" s="15"/>
      <c r="DY2206" s="15"/>
      <c r="DZ2206" s="15"/>
      <c r="EA2206" s="15"/>
      <c r="EB2206" s="15"/>
      <c r="EC2206" s="15"/>
      <c r="ED2206" s="15"/>
    </row>
    <row r="2207" spans="1:134" x14ac:dyDescent="0.3">
      <c r="A2207" s="12"/>
      <c r="B2207" s="12"/>
      <c r="C2207" s="12"/>
      <c r="D2207" s="12"/>
      <c r="E2207" s="12"/>
      <c r="F2207" s="12"/>
      <c r="G2207" s="12"/>
      <c r="H2207" s="12"/>
      <c r="I2207" s="12"/>
      <c r="J2207" s="12"/>
      <c r="K2207" s="12"/>
      <c r="L2207" s="12"/>
      <c r="M2207" s="12"/>
      <c r="N2207" s="12"/>
      <c r="O2207" s="12"/>
      <c r="P2207" s="12"/>
      <c r="Q2207" s="12"/>
      <c r="R2207" s="12"/>
      <c r="S2207" s="12"/>
      <c r="T2207" s="12"/>
      <c r="U2207" s="12"/>
      <c r="V2207" s="12"/>
      <c r="W2207" s="12"/>
      <c r="X2207" s="12"/>
      <c r="Y2207" s="12"/>
      <c r="Z2207" s="12"/>
      <c r="AA2207" s="12"/>
      <c r="AB2207" s="12"/>
      <c r="AC2207" s="12"/>
      <c r="AD2207" s="12"/>
      <c r="AE2207" s="12"/>
      <c r="AF2207" s="12"/>
      <c r="AG2207" s="12"/>
      <c r="AH2207" s="12"/>
      <c r="AI2207" s="12"/>
      <c r="AJ2207" s="13"/>
      <c r="AK2207" s="12"/>
      <c r="AL2207" s="12"/>
      <c r="AM2207" s="14"/>
      <c r="AN2207" s="12"/>
      <c r="AO2207" s="12"/>
      <c r="AP2207" s="12"/>
      <c r="AQ2207" s="143"/>
      <c r="AR2207" s="12"/>
      <c r="AS2207" s="12"/>
      <c r="AT2207" s="12"/>
      <c r="AU2207" s="12"/>
      <c r="AV2207" s="12"/>
      <c r="AW2207" s="12"/>
      <c r="AX2207" s="12"/>
      <c r="AY2207" s="12"/>
      <c r="AZ2207" s="12"/>
      <c r="BA2207" s="12"/>
      <c r="BB2207" s="14"/>
      <c r="BC2207" s="14"/>
      <c r="BD2207" s="15"/>
      <c r="BE2207" s="15"/>
      <c r="BF2207" s="15"/>
      <c r="BG2207" s="15"/>
      <c r="BH2207" s="15"/>
      <c r="BI2207" s="15"/>
      <c r="BJ2207" s="15"/>
      <c r="BK2207" s="15"/>
      <c r="BL2207" s="15"/>
      <c r="BM2207" s="15"/>
      <c r="BN2207" s="15"/>
      <c r="BO2207" s="15"/>
      <c r="BP2207" s="15"/>
      <c r="BQ2207" s="15"/>
      <c r="BR2207" s="15"/>
      <c r="BS2207" s="15"/>
      <c r="BT2207" s="15"/>
      <c r="BU2207" s="15"/>
      <c r="BV2207" s="15"/>
      <c r="BW2207" s="15"/>
      <c r="BX2207" s="15"/>
      <c r="BY2207" s="15"/>
      <c r="BZ2207" s="15"/>
      <c r="CA2207" s="15"/>
      <c r="CB2207" s="15"/>
      <c r="CC2207" s="15"/>
      <c r="CD2207" s="15"/>
      <c r="CE2207" s="15"/>
      <c r="CF2207" s="15"/>
      <c r="CG2207" s="15"/>
      <c r="CH2207" s="15"/>
      <c r="CI2207" s="15"/>
      <c r="CJ2207" s="15"/>
      <c r="CK2207" s="15"/>
      <c r="CL2207" s="15"/>
      <c r="CM2207" s="15"/>
      <c r="CN2207" s="15"/>
      <c r="CO2207" s="15"/>
      <c r="CP2207" s="15"/>
      <c r="CQ2207" s="15"/>
      <c r="CR2207" s="15"/>
      <c r="CS2207" s="15"/>
      <c r="CT2207" s="15"/>
      <c r="CU2207" s="15"/>
      <c r="CV2207" s="15"/>
      <c r="CW2207" s="15"/>
      <c r="CX2207" s="15"/>
      <c r="CY2207" s="15"/>
      <c r="CZ2207" s="15"/>
      <c r="DA2207" s="15"/>
      <c r="DB2207" s="15"/>
      <c r="DC2207" s="15"/>
      <c r="DD2207" s="15"/>
      <c r="DE2207" s="15"/>
      <c r="DF2207" s="15"/>
      <c r="DG2207" s="15"/>
      <c r="DH2207" s="15"/>
      <c r="DI2207" s="15"/>
      <c r="DJ2207" s="15"/>
      <c r="DK2207" s="15"/>
      <c r="DL2207" s="15"/>
      <c r="DM2207" s="13"/>
      <c r="DN2207" s="15"/>
      <c r="DO2207" s="15"/>
      <c r="DP2207" s="15"/>
      <c r="DQ2207" s="15"/>
      <c r="DR2207" s="15"/>
      <c r="DS2207" s="15"/>
      <c r="DT2207" s="15"/>
      <c r="DU2207" s="15"/>
      <c r="DV2207" s="15"/>
      <c r="DW2207" s="15"/>
      <c r="DX2207" s="15"/>
      <c r="DY2207" s="15"/>
      <c r="DZ2207" s="15"/>
      <c r="EA2207" s="15"/>
      <c r="EB2207" s="15"/>
      <c r="EC2207" s="15"/>
      <c r="ED2207" s="15"/>
    </row>
    <row r="2208" spans="1:134" x14ac:dyDescent="0.3">
      <c r="A2208" s="12"/>
      <c r="B2208" s="12"/>
      <c r="C2208" s="12"/>
      <c r="D2208" s="12"/>
      <c r="E2208" s="12"/>
      <c r="F2208" s="12"/>
      <c r="G2208" s="12"/>
      <c r="H2208" s="12"/>
      <c r="I2208" s="12"/>
      <c r="J2208" s="12"/>
      <c r="K2208" s="12"/>
      <c r="L2208" s="12"/>
      <c r="M2208" s="12"/>
      <c r="N2208" s="12"/>
      <c r="O2208" s="12"/>
      <c r="P2208" s="12"/>
      <c r="Q2208" s="12"/>
      <c r="R2208" s="12"/>
      <c r="S2208" s="12"/>
      <c r="T2208" s="12"/>
      <c r="U2208" s="12"/>
      <c r="V2208" s="12"/>
      <c r="W2208" s="12"/>
      <c r="X2208" s="12"/>
      <c r="Y2208" s="12"/>
      <c r="Z2208" s="12"/>
      <c r="AA2208" s="12"/>
      <c r="AB2208" s="12"/>
      <c r="AC2208" s="12"/>
      <c r="AD2208" s="12"/>
      <c r="AE2208" s="12"/>
      <c r="AF2208" s="12"/>
      <c r="AG2208" s="12"/>
      <c r="AH2208" s="12"/>
      <c r="AI2208" s="12"/>
      <c r="AJ2208" s="13"/>
      <c r="AK2208" s="12"/>
      <c r="AL2208" s="12"/>
      <c r="AM2208" s="14"/>
      <c r="AN2208" s="12"/>
      <c r="AO2208" s="12"/>
      <c r="AP2208" s="12"/>
      <c r="AQ2208" s="143"/>
      <c r="AR2208" s="12"/>
      <c r="AS2208" s="12"/>
      <c r="AT2208" s="12"/>
      <c r="AU2208" s="12"/>
      <c r="AV2208" s="12"/>
      <c r="AW2208" s="12"/>
      <c r="AX2208" s="12"/>
      <c r="AY2208" s="12"/>
      <c r="AZ2208" s="12"/>
      <c r="BA2208" s="12"/>
      <c r="BB2208" s="14"/>
      <c r="BC2208" s="14"/>
      <c r="BD2208" s="15"/>
      <c r="BE2208" s="15"/>
      <c r="BF2208" s="15"/>
      <c r="BG2208" s="15"/>
      <c r="BH2208" s="15"/>
      <c r="BI2208" s="15"/>
      <c r="BJ2208" s="15"/>
      <c r="BK2208" s="15"/>
      <c r="BL2208" s="15"/>
      <c r="BM2208" s="15"/>
      <c r="BN2208" s="15"/>
      <c r="BO2208" s="15"/>
      <c r="BP2208" s="15"/>
      <c r="BQ2208" s="15"/>
      <c r="BR2208" s="15"/>
      <c r="BS2208" s="15"/>
      <c r="BT2208" s="15"/>
      <c r="BU2208" s="15"/>
      <c r="BV2208" s="15"/>
      <c r="BW2208" s="15"/>
      <c r="BX2208" s="15"/>
      <c r="BY2208" s="15"/>
      <c r="BZ2208" s="15"/>
      <c r="CA2208" s="15"/>
      <c r="CB2208" s="15"/>
      <c r="CC2208" s="15"/>
      <c r="CD2208" s="15"/>
      <c r="CE2208" s="15"/>
      <c r="CF2208" s="15"/>
      <c r="CG2208" s="15"/>
      <c r="CH2208" s="15"/>
      <c r="CI2208" s="15"/>
      <c r="CJ2208" s="15"/>
      <c r="CK2208" s="15"/>
      <c r="CL2208" s="15"/>
      <c r="CM2208" s="15"/>
      <c r="CN2208" s="15"/>
      <c r="CO2208" s="15"/>
      <c r="CP2208" s="15"/>
      <c r="CQ2208" s="15"/>
      <c r="CR2208" s="15"/>
      <c r="CS2208" s="15"/>
      <c r="CT2208" s="15"/>
      <c r="CU2208" s="15"/>
      <c r="CV2208" s="15"/>
      <c r="CW2208" s="15"/>
      <c r="CX2208" s="15"/>
      <c r="CY2208" s="15"/>
      <c r="CZ2208" s="15"/>
      <c r="DA2208" s="15"/>
      <c r="DB2208" s="15"/>
      <c r="DC2208" s="15"/>
      <c r="DD2208" s="15"/>
      <c r="DE2208" s="15"/>
      <c r="DF2208" s="15"/>
      <c r="DG2208" s="15"/>
      <c r="DH2208" s="15"/>
      <c r="DI2208" s="15"/>
      <c r="DJ2208" s="15"/>
      <c r="DK2208" s="15"/>
      <c r="DL2208" s="15"/>
      <c r="DM2208" s="13"/>
      <c r="DN2208" s="15"/>
      <c r="DO2208" s="15"/>
      <c r="DP2208" s="15"/>
      <c r="DQ2208" s="15"/>
      <c r="DR2208" s="15"/>
      <c r="DS2208" s="15"/>
      <c r="DT2208" s="15"/>
      <c r="DU2208" s="15"/>
      <c r="DV2208" s="15"/>
      <c r="DW2208" s="15"/>
      <c r="DX2208" s="15"/>
      <c r="DY2208" s="15"/>
      <c r="DZ2208" s="15"/>
      <c r="EA2208" s="15"/>
      <c r="EB2208" s="15"/>
      <c r="EC2208" s="15"/>
      <c r="ED2208" s="15"/>
    </row>
    <row r="2209" spans="1:134" x14ac:dyDescent="0.3">
      <c r="A2209" s="12"/>
      <c r="B2209" s="12"/>
      <c r="C2209" s="12"/>
      <c r="D2209" s="12"/>
      <c r="E2209" s="12"/>
      <c r="F2209" s="12"/>
      <c r="G2209" s="12"/>
      <c r="H2209" s="12"/>
      <c r="I2209" s="12"/>
      <c r="J2209" s="12"/>
      <c r="K2209" s="12"/>
      <c r="L2209" s="12"/>
      <c r="M2209" s="12"/>
      <c r="N2209" s="12"/>
      <c r="O2209" s="12"/>
      <c r="P2209" s="12"/>
      <c r="Q2209" s="12"/>
      <c r="R2209" s="12"/>
      <c r="S2209" s="12"/>
      <c r="T2209" s="12"/>
      <c r="U2209" s="12"/>
      <c r="V2209" s="12"/>
      <c r="W2209" s="12"/>
      <c r="X2209" s="12"/>
      <c r="Y2209" s="12"/>
      <c r="Z2209" s="12"/>
      <c r="AA2209" s="12"/>
      <c r="AB2209" s="12"/>
      <c r="AC2209" s="12"/>
      <c r="AD2209" s="12"/>
      <c r="AE2209" s="12"/>
      <c r="AF2209" s="12"/>
      <c r="AG2209" s="12"/>
      <c r="AH2209" s="12"/>
      <c r="AI2209" s="12"/>
      <c r="AJ2209" s="13"/>
      <c r="AK2209" s="12"/>
      <c r="AL2209" s="12"/>
      <c r="AM2209" s="14"/>
      <c r="AN2209" s="12"/>
      <c r="AO2209" s="12"/>
      <c r="AP2209" s="12"/>
      <c r="AQ2209" s="143"/>
      <c r="AR2209" s="12"/>
      <c r="AS2209" s="12"/>
      <c r="AT2209" s="12"/>
      <c r="AU2209" s="12"/>
      <c r="AV2209" s="12"/>
      <c r="AW2209" s="12"/>
      <c r="AX2209" s="12"/>
      <c r="AY2209" s="12"/>
      <c r="AZ2209" s="12"/>
      <c r="BA2209" s="12"/>
      <c r="BB2209" s="14"/>
      <c r="BC2209" s="14"/>
      <c r="BD2209" s="15"/>
      <c r="BE2209" s="15"/>
      <c r="BF2209" s="15"/>
      <c r="BG2209" s="15"/>
      <c r="BH2209" s="15"/>
      <c r="BI2209" s="15"/>
      <c r="BJ2209" s="15"/>
      <c r="BK2209" s="15"/>
      <c r="BL2209" s="15"/>
      <c r="BM2209" s="15"/>
      <c r="BN2209" s="15"/>
      <c r="BO2209" s="15"/>
      <c r="BP2209" s="15"/>
      <c r="BQ2209" s="15"/>
      <c r="BR2209" s="15"/>
      <c r="BS2209" s="15"/>
      <c r="BT2209" s="15"/>
      <c r="BU2209" s="15"/>
      <c r="BV2209" s="15"/>
      <c r="BW2209" s="15"/>
      <c r="BX2209" s="15"/>
      <c r="BY2209" s="15"/>
      <c r="BZ2209" s="15"/>
      <c r="CA2209" s="15"/>
      <c r="CB2209" s="15"/>
      <c r="CC2209" s="15"/>
      <c r="CD2209" s="15"/>
      <c r="CE2209" s="15"/>
      <c r="CF2209" s="15"/>
      <c r="CG2209" s="15"/>
      <c r="CH2209" s="15"/>
      <c r="CI2209" s="15"/>
      <c r="CJ2209" s="15"/>
      <c r="CK2209" s="15"/>
      <c r="CL2209" s="15"/>
      <c r="CM2209" s="15"/>
      <c r="CN2209" s="15"/>
      <c r="CO2209" s="15"/>
      <c r="CP2209" s="15"/>
      <c r="CQ2209" s="15"/>
      <c r="CR2209" s="15"/>
      <c r="CS2209" s="15"/>
      <c r="CT2209" s="15"/>
      <c r="CU2209" s="15"/>
      <c r="CV2209" s="15"/>
      <c r="CW2209" s="15"/>
      <c r="CX2209" s="15"/>
      <c r="CY2209" s="15"/>
      <c r="CZ2209" s="15"/>
      <c r="DA2209" s="15"/>
      <c r="DB2209" s="15"/>
      <c r="DC2209" s="15"/>
      <c r="DD2209" s="15"/>
      <c r="DE2209" s="15"/>
      <c r="DF2209" s="15"/>
      <c r="DG2209" s="15"/>
      <c r="DH2209" s="15"/>
      <c r="DI2209" s="15"/>
      <c r="DJ2209" s="15"/>
      <c r="DK2209" s="15"/>
      <c r="DL2209" s="15"/>
      <c r="DM2209" s="13"/>
      <c r="DN2209" s="15"/>
      <c r="DO2209" s="15"/>
      <c r="DP2209" s="15"/>
      <c r="DQ2209" s="15"/>
      <c r="DR2209" s="15"/>
      <c r="DS2209" s="15"/>
      <c r="DT2209" s="15"/>
      <c r="DU2209" s="15"/>
      <c r="DV2209" s="15"/>
      <c r="DW2209" s="15"/>
      <c r="DX2209" s="15"/>
      <c r="DY2209" s="15"/>
      <c r="DZ2209" s="15"/>
      <c r="EA2209" s="15"/>
      <c r="EB2209" s="15"/>
      <c r="EC2209" s="15"/>
      <c r="ED2209" s="15"/>
    </row>
    <row r="2210" spans="1:134" x14ac:dyDescent="0.3">
      <c r="A2210" s="12"/>
      <c r="B2210" s="12"/>
      <c r="C2210" s="12"/>
      <c r="D2210" s="12"/>
      <c r="E2210" s="12"/>
      <c r="F2210" s="12"/>
      <c r="G2210" s="12"/>
      <c r="H2210" s="12"/>
      <c r="I2210" s="12"/>
      <c r="J2210" s="12"/>
      <c r="K2210" s="12"/>
      <c r="L2210" s="12"/>
      <c r="M2210" s="12"/>
      <c r="N2210" s="12"/>
      <c r="O2210" s="12"/>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3"/>
      <c r="AK2210" s="12"/>
      <c r="AL2210" s="12"/>
      <c r="AM2210" s="14"/>
      <c r="AN2210" s="12"/>
      <c r="AO2210" s="12"/>
      <c r="AP2210" s="12"/>
      <c r="AQ2210" s="143"/>
      <c r="AR2210" s="12"/>
      <c r="AS2210" s="12"/>
      <c r="AT2210" s="12"/>
      <c r="AU2210" s="12"/>
      <c r="AV2210" s="12"/>
      <c r="AW2210" s="12"/>
      <c r="AX2210" s="12"/>
      <c r="AY2210" s="12"/>
      <c r="AZ2210" s="12"/>
      <c r="BA2210" s="12"/>
      <c r="BB2210" s="14"/>
      <c r="BC2210" s="14"/>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5"/>
      <c r="CE2210" s="15"/>
      <c r="CF2210" s="15"/>
      <c r="CG2210" s="15"/>
      <c r="CH2210" s="15"/>
      <c r="CI2210" s="15"/>
      <c r="CJ2210" s="15"/>
      <c r="CK2210" s="15"/>
      <c r="CL2210" s="15"/>
      <c r="CM2210" s="15"/>
      <c r="CN2210" s="15"/>
      <c r="CO2210" s="15"/>
      <c r="CP2210" s="15"/>
      <c r="CQ2210" s="15"/>
      <c r="CR2210" s="15"/>
      <c r="CS2210" s="15"/>
      <c r="CT2210" s="15"/>
      <c r="CU2210" s="15"/>
      <c r="CV2210" s="15"/>
      <c r="CW2210" s="15"/>
      <c r="CX2210" s="15"/>
      <c r="CY2210" s="15"/>
      <c r="CZ2210" s="15"/>
      <c r="DA2210" s="15"/>
      <c r="DB2210" s="15"/>
      <c r="DC2210" s="15"/>
      <c r="DD2210" s="15"/>
      <c r="DE2210" s="15"/>
      <c r="DF2210" s="15"/>
      <c r="DG2210" s="15"/>
      <c r="DH2210" s="15"/>
      <c r="DI2210" s="15"/>
      <c r="DJ2210" s="15"/>
      <c r="DK2210" s="15"/>
      <c r="DL2210" s="15"/>
      <c r="DM2210" s="13"/>
      <c r="DN2210" s="15"/>
      <c r="DO2210" s="15"/>
      <c r="DP2210" s="15"/>
      <c r="DQ2210" s="15"/>
      <c r="DR2210" s="15"/>
      <c r="DS2210" s="15"/>
      <c r="DT2210" s="15"/>
      <c r="DU2210" s="15"/>
      <c r="DV2210" s="15"/>
      <c r="DW2210" s="15"/>
      <c r="DX2210" s="15"/>
      <c r="DY2210" s="15"/>
      <c r="DZ2210" s="15"/>
      <c r="EA2210" s="15"/>
      <c r="EB2210" s="15"/>
      <c r="EC2210" s="15"/>
      <c r="ED2210" s="15"/>
    </row>
    <row r="2211" spans="1:134" x14ac:dyDescent="0.3">
      <c r="A2211" s="12"/>
      <c r="B2211" s="12"/>
      <c r="C2211" s="12"/>
      <c r="D2211" s="12"/>
      <c r="E2211" s="12"/>
      <c r="F2211" s="12"/>
      <c r="G2211" s="12"/>
      <c r="H2211" s="12"/>
      <c r="I2211" s="12"/>
      <c r="J2211" s="12"/>
      <c r="K2211" s="12"/>
      <c r="L2211" s="12"/>
      <c r="M2211" s="12"/>
      <c r="N2211" s="12"/>
      <c r="O2211" s="12"/>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3"/>
      <c r="AK2211" s="12"/>
      <c r="AL2211" s="12"/>
      <c r="AM2211" s="14"/>
      <c r="AN2211" s="12"/>
      <c r="AO2211" s="12"/>
      <c r="AP2211" s="12"/>
      <c r="AQ2211" s="143"/>
      <c r="AR2211" s="12"/>
      <c r="AS2211" s="12"/>
      <c r="AT2211" s="12"/>
      <c r="AU2211" s="12"/>
      <c r="AV2211" s="12"/>
      <c r="AW2211" s="12"/>
      <c r="AX2211" s="12"/>
      <c r="AY2211" s="12"/>
      <c r="AZ2211" s="12"/>
      <c r="BA2211" s="12"/>
      <c r="BB2211" s="14"/>
      <c r="BC2211" s="14"/>
      <c r="BD2211" s="15"/>
      <c r="BE2211" s="15"/>
      <c r="BF2211" s="15"/>
      <c r="BG2211" s="15"/>
      <c r="BH2211" s="15"/>
      <c r="BI2211" s="15"/>
      <c r="BJ2211" s="15"/>
      <c r="BK2211" s="15"/>
      <c r="BL2211" s="15"/>
      <c r="BM2211" s="15"/>
      <c r="BN2211" s="15"/>
      <c r="BO2211" s="15"/>
      <c r="BP2211" s="15"/>
      <c r="BQ2211" s="15"/>
      <c r="BR2211" s="15"/>
      <c r="BS2211" s="15"/>
      <c r="BT2211" s="15"/>
      <c r="BU2211" s="15"/>
      <c r="BV2211" s="15"/>
      <c r="BW2211" s="15"/>
      <c r="BX2211" s="15"/>
      <c r="BY2211" s="15"/>
      <c r="BZ2211" s="15"/>
      <c r="CA2211" s="15"/>
      <c r="CB2211" s="15"/>
      <c r="CC2211" s="15"/>
      <c r="CD2211" s="15"/>
      <c r="CE2211" s="15"/>
      <c r="CF2211" s="15"/>
      <c r="CG2211" s="15"/>
      <c r="CH2211" s="15"/>
      <c r="CI2211" s="15"/>
      <c r="CJ2211" s="15"/>
      <c r="CK2211" s="15"/>
      <c r="CL2211" s="15"/>
      <c r="CM2211" s="15"/>
      <c r="CN2211" s="15"/>
      <c r="CO2211" s="15"/>
      <c r="CP2211" s="15"/>
      <c r="CQ2211" s="15"/>
      <c r="CR2211" s="15"/>
      <c r="CS2211" s="15"/>
      <c r="CT2211" s="15"/>
      <c r="CU2211" s="15"/>
      <c r="CV2211" s="15"/>
      <c r="CW2211" s="15"/>
      <c r="CX2211" s="15"/>
      <c r="CY2211" s="15"/>
      <c r="CZ2211" s="15"/>
      <c r="DA2211" s="15"/>
      <c r="DB2211" s="15"/>
      <c r="DC2211" s="15"/>
      <c r="DD2211" s="15"/>
      <c r="DE2211" s="15"/>
      <c r="DF2211" s="15"/>
      <c r="DG2211" s="15"/>
      <c r="DH2211" s="15"/>
      <c r="DI2211" s="15"/>
      <c r="DJ2211" s="15"/>
      <c r="DK2211" s="15"/>
      <c r="DL2211" s="15"/>
      <c r="DM2211" s="13"/>
      <c r="DN2211" s="15"/>
      <c r="DO2211" s="15"/>
      <c r="DP2211" s="15"/>
      <c r="DQ2211" s="15"/>
      <c r="DR2211" s="15"/>
      <c r="DS2211" s="15"/>
      <c r="DT2211" s="15"/>
      <c r="DU2211" s="15"/>
      <c r="DV2211" s="15"/>
      <c r="DW2211" s="15"/>
      <c r="DX2211" s="15"/>
      <c r="DY2211" s="15"/>
      <c r="DZ2211" s="15"/>
      <c r="EA2211" s="15"/>
      <c r="EB2211" s="15"/>
      <c r="EC2211" s="15"/>
      <c r="ED2211" s="15"/>
    </row>
    <row r="2212" spans="1:134" x14ac:dyDescent="0.3">
      <c r="A2212" s="12"/>
      <c r="B2212" s="12"/>
      <c r="C2212" s="12"/>
      <c r="D2212" s="12"/>
      <c r="E2212" s="12"/>
      <c r="F2212" s="12"/>
      <c r="G2212" s="12"/>
      <c r="H2212" s="12"/>
      <c r="I2212" s="12"/>
      <c r="J2212" s="12"/>
      <c r="K2212" s="12"/>
      <c r="L2212" s="12"/>
      <c r="M2212" s="12"/>
      <c r="N2212" s="12"/>
      <c r="O2212" s="12"/>
      <c r="P2212" s="12"/>
      <c r="Q2212" s="12"/>
      <c r="R2212" s="12"/>
      <c r="S2212" s="12"/>
      <c r="T2212" s="12"/>
      <c r="U2212" s="12"/>
      <c r="V2212" s="12"/>
      <c r="W2212" s="12"/>
      <c r="X2212" s="12"/>
      <c r="Y2212" s="12"/>
      <c r="Z2212" s="12"/>
      <c r="AA2212" s="12"/>
      <c r="AB2212" s="12"/>
      <c r="AC2212" s="12"/>
      <c r="AD2212" s="12"/>
      <c r="AE2212" s="12"/>
      <c r="AF2212" s="12"/>
      <c r="AG2212" s="12"/>
      <c r="AH2212" s="12"/>
      <c r="AI2212" s="12"/>
      <c r="AJ2212" s="13"/>
      <c r="AK2212" s="12"/>
      <c r="AL2212" s="12"/>
      <c r="AM2212" s="14"/>
      <c r="AN2212" s="12"/>
      <c r="AO2212" s="12"/>
      <c r="AP2212" s="12"/>
      <c r="AQ2212" s="143"/>
      <c r="AR2212" s="12"/>
      <c r="AS2212" s="12"/>
      <c r="AT2212" s="12"/>
      <c r="AU2212" s="12"/>
      <c r="AV2212" s="12"/>
      <c r="AW2212" s="12"/>
      <c r="AX2212" s="12"/>
      <c r="AY2212" s="12"/>
      <c r="AZ2212" s="12"/>
      <c r="BA2212" s="12"/>
      <c r="BB2212" s="14"/>
      <c r="BC2212" s="14"/>
      <c r="BD2212" s="15"/>
      <c r="BE2212" s="15"/>
      <c r="BF2212" s="15"/>
      <c r="BG2212" s="15"/>
      <c r="BH2212" s="15"/>
      <c r="BI2212" s="15"/>
      <c r="BJ2212" s="15"/>
      <c r="BK2212" s="15"/>
      <c r="BL2212" s="15"/>
      <c r="BM2212" s="15"/>
      <c r="BN2212" s="15"/>
      <c r="BO2212" s="15"/>
      <c r="BP2212" s="15"/>
      <c r="BQ2212" s="15"/>
      <c r="BR2212" s="15"/>
      <c r="BS2212" s="15"/>
      <c r="BT2212" s="15"/>
      <c r="BU2212" s="15"/>
      <c r="BV2212" s="15"/>
      <c r="BW2212" s="15"/>
      <c r="BX2212" s="15"/>
      <c r="BY2212" s="15"/>
      <c r="BZ2212" s="15"/>
      <c r="CA2212" s="15"/>
      <c r="CB2212" s="15"/>
      <c r="CC2212" s="15"/>
      <c r="CD2212" s="15"/>
      <c r="CE2212" s="15"/>
      <c r="CF2212" s="15"/>
      <c r="CG2212" s="15"/>
      <c r="CH2212" s="15"/>
      <c r="CI2212" s="15"/>
      <c r="CJ2212" s="15"/>
      <c r="CK2212" s="15"/>
      <c r="CL2212" s="15"/>
      <c r="CM2212" s="15"/>
      <c r="CN2212" s="15"/>
      <c r="CO2212" s="15"/>
      <c r="CP2212" s="15"/>
      <c r="CQ2212" s="15"/>
      <c r="CR2212" s="15"/>
      <c r="CS2212" s="15"/>
      <c r="CT2212" s="15"/>
      <c r="CU2212" s="15"/>
      <c r="CV2212" s="15"/>
      <c r="CW2212" s="15"/>
      <c r="CX2212" s="15"/>
      <c r="CY2212" s="15"/>
      <c r="CZ2212" s="15"/>
      <c r="DA2212" s="15"/>
      <c r="DB2212" s="15"/>
      <c r="DC2212" s="15"/>
      <c r="DD2212" s="15"/>
      <c r="DE2212" s="15"/>
      <c r="DF2212" s="15"/>
      <c r="DG2212" s="15"/>
      <c r="DH2212" s="15"/>
      <c r="DI2212" s="15"/>
      <c r="DJ2212" s="15"/>
      <c r="DK2212" s="15"/>
      <c r="DL2212" s="15"/>
      <c r="DM2212" s="13"/>
      <c r="DN2212" s="15"/>
      <c r="DO2212" s="15"/>
      <c r="DP2212" s="15"/>
      <c r="DQ2212" s="15"/>
      <c r="DR2212" s="15"/>
      <c r="DS2212" s="15"/>
      <c r="DT2212" s="15"/>
      <c r="DU2212" s="15"/>
      <c r="DV2212" s="15"/>
      <c r="DW2212" s="15"/>
      <c r="DX2212" s="15"/>
      <c r="DY2212" s="15"/>
      <c r="DZ2212" s="15"/>
      <c r="EA2212" s="15"/>
      <c r="EB2212" s="15"/>
      <c r="EC2212" s="15"/>
      <c r="ED2212" s="15"/>
    </row>
    <row r="2213" spans="1:134" x14ac:dyDescent="0.3">
      <c r="A2213" s="12"/>
      <c r="B2213" s="12"/>
      <c r="C2213" s="12"/>
      <c r="D2213" s="12"/>
      <c r="E2213" s="12"/>
      <c r="F2213" s="12"/>
      <c r="G2213" s="12"/>
      <c r="H2213" s="12"/>
      <c r="I2213" s="12"/>
      <c r="J2213" s="12"/>
      <c r="K2213" s="12"/>
      <c r="L2213" s="12"/>
      <c r="M2213" s="12"/>
      <c r="N2213" s="12"/>
      <c r="O2213" s="12"/>
      <c r="P2213" s="12"/>
      <c r="Q2213" s="12"/>
      <c r="R2213" s="12"/>
      <c r="S2213" s="12"/>
      <c r="T2213" s="12"/>
      <c r="U2213" s="12"/>
      <c r="V2213" s="12"/>
      <c r="W2213" s="12"/>
      <c r="X2213" s="12"/>
      <c r="Y2213" s="12"/>
      <c r="Z2213" s="12"/>
      <c r="AA2213" s="12"/>
      <c r="AB2213" s="12"/>
      <c r="AC2213" s="12"/>
      <c r="AD2213" s="12"/>
      <c r="AE2213" s="12"/>
      <c r="AF2213" s="12"/>
      <c r="AG2213" s="12"/>
      <c r="AH2213" s="12"/>
      <c r="AI2213" s="12"/>
      <c r="AJ2213" s="13"/>
      <c r="AK2213" s="12"/>
      <c r="AL2213" s="12"/>
      <c r="AM2213" s="14"/>
      <c r="AN2213" s="12"/>
      <c r="AO2213" s="12"/>
      <c r="AP2213" s="12"/>
      <c r="AQ2213" s="143"/>
      <c r="AR2213" s="12"/>
      <c r="AS2213" s="12"/>
      <c r="AT2213" s="12"/>
      <c r="AU2213" s="12"/>
      <c r="AV2213" s="12"/>
      <c r="AW2213" s="12"/>
      <c r="AX2213" s="12"/>
      <c r="AY2213" s="12"/>
      <c r="AZ2213" s="12"/>
      <c r="BA2213" s="12"/>
      <c r="BB2213" s="14"/>
      <c r="BC2213" s="14"/>
      <c r="BD2213" s="15"/>
      <c r="BE2213" s="15"/>
      <c r="BF2213" s="15"/>
      <c r="BG2213" s="15"/>
      <c r="BH2213" s="15"/>
      <c r="BI2213" s="15"/>
      <c r="BJ2213" s="15"/>
      <c r="BK2213" s="15"/>
      <c r="BL2213" s="15"/>
      <c r="BM2213" s="15"/>
      <c r="BN2213" s="15"/>
      <c r="BO2213" s="15"/>
      <c r="BP2213" s="15"/>
      <c r="BQ2213" s="15"/>
      <c r="BR2213" s="15"/>
      <c r="BS2213" s="15"/>
      <c r="BT2213" s="15"/>
      <c r="BU2213" s="15"/>
      <c r="BV2213" s="15"/>
      <c r="BW2213" s="15"/>
      <c r="BX2213" s="15"/>
      <c r="BY2213" s="15"/>
      <c r="BZ2213" s="15"/>
      <c r="CA2213" s="15"/>
      <c r="CB2213" s="15"/>
      <c r="CC2213" s="15"/>
      <c r="CD2213" s="15"/>
      <c r="CE2213" s="15"/>
      <c r="CF2213" s="15"/>
      <c r="CG2213" s="15"/>
      <c r="CH2213" s="15"/>
      <c r="CI2213" s="15"/>
      <c r="CJ2213" s="15"/>
      <c r="CK2213" s="15"/>
      <c r="CL2213" s="15"/>
      <c r="CM2213" s="15"/>
      <c r="CN2213" s="15"/>
      <c r="CO2213" s="15"/>
      <c r="CP2213" s="15"/>
      <c r="CQ2213" s="15"/>
      <c r="CR2213" s="15"/>
      <c r="CS2213" s="15"/>
      <c r="CT2213" s="15"/>
      <c r="CU2213" s="15"/>
      <c r="CV2213" s="15"/>
      <c r="CW2213" s="15"/>
      <c r="CX2213" s="15"/>
      <c r="CY2213" s="15"/>
      <c r="CZ2213" s="15"/>
      <c r="DA2213" s="15"/>
      <c r="DB2213" s="15"/>
      <c r="DC2213" s="15"/>
      <c r="DD2213" s="15"/>
      <c r="DE2213" s="15"/>
      <c r="DF2213" s="15"/>
      <c r="DG2213" s="15"/>
      <c r="DH2213" s="15"/>
      <c r="DI2213" s="15"/>
      <c r="DJ2213" s="15"/>
      <c r="DK2213" s="15"/>
      <c r="DL2213" s="15"/>
      <c r="DM2213" s="13"/>
      <c r="DN2213" s="15"/>
      <c r="DO2213" s="15"/>
      <c r="DP2213" s="15"/>
      <c r="DQ2213" s="15"/>
      <c r="DR2213" s="15"/>
      <c r="DS2213" s="15"/>
      <c r="DT2213" s="15"/>
      <c r="DU2213" s="15"/>
      <c r="DV2213" s="15"/>
      <c r="DW2213" s="15"/>
      <c r="DX2213" s="15"/>
      <c r="DY2213" s="15"/>
      <c r="DZ2213" s="15"/>
      <c r="EA2213" s="15"/>
      <c r="EB2213" s="15"/>
      <c r="EC2213" s="15"/>
      <c r="ED2213" s="15"/>
    </row>
    <row r="2214" spans="1:134" x14ac:dyDescent="0.3">
      <c r="A2214" s="12"/>
      <c r="B2214" s="12"/>
      <c r="C2214" s="12"/>
      <c r="D2214" s="12"/>
      <c r="E2214" s="12"/>
      <c r="F2214" s="12"/>
      <c r="G2214" s="12"/>
      <c r="H2214" s="12"/>
      <c r="I2214" s="12"/>
      <c r="J2214" s="12"/>
      <c r="K2214" s="12"/>
      <c r="L2214" s="12"/>
      <c r="M2214" s="12"/>
      <c r="N2214" s="12"/>
      <c r="O2214" s="12"/>
      <c r="P2214" s="12"/>
      <c r="Q2214" s="12"/>
      <c r="R2214" s="12"/>
      <c r="S2214" s="12"/>
      <c r="T2214" s="12"/>
      <c r="U2214" s="12"/>
      <c r="V2214" s="12"/>
      <c r="W2214" s="12"/>
      <c r="X2214" s="12"/>
      <c r="Y2214" s="12"/>
      <c r="Z2214" s="12"/>
      <c r="AA2214" s="12"/>
      <c r="AB2214" s="12"/>
      <c r="AC2214" s="12"/>
      <c r="AD2214" s="12"/>
      <c r="AE2214" s="12"/>
      <c r="AF2214" s="12"/>
      <c r="AG2214" s="12"/>
      <c r="AH2214" s="12"/>
      <c r="AI2214" s="12"/>
      <c r="AJ2214" s="13"/>
      <c r="AK2214" s="12"/>
      <c r="AL2214" s="12"/>
      <c r="AM2214" s="14"/>
      <c r="AN2214" s="12"/>
      <c r="AO2214" s="12"/>
      <c r="AP2214" s="12"/>
      <c r="AQ2214" s="143"/>
      <c r="AR2214" s="12"/>
      <c r="AS2214" s="12"/>
      <c r="AT2214" s="12"/>
      <c r="AU2214" s="12"/>
      <c r="AV2214" s="12"/>
      <c r="AW2214" s="12"/>
      <c r="AX2214" s="12"/>
      <c r="AY2214" s="12"/>
      <c r="AZ2214" s="12"/>
      <c r="BA2214" s="12"/>
      <c r="BB2214" s="14"/>
      <c r="BC2214" s="14"/>
      <c r="BD2214" s="15"/>
      <c r="BE2214" s="15"/>
      <c r="BF2214" s="15"/>
      <c r="BG2214" s="15"/>
      <c r="BH2214" s="15"/>
      <c r="BI2214" s="15"/>
      <c r="BJ2214" s="15"/>
      <c r="BK2214" s="15"/>
      <c r="BL2214" s="15"/>
      <c r="BM2214" s="15"/>
      <c r="BN2214" s="15"/>
      <c r="BO2214" s="15"/>
      <c r="BP2214" s="15"/>
      <c r="BQ2214" s="15"/>
      <c r="BR2214" s="15"/>
      <c r="BS2214" s="15"/>
      <c r="BT2214" s="15"/>
      <c r="BU2214" s="15"/>
      <c r="BV2214" s="15"/>
      <c r="BW2214" s="15"/>
      <c r="BX2214" s="15"/>
      <c r="BY2214" s="15"/>
      <c r="BZ2214" s="15"/>
      <c r="CA2214" s="15"/>
      <c r="CB2214" s="15"/>
      <c r="CC2214" s="15"/>
      <c r="CD2214" s="15"/>
      <c r="CE2214" s="15"/>
      <c r="CF2214" s="15"/>
      <c r="CG2214" s="15"/>
      <c r="CH2214" s="15"/>
      <c r="CI2214" s="15"/>
      <c r="CJ2214" s="15"/>
      <c r="CK2214" s="15"/>
      <c r="CL2214" s="15"/>
      <c r="CM2214" s="15"/>
      <c r="CN2214" s="15"/>
      <c r="CO2214" s="15"/>
      <c r="CP2214" s="15"/>
      <c r="CQ2214" s="15"/>
      <c r="CR2214" s="15"/>
      <c r="CS2214" s="15"/>
      <c r="CT2214" s="15"/>
      <c r="CU2214" s="15"/>
      <c r="CV2214" s="15"/>
      <c r="CW2214" s="15"/>
      <c r="CX2214" s="15"/>
      <c r="CY2214" s="15"/>
      <c r="CZ2214" s="15"/>
      <c r="DA2214" s="15"/>
      <c r="DB2214" s="15"/>
      <c r="DC2214" s="15"/>
      <c r="DD2214" s="15"/>
      <c r="DE2214" s="15"/>
      <c r="DF2214" s="15"/>
      <c r="DG2214" s="15"/>
      <c r="DH2214" s="15"/>
      <c r="DI2214" s="15"/>
      <c r="DJ2214" s="15"/>
      <c r="DK2214" s="15"/>
      <c r="DL2214" s="15"/>
      <c r="DM2214" s="13"/>
      <c r="DN2214" s="15"/>
      <c r="DO2214" s="15"/>
      <c r="DP2214" s="15"/>
      <c r="DQ2214" s="15"/>
      <c r="DR2214" s="15"/>
      <c r="DS2214" s="15"/>
      <c r="DT2214" s="15"/>
      <c r="DU2214" s="15"/>
      <c r="DV2214" s="15"/>
      <c r="DW2214" s="15"/>
      <c r="DX2214" s="15"/>
      <c r="DY2214" s="15"/>
      <c r="DZ2214" s="15"/>
      <c r="EA2214" s="15"/>
      <c r="EB2214" s="15"/>
      <c r="EC2214" s="15"/>
      <c r="ED2214" s="15"/>
    </row>
    <row r="2215" spans="1:134" x14ac:dyDescent="0.3">
      <c r="A2215" s="12"/>
      <c r="B2215" s="12"/>
      <c r="C2215" s="12"/>
      <c r="D2215" s="12"/>
      <c r="E2215" s="12"/>
      <c r="F2215" s="12"/>
      <c r="G2215" s="12"/>
      <c r="H2215" s="12"/>
      <c r="I2215" s="12"/>
      <c r="J2215" s="12"/>
      <c r="K2215" s="12"/>
      <c r="L2215" s="12"/>
      <c r="M2215" s="12"/>
      <c r="N2215" s="12"/>
      <c r="O2215" s="12"/>
      <c r="P2215" s="12"/>
      <c r="Q2215" s="12"/>
      <c r="R2215" s="12"/>
      <c r="S2215" s="12"/>
      <c r="T2215" s="12"/>
      <c r="U2215" s="12"/>
      <c r="V2215" s="12"/>
      <c r="W2215" s="12"/>
      <c r="X2215" s="12"/>
      <c r="Y2215" s="12"/>
      <c r="Z2215" s="12"/>
      <c r="AA2215" s="12"/>
      <c r="AB2215" s="12"/>
      <c r="AC2215" s="12"/>
      <c r="AD2215" s="12"/>
      <c r="AE2215" s="12"/>
      <c r="AF2215" s="12"/>
      <c r="AG2215" s="12"/>
      <c r="AH2215" s="12"/>
      <c r="AI2215" s="12"/>
      <c r="AJ2215" s="13"/>
      <c r="AK2215" s="12"/>
      <c r="AL2215" s="12"/>
      <c r="AM2215" s="14"/>
      <c r="AN2215" s="12"/>
      <c r="AO2215" s="12"/>
      <c r="AP2215" s="12"/>
      <c r="AQ2215" s="143"/>
      <c r="AR2215" s="12"/>
      <c r="AS2215" s="12"/>
      <c r="AT2215" s="12"/>
      <c r="AU2215" s="12"/>
      <c r="AV2215" s="12"/>
      <c r="AW2215" s="12"/>
      <c r="AX2215" s="12"/>
      <c r="AY2215" s="12"/>
      <c r="AZ2215" s="12"/>
      <c r="BA2215" s="12"/>
      <c r="BB2215" s="14"/>
      <c r="BC2215" s="14"/>
      <c r="BD2215" s="15"/>
      <c r="BE2215" s="15"/>
      <c r="BF2215" s="15"/>
      <c r="BG2215" s="15"/>
      <c r="BH2215" s="15"/>
      <c r="BI2215" s="15"/>
      <c r="BJ2215" s="15"/>
      <c r="BK2215" s="15"/>
      <c r="BL2215" s="15"/>
      <c r="BM2215" s="15"/>
      <c r="BN2215" s="15"/>
      <c r="BO2215" s="15"/>
      <c r="BP2215" s="15"/>
      <c r="BQ2215" s="15"/>
      <c r="BR2215" s="15"/>
      <c r="BS2215" s="15"/>
      <c r="BT2215" s="15"/>
      <c r="BU2215" s="15"/>
      <c r="BV2215" s="15"/>
      <c r="BW2215" s="15"/>
      <c r="BX2215" s="15"/>
      <c r="BY2215" s="15"/>
      <c r="BZ2215" s="15"/>
      <c r="CA2215" s="15"/>
      <c r="CB2215" s="15"/>
      <c r="CC2215" s="15"/>
      <c r="CD2215" s="15"/>
      <c r="CE2215" s="15"/>
      <c r="CF2215" s="15"/>
      <c r="CG2215" s="15"/>
      <c r="CH2215" s="15"/>
      <c r="CI2215" s="15"/>
      <c r="CJ2215" s="15"/>
      <c r="CK2215" s="15"/>
      <c r="CL2215" s="15"/>
      <c r="CM2215" s="15"/>
      <c r="CN2215" s="15"/>
      <c r="CO2215" s="15"/>
      <c r="CP2215" s="15"/>
      <c r="CQ2215" s="15"/>
      <c r="CR2215" s="15"/>
      <c r="CS2215" s="15"/>
      <c r="CT2215" s="15"/>
      <c r="CU2215" s="15"/>
      <c r="CV2215" s="15"/>
      <c r="CW2215" s="15"/>
      <c r="CX2215" s="15"/>
      <c r="CY2215" s="15"/>
      <c r="CZ2215" s="15"/>
      <c r="DA2215" s="15"/>
      <c r="DB2215" s="15"/>
      <c r="DC2215" s="15"/>
      <c r="DD2215" s="15"/>
      <c r="DE2215" s="15"/>
      <c r="DF2215" s="15"/>
      <c r="DG2215" s="15"/>
      <c r="DH2215" s="15"/>
      <c r="DI2215" s="15"/>
      <c r="DJ2215" s="15"/>
      <c r="DK2215" s="15"/>
      <c r="DL2215" s="15"/>
      <c r="DM2215" s="13"/>
      <c r="DN2215" s="15"/>
      <c r="DO2215" s="15"/>
      <c r="DP2215" s="15"/>
      <c r="DQ2215" s="15"/>
      <c r="DR2215" s="15"/>
      <c r="DS2215" s="15"/>
      <c r="DT2215" s="15"/>
      <c r="DU2215" s="15"/>
      <c r="DV2215" s="15"/>
      <c r="DW2215" s="15"/>
      <c r="DX2215" s="15"/>
      <c r="DY2215" s="15"/>
      <c r="DZ2215" s="15"/>
      <c r="EA2215" s="15"/>
      <c r="EB2215" s="15"/>
      <c r="EC2215" s="15"/>
      <c r="ED2215" s="15"/>
    </row>
    <row r="2216" spans="1:134" x14ac:dyDescent="0.3">
      <c r="A2216" s="12"/>
      <c r="B2216" s="12"/>
      <c r="C2216" s="12"/>
      <c r="D2216" s="12"/>
      <c r="E2216" s="12"/>
      <c r="F2216" s="12"/>
      <c r="G2216" s="12"/>
      <c r="H2216" s="12"/>
      <c r="I2216" s="12"/>
      <c r="J2216" s="12"/>
      <c r="K2216" s="12"/>
      <c r="L2216" s="12"/>
      <c r="M2216" s="12"/>
      <c r="N2216" s="12"/>
      <c r="O2216" s="12"/>
      <c r="P2216" s="12"/>
      <c r="Q2216" s="12"/>
      <c r="R2216" s="12"/>
      <c r="S2216" s="12"/>
      <c r="T2216" s="12"/>
      <c r="U2216" s="12"/>
      <c r="V2216" s="12"/>
      <c r="W2216" s="12"/>
      <c r="X2216" s="12"/>
      <c r="Y2216" s="12"/>
      <c r="Z2216" s="12"/>
      <c r="AA2216" s="12"/>
      <c r="AB2216" s="12"/>
      <c r="AC2216" s="12"/>
      <c r="AD2216" s="12"/>
      <c r="AE2216" s="12"/>
      <c r="AF2216" s="12"/>
      <c r="AG2216" s="12"/>
      <c r="AH2216" s="12"/>
      <c r="AI2216" s="12"/>
      <c r="AJ2216" s="13"/>
      <c r="AK2216" s="12"/>
      <c r="AL2216" s="12"/>
      <c r="AM2216" s="14"/>
      <c r="AN2216" s="12"/>
      <c r="AO2216" s="12"/>
      <c r="AP2216" s="12"/>
      <c r="AQ2216" s="143"/>
      <c r="AR2216" s="12"/>
      <c r="AS2216" s="12"/>
      <c r="AT2216" s="12"/>
      <c r="AU2216" s="12"/>
      <c r="AV2216" s="12"/>
      <c r="AW2216" s="12"/>
      <c r="AX2216" s="12"/>
      <c r="AY2216" s="12"/>
      <c r="AZ2216" s="12"/>
      <c r="BA2216" s="12"/>
      <c r="BB2216" s="14"/>
      <c r="BC2216" s="14"/>
      <c r="BD2216" s="15"/>
      <c r="BE2216" s="15"/>
      <c r="BF2216" s="15"/>
      <c r="BG2216" s="15"/>
      <c r="BH2216" s="15"/>
      <c r="BI2216" s="15"/>
      <c r="BJ2216" s="15"/>
      <c r="BK2216" s="15"/>
      <c r="BL2216" s="15"/>
      <c r="BM2216" s="15"/>
      <c r="BN2216" s="15"/>
      <c r="BO2216" s="15"/>
      <c r="BP2216" s="15"/>
      <c r="BQ2216" s="15"/>
      <c r="BR2216" s="15"/>
      <c r="BS2216" s="15"/>
      <c r="BT2216" s="15"/>
      <c r="BU2216" s="15"/>
      <c r="BV2216" s="15"/>
      <c r="BW2216" s="15"/>
      <c r="BX2216" s="15"/>
      <c r="BY2216" s="15"/>
      <c r="BZ2216" s="15"/>
      <c r="CA2216" s="15"/>
      <c r="CB2216" s="15"/>
      <c r="CC2216" s="15"/>
      <c r="CD2216" s="15"/>
      <c r="CE2216" s="15"/>
      <c r="CF2216" s="15"/>
      <c r="CG2216" s="15"/>
      <c r="CH2216" s="15"/>
      <c r="CI2216" s="15"/>
      <c r="CJ2216" s="15"/>
      <c r="CK2216" s="15"/>
      <c r="CL2216" s="15"/>
      <c r="CM2216" s="15"/>
      <c r="CN2216" s="15"/>
      <c r="CO2216" s="15"/>
      <c r="CP2216" s="15"/>
      <c r="CQ2216" s="15"/>
      <c r="CR2216" s="15"/>
      <c r="CS2216" s="15"/>
      <c r="CT2216" s="15"/>
      <c r="CU2216" s="15"/>
      <c r="CV2216" s="15"/>
      <c r="CW2216" s="15"/>
      <c r="CX2216" s="15"/>
      <c r="CY2216" s="15"/>
      <c r="CZ2216" s="15"/>
      <c r="DA2216" s="15"/>
      <c r="DB2216" s="15"/>
      <c r="DC2216" s="15"/>
      <c r="DD2216" s="15"/>
      <c r="DE2216" s="15"/>
      <c r="DF2216" s="15"/>
      <c r="DG2216" s="15"/>
      <c r="DH2216" s="15"/>
      <c r="DI2216" s="15"/>
      <c r="DJ2216" s="15"/>
      <c r="DK2216" s="15"/>
      <c r="DL2216" s="15"/>
      <c r="DM2216" s="13"/>
      <c r="DN2216" s="15"/>
      <c r="DO2216" s="15"/>
      <c r="DP2216" s="15"/>
      <c r="DQ2216" s="15"/>
      <c r="DR2216" s="15"/>
      <c r="DS2216" s="15"/>
      <c r="DT2216" s="15"/>
      <c r="DU2216" s="15"/>
      <c r="DV2216" s="15"/>
      <c r="DW2216" s="15"/>
      <c r="DX2216" s="15"/>
      <c r="DY2216" s="15"/>
      <c r="DZ2216" s="15"/>
      <c r="EA2216" s="15"/>
      <c r="EB2216" s="15"/>
      <c r="EC2216" s="15"/>
      <c r="ED2216" s="15"/>
    </row>
    <row r="2217" spans="1:134" x14ac:dyDescent="0.3">
      <c r="A2217" s="12"/>
      <c r="B2217" s="12"/>
      <c r="C2217" s="12"/>
      <c r="D2217" s="12"/>
      <c r="E2217" s="12"/>
      <c r="F2217" s="12"/>
      <c r="G2217" s="12"/>
      <c r="H2217" s="12"/>
      <c r="I2217" s="12"/>
      <c r="J2217" s="12"/>
      <c r="K2217" s="12"/>
      <c r="L2217" s="12"/>
      <c r="M2217" s="12"/>
      <c r="N2217" s="12"/>
      <c r="O2217" s="12"/>
      <c r="P2217" s="12"/>
      <c r="Q2217" s="12"/>
      <c r="R2217" s="12"/>
      <c r="S2217" s="12"/>
      <c r="T2217" s="12"/>
      <c r="U2217" s="12"/>
      <c r="V2217" s="12"/>
      <c r="W2217" s="12"/>
      <c r="X2217" s="12"/>
      <c r="Y2217" s="12"/>
      <c r="Z2217" s="12"/>
      <c r="AA2217" s="12"/>
      <c r="AB2217" s="12"/>
      <c r="AC2217" s="12"/>
      <c r="AD2217" s="12"/>
      <c r="AE2217" s="12"/>
      <c r="AF2217" s="12"/>
      <c r="AG2217" s="12"/>
      <c r="AH2217" s="12"/>
      <c r="AI2217" s="12"/>
      <c r="AJ2217" s="13"/>
      <c r="AK2217" s="12"/>
      <c r="AL2217" s="12"/>
      <c r="AM2217" s="14"/>
      <c r="AN2217" s="12"/>
      <c r="AO2217" s="12"/>
      <c r="AP2217" s="12"/>
      <c r="AQ2217" s="143"/>
      <c r="AR2217" s="12"/>
      <c r="AS2217" s="12"/>
      <c r="AT2217" s="12"/>
      <c r="AU2217" s="12"/>
      <c r="AV2217" s="12"/>
      <c r="AW2217" s="12"/>
      <c r="AX2217" s="12"/>
      <c r="AY2217" s="12"/>
      <c r="AZ2217" s="12"/>
      <c r="BA2217" s="12"/>
      <c r="BB2217" s="14"/>
      <c r="BC2217" s="14"/>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5"/>
      <c r="CE2217" s="15"/>
      <c r="CF2217" s="15"/>
      <c r="CG2217" s="15"/>
      <c r="CH2217" s="15"/>
      <c r="CI2217" s="15"/>
      <c r="CJ2217" s="15"/>
      <c r="CK2217" s="15"/>
      <c r="CL2217" s="15"/>
      <c r="CM2217" s="15"/>
      <c r="CN2217" s="15"/>
      <c r="CO2217" s="15"/>
      <c r="CP2217" s="15"/>
      <c r="CQ2217" s="15"/>
      <c r="CR2217" s="15"/>
      <c r="CS2217" s="15"/>
      <c r="CT2217" s="15"/>
      <c r="CU2217" s="15"/>
      <c r="CV2217" s="15"/>
      <c r="CW2217" s="15"/>
      <c r="CX2217" s="15"/>
      <c r="CY2217" s="15"/>
      <c r="CZ2217" s="15"/>
      <c r="DA2217" s="15"/>
      <c r="DB2217" s="15"/>
      <c r="DC2217" s="15"/>
      <c r="DD2217" s="15"/>
      <c r="DE2217" s="15"/>
      <c r="DF2217" s="15"/>
      <c r="DG2217" s="15"/>
      <c r="DH2217" s="15"/>
      <c r="DI2217" s="15"/>
      <c r="DJ2217" s="15"/>
      <c r="DK2217" s="15"/>
      <c r="DL2217" s="15"/>
      <c r="DM2217" s="13"/>
      <c r="DN2217" s="15"/>
      <c r="DO2217" s="15"/>
      <c r="DP2217" s="15"/>
      <c r="DQ2217" s="15"/>
      <c r="DR2217" s="15"/>
      <c r="DS2217" s="15"/>
      <c r="DT2217" s="15"/>
      <c r="DU2217" s="15"/>
      <c r="DV2217" s="15"/>
      <c r="DW2217" s="15"/>
      <c r="DX2217" s="15"/>
      <c r="DY2217" s="15"/>
      <c r="DZ2217" s="15"/>
      <c r="EA2217" s="15"/>
      <c r="EB2217" s="15"/>
      <c r="EC2217" s="15"/>
      <c r="ED2217" s="15"/>
    </row>
    <row r="2218" spans="1:134" x14ac:dyDescent="0.3">
      <c r="A2218" s="12"/>
      <c r="B2218" s="12"/>
      <c r="C2218" s="12"/>
      <c r="D2218" s="12"/>
      <c r="E2218" s="12"/>
      <c r="F2218" s="12"/>
      <c r="G2218" s="12"/>
      <c r="H2218" s="12"/>
      <c r="I2218" s="12"/>
      <c r="J2218" s="12"/>
      <c r="K2218" s="12"/>
      <c r="L2218" s="12"/>
      <c r="M2218" s="12"/>
      <c r="N2218" s="12"/>
      <c r="O2218" s="12"/>
      <c r="P2218" s="12"/>
      <c r="Q2218" s="12"/>
      <c r="R2218" s="12"/>
      <c r="S2218" s="12"/>
      <c r="T2218" s="12"/>
      <c r="U2218" s="12"/>
      <c r="V2218" s="12"/>
      <c r="W2218" s="12"/>
      <c r="X2218" s="12"/>
      <c r="Y2218" s="12"/>
      <c r="Z2218" s="12"/>
      <c r="AA2218" s="12"/>
      <c r="AB2218" s="12"/>
      <c r="AC2218" s="12"/>
      <c r="AD2218" s="12"/>
      <c r="AE2218" s="12"/>
      <c r="AF2218" s="12"/>
      <c r="AG2218" s="12"/>
      <c r="AH2218" s="12"/>
      <c r="AI2218" s="12"/>
      <c r="AJ2218" s="13"/>
      <c r="AK2218" s="12"/>
      <c r="AL2218" s="12"/>
      <c r="AM2218" s="14"/>
      <c r="AN2218" s="12"/>
      <c r="AO2218" s="12"/>
      <c r="AP2218" s="12"/>
      <c r="AQ2218" s="143"/>
      <c r="AR2218" s="12"/>
      <c r="AS2218" s="12"/>
      <c r="AT2218" s="12"/>
      <c r="AU2218" s="12"/>
      <c r="AV2218" s="12"/>
      <c r="AW2218" s="12"/>
      <c r="AX2218" s="12"/>
      <c r="AY2218" s="12"/>
      <c r="AZ2218" s="12"/>
      <c r="BA2218" s="12"/>
      <c r="BB2218" s="14"/>
      <c r="BC2218" s="14"/>
      <c r="BD2218" s="15"/>
      <c r="BE2218" s="15"/>
      <c r="BF2218" s="15"/>
      <c r="BG2218" s="15"/>
      <c r="BH2218" s="15"/>
      <c r="BI2218" s="15"/>
      <c r="BJ2218" s="15"/>
      <c r="BK2218" s="15"/>
      <c r="BL2218" s="15"/>
      <c r="BM2218" s="15"/>
      <c r="BN2218" s="15"/>
      <c r="BO2218" s="15"/>
      <c r="BP2218" s="15"/>
      <c r="BQ2218" s="15"/>
      <c r="BR2218" s="15"/>
      <c r="BS2218" s="15"/>
      <c r="BT2218" s="15"/>
      <c r="BU2218" s="15"/>
      <c r="BV2218" s="15"/>
      <c r="BW2218" s="15"/>
      <c r="BX2218" s="15"/>
      <c r="BY2218" s="15"/>
      <c r="BZ2218" s="15"/>
      <c r="CA2218" s="15"/>
      <c r="CB2218" s="15"/>
      <c r="CC2218" s="15"/>
      <c r="CD2218" s="15"/>
      <c r="CE2218" s="15"/>
      <c r="CF2218" s="15"/>
      <c r="CG2218" s="15"/>
      <c r="CH2218" s="15"/>
      <c r="CI2218" s="15"/>
      <c r="CJ2218" s="15"/>
      <c r="CK2218" s="15"/>
      <c r="CL2218" s="15"/>
      <c r="CM2218" s="15"/>
      <c r="CN2218" s="15"/>
      <c r="CO2218" s="15"/>
      <c r="CP2218" s="15"/>
      <c r="CQ2218" s="15"/>
      <c r="CR2218" s="15"/>
      <c r="CS2218" s="15"/>
      <c r="CT2218" s="15"/>
      <c r="CU2218" s="15"/>
      <c r="CV2218" s="15"/>
      <c r="CW2218" s="15"/>
      <c r="CX2218" s="15"/>
      <c r="CY2218" s="15"/>
      <c r="CZ2218" s="15"/>
      <c r="DA2218" s="15"/>
      <c r="DB2218" s="15"/>
      <c r="DC2218" s="15"/>
      <c r="DD2218" s="15"/>
      <c r="DE2218" s="15"/>
      <c r="DF2218" s="15"/>
      <c r="DG2218" s="15"/>
      <c r="DH2218" s="15"/>
      <c r="DI2218" s="15"/>
      <c r="DJ2218" s="15"/>
      <c r="DK2218" s="15"/>
      <c r="DL2218" s="15"/>
      <c r="DM2218" s="13"/>
      <c r="DN2218" s="15"/>
      <c r="DO2218" s="15"/>
      <c r="DP2218" s="15"/>
      <c r="DQ2218" s="15"/>
      <c r="DR2218" s="15"/>
      <c r="DS2218" s="15"/>
      <c r="DT2218" s="15"/>
      <c r="DU2218" s="15"/>
      <c r="DV2218" s="15"/>
      <c r="DW2218" s="15"/>
      <c r="DX2218" s="15"/>
      <c r="DY2218" s="15"/>
      <c r="DZ2218" s="15"/>
      <c r="EA2218" s="15"/>
      <c r="EB2218" s="15"/>
      <c r="EC2218" s="15"/>
      <c r="ED2218" s="15"/>
    </row>
    <row r="2219" spans="1:134" x14ac:dyDescent="0.3">
      <c r="A2219" s="12"/>
      <c r="B2219" s="12"/>
      <c r="C2219" s="12"/>
      <c r="D2219" s="12"/>
      <c r="E2219" s="12"/>
      <c r="F2219" s="12"/>
      <c r="G2219" s="12"/>
      <c r="H2219" s="12"/>
      <c r="I2219" s="12"/>
      <c r="J2219" s="12"/>
      <c r="K2219" s="12"/>
      <c r="L2219" s="12"/>
      <c r="M2219" s="12"/>
      <c r="N2219" s="12"/>
      <c r="O2219" s="12"/>
      <c r="P2219" s="12"/>
      <c r="Q2219" s="12"/>
      <c r="R2219" s="12"/>
      <c r="S2219" s="12"/>
      <c r="T2219" s="12"/>
      <c r="U2219" s="12"/>
      <c r="V2219" s="12"/>
      <c r="W2219" s="12"/>
      <c r="X2219" s="12"/>
      <c r="Y2219" s="12"/>
      <c r="Z2219" s="12"/>
      <c r="AA2219" s="12"/>
      <c r="AB2219" s="12"/>
      <c r="AC2219" s="12"/>
      <c r="AD2219" s="12"/>
      <c r="AE2219" s="12"/>
      <c r="AF2219" s="12"/>
      <c r="AG2219" s="12"/>
      <c r="AH2219" s="12"/>
      <c r="AI2219" s="12"/>
      <c r="AJ2219" s="13"/>
      <c r="AK2219" s="12"/>
      <c r="AL2219" s="12"/>
      <c r="AM2219" s="14"/>
      <c r="AN2219" s="12"/>
      <c r="AO2219" s="12"/>
      <c r="AP2219" s="12"/>
      <c r="AQ2219" s="143"/>
      <c r="AR2219" s="12"/>
      <c r="AS2219" s="12"/>
      <c r="AT2219" s="12"/>
      <c r="AU2219" s="12"/>
      <c r="AV2219" s="12"/>
      <c r="AW2219" s="12"/>
      <c r="AX2219" s="12"/>
      <c r="AY2219" s="12"/>
      <c r="AZ2219" s="12"/>
      <c r="BA2219" s="12"/>
      <c r="BB2219" s="14"/>
      <c r="BC2219" s="14"/>
      <c r="BD2219" s="15"/>
      <c r="BE2219" s="15"/>
      <c r="BF2219" s="15"/>
      <c r="BG2219" s="15"/>
      <c r="BH2219" s="15"/>
      <c r="BI2219" s="15"/>
      <c r="BJ2219" s="15"/>
      <c r="BK2219" s="15"/>
      <c r="BL2219" s="15"/>
      <c r="BM2219" s="15"/>
      <c r="BN2219" s="15"/>
      <c r="BO2219" s="15"/>
      <c r="BP2219" s="15"/>
      <c r="BQ2219" s="15"/>
      <c r="BR2219" s="15"/>
      <c r="BS2219" s="15"/>
      <c r="BT2219" s="15"/>
      <c r="BU2219" s="15"/>
      <c r="BV2219" s="15"/>
      <c r="BW2219" s="15"/>
      <c r="BX2219" s="15"/>
      <c r="BY2219" s="15"/>
      <c r="BZ2219" s="15"/>
      <c r="CA2219" s="15"/>
      <c r="CB2219" s="15"/>
      <c r="CC2219" s="15"/>
      <c r="CD2219" s="15"/>
      <c r="CE2219" s="15"/>
      <c r="CF2219" s="15"/>
      <c r="CG2219" s="15"/>
      <c r="CH2219" s="15"/>
      <c r="CI2219" s="15"/>
      <c r="CJ2219" s="15"/>
      <c r="CK2219" s="15"/>
      <c r="CL2219" s="15"/>
      <c r="CM2219" s="15"/>
      <c r="CN2219" s="15"/>
      <c r="CO2219" s="15"/>
      <c r="CP2219" s="15"/>
      <c r="CQ2219" s="15"/>
      <c r="CR2219" s="15"/>
      <c r="CS2219" s="15"/>
      <c r="CT2219" s="15"/>
      <c r="CU2219" s="15"/>
      <c r="CV2219" s="15"/>
      <c r="CW2219" s="15"/>
      <c r="CX2219" s="15"/>
      <c r="CY2219" s="15"/>
      <c r="CZ2219" s="15"/>
      <c r="DA2219" s="15"/>
      <c r="DB2219" s="15"/>
      <c r="DC2219" s="15"/>
      <c r="DD2219" s="15"/>
      <c r="DE2219" s="15"/>
      <c r="DF2219" s="15"/>
      <c r="DG2219" s="15"/>
      <c r="DH2219" s="15"/>
      <c r="DI2219" s="15"/>
      <c r="DJ2219" s="15"/>
      <c r="DK2219" s="15"/>
      <c r="DL2219" s="15"/>
      <c r="DM2219" s="13"/>
      <c r="DN2219" s="15"/>
      <c r="DO2219" s="15"/>
      <c r="DP2219" s="15"/>
      <c r="DQ2219" s="15"/>
      <c r="DR2219" s="15"/>
      <c r="DS2219" s="15"/>
      <c r="DT2219" s="15"/>
      <c r="DU2219" s="15"/>
      <c r="DV2219" s="15"/>
      <c r="DW2219" s="15"/>
      <c r="DX2219" s="15"/>
      <c r="DY2219" s="15"/>
      <c r="DZ2219" s="15"/>
      <c r="EA2219" s="15"/>
      <c r="EB2219" s="15"/>
      <c r="EC2219" s="15"/>
      <c r="ED2219" s="15"/>
    </row>
    <row r="2220" spans="1:134" x14ac:dyDescent="0.3">
      <c r="A2220" s="12"/>
      <c r="B2220" s="12"/>
      <c r="C2220" s="12"/>
      <c r="D2220" s="12"/>
      <c r="E2220" s="12"/>
      <c r="F2220" s="12"/>
      <c r="G2220" s="12"/>
      <c r="H2220" s="12"/>
      <c r="I2220" s="12"/>
      <c r="J2220" s="12"/>
      <c r="K2220" s="12"/>
      <c r="L2220" s="12"/>
      <c r="M2220" s="12"/>
      <c r="N2220" s="12"/>
      <c r="O2220" s="12"/>
      <c r="P2220" s="12"/>
      <c r="Q2220" s="12"/>
      <c r="R2220" s="12"/>
      <c r="S2220" s="12"/>
      <c r="T2220" s="12"/>
      <c r="U2220" s="12"/>
      <c r="V2220" s="12"/>
      <c r="W2220" s="12"/>
      <c r="X2220" s="12"/>
      <c r="Y2220" s="12"/>
      <c r="Z2220" s="12"/>
      <c r="AA2220" s="12"/>
      <c r="AB2220" s="12"/>
      <c r="AC2220" s="12"/>
      <c r="AD2220" s="12"/>
      <c r="AE2220" s="12"/>
      <c r="AF2220" s="12"/>
      <c r="AG2220" s="12"/>
      <c r="AH2220" s="12"/>
      <c r="AI2220" s="12"/>
      <c r="AJ2220" s="13"/>
      <c r="AK2220" s="12"/>
      <c r="AL2220" s="12"/>
      <c r="AM2220" s="14"/>
      <c r="AN2220" s="12"/>
      <c r="AO2220" s="12"/>
      <c r="AP2220" s="12"/>
      <c r="AQ2220" s="143"/>
      <c r="AR2220" s="12"/>
      <c r="AS2220" s="12"/>
      <c r="AT2220" s="12"/>
      <c r="AU2220" s="12"/>
      <c r="AV2220" s="12"/>
      <c r="AW2220" s="12"/>
      <c r="AX2220" s="12"/>
      <c r="AY2220" s="12"/>
      <c r="AZ2220" s="12"/>
      <c r="BA2220" s="12"/>
      <c r="BB2220" s="14"/>
      <c r="BC2220" s="14"/>
      <c r="BD2220" s="15"/>
      <c r="BE2220" s="15"/>
      <c r="BF2220" s="15"/>
      <c r="BG2220" s="15"/>
      <c r="BH2220" s="15"/>
      <c r="BI2220" s="15"/>
      <c r="BJ2220" s="15"/>
      <c r="BK2220" s="15"/>
      <c r="BL2220" s="15"/>
      <c r="BM2220" s="15"/>
      <c r="BN2220" s="15"/>
      <c r="BO2220" s="15"/>
      <c r="BP2220" s="15"/>
      <c r="BQ2220" s="15"/>
      <c r="BR2220" s="15"/>
      <c r="BS2220" s="15"/>
      <c r="BT2220" s="15"/>
      <c r="BU2220" s="15"/>
      <c r="BV2220" s="15"/>
      <c r="BW2220" s="15"/>
      <c r="BX2220" s="15"/>
      <c r="BY2220" s="15"/>
      <c r="BZ2220" s="15"/>
      <c r="CA2220" s="15"/>
      <c r="CB2220" s="15"/>
      <c r="CC2220" s="15"/>
      <c r="CD2220" s="15"/>
      <c r="CE2220" s="15"/>
      <c r="CF2220" s="15"/>
      <c r="CG2220" s="15"/>
      <c r="CH2220" s="15"/>
      <c r="CI2220" s="15"/>
      <c r="CJ2220" s="15"/>
      <c r="CK2220" s="15"/>
      <c r="CL2220" s="15"/>
      <c r="CM2220" s="15"/>
      <c r="CN2220" s="15"/>
      <c r="CO2220" s="15"/>
      <c r="CP2220" s="15"/>
      <c r="CQ2220" s="15"/>
      <c r="CR2220" s="15"/>
      <c r="CS2220" s="15"/>
      <c r="CT2220" s="15"/>
      <c r="CU2220" s="15"/>
      <c r="CV2220" s="15"/>
      <c r="CW2220" s="15"/>
      <c r="CX2220" s="15"/>
      <c r="CY2220" s="15"/>
      <c r="CZ2220" s="15"/>
      <c r="DA2220" s="15"/>
      <c r="DB2220" s="15"/>
      <c r="DC2220" s="15"/>
      <c r="DD2220" s="15"/>
      <c r="DE2220" s="15"/>
      <c r="DF2220" s="15"/>
      <c r="DG2220" s="15"/>
      <c r="DH2220" s="15"/>
      <c r="DI2220" s="15"/>
      <c r="DJ2220" s="15"/>
      <c r="DK2220" s="15"/>
      <c r="DL2220" s="15"/>
      <c r="DM2220" s="13"/>
      <c r="DN2220" s="15"/>
      <c r="DO2220" s="15"/>
      <c r="DP2220" s="15"/>
      <c r="DQ2220" s="15"/>
      <c r="DR2220" s="15"/>
      <c r="DS2220" s="15"/>
      <c r="DT2220" s="15"/>
      <c r="DU2220" s="15"/>
      <c r="DV2220" s="15"/>
      <c r="DW2220" s="15"/>
      <c r="DX2220" s="15"/>
      <c r="DY2220" s="15"/>
      <c r="DZ2220" s="15"/>
      <c r="EA2220" s="15"/>
      <c r="EB2220" s="15"/>
      <c r="EC2220" s="15"/>
      <c r="ED2220" s="15"/>
    </row>
    <row r="2221" spans="1:134" x14ac:dyDescent="0.3">
      <c r="A2221" s="12"/>
      <c r="B2221" s="12"/>
      <c r="C2221" s="12"/>
      <c r="D2221" s="12"/>
      <c r="E2221" s="12"/>
      <c r="F2221" s="12"/>
      <c r="G2221" s="12"/>
      <c r="H2221" s="12"/>
      <c r="I2221" s="12"/>
      <c r="J2221" s="12"/>
      <c r="K2221" s="12"/>
      <c r="L2221" s="12"/>
      <c r="M2221" s="12"/>
      <c r="N2221" s="12"/>
      <c r="O2221" s="12"/>
      <c r="P2221" s="12"/>
      <c r="Q2221" s="12"/>
      <c r="R2221" s="12"/>
      <c r="S2221" s="12"/>
      <c r="T2221" s="12"/>
      <c r="U2221" s="12"/>
      <c r="V2221" s="12"/>
      <c r="W2221" s="12"/>
      <c r="X2221" s="12"/>
      <c r="Y2221" s="12"/>
      <c r="Z2221" s="12"/>
      <c r="AA2221" s="12"/>
      <c r="AB2221" s="12"/>
      <c r="AC2221" s="12"/>
      <c r="AD2221" s="12"/>
      <c r="AE2221" s="12"/>
      <c r="AF2221" s="12"/>
      <c r="AG2221" s="12"/>
      <c r="AH2221" s="12"/>
      <c r="AI2221" s="12"/>
      <c r="AJ2221" s="13"/>
      <c r="AK2221" s="12"/>
      <c r="AL2221" s="12"/>
      <c r="AM2221" s="14"/>
      <c r="AN2221" s="12"/>
      <c r="AO2221" s="12"/>
      <c r="AP2221" s="12"/>
      <c r="AQ2221" s="143"/>
      <c r="AR2221" s="12"/>
      <c r="AS2221" s="12"/>
      <c r="AT2221" s="12"/>
      <c r="AU2221" s="12"/>
      <c r="AV2221" s="12"/>
      <c r="AW2221" s="12"/>
      <c r="AX2221" s="12"/>
      <c r="AY2221" s="12"/>
      <c r="AZ2221" s="12"/>
      <c r="BA2221" s="12"/>
      <c r="BB2221" s="14"/>
      <c r="BC2221" s="14"/>
      <c r="BD2221" s="15"/>
      <c r="BE2221" s="15"/>
      <c r="BF2221" s="15"/>
      <c r="BG2221" s="15"/>
      <c r="BH2221" s="15"/>
      <c r="BI2221" s="15"/>
      <c r="BJ2221" s="15"/>
      <c r="BK2221" s="15"/>
      <c r="BL2221" s="15"/>
      <c r="BM2221" s="15"/>
      <c r="BN2221" s="15"/>
      <c r="BO2221" s="15"/>
      <c r="BP2221" s="15"/>
      <c r="BQ2221" s="15"/>
      <c r="BR2221" s="15"/>
      <c r="BS2221" s="15"/>
      <c r="BT2221" s="15"/>
      <c r="BU2221" s="15"/>
      <c r="BV2221" s="15"/>
      <c r="BW2221" s="15"/>
      <c r="BX2221" s="15"/>
      <c r="BY2221" s="15"/>
      <c r="BZ2221" s="15"/>
      <c r="CA2221" s="15"/>
      <c r="CB2221" s="15"/>
      <c r="CC2221" s="15"/>
      <c r="CD2221" s="15"/>
      <c r="CE2221" s="15"/>
      <c r="CF2221" s="15"/>
      <c r="CG2221" s="15"/>
      <c r="CH2221" s="15"/>
      <c r="CI2221" s="15"/>
      <c r="CJ2221" s="15"/>
      <c r="CK2221" s="15"/>
      <c r="CL2221" s="15"/>
      <c r="CM2221" s="15"/>
      <c r="CN2221" s="15"/>
      <c r="CO2221" s="15"/>
      <c r="CP2221" s="15"/>
      <c r="CQ2221" s="15"/>
      <c r="CR2221" s="15"/>
      <c r="CS2221" s="15"/>
      <c r="CT2221" s="15"/>
      <c r="CU2221" s="15"/>
      <c r="CV2221" s="15"/>
      <c r="CW2221" s="15"/>
      <c r="CX2221" s="15"/>
      <c r="CY2221" s="15"/>
      <c r="CZ2221" s="15"/>
      <c r="DA2221" s="15"/>
      <c r="DB2221" s="15"/>
      <c r="DC2221" s="15"/>
      <c r="DD2221" s="15"/>
      <c r="DE2221" s="15"/>
      <c r="DF2221" s="15"/>
      <c r="DG2221" s="15"/>
      <c r="DH2221" s="15"/>
      <c r="DI2221" s="15"/>
      <c r="DJ2221" s="15"/>
      <c r="DK2221" s="15"/>
      <c r="DL2221" s="15"/>
      <c r="DM2221" s="13"/>
      <c r="DN2221" s="15"/>
      <c r="DO2221" s="15"/>
      <c r="DP2221" s="15"/>
      <c r="DQ2221" s="15"/>
      <c r="DR2221" s="15"/>
      <c r="DS2221" s="15"/>
      <c r="DT2221" s="15"/>
      <c r="DU2221" s="15"/>
      <c r="DV2221" s="15"/>
      <c r="DW2221" s="15"/>
      <c r="DX2221" s="15"/>
      <c r="DY2221" s="15"/>
      <c r="DZ2221" s="15"/>
      <c r="EA2221" s="15"/>
      <c r="EB2221" s="15"/>
      <c r="EC2221" s="15"/>
      <c r="ED2221" s="15"/>
    </row>
    <row r="2222" spans="1:134" x14ac:dyDescent="0.3">
      <c r="A2222" s="12"/>
      <c r="B2222" s="12"/>
      <c r="C2222" s="12"/>
      <c r="D2222" s="12"/>
      <c r="E2222" s="12"/>
      <c r="F2222" s="12"/>
      <c r="G2222" s="12"/>
      <c r="H2222" s="12"/>
      <c r="I2222" s="12"/>
      <c r="J2222" s="12"/>
      <c r="K2222" s="12"/>
      <c r="L2222" s="12"/>
      <c r="M2222" s="12"/>
      <c r="N2222" s="12"/>
      <c r="O2222" s="12"/>
      <c r="P2222" s="12"/>
      <c r="Q2222" s="12"/>
      <c r="R2222" s="12"/>
      <c r="S2222" s="12"/>
      <c r="T2222" s="12"/>
      <c r="U2222" s="12"/>
      <c r="V2222" s="12"/>
      <c r="W2222" s="12"/>
      <c r="X2222" s="12"/>
      <c r="Y2222" s="12"/>
      <c r="Z2222" s="12"/>
      <c r="AA2222" s="12"/>
      <c r="AB2222" s="12"/>
      <c r="AC2222" s="12"/>
      <c r="AD2222" s="12"/>
      <c r="AE2222" s="12"/>
      <c r="AF2222" s="12"/>
      <c r="AG2222" s="12"/>
      <c r="AH2222" s="12"/>
      <c r="AI2222" s="12"/>
      <c r="AJ2222" s="13"/>
      <c r="AK2222" s="12"/>
      <c r="AL2222" s="12"/>
      <c r="AM2222" s="14"/>
      <c r="AN2222" s="12"/>
      <c r="AO2222" s="12"/>
      <c r="AP2222" s="12"/>
      <c r="AQ2222" s="143"/>
      <c r="AR2222" s="12"/>
      <c r="AS2222" s="12"/>
      <c r="AT2222" s="12"/>
      <c r="AU2222" s="12"/>
      <c r="AV2222" s="12"/>
      <c r="AW2222" s="12"/>
      <c r="AX2222" s="12"/>
      <c r="AY2222" s="12"/>
      <c r="AZ2222" s="12"/>
      <c r="BA2222" s="12"/>
      <c r="BB2222" s="14"/>
      <c r="BC2222" s="14"/>
      <c r="BD2222" s="15"/>
      <c r="BE2222" s="15"/>
      <c r="BF2222" s="15"/>
      <c r="BG2222" s="15"/>
      <c r="BH2222" s="15"/>
      <c r="BI2222" s="15"/>
      <c r="BJ2222" s="15"/>
      <c r="BK2222" s="15"/>
      <c r="BL2222" s="15"/>
      <c r="BM2222" s="15"/>
      <c r="BN2222" s="15"/>
      <c r="BO2222" s="15"/>
      <c r="BP2222" s="15"/>
      <c r="BQ2222" s="15"/>
      <c r="BR2222" s="15"/>
      <c r="BS2222" s="15"/>
      <c r="BT2222" s="15"/>
      <c r="BU2222" s="15"/>
      <c r="BV2222" s="15"/>
      <c r="BW2222" s="15"/>
      <c r="BX2222" s="15"/>
      <c r="BY2222" s="15"/>
      <c r="BZ2222" s="15"/>
      <c r="CA2222" s="15"/>
      <c r="CB2222" s="15"/>
      <c r="CC2222" s="15"/>
      <c r="CD2222" s="15"/>
      <c r="CE2222" s="15"/>
      <c r="CF2222" s="15"/>
      <c r="CG2222" s="15"/>
      <c r="CH2222" s="15"/>
      <c r="CI2222" s="15"/>
      <c r="CJ2222" s="15"/>
      <c r="CK2222" s="15"/>
      <c r="CL2222" s="15"/>
      <c r="CM2222" s="15"/>
      <c r="CN2222" s="15"/>
      <c r="CO2222" s="15"/>
      <c r="CP2222" s="15"/>
      <c r="CQ2222" s="15"/>
      <c r="CR2222" s="15"/>
      <c r="CS2222" s="15"/>
      <c r="CT2222" s="15"/>
      <c r="CU2222" s="15"/>
      <c r="CV2222" s="15"/>
      <c r="CW2222" s="15"/>
      <c r="CX2222" s="15"/>
      <c r="CY2222" s="15"/>
      <c r="CZ2222" s="15"/>
      <c r="DA2222" s="15"/>
      <c r="DB2222" s="15"/>
      <c r="DC2222" s="15"/>
      <c r="DD2222" s="15"/>
      <c r="DE2222" s="15"/>
      <c r="DF2222" s="15"/>
      <c r="DG2222" s="15"/>
      <c r="DH2222" s="15"/>
      <c r="DI2222" s="15"/>
      <c r="DJ2222" s="15"/>
      <c r="DK2222" s="15"/>
      <c r="DL2222" s="15"/>
      <c r="DM2222" s="13"/>
      <c r="DN2222" s="15"/>
      <c r="DO2222" s="15"/>
      <c r="DP2222" s="15"/>
      <c r="DQ2222" s="15"/>
      <c r="DR2222" s="15"/>
      <c r="DS2222" s="15"/>
      <c r="DT2222" s="15"/>
      <c r="DU2222" s="15"/>
      <c r="DV2222" s="15"/>
      <c r="DW2222" s="15"/>
      <c r="DX2222" s="15"/>
      <c r="DY2222" s="15"/>
      <c r="DZ2222" s="15"/>
      <c r="EA2222" s="15"/>
      <c r="EB2222" s="15"/>
      <c r="EC2222" s="15"/>
      <c r="ED2222" s="15"/>
    </row>
    <row r="2223" spans="1:134" x14ac:dyDescent="0.3">
      <c r="A2223" s="12"/>
      <c r="B2223" s="12"/>
      <c r="C2223" s="12"/>
      <c r="D2223" s="12"/>
      <c r="E2223" s="12"/>
      <c r="F2223" s="12"/>
      <c r="G2223" s="12"/>
      <c r="H2223" s="12"/>
      <c r="I2223" s="12"/>
      <c r="J2223" s="12"/>
      <c r="K2223" s="12"/>
      <c r="L2223" s="12"/>
      <c r="M2223" s="12"/>
      <c r="N2223" s="12"/>
      <c r="O2223" s="12"/>
      <c r="P2223" s="12"/>
      <c r="Q2223" s="12"/>
      <c r="R2223" s="12"/>
      <c r="S2223" s="12"/>
      <c r="T2223" s="12"/>
      <c r="U2223" s="12"/>
      <c r="V2223" s="12"/>
      <c r="W2223" s="12"/>
      <c r="X2223" s="12"/>
      <c r="Y2223" s="12"/>
      <c r="Z2223" s="12"/>
      <c r="AA2223" s="12"/>
      <c r="AB2223" s="12"/>
      <c r="AC2223" s="12"/>
      <c r="AD2223" s="12"/>
      <c r="AE2223" s="12"/>
      <c r="AF2223" s="12"/>
      <c r="AG2223" s="12"/>
      <c r="AH2223" s="12"/>
      <c r="AI2223" s="12"/>
      <c r="AJ2223" s="13"/>
      <c r="AK2223" s="12"/>
      <c r="AL2223" s="12"/>
      <c r="AM2223" s="14"/>
      <c r="AN2223" s="12"/>
      <c r="AO2223" s="12"/>
      <c r="AP2223" s="12"/>
      <c r="AQ2223" s="143"/>
      <c r="AR2223" s="12"/>
      <c r="AS2223" s="12"/>
      <c r="AT2223" s="12"/>
      <c r="AU2223" s="12"/>
      <c r="AV2223" s="12"/>
      <c r="AW2223" s="12"/>
      <c r="AX2223" s="12"/>
      <c r="AY2223" s="12"/>
      <c r="AZ2223" s="12"/>
      <c r="BA2223" s="12"/>
      <c r="BB2223" s="14"/>
      <c r="BC2223" s="14"/>
      <c r="BD2223" s="15"/>
      <c r="BE2223" s="15"/>
      <c r="BF2223" s="15"/>
      <c r="BG2223" s="15"/>
      <c r="BH2223" s="15"/>
      <c r="BI2223" s="15"/>
      <c r="BJ2223" s="15"/>
      <c r="BK2223" s="15"/>
      <c r="BL2223" s="15"/>
      <c r="BM2223" s="15"/>
      <c r="BN2223" s="15"/>
      <c r="BO2223" s="15"/>
      <c r="BP2223" s="15"/>
      <c r="BQ2223" s="15"/>
      <c r="BR2223" s="15"/>
      <c r="BS2223" s="15"/>
      <c r="BT2223" s="15"/>
      <c r="BU2223" s="15"/>
      <c r="BV2223" s="15"/>
      <c r="BW2223" s="15"/>
      <c r="BX2223" s="15"/>
      <c r="BY2223" s="15"/>
      <c r="BZ2223" s="15"/>
      <c r="CA2223" s="15"/>
      <c r="CB2223" s="15"/>
      <c r="CC2223" s="15"/>
      <c r="CD2223" s="15"/>
      <c r="CE2223" s="15"/>
      <c r="CF2223" s="15"/>
      <c r="CG2223" s="15"/>
      <c r="CH2223" s="15"/>
      <c r="CI2223" s="15"/>
      <c r="CJ2223" s="15"/>
      <c r="CK2223" s="15"/>
      <c r="CL2223" s="15"/>
      <c r="CM2223" s="15"/>
      <c r="CN2223" s="15"/>
      <c r="CO2223" s="15"/>
      <c r="CP2223" s="15"/>
      <c r="CQ2223" s="15"/>
      <c r="CR2223" s="15"/>
      <c r="CS2223" s="15"/>
      <c r="CT2223" s="15"/>
      <c r="CU2223" s="15"/>
      <c r="CV2223" s="15"/>
      <c r="CW2223" s="15"/>
      <c r="CX2223" s="15"/>
      <c r="CY2223" s="15"/>
      <c r="CZ2223" s="15"/>
      <c r="DA2223" s="15"/>
      <c r="DB2223" s="15"/>
      <c r="DC2223" s="15"/>
      <c r="DD2223" s="15"/>
      <c r="DE2223" s="15"/>
      <c r="DF2223" s="15"/>
      <c r="DG2223" s="15"/>
      <c r="DH2223" s="15"/>
      <c r="DI2223" s="15"/>
      <c r="DJ2223" s="15"/>
      <c r="DK2223" s="15"/>
      <c r="DL2223" s="15"/>
      <c r="DM2223" s="13"/>
      <c r="DN2223" s="15"/>
      <c r="DO2223" s="15"/>
      <c r="DP2223" s="15"/>
      <c r="DQ2223" s="15"/>
      <c r="DR2223" s="15"/>
      <c r="DS2223" s="15"/>
      <c r="DT2223" s="15"/>
      <c r="DU2223" s="15"/>
      <c r="DV2223" s="15"/>
      <c r="DW2223" s="15"/>
      <c r="DX2223" s="15"/>
      <c r="DY2223" s="15"/>
      <c r="DZ2223" s="15"/>
      <c r="EA2223" s="15"/>
      <c r="EB2223" s="15"/>
      <c r="EC2223" s="15"/>
      <c r="ED2223" s="15"/>
    </row>
    <row r="2224" spans="1:134" x14ac:dyDescent="0.3">
      <c r="A2224" s="12"/>
      <c r="B2224" s="12"/>
      <c r="C2224" s="12"/>
      <c r="D2224" s="12"/>
      <c r="E2224" s="12"/>
      <c r="F2224" s="12"/>
      <c r="G2224" s="12"/>
      <c r="H2224" s="12"/>
      <c r="I2224" s="12"/>
      <c r="J2224" s="12"/>
      <c r="K2224" s="12"/>
      <c r="L2224" s="12"/>
      <c r="M2224" s="12"/>
      <c r="N2224" s="12"/>
      <c r="O2224" s="12"/>
      <c r="P2224" s="12"/>
      <c r="Q2224" s="12"/>
      <c r="R2224" s="12"/>
      <c r="S2224" s="12"/>
      <c r="T2224" s="12"/>
      <c r="U2224" s="12"/>
      <c r="V2224" s="12"/>
      <c r="W2224" s="12"/>
      <c r="X2224" s="12"/>
      <c r="Y2224" s="12"/>
      <c r="Z2224" s="12"/>
      <c r="AA2224" s="12"/>
      <c r="AB2224" s="12"/>
      <c r="AC2224" s="12"/>
      <c r="AD2224" s="12"/>
      <c r="AE2224" s="12"/>
      <c r="AF2224" s="12"/>
      <c r="AG2224" s="12"/>
      <c r="AH2224" s="12"/>
      <c r="AI2224" s="12"/>
      <c r="AJ2224" s="13"/>
      <c r="AK2224" s="12"/>
      <c r="AL2224" s="12"/>
      <c r="AM2224" s="14"/>
      <c r="AN2224" s="12"/>
      <c r="AO2224" s="12"/>
      <c r="AP2224" s="12"/>
      <c r="AQ2224" s="143"/>
      <c r="AR2224" s="12"/>
      <c r="AS2224" s="12"/>
      <c r="AT2224" s="12"/>
      <c r="AU2224" s="12"/>
      <c r="AV2224" s="12"/>
      <c r="AW2224" s="12"/>
      <c r="AX2224" s="12"/>
      <c r="AY2224" s="12"/>
      <c r="AZ2224" s="12"/>
      <c r="BA2224" s="12"/>
      <c r="BB2224" s="14"/>
      <c r="BC2224" s="14"/>
      <c r="BD2224" s="15"/>
      <c r="BE2224" s="15"/>
      <c r="BF2224" s="15"/>
      <c r="BG2224" s="15"/>
      <c r="BH2224" s="15"/>
      <c r="BI2224" s="15"/>
      <c r="BJ2224" s="15"/>
      <c r="BK2224" s="15"/>
      <c r="BL2224" s="15"/>
      <c r="BM2224" s="15"/>
      <c r="BN2224" s="15"/>
      <c r="BO2224" s="15"/>
      <c r="BP2224" s="15"/>
      <c r="BQ2224" s="15"/>
      <c r="BR2224" s="15"/>
      <c r="BS2224" s="15"/>
      <c r="BT2224" s="15"/>
      <c r="BU2224" s="15"/>
      <c r="BV2224" s="15"/>
      <c r="BW2224" s="15"/>
      <c r="BX2224" s="15"/>
      <c r="BY2224" s="15"/>
      <c r="BZ2224" s="15"/>
      <c r="CA2224" s="15"/>
      <c r="CB2224" s="15"/>
      <c r="CC2224" s="15"/>
      <c r="CD2224" s="15"/>
      <c r="CE2224" s="15"/>
      <c r="CF2224" s="15"/>
      <c r="CG2224" s="15"/>
      <c r="CH2224" s="15"/>
      <c r="CI2224" s="15"/>
      <c r="CJ2224" s="15"/>
      <c r="CK2224" s="15"/>
      <c r="CL2224" s="15"/>
      <c r="CM2224" s="15"/>
      <c r="CN2224" s="15"/>
      <c r="CO2224" s="15"/>
      <c r="CP2224" s="15"/>
      <c r="CQ2224" s="15"/>
      <c r="CR2224" s="15"/>
      <c r="CS2224" s="15"/>
      <c r="CT2224" s="15"/>
      <c r="CU2224" s="15"/>
      <c r="CV2224" s="15"/>
      <c r="CW2224" s="15"/>
      <c r="CX2224" s="15"/>
      <c r="CY2224" s="15"/>
      <c r="CZ2224" s="15"/>
      <c r="DA2224" s="15"/>
      <c r="DB2224" s="15"/>
      <c r="DC2224" s="15"/>
      <c r="DD2224" s="15"/>
      <c r="DE2224" s="15"/>
      <c r="DF2224" s="15"/>
      <c r="DG2224" s="15"/>
      <c r="DH2224" s="15"/>
      <c r="DI2224" s="15"/>
      <c r="DJ2224" s="15"/>
      <c r="DK2224" s="15"/>
      <c r="DL2224" s="15"/>
      <c r="DM2224" s="13"/>
      <c r="DN2224" s="15"/>
      <c r="DO2224" s="15"/>
      <c r="DP2224" s="15"/>
      <c r="DQ2224" s="15"/>
      <c r="DR2224" s="15"/>
      <c r="DS2224" s="15"/>
      <c r="DT2224" s="15"/>
      <c r="DU2224" s="15"/>
      <c r="DV2224" s="15"/>
      <c r="DW2224" s="15"/>
      <c r="DX2224" s="15"/>
      <c r="DY2224" s="15"/>
      <c r="DZ2224" s="15"/>
      <c r="EA2224" s="15"/>
      <c r="EB2224" s="15"/>
      <c r="EC2224" s="15"/>
      <c r="ED2224" s="15"/>
    </row>
    <row r="2225" spans="1:134" x14ac:dyDescent="0.3">
      <c r="A2225" s="12"/>
      <c r="B2225" s="12"/>
      <c r="C2225" s="12"/>
      <c r="D2225" s="12"/>
      <c r="E2225" s="12"/>
      <c r="F2225" s="12"/>
      <c r="G2225" s="12"/>
      <c r="H2225" s="12"/>
      <c r="I2225" s="12"/>
      <c r="J2225" s="12"/>
      <c r="K2225" s="12"/>
      <c r="L2225" s="12"/>
      <c r="M2225" s="12"/>
      <c r="N2225" s="12"/>
      <c r="O2225" s="12"/>
      <c r="P2225" s="12"/>
      <c r="Q2225" s="12"/>
      <c r="R2225" s="12"/>
      <c r="S2225" s="12"/>
      <c r="T2225" s="12"/>
      <c r="U2225" s="12"/>
      <c r="V2225" s="12"/>
      <c r="W2225" s="12"/>
      <c r="X2225" s="12"/>
      <c r="Y2225" s="12"/>
      <c r="Z2225" s="12"/>
      <c r="AA2225" s="12"/>
      <c r="AB2225" s="12"/>
      <c r="AC2225" s="12"/>
      <c r="AD2225" s="12"/>
      <c r="AE2225" s="12"/>
      <c r="AF2225" s="12"/>
      <c r="AG2225" s="12"/>
      <c r="AH2225" s="12"/>
      <c r="AI2225" s="12"/>
      <c r="AJ2225" s="13"/>
      <c r="AK2225" s="12"/>
      <c r="AL2225" s="12"/>
      <c r="AM2225" s="14"/>
      <c r="AN2225" s="12"/>
      <c r="AO2225" s="12"/>
      <c r="AP2225" s="12"/>
      <c r="AQ2225" s="143"/>
      <c r="AR2225" s="12"/>
      <c r="AS2225" s="12"/>
      <c r="AT2225" s="12"/>
      <c r="AU2225" s="12"/>
      <c r="AV2225" s="12"/>
      <c r="AW2225" s="12"/>
      <c r="AX2225" s="12"/>
      <c r="AY2225" s="12"/>
      <c r="AZ2225" s="12"/>
      <c r="BA2225" s="12"/>
      <c r="BB2225" s="14"/>
      <c r="BC2225" s="14"/>
      <c r="BD2225" s="15"/>
      <c r="BE2225" s="15"/>
      <c r="BF2225" s="15"/>
      <c r="BG2225" s="15"/>
      <c r="BH2225" s="15"/>
      <c r="BI2225" s="15"/>
      <c r="BJ2225" s="15"/>
      <c r="BK2225" s="15"/>
      <c r="BL2225" s="15"/>
      <c r="BM2225" s="15"/>
      <c r="BN2225" s="15"/>
      <c r="BO2225" s="15"/>
      <c r="BP2225" s="15"/>
      <c r="BQ2225" s="15"/>
      <c r="BR2225" s="15"/>
      <c r="BS2225" s="15"/>
      <c r="BT2225" s="15"/>
      <c r="BU2225" s="15"/>
      <c r="BV2225" s="15"/>
      <c r="BW2225" s="15"/>
      <c r="BX2225" s="15"/>
      <c r="BY2225" s="15"/>
      <c r="BZ2225" s="15"/>
      <c r="CA2225" s="15"/>
      <c r="CB2225" s="15"/>
      <c r="CC2225" s="15"/>
      <c r="CD2225" s="15"/>
      <c r="CE2225" s="15"/>
      <c r="CF2225" s="15"/>
      <c r="CG2225" s="15"/>
      <c r="CH2225" s="15"/>
      <c r="CI2225" s="15"/>
      <c r="CJ2225" s="15"/>
      <c r="CK2225" s="15"/>
      <c r="CL2225" s="15"/>
      <c r="CM2225" s="15"/>
      <c r="CN2225" s="15"/>
      <c r="CO2225" s="15"/>
      <c r="CP2225" s="15"/>
      <c r="CQ2225" s="15"/>
      <c r="CR2225" s="15"/>
      <c r="CS2225" s="15"/>
      <c r="CT2225" s="15"/>
      <c r="CU2225" s="15"/>
      <c r="CV2225" s="15"/>
      <c r="CW2225" s="15"/>
      <c r="CX2225" s="15"/>
      <c r="CY2225" s="15"/>
      <c r="CZ2225" s="15"/>
      <c r="DA2225" s="15"/>
      <c r="DB2225" s="15"/>
      <c r="DC2225" s="15"/>
      <c r="DD2225" s="15"/>
      <c r="DE2225" s="15"/>
      <c r="DF2225" s="15"/>
      <c r="DG2225" s="15"/>
      <c r="DH2225" s="15"/>
      <c r="DI2225" s="15"/>
      <c r="DJ2225" s="15"/>
      <c r="DK2225" s="15"/>
      <c r="DL2225" s="15"/>
      <c r="DM2225" s="13"/>
      <c r="DN2225" s="15"/>
      <c r="DO2225" s="15"/>
      <c r="DP2225" s="15"/>
      <c r="DQ2225" s="15"/>
      <c r="DR2225" s="15"/>
      <c r="DS2225" s="15"/>
      <c r="DT2225" s="15"/>
      <c r="DU2225" s="15"/>
      <c r="DV2225" s="15"/>
      <c r="DW2225" s="15"/>
      <c r="DX2225" s="15"/>
      <c r="DY2225" s="15"/>
      <c r="DZ2225" s="15"/>
      <c r="EA2225" s="15"/>
      <c r="EB2225" s="15"/>
      <c r="EC2225" s="15"/>
      <c r="ED2225" s="15"/>
    </row>
    <row r="2226" spans="1:134" x14ac:dyDescent="0.3">
      <c r="A2226" s="12"/>
      <c r="B2226" s="12"/>
      <c r="C2226" s="12"/>
      <c r="D2226" s="12"/>
      <c r="E2226" s="12"/>
      <c r="F2226" s="12"/>
      <c r="G2226" s="12"/>
      <c r="H2226" s="12"/>
      <c r="I2226" s="12"/>
      <c r="J2226" s="12"/>
      <c r="K2226" s="12"/>
      <c r="L2226" s="12"/>
      <c r="M2226" s="12"/>
      <c r="N2226" s="12"/>
      <c r="O2226" s="12"/>
      <c r="P2226" s="12"/>
      <c r="Q2226" s="12"/>
      <c r="R2226" s="12"/>
      <c r="S2226" s="12"/>
      <c r="T2226" s="12"/>
      <c r="U2226" s="12"/>
      <c r="V2226" s="12"/>
      <c r="W2226" s="12"/>
      <c r="X2226" s="12"/>
      <c r="Y2226" s="12"/>
      <c r="Z2226" s="12"/>
      <c r="AA2226" s="12"/>
      <c r="AB2226" s="12"/>
      <c r="AC2226" s="12"/>
      <c r="AD2226" s="12"/>
      <c r="AE2226" s="12"/>
      <c r="AF2226" s="12"/>
      <c r="AG2226" s="12"/>
      <c r="AH2226" s="12"/>
      <c r="AI2226" s="12"/>
      <c r="AJ2226" s="13"/>
      <c r="AK2226" s="12"/>
      <c r="AL2226" s="12"/>
      <c r="AM2226" s="14"/>
      <c r="AN2226" s="12"/>
      <c r="AO2226" s="12"/>
      <c r="AP2226" s="12"/>
      <c r="AQ2226" s="143"/>
      <c r="AR2226" s="12"/>
      <c r="AS2226" s="12"/>
      <c r="AT2226" s="12"/>
      <c r="AU2226" s="12"/>
      <c r="AV2226" s="12"/>
      <c r="AW2226" s="12"/>
      <c r="AX2226" s="12"/>
      <c r="AY2226" s="12"/>
      <c r="AZ2226" s="12"/>
      <c r="BA2226" s="12"/>
      <c r="BB2226" s="14"/>
      <c r="BC2226" s="14"/>
      <c r="BD2226" s="15"/>
      <c r="BE2226" s="15"/>
      <c r="BF2226" s="15"/>
      <c r="BG2226" s="15"/>
      <c r="BH2226" s="15"/>
      <c r="BI2226" s="15"/>
      <c r="BJ2226" s="15"/>
      <c r="BK2226" s="15"/>
      <c r="BL2226" s="15"/>
      <c r="BM2226" s="15"/>
      <c r="BN2226" s="15"/>
      <c r="BO2226" s="15"/>
      <c r="BP2226" s="15"/>
      <c r="BQ2226" s="15"/>
      <c r="BR2226" s="15"/>
      <c r="BS2226" s="15"/>
      <c r="BT2226" s="15"/>
      <c r="BU2226" s="15"/>
      <c r="BV2226" s="15"/>
      <c r="BW2226" s="15"/>
      <c r="BX2226" s="15"/>
      <c r="BY2226" s="15"/>
      <c r="BZ2226" s="15"/>
      <c r="CA2226" s="15"/>
      <c r="CB2226" s="15"/>
      <c r="CC2226" s="15"/>
      <c r="CD2226" s="15"/>
      <c r="CE2226" s="15"/>
      <c r="CF2226" s="15"/>
      <c r="CG2226" s="15"/>
      <c r="CH2226" s="15"/>
      <c r="CI2226" s="15"/>
      <c r="CJ2226" s="15"/>
      <c r="CK2226" s="15"/>
      <c r="CL2226" s="15"/>
      <c r="CM2226" s="15"/>
      <c r="CN2226" s="15"/>
      <c r="CO2226" s="15"/>
      <c r="CP2226" s="15"/>
      <c r="CQ2226" s="15"/>
      <c r="CR2226" s="15"/>
      <c r="CS2226" s="15"/>
      <c r="CT2226" s="15"/>
      <c r="CU2226" s="15"/>
      <c r="CV2226" s="15"/>
      <c r="CW2226" s="15"/>
      <c r="CX2226" s="15"/>
      <c r="CY2226" s="15"/>
      <c r="CZ2226" s="15"/>
      <c r="DA2226" s="15"/>
      <c r="DB2226" s="15"/>
      <c r="DC2226" s="15"/>
      <c r="DD2226" s="15"/>
      <c r="DE2226" s="15"/>
      <c r="DF2226" s="15"/>
      <c r="DG2226" s="15"/>
      <c r="DH2226" s="15"/>
      <c r="DI2226" s="15"/>
      <c r="DJ2226" s="15"/>
      <c r="DK2226" s="15"/>
      <c r="DL2226" s="15"/>
      <c r="DM2226" s="13"/>
      <c r="DN2226" s="15"/>
      <c r="DO2226" s="15"/>
      <c r="DP2226" s="15"/>
      <c r="DQ2226" s="15"/>
      <c r="DR2226" s="15"/>
      <c r="DS2226" s="15"/>
      <c r="DT2226" s="15"/>
      <c r="DU2226" s="15"/>
      <c r="DV2226" s="15"/>
      <c r="DW2226" s="15"/>
      <c r="DX2226" s="15"/>
      <c r="DY2226" s="15"/>
      <c r="DZ2226" s="15"/>
      <c r="EA2226" s="15"/>
      <c r="EB2226" s="15"/>
      <c r="EC2226" s="15"/>
      <c r="ED2226" s="15"/>
    </row>
    <row r="2227" spans="1:134" x14ac:dyDescent="0.3">
      <c r="A2227" s="12"/>
      <c r="B2227" s="12"/>
      <c r="C2227" s="12"/>
      <c r="D2227" s="12"/>
      <c r="E2227" s="12"/>
      <c r="F2227" s="12"/>
      <c r="G2227" s="12"/>
      <c r="H2227" s="12"/>
      <c r="I2227" s="12"/>
      <c r="J2227" s="12"/>
      <c r="K2227" s="12"/>
      <c r="L2227" s="12"/>
      <c r="M2227" s="12"/>
      <c r="N2227" s="12"/>
      <c r="O2227" s="12"/>
      <c r="P2227" s="12"/>
      <c r="Q2227" s="12"/>
      <c r="R2227" s="12"/>
      <c r="S2227" s="12"/>
      <c r="T2227" s="12"/>
      <c r="U2227" s="12"/>
      <c r="V2227" s="12"/>
      <c r="W2227" s="12"/>
      <c r="X2227" s="12"/>
      <c r="Y2227" s="12"/>
      <c r="Z2227" s="12"/>
      <c r="AA2227" s="12"/>
      <c r="AB2227" s="12"/>
      <c r="AC2227" s="12"/>
      <c r="AD2227" s="12"/>
      <c r="AE2227" s="12"/>
      <c r="AF2227" s="12"/>
      <c r="AG2227" s="12"/>
      <c r="AH2227" s="12"/>
      <c r="AI2227" s="12"/>
      <c r="AJ2227" s="13"/>
      <c r="AK2227" s="12"/>
      <c r="AL2227" s="12"/>
      <c r="AM2227" s="14"/>
      <c r="AN2227" s="12"/>
      <c r="AO2227" s="12"/>
      <c r="AP2227" s="12"/>
      <c r="AQ2227" s="143"/>
      <c r="AR2227" s="12"/>
      <c r="AS2227" s="12"/>
      <c r="AT2227" s="12"/>
      <c r="AU2227" s="12"/>
      <c r="AV2227" s="12"/>
      <c r="AW2227" s="12"/>
      <c r="AX2227" s="12"/>
      <c r="AY2227" s="12"/>
      <c r="AZ2227" s="12"/>
      <c r="BA2227" s="12"/>
      <c r="BB2227" s="14"/>
      <c r="BC2227" s="14"/>
      <c r="BD2227" s="15"/>
      <c r="BE2227" s="15"/>
      <c r="BF2227" s="15"/>
      <c r="BG2227" s="15"/>
      <c r="BH2227" s="15"/>
      <c r="BI2227" s="15"/>
      <c r="BJ2227" s="15"/>
      <c r="BK2227" s="15"/>
      <c r="BL2227" s="15"/>
      <c r="BM2227" s="15"/>
      <c r="BN2227" s="15"/>
      <c r="BO2227" s="15"/>
      <c r="BP2227" s="15"/>
      <c r="BQ2227" s="15"/>
      <c r="BR2227" s="15"/>
      <c r="BS2227" s="15"/>
      <c r="BT2227" s="15"/>
      <c r="BU2227" s="15"/>
      <c r="BV2227" s="15"/>
      <c r="BW2227" s="15"/>
      <c r="BX2227" s="15"/>
      <c r="BY2227" s="15"/>
      <c r="BZ2227" s="15"/>
      <c r="CA2227" s="15"/>
      <c r="CB2227" s="15"/>
      <c r="CC2227" s="15"/>
      <c r="CD2227" s="15"/>
      <c r="CE2227" s="15"/>
      <c r="CF2227" s="15"/>
      <c r="CG2227" s="15"/>
      <c r="CH2227" s="15"/>
      <c r="CI2227" s="15"/>
      <c r="CJ2227" s="15"/>
      <c r="CK2227" s="15"/>
      <c r="CL2227" s="15"/>
      <c r="CM2227" s="15"/>
      <c r="CN2227" s="15"/>
      <c r="CO2227" s="15"/>
      <c r="CP2227" s="15"/>
      <c r="CQ2227" s="15"/>
      <c r="CR2227" s="15"/>
      <c r="CS2227" s="15"/>
      <c r="CT2227" s="15"/>
      <c r="CU2227" s="15"/>
      <c r="CV2227" s="15"/>
      <c r="CW2227" s="15"/>
      <c r="CX2227" s="15"/>
      <c r="CY2227" s="15"/>
      <c r="CZ2227" s="15"/>
      <c r="DA2227" s="15"/>
      <c r="DB2227" s="15"/>
      <c r="DC2227" s="15"/>
      <c r="DD2227" s="15"/>
      <c r="DE2227" s="15"/>
      <c r="DF2227" s="15"/>
      <c r="DG2227" s="15"/>
      <c r="DH2227" s="15"/>
      <c r="DI2227" s="15"/>
      <c r="DJ2227" s="15"/>
      <c r="DK2227" s="15"/>
      <c r="DL2227" s="15"/>
      <c r="DM2227" s="13"/>
      <c r="DN2227" s="15"/>
      <c r="DO2227" s="15"/>
      <c r="DP2227" s="15"/>
      <c r="DQ2227" s="15"/>
      <c r="DR2227" s="15"/>
      <c r="DS2227" s="15"/>
      <c r="DT2227" s="15"/>
      <c r="DU2227" s="15"/>
      <c r="DV2227" s="15"/>
      <c r="DW2227" s="15"/>
      <c r="DX2227" s="15"/>
      <c r="DY2227" s="15"/>
      <c r="DZ2227" s="15"/>
      <c r="EA2227" s="15"/>
      <c r="EB2227" s="15"/>
      <c r="EC2227" s="15"/>
      <c r="ED2227" s="15"/>
    </row>
    <row r="2228" spans="1:134" x14ac:dyDescent="0.3">
      <c r="A2228" s="12"/>
      <c r="B2228" s="12"/>
      <c r="C2228" s="12"/>
      <c r="D2228" s="12"/>
      <c r="E2228" s="12"/>
      <c r="F2228" s="12"/>
      <c r="G2228" s="12"/>
      <c r="H2228" s="12"/>
      <c r="I2228" s="12"/>
      <c r="J2228" s="12"/>
      <c r="K2228" s="12"/>
      <c r="L2228" s="12"/>
      <c r="M2228" s="12"/>
      <c r="N2228" s="12"/>
      <c r="O2228" s="12"/>
      <c r="P2228" s="12"/>
      <c r="Q2228" s="12"/>
      <c r="R2228" s="12"/>
      <c r="S2228" s="12"/>
      <c r="T2228" s="12"/>
      <c r="U2228" s="12"/>
      <c r="V2228" s="12"/>
      <c r="W2228" s="12"/>
      <c r="X2228" s="12"/>
      <c r="Y2228" s="12"/>
      <c r="Z2228" s="12"/>
      <c r="AA2228" s="12"/>
      <c r="AB2228" s="12"/>
      <c r="AC2228" s="12"/>
      <c r="AD2228" s="12"/>
      <c r="AE2228" s="12"/>
      <c r="AF2228" s="12"/>
      <c r="AG2228" s="12"/>
      <c r="AH2228" s="12"/>
      <c r="AI2228" s="12"/>
      <c r="AJ2228" s="13"/>
      <c r="AK2228" s="12"/>
      <c r="AL2228" s="12"/>
      <c r="AM2228" s="14"/>
      <c r="AN2228" s="12"/>
      <c r="AO2228" s="12"/>
      <c r="AP2228" s="12"/>
      <c r="AQ2228" s="143"/>
      <c r="AR2228" s="12"/>
      <c r="AS2228" s="12"/>
      <c r="AT2228" s="12"/>
      <c r="AU2228" s="12"/>
      <c r="AV2228" s="12"/>
      <c r="AW2228" s="12"/>
      <c r="AX2228" s="12"/>
      <c r="AY2228" s="12"/>
      <c r="AZ2228" s="12"/>
      <c r="BA2228" s="12"/>
      <c r="BB2228" s="14"/>
      <c r="BC2228" s="14"/>
      <c r="BD2228" s="15"/>
      <c r="BE2228" s="15"/>
      <c r="BF2228" s="15"/>
      <c r="BG2228" s="15"/>
      <c r="BH2228" s="15"/>
      <c r="BI2228" s="15"/>
      <c r="BJ2228" s="15"/>
      <c r="BK2228" s="15"/>
      <c r="BL2228" s="15"/>
      <c r="BM2228" s="15"/>
      <c r="BN2228" s="15"/>
      <c r="BO2228" s="15"/>
      <c r="BP2228" s="15"/>
      <c r="BQ2228" s="15"/>
      <c r="BR2228" s="15"/>
      <c r="BS2228" s="15"/>
      <c r="BT2228" s="15"/>
      <c r="BU2228" s="15"/>
      <c r="BV2228" s="15"/>
      <c r="BW2228" s="15"/>
      <c r="BX2228" s="15"/>
      <c r="BY2228" s="15"/>
      <c r="BZ2228" s="15"/>
      <c r="CA2228" s="15"/>
      <c r="CB2228" s="15"/>
      <c r="CC2228" s="15"/>
      <c r="CD2228" s="15"/>
      <c r="CE2228" s="15"/>
      <c r="CF2228" s="15"/>
      <c r="CG2228" s="15"/>
      <c r="CH2228" s="15"/>
      <c r="CI2228" s="15"/>
      <c r="CJ2228" s="15"/>
      <c r="CK2228" s="15"/>
      <c r="CL2228" s="15"/>
      <c r="CM2228" s="15"/>
      <c r="CN2228" s="15"/>
      <c r="CO2228" s="15"/>
      <c r="CP2228" s="15"/>
      <c r="CQ2228" s="15"/>
      <c r="CR2228" s="15"/>
      <c r="CS2228" s="15"/>
      <c r="CT2228" s="15"/>
      <c r="CU2228" s="15"/>
      <c r="CV2228" s="15"/>
      <c r="CW2228" s="15"/>
      <c r="CX2228" s="15"/>
      <c r="CY2228" s="15"/>
      <c r="CZ2228" s="15"/>
      <c r="DA2228" s="15"/>
      <c r="DB2228" s="15"/>
      <c r="DC2228" s="15"/>
      <c r="DD2228" s="15"/>
      <c r="DE2228" s="15"/>
      <c r="DF2228" s="15"/>
      <c r="DG2228" s="15"/>
      <c r="DH2228" s="15"/>
      <c r="DI2228" s="15"/>
      <c r="DJ2228" s="15"/>
      <c r="DK2228" s="15"/>
      <c r="DL2228" s="15"/>
      <c r="DM2228" s="13"/>
      <c r="DN2228" s="15"/>
      <c r="DO2228" s="15"/>
      <c r="DP2228" s="15"/>
      <c r="DQ2228" s="15"/>
      <c r="DR2228" s="15"/>
      <c r="DS2228" s="15"/>
      <c r="DT2228" s="15"/>
      <c r="DU2228" s="15"/>
      <c r="DV2228" s="15"/>
      <c r="DW2228" s="15"/>
      <c r="DX2228" s="15"/>
      <c r="DY2228" s="15"/>
      <c r="DZ2228" s="15"/>
      <c r="EA2228" s="15"/>
      <c r="EB2228" s="15"/>
      <c r="EC2228" s="15"/>
      <c r="ED2228" s="15"/>
    </row>
    <row r="2229" spans="1:134" x14ac:dyDescent="0.3">
      <c r="A2229" s="12"/>
      <c r="B2229" s="12"/>
      <c r="C2229" s="12"/>
      <c r="D2229" s="12"/>
      <c r="E2229" s="12"/>
      <c r="F2229" s="12"/>
      <c r="G2229" s="12"/>
      <c r="H2229" s="12"/>
      <c r="I2229" s="12"/>
      <c r="J2229" s="12"/>
      <c r="K2229" s="12"/>
      <c r="L2229" s="12"/>
      <c r="M2229" s="12"/>
      <c r="N2229" s="12"/>
      <c r="O2229" s="12"/>
      <c r="P2229" s="12"/>
      <c r="Q2229" s="12"/>
      <c r="R2229" s="12"/>
      <c r="S2229" s="12"/>
      <c r="T2229" s="12"/>
      <c r="U2229" s="12"/>
      <c r="V2229" s="12"/>
      <c r="W2229" s="12"/>
      <c r="X2229" s="12"/>
      <c r="Y2229" s="12"/>
      <c r="Z2229" s="12"/>
      <c r="AA2229" s="12"/>
      <c r="AB2229" s="12"/>
      <c r="AC2229" s="12"/>
      <c r="AD2229" s="12"/>
      <c r="AE2229" s="12"/>
      <c r="AF2229" s="12"/>
      <c r="AG2229" s="12"/>
      <c r="AH2229" s="12"/>
      <c r="AI2229" s="12"/>
      <c r="AJ2229" s="13"/>
      <c r="AK2229" s="12"/>
      <c r="AL2229" s="12"/>
      <c r="AM2229" s="14"/>
      <c r="AN2229" s="12"/>
      <c r="AO2229" s="12"/>
      <c r="AP2229" s="12"/>
      <c r="AQ2229" s="143"/>
      <c r="AR2229" s="12"/>
      <c r="AS2229" s="12"/>
      <c r="AT2229" s="12"/>
      <c r="AU2229" s="12"/>
      <c r="AV2229" s="12"/>
      <c r="AW2229" s="12"/>
      <c r="AX2229" s="12"/>
      <c r="AY2229" s="12"/>
      <c r="AZ2229" s="12"/>
      <c r="BA2229" s="12"/>
      <c r="BB2229" s="14"/>
      <c r="BC2229" s="14"/>
      <c r="BD2229" s="15"/>
      <c r="BE2229" s="15"/>
      <c r="BF2229" s="15"/>
      <c r="BG2229" s="15"/>
      <c r="BH2229" s="15"/>
      <c r="BI2229" s="15"/>
      <c r="BJ2229" s="15"/>
      <c r="BK2229" s="15"/>
      <c r="BL2229" s="15"/>
      <c r="BM2229" s="15"/>
      <c r="BN2229" s="15"/>
      <c r="BO2229" s="15"/>
      <c r="BP2229" s="15"/>
      <c r="BQ2229" s="15"/>
      <c r="BR2229" s="15"/>
      <c r="BS2229" s="15"/>
      <c r="BT2229" s="15"/>
      <c r="BU2229" s="15"/>
      <c r="BV2229" s="15"/>
      <c r="BW2229" s="15"/>
      <c r="BX2229" s="15"/>
      <c r="BY2229" s="15"/>
      <c r="BZ2229" s="15"/>
      <c r="CA2229" s="15"/>
      <c r="CB2229" s="15"/>
      <c r="CC2229" s="15"/>
      <c r="CD2229" s="15"/>
      <c r="CE2229" s="15"/>
      <c r="CF2229" s="15"/>
      <c r="CG2229" s="15"/>
      <c r="CH2229" s="15"/>
      <c r="CI2229" s="15"/>
      <c r="CJ2229" s="15"/>
      <c r="CK2229" s="15"/>
      <c r="CL2229" s="15"/>
      <c r="CM2229" s="15"/>
      <c r="CN2229" s="15"/>
      <c r="CO2229" s="15"/>
      <c r="CP2229" s="15"/>
      <c r="CQ2229" s="15"/>
      <c r="CR2229" s="15"/>
      <c r="CS2229" s="15"/>
      <c r="CT2229" s="15"/>
      <c r="CU2229" s="15"/>
      <c r="CV2229" s="15"/>
      <c r="CW2229" s="15"/>
      <c r="CX2229" s="15"/>
      <c r="CY2229" s="15"/>
      <c r="CZ2229" s="15"/>
      <c r="DA2229" s="15"/>
      <c r="DB2229" s="15"/>
      <c r="DC2229" s="15"/>
      <c r="DD2229" s="15"/>
      <c r="DE2229" s="15"/>
      <c r="DF2229" s="15"/>
      <c r="DG2229" s="15"/>
      <c r="DH2229" s="15"/>
      <c r="DI2229" s="15"/>
      <c r="DJ2229" s="15"/>
      <c r="DK2229" s="15"/>
      <c r="DL2229" s="15"/>
      <c r="DM2229" s="13"/>
      <c r="DN2229" s="15"/>
      <c r="DO2229" s="15"/>
      <c r="DP2229" s="15"/>
      <c r="DQ2229" s="15"/>
      <c r="DR2229" s="15"/>
      <c r="DS2229" s="15"/>
      <c r="DT2229" s="15"/>
      <c r="DU2229" s="15"/>
      <c r="DV2229" s="15"/>
      <c r="DW2229" s="15"/>
      <c r="DX2229" s="15"/>
      <c r="DY2229" s="15"/>
      <c r="DZ2229" s="15"/>
      <c r="EA2229" s="15"/>
      <c r="EB2229" s="15"/>
      <c r="EC2229" s="15"/>
      <c r="ED2229" s="15"/>
    </row>
    <row r="2230" spans="1:134" x14ac:dyDescent="0.3">
      <c r="A2230" s="12"/>
      <c r="B2230" s="12"/>
      <c r="C2230" s="12"/>
      <c r="D2230" s="12"/>
      <c r="E2230" s="12"/>
      <c r="F2230" s="12"/>
      <c r="G2230" s="12"/>
      <c r="H2230" s="12"/>
      <c r="I2230" s="12"/>
      <c r="J2230" s="12"/>
      <c r="K2230" s="12"/>
      <c r="L2230" s="12"/>
      <c r="M2230" s="12"/>
      <c r="N2230" s="12"/>
      <c r="O2230" s="12"/>
      <c r="P2230" s="12"/>
      <c r="Q2230" s="12"/>
      <c r="R2230" s="12"/>
      <c r="S2230" s="12"/>
      <c r="T2230" s="12"/>
      <c r="U2230" s="12"/>
      <c r="V2230" s="12"/>
      <c r="W2230" s="12"/>
      <c r="X2230" s="12"/>
      <c r="Y2230" s="12"/>
      <c r="Z2230" s="12"/>
      <c r="AA2230" s="12"/>
      <c r="AB2230" s="12"/>
      <c r="AC2230" s="12"/>
      <c r="AD2230" s="12"/>
      <c r="AE2230" s="12"/>
      <c r="AF2230" s="12"/>
      <c r="AG2230" s="12"/>
      <c r="AH2230" s="12"/>
      <c r="AI2230" s="12"/>
      <c r="AJ2230" s="13"/>
      <c r="AK2230" s="12"/>
      <c r="AL2230" s="12"/>
      <c r="AM2230" s="14"/>
      <c r="AN2230" s="12"/>
      <c r="AO2230" s="12"/>
      <c r="AP2230" s="12"/>
      <c r="AQ2230" s="143"/>
      <c r="AR2230" s="12"/>
      <c r="AS2230" s="12"/>
      <c r="AT2230" s="12"/>
      <c r="AU2230" s="12"/>
      <c r="AV2230" s="12"/>
      <c r="AW2230" s="12"/>
      <c r="AX2230" s="12"/>
      <c r="AY2230" s="12"/>
      <c r="AZ2230" s="12"/>
      <c r="BA2230" s="12"/>
      <c r="BB2230" s="14"/>
      <c r="BC2230" s="14"/>
      <c r="BD2230" s="15"/>
      <c r="BE2230" s="15"/>
      <c r="BF2230" s="15"/>
      <c r="BG2230" s="15"/>
      <c r="BH2230" s="15"/>
      <c r="BI2230" s="15"/>
      <c r="BJ2230" s="15"/>
      <c r="BK2230" s="15"/>
      <c r="BL2230" s="15"/>
      <c r="BM2230" s="15"/>
      <c r="BN2230" s="15"/>
      <c r="BO2230" s="15"/>
      <c r="BP2230" s="15"/>
      <c r="BQ2230" s="15"/>
      <c r="BR2230" s="15"/>
      <c r="BS2230" s="15"/>
      <c r="BT2230" s="15"/>
      <c r="BU2230" s="15"/>
      <c r="BV2230" s="15"/>
      <c r="BW2230" s="15"/>
      <c r="BX2230" s="15"/>
      <c r="BY2230" s="15"/>
      <c r="BZ2230" s="15"/>
      <c r="CA2230" s="15"/>
      <c r="CB2230" s="15"/>
      <c r="CC2230" s="15"/>
      <c r="CD2230" s="15"/>
      <c r="CE2230" s="15"/>
      <c r="CF2230" s="15"/>
      <c r="CG2230" s="15"/>
      <c r="CH2230" s="15"/>
      <c r="CI2230" s="15"/>
      <c r="CJ2230" s="15"/>
      <c r="CK2230" s="15"/>
      <c r="CL2230" s="15"/>
      <c r="CM2230" s="15"/>
      <c r="CN2230" s="15"/>
      <c r="CO2230" s="15"/>
      <c r="CP2230" s="15"/>
      <c r="CQ2230" s="15"/>
      <c r="CR2230" s="15"/>
      <c r="CS2230" s="15"/>
      <c r="CT2230" s="15"/>
      <c r="CU2230" s="15"/>
      <c r="CV2230" s="15"/>
      <c r="CW2230" s="15"/>
      <c r="CX2230" s="15"/>
      <c r="CY2230" s="15"/>
      <c r="CZ2230" s="15"/>
      <c r="DA2230" s="15"/>
      <c r="DB2230" s="15"/>
      <c r="DC2230" s="15"/>
      <c r="DD2230" s="15"/>
      <c r="DE2230" s="15"/>
      <c r="DF2230" s="15"/>
      <c r="DG2230" s="15"/>
      <c r="DH2230" s="15"/>
      <c r="DI2230" s="15"/>
      <c r="DJ2230" s="15"/>
      <c r="DK2230" s="15"/>
      <c r="DL2230" s="15"/>
      <c r="DM2230" s="13"/>
      <c r="DN2230" s="15"/>
      <c r="DO2230" s="15"/>
      <c r="DP2230" s="15"/>
      <c r="DQ2230" s="15"/>
      <c r="DR2230" s="15"/>
      <c r="DS2230" s="15"/>
      <c r="DT2230" s="15"/>
      <c r="DU2230" s="15"/>
      <c r="DV2230" s="15"/>
      <c r="DW2230" s="15"/>
      <c r="DX2230" s="15"/>
      <c r="DY2230" s="15"/>
      <c r="DZ2230" s="15"/>
      <c r="EA2230" s="15"/>
      <c r="EB2230" s="15"/>
      <c r="EC2230" s="15"/>
      <c r="ED2230" s="15"/>
    </row>
    <row r="2231" spans="1:134" x14ac:dyDescent="0.3">
      <c r="A2231" s="12"/>
      <c r="B2231" s="12"/>
      <c r="C2231" s="12"/>
      <c r="D2231" s="12"/>
      <c r="E2231" s="12"/>
      <c r="F2231" s="12"/>
      <c r="G2231" s="12"/>
      <c r="H2231" s="12"/>
      <c r="I2231" s="12"/>
      <c r="J2231" s="12"/>
      <c r="K2231" s="12"/>
      <c r="L2231" s="12"/>
      <c r="M2231" s="12"/>
      <c r="N2231" s="12"/>
      <c r="O2231" s="12"/>
      <c r="P2231" s="12"/>
      <c r="Q2231" s="12"/>
      <c r="R2231" s="12"/>
      <c r="S2231" s="12"/>
      <c r="T2231" s="12"/>
      <c r="U2231" s="12"/>
      <c r="V2231" s="12"/>
      <c r="W2231" s="12"/>
      <c r="X2231" s="12"/>
      <c r="Y2231" s="12"/>
      <c r="Z2231" s="12"/>
      <c r="AA2231" s="12"/>
      <c r="AB2231" s="12"/>
      <c r="AC2231" s="12"/>
      <c r="AD2231" s="12"/>
      <c r="AE2231" s="12"/>
      <c r="AF2231" s="12"/>
      <c r="AG2231" s="12"/>
      <c r="AH2231" s="12"/>
      <c r="AI2231" s="12"/>
      <c r="AJ2231" s="13"/>
      <c r="AK2231" s="12"/>
      <c r="AL2231" s="12"/>
      <c r="AM2231" s="14"/>
      <c r="AN2231" s="12"/>
      <c r="AO2231" s="12"/>
      <c r="AP2231" s="12"/>
      <c r="AQ2231" s="143"/>
      <c r="AR2231" s="12"/>
      <c r="AS2231" s="12"/>
      <c r="AT2231" s="12"/>
      <c r="AU2231" s="12"/>
      <c r="AV2231" s="12"/>
      <c r="AW2231" s="12"/>
      <c r="AX2231" s="12"/>
      <c r="AY2231" s="12"/>
      <c r="AZ2231" s="12"/>
      <c r="BA2231" s="12"/>
      <c r="BB2231" s="14"/>
      <c r="BC2231" s="14"/>
      <c r="BD2231" s="15"/>
      <c r="BE2231" s="15"/>
      <c r="BF2231" s="15"/>
      <c r="BG2231" s="15"/>
      <c r="BH2231" s="15"/>
      <c r="BI2231" s="15"/>
      <c r="BJ2231" s="15"/>
      <c r="BK2231" s="15"/>
      <c r="BL2231" s="15"/>
      <c r="BM2231" s="15"/>
      <c r="BN2231" s="15"/>
      <c r="BO2231" s="15"/>
      <c r="BP2231" s="15"/>
      <c r="BQ2231" s="15"/>
      <c r="BR2231" s="15"/>
      <c r="BS2231" s="15"/>
      <c r="BT2231" s="15"/>
      <c r="BU2231" s="15"/>
      <c r="BV2231" s="15"/>
      <c r="BW2231" s="15"/>
      <c r="BX2231" s="15"/>
      <c r="BY2231" s="15"/>
      <c r="BZ2231" s="15"/>
      <c r="CA2231" s="15"/>
      <c r="CB2231" s="15"/>
      <c r="CC2231" s="15"/>
      <c r="CD2231" s="15"/>
      <c r="CE2231" s="15"/>
      <c r="CF2231" s="15"/>
      <c r="CG2231" s="15"/>
      <c r="CH2231" s="15"/>
      <c r="CI2231" s="15"/>
      <c r="CJ2231" s="15"/>
      <c r="CK2231" s="15"/>
      <c r="CL2231" s="15"/>
      <c r="CM2231" s="15"/>
      <c r="CN2231" s="15"/>
      <c r="CO2231" s="15"/>
      <c r="CP2231" s="15"/>
      <c r="CQ2231" s="15"/>
      <c r="CR2231" s="15"/>
      <c r="CS2231" s="15"/>
      <c r="CT2231" s="15"/>
      <c r="CU2231" s="15"/>
      <c r="CV2231" s="15"/>
      <c r="CW2231" s="15"/>
      <c r="CX2231" s="15"/>
      <c r="CY2231" s="15"/>
      <c r="CZ2231" s="15"/>
      <c r="DA2231" s="15"/>
      <c r="DB2231" s="15"/>
      <c r="DC2231" s="15"/>
      <c r="DD2231" s="15"/>
      <c r="DE2231" s="15"/>
      <c r="DF2231" s="15"/>
      <c r="DG2231" s="15"/>
      <c r="DH2231" s="15"/>
      <c r="DI2231" s="15"/>
      <c r="DJ2231" s="15"/>
      <c r="DK2231" s="15"/>
      <c r="DL2231" s="15"/>
      <c r="DM2231" s="13"/>
      <c r="DN2231" s="15"/>
      <c r="DO2231" s="15"/>
      <c r="DP2231" s="15"/>
      <c r="DQ2231" s="15"/>
      <c r="DR2231" s="15"/>
      <c r="DS2231" s="15"/>
      <c r="DT2231" s="15"/>
      <c r="DU2231" s="15"/>
      <c r="DV2231" s="15"/>
      <c r="DW2231" s="15"/>
      <c r="DX2231" s="15"/>
      <c r="DY2231" s="15"/>
      <c r="DZ2231" s="15"/>
      <c r="EA2231" s="15"/>
      <c r="EB2231" s="15"/>
      <c r="EC2231" s="15"/>
      <c r="ED2231" s="15"/>
    </row>
    <row r="2232" spans="1:134" x14ac:dyDescent="0.3">
      <c r="A2232" s="12"/>
      <c r="B2232" s="12"/>
      <c r="C2232" s="12"/>
      <c r="D2232" s="12"/>
      <c r="E2232" s="12"/>
      <c r="F2232" s="12"/>
      <c r="G2232" s="12"/>
      <c r="H2232" s="12"/>
      <c r="I2232" s="12"/>
      <c r="J2232" s="12"/>
      <c r="K2232" s="12"/>
      <c r="L2232" s="12"/>
      <c r="M2232" s="12"/>
      <c r="N2232" s="12"/>
      <c r="O2232" s="12"/>
      <c r="P2232" s="12"/>
      <c r="Q2232" s="12"/>
      <c r="R2232" s="12"/>
      <c r="S2232" s="12"/>
      <c r="T2232" s="12"/>
      <c r="U2232" s="12"/>
      <c r="V2232" s="12"/>
      <c r="W2232" s="12"/>
      <c r="X2232" s="12"/>
      <c r="Y2232" s="12"/>
      <c r="Z2232" s="12"/>
      <c r="AA2232" s="12"/>
      <c r="AB2232" s="12"/>
      <c r="AC2232" s="12"/>
      <c r="AD2232" s="12"/>
      <c r="AE2232" s="12"/>
      <c r="AF2232" s="12"/>
      <c r="AG2232" s="12"/>
      <c r="AH2232" s="12"/>
      <c r="AI2232" s="12"/>
      <c r="AJ2232" s="13"/>
      <c r="AK2232" s="12"/>
      <c r="AL2232" s="12"/>
      <c r="AM2232" s="14"/>
      <c r="AN2232" s="12"/>
      <c r="AO2232" s="12"/>
      <c r="AP2232" s="12"/>
      <c r="AQ2232" s="143"/>
      <c r="AR2232" s="12"/>
      <c r="AS2232" s="12"/>
      <c r="AT2232" s="12"/>
      <c r="AU2232" s="12"/>
      <c r="AV2232" s="12"/>
      <c r="AW2232" s="12"/>
      <c r="AX2232" s="12"/>
      <c r="AY2232" s="12"/>
      <c r="AZ2232" s="12"/>
      <c r="BA2232" s="12"/>
      <c r="BB2232" s="14"/>
      <c r="BC2232" s="14"/>
      <c r="BD2232" s="15"/>
      <c r="BE2232" s="15"/>
      <c r="BF2232" s="15"/>
      <c r="BG2232" s="15"/>
      <c r="BH2232" s="15"/>
      <c r="BI2232" s="15"/>
      <c r="BJ2232" s="15"/>
      <c r="BK2232" s="15"/>
      <c r="BL2232" s="15"/>
      <c r="BM2232" s="15"/>
      <c r="BN2232" s="15"/>
      <c r="BO2232" s="15"/>
      <c r="BP2232" s="15"/>
      <c r="BQ2232" s="15"/>
      <c r="BR2232" s="15"/>
      <c r="BS2232" s="15"/>
      <c r="BT2232" s="15"/>
      <c r="BU2232" s="15"/>
      <c r="BV2232" s="15"/>
      <c r="BW2232" s="15"/>
      <c r="BX2232" s="15"/>
      <c r="BY2232" s="15"/>
      <c r="BZ2232" s="15"/>
      <c r="CA2232" s="15"/>
      <c r="CB2232" s="15"/>
      <c r="CC2232" s="15"/>
      <c r="CD2232" s="15"/>
      <c r="CE2232" s="15"/>
      <c r="CF2232" s="15"/>
      <c r="CG2232" s="15"/>
      <c r="CH2232" s="15"/>
      <c r="CI2232" s="15"/>
      <c r="CJ2232" s="15"/>
      <c r="CK2232" s="15"/>
      <c r="CL2232" s="15"/>
      <c r="CM2232" s="15"/>
      <c r="CN2232" s="15"/>
      <c r="CO2232" s="15"/>
      <c r="CP2232" s="15"/>
      <c r="CQ2232" s="15"/>
      <c r="CR2232" s="15"/>
      <c r="CS2232" s="15"/>
      <c r="CT2232" s="15"/>
      <c r="CU2232" s="15"/>
      <c r="CV2232" s="15"/>
      <c r="CW2232" s="15"/>
      <c r="CX2232" s="15"/>
      <c r="CY2232" s="15"/>
      <c r="CZ2232" s="15"/>
      <c r="DA2232" s="15"/>
      <c r="DB2232" s="15"/>
      <c r="DC2232" s="15"/>
      <c r="DD2232" s="15"/>
      <c r="DE2232" s="15"/>
      <c r="DF2232" s="15"/>
      <c r="DG2232" s="15"/>
      <c r="DH2232" s="15"/>
      <c r="DI2232" s="15"/>
      <c r="DJ2232" s="15"/>
      <c r="DK2232" s="15"/>
      <c r="DL2232" s="15"/>
      <c r="DM2232" s="13"/>
      <c r="DN2232" s="15"/>
      <c r="DO2232" s="15"/>
      <c r="DP2232" s="15"/>
      <c r="DQ2232" s="15"/>
      <c r="DR2232" s="15"/>
      <c r="DS2232" s="15"/>
      <c r="DT2232" s="15"/>
      <c r="DU2232" s="15"/>
      <c r="DV2232" s="15"/>
      <c r="DW2232" s="15"/>
      <c r="DX2232" s="15"/>
      <c r="DY2232" s="15"/>
      <c r="DZ2232" s="15"/>
      <c r="EA2232" s="15"/>
      <c r="EB2232" s="15"/>
      <c r="EC2232" s="15"/>
      <c r="ED2232" s="15"/>
    </row>
    <row r="2233" spans="1:134" x14ac:dyDescent="0.3">
      <c r="A2233" s="12"/>
      <c r="B2233" s="12"/>
      <c r="C2233" s="12"/>
      <c r="D2233" s="12"/>
      <c r="E2233" s="12"/>
      <c r="F2233" s="12"/>
      <c r="G2233" s="12"/>
      <c r="H2233" s="12"/>
      <c r="I2233" s="12"/>
      <c r="J2233" s="12"/>
      <c r="K2233" s="12"/>
      <c r="L2233" s="12"/>
      <c r="M2233" s="12"/>
      <c r="N2233" s="12"/>
      <c r="O2233" s="12"/>
      <c r="P2233" s="12"/>
      <c r="Q2233" s="12"/>
      <c r="R2233" s="12"/>
      <c r="S2233" s="12"/>
      <c r="T2233" s="12"/>
      <c r="U2233" s="12"/>
      <c r="V2233" s="12"/>
      <c r="W2233" s="12"/>
      <c r="X2233" s="12"/>
      <c r="Y2233" s="12"/>
      <c r="Z2233" s="12"/>
      <c r="AA2233" s="12"/>
      <c r="AB2233" s="12"/>
      <c r="AC2233" s="12"/>
      <c r="AD2233" s="12"/>
      <c r="AE2233" s="12"/>
      <c r="AF2233" s="12"/>
      <c r="AG2233" s="12"/>
      <c r="AH2233" s="12"/>
      <c r="AI2233" s="12"/>
      <c r="AJ2233" s="13"/>
      <c r="AK2233" s="12"/>
      <c r="AL2233" s="12"/>
      <c r="AM2233" s="14"/>
      <c r="AN2233" s="12"/>
      <c r="AO2233" s="12"/>
      <c r="AP2233" s="12"/>
      <c r="AQ2233" s="143"/>
      <c r="AR2233" s="12"/>
      <c r="AS2233" s="12"/>
      <c r="AT2233" s="12"/>
      <c r="AU2233" s="12"/>
      <c r="AV2233" s="12"/>
      <c r="AW2233" s="12"/>
      <c r="AX2233" s="12"/>
      <c r="AY2233" s="12"/>
      <c r="AZ2233" s="12"/>
      <c r="BA2233" s="12"/>
      <c r="BB2233" s="14"/>
      <c r="BC2233" s="14"/>
      <c r="BD2233" s="15"/>
      <c r="BE2233" s="15"/>
      <c r="BF2233" s="15"/>
      <c r="BG2233" s="15"/>
      <c r="BH2233" s="15"/>
      <c r="BI2233" s="15"/>
      <c r="BJ2233" s="15"/>
      <c r="BK2233" s="15"/>
      <c r="BL2233" s="15"/>
      <c r="BM2233" s="15"/>
      <c r="BN2233" s="15"/>
      <c r="BO2233" s="15"/>
      <c r="BP2233" s="15"/>
      <c r="BQ2233" s="15"/>
      <c r="BR2233" s="15"/>
      <c r="BS2233" s="15"/>
      <c r="BT2233" s="15"/>
      <c r="BU2233" s="15"/>
      <c r="BV2233" s="15"/>
      <c r="BW2233" s="15"/>
      <c r="BX2233" s="15"/>
      <c r="BY2233" s="15"/>
      <c r="BZ2233" s="15"/>
      <c r="CA2233" s="15"/>
      <c r="CB2233" s="15"/>
      <c r="CC2233" s="15"/>
      <c r="CD2233" s="15"/>
      <c r="CE2233" s="15"/>
      <c r="CF2233" s="15"/>
      <c r="CG2233" s="15"/>
      <c r="CH2233" s="15"/>
      <c r="CI2233" s="15"/>
      <c r="CJ2233" s="15"/>
      <c r="CK2233" s="15"/>
      <c r="CL2233" s="15"/>
      <c r="CM2233" s="15"/>
      <c r="CN2233" s="15"/>
      <c r="CO2233" s="15"/>
      <c r="CP2233" s="15"/>
      <c r="CQ2233" s="15"/>
      <c r="CR2233" s="15"/>
      <c r="CS2233" s="15"/>
      <c r="CT2233" s="15"/>
      <c r="CU2233" s="15"/>
      <c r="CV2233" s="15"/>
      <c r="CW2233" s="15"/>
      <c r="CX2233" s="15"/>
      <c r="CY2233" s="15"/>
      <c r="CZ2233" s="15"/>
      <c r="DA2233" s="15"/>
      <c r="DB2233" s="15"/>
      <c r="DC2233" s="15"/>
      <c r="DD2233" s="15"/>
      <c r="DE2233" s="15"/>
      <c r="DF2233" s="15"/>
      <c r="DG2233" s="15"/>
      <c r="DH2233" s="15"/>
      <c r="DI2233" s="15"/>
      <c r="DJ2233" s="15"/>
      <c r="DK2233" s="15"/>
      <c r="DL2233" s="15"/>
      <c r="DM2233" s="13"/>
      <c r="DN2233" s="15"/>
      <c r="DO2233" s="15"/>
      <c r="DP2233" s="15"/>
      <c r="DQ2233" s="15"/>
      <c r="DR2233" s="15"/>
      <c r="DS2233" s="15"/>
      <c r="DT2233" s="15"/>
      <c r="DU2233" s="15"/>
      <c r="DV2233" s="15"/>
      <c r="DW2233" s="15"/>
      <c r="DX2233" s="15"/>
      <c r="DY2233" s="15"/>
      <c r="DZ2233" s="15"/>
      <c r="EA2233" s="15"/>
      <c r="EB2233" s="15"/>
      <c r="EC2233" s="15"/>
      <c r="ED2233" s="15"/>
    </row>
    <row r="2234" spans="1:134" x14ac:dyDescent="0.3">
      <c r="A2234" s="12"/>
      <c r="B2234" s="12"/>
      <c r="C2234" s="12"/>
      <c r="D2234" s="12"/>
      <c r="E2234" s="12"/>
      <c r="F2234" s="12"/>
      <c r="G2234" s="12"/>
      <c r="H2234" s="12"/>
      <c r="I2234" s="12"/>
      <c r="J2234" s="12"/>
      <c r="K2234" s="12"/>
      <c r="L2234" s="12"/>
      <c r="M2234" s="12"/>
      <c r="N2234" s="12"/>
      <c r="O2234" s="12"/>
      <c r="P2234" s="12"/>
      <c r="Q2234" s="12"/>
      <c r="R2234" s="12"/>
      <c r="S2234" s="12"/>
      <c r="T2234" s="12"/>
      <c r="U2234" s="12"/>
      <c r="V2234" s="12"/>
      <c r="W2234" s="12"/>
      <c r="X2234" s="12"/>
      <c r="Y2234" s="12"/>
      <c r="Z2234" s="12"/>
      <c r="AA2234" s="12"/>
      <c r="AB2234" s="12"/>
      <c r="AC2234" s="12"/>
      <c r="AD2234" s="12"/>
      <c r="AE2234" s="12"/>
      <c r="AF2234" s="12"/>
      <c r="AG2234" s="12"/>
      <c r="AH2234" s="12"/>
      <c r="AI2234" s="12"/>
      <c r="AJ2234" s="13"/>
      <c r="AK2234" s="12"/>
      <c r="AL2234" s="12"/>
      <c r="AM2234" s="14"/>
      <c r="AN2234" s="12"/>
      <c r="AO2234" s="12"/>
      <c r="AP2234" s="12"/>
      <c r="AQ2234" s="143"/>
      <c r="AR2234" s="12"/>
      <c r="AS2234" s="12"/>
      <c r="AT2234" s="12"/>
      <c r="AU2234" s="12"/>
      <c r="AV2234" s="12"/>
      <c r="AW2234" s="12"/>
      <c r="AX2234" s="12"/>
      <c r="AY2234" s="12"/>
      <c r="AZ2234" s="12"/>
      <c r="BA2234" s="12"/>
      <c r="BB2234" s="14"/>
      <c r="BC2234" s="14"/>
      <c r="BD2234" s="15"/>
      <c r="BE2234" s="15"/>
      <c r="BF2234" s="15"/>
      <c r="BG2234" s="15"/>
      <c r="BH2234" s="15"/>
      <c r="BI2234" s="15"/>
      <c r="BJ2234" s="15"/>
      <c r="BK2234" s="15"/>
      <c r="BL2234" s="15"/>
      <c r="BM2234" s="15"/>
      <c r="BN2234" s="15"/>
      <c r="BO2234" s="15"/>
      <c r="BP2234" s="15"/>
      <c r="BQ2234" s="15"/>
      <c r="BR2234" s="15"/>
      <c r="BS2234" s="15"/>
      <c r="BT2234" s="15"/>
      <c r="BU2234" s="15"/>
      <c r="BV2234" s="15"/>
      <c r="BW2234" s="15"/>
      <c r="BX2234" s="15"/>
      <c r="BY2234" s="15"/>
      <c r="BZ2234" s="15"/>
      <c r="CA2234" s="15"/>
      <c r="CB2234" s="15"/>
      <c r="CC2234" s="15"/>
      <c r="CD2234" s="15"/>
      <c r="CE2234" s="15"/>
      <c r="CF2234" s="15"/>
      <c r="CG2234" s="15"/>
      <c r="CH2234" s="15"/>
      <c r="CI2234" s="15"/>
      <c r="CJ2234" s="15"/>
      <c r="CK2234" s="15"/>
      <c r="CL2234" s="15"/>
      <c r="CM2234" s="15"/>
      <c r="CN2234" s="15"/>
      <c r="CO2234" s="15"/>
      <c r="CP2234" s="15"/>
      <c r="CQ2234" s="15"/>
      <c r="CR2234" s="15"/>
      <c r="CS2234" s="15"/>
      <c r="CT2234" s="15"/>
      <c r="CU2234" s="15"/>
      <c r="CV2234" s="15"/>
      <c r="CW2234" s="15"/>
      <c r="CX2234" s="15"/>
      <c r="CY2234" s="15"/>
      <c r="CZ2234" s="15"/>
      <c r="DA2234" s="15"/>
      <c r="DB2234" s="15"/>
      <c r="DC2234" s="15"/>
      <c r="DD2234" s="15"/>
      <c r="DE2234" s="15"/>
      <c r="DF2234" s="15"/>
      <c r="DG2234" s="15"/>
      <c r="DH2234" s="15"/>
      <c r="DI2234" s="15"/>
      <c r="DJ2234" s="15"/>
      <c r="DK2234" s="15"/>
      <c r="DL2234" s="15"/>
      <c r="DM2234" s="13"/>
      <c r="DN2234" s="15"/>
      <c r="DO2234" s="15"/>
      <c r="DP2234" s="15"/>
      <c r="DQ2234" s="15"/>
      <c r="DR2234" s="15"/>
      <c r="DS2234" s="15"/>
      <c r="DT2234" s="15"/>
      <c r="DU2234" s="15"/>
      <c r="DV2234" s="15"/>
      <c r="DW2234" s="15"/>
      <c r="DX2234" s="15"/>
      <c r="DY2234" s="15"/>
      <c r="DZ2234" s="15"/>
      <c r="EA2234" s="15"/>
      <c r="EB2234" s="15"/>
      <c r="EC2234" s="15"/>
      <c r="ED2234" s="15"/>
    </row>
    <row r="2235" spans="1:134" x14ac:dyDescent="0.3">
      <c r="A2235" s="12"/>
      <c r="B2235" s="12"/>
      <c r="C2235" s="12"/>
      <c r="D2235" s="12"/>
      <c r="E2235" s="12"/>
      <c r="F2235" s="12"/>
      <c r="G2235" s="12"/>
      <c r="H2235" s="12"/>
      <c r="I2235" s="12"/>
      <c r="J2235" s="12"/>
      <c r="K2235" s="12"/>
      <c r="L2235" s="12"/>
      <c r="M2235" s="12"/>
      <c r="N2235" s="12"/>
      <c r="O2235" s="12"/>
      <c r="P2235" s="12"/>
      <c r="Q2235" s="12"/>
      <c r="R2235" s="12"/>
      <c r="S2235" s="12"/>
      <c r="T2235" s="12"/>
      <c r="U2235" s="12"/>
      <c r="V2235" s="12"/>
      <c r="W2235" s="12"/>
      <c r="X2235" s="12"/>
      <c r="Y2235" s="12"/>
      <c r="Z2235" s="12"/>
      <c r="AA2235" s="12"/>
      <c r="AB2235" s="12"/>
      <c r="AC2235" s="12"/>
      <c r="AD2235" s="12"/>
      <c r="AE2235" s="12"/>
      <c r="AF2235" s="12"/>
      <c r="AG2235" s="12"/>
      <c r="AH2235" s="12"/>
      <c r="AI2235" s="12"/>
      <c r="AJ2235" s="13"/>
      <c r="AK2235" s="12"/>
      <c r="AL2235" s="12"/>
      <c r="AM2235" s="14"/>
      <c r="AN2235" s="12"/>
      <c r="AO2235" s="12"/>
      <c r="AP2235" s="12"/>
      <c r="AQ2235" s="143"/>
      <c r="AR2235" s="12"/>
      <c r="AS2235" s="12"/>
      <c r="AT2235" s="12"/>
      <c r="AU2235" s="12"/>
      <c r="AV2235" s="12"/>
      <c r="AW2235" s="12"/>
      <c r="AX2235" s="12"/>
      <c r="AY2235" s="12"/>
      <c r="AZ2235" s="12"/>
      <c r="BA2235" s="12"/>
      <c r="BB2235" s="14"/>
      <c r="BC2235" s="14"/>
      <c r="BD2235" s="15"/>
      <c r="BE2235" s="15"/>
      <c r="BF2235" s="15"/>
      <c r="BG2235" s="15"/>
      <c r="BH2235" s="15"/>
      <c r="BI2235" s="15"/>
      <c r="BJ2235" s="15"/>
      <c r="BK2235" s="15"/>
      <c r="BL2235" s="15"/>
      <c r="BM2235" s="15"/>
      <c r="BN2235" s="15"/>
      <c r="BO2235" s="15"/>
      <c r="BP2235" s="15"/>
      <c r="BQ2235" s="15"/>
      <c r="BR2235" s="15"/>
      <c r="BS2235" s="15"/>
      <c r="BT2235" s="15"/>
      <c r="BU2235" s="15"/>
      <c r="BV2235" s="15"/>
      <c r="BW2235" s="15"/>
      <c r="BX2235" s="15"/>
      <c r="BY2235" s="15"/>
      <c r="BZ2235" s="15"/>
      <c r="CA2235" s="15"/>
      <c r="CB2235" s="15"/>
      <c r="CC2235" s="15"/>
      <c r="CD2235" s="15"/>
      <c r="CE2235" s="15"/>
      <c r="CF2235" s="15"/>
      <c r="CG2235" s="15"/>
      <c r="CH2235" s="15"/>
      <c r="CI2235" s="15"/>
      <c r="CJ2235" s="15"/>
      <c r="CK2235" s="15"/>
      <c r="CL2235" s="15"/>
      <c r="CM2235" s="15"/>
      <c r="CN2235" s="15"/>
      <c r="CO2235" s="15"/>
      <c r="CP2235" s="15"/>
      <c r="CQ2235" s="15"/>
      <c r="CR2235" s="15"/>
      <c r="CS2235" s="15"/>
      <c r="CT2235" s="15"/>
      <c r="CU2235" s="15"/>
      <c r="CV2235" s="15"/>
      <c r="CW2235" s="15"/>
      <c r="CX2235" s="15"/>
      <c r="CY2235" s="15"/>
      <c r="CZ2235" s="15"/>
      <c r="DA2235" s="15"/>
      <c r="DB2235" s="15"/>
      <c r="DC2235" s="15"/>
      <c r="DD2235" s="15"/>
      <c r="DE2235" s="15"/>
      <c r="DF2235" s="15"/>
      <c r="DG2235" s="15"/>
      <c r="DH2235" s="15"/>
      <c r="DI2235" s="15"/>
      <c r="DJ2235" s="15"/>
      <c r="DK2235" s="15"/>
      <c r="DL2235" s="15"/>
      <c r="DM2235" s="13"/>
      <c r="DN2235" s="15"/>
      <c r="DO2235" s="15"/>
      <c r="DP2235" s="15"/>
      <c r="DQ2235" s="15"/>
      <c r="DR2235" s="15"/>
      <c r="DS2235" s="15"/>
      <c r="DT2235" s="15"/>
      <c r="DU2235" s="15"/>
      <c r="DV2235" s="15"/>
      <c r="DW2235" s="15"/>
      <c r="DX2235" s="15"/>
      <c r="DY2235" s="15"/>
      <c r="DZ2235" s="15"/>
      <c r="EA2235" s="15"/>
      <c r="EB2235" s="15"/>
      <c r="EC2235" s="15"/>
      <c r="ED2235" s="15"/>
    </row>
    <row r="2236" spans="1:134" x14ac:dyDescent="0.3">
      <c r="A2236" s="12"/>
      <c r="B2236" s="12"/>
      <c r="C2236" s="12"/>
      <c r="D2236" s="12"/>
      <c r="E2236" s="12"/>
      <c r="F2236" s="12"/>
      <c r="G2236" s="12"/>
      <c r="H2236" s="12"/>
      <c r="I2236" s="12"/>
      <c r="J2236" s="12"/>
      <c r="K2236" s="12"/>
      <c r="L2236" s="12"/>
      <c r="M2236" s="12"/>
      <c r="N2236" s="12"/>
      <c r="O2236" s="12"/>
      <c r="P2236" s="12"/>
      <c r="Q2236" s="12"/>
      <c r="R2236" s="12"/>
      <c r="S2236" s="12"/>
      <c r="T2236" s="12"/>
      <c r="U2236" s="12"/>
      <c r="V2236" s="12"/>
      <c r="W2236" s="12"/>
      <c r="X2236" s="12"/>
      <c r="Y2236" s="12"/>
      <c r="Z2236" s="12"/>
      <c r="AA2236" s="12"/>
      <c r="AB2236" s="12"/>
      <c r="AC2236" s="12"/>
      <c r="AD2236" s="12"/>
      <c r="AE2236" s="12"/>
      <c r="AF2236" s="12"/>
      <c r="AG2236" s="12"/>
      <c r="AH2236" s="12"/>
      <c r="AI2236" s="12"/>
      <c r="AJ2236" s="13"/>
      <c r="AK2236" s="12"/>
      <c r="AL2236" s="12"/>
      <c r="AM2236" s="14"/>
      <c r="AN2236" s="12"/>
      <c r="AO2236" s="12"/>
      <c r="AP2236" s="12"/>
      <c r="AQ2236" s="143"/>
      <c r="AR2236" s="12"/>
      <c r="AS2236" s="12"/>
      <c r="AT2236" s="12"/>
      <c r="AU2236" s="12"/>
      <c r="AV2236" s="12"/>
      <c r="AW2236" s="12"/>
      <c r="AX2236" s="12"/>
      <c r="AY2236" s="12"/>
      <c r="AZ2236" s="12"/>
      <c r="BA2236" s="12"/>
      <c r="BB2236" s="14"/>
      <c r="BC2236" s="14"/>
      <c r="BD2236" s="15"/>
      <c r="BE2236" s="15"/>
      <c r="BF2236" s="15"/>
      <c r="BG2236" s="15"/>
      <c r="BH2236" s="15"/>
      <c r="BI2236" s="15"/>
      <c r="BJ2236" s="15"/>
      <c r="BK2236" s="15"/>
      <c r="BL2236" s="15"/>
      <c r="BM2236" s="15"/>
      <c r="BN2236" s="15"/>
      <c r="BO2236" s="15"/>
      <c r="BP2236" s="15"/>
      <c r="BQ2236" s="15"/>
      <c r="BR2236" s="15"/>
      <c r="BS2236" s="15"/>
      <c r="BT2236" s="15"/>
      <c r="BU2236" s="15"/>
      <c r="BV2236" s="15"/>
      <c r="BW2236" s="15"/>
      <c r="BX2236" s="15"/>
      <c r="BY2236" s="15"/>
      <c r="BZ2236" s="15"/>
      <c r="CA2236" s="15"/>
      <c r="CB2236" s="15"/>
      <c r="CC2236" s="15"/>
      <c r="CD2236" s="15"/>
      <c r="CE2236" s="15"/>
      <c r="CF2236" s="15"/>
      <c r="CG2236" s="15"/>
      <c r="CH2236" s="15"/>
      <c r="CI2236" s="15"/>
      <c r="CJ2236" s="15"/>
      <c r="CK2236" s="15"/>
      <c r="CL2236" s="15"/>
      <c r="CM2236" s="15"/>
      <c r="CN2236" s="15"/>
      <c r="CO2236" s="15"/>
      <c r="CP2236" s="15"/>
      <c r="CQ2236" s="15"/>
      <c r="CR2236" s="15"/>
      <c r="CS2236" s="15"/>
      <c r="CT2236" s="15"/>
      <c r="CU2236" s="15"/>
      <c r="CV2236" s="15"/>
      <c r="CW2236" s="15"/>
      <c r="CX2236" s="15"/>
      <c r="CY2236" s="15"/>
      <c r="CZ2236" s="15"/>
      <c r="DA2236" s="15"/>
      <c r="DB2236" s="15"/>
      <c r="DC2236" s="15"/>
      <c r="DD2236" s="15"/>
      <c r="DE2236" s="15"/>
      <c r="DF2236" s="15"/>
      <c r="DG2236" s="15"/>
      <c r="DH2236" s="15"/>
      <c r="DI2236" s="15"/>
      <c r="DJ2236" s="15"/>
      <c r="DK2236" s="15"/>
      <c r="DL2236" s="15"/>
      <c r="DM2236" s="13"/>
      <c r="DN2236" s="15"/>
      <c r="DO2236" s="15"/>
      <c r="DP2236" s="15"/>
      <c r="DQ2236" s="15"/>
      <c r="DR2236" s="15"/>
      <c r="DS2236" s="15"/>
      <c r="DT2236" s="15"/>
      <c r="DU2236" s="15"/>
      <c r="DV2236" s="15"/>
      <c r="DW2236" s="15"/>
      <c r="DX2236" s="15"/>
      <c r="DY2236" s="15"/>
      <c r="DZ2236" s="15"/>
      <c r="EA2236" s="15"/>
      <c r="EB2236" s="15"/>
      <c r="EC2236" s="15"/>
      <c r="ED2236" s="15"/>
    </row>
    <row r="2237" spans="1:134" x14ac:dyDescent="0.3">
      <c r="A2237" s="12"/>
      <c r="B2237" s="12"/>
      <c r="C2237" s="12"/>
      <c r="D2237" s="12"/>
      <c r="E2237" s="12"/>
      <c r="F2237" s="12"/>
      <c r="G2237" s="12"/>
      <c r="H2237" s="12"/>
      <c r="I2237" s="12"/>
      <c r="J2237" s="12"/>
      <c r="K2237" s="12"/>
      <c r="L2237" s="12"/>
      <c r="M2237" s="12"/>
      <c r="N2237" s="12"/>
      <c r="O2237" s="12"/>
      <c r="P2237" s="12"/>
      <c r="Q2237" s="12"/>
      <c r="R2237" s="12"/>
      <c r="S2237" s="12"/>
      <c r="T2237" s="12"/>
      <c r="U2237" s="12"/>
      <c r="V2237" s="12"/>
      <c r="W2237" s="12"/>
      <c r="X2237" s="12"/>
      <c r="Y2237" s="12"/>
      <c r="Z2237" s="12"/>
      <c r="AA2237" s="12"/>
      <c r="AB2237" s="12"/>
      <c r="AC2237" s="12"/>
      <c r="AD2237" s="12"/>
      <c r="AE2237" s="12"/>
      <c r="AF2237" s="12"/>
      <c r="AG2237" s="12"/>
      <c r="AH2237" s="12"/>
      <c r="AI2237" s="12"/>
      <c r="AJ2237" s="13"/>
      <c r="AK2237" s="12"/>
      <c r="AL2237" s="12"/>
      <c r="AM2237" s="14"/>
      <c r="AN2237" s="12"/>
      <c r="AO2237" s="12"/>
      <c r="AP2237" s="12"/>
      <c r="AQ2237" s="143"/>
      <c r="AR2237" s="12"/>
      <c r="AS2237" s="12"/>
      <c r="AT2237" s="12"/>
      <c r="AU2237" s="12"/>
      <c r="AV2237" s="12"/>
      <c r="AW2237" s="12"/>
      <c r="AX2237" s="12"/>
      <c r="AY2237" s="12"/>
      <c r="AZ2237" s="12"/>
      <c r="BA2237" s="12"/>
      <c r="BB2237" s="14"/>
      <c r="BC2237" s="14"/>
      <c r="BD2237" s="15"/>
      <c r="BE2237" s="15"/>
      <c r="BF2237" s="15"/>
      <c r="BG2237" s="15"/>
      <c r="BH2237" s="15"/>
      <c r="BI2237" s="15"/>
      <c r="BJ2237" s="15"/>
      <c r="BK2237" s="15"/>
      <c r="BL2237" s="15"/>
      <c r="BM2237" s="15"/>
      <c r="BN2237" s="15"/>
      <c r="BO2237" s="15"/>
      <c r="BP2237" s="15"/>
      <c r="BQ2237" s="15"/>
      <c r="BR2237" s="15"/>
      <c r="BS2237" s="15"/>
      <c r="BT2237" s="15"/>
      <c r="BU2237" s="15"/>
      <c r="BV2237" s="15"/>
      <c r="BW2237" s="15"/>
      <c r="BX2237" s="15"/>
      <c r="BY2237" s="15"/>
      <c r="BZ2237" s="15"/>
      <c r="CA2237" s="15"/>
      <c r="CB2237" s="15"/>
      <c r="CC2237" s="15"/>
      <c r="CD2237" s="15"/>
      <c r="CE2237" s="15"/>
      <c r="CF2237" s="15"/>
      <c r="CG2237" s="15"/>
      <c r="CH2237" s="15"/>
      <c r="CI2237" s="15"/>
      <c r="CJ2237" s="15"/>
      <c r="CK2237" s="15"/>
      <c r="CL2237" s="15"/>
      <c r="CM2237" s="15"/>
      <c r="CN2237" s="15"/>
      <c r="CO2237" s="15"/>
      <c r="CP2237" s="15"/>
      <c r="CQ2237" s="15"/>
      <c r="CR2237" s="15"/>
      <c r="CS2237" s="15"/>
      <c r="CT2237" s="15"/>
      <c r="CU2237" s="15"/>
      <c r="CV2237" s="15"/>
      <c r="CW2237" s="15"/>
      <c r="CX2237" s="15"/>
      <c r="CY2237" s="15"/>
      <c r="CZ2237" s="15"/>
      <c r="DA2237" s="15"/>
      <c r="DB2237" s="15"/>
      <c r="DC2237" s="15"/>
      <c r="DD2237" s="15"/>
      <c r="DE2237" s="15"/>
      <c r="DF2237" s="15"/>
      <c r="DG2237" s="15"/>
      <c r="DH2237" s="15"/>
      <c r="DI2237" s="15"/>
      <c r="DJ2237" s="15"/>
      <c r="DK2237" s="15"/>
      <c r="DL2237" s="15"/>
      <c r="DM2237" s="13"/>
      <c r="DN2237" s="15"/>
      <c r="DO2237" s="15"/>
      <c r="DP2237" s="15"/>
      <c r="DQ2237" s="15"/>
      <c r="DR2237" s="15"/>
      <c r="DS2237" s="15"/>
      <c r="DT2237" s="15"/>
      <c r="DU2237" s="15"/>
      <c r="DV2237" s="15"/>
      <c r="DW2237" s="15"/>
      <c r="DX2237" s="15"/>
      <c r="DY2237" s="15"/>
      <c r="DZ2237" s="15"/>
      <c r="EA2237" s="15"/>
      <c r="EB2237" s="15"/>
      <c r="EC2237" s="15"/>
      <c r="ED2237" s="15"/>
    </row>
    <row r="2238" spans="1:134" x14ac:dyDescent="0.3">
      <c r="A2238" s="12"/>
      <c r="B2238" s="12"/>
      <c r="C2238" s="12"/>
      <c r="D2238" s="12"/>
      <c r="E2238" s="12"/>
      <c r="F2238" s="12"/>
      <c r="G2238" s="12"/>
      <c r="H2238" s="12"/>
      <c r="I2238" s="12"/>
      <c r="J2238" s="12"/>
      <c r="K2238" s="12"/>
      <c r="L2238" s="12"/>
      <c r="M2238" s="12"/>
      <c r="N2238" s="12"/>
      <c r="O2238" s="12"/>
      <c r="P2238" s="12"/>
      <c r="Q2238" s="12"/>
      <c r="R2238" s="12"/>
      <c r="S2238" s="12"/>
      <c r="T2238" s="12"/>
      <c r="U2238" s="12"/>
      <c r="V2238" s="12"/>
      <c r="W2238" s="12"/>
      <c r="X2238" s="12"/>
      <c r="Y2238" s="12"/>
      <c r="Z2238" s="12"/>
      <c r="AA2238" s="12"/>
      <c r="AB2238" s="12"/>
      <c r="AC2238" s="12"/>
      <c r="AD2238" s="12"/>
      <c r="AE2238" s="12"/>
      <c r="AF2238" s="12"/>
      <c r="AG2238" s="12"/>
      <c r="AH2238" s="12"/>
      <c r="AI2238" s="12"/>
      <c r="AJ2238" s="13"/>
      <c r="AK2238" s="12"/>
      <c r="AL2238" s="12"/>
      <c r="AM2238" s="14"/>
      <c r="AN2238" s="12"/>
      <c r="AO2238" s="12"/>
      <c r="AP2238" s="12"/>
      <c r="AQ2238" s="143"/>
      <c r="AR2238" s="12"/>
      <c r="AS2238" s="12"/>
      <c r="AT2238" s="12"/>
      <c r="AU2238" s="12"/>
      <c r="AV2238" s="12"/>
      <c r="AW2238" s="12"/>
      <c r="AX2238" s="12"/>
      <c r="AY2238" s="12"/>
      <c r="AZ2238" s="12"/>
      <c r="BA2238" s="12"/>
      <c r="BB2238" s="14"/>
      <c r="BC2238" s="14"/>
      <c r="BD2238" s="15"/>
      <c r="BE2238" s="15"/>
      <c r="BF2238" s="15"/>
      <c r="BG2238" s="15"/>
      <c r="BH2238" s="15"/>
      <c r="BI2238" s="15"/>
      <c r="BJ2238" s="15"/>
      <c r="BK2238" s="15"/>
      <c r="BL2238" s="15"/>
      <c r="BM2238" s="15"/>
      <c r="BN2238" s="15"/>
      <c r="BO2238" s="15"/>
      <c r="BP2238" s="15"/>
      <c r="BQ2238" s="15"/>
      <c r="BR2238" s="15"/>
      <c r="BS2238" s="15"/>
      <c r="BT2238" s="15"/>
      <c r="BU2238" s="15"/>
      <c r="BV2238" s="15"/>
      <c r="BW2238" s="15"/>
      <c r="BX2238" s="15"/>
      <c r="BY2238" s="15"/>
      <c r="BZ2238" s="15"/>
      <c r="CA2238" s="15"/>
      <c r="CB2238" s="15"/>
      <c r="CC2238" s="15"/>
      <c r="CD2238" s="15"/>
      <c r="CE2238" s="15"/>
      <c r="CF2238" s="15"/>
      <c r="CG2238" s="15"/>
      <c r="CH2238" s="15"/>
      <c r="CI2238" s="15"/>
      <c r="CJ2238" s="15"/>
      <c r="CK2238" s="15"/>
      <c r="CL2238" s="15"/>
      <c r="CM2238" s="15"/>
      <c r="CN2238" s="15"/>
      <c r="CO2238" s="15"/>
      <c r="CP2238" s="15"/>
      <c r="CQ2238" s="15"/>
      <c r="CR2238" s="15"/>
      <c r="CS2238" s="15"/>
      <c r="CT2238" s="15"/>
      <c r="CU2238" s="15"/>
      <c r="CV2238" s="15"/>
      <c r="CW2238" s="15"/>
      <c r="CX2238" s="15"/>
      <c r="CY2238" s="15"/>
      <c r="CZ2238" s="15"/>
      <c r="DA2238" s="15"/>
      <c r="DB2238" s="15"/>
      <c r="DC2238" s="15"/>
      <c r="DD2238" s="15"/>
      <c r="DE2238" s="15"/>
      <c r="DF2238" s="15"/>
      <c r="DG2238" s="15"/>
      <c r="DH2238" s="15"/>
      <c r="DI2238" s="15"/>
      <c r="DJ2238" s="15"/>
      <c r="DK2238" s="15"/>
      <c r="DL2238" s="15"/>
      <c r="DM2238" s="13"/>
      <c r="DN2238" s="15"/>
      <c r="DO2238" s="15"/>
      <c r="DP2238" s="15"/>
      <c r="DQ2238" s="15"/>
      <c r="DR2238" s="15"/>
      <c r="DS2238" s="15"/>
      <c r="DT2238" s="15"/>
      <c r="DU2238" s="15"/>
      <c r="DV2238" s="15"/>
      <c r="DW2238" s="15"/>
      <c r="DX2238" s="15"/>
      <c r="DY2238" s="15"/>
      <c r="DZ2238" s="15"/>
      <c r="EA2238" s="15"/>
      <c r="EB2238" s="15"/>
      <c r="EC2238" s="15"/>
      <c r="ED2238" s="15"/>
    </row>
    <row r="2239" spans="1:134" x14ac:dyDescent="0.3">
      <c r="A2239" s="12"/>
      <c r="B2239" s="12"/>
      <c r="C2239" s="12"/>
      <c r="D2239" s="12"/>
      <c r="E2239" s="12"/>
      <c r="F2239" s="12"/>
      <c r="G2239" s="12"/>
      <c r="H2239" s="12"/>
      <c r="I2239" s="12"/>
      <c r="J2239" s="12"/>
      <c r="K2239" s="12"/>
      <c r="L2239" s="12"/>
      <c r="M2239" s="12"/>
      <c r="N2239" s="12"/>
      <c r="O2239" s="12"/>
      <c r="P2239" s="12"/>
      <c r="Q2239" s="12"/>
      <c r="R2239" s="12"/>
      <c r="S2239" s="12"/>
      <c r="T2239" s="12"/>
      <c r="U2239" s="12"/>
      <c r="V2239" s="12"/>
      <c r="W2239" s="12"/>
      <c r="X2239" s="12"/>
      <c r="Y2239" s="12"/>
      <c r="Z2239" s="12"/>
      <c r="AA2239" s="12"/>
      <c r="AB2239" s="12"/>
      <c r="AC2239" s="12"/>
      <c r="AD2239" s="12"/>
      <c r="AE2239" s="12"/>
      <c r="AF2239" s="12"/>
      <c r="AG2239" s="12"/>
      <c r="AH2239" s="12"/>
      <c r="AI2239" s="12"/>
      <c r="AJ2239" s="13"/>
      <c r="AK2239" s="12"/>
      <c r="AL2239" s="12"/>
      <c r="AM2239" s="14"/>
      <c r="AN2239" s="12"/>
      <c r="AO2239" s="12"/>
      <c r="AP2239" s="12"/>
      <c r="AQ2239" s="143"/>
      <c r="AR2239" s="12"/>
      <c r="AS2239" s="12"/>
      <c r="AT2239" s="12"/>
      <c r="AU2239" s="12"/>
      <c r="AV2239" s="12"/>
      <c r="AW2239" s="12"/>
      <c r="AX2239" s="12"/>
      <c r="AY2239" s="12"/>
      <c r="AZ2239" s="12"/>
      <c r="BA2239" s="12"/>
      <c r="BB2239" s="14"/>
      <c r="BC2239" s="14"/>
      <c r="BD2239" s="15"/>
      <c r="BE2239" s="15"/>
      <c r="BF2239" s="15"/>
      <c r="BG2239" s="15"/>
      <c r="BH2239" s="15"/>
      <c r="BI2239" s="15"/>
      <c r="BJ2239" s="15"/>
      <c r="BK2239" s="15"/>
      <c r="BL2239" s="15"/>
      <c r="BM2239" s="15"/>
      <c r="BN2239" s="15"/>
      <c r="BO2239" s="15"/>
      <c r="BP2239" s="15"/>
      <c r="BQ2239" s="15"/>
      <c r="BR2239" s="15"/>
      <c r="BS2239" s="15"/>
      <c r="BT2239" s="15"/>
      <c r="BU2239" s="15"/>
      <c r="BV2239" s="15"/>
      <c r="BW2239" s="15"/>
      <c r="BX2239" s="15"/>
      <c r="BY2239" s="15"/>
      <c r="BZ2239" s="15"/>
      <c r="CA2239" s="15"/>
      <c r="CB2239" s="15"/>
      <c r="CC2239" s="15"/>
      <c r="CD2239" s="15"/>
      <c r="CE2239" s="15"/>
      <c r="CF2239" s="15"/>
      <c r="CG2239" s="15"/>
      <c r="CH2239" s="15"/>
      <c r="CI2239" s="15"/>
      <c r="CJ2239" s="15"/>
      <c r="CK2239" s="15"/>
      <c r="CL2239" s="15"/>
      <c r="CM2239" s="15"/>
      <c r="CN2239" s="15"/>
      <c r="CO2239" s="15"/>
      <c r="CP2239" s="15"/>
      <c r="CQ2239" s="15"/>
      <c r="CR2239" s="15"/>
      <c r="CS2239" s="15"/>
      <c r="CT2239" s="15"/>
      <c r="CU2239" s="15"/>
      <c r="CV2239" s="15"/>
      <c r="CW2239" s="15"/>
      <c r="CX2239" s="15"/>
      <c r="CY2239" s="15"/>
      <c r="CZ2239" s="15"/>
      <c r="DA2239" s="15"/>
      <c r="DB2239" s="15"/>
      <c r="DC2239" s="15"/>
      <c r="DD2239" s="15"/>
      <c r="DE2239" s="15"/>
      <c r="DF2239" s="15"/>
      <c r="DG2239" s="15"/>
      <c r="DH2239" s="15"/>
      <c r="DI2239" s="15"/>
      <c r="DJ2239" s="15"/>
      <c r="DK2239" s="15"/>
      <c r="DL2239" s="15"/>
      <c r="DM2239" s="13"/>
      <c r="DN2239" s="15"/>
      <c r="DO2239" s="15"/>
      <c r="DP2239" s="15"/>
      <c r="DQ2239" s="15"/>
      <c r="DR2239" s="15"/>
      <c r="DS2239" s="15"/>
      <c r="DT2239" s="15"/>
      <c r="DU2239" s="15"/>
      <c r="DV2239" s="15"/>
      <c r="DW2239" s="15"/>
      <c r="DX2239" s="15"/>
      <c r="DY2239" s="15"/>
      <c r="DZ2239" s="15"/>
      <c r="EA2239" s="15"/>
      <c r="EB2239" s="15"/>
      <c r="EC2239" s="15"/>
      <c r="ED2239" s="15"/>
    </row>
    <row r="2240" spans="1:134" x14ac:dyDescent="0.3">
      <c r="A2240" s="12"/>
      <c r="B2240" s="12"/>
      <c r="C2240" s="12"/>
      <c r="D2240" s="12"/>
      <c r="E2240" s="12"/>
      <c r="F2240" s="12"/>
      <c r="G2240" s="12"/>
      <c r="H2240" s="12"/>
      <c r="I2240" s="12"/>
      <c r="J2240" s="12"/>
      <c r="K2240" s="12"/>
      <c r="L2240" s="12"/>
      <c r="M2240" s="12"/>
      <c r="N2240" s="12"/>
      <c r="O2240" s="12"/>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3"/>
      <c r="AK2240" s="12"/>
      <c r="AL2240" s="12"/>
      <c r="AM2240" s="14"/>
      <c r="AN2240" s="12"/>
      <c r="AO2240" s="12"/>
      <c r="AP2240" s="12"/>
      <c r="AQ2240" s="143"/>
      <c r="AR2240" s="12"/>
      <c r="AS2240" s="12"/>
      <c r="AT2240" s="12"/>
      <c r="AU2240" s="12"/>
      <c r="AV2240" s="12"/>
      <c r="AW2240" s="12"/>
      <c r="AX2240" s="12"/>
      <c r="AY2240" s="12"/>
      <c r="AZ2240" s="12"/>
      <c r="BA2240" s="12"/>
      <c r="BB2240" s="14"/>
      <c r="BC2240" s="14"/>
      <c r="BD2240" s="15"/>
      <c r="BE2240" s="15"/>
      <c r="BF2240" s="15"/>
      <c r="BG2240" s="15"/>
      <c r="BH2240" s="15"/>
      <c r="BI2240" s="15"/>
      <c r="BJ2240" s="15"/>
      <c r="BK2240" s="15"/>
      <c r="BL2240" s="15"/>
      <c r="BM2240" s="15"/>
      <c r="BN2240" s="15"/>
      <c r="BO2240" s="15"/>
      <c r="BP2240" s="15"/>
      <c r="BQ2240" s="15"/>
      <c r="BR2240" s="15"/>
      <c r="BS2240" s="15"/>
      <c r="BT2240" s="15"/>
      <c r="BU2240" s="15"/>
      <c r="BV2240" s="15"/>
      <c r="BW2240" s="15"/>
      <c r="BX2240" s="15"/>
      <c r="BY2240" s="15"/>
      <c r="BZ2240" s="15"/>
      <c r="CA2240" s="15"/>
      <c r="CB2240" s="15"/>
      <c r="CC2240" s="15"/>
      <c r="CD2240" s="15"/>
      <c r="CE2240" s="15"/>
      <c r="CF2240" s="15"/>
      <c r="CG2240" s="15"/>
      <c r="CH2240" s="15"/>
      <c r="CI2240" s="15"/>
      <c r="CJ2240" s="15"/>
      <c r="CK2240" s="15"/>
      <c r="CL2240" s="15"/>
      <c r="CM2240" s="15"/>
      <c r="CN2240" s="15"/>
      <c r="CO2240" s="15"/>
      <c r="CP2240" s="15"/>
      <c r="CQ2240" s="15"/>
      <c r="CR2240" s="15"/>
      <c r="CS2240" s="15"/>
      <c r="CT2240" s="15"/>
      <c r="CU2240" s="15"/>
      <c r="CV2240" s="15"/>
      <c r="CW2240" s="15"/>
      <c r="CX2240" s="15"/>
      <c r="CY2240" s="15"/>
      <c r="CZ2240" s="15"/>
      <c r="DA2240" s="15"/>
      <c r="DB2240" s="15"/>
      <c r="DC2240" s="15"/>
      <c r="DD2240" s="15"/>
      <c r="DE2240" s="15"/>
      <c r="DF2240" s="15"/>
      <c r="DG2240" s="15"/>
      <c r="DH2240" s="15"/>
      <c r="DI2240" s="15"/>
      <c r="DJ2240" s="15"/>
      <c r="DK2240" s="15"/>
      <c r="DL2240" s="15"/>
      <c r="DM2240" s="13"/>
      <c r="DN2240" s="15"/>
      <c r="DO2240" s="15"/>
      <c r="DP2240" s="15"/>
      <c r="DQ2240" s="15"/>
      <c r="DR2240" s="15"/>
      <c r="DS2240" s="15"/>
      <c r="DT2240" s="15"/>
      <c r="DU2240" s="15"/>
      <c r="DV2240" s="15"/>
      <c r="DW2240" s="15"/>
      <c r="DX2240" s="15"/>
      <c r="DY2240" s="15"/>
      <c r="DZ2240" s="15"/>
      <c r="EA2240" s="15"/>
      <c r="EB2240" s="15"/>
      <c r="EC2240" s="15"/>
      <c r="ED2240" s="15"/>
    </row>
    <row r="2241" spans="1:134" x14ac:dyDescent="0.3">
      <c r="A2241" s="12"/>
      <c r="B2241" s="12"/>
      <c r="C2241" s="12"/>
      <c r="D2241" s="12"/>
      <c r="E2241" s="12"/>
      <c r="F2241" s="12"/>
      <c r="G2241" s="12"/>
      <c r="H2241" s="12"/>
      <c r="I2241" s="12"/>
      <c r="J2241" s="12"/>
      <c r="K2241" s="12"/>
      <c r="L2241" s="12"/>
      <c r="M2241" s="12"/>
      <c r="N2241" s="12"/>
      <c r="O2241" s="12"/>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3"/>
      <c r="AK2241" s="12"/>
      <c r="AL2241" s="12"/>
      <c r="AM2241" s="14"/>
      <c r="AN2241" s="12"/>
      <c r="AO2241" s="12"/>
      <c r="AP2241" s="12"/>
      <c r="AQ2241" s="143"/>
      <c r="AR2241" s="12"/>
      <c r="AS2241" s="12"/>
      <c r="AT2241" s="12"/>
      <c r="AU2241" s="12"/>
      <c r="AV2241" s="12"/>
      <c r="AW2241" s="12"/>
      <c r="AX2241" s="12"/>
      <c r="AY2241" s="12"/>
      <c r="AZ2241" s="12"/>
      <c r="BA2241" s="12"/>
      <c r="BB2241" s="14"/>
      <c r="BC2241" s="14"/>
      <c r="BD2241" s="15"/>
      <c r="BE2241" s="15"/>
      <c r="BF2241" s="15"/>
      <c r="BG2241" s="15"/>
      <c r="BH2241" s="15"/>
      <c r="BI2241" s="15"/>
      <c r="BJ2241" s="15"/>
      <c r="BK2241" s="15"/>
      <c r="BL2241" s="15"/>
      <c r="BM2241" s="15"/>
      <c r="BN2241" s="15"/>
      <c r="BO2241" s="15"/>
      <c r="BP2241" s="15"/>
      <c r="BQ2241" s="15"/>
      <c r="BR2241" s="15"/>
      <c r="BS2241" s="15"/>
      <c r="BT2241" s="15"/>
      <c r="BU2241" s="15"/>
      <c r="BV2241" s="15"/>
      <c r="BW2241" s="15"/>
      <c r="BX2241" s="15"/>
      <c r="BY2241" s="15"/>
      <c r="BZ2241" s="15"/>
      <c r="CA2241" s="15"/>
      <c r="CB2241" s="15"/>
      <c r="CC2241" s="15"/>
      <c r="CD2241" s="15"/>
      <c r="CE2241" s="15"/>
      <c r="CF2241" s="15"/>
      <c r="CG2241" s="15"/>
      <c r="CH2241" s="15"/>
      <c r="CI2241" s="15"/>
      <c r="CJ2241" s="15"/>
      <c r="CK2241" s="15"/>
      <c r="CL2241" s="15"/>
      <c r="CM2241" s="15"/>
      <c r="CN2241" s="15"/>
      <c r="CO2241" s="15"/>
      <c r="CP2241" s="15"/>
      <c r="CQ2241" s="15"/>
      <c r="CR2241" s="15"/>
      <c r="CS2241" s="15"/>
      <c r="CT2241" s="15"/>
      <c r="CU2241" s="15"/>
      <c r="CV2241" s="15"/>
      <c r="CW2241" s="15"/>
      <c r="CX2241" s="15"/>
      <c r="CY2241" s="15"/>
      <c r="CZ2241" s="15"/>
      <c r="DA2241" s="15"/>
      <c r="DB2241" s="15"/>
      <c r="DC2241" s="15"/>
      <c r="DD2241" s="15"/>
      <c r="DE2241" s="15"/>
      <c r="DF2241" s="15"/>
      <c r="DG2241" s="15"/>
      <c r="DH2241" s="15"/>
      <c r="DI2241" s="15"/>
      <c r="DJ2241" s="15"/>
      <c r="DK2241" s="15"/>
      <c r="DL2241" s="15"/>
      <c r="DM2241" s="13"/>
      <c r="DN2241" s="15"/>
      <c r="DO2241" s="15"/>
      <c r="DP2241" s="15"/>
      <c r="DQ2241" s="15"/>
      <c r="DR2241" s="15"/>
      <c r="DS2241" s="15"/>
      <c r="DT2241" s="15"/>
      <c r="DU2241" s="15"/>
      <c r="DV2241" s="15"/>
      <c r="DW2241" s="15"/>
      <c r="DX2241" s="15"/>
      <c r="DY2241" s="15"/>
      <c r="DZ2241" s="15"/>
      <c r="EA2241" s="15"/>
      <c r="EB2241" s="15"/>
      <c r="EC2241" s="15"/>
      <c r="ED2241" s="15"/>
    </row>
    <row r="2242" spans="1:134" x14ac:dyDescent="0.3">
      <c r="A2242" s="12"/>
      <c r="B2242" s="12"/>
      <c r="C2242" s="12"/>
      <c r="D2242" s="12"/>
      <c r="E2242" s="12"/>
      <c r="F2242" s="12"/>
      <c r="G2242" s="12"/>
      <c r="H2242" s="12"/>
      <c r="I2242" s="12"/>
      <c r="J2242" s="12"/>
      <c r="K2242" s="12"/>
      <c r="L2242" s="12"/>
      <c r="M2242" s="12"/>
      <c r="N2242" s="12"/>
      <c r="O2242" s="12"/>
      <c r="P2242" s="12"/>
      <c r="Q2242" s="12"/>
      <c r="R2242" s="12"/>
      <c r="S2242" s="12"/>
      <c r="T2242" s="12"/>
      <c r="U2242" s="12"/>
      <c r="V2242" s="12"/>
      <c r="W2242" s="12"/>
      <c r="X2242" s="12"/>
      <c r="Y2242" s="12"/>
      <c r="Z2242" s="12"/>
      <c r="AA2242" s="12"/>
      <c r="AB2242" s="12"/>
      <c r="AC2242" s="12"/>
      <c r="AD2242" s="12"/>
      <c r="AE2242" s="12"/>
      <c r="AF2242" s="12"/>
      <c r="AG2242" s="12"/>
      <c r="AH2242" s="12"/>
      <c r="AI2242" s="12"/>
      <c r="AJ2242" s="13"/>
      <c r="AK2242" s="12"/>
      <c r="AL2242" s="12"/>
      <c r="AM2242" s="14"/>
      <c r="AN2242" s="12"/>
      <c r="AO2242" s="12"/>
      <c r="AP2242" s="12"/>
      <c r="AQ2242" s="143"/>
      <c r="AR2242" s="12"/>
      <c r="AS2242" s="12"/>
      <c r="AT2242" s="12"/>
      <c r="AU2242" s="12"/>
      <c r="AV2242" s="12"/>
      <c r="AW2242" s="12"/>
      <c r="AX2242" s="12"/>
      <c r="AY2242" s="12"/>
      <c r="AZ2242" s="12"/>
      <c r="BA2242" s="12"/>
      <c r="BB2242" s="14"/>
      <c r="BC2242" s="14"/>
      <c r="BD2242" s="15"/>
      <c r="BE2242" s="15"/>
      <c r="BF2242" s="15"/>
      <c r="BG2242" s="15"/>
      <c r="BH2242" s="15"/>
      <c r="BI2242" s="15"/>
      <c r="BJ2242" s="15"/>
      <c r="BK2242" s="15"/>
      <c r="BL2242" s="15"/>
      <c r="BM2242" s="15"/>
      <c r="BN2242" s="15"/>
      <c r="BO2242" s="15"/>
      <c r="BP2242" s="15"/>
      <c r="BQ2242" s="15"/>
      <c r="BR2242" s="15"/>
      <c r="BS2242" s="15"/>
      <c r="BT2242" s="15"/>
      <c r="BU2242" s="15"/>
      <c r="BV2242" s="15"/>
      <c r="BW2242" s="15"/>
      <c r="BX2242" s="15"/>
      <c r="BY2242" s="15"/>
      <c r="BZ2242" s="15"/>
      <c r="CA2242" s="15"/>
      <c r="CB2242" s="15"/>
      <c r="CC2242" s="15"/>
      <c r="CD2242" s="15"/>
      <c r="CE2242" s="15"/>
      <c r="CF2242" s="15"/>
      <c r="CG2242" s="15"/>
      <c r="CH2242" s="15"/>
      <c r="CI2242" s="15"/>
      <c r="CJ2242" s="15"/>
      <c r="CK2242" s="15"/>
      <c r="CL2242" s="15"/>
      <c r="CM2242" s="15"/>
      <c r="CN2242" s="15"/>
      <c r="CO2242" s="15"/>
      <c r="CP2242" s="15"/>
      <c r="CQ2242" s="15"/>
      <c r="CR2242" s="15"/>
      <c r="CS2242" s="15"/>
      <c r="CT2242" s="15"/>
      <c r="CU2242" s="15"/>
      <c r="CV2242" s="15"/>
      <c r="CW2242" s="15"/>
      <c r="CX2242" s="15"/>
      <c r="CY2242" s="15"/>
      <c r="CZ2242" s="15"/>
      <c r="DA2242" s="15"/>
      <c r="DB2242" s="15"/>
      <c r="DC2242" s="15"/>
      <c r="DD2242" s="15"/>
      <c r="DE2242" s="15"/>
      <c r="DF2242" s="15"/>
      <c r="DG2242" s="15"/>
      <c r="DH2242" s="15"/>
      <c r="DI2242" s="15"/>
      <c r="DJ2242" s="15"/>
      <c r="DK2242" s="15"/>
      <c r="DL2242" s="15"/>
      <c r="DM2242" s="13"/>
      <c r="DN2242" s="15"/>
      <c r="DO2242" s="15"/>
      <c r="DP2242" s="15"/>
      <c r="DQ2242" s="15"/>
      <c r="DR2242" s="15"/>
      <c r="DS2242" s="15"/>
      <c r="DT2242" s="15"/>
      <c r="DU2242" s="15"/>
      <c r="DV2242" s="15"/>
      <c r="DW2242" s="15"/>
      <c r="DX2242" s="15"/>
      <c r="DY2242" s="15"/>
      <c r="DZ2242" s="15"/>
      <c r="EA2242" s="15"/>
      <c r="EB2242" s="15"/>
      <c r="EC2242" s="15"/>
      <c r="ED2242" s="15"/>
    </row>
    <row r="2243" spans="1:134" x14ac:dyDescent="0.3">
      <c r="A2243" s="12"/>
      <c r="B2243" s="12"/>
      <c r="C2243" s="12"/>
      <c r="D2243" s="12"/>
      <c r="E2243" s="12"/>
      <c r="F2243" s="12"/>
      <c r="G2243" s="12"/>
      <c r="H2243" s="12"/>
      <c r="I2243" s="12"/>
      <c r="J2243" s="12"/>
      <c r="K2243" s="12"/>
      <c r="L2243" s="12"/>
      <c r="M2243" s="12"/>
      <c r="N2243" s="12"/>
      <c r="O2243" s="12"/>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3"/>
      <c r="AK2243" s="12"/>
      <c r="AL2243" s="12"/>
      <c r="AM2243" s="14"/>
      <c r="AN2243" s="12"/>
      <c r="AO2243" s="12"/>
      <c r="AP2243" s="12"/>
      <c r="AQ2243" s="143"/>
      <c r="AR2243" s="12"/>
      <c r="AS2243" s="12"/>
      <c r="AT2243" s="12"/>
      <c r="AU2243" s="12"/>
      <c r="AV2243" s="12"/>
      <c r="AW2243" s="12"/>
      <c r="AX2243" s="12"/>
      <c r="AY2243" s="12"/>
      <c r="AZ2243" s="12"/>
      <c r="BA2243" s="12"/>
      <c r="BB2243" s="14"/>
      <c r="BC2243" s="14"/>
      <c r="BD2243" s="15"/>
      <c r="BE2243" s="15"/>
      <c r="BF2243" s="15"/>
      <c r="BG2243" s="15"/>
      <c r="BH2243" s="15"/>
      <c r="BI2243" s="15"/>
      <c r="BJ2243" s="15"/>
      <c r="BK2243" s="15"/>
      <c r="BL2243" s="15"/>
      <c r="BM2243" s="15"/>
      <c r="BN2243" s="15"/>
      <c r="BO2243" s="15"/>
      <c r="BP2243" s="15"/>
      <c r="BQ2243" s="15"/>
      <c r="BR2243" s="15"/>
      <c r="BS2243" s="15"/>
      <c r="BT2243" s="15"/>
      <c r="BU2243" s="15"/>
      <c r="BV2243" s="15"/>
      <c r="BW2243" s="15"/>
      <c r="BX2243" s="15"/>
      <c r="BY2243" s="15"/>
      <c r="BZ2243" s="15"/>
      <c r="CA2243" s="15"/>
      <c r="CB2243" s="15"/>
      <c r="CC2243" s="15"/>
      <c r="CD2243" s="15"/>
      <c r="CE2243" s="15"/>
      <c r="CF2243" s="15"/>
      <c r="CG2243" s="15"/>
      <c r="CH2243" s="15"/>
      <c r="CI2243" s="15"/>
      <c r="CJ2243" s="15"/>
      <c r="CK2243" s="15"/>
      <c r="CL2243" s="15"/>
      <c r="CM2243" s="15"/>
      <c r="CN2243" s="15"/>
      <c r="CO2243" s="15"/>
      <c r="CP2243" s="15"/>
      <c r="CQ2243" s="15"/>
      <c r="CR2243" s="15"/>
      <c r="CS2243" s="15"/>
      <c r="CT2243" s="15"/>
      <c r="CU2243" s="15"/>
      <c r="CV2243" s="15"/>
      <c r="CW2243" s="15"/>
      <c r="CX2243" s="15"/>
      <c r="CY2243" s="15"/>
      <c r="CZ2243" s="15"/>
      <c r="DA2243" s="15"/>
      <c r="DB2243" s="15"/>
      <c r="DC2243" s="15"/>
      <c r="DD2243" s="15"/>
      <c r="DE2243" s="15"/>
      <c r="DF2243" s="15"/>
      <c r="DG2243" s="15"/>
      <c r="DH2243" s="15"/>
      <c r="DI2243" s="15"/>
      <c r="DJ2243" s="15"/>
      <c r="DK2243" s="15"/>
      <c r="DL2243" s="15"/>
      <c r="DM2243" s="13"/>
      <c r="DN2243" s="15"/>
      <c r="DO2243" s="15"/>
      <c r="DP2243" s="15"/>
      <c r="DQ2243" s="15"/>
      <c r="DR2243" s="15"/>
      <c r="DS2243" s="15"/>
      <c r="DT2243" s="15"/>
      <c r="DU2243" s="15"/>
      <c r="DV2243" s="15"/>
      <c r="DW2243" s="15"/>
      <c r="DX2243" s="15"/>
      <c r="DY2243" s="15"/>
      <c r="DZ2243" s="15"/>
      <c r="EA2243" s="15"/>
      <c r="EB2243" s="15"/>
      <c r="EC2243" s="15"/>
      <c r="ED2243" s="15"/>
    </row>
    <row r="2244" spans="1:134" x14ac:dyDescent="0.3">
      <c r="A2244" s="12"/>
      <c r="B2244" s="12"/>
      <c r="C2244" s="12"/>
      <c r="D2244" s="12"/>
      <c r="E2244" s="12"/>
      <c r="F2244" s="12"/>
      <c r="G2244" s="12"/>
      <c r="H2244" s="12"/>
      <c r="I2244" s="12"/>
      <c r="J2244" s="12"/>
      <c r="K2244" s="12"/>
      <c r="L2244" s="12"/>
      <c r="M2244" s="12"/>
      <c r="N2244" s="12"/>
      <c r="O2244" s="12"/>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3"/>
      <c r="AK2244" s="12"/>
      <c r="AL2244" s="12"/>
      <c r="AM2244" s="14"/>
      <c r="AN2244" s="12"/>
      <c r="AO2244" s="12"/>
      <c r="AP2244" s="12"/>
      <c r="AQ2244" s="143"/>
      <c r="AR2244" s="12"/>
      <c r="AS2244" s="12"/>
      <c r="AT2244" s="12"/>
      <c r="AU2244" s="12"/>
      <c r="AV2244" s="12"/>
      <c r="AW2244" s="12"/>
      <c r="AX2244" s="12"/>
      <c r="AY2244" s="12"/>
      <c r="AZ2244" s="12"/>
      <c r="BA2244" s="12"/>
      <c r="BB2244" s="14"/>
      <c r="BC2244" s="14"/>
      <c r="BD2244" s="15"/>
      <c r="BE2244" s="15"/>
      <c r="BF2244" s="15"/>
      <c r="BG2244" s="15"/>
      <c r="BH2244" s="15"/>
      <c r="BI2244" s="15"/>
      <c r="BJ2244" s="15"/>
      <c r="BK2244" s="15"/>
      <c r="BL2244" s="15"/>
      <c r="BM2244" s="15"/>
      <c r="BN2244" s="15"/>
      <c r="BO2244" s="15"/>
      <c r="BP2244" s="15"/>
      <c r="BQ2244" s="15"/>
      <c r="BR2244" s="15"/>
      <c r="BS2244" s="15"/>
      <c r="BT2244" s="15"/>
      <c r="BU2244" s="15"/>
      <c r="BV2244" s="15"/>
      <c r="BW2244" s="15"/>
      <c r="BX2244" s="15"/>
      <c r="BY2244" s="15"/>
      <c r="BZ2244" s="15"/>
      <c r="CA2244" s="15"/>
      <c r="CB2244" s="15"/>
      <c r="CC2244" s="15"/>
      <c r="CD2244" s="15"/>
      <c r="CE2244" s="15"/>
      <c r="CF2244" s="15"/>
      <c r="CG2244" s="15"/>
      <c r="CH2244" s="15"/>
      <c r="CI2244" s="15"/>
      <c r="CJ2244" s="15"/>
      <c r="CK2244" s="15"/>
      <c r="CL2244" s="15"/>
      <c r="CM2244" s="15"/>
      <c r="CN2244" s="15"/>
      <c r="CO2244" s="15"/>
      <c r="CP2244" s="15"/>
      <c r="CQ2244" s="15"/>
      <c r="CR2244" s="15"/>
      <c r="CS2244" s="15"/>
      <c r="CT2244" s="15"/>
      <c r="CU2244" s="15"/>
      <c r="CV2244" s="15"/>
      <c r="CW2244" s="15"/>
      <c r="CX2244" s="15"/>
      <c r="CY2244" s="15"/>
      <c r="CZ2244" s="15"/>
      <c r="DA2244" s="15"/>
      <c r="DB2244" s="15"/>
      <c r="DC2244" s="15"/>
      <c r="DD2244" s="15"/>
      <c r="DE2244" s="15"/>
      <c r="DF2244" s="15"/>
      <c r="DG2244" s="15"/>
      <c r="DH2244" s="15"/>
      <c r="DI2244" s="15"/>
      <c r="DJ2244" s="15"/>
      <c r="DK2244" s="15"/>
      <c r="DL2244" s="15"/>
      <c r="DM2244" s="13"/>
      <c r="DN2244" s="15"/>
      <c r="DO2244" s="15"/>
      <c r="DP2244" s="15"/>
      <c r="DQ2244" s="15"/>
      <c r="DR2244" s="15"/>
      <c r="DS2244" s="15"/>
      <c r="DT2244" s="15"/>
      <c r="DU2244" s="15"/>
      <c r="DV2244" s="15"/>
      <c r="DW2244" s="15"/>
      <c r="DX2244" s="15"/>
      <c r="DY2244" s="15"/>
      <c r="DZ2244" s="15"/>
      <c r="EA2244" s="15"/>
      <c r="EB2244" s="15"/>
      <c r="EC2244" s="15"/>
      <c r="ED2244" s="15"/>
    </row>
    <row r="2245" spans="1:134" x14ac:dyDescent="0.3">
      <c r="A2245" s="12"/>
      <c r="B2245" s="12"/>
      <c r="C2245" s="12"/>
      <c r="D2245" s="12"/>
      <c r="E2245" s="12"/>
      <c r="F2245" s="12"/>
      <c r="G2245" s="12"/>
      <c r="H2245" s="12"/>
      <c r="I2245" s="12"/>
      <c r="J2245" s="12"/>
      <c r="K2245" s="12"/>
      <c r="L2245" s="12"/>
      <c r="M2245" s="12"/>
      <c r="N2245" s="12"/>
      <c r="O2245" s="12"/>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3"/>
      <c r="AK2245" s="12"/>
      <c r="AL2245" s="12"/>
      <c r="AM2245" s="14"/>
      <c r="AN2245" s="12"/>
      <c r="AO2245" s="12"/>
      <c r="AP2245" s="12"/>
      <c r="AQ2245" s="143"/>
      <c r="AR2245" s="12"/>
      <c r="AS2245" s="12"/>
      <c r="AT2245" s="12"/>
      <c r="AU2245" s="12"/>
      <c r="AV2245" s="12"/>
      <c r="AW2245" s="12"/>
      <c r="AX2245" s="12"/>
      <c r="AY2245" s="12"/>
      <c r="AZ2245" s="12"/>
      <c r="BA2245" s="12"/>
      <c r="BB2245" s="14"/>
      <c r="BC2245" s="14"/>
      <c r="BD2245" s="15"/>
      <c r="BE2245" s="15"/>
      <c r="BF2245" s="15"/>
      <c r="BG2245" s="15"/>
      <c r="BH2245" s="15"/>
      <c r="BI2245" s="15"/>
      <c r="BJ2245" s="15"/>
      <c r="BK2245" s="15"/>
      <c r="BL2245" s="15"/>
      <c r="BM2245" s="15"/>
      <c r="BN2245" s="15"/>
      <c r="BO2245" s="15"/>
      <c r="BP2245" s="15"/>
      <c r="BQ2245" s="15"/>
      <c r="BR2245" s="15"/>
      <c r="BS2245" s="15"/>
      <c r="BT2245" s="15"/>
      <c r="BU2245" s="15"/>
      <c r="BV2245" s="15"/>
      <c r="BW2245" s="15"/>
      <c r="BX2245" s="15"/>
      <c r="BY2245" s="15"/>
      <c r="BZ2245" s="15"/>
      <c r="CA2245" s="15"/>
      <c r="CB2245" s="15"/>
      <c r="CC2245" s="15"/>
      <c r="CD2245" s="15"/>
      <c r="CE2245" s="15"/>
      <c r="CF2245" s="15"/>
      <c r="CG2245" s="15"/>
      <c r="CH2245" s="15"/>
      <c r="CI2245" s="15"/>
      <c r="CJ2245" s="15"/>
      <c r="CK2245" s="15"/>
      <c r="CL2245" s="15"/>
      <c r="CM2245" s="15"/>
      <c r="CN2245" s="15"/>
      <c r="CO2245" s="15"/>
      <c r="CP2245" s="15"/>
      <c r="CQ2245" s="15"/>
      <c r="CR2245" s="15"/>
      <c r="CS2245" s="15"/>
      <c r="CT2245" s="15"/>
      <c r="CU2245" s="15"/>
      <c r="CV2245" s="15"/>
      <c r="CW2245" s="15"/>
      <c r="CX2245" s="15"/>
      <c r="CY2245" s="15"/>
      <c r="CZ2245" s="15"/>
      <c r="DA2245" s="15"/>
      <c r="DB2245" s="15"/>
      <c r="DC2245" s="15"/>
      <c r="DD2245" s="15"/>
      <c r="DE2245" s="15"/>
      <c r="DF2245" s="15"/>
      <c r="DG2245" s="15"/>
      <c r="DH2245" s="15"/>
      <c r="DI2245" s="15"/>
      <c r="DJ2245" s="15"/>
      <c r="DK2245" s="15"/>
      <c r="DL2245" s="15"/>
      <c r="DM2245" s="13"/>
      <c r="DN2245" s="15"/>
      <c r="DO2245" s="15"/>
      <c r="DP2245" s="15"/>
      <c r="DQ2245" s="15"/>
      <c r="DR2245" s="15"/>
      <c r="DS2245" s="15"/>
      <c r="DT2245" s="15"/>
      <c r="DU2245" s="15"/>
      <c r="DV2245" s="15"/>
      <c r="DW2245" s="15"/>
      <c r="DX2245" s="15"/>
      <c r="DY2245" s="15"/>
      <c r="DZ2245" s="15"/>
      <c r="EA2245" s="15"/>
      <c r="EB2245" s="15"/>
      <c r="EC2245" s="15"/>
      <c r="ED2245" s="15"/>
    </row>
    <row r="2246" spans="1:134" x14ac:dyDescent="0.3">
      <c r="A2246" s="12"/>
      <c r="B2246" s="12"/>
      <c r="C2246" s="12"/>
      <c r="D2246" s="12"/>
      <c r="E2246" s="12"/>
      <c r="F2246" s="12"/>
      <c r="G2246" s="12"/>
      <c r="H2246" s="12"/>
      <c r="I2246" s="12"/>
      <c r="J2246" s="12"/>
      <c r="K2246" s="12"/>
      <c r="L2246" s="12"/>
      <c r="M2246" s="12"/>
      <c r="N2246" s="12"/>
      <c r="O2246" s="12"/>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3"/>
      <c r="AK2246" s="12"/>
      <c r="AL2246" s="12"/>
      <c r="AM2246" s="14"/>
      <c r="AN2246" s="12"/>
      <c r="AO2246" s="12"/>
      <c r="AP2246" s="12"/>
      <c r="AQ2246" s="143"/>
      <c r="AR2246" s="12"/>
      <c r="AS2246" s="12"/>
      <c r="AT2246" s="12"/>
      <c r="AU2246" s="12"/>
      <c r="AV2246" s="12"/>
      <c r="AW2246" s="12"/>
      <c r="AX2246" s="12"/>
      <c r="AY2246" s="12"/>
      <c r="AZ2246" s="12"/>
      <c r="BA2246" s="12"/>
      <c r="BB2246" s="14"/>
      <c r="BC2246" s="14"/>
      <c r="BD2246" s="15"/>
      <c r="BE2246" s="15"/>
      <c r="BF2246" s="15"/>
      <c r="BG2246" s="15"/>
      <c r="BH2246" s="15"/>
      <c r="BI2246" s="15"/>
      <c r="BJ2246" s="15"/>
      <c r="BK2246" s="15"/>
      <c r="BL2246" s="15"/>
      <c r="BM2246" s="15"/>
      <c r="BN2246" s="15"/>
      <c r="BO2246" s="15"/>
      <c r="BP2246" s="15"/>
      <c r="BQ2246" s="15"/>
      <c r="BR2246" s="15"/>
      <c r="BS2246" s="15"/>
      <c r="BT2246" s="15"/>
      <c r="BU2246" s="15"/>
      <c r="BV2246" s="15"/>
      <c r="BW2246" s="15"/>
      <c r="BX2246" s="15"/>
      <c r="BY2246" s="15"/>
      <c r="BZ2246" s="15"/>
      <c r="CA2246" s="15"/>
      <c r="CB2246" s="15"/>
      <c r="CC2246" s="15"/>
      <c r="CD2246" s="15"/>
      <c r="CE2246" s="15"/>
      <c r="CF2246" s="15"/>
      <c r="CG2246" s="15"/>
      <c r="CH2246" s="15"/>
      <c r="CI2246" s="15"/>
      <c r="CJ2246" s="15"/>
      <c r="CK2246" s="15"/>
      <c r="CL2246" s="15"/>
      <c r="CM2246" s="15"/>
      <c r="CN2246" s="15"/>
      <c r="CO2246" s="15"/>
      <c r="CP2246" s="15"/>
      <c r="CQ2246" s="15"/>
      <c r="CR2246" s="15"/>
      <c r="CS2246" s="15"/>
      <c r="CT2246" s="15"/>
      <c r="CU2246" s="15"/>
      <c r="CV2246" s="15"/>
      <c r="CW2246" s="15"/>
      <c r="CX2246" s="15"/>
      <c r="CY2246" s="15"/>
      <c r="CZ2246" s="15"/>
      <c r="DA2246" s="15"/>
      <c r="DB2246" s="15"/>
      <c r="DC2246" s="15"/>
      <c r="DD2246" s="15"/>
      <c r="DE2246" s="15"/>
      <c r="DF2246" s="15"/>
      <c r="DG2246" s="15"/>
      <c r="DH2246" s="15"/>
      <c r="DI2246" s="15"/>
      <c r="DJ2246" s="15"/>
      <c r="DK2246" s="15"/>
      <c r="DL2246" s="15"/>
      <c r="DM2246" s="13"/>
      <c r="DN2246" s="15"/>
      <c r="DO2246" s="15"/>
      <c r="DP2246" s="15"/>
      <c r="DQ2246" s="15"/>
      <c r="DR2246" s="15"/>
      <c r="DS2246" s="15"/>
      <c r="DT2246" s="15"/>
      <c r="DU2246" s="15"/>
      <c r="DV2246" s="15"/>
      <c r="DW2246" s="15"/>
      <c r="DX2246" s="15"/>
      <c r="DY2246" s="15"/>
      <c r="DZ2246" s="15"/>
      <c r="EA2246" s="15"/>
      <c r="EB2246" s="15"/>
      <c r="EC2246" s="15"/>
      <c r="ED2246" s="15"/>
    </row>
    <row r="2247" spans="1:134" x14ac:dyDescent="0.3">
      <c r="A2247" s="12"/>
      <c r="B2247" s="12"/>
      <c r="C2247" s="12"/>
      <c r="D2247" s="12"/>
      <c r="E2247" s="12"/>
      <c r="F2247" s="12"/>
      <c r="G2247" s="12"/>
      <c r="H2247" s="12"/>
      <c r="I2247" s="12"/>
      <c r="J2247" s="12"/>
      <c r="K2247" s="12"/>
      <c r="L2247" s="12"/>
      <c r="M2247" s="12"/>
      <c r="N2247" s="12"/>
      <c r="O2247" s="12"/>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3"/>
      <c r="AK2247" s="12"/>
      <c r="AL2247" s="12"/>
      <c r="AM2247" s="14"/>
      <c r="AN2247" s="12"/>
      <c r="AO2247" s="12"/>
      <c r="AP2247" s="12"/>
      <c r="AQ2247" s="143"/>
      <c r="AR2247" s="12"/>
      <c r="AS2247" s="12"/>
      <c r="AT2247" s="12"/>
      <c r="AU2247" s="12"/>
      <c r="AV2247" s="12"/>
      <c r="AW2247" s="12"/>
      <c r="AX2247" s="12"/>
      <c r="AY2247" s="12"/>
      <c r="AZ2247" s="12"/>
      <c r="BA2247" s="12"/>
      <c r="BB2247" s="14"/>
      <c r="BC2247" s="14"/>
      <c r="BD2247" s="15"/>
      <c r="BE2247" s="15"/>
      <c r="BF2247" s="15"/>
      <c r="BG2247" s="15"/>
      <c r="BH2247" s="15"/>
      <c r="BI2247" s="15"/>
      <c r="BJ2247" s="15"/>
      <c r="BK2247" s="15"/>
      <c r="BL2247" s="15"/>
      <c r="BM2247" s="15"/>
      <c r="BN2247" s="15"/>
      <c r="BO2247" s="15"/>
      <c r="BP2247" s="15"/>
      <c r="BQ2247" s="15"/>
      <c r="BR2247" s="15"/>
      <c r="BS2247" s="15"/>
      <c r="BT2247" s="15"/>
      <c r="BU2247" s="15"/>
      <c r="BV2247" s="15"/>
      <c r="BW2247" s="15"/>
      <c r="BX2247" s="15"/>
      <c r="BY2247" s="15"/>
      <c r="BZ2247" s="15"/>
      <c r="CA2247" s="15"/>
      <c r="CB2247" s="15"/>
      <c r="CC2247" s="15"/>
      <c r="CD2247" s="15"/>
      <c r="CE2247" s="15"/>
      <c r="CF2247" s="15"/>
      <c r="CG2247" s="15"/>
      <c r="CH2247" s="15"/>
      <c r="CI2247" s="15"/>
      <c r="CJ2247" s="15"/>
      <c r="CK2247" s="15"/>
      <c r="CL2247" s="15"/>
      <c r="CM2247" s="15"/>
      <c r="CN2247" s="15"/>
      <c r="CO2247" s="15"/>
      <c r="CP2247" s="15"/>
      <c r="CQ2247" s="15"/>
      <c r="CR2247" s="15"/>
      <c r="CS2247" s="15"/>
      <c r="CT2247" s="15"/>
      <c r="CU2247" s="15"/>
      <c r="CV2247" s="15"/>
      <c r="CW2247" s="15"/>
      <c r="CX2247" s="15"/>
      <c r="CY2247" s="15"/>
      <c r="CZ2247" s="15"/>
      <c r="DA2247" s="15"/>
      <c r="DB2247" s="15"/>
      <c r="DC2247" s="15"/>
      <c r="DD2247" s="15"/>
      <c r="DE2247" s="15"/>
      <c r="DF2247" s="15"/>
      <c r="DG2247" s="15"/>
      <c r="DH2247" s="15"/>
      <c r="DI2247" s="15"/>
      <c r="DJ2247" s="15"/>
      <c r="DK2247" s="15"/>
      <c r="DL2247" s="15"/>
      <c r="DM2247" s="13"/>
      <c r="DN2247" s="15"/>
      <c r="DO2247" s="15"/>
      <c r="DP2247" s="15"/>
      <c r="DQ2247" s="15"/>
      <c r="DR2247" s="15"/>
      <c r="DS2247" s="15"/>
      <c r="DT2247" s="15"/>
      <c r="DU2247" s="15"/>
      <c r="DV2247" s="15"/>
      <c r="DW2247" s="15"/>
      <c r="DX2247" s="15"/>
      <c r="DY2247" s="15"/>
      <c r="DZ2247" s="15"/>
      <c r="EA2247" s="15"/>
      <c r="EB2247" s="15"/>
      <c r="EC2247" s="15"/>
      <c r="ED2247" s="15"/>
    </row>
    <row r="2248" spans="1:134" x14ac:dyDescent="0.3">
      <c r="A2248" s="12"/>
      <c r="B2248" s="12"/>
      <c r="C2248" s="12"/>
      <c r="D2248" s="12"/>
      <c r="E2248" s="12"/>
      <c r="F2248" s="12"/>
      <c r="G2248" s="12"/>
      <c r="H2248" s="12"/>
      <c r="I2248" s="12"/>
      <c r="J2248" s="12"/>
      <c r="K2248" s="12"/>
      <c r="L2248" s="12"/>
      <c r="M2248" s="12"/>
      <c r="N2248" s="12"/>
      <c r="O2248" s="12"/>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3"/>
      <c r="AK2248" s="12"/>
      <c r="AL2248" s="12"/>
      <c r="AM2248" s="14"/>
      <c r="AN2248" s="12"/>
      <c r="AO2248" s="12"/>
      <c r="AP2248" s="12"/>
      <c r="AQ2248" s="143"/>
      <c r="AR2248" s="12"/>
      <c r="AS2248" s="12"/>
      <c r="AT2248" s="12"/>
      <c r="AU2248" s="12"/>
      <c r="AV2248" s="12"/>
      <c r="AW2248" s="12"/>
      <c r="AX2248" s="12"/>
      <c r="AY2248" s="12"/>
      <c r="AZ2248" s="12"/>
      <c r="BA2248" s="12"/>
      <c r="BB2248" s="14"/>
      <c r="BC2248" s="14"/>
      <c r="BD2248" s="15"/>
      <c r="BE2248" s="15"/>
      <c r="BF2248" s="15"/>
      <c r="BG2248" s="15"/>
      <c r="BH2248" s="15"/>
      <c r="BI2248" s="15"/>
      <c r="BJ2248" s="15"/>
      <c r="BK2248" s="15"/>
      <c r="BL2248" s="15"/>
      <c r="BM2248" s="15"/>
      <c r="BN2248" s="15"/>
      <c r="BO2248" s="15"/>
      <c r="BP2248" s="15"/>
      <c r="BQ2248" s="15"/>
      <c r="BR2248" s="15"/>
      <c r="BS2248" s="15"/>
      <c r="BT2248" s="15"/>
      <c r="BU2248" s="15"/>
      <c r="BV2248" s="15"/>
      <c r="BW2248" s="15"/>
      <c r="BX2248" s="15"/>
      <c r="BY2248" s="15"/>
      <c r="BZ2248" s="15"/>
      <c r="CA2248" s="15"/>
      <c r="CB2248" s="15"/>
      <c r="CC2248" s="15"/>
      <c r="CD2248" s="15"/>
      <c r="CE2248" s="15"/>
      <c r="CF2248" s="15"/>
      <c r="CG2248" s="15"/>
      <c r="CH2248" s="15"/>
      <c r="CI2248" s="15"/>
      <c r="CJ2248" s="15"/>
      <c r="CK2248" s="15"/>
      <c r="CL2248" s="15"/>
      <c r="CM2248" s="15"/>
      <c r="CN2248" s="15"/>
      <c r="CO2248" s="15"/>
      <c r="CP2248" s="15"/>
      <c r="CQ2248" s="15"/>
      <c r="CR2248" s="15"/>
      <c r="CS2248" s="15"/>
      <c r="CT2248" s="15"/>
      <c r="CU2248" s="15"/>
      <c r="CV2248" s="15"/>
      <c r="CW2248" s="15"/>
      <c r="CX2248" s="15"/>
      <c r="CY2248" s="15"/>
      <c r="CZ2248" s="15"/>
      <c r="DA2248" s="15"/>
      <c r="DB2248" s="15"/>
      <c r="DC2248" s="15"/>
      <c r="DD2248" s="15"/>
      <c r="DE2248" s="15"/>
      <c r="DF2248" s="15"/>
      <c r="DG2248" s="15"/>
      <c r="DH2248" s="15"/>
      <c r="DI2248" s="15"/>
      <c r="DJ2248" s="15"/>
      <c r="DK2248" s="15"/>
      <c r="DL2248" s="15"/>
      <c r="DM2248" s="13"/>
      <c r="DN2248" s="15"/>
      <c r="DO2248" s="15"/>
      <c r="DP2248" s="15"/>
      <c r="DQ2248" s="15"/>
      <c r="DR2248" s="15"/>
      <c r="DS2248" s="15"/>
      <c r="DT2248" s="15"/>
      <c r="DU2248" s="15"/>
      <c r="DV2248" s="15"/>
      <c r="DW2248" s="15"/>
      <c r="DX2248" s="15"/>
      <c r="DY2248" s="15"/>
      <c r="DZ2248" s="15"/>
      <c r="EA2248" s="15"/>
      <c r="EB2248" s="15"/>
      <c r="EC2248" s="15"/>
      <c r="ED2248" s="15"/>
    </row>
    <row r="2249" spans="1:134" x14ac:dyDescent="0.3">
      <c r="A2249" s="12"/>
      <c r="B2249" s="12"/>
      <c r="C2249" s="12"/>
      <c r="D2249" s="12"/>
      <c r="E2249" s="12"/>
      <c r="F2249" s="12"/>
      <c r="G2249" s="12"/>
      <c r="H2249" s="12"/>
      <c r="I2249" s="12"/>
      <c r="J2249" s="12"/>
      <c r="K2249" s="12"/>
      <c r="L2249" s="12"/>
      <c r="M2249" s="12"/>
      <c r="N2249" s="12"/>
      <c r="O2249" s="12"/>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3"/>
      <c r="AK2249" s="12"/>
      <c r="AL2249" s="12"/>
      <c r="AM2249" s="14"/>
      <c r="AN2249" s="12"/>
      <c r="AO2249" s="12"/>
      <c r="AP2249" s="12"/>
      <c r="AQ2249" s="143"/>
      <c r="AR2249" s="12"/>
      <c r="AS2249" s="12"/>
      <c r="AT2249" s="12"/>
      <c r="AU2249" s="12"/>
      <c r="AV2249" s="12"/>
      <c r="AW2249" s="12"/>
      <c r="AX2249" s="12"/>
      <c r="AY2249" s="12"/>
      <c r="AZ2249" s="12"/>
      <c r="BA2249" s="12"/>
      <c r="BB2249" s="14"/>
      <c r="BC2249" s="14"/>
      <c r="BD2249" s="15"/>
      <c r="BE2249" s="15"/>
      <c r="BF2249" s="15"/>
      <c r="BG2249" s="15"/>
      <c r="BH2249" s="15"/>
      <c r="BI2249" s="15"/>
      <c r="BJ2249" s="15"/>
      <c r="BK2249" s="15"/>
      <c r="BL2249" s="15"/>
      <c r="BM2249" s="15"/>
      <c r="BN2249" s="15"/>
      <c r="BO2249" s="15"/>
      <c r="BP2249" s="15"/>
      <c r="BQ2249" s="15"/>
      <c r="BR2249" s="15"/>
      <c r="BS2249" s="15"/>
      <c r="BT2249" s="15"/>
      <c r="BU2249" s="15"/>
      <c r="BV2249" s="15"/>
      <c r="BW2249" s="15"/>
      <c r="BX2249" s="15"/>
      <c r="BY2249" s="15"/>
      <c r="BZ2249" s="15"/>
      <c r="CA2249" s="15"/>
      <c r="CB2249" s="15"/>
      <c r="CC2249" s="15"/>
      <c r="CD2249" s="15"/>
      <c r="CE2249" s="15"/>
      <c r="CF2249" s="15"/>
      <c r="CG2249" s="15"/>
      <c r="CH2249" s="15"/>
      <c r="CI2249" s="15"/>
      <c r="CJ2249" s="15"/>
      <c r="CK2249" s="15"/>
      <c r="CL2249" s="15"/>
      <c r="CM2249" s="15"/>
      <c r="CN2249" s="15"/>
      <c r="CO2249" s="15"/>
      <c r="CP2249" s="15"/>
      <c r="CQ2249" s="15"/>
      <c r="CR2249" s="15"/>
      <c r="CS2249" s="15"/>
      <c r="CT2249" s="15"/>
      <c r="CU2249" s="15"/>
      <c r="CV2249" s="15"/>
      <c r="CW2249" s="15"/>
      <c r="CX2249" s="15"/>
      <c r="CY2249" s="15"/>
      <c r="CZ2249" s="15"/>
      <c r="DA2249" s="15"/>
      <c r="DB2249" s="15"/>
      <c r="DC2249" s="15"/>
      <c r="DD2249" s="15"/>
      <c r="DE2249" s="15"/>
      <c r="DF2249" s="15"/>
      <c r="DG2249" s="15"/>
      <c r="DH2249" s="15"/>
      <c r="DI2249" s="15"/>
      <c r="DJ2249" s="15"/>
      <c r="DK2249" s="15"/>
      <c r="DL2249" s="15"/>
      <c r="DM2249" s="13"/>
      <c r="DN2249" s="15"/>
      <c r="DO2249" s="15"/>
      <c r="DP2249" s="15"/>
      <c r="DQ2249" s="15"/>
      <c r="DR2249" s="15"/>
      <c r="DS2249" s="15"/>
      <c r="DT2249" s="15"/>
      <c r="DU2249" s="15"/>
      <c r="DV2249" s="15"/>
      <c r="DW2249" s="15"/>
      <c r="DX2249" s="15"/>
      <c r="DY2249" s="15"/>
      <c r="DZ2249" s="15"/>
      <c r="EA2249" s="15"/>
      <c r="EB2249" s="15"/>
      <c r="EC2249" s="15"/>
      <c r="ED2249" s="15"/>
    </row>
    <row r="2250" spans="1:134" x14ac:dyDescent="0.3">
      <c r="A2250" s="12"/>
      <c r="B2250" s="12"/>
      <c r="C2250" s="12"/>
      <c r="D2250" s="12"/>
      <c r="E2250" s="12"/>
      <c r="F2250" s="12"/>
      <c r="G2250" s="12"/>
      <c r="H2250" s="12"/>
      <c r="I2250" s="12"/>
      <c r="J2250" s="12"/>
      <c r="K2250" s="12"/>
      <c r="L2250" s="12"/>
      <c r="M2250" s="12"/>
      <c r="N2250" s="12"/>
      <c r="O2250" s="12"/>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3"/>
      <c r="AK2250" s="12"/>
      <c r="AL2250" s="12"/>
      <c r="AM2250" s="14"/>
      <c r="AN2250" s="12"/>
      <c r="AO2250" s="12"/>
      <c r="AP2250" s="12"/>
      <c r="AQ2250" s="143"/>
      <c r="AR2250" s="12"/>
      <c r="AS2250" s="12"/>
      <c r="AT2250" s="12"/>
      <c r="AU2250" s="12"/>
      <c r="AV2250" s="12"/>
      <c r="AW2250" s="12"/>
      <c r="AX2250" s="12"/>
      <c r="AY2250" s="12"/>
      <c r="AZ2250" s="12"/>
      <c r="BA2250" s="12"/>
      <c r="BB2250" s="14"/>
      <c r="BC2250" s="14"/>
      <c r="BD2250" s="15"/>
      <c r="BE2250" s="15"/>
      <c r="BF2250" s="15"/>
      <c r="BG2250" s="15"/>
      <c r="BH2250" s="15"/>
      <c r="BI2250" s="15"/>
      <c r="BJ2250" s="15"/>
      <c r="BK2250" s="15"/>
      <c r="BL2250" s="15"/>
      <c r="BM2250" s="15"/>
      <c r="BN2250" s="15"/>
      <c r="BO2250" s="15"/>
      <c r="BP2250" s="15"/>
      <c r="BQ2250" s="15"/>
      <c r="BR2250" s="15"/>
      <c r="BS2250" s="15"/>
      <c r="BT2250" s="15"/>
      <c r="BU2250" s="15"/>
      <c r="BV2250" s="15"/>
      <c r="BW2250" s="15"/>
      <c r="BX2250" s="15"/>
      <c r="BY2250" s="15"/>
      <c r="BZ2250" s="15"/>
      <c r="CA2250" s="15"/>
      <c r="CB2250" s="15"/>
      <c r="CC2250" s="15"/>
      <c r="CD2250" s="15"/>
      <c r="CE2250" s="15"/>
      <c r="CF2250" s="15"/>
      <c r="CG2250" s="15"/>
      <c r="CH2250" s="15"/>
      <c r="CI2250" s="15"/>
      <c r="CJ2250" s="15"/>
      <c r="CK2250" s="15"/>
      <c r="CL2250" s="15"/>
      <c r="CM2250" s="15"/>
      <c r="CN2250" s="15"/>
      <c r="CO2250" s="15"/>
      <c r="CP2250" s="15"/>
      <c r="CQ2250" s="15"/>
      <c r="CR2250" s="15"/>
      <c r="CS2250" s="15"/>
      <c r="CT2250" s="15"/>
      <c r="CU2250" s="15"/>
      <c r="CV2250" s="15"/>
      <c r="CW2250" s="15"/>
      <c r="CX2250" s="15"/>
      <c r="CY2250" s="15"/>
      <c r="CZ2250" s="15"/>
      <c r="DA2250" s="15"/>
      <c r="DB2250" s="15"/>
      <c r="DC2250" s="15"/>
      <c r="DD2250" s="15"/>
      <c r="DE2250" s="15"/>
      <c r="DF2250" s="15"/>
      <c r="DG2250" s="15"/>
      <c r="DH2250" s="15"/>
      <c r="DI2250" s="15"/>
      <c r="DJ2250" s="15"/>
      <c r="DK2250" s="15"/>
      <c r="DL2250" s="15"/>
      <c r="DM2250" s="13"/>
      <c r="DN2250" s="15"/>
      <c r="DO2250" s="15"/>
      <c r="DP2250" s="15"/>
      <c r="DQ2250" s="15"/>
      <c r="DR2250" s="15"/>
      <c r="DS2250" s="15"/>
      <c r="DT2250" s="15"/>
      <c r="DU2250" s="15"/>
      <c r="DV2250" s="15"/>
      <c r="DW2250" s="15"/>
      <c r="DX2250" s="15"/>
      <c r="DY2250" s="15"/>
      <c r="DZ2250" s="15"/>
      <c r="EA2250" s="15"/>
      <c r="EB2250" s="15"/>
      <c r="EC2250" s="15"/>
      <c r="ED2250" s="15"/>
    </row>
    <row r="2251" spans="1:134" x14ac:dyDescent="0.3">
      <c r="A2251" s="12"/>
      <c r="B2251" s="12"/>
      <c r="C2251" s="12"/>
      <c r="D2251" s="12"/>
      <c r="E2251" s="12"/>
      <c r="F2251" s="12"/>
      <c r="G2251" s="12"/>
      <c r="H2251" s="12"/>
      <c r="I2251" s="12"/>
      <c r="J2251" s="12"/>
      <c r="K2251" s="12"/>
      <c r="L2251" s="12"/>
      <c r="M2251" s="12"/>
      <c r="N2251" s="12"/>
      <c r="O2251" s="12"/>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3"/>
      <c r="AK2251" s="12"/>
      <c r="AL2251" s="12"/>
      <c r="AM2251" s="14"/>
      <c r="AN2251" s="12"/>
      <c r="AO2251" s="12"/>
      <c r="AP2251" s="12"/>
      <c r="AQ2251" s="143"/>
      <c r="AR2251" s="12"/>
      <c r="AS2251" s="12"/>
      <c r="AT2251" s="12"/>
      <c r="AU2251" s="12"/>
      <c r="AV2251" s="12"/>
      <c r="AW2251" s="12"/>
      <c r="AX2251" s="12"/>
      <c r="AY2251" s="12"/>
      <c r="AZ2251" s="12"/>
      <c r="BA2251" s="12"/>
      <c r="BB2251" s="14"/>
      <c r="BC2251" s="14"/>
      <c r="BD2251" s="15"/>
      <c r="BE2251" s="15"/>
      <c r="BF2251" s="15"/>
      <c r="BG2251" s="15"/>
      <c r="BH2251" s="15"/>
      <c r="BI2251" s="15"/>
      <c r="BJ2251" s="15"/>
      <c r="BK2251" s="15"/>
      <c r="BL2251" s="15"/>
      <c r="BM2251" s="15"/>
      <c r="BN2251" s="15"/>
      <c r="BO2251" s="15"/>
      <c r="BP2251" s="15"/>
      <c r="BQ2251" s="15"/>
      <c r="BR2251" s="15"/>
      <c r="BS2251" s="15"/>
      <c r="BT2251" s="15"/>
      <c r="BU2251" s="15"/>
      <c r="BV2251" s="15"/>
      <c r="BW2251" s="15"/>
      <c r="BX2251" s="15"/>
      <c r="BY2251" s="15"/>
      <c r="BZ2251" s="15"/>
      <c r="CA2251" s="15"/>
      <c r="CB2251" s="15"/>
      <c r="CC2251" s="15"/>
      <c r="CD2251" s="15"/>
      <c r="CE2251" s="15"/>
      <c r="CF2251" s="15"/>
      <c r="CG2251" s="15"/>
      <c r="CH2251" s="15"/>
      <c r="CI2251" s="15"/>
      <c r="CJ2251" s="15"/>
      <c r="CK2251" s="15"/>
      <c r="CL2251" s="15"/>
      <c r="CM2251" s="15"/>
      <c r="CN2251" s="15"/>
      <c r="CO2251" s="15"/>
      <c r="CP2251" s="15"/>
      <c r="CQ2251" s="15"/>
      <c r="CR2251" s="15"/>
      <c r="CS2251" s="15"/>
      <c r="CT2251" s="15"/>
      <c r="CU2251" s="15"/>
      <c r="CV2251" s="15"/>
      <c r="CW2251" s="15"/>
      <c r="CX2251" s="15"/>
      <c r="CY2251" s="15"/>
      <c r="CZ2251" s="15"/>
      <c r="DA2251" s="15"/>
      <c r="DB2251" s="15"/>
      <c r="DC2251" s="15"/>
      <c r="DD2251" s="15"/>
      <c r="DE2251" s="15"/>
      <c r="DF2251" s="15"/>
      <c r="DG2251" s="15"/>
      <c r="DH2251" s="15"/>
      <c r="DI2251" s="15"/>
      <c r="DJ2251" s="15"/>
      <c r="DK2251" s="15"/>
      <c r="DL2251" s="15"/>
      <c r="DM2251" s="13"/>
      <c r="DN2251" s="15"/>
      <c r="DO2251" s="15"/>
      <c r="DP2251" s="15"/>
      <c r="DQ2251" s="15"/>
      <c r="DR2251" s="15"/>
      <c r="DS2251" s="15"/>
      <c r="DT2251" s="15"/>
      <c r="DU2251" s="15"/>
      <c r="DV2251" s="15"/>
      <c r="DW2251" s="15"/>
      <c r="DX2251" s="15"/>
      <c r="DY2251" s="15"/>
      <c r="DZ2251" s="15"/>
      <c r="EA2251" s="15"/>
      <c r="EB2251" s="15"/>
      <c r="EC2251" s="15"/>
      <c r="ED2251" s="15"/>
    </row>
    <row r="2252" spans="1:134" x14ac:dyDescent="0.3">
      <c r="A2252" s="12"/>
      <c r="B2252" s="12"/>
      <c r="C2252" s="12"/>
      <c r="D2252" s="12"/>
      <c r="E2252" s="12"/>
      <c r="F2252" s="12"/>
      <c r="G2252" s="12"/>
      <c r="H2252" s="12"/>
      <c r="I2252" s="12"/>
      <c r="J2252" s="12"/>
      <c r="K2252" s="12"/>
      <c r="L2252" s="12"/>
      <c r="M2252" s="12"/>
      <c r="N2252" s="12"/>
      <c r="O2252" s="12"/>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3"/>
      <c r="AK2252" s="12"/>
      <c r="AL2252" s="12"/>
      <c r="AM2252" s="14"/>
      <c r="AN2252" s="12"/>
      <c r="AO2252" s="12"/>
      <c r="AP2252" s="12"/>
      <c r="AQ2252" s="143"/>
      <c r="AR2252" s="12"/>
      <c r="AS2252" s="12"/>
      <c r="AT2252" s="12"/>
      <c r="AU2252" s="12"/>
      <c r="AV2252" s="12"/>
      <c r="AW2252" s="12"/>
      <c r="AX2252" s="12"/>
      <c r="AY2252" s="12"/>
      <c r="AZ2252" s="12"/>
      <c r="BA2252" s="12"/>
      <c r="BB2252" s="14"/>
      <c r="BC2252" s="14"/>
      <c r="BD2252" s="15"/>
      <c r="BE2252" s="15"/>
      <c r="BF2252" s="15"/>
      <c r="BG2252" s="15"/>
      <c r="BH2252" s="15"/>
      <c r="BI2252" s="15"/>
      <c r="BJ2252" s="15"/>
      <c r="BK2252" s="15"/>
      <c r="BL2252" s="15"/>
      <c r="BM2252" s="15"/>
      <c r="BN2252" s="15"/>
      <c r="BO2252" s="15"/>
      <c r="BP2252" s="15"/>
      <c r="BQ2252" s="15"/>
      <c r="BR2252" s="15"/>
      <c r="BS2252" s="15"/>
      <c r="BT2252" s="15"/>
      <c r="BU2252" s="15"/>
      <c r="BV2252" s="15"/>
      <c r="BW2252" s="15"/>
      <c r="BX2252" s="15"/>
      <c r="BY2252" s="15"/>
      <c r="BZ2252" s="15"/>
      <c r="CA2252" s="15"/>
      <c r="CB2252" s="15"/>
      <c r="CC2252" s="15"/>
      <c r="CD2252" s="15"/>
      <c r="CE2252" s="15"/>
      <c r="CF2252" s="15"/>
      <c r="CG2252" s="15"/>
      <c r="CH2252" s="15"/>
      <c r="CI2252" s="15"/>
      <c r="CJ2252" s="15"/>
      <c r="CK2252" s="15"/>
      <c r="CL2252" s="15"/>
      <c r="CM2252" s="15"/>
      <c r="CN2252" s="15"/>
      <c r="CO2252" s="15"/>
      <c r="CP2252" s="15"/>
      <c r="CQ2252" s="15"/>
      <c r="CR2252" s="15"/>
      <c r="CS2252" s="15"/>
      <c r="CT2252" s="15"/>
      <c r="CU2252" s="15"/>
      <c r="CV2252" s="15"/>
      <c r="CW2252" s="15"/>
      <c r="CX2252" s="15"/>
      <c r="CY2252" s="15"/>
      <c r="CZ2252" s="15"/>
      <c r="DA2252" s="15"/>
      <c r="DB2252" s="15"/>
      <c r="DC2252" s="15"/>
      <c r="DD2252" s="15"/>
      <c r="DE2252" s="15"/>
      <c r="DF2252" s="15"/>
      <c r="DG2252" s="15"/>
      <c r="DH2252" s="15"/>
      <c r="DI2252" s="15"/>
      <c r="DJ2252" s="15"/>
      <c r="DK2252" s="15"/>
      <c r="DL2252" s="15"/>
      <c r="DM2252" s="13"/>
      <c r="DN2252" s="15"/>
      <c r="DO2252" s="15"/>
      <c r="DP2252" s="15"/>
      <c r="DQ2252" s="15"/>
      <c r="DR2252" s="15"/>
      <c r="DS2252" s="15"/>
      <c r="DT2252" s="15"/>
      <c r="DU2252" s="15"/>
      <c r="DV2252" s="15"/>
      <c r="DW2252" s="15"/>
      <c r="DX2252" s="15"/>
      <c r="DY2252" s="15"/>
      <c r="DZ2252" s="15"/>
      <c r="EA2252" s="15"/>
      <c r="EB2252" s="15"/>
      <c r="EC2252" s="15"/>
      <c r="ED2252" s="15"/>
    </row>
    <row r="2253" spans="1:134" x14ac:dyDescent="0.3">
      <c r="A2253" s="12"/>
      <c r="B2253" s="12"/>
      <c r="C2253" s="12"/>
      <c r="D2253" s="12"/>
      <c r="E2253" s="12"/>
      <c r="F2253" s="12"/>
      <c r="G2253" s="12"/>
      <c r="H2253" s="12"/>
      <c r="I2253" s="12"/>
      <c r="J2253" s="12"/>
      <c r="K2253" s="12"/>
      <c r="L2253" s="12"/>
      <c r="M2253" s="12"/>
      <c r="N2253" s="12"/>
      <c r="O2253" s="12"/>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3"/>
      <c r="AK2253" s="12"/>
      <c r="AL2253" s="12"/>
      <c r="AM2253" s="14"/>
      <c r="AN2253" s="12"/>
      <c r="AO2253" s="12"/>
      <c r="AP2253" s="12"/>
      <c r="AQ2253" s="143"/>
      <c r="AR2253" s="12"/>
      <c r="AS2253" s="12"/>
      <c r="AT2253" s="12"/>
      <c r="AU2253" s="12"/>
      <c r="AV2253" s="12"/>
      <c r="AW2253" s="12"/>
      <c r="AX2253" s="12"/>
      <c r="AY2253" s="12"/>
      <c r="AZ2253" s="12"/>
      <c r="BA2253" s="12"/>
      <c r="BB2253" s="14"/>
      <c r="BC2253" s="14"/>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5"/>
      <c r="CE2253" s="15"/>
      <c r="CF2253" s="15"/>
      <c r="CG2253" s="15"/>
      <c r="CH2253" s="15"/>
      <c r="CI2253" s="15"/>
      <c r="CJ2253" s="15"/>
      <c r="CK2253" s="15"/>
      <c r="CL2253" s="15"/>
      <c r="CM2253" s="15"/>
      <c r="CN2253" s="15"/>
      <c r="CO2253" s="15"/>
      <c r="CP2253" s="15"/>
      <c r="CQ2253" s="15"/>
      <c r="CR2253" s="15"/>
      <c r="CS2253" s="15"/>
      <c r="CT2253" s="15"/>
      <c r="CU2253" s="15"/>
      <c r="CV2253" s="15"/>
      <c r="CW2253" s="15"/>
      <c r="CX2253" s="15"/>
      <c r="CY2253" s="15"/>
      <c r="CZ2253" s="15"/>
      <c r="DA2253" s="15"/>
      <c r="DB2253" s="15"/>
      <c r="DC2253" s="15"/>
      <c r="DD2253" s="15"/>
      <c r="DE2253" s="15"/>
      <c r="DF2253" s="15"/>
      <c r="DG2253" s="15"/>
      <c r="DH2253" s="15"/>
      <c r="DI2253" s="15"/>
      <c r="DJ2253" s="15"/>
      <c r="DK2253" s="15"/>
      <c r="DL2253" s="15"/>
      <c r="DM2253" s="13"/>
      <c r="DN2253" s="15"/>
      <c r="DO2253" s="15"/>
      <c r="DP2253" s="15"/>
      <c r="DQ2253" s="15"/>
      <c r="DR2253" s="15"/>
      <c r="DS2253" s="15"/>
      <c r="DT2253" s="15"/>
      <c r="DU2253" s="15"/>
      <c r="DV2253" s="15"/>
      <c r="DW2253" s="15"/>
      <c r="DX2253" s="15"/>
      <c r="DY2253" s="15"/>
      <c r="DZ2253" s="15"/>
      <c r="EA2253" s="15"/>
      <c r="EB2253" s="15"/>
      <c r="EC2253" s="15"/>
      <c r="ED2253" s="15"/>
    </row>
    <row r="2254" spans="1:134" x14ac:dyDescent="0.3">
      <c r="A2254" s="12"/>
      <c r="B2254" s="12"/>
      <c r="C2254" s="12"/>
      <c r="D2254" s="12"/>
      <c r="E2254" s="12"/>
      <c r="F2254" s="12"/>
      <c r="G2254" s="12"/>
      <c r="H2254" s="12"/>
      <c r="I2254" s="12"/>
      <c r="J2254" s="12"/>
      <c r="K2254" s="12"/>
      <c r="L2254" s="12"/>
      <c r="M2254" s="12"/>
      <c r="N2254" s="12"/>
      <c r="O2254" s="12"/>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3"/>
      <c r="AK2254" s="12"/>
      <c r="AL2254" s="12"/>
      <c r="AM2254" s="14"/>
      <c r="AN2254" s="12"/>
      <c r="AO2254" s="12"/>
      <c r="AP2254" s="12"/>
      <c r="AQ2254" s="143"/>
      <c r="AR2254" s="12"/>
      <c r="AS2254" s="12"/>
      <c r="AT2254" s="12"/>
      <c r="AU2254" s="12"/>
      <c r="AV2254" s="12"/>
      <c r="AW2254" s="12"/>
      <c r="AX2254" s="12"/>
      <c r="AY2254" s="12"/>
      <c r="AZ2254" s="12"/>
      <c r="BA2254" s="12"/>
      <c r="BB2254" s="14"/>
      <c r="BC2254" s="14"/>
      <c r="BD2254" s="15"/>
      <c r="BE2254" s="15"/>
      <c r="BF2254" s="15"/>
      <c r="BG2254" s="15"/>
      <c r="BH2254" s="15"/>
      <c r="BI2254" s="15"/>
      <c r="BJ2254" s="15"/>
      <c r="BK2254" s="15"/>
      <c r="BL2254" s="15"/>
      <c r="BM2254" s="15"/>
      <c r="BN2254" s="15"/>
      <c r="BO2254" s="15"/>
      <c r="BP2254" s="15"/>
      <c r="BQ2254" s="15"/>
      <c r="BR2254" s="15"/>
      <c r="BS2254" s="15"/>
      <c r="BT2254" s="15"/>
      <c r="BU2254" s="15"/>
      <c r="BV2254" s="15"/>
      <c r="BW2254" s="15"/>
      <c r="BX2254" s="15"/>
      <c r="BY2254" s="15"/>
      <c r="BZ2254" s="15"/>
      <c r="CA2254" s="15"/>
      <c r="CB2254" s="15"/>
      <c r="CC2254" s="15"/>
      <c r="CD2254" s="15"/>
      <c r="CE2254" s="15"/>
      <c r="CF2254" s="15"/>
      <c r="CG2254" s="15"/>
      <c r="CH2254" s="15"/>
      <c r="CI2254" s="15"/>
      <c r="CJ2254" s="15"/>
      <c r="CK2254" s="15"/>
      <c r="CL2254" s="15"/>
      <c r="CM2254" s="15"/>
      <c r="CN2254" s="15"/>
      <c r="CO2254" s="15"/>
      <c r="CP2254" s="15"/>
      <c r="CQ2254" s="15"/>
      <c r="CR2254" s="15"/>
      <c r="CS2254" s="15"/>
      <c r="CT2254" s="15"/>
      <c r="CU2254" s="15"/>
      <c r="CV2254" s="15"/>
      <c r="CW2254" s="15"/>
      <c r="CX2254" s="15"/>
      <c r="CY2254" s="15"/>
      <c r="CZ2254" s="15"/>
      <c r="DA2254" s="15"/>
      <c r="DB2254" s="15"/>
      <c r="DC2254" s="15"/>
      <c r="DD2254" s="15"/>
      <c r="DE2254" s="15"/>
      <c r="DF2254" s="15"/>
      <c r="DG2254" s="15"/>
      <c r="DH2254" s="15"/>
      <c r="DI2254" s="15"/>
      <c r="DJ2254" s="15"/>
      <c r="DK2254" s="15"/>
      <c r="DL2254" s="15"/>
      <c r="DM2254" s="13"/>
      <c r="DN2254" s="15"/>
      <c r="DO2254" s="15"/>
      <c r="DP2254" s="15"/>
      <c r="DQ2254" s="15"/>
      <c r="DR2254" s="15"/>
      <c r="DS2254" s="15"/>
      <c r="DT2254" s="15"/>
      <c r="DU2254" s="15"/>
      <c r="DV2254" s="15"/>
      <c r="DW2254" s="15"/>
      <c r="DX2254" s="15"/>
      <c r="DY2254" s="15"/>
      <c r="DZ2254" s="15"/>
      <c r="EA2254" s="15"/>
      <c r="EB2254" s="15"/>
      <c r="EC2254" s="15"/>
      <c r="ED2254" s="15"/>
    </row>
    <row r="2255" spans="1:134" x14ac:dyDescent="0.3">
      <c r="A2255" s="12"/>
      <c r="B2255" s="12"/>
      <c r="C2255" s="12"/>
      <c r="D2255" s="12"/>
      <c r="E2255" s="12"/>
      <c r="F2255" s="12"/>
      <c r="G2255" s="12"/>
      <c r="H2255" s="12"/>
      <c r="I2255" s="12"/>
      <c r="J2255" s="12"/>
      <c r="K2255" s="12"/>
      <c r="L2255" s="12"/>
      <c r="M2255" s="12"/>
      <c r="N2255" s="12"/>
      <c r="O2255" s="12"/>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3"/>
      <c r="AK2255" s="12"/>
      <c r="AL2255" s="12"/>
      <c r="AM2255" s="14"/>
      <c r="AN2255" s="12"/>
      <c r="AO2255" s="12"/>
      <c r="AP2255" s="12"/>
      <c r="AQ2255" s="143"/>
      <c r="AR2255" s="12"/>
      <c r="AS2255" s="12"/>
      <c r="AT2255" s="12"/>
      <c r="AU2255" s="12"/>
      <c r="AV2255" s="12"/>
      <c r="AW2255" s="12"/>
      <c r="AX2255" s="12"/>
      <c r="AY2255" s="12"/>
      <c r="AZ2255" s="12"/>
      <c r="BA2255" s="12"/>
      <c r="BB2255" s="14"/>
      <c r="BC2255" s="14"/>
      <c r="BD2255" s="15"/>
      <c r="BE2255" s="15"/>
      <c r="BF2255" s="15"/>
      <c r="BG2255" s="15"/>
      <c r="BH2255" s="15"/>
      <c r="BI2255" s="15"/>
      <c r="BJ2255" s="15"/>
      <c r="BK2255" s="15"/>
      <c r="BL2255" s="15"/>
      <c r="BM2255" s="15"/>
      <c r="BN2255" s="15"/>
      <c r="BO2255" s="15"/>
      <c r="BP2255" s="15"/>
      <c r="BQ2255" s="15"/>
      <c r="BR2255" s="15"/>
      <c r="BS2255" s="15"/>
      <c r="BT2255" s="15"/>
      <c r="BU2255" s="15"/>
      <c r="BV2255" s="15"/>
      <c r="BW2255" s="15"/>
      <c r="BX2255" s="15"/>
      <c r="BY2255" s="15"/>
      <c r="BZ2255" s="15"/>
      <c r="CA2255" s="15"/>
      <c r="CB2255" s="15"/>
      <c r="CC2255" s="15"/>
      <c r="CD2255" s="15"/>
      <c r="CE2255" s="15"/>
      <c r="CF2255" s="15"/>
      <c r="CG2255" s="15"/>
      <c r="CH2255" s="15"/>
      <c r="CI2255" s="15"/>
      <c r="CJ2255" s="15"/>
      <c r="CK2255" s="15"/>
      <c r="CL2255" s="15"/>
      <c r="CM2255" s="15"/>
      <c r="CN2255" s="15"/>
      <c r="CO2255" s="15"/>
      <c r="CP2255" s="15"/>
      <c r="CQ2255" s="15"/>
      <c r="CR2255" s="15"/>
      <c r="CS2255" s="15"/>
      <c r="CT2255" s="15"/>
      <c r="CU2255" s="15"/>
      <c r="CV2255" s="15"/>
      <c r="CW2255" s="15"/>
      <c r="CX2255" s="15"/>
      <c r="CY2255" s="15"/>
      <c r="CZ2255" s="15"/>
      <c r="DA2255" s="15"/>
      <c r="DB2255" s="15"/>
      <c r="DC2255" s="15"/>
      <c r="DD2255" s="15"/>
      <c r="DE2255" s="15"/>
      <c r="DF2255" s="15"/>
      <c r="DG2255" s="15"/>
      <c r="DH2255" s="15"/>
      <c r="DI2255" s="15"/>
      <c r="DJ2255" s="15"/>
      <c r="DK2255" s="15"/>
      <c r="DL2255" s="15"/>
      <c r="DM2255" s="13"/>
      <c r="DN2255" s="15"/>
      <c r="DO2255" s="15"/>
      <c r="DP2255" s="15"/>
      <c r="DQ2255" s="15"/>
      <c r="DR2255" s="15"/>
      <c r="DS2255" s="15"/>
      <c r="DT2255" s="15"/>
      <c r="DU2255" s="15"/>
      <c r="DV2255" s="15"/>
      <c r="DW2255" s="15"/>
      <c r="DX2255" s="15"/>
      <c r="DY2255" s="15"/>
      <c r="DZ2255" s="15"/>
      <c r="EA2255" s="15"/>
      <c r="EB2255" s="15"/>
      <c r="EC2255" s="15"/>
      <c r="ED2255" s="15"/>
    </row>
    <row r="2256" spans="1:134" x14ac:dyDescent="0.3">
      <c r="A2256" s="12"/>
      <c r="B2256" s="12"/>
      <c r="C2256" s="12"/>
      <c r="D2256" s="12"/>
      <c r="E2256" s="12"/>
      <c r="F2256" s="12"/>
      <c r="G2256" s="12"/>
      <c r="H2256" s="12"/>
      <c r="I2256" s="12"/>
      <c r="J2256" s="12"/>
      <c r="K2256" s="12"/>
      <c r="L2256" s="12"/>
      <c r="M2256" s="12"/>
      <c r="N2256" s="12"/>
      <c r="O2256" s="12"/>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3"/>
      <c r="AK2256" s="12"/>
      <c r="AL2256" s="12"/>
      <c r="AM2256" s="14"/>
      <c r="AN2256" s="12"/>
      <c r="AO2256" s="12"/>
      <c r="AP2256" s="12"/>
      <c r="AQ2256" s="143"/>
      <c r="AR2256" s="12"/>
      <c r="AS2256" s="12"/>
      <c r="AT2256" s="12"/>
      <c r="AU2256" s="12"/>
      <c r="AV2256" s="12"/>
      <c r="AW2256" s="12"/>
      <c r="AX2256" s="12"/>
      <c r="AY2256" s="12"/>
      <c r="AZ2256" s="12"/>
      <c r="BA2256" s="12"/>
      <c r="BB2256" s="14"/>
      <c r="BC2256" s="14"/>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5"/>
      <c r="CE2256" s="15"/>
      <c r="CF2256" s="15"/>
      <c r="CG2256" s="15"/>
      <c r="CH2256" s="15"/>
      <c r="CI2256" s="15"/>
      <c r="CJ2256" s="15"/>
      <c r="CK2256" s="15"/>
      <c r="CL2256" s="15"/>
      <c r="CM2256" s="15"/>
      <c r="CN2256" s="15"/>
      <c r="CO2256" s="15"/>
      <c r="CP2256" s="15"/>
      <c r="CQ2256" s="15"/>
      <c r="CR2256" s="15"/>
      <c r="CS2256" s="15"/>
      <c r="CT2256" s="15"/>
      <c r="CU2256" s="15"/>
      <c r="CV2256" s="15"/>
      <c r="CW2256" s="15"/>
      <c r="CX2256" s="15"/>
      <c r="CY2256" s="15"/>
      <c r="CZ2256" s="15"/>
      <c r="DA2256" s="15"/>
      <c r="DB2256" s="15"/>
      <c r="DC2256" s="15"/>
      <c r="DD2256" s="15"/>
      <c r="DE2256" s="15"/>
      <c r="DF2256" s="15"/>
      <c r="DG2256" s="15"/>
      <c r="DH2256" s="15"/>
      <c r="DI2256" s="15"/>
      <c r="DJ2256" s="15"/>
      <c r="DK2256" s="15"/>
      <c r="DL2256" s="15"/>
      <c r="DM2256" s="13"/>
      <c r="DN2256" s="15"/>
      <c r="DO2256" s="15"/>
      <c r="DP2256" s="15"/>
      <c r="DQ2256" s="15"/>
      <c r="DR2256" s="15"/>
      <c r="DS2256" s="15"/>
      <c r="DT2256" s="15"/>
      <c r="DU2256" s="15"/>
      <c r="DV2256" s="15"/>
      <c r="DW2256" s="15"/>
      <c r="DX2256" s="15"/>
      <c r="DY2256" s="15"/>
      <c r="DZ2256" s="15"/>
      <c r="EA2256" s="15"/>
      <c r="EB2256" s="15"/>
      <c r="EC2256" s="15"/>
      <c r="ED2256" s="15"/>
    </row>
    <row r="2257" spans="1:134" x14ac:dyDescent="0.3">
      <c r="A2257" s="12"/>
      <c r="B2257" s="12"/>
      <c r="C2257" s="12"/>
      <c r="D2257" s="12"/>
      <c r="E2257" s="12"/>
      <c r="F2257" s="12"/>
      <c r="G2257" s="12"/>
      <c r="H2257" s="12"/>
      <c r="I2257" s="12"/>
      <c r="J2257" s="12"/>
      <c r="K2257" s="12"/>
      <c r="L2257" s="12"/>
      <c r="M2257" s="12"/>
      <c r="N2257" s="12"/>
      <c r="O2257" s="12"/>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3"/>
      <c r="AK2257" s="12"/>
      <c r="AL2257" s="12"/>
      <c r="AM2257" s="14"/>
      <c r="AN2257" s="12"/>
      <c r="AO2257" s="12"/>
      <c r="AP2257" s="12"/>
      <c r="AQ2257" s="143"/>
      <c r="AR2257" s="12"/>
      <c r="AS2257" s="12"/>
      <c r="AT2257" s="12"/>
      <c r="AU2257" s="12"/>
      <c r="AV2257" s="12"/>
      <c r="AW2257" s="12"/>
      <c r="AX2257" s="12"/>
      <c r="AY2257" s="12"/>
      <c r="AZ2257" s="12"/>
      <c r="BA2257" s="12"/>
      <c r="BB2257" s="14"/>
      <c r="BC2257" s="14"/>
      <c r="BD2257" s="15"/>
      <c r="BE2257" s="15"/>
      <c r="BF2257" s="15"/>
      <c r="BG2257" s="15"/>
      <c r="BH2257" s="15"/>
      <c r="BI2257" s="15"/>
      <c r="BJ2257" s="15"/>
      <c r="BK2257" s="15"/>
      <c r="BL2257" s="15"/>
      <c r="BM2257" s="15"/>
      <c r="BN2257" s="15"/>
      <c r="BO2257" s="15"/>
      <c r="BP2257" s="15"/>
      <c r="BQ2257" s="15"/>
      <c r="BR2257" s="15"/>
      <c r="BS2257" s="15"/>
      <c r="BT2257" s="15"/>
      <c r="BU2257" s="15"/>
      <c r="BV2257" s="15"/>
      <c r="BW2257" s="15"/>
      <c r="BX2257" s="15"/>
      <c r="BY2257" s="15"/>
      <c r="BZ2257" s="15"/>
      <c r="CA2257" s="15"/>
      <c r="CB2257" s="15"/>
      <c r="CC2257" s="15"/>
      <c r="CD2257" s="15"/>
      <c r="CE2257" s="15"/>
      <c r="CF2257" s="15"/>
      <c r="CG2257" s="15"/>
      <c r="CH2257" s="15"/>
      <c r="CI2257" s="15"/>
      <c r="CJ2257" s="15"/>
      <c r="CK2257" s="15"/>
      <c r="CL2257" s="15"/>
      <c r="CM2257" s="15"/>
      <c r="CN2257" s="15"/>
      <c r="CO2257" s="15"/>
      <c r="CP2257" s="15"/>
      <c r="CQ2257" s="15"/>
      <c r="CR2257" s="15"/>
      <c r="CS2257" s="15"/>
      <c r="CT2257" s="15"/>
      <c r="CU2257" s="15"/>
      <c r="CV2257" s="15"/>
      <c r="CW2257" s="15"/>
      <c r="CX2257" s="15"/>
      <c r="CY2257" s="15"/>
      <c r="CZ2257" s="15"/>
      <c r="DA2257" s="15"/>
      <c r="DB2257" s="15"/>
      <c r="DC2257" s="15"/>
      <c r="DD2257" s="15"/>
      <c r="DE2257" s="15"/>
      <c r="DF2257" s="15"/>
      <c r="DG2257" s="15"/>
      <c r="DH2257" s="15"/>
      <c r="DI2257" s="15"/>
      <c r="DJ2257" s="15"/>
      <c r="DK2257" s="15"/>
      <c r="DL2257" s="15"/>
      <c r="DM2257" s="13"/>
      <c r="DN2257" s="15"/>
      <c r="DO2257" s="15"/>
      <c r="DP2257" s="15"/>
      <c r="DQ2257" s="15"/>
      <c r="DR2257" s="15"/>
      <c r="DS2257" s="15"/>
      <c r="DT2257" s="15"/>
      <c r="DU2257" s="15"/>
      <c r="DV2257" s="15"/>
      <c r="DW2257" s="15"/>
      <c r="DX2257" s="15"/>
      <c r="DY2257" s="15"/>
      <c r="DZ2257" s="15"/>
      <c r="EA2257" s="15"/>
      <c r="EB2257" s="15"/>
      <c r="EC2257" s="15"/>
      <c r="ED2257" s="15"/>
    </row>
    <row r="2258" spans="1:134" x14ac:dyDescent="0.3">
      <c r="A2258" s="12"/>
      <c r="B2258" s="12"/>
      <c r="C2258" s="12"/>
      <c r="D2258" s="12"/>
      <c r="E2258" s="12"/>
      <c r="F2258" s="12"/>
      <c r="G2258" s="12"/>
      <c r="H2258" s="12"/>
      <c r="I2258" s="12"/>
      <c r="J2258" s="12"/>
      <c r="K2258" s="12"/>
      <c r="L2258" s="12"/>
      <c r="M2258" s="12"/>
      <c r="N2258" s="12"/>
      <c r="O2258" s="12"/>
      <c r="P2258" s="12"/>
      <c r="Q2258" s="12"/>
      <c r="R2258" s="12"/>
      <c r="S2258" s="12"/>
      <c r="T2258" s="12"/>
      <c r="U2258" s="12"/>
      <c r="V2258" s="12"/>
      <c r="W2258" s="12"/>
      <c r="X2258" s="12"/>
      <c r="Y2258" s="12"/>
      <c r="Z2258" s="12"/>
      <c r="AA2258" s="12"/>
      <c r="AB2258" s="12"/>
      <c r="AC2258" s="12"/>
      <c r="AD2258" s="12"/>
      <c r="AE2258" s="12"/>
      <c r="AF2258" s="12"/>
      <c r="AG2258" s="12"/>
      <c r="AH2258" s="12"/>
      <c r="AI2258" s="12"/>
      <c r="AJ2258" s="13"/>
      <c r="AK2258" s="12"/>
      <c r="AL2258" s="12"/>
      <c r="AM2258" s="14"/>
      <c r="AN2258" s="12"/>
      <c r="AO2258" s="12"/>
      <c r="AP2258" s="12"/>
      <c r="AQ2258" s="143"/>
      <c r="AR2258" s="12"/>
      <c r="AS2258" s="12"/>
      <c r="AT2258" s="12"/>
      <c r="AU2258" s="12"/>
      <c r="AV2258" s="12"/>
      <c r="AW2258" s="12"/>
      <c r="AX2258" s="12"/>
      <c r="AY2258" s="12"/>
      <c r="AZ2258" s="12"/>
      <c r="BA2258" s="12"/>
      <c r="BB2258" s="14"/>
      <c r="BC2258" s="14"/>
      <c r="BD2258" s="15"/>
      <c r="BE2258" s="15"/>
      <c r="BF2258" s="15"/>
      <c r="BG2258" s="15"/>
      <c r="BH2258" s="15"/>
      <c r="BI2258" s="15"/>
      <c r="BJ2258" s="15"/>
      <c r="BK2258" s="15"/>
      <c r="BL2258" s="15"/>
      <c r="BM2258" s="15"/>
      <c r="BN2258" s="15"/>
      <c r="BO2258" s="15"/>
      <c r="BP2258" s="15"/>
      <c r="BQ2258" s="15"/>
      <c r="BR2258" s="15"/>
      <c r="BS2258" s="15"/>
      <c r="BT2258" s="15"/>
      <c r="BU2258" s="15"/>
      <c r="BV2258" s="15"/>
      <c r="BW2258" s="15"/>
      <c r="BX2258" s="15"/>
      <c r="BY2258" s="15"/>
      <c r="BZ2258" s="15"/>
      <c r="CA2258" s="15"/>
      <c r="CB2258" s="15"/>
      <c r="CC2258" s="15"/>
      <c r="CD2258" s="15"/>
      <c r="CE2258" s="15"/>
      <c r="CF2258" s="15"/>
      <c r="CG2258" s="15"/>
      <c r="CH2258" s="15"/>
      <c r="CI2258" s="15"/>
      <c r="CJ2258" s="15"/>
      <c r="CK2258" s="15"/>
      <c r="CL2258" s="15"/>
      <c r="CM2258" s="15"/>
      <c r="CN2258" s="15"/>
      <c r="CO2258" s="15"/>
      <c r="CP2258" s="15"/>
      <c r="CQ2258" s="15"/>
      <c r="CR2258" s="15"/>
      <c r="CS2258" s="15"/>
      <c r="CT2258" s="15"/>
      <c r="CU2258" s="15"/>
      <c r="CV2258" s="15"/>
      <c r="CW2258" s="15"/>
      <c r="CX2258" s="15"/>
      <c r="CY2258" s="15"/>
      <c r="CZ2258" s="15"/>
      <c r="DA2258" s="15"/>
      <c r="DB2258" s="15"/>
      <c r="DC2258" s="15"/>
      <c r="DD2258" s="15"/>
      <c r="DE2258" s="15"/>
      <c r="DF2258" s="15"/>
      <c r="DG2258" s="15"/>
      <c r="DH2258" s="15"/>
      <c r="DI2258" s="15"/>
      <c r="DJ2258" s="15"/>
      <c r="DK2258" s="15"/>
      <c r="DL2258" s="15"/>
      <c r="DM2258" s="13"/>
      <c r="DN2258" s="15"/>
      <c r="DO2258" s="15"/>
      <c r="DP2258" s="15"/>
      <c r="DQ2258" s="15"/>
      <c r="DR2258" s="15"/>
      <c r="DS2258" s="15"/>
      <c r="DT2258" s="15"/>
      <c r="DU2258" s="15"/>
      <c r="DV2258" s="15"/>
      <c r="DW2258" s="15"/>
      <c r="DX2258" s="15"/>
      <c r="DY2258" s="15"/>
      <c r="DZ2258" s="15"/>
      <c r="EA2258" s="15"/>
      <c r="EB2258" s="15"/>
      <c r="EC2258" s="15"/>
      <c r="ED2258" s="15"/>
    </row>
    <row r="2259" spans="1:134" x14ac:dyDescent="0.3">
      <c r="A2259" s="12"/>
      <c r="B2259" s="12"/>
      <c r="C2259" s="12"/>
      <c r="D2259" s="12"/>
      <c r="E2259" s="12"/>
      <c r="F2259" s="12"/>
      <c r="G2259" s="12"/>
      <c r="H2259" s="12"/>
      <c r="I2259" s="12"/>
      <c r="J2259" s="12"/>
      <c r="K2259" s="12"/>
      <c r="L2259" s="12"/>
      <c r="M2259" s="12"/>
      <c r="N2259" s="12"/>
      <c r="O2259" s="12"/>
      <c r="P2259" s="12"/>
      <c r="Q2259" s="12"/>
      <c r="R2259" s="12"/>
      <c r="S2259" s="12"/>
      <c r="T2259" s="12"/>
      <c r="U2259" s="12"/>
      <c r="V2259" s="12"/>
      <c r="W2259" s="12"/>
      <c r="X2259" s="12"/>
      <c r="Y2259" s="12"/>
      <c r="Z2259" s="12"/>
      <c r="AA2259" s="12"/>
      <c r="AB2259" s="12"/>
      <c r="AC2259" s="12"/>
      <c r="AD2259" s="12"/>
      <c r="AE2259" s="12"/>
      <c r="AF2259" s="12"/>
      <c r="AG2259" s="12"/>
      <c r="AH2259" s="12"/>
      <c r="AI2259" s="12"/>
      <c r="AJ2259" s="13"/>
      <c r="AK2259" s="12"/>
      <c r="AL2259" s="12"/>
      <c r="AM2259" s="14"/>
      <c r="AN2259" s="12"/>
      <c r="AO2259" s="12"/>
      <c r="AP2259" s="12"/>
      <c r="AQ2259" s="143"/>
      <c r="AR2259" s="12"/>
      <c r="AS2259" s="12"/>
      <c r="AT2259" s="12"/>
      <c r="AU2259" s="12"/>
      <c r="AV2259" s="12"/>
      <c r="AW2259" s="12"/>
      <c r="AX2259" s="12"/>
      <c r="AY2259" s="12"/>
      <c r="AZ2259" s="12"/>
      <c r="BA2259" s="12"/>
      <c r="BB2259" s="14"/>
      <c r="BC2259" s="14"/>
      <c r="BD2259" s="15"/>
      <c r="BE2259" s="15"/>
      <c r="BF2259" s="15"/>
      <c r="BG2259" s="15"/>
      <c r="BH2259" s="15"/>
      <c r="BI2259" s="15"/>
      <c r="BJ2259" s="15"/>
      <c r="BK2259" s="15"/>
      <c r="BL2259" s="15"/>
      <c r="BM2259" s="15"/>
      <c r="BN2259" s="15"/>
      <c r="BO2259" s="15"/>
      <c r="BP2259" s="15"/>
      <c r="BQ2259" s="15"/>
      <c r="BR2259" s="15"/>
      <c r="BS2259" s="15"/>
      <c r="BT2259" s="15"/>
      <c r="BU2259" s="15"/>
      <c r="BV2259" s="15"/>
      <c r="BW2259" s="15"/>
      <c r="BX2259" s="15"/>
      <c r="BY2259" s="15"/>
      <c r="BZ2259" s="15"/>
      <c r="CA2259" s="15"/>
      <c r="CB2259" s="15"/>
      <c r="CC2259" s="15"/>
      <c r="CD2259" s="15"/>
      <c r="CE2259" s="15"/>
      <c r="CF2259" s="15"/>
      <c r="CG2259" s="15"/>
      <c r="CH2259" s="15"/>
      <c r="CI2259" s="15"/>
      <c r="CJ2259" s="15"/>
      <c r="CK2259" s="15"/>
      <c r="CL2259" s="15"/>
      <c r="CM2259" s="15"/>
      <c r="CN2259" s="15"/>
      <c r="CO2259" s="15"/>
      <c r="CP2259" s="15"/>
      <c r="CQ2259" s="15"/>
      <c r="CR2259" s="15"/>
      <c r="CS2259" s="15"/>
      <c r="CT2259" s="15"/>
      <c r="CU2259" s="15"/>
      <c r="CV2259" s="15"/>
      <c r="CW2259" s="15"/>
      <c r="CX2259" s="15"/>
      <c r="CY2259" s="15"/>
      <c r="CZ2259" s="15"/>
      <c r="DA2259" s="15"/>
      <c r="DB2259" s="15"/>
      <c r="DC2259" s="15"/>
      <c r="DD2259" s="15"/>
      <c r="DE2259" s="15"/>
      <c r="DF2259" s="15"/>
      <c r="DG2259" s="15"/>
      <c r="DH2259" s="15"/>
      <c r="DI2259" s="15"/>
      <c r="DJ2259" s="15"/>
      <c r="DK2259" s="15"/>
      <c r="DL2259" s="15"/>
      <c r="DM2259" s="13"/>
      <c r="DN2259" s="15"/>
      <c r="DO2259" s="15"/>
      <c r="DP2259" s="15"/>
      <c r="DQ2259" s="15"/>
      <c r="DR2259" s="15"/>
      <c r="DS2259" s="15"/>
      <c r="DT2259" s="15"/>
      <c r="DU2259" s="15"/>
      <c r="DV2259" s="15"/>
      <c r="DW2259" s="15"/>
      <c r="DX2259" s="15"/>
      <c r="DY2259" s="15"/>
      <c r="DZ2259" s="15"/>
      <c r="EA2259" s="15"/>
      <c r="EB2259" s="15"/>
      <c r="EC2259" s="15"/>
      <c r="ED2259" s="15"/>
    </row>
    <row r="2260" spans="1:134" x14ac:dyDescent="0.3">
      <c r="A2260" s="12"/>
      <c r="B2260" s="12"/>
      <c r="C2260" s="12"/>
      <c r="D2260" s="12"/>
      <c r="E2260" s="12"/>
      <c r="F2260" s="12"/>
      <c r="G2260" s="12"/>
      <c r="H2260" s="12"/>
      <c r="I2260" s="12"/>
      <c r="J2260" s="12"/>
      <c r="K2260" s="12"/>
      <c r="L2260" s="12"/>
      <c r="M2260" s="12"/>
      <c r="N2260" s="12"/>
      <c r="O2260" s="12"/>
      <c r="P2260" s="12"/>
      <c r="Q2260" s="12"/>
      <c r="R2260" s="12"/>
      <c r="S2260" s="12"/>
      <c r="T2260" s="12"/>
      <c r="U2260" s="12"/>
      <c r="V2260" s="12"/>
      <c r="W2260" s="12"/>
      <c r="X2260" s="12"/>
      <c r="Y2260" s="12"/>
      <c r="Z2260" s="12"/>
      <c r="AA2260" s="12"/>
      <c r="AB2260" s="12"/>
      <c r="AC2260" s="12"/>
      <c r="AD2260" s="12"/>
      <c r="AE2260" s="12"/>
      <c r="AF2260" s="12"/>
      <c r="AG2260" s="12"/>
      <c r="AH2260" s="12"/>
      <c r="AI2260" s="12"/>
      <c r="AJ2260" s="13"/>
      <c r="AK2260" s="12"/>
      <c r="AL2260" s="12"/>
      <c r="AM2260" s="14"/>
      <c r="AN2260" s="12"/>
      <c r="AO2260" s="12"/>
      <c r="AP2260" s="12"/>
      <c r="AQ2260" s="143"/>
      <c r="AR2260" s="12"/>
      <c r="AS2260" s="12"/>
      <c r="AT2260" s="12"/>
      <c r="AU2260" s="12"/>
      <c r="AV2260" s="12"/>
      <c r="AW2260" s="12"/>
      <c r="AX2260" s="12"/>
      <c r="AY2260" s="12"/>
      <c r="AZ2260" s="12"/>
      <c r="BA2260" s="12"/>
      <c r="BB2260" s="14"/>
      <c r="BC2260" s="14"/>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5"/>
      <c r="CE2260" s="15"/>
      <c r="CF2260" s="15"/>
      <c r="CG2260" s="15"/>
      <c r="CH2260" s="15"/>
      <c r="CI2260" s="15"/>
      <c r="CJ2260" s="15"/>
      <c r="CK2260" s="15"/>
      <c r="CL2260" s="15"/>
      <c r="CM2260" s="15"/>
      <c r="CN2260" s="15"/>
      <c r="CO2260" s="15"/>
      <c r="CP2260" s="15"/>
      <c r="CQ2260" s="15"/>
      <c r="CR2260" s="15"/>
      <c r="CS2260" s="15"/>
      <c r="CT2260" s="15"/>
      <c r="CU2260" s="15"/>
      <c r="CV2260" s="15"/>
      <c r="CW2260" s="15"/>
      <c r="CX2260" s="15"/>
      <c r="CY2260" s="15"/>
      <c r="CZ2260" s="15"/>
      <c r="DA2260" s="15"/>
      <c r="DB2260" s="15"/>
      <c r="DC2260" s="15"/>
      <c r="DD2260" s="15"/>
      <c r="DE2260" s="15"/>
      <c r="DF2260" s="15"/>
      <c r="DG2260" s="15"/>
      <c r="DH2260" s="15"/>
      <c r="DI2260" s="15"/>
      <c r="DJ2260" s="15"/>
      <c r="DK2260" s="15"/>
      <c r="DL2260" s="15"/>
      <c r="DM2260" s="13"/>
      <c r="DN2260" s="15"/>
      <c r="DO2260" s="15"/>
      <c r="DP2260" s="15"/>
      <c r="DQ2260" s="15"/>
      <c r="DR2260" s="15"/>
      <c r="DS2260" s="15"/>
      <c r="DT2260" s="15"/>
      <c r="DU2260" s="15"/>
      <c r="DV2260" s="15"/>
      <c r="DW2260" s="15"/>
      <c r="DX2260" s="15"/>
      <c r="DY2260" s="15"/>
      <c r="DZ2260" s="15"/>
      <c r="EA2260" s="15"/>
      <c r="EB2260" s="15"/>
      <c r="EC2260" s="15"/>
      <c r="ED2260" s="15"/>
    </row>
    <row r="2261" spans="1:134" x14ac:dyDescent="0.3">
      <c r="A2261" s="12"/>
      <c r="B2261" s="12"/>
      <c r="C2261" s="12"/>
      <c r="D2261" s="12"/>
      <c r="E2261" s="12"/>
      <c r="F2261" s="12"/>
      <c r="G2261" s="12"/>
      <c r="H2261" s="12"/>
      <c r="I2261" s="12"/>
      <c r="J2261" s="12"/>
      <c r="K2261" s="12"/>
      <c r="L2261" s="12"/>
      <c r="M2261" s="12"/>
      <c r="N2261" s="12"/>
      <c r="O2261" s="12"/>
      <c r="P2261" s="12"/>
      <c r="Q2261" s="12"/>
      <c r="R2261" s="12"/>
      <c r="S2261" s="12"/>
      <c r="T2261" s="12"/>
      <c r="U2261" s="12"/>
      <c r="V2261" s="12"/>
      <c r="W2261" s="12"/>
      <c r="X2261" s="12"/>
      <c r="Y2261" s="12"/>
      <c r="Z2261" s="12"/>
      <c r="AA2261" s="12"/>
      <c r="AB2261" s="12"/>
      <c r="AC2261" s="12"/>
      <c r="AD2261" s="12"/>
      <c r="AE2261" s="12"/>
      <c r="AF2261" s="12"/>
      <c r="AG2261" s="12"/>
      <c r="AH2261" s="12"/>
      <c r="AI2261" s="12"/>
      <c r="AJ2261" s="13"/>
      <c r="AK2261" s="12"/>
      <c r="AL2261" s="12"/>
      <c r="AM2261" s="14"/>
      <c r="AN2261" s="12"/>
      <c r="AO2261" s="12"/>
      <c r="AP2261" s="12"/>
      <c r="AQ2261" s="143"/>
      <c r="AR2261" s="12"/>
      <c r="AS2261" s="12"/>
      <c r="AT2261" s="12"/>
      <c r="AU2261" s="12"/>
      <c r="AV2261" s="12"/>
      <c r="AW2261" s="12"/>
      <c r="AX2261" s="12"/>
      <c r="AY2261" s="12"/>
      <c r="AZ2261" s="12"/>
      <c r="BA2261" s="12"/>
      <c r="BB2261" s="14"/>
      <c r="BC2261" s="14"/>
      <c r="BD2261" s="15"/>
      <c r="BE2261" s="15"/>
      <c r="BF2261" s="15"/>
      <c r="BG2261" s="15"/>
      <c r="BH2261" s="15"/>
      <c r="BI2261" s="15"/>
      <c r="BJ2261" s="15"/>
      <c r="BK2261" s="15"/>
      <c r="BL2261" s="15"/>
      <c r="BM2261" s="15"/>
      <c r="BN2261" s="15"/>
      <c r="BO2261" s="15"/>
      <c r="BP2261" s="15"/>
      <c r="BQ2261" s="15"/>
      <c r="BR2261" s="15"/>
      <c r="BS2261" s="15"/>
      <c r="BT2261" s="15"/>
      <c r="BU2261" s="15"/>
      <c r="BV2261" s="15"/>
      <c r="BW2261" s="15"/>
      <c r="BX2261" s="15"/>
      <c r="BY2261" s="15"/>
      <c r="BZ2261" s="15"/>
      <c r="CA2261" s="15"/>
      <c r="CB2261" s="15"/>
      <c r="CC2261" s="15"/>
      <c r="CD2261" s="15"/>
      <c r="CE2261" s="15"/>
      <c r="CF2261" s="15"/>
      <c r="CG2261" s="15"/>
      <c r="CH2261" s="15"/>
      <c r="CI2261" s="15"/>
      <c r="CJ2261" s="15"/>
      <c r="CK2261" s="15"/>
      <c r="CL2261" s="15"/>
      <c r="CM2261" s="15"/>
      <c r="CN2261" s="15"/>
      <c r="CO2261" s="15"/>
      <c r="CP2261" s="15"/>
      <c r="CQ2261" s="15"/>
      <c r="CR2261" s="15"/>
      <c r="CS2261" s="15"/>
      <c r="CT2261" s="15"/>
      <c r="CU2261" s="15"/>
      <c r="CV2261" s="15"/>
      <c r="CW2261" s="15"/>
      <c r="CX2261" s="15"/>
      <c r="CY2261" s="15"/>
      <c r="CZ2261" s="15"/>
      <c r="DA2261" s="15"/>
      <c r="DB2261" s="15"/>
      <c r="DC2261" s="15"/>
      <c r="DD2261" s="15"/>
      <c r="DE2261" s="15"/>
      <c r="DF2261" s="15"/>
      <c r="DG2261" s="15"/>
      <c r="DH2261" s="15"/>
      <c r="DI2261" s="15"/>
      <c r="DJ2261" s="15"/>
      <c r="DK2261" s="15"/>
      <c r="DL2261" s="15"/>
      <c r="DM2261" s="13"/>
      <c r="DN2261" s="15"/>
      <c r="DO2261" s="15"/>
      <c r="DP2261" s="15"/>
      <c r="DQ2261" s="15"/>
      <c r="DR2261" s="15"/>
      <c r="DS2261" s="15"/>
      <c r="DT2261" s="15"/>
      <c r="DU2261" s="15"/>
      <c r="DV2261" s="15"/>
      <c r="DW2261" s="15"/>
      <c r="DX2261" s="15"/>
      <c r="DY2261" s="15"/>
      <c r="DZ2261" s="15"/>
      <c r="EA2261" s="15"/>
      <c r="EB2261" s="15"/>
      <c r="EC2261" s="15"/>
      <c r="ED2261" s="15"/>
    </row>
    <row r="2262" spans="1:134" x14ac:dyDescent="0.3">
      <c r="A2262" s="12"/>
      <c r="B2262" s="12"/>
      <c r="C2262" s="12"/>
      <c r="D2262" s="12"/>
      <c r="E2262" s="12"/>
      <c r="F2262" s="12"/>
      <c r="G2262" s="12"/>
      <c r="H2262" s="12"/>
      <c r="I2262" s="12"/>
      <c r="J2262" s="12"/>
      <c r="K2262" s="12"/>
      <c r="L2262" s="12"/>
      <c r="M2262" s="12"/>
      <c r="N2262" s="12"/>
      <c r="O2262" s="12"/>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3"/>
      <c r="AK2262" s="12"/>
      <c r="AL2262" s="12"/>
      <c r="AM2262" s="14"/>
      <c r="AN2262" s="12"/>
      <c r="AO2262" s="12"/>
      <c r="AP2262" s="12"/>
      <c r="AQ2262" s="143"/>
      <c r="AR2262" s="12"/>
      <c r="AS2262" s="12"/>
      <c r="AT2262" s="12"/>
      <c r="AU2262" s="12"/>
      <c r="AV2262" s="12"/>
      <c r="AW2262" s="12"/>
      <c r="AX2262" s="12"/>
      <c r="AY2262" s="12"/>
      <c r="AZ2262" s="12"/>
      <c r="BA2262" s="12"/>
      <c r="BB2262" s="14"/>
      <c r="BC2262" s="14"/>
      <c r="BD2262" s="15"/>
      <c r="BE2262" s="15"/>
      <c r="BF2262" s="15"/>
      <c r="BG2262" s="15"/>
      <c r="BH2262" s="15"/>
      <c r="BI2262" s="15"/>
      <c r="BJ2262" s="15"/>
      <c r="BK2262" s="15"/>
      <c r="BL2262" s="15"/>
      <c r="BM2262" s="15"/>
      <c r="BN2262" s="15"/>
      <c r="BO2262" s="15"/>
      <c r="BP2262" s="15"/>
      <c r="BQ2262" s="15"/>
      <c r="BR2262" s="15"/>
      <c r="BS2262" s="15"/>
      <c r="BT2262" s="15"/>
      <c r="BU2262" s="15"/>
      <c r="BV2262" s="15"/>
      <c r="BW2262" s="15"/>
      <c r="BX2262" s="15"/>
      <c r="BY2262" s="15"/>
      <c r="BZ2262" s="15"/>
      <c r="CA2262" s="15"/>
      <c r="CB2262" s="15"/>
      <c r="CC2262" s="15"/>
      <c r="CD2262" s="15"/>
      <c r="CE2262" s="15"/>
      <c r="CF2262" s="15"/>
      <c r="CG2262" s="15"/>
      <c r="CH2262" s="15"/>
      <c r="CI2262" s="15"/>
      <c r="CJ2262" s="15"/>
      <c r="CK2262" s="15"/>
      <c r="CL2262" s="15"/>
      <c r="CM2262" s="15"/>
      <c r="CN2262" s="15"/>
      <c r="CO2262" s="15"/>
      <c r="CP2262" s="15"/>
      <c r="CQ2262" s="15"/>
      <c r="CR2262" s="15"/>
      <c r="CS2262" s="15"/>
      <c r="CT2262" s="15"/>
      <c r="CU2262" s="15"/>
      <c r="CV2262" s="15"/>
      <c r="CW2262" s="15"/>
      <c r="CX2262" s="15"/>
      <c r="CY2262" s="15"/>
      <c r="CZ2262" s="15"/>
      <c r="DA2262" s="15"/>
      <c r="DB2262" s="15"/>
      <c r="DC2262" s="15"/>
      <c r="DD2262" s="15"/>
      <c r="DE2262" s="15"/>
      <c r="DF2262" s="15"/>
      <c r="DG2262" s="15"/>
      <c r="DH2262" s="15"/>
      <c r="DI2262" s="15"/>
      <c r="DJ2262" s="15"/>
      <c r="DK2262" s="15"/>
      <c r="DL2262" s="15"/>
      <c r="DM2262" s="13"/>
      <c r="DN2262" s="15"/>
      <c r="DO2262" s="15"/>
      <c r="DP2262" s="15"/>
      <c r="DQ2262" s="15"/>
      <c r="DR2262" s="15"/>
      <c r="DS2262" s="15"/>
      <c r="DT2262" s="15"/>
      <c r="DU2262" s="15"/>
      <c r="DV2262" s="15"/>
      <c r="DW2262" s="15"/>
      <c r="DX2262" s="15"/>
      <c r="DY2262" s="15"/>
      <c r="DZ2262" s="15"/>
      <c r="EA2262" s="15"/>
      <c r="EB2262" s="15"/>
      <c r="EC2262" s="15"/>
      <c r="ED2262" s="15"/>
    </row>
    <row r="2263" spans="1:134" x14ac:dyDescent="0.3">
      <c r="A2263" s="12"/>
      <c r="B2263" s="12"/>
      <c r="C2263" s="12"/>
      <c r="D2263" s="12"/>
      <c r="E2263" s="12"/>
      <c r="F2263" s="12"/>
      <c r="G2263" s="12"/>
      <c r="H2263" s="12"/>
      <c r="I2263" s="12"/>
      <c r="J2263" s="12"/>
      <c r="K2263" s="12"/>
      <c r="L2263" s="12"/>
      <c r="M2263" s="12"/>
      <c r="N2263" s="12"/>
      <c r="O2263" s="12"/>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3"/>
      <c r="AK2263" s="12"/>
      <c r="AL2263" s="12"/>
      <c r="AM2263" s="14"/>
      <c r="AN2263" s="12"/>
      <c r="AO2263" s="12"/>
      <c r="AP2263" s="12"/>
      <c r="AQ2263" s="143"/>
      <c r="AR2263" s="12"/>
      <c r="AS2263" s="12"/>
      <c r="AT2263" s="12"/>
      <c r="AU2263" s="12"/>
      <c r="AV2263" s="12"/>
      <c r="AW2263" s="12"/>
      <c r="AX2263" s="12"/>
      <c r="AY2263" s="12"/>
      <c r="AZ2263" s="12"/>
      <c r="BA2263" s="12"/>
      <c r="BB2263" s="14"/>
      <c r="BC2263" s="14"/>
      <c r="BD2263" s="15"/>
      <c r="BE2263" s="15"/>
      <c r="BF2263" s="15"/>
      <c r="BG2263" s="15"/>
      <c r="BH2263" s="15"/>
      <c r="BI2263" s="15"/>
      <c r="BJ2263" s="15"/>
      <c r="BK2263" s="15"/>
      <c r="BL2263" s="15"/>
      <c r="BM2263" s="15"/>
      <c r="BN2263" s="15"/>
      <c r="BO2263" s="15"/>
      <c r="BP2263" s="15"/>
      <c r="BQ2263" s="15"/>
      <c r="BR2263" s="15"/>
      <c r="BS2263" s="15"/>
      <c r="BT2263" s="15"/>
      <c r="BU2263" s="15"/>
      <c r="BV2263" s="15"/>
      <c r="BW2263" s="15"/>
      <c r="BX2263" s="15"/>
      <c r="BY2263" s="15"/>
      <c r="BZ2263" s="15"/>
      <c r="CA2263" s="15"/>
      <c r="CB2263" s="15"/>
      <c r="CC2263" s="15"/>
      <c r="CD2263" s="15"/>
      <c r="CE2263" s="15"/>
      <c r="CF2263" s="15"/>
      <c r="CG2263" s="15"/>
      <c r="CH2263" s="15"/>
      <c r="CI2263" s="15"/>
      <c r="CJ2263" s="15"/>
      <c r="CK2263" s="15"/>
      <c r="CL2263" s="15"/>
      <c r="CM2263" s="15"/>
      <c r="CN2263" s="15"/>
      <c r="CO2263" s="15"/>
      <c r="CP2263" s="15"/>
      <c r="CQ2263" s="15"/>
      <c r="CR2263" s="15"/>
      <c r="CS2263" s="15"/>
      <c r="CT2263" s="15"/>
      <c r="CU2263" s="15"/>
      <c r="CV2263" s="15"/>
      <c r="CW2263" s="15"/>
      <c r="CX2263" s="15"/>
      <c r="CY2263" s="15"/>
      <c r="CZ2263" s="15"/>
      <c r="DA2263" s="15"/>
      <c r="DB2263" s="15"/>
      <c r="DC2263" s="15"/>
      <c r="DD2263" s="15"/>
      <c r="DE2263" s="15"/>
      <c r="DF2263" s="15"/>
      <c r="DG2263" s="15"/>
      <c r="DH2263" s="15"/>
      <c r="DI2263" s="15"/>
      <c r="DJ2263" s="15"/>
      <c r="DK2263" s="15"/>
      <c r="DL2263" s="15"/>
      <c r="DM2263" s="13"/>
      <c r="DN2263" s="15"/>
      <c r="DO2263" s="15"/>
      <c r="DP2263" s="15"/>
      <c r="DQ2263" s="15"/>
      <c r="DR2263" s="15"/>
      <c r="DS2263" s="15"/>
      <c r="DT2263" s="15"/>
      <c r="DU2263" s="15"/>
      <c r="DV2263" s="15"/>
      <c r="DW2263" s="15"/>
      <c r="DX2263" s="15"/>
      <c r="DY2263" s="15"/>
      <c r="DZ2263" s="15"/>
      <c r="EA2263" s="15"/>
      <c r="EB2263" s="15"/>
      <c r="EC2263" s="15"/>
      <c r="ED2263" s="15"/>
    </row>
  </sheetData>
  <conditionalFormatting sqref="W15:W1997">
    <cfRule type="expression" dxfId="1" priority="2">
      <formula>v_fm_hybrid_mode=1</formula>
    </cfRule>
  </conditionalFormatting>
  <conditionalFormatting sqref="X15:Y1997">
    <cfRule type="expression" dxfId="0" priority="1">
      <formula>v_fm_NOx_derate_table=1</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Fill="0" autoPict="0">
                <anchor moveWithCells="1">
                  <from>
                    <xdr:col>43</xdr:col>
                    <xdr:colOff>0</xdr:colOff>
                    <xdr:row>94</xdr:row>
                    <xdr:rowOff>190500</xdr:rowOff>
                  </from>
                  <to>
                    <xdr:col>44</xdr:col>
                    <xdr:colOff>746760</xdr:colOff>
                    <xdr:row>128</xdr:row>
                    <xdr:rowOff>0</xdr:rowOff>
                  </to>
                </anchor>
              </controlPr>
            </control>
          </mc:Choice>
        </mc:AlternateContent>
        <mc:AlternateContent xmlns:mc="http://schemas.openxmlformats.org/markup-compatibility/2006">
          <mc:Choice Requires="x14">
            <control shapeId="1026" r:id="rId4" name="Drop Down 2">
              <controlPr defaultSize="0" autoFill="0" autoPict="0">
                <anchor moveWithCells="1">
                  <from>
                    <xdr:col>43</xdr:col>
                    <xdr:colOff>0</xdr:colOff>
                    <xdr:row>119</xdr:row>
                    <xdr:rowOff>190500</xdr:rowOff>
                  </from>
                  <to>
                    <xdr:col>44</xdr:col>
                    <xdr:colOff>746760</xdr:colOff>
                    <xdr:row>128</xdr:row>
                    <xdr:rowOff>0</xdr:rowOff>
                  </to>
                </anchor>
              </controlPr>
            </control>
          </mc:Choice>
        </mc:AlternateContent>
        <mc:AlternateContent xmlns:mc="http://schemas.openxmlformats.org/markup-compatibility/2006">
          <mc:Choice Requires="x14">
            <control shapeId="1027" r:id="rId5" name="Drop Down 3">
              <controlPr defaultSize="0" autoFill="0" autoPict="0">
                <anchor moveWithCells="1">
                  <from>
                    <xdr:col>43</xdr:col>
                    <xdr:colOff>0</xdr:colOff>
                    <xdr:row>259</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28" r:id="rId6" name="Drop Down 4">
              <controlPr defaultSize="0" autoFill="0" autoPict="0">
                <anchor moveWithCells="1">
                  <from>
                    <xdr:col>43</xdr:col>
                    <xdr:colOff>0</xdr:colOff>
                    <xdr:row>551</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29" r:id="rId7" name="Drop Down 5">
              <controlPr defaultSize="0" autoFill="0" autoPict="0">
                <anchor moveWithCells="1">
                  <from>
                    <xdr:col>43</xdr:col>
                    <xdr:colOff>0</xdr:colOff>
                    <xdr:row>569</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0" r:id="rId8" name="Drop Down 6">
              <controlPr defaultSize="0" autoFill="0" autoPict="0">
                <anchor moveWithCells="1">
                  <from>
                    <xdr:col>43</xdr:col>
                    <xdr:colOff>0</xdr:colOff>
                    <xdr:row>571</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1" r:id="rId9" name="Drop Down 7">
              <controlPr defaultSize="0" autoFill="0" autoPict="0">
                <anchor moveWithCells="1">
                  <from>
                    <xdr:col>43</xdr:col>
                    <xdr:colOff>0</xdr:colOff>
                    <xdr:row>578</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2" r:id="rId10" name="Drop Down 8">
              <controlPr defaultSize="0" autoFill="0" autoPict="0">
                <anchor moveWithCells="1">
                  <from>
                    <xdr:col>43</xdr:col>
                    <xdr:colOff>0</xdr:colOff>
                    <xdr:row>580</xdr:row>
                    <xdr:rowOff>190500</xdr:rowOff>
                  </from>
                  <to>
                    <xdr:col>44</xdr:col>
                    <xdr:colOff>746760</xdr:colOff>
                    <xdr:row>591</xdr:row>
                    <xdr:rowOff>0</xdr:rowOff>
                  </to>
                </anchor>
              </controlPr>
            </control>
          </mc:Choice>
        </mc:AlternateContent>
        <mc:AlternateContent xmlns:mc="http://schemas.openxmlformats.org/markup-compatibility/2006">
          <mc:Choice Requires="x14">
            <control shapeId="1033" r:id="rId11" name="Drop Down 9">
              <controlPr defaultSize="0" autoFill="0" autoPict="0">
                <anchor moveWithCells="1">
                  <from>
                    <xdr:col>43</xdr:col>
                    <xdr:colOff>0</xdr:colOff>
                    <xdr:row>976</xdr:row>
                    <xdr:rowOff>22860</xdr:rowOff>
                  </from>
                  <to>
                    <xdr:col>44</xdr:col>
                    <xdr:colOff>30480</xdr:colOff>
                    <xdr:row>984</xdr:row>
                    <xdr:rowOff>0</xdr:rowOff>
                  </to>
                </anchor>
              </controlPr>
            </control>
          </mc:Choice>
        </mc:AlternateContent>
        <mc:AlternateContent xmlns:mc="http://schemas.openxmlformats.org/markup-compatibility/2006">
          <mc:Choice Requires="x14">
            <control shapeId="1034" r:id="rId12" name="Drop Down 10">
              <controlPr defaultSize="0" autoFill="0" autoPict="0">
                <anchor moveWithCells="1">
                  <from>
                    <xdr:col>43</xdr:col>
                    <xdr:colOff>0</xdr:colOff>
                    <xdr:row>980</xdr:row>
                    <xdr:rowOff>190500</xdr:rowOff>
                  </from>
                  <to>
                    <xdr:col>44</xdr:col>
                    <xdr:colOff>30480</xdr:colOff>
                    <xdr:row>984</xdr:row>
                    <xdr:rowOff>0</xdr:rowOff>
                  </to>
                </anchor>
              </controlPr>
            </control>
          </mc:Choice>
        </mc:AlternateContent>
        <mc:AlternateContent xmlns:mc="http://schemas.openxmlformats.org/markup-compatibility/2006">
          <mc:Choice Requires="x14">
            <control shapeId="1035" r:id="rId13" name="Drop Down 11">
              <controlPr defaultSize="0" autoFill="0" autoPict="0">
                <anchor moveWithCells="1">
                  <from>
                    <xdr:col>43</xdr:col>
                    <xdr:colOff>0</xdr:colOff>
                    <xdr:row>1034</xdr:row>
                    <xdr:rowOff>190500</xdr:rowOff>
                  </from>
                  <to>
                    <xdr:col>44</xdr:col>
                    <xdr:colOff>746760</xdr:colOff>
                    <xdr:row>1037</xdr:row>
                    <xdr:rowOff>0</xdr:rowOff>
                  </to>
                </anchor>
              </controlPr>
            </control>
          </mc:Choice>
        </mc:AlternateContent>
        <mc:AlternateContent xmlns:mc="http://schemas.openxmlformats.org/markup-compatibility/2006">
          <mc:Choice Requires="x14">
            <control shapeId="1036" r:id="rId14" name="Drop Down 12">
              <controlPr defaultSize="0" autoFill="0" autoPict="0">
                <anchor moveWithCells="1">
                  <from>
                    <xdr:col>43</xdr:col>
                    <xdr:colOff>0</xdr:colOff>
                    <xdr:row>1080</xdr:row>
                    <xdr:rowOff>190500</xdr:rowOff>
                  </from>
                  <to>
                    <xdr:col>44</xdr:col>
                    <xdr:colOff>746760</xdr:colOff>
                    <xdr:row>1149</xdr:row>
                    <xdr:rowOff>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43</xdr:col>
                    <xdr:colOff>0</xdr:colOff>
                    <xdr:row>1118</xdr:row>
                    <xdr:rowOff>190500</xdr:rowOff>
                  </from>
                  <to>
                    <xdr:col>44</xdr:col>
                    <xdr:colOff>746760</xdr:colOff>
                    <xdr:row>1149</xdr:row>
                    <xdr:rowOff>0</xdr:rowOff>
                  </to>
                </anchor>
              </controlPr>
            </control>
          </mc:Choice>
        </mc:AlternateContent>
        <mc:AlternateContent xmlns:mc="http://schemas.openxmlformats.org/markup-compatibility/2006">
          <mc:Choice Requires="x14">
            <control shapeId="1038" r:id="rId16" name="Drop Down 14">
              <controlPr defaultSize="0" autoFill="0" autoPict="0">
                <anchor moveWithCells="1">
                  <from>
                    <xdr:col>43</xdr:col>
                    <xdr:colOff>0</xdr:colOff>
                    <xdr:row>1176</xdr:row>
                    <xdr:rowOff>190500</xdr:rowOff>
                  </from>
                  <to>
                    <xdr:col>44</xdr:col>
                    <xdr:colOff>746760</xdr:colOff>
                    <xdr:row>1181</xdr:row>
                    <xdr:rowOff>0</xdr:rowOff>
                  </to>
                </anchor>
              </controlPr>
            </control>
          </mc:Choice>
        </mc:AlternateContent>
        <mc:AlternateContent xmlns:mc="http://schemas.openxmlformats.org/markup-compatibility/2006">
          <mc:Choice Requires="x14">
            <control shapeId="1039" r:id="rId17" name="Drop Down 15">
              <controlPr defaultSize="0" autoFill="0" autoPict="0">
                <anchor moveWithCells="1">
                  <from>
                    <xdr:col>43</xdr:col>
                    <xdr:colOff>0</xdr:colOff>
                    <xdr:row>1220</xdr:row>
                    <xdr:rowOff>190500</xdr:rowOff>
                  </from>
                  <to>
                    <xdr:col>44</xdr:col>
                    <xdr:colOff>746760</xdr:colOff>
                    <xdr:row>1293</xdr:row>
                    <xdr:rowOff>0</xdr:rowOff>
                  </to>
                </anchor>
              </controlPr>
            </control>
          </mc:Choice>
        </mc:AlternateContent>
        <mc:AlternateContent xmlns:mc="http://schemas.openxmlformats.org/markup-compatibility/2006">
          <mc:Choice Requires="x14">
            <control shapeId="1040" r:id="rId18" name="Drop Down 16">
              <controlPr defaultSize="0" autoFill="0" autoPict="0">
                <anchor moveWithCells="1">
                  <from>
                    <xdr:col>43</xdr:col>
                    <xdr:colOff>0</xdr:colOff>
                    <xdr:row>1227</xdr:row>
                    <xdr:rowOff>190500</xdr:rowOff>
                  </from>
                  <to>
                    <xdr:col>44</xdr:col>
                    <xdr:colOff>746760</xdr:colOff>
                    <xdr:row>1293</xdr:row>
                    <xdr:rowOff>0</xdr:rowOff>
                  </to>
                </anchor>
              </controlPr>
            </control>
          </mc:Choice>
        </mc:AlternateContent>
        <mc:AlternateContent xmlns:mc="http://schemas.openxmlformats.org/markup-compatibility/2006">
          <mc:Choice Requires="x14">
            <control shapeId="1041" r:id="rId19" name="Drop Down 17">
              <controlPr defaultSize="0" autoFill="0" autoPict="0">
                <anchor moveWithCells="1">
                  <from>
                    <xdr:col>43</xdr:col>
                    <xdr:colOff>0</xdr:colOff>
                    <xdr:row>1248</xdr:row>
                    <xdr:rowOff>190500</xdr:rowOff>
                  </from>
                  <to>
                    <xdr:col>44</xdr:col>
                    <xdr:colOff>30480</xdr:colOff>
                    <xdr:row>1293</xdr:row>
                    <xdr:rowOff>0</xdr:rowOff>
                  </to>
                </anchor>
              </controlPr>
            </control>
          </mc:Choice>
        </mc:AlternateContent>
        <mc:AlternateContent xmlns:mc="http://schemas.openxmlformats.org/markup-compatibility/2006">
          <mc:Choice Requires="x14">
            <control shapeId="1042" r:id="rId20" name="Drop Down 18">
              <controlPr defaultSize="0" autoFill="0" autoPict="0">
                <anchor moveWithCells="1">
                  <from>
                    <xdr:col>43</xdr:col>
                    <xdr:colOff>0</xdr:colOff>
                    <xdr:row>1253</xdr:row>
                    <xdr:rowOff>190500</xdr:rowOff>
                  </from>
                  <to>
                    <xdr:col>44</xdr:col>
                    <xdr:colOff>30480</xdr:colOff>
                    <xdr:row>1293</xdr:row>
                    <xdr:rowOff>0</xdr:rowOff>
                  </to>
                </anchor>
              </controlPr>
            </control>
          </mc:Choice>
        </mc:AlternateContent>
        <mc:AlternateContent xmlns:mc="http://schemas.openxmlformats.org/markup-compatibility/2006">
          <mc:Choice Requires="x14">
            <control shapeId="1043" r:id="rId21" name="Drop Down 19">
              <controlPr defaultSize="0" autoFill="0" autoPict="0">
                <anchor moveWithCells="1">
                  <from>
                    <xdr:col>43</xdr:col>
                    <xdr:colOff>0</xdr:colOff>
                    <xdr:row>1280</xdr:row>
                    <xdr:rowOff>190500</xdr:rowOff>
                  </from>
                  <to>
                    <xdr:col>44</xdr:col>
                    <xdr:colOff>746760</xdr:colOff>
                    <xdr:row>1293</xdr:row>
                    <xdr:rowOff>0</xdr:rowOff>
                  </to>
                </anchor>
              </controlPr>
            </control>
          </mc:Choice>
        </mc:AlternateContent>
        <mc:AlternateContent xmlns:mc="http://schemas.openxmlformats.org/markup-compatibility/2006">
          <mc:Choice Requires="x14">
            <control shapeId="1044" r:id="rId22" name="Drop Down 20">
              <controlPr defaultSize="0" autoFill="0" autoPict="0">
                <anchor moveWithCells="1">
                  <from>
                    <xdr:col>43</xdr:col>
                    <xdr:colOff>0</xdr:colOff>
                    <xdr:row>1319</xdr:row>
                    <xdr:rowOff>190500</xdr:rowOff>
                  </from>
                  <to>
                    <xdr:col>44</xdr:col>
                    <xdr:colOff>30480</xdr:colOff>
                    <xdr:row>1368</xdr:row>
                    <xdr:rowOff>0</xdr:rowOff>
                  </to>
                </anchor>
              </controlPr>
            </control>
          </mc:Choice>
        </mc:AlternateContent>
        <mc:AlternateContent xmlns:mc="http://schemas.openxmlformats.org/markup-compatibility/2006">
          <mc:Choice Requires="x14">
            <control shapeId="1045" r:id="rId23" name="Drop Down 21">
              <controlPr defaultSize="0" autoFill="0" autoPict="0">
                <anchor moveWithCells="1">
                  <from>
                    <xdr:col>43</xdr:col>
                    <xdr:colOff>0</xdr:colOff>
                    <xdr:row>1336</xdr:row>
                    <xdr:rowOff>190500</xdr:rowOff>
                  </from>
                  <to>
                    <xdr:col>44</xdr:col>
                    <xdr:colOff>746760</xdr:colOff>
                    <xdr:row>1368</xdr:row>
                    <xdr:rowOff>0</xdr:rowOff>
                  </to>
                </anchor>
              </controlPr>
            </control>
          </mc:Choice>
        </mc:AlternateContent>
        <mc:AlternateContent xmlns:mc="http://schemas.openxmlformats.org/markup-compatibility/2006">
          <mc:Choice Requires="x14">
            <control shapeId="1046" r:id="rId24" name="Drop Down 22">
              <controlPr defaultSize="0" autoFill="0" autoPict="0">
                <anchor moveWithCells="1">
                  <from>
                    <xdr:col>43</xdr:col>
                    <xdr:colOff>0</xdr:colOff>
                    <xdr:row>1356</xdr:row>
                    <xdr:rowOff>190500</xdr:rowOff>
                  </from>
                  <to>
                    <xdr:col>44</xdr:col>
                    <xdr:colOff>746760</xdr:colOff>
                    <xdr:row>1368</xdr:row>
                    <xdr:rowOff>0</xdr:rowOff>
                  </to>
                </anchor>
              </controlPr>
            </control>
          </mc:Choice>
        </mc:AlternateContent>
        <mc:AlternateContent xmlns:mc="http://schemas.openxmlformats.org/markup-compatibility/2006">
          <mc:Choice Requires="x14">
            <control shapeId="1047" r:id="rId25" name="Drop Down 23">
              <controlPr defaultSize="0" autoFill="0" autoPict="0">
                <anchor moveWithCells="1">
                  <from>
                    <xdr:col>43</xdr:col>
                    <xdr:colOff>0</xdr:colOff>
                    <xdr:row>1370</xdr:row>
                    <xdr:rowOff>190500</xdr:rowOff>
                  </from>
                  <to>
                    <xdr:col>44</xdr:col>
                    <xdr:colOff>30480</xdr:colOff>
                    <xdr:row>1373</xdr:row>
                    <xdr:rowOff>0</xdr:rowOff>
                  </to>
                </anchor>
              </controlPr>
            </control>
          </mc:Choice>
        </mc:AlternateContent>
        <mc:AlternateContent xmlns:mc="http://schemas.openxmlformats.org/markup-compatibility/2006">
          <mc:Choice Requires="x14">
            <control shapeId="1048" r:id="rId26" name="Drop Down 24">
              <controlPr defaultSize="0" autoFill="0" autoPict="0">
                <anchor moveWithCells="1">
                  <from>
                    <xdr:col>43</xdr:col>
                    <xdr:colOff>0</xdr:colOff>
                    <xdr:row>1471</xdr:row>
                    <xdr:rowOff>0</xdr:rowOff>
                  </from>
                  <to>
                    <xdr:col>44</xdr:col>
                    <xdr:colOff>746760</xdr:colOff>
                    <xdr:row>1511</xdr:row>
                    <xdr:rowOff>0</xdr:rowOff>
                  </to>
                </anchor>
              </controlPr>
            </control>
          </mc:Choice>
        </mc:AlternateContent>
        <mc:AlternateContent xmlns:mc="http://schemas.openxmlformats.org/markup-compatibility/2006">
          <mc:Choice Requires="x14">
            <control shapeId="1049" r:id="rId27" name="Drop Down 25">
              <controlPr defaultSize="0" autoFill="0" autoPict="0">
                <anchor moveWithCells="1">
                  <from>
                    <xdr:col>43</xdr:col>
                    <xdr:colOff>0</xdr:colOff>
                    <xdr:row>1514</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0" r:id="rId28" name="Drop Down 26">
              <controlPr defaultSize="0" autoFill="0" autoPict="0">
                <anchor moveWithCells="1">
                  <from>
                    <xdr:col>43</xdr:col>
                    <xdr:colOff>0</xdr:colOff>
                    <xdr:row>1528</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1" r:id="rId29" name="Drop Down 27">
              <controlPr defaultSize="0" autoFill="0" autoPict="0">
                <anchor moveWithCells="1">
                  <from>
                    <xdr:col>43</xdr:col>
                    <xdr:colOff>0</xdr:colOff>
                    <xdr:row>1540</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2" r:id="rId30" name="Drop Down 28">
              <controlPr defaultSize="0" autoFill="0" autoPict="0">
                <anchor moveWithCells="1">
                  <from>
                    <xdr:col>43</xdr:col>
                    <xdr:colOff>0</xdr:colOff>
                    <xdr:row>1555</xdr:row>
                    <xdr:rowOff>190500</xdr:rowOff>
                  </from>
                  <to>
                    <xdr:col>44</xdr:col>
                    <xdr:colOff>30480</xdr:colOff>
                    <xdr:row>1563</xdr:row>
                    <xdr:rowOff>0</xdr:rowOff>
                  </to>
                </anchor>
              </controlPr>
            </control>
          </mc:Choice>
        </mc:AlternateContent>
        <mc:AlternateContent xmlns:mc="http://schemas.openxmlformats.org/markup-compatibility/2006">
          <mc:Choice Requires="x14">
            <control shapeId="1053" r:id="rId31" name="Drop Down 29">
              <controlPr defaultSize="0" autoFill="0" autoPict="0">
                <anchor moveWithCells="1">
                  <from>
                    <xdr:col>43</xdr:col>
                    <xdr:colOff>0</xdr:colOff>
                    <xdr:row>1558</xdr:row>
                    <xdr:rowOff>190500</xdr:rowOff>
                  </from>
                  <to>
                    <xdr:col>44</xdr:col>
                    <xdr:colOff>746760</xdr:colOff>
                    <xdr:row>1563</xdr:row>
                    <xdr:rowOff>0</xdr:rowOff>
                  </to>
                </anchor>
              </controlPr>
            </control>
          </mc:Choice>
        </mc:AlternateContent>
        <mc:AlternateContent xmlns:mc="http://schemas.openxmlformats.org/markup-compatibility/2006">
          <mc:Choice Requires="x14">
            <control shapeId="1054" r:id="rId32" name="Drop Down 30">
              <controlPr defaultSize="0" autoFill="0" autoPict="0">
                <anchor moveWithCells="1">
                  <from>
                    <xdr:col>43</xdr:col>
                    <xdr:colOff>0</xdr:colOff>
                    <xdr:row>1670</xdr:row>
                    <xdr:rowOff>190500</xdr:rowOff>
                  </from>
                  <to>
                    <xdr:col>44</xdr:col>
                    <xdr:colOff>746760</xdr:colOff>
                    <xdr:row>1679</xdr:row>
                    <xdr:rowOff>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43</xdr:col>
                    <xdr:colOff>0</xdr:colOff>
                    <xdr:row>1674</xdr:row>
                    <xdr:rowOff>190500</xdr:rowOff>
                  </from>
                  <to>
                    <xdr:col>44</xdr:col>
                    <xdr:colOff>746760</xdr:colOff>
                    <xdr:row>1679</xdr:row>
                    <xdr:rowOff>0</xdr:rowOff>
                  </to>
                </anchor>
              </controlPr>
            </control>
          </mc:Choice>
        </mc:AlternateContent>
        <mc:AlternateContent xmlns:mc="http://schemas.openxmlformats.org/markup-compatibility/2006">
          <mc:Choice Requires="x14">
            <control shapeId="1056" r:id="rId34" name="Drop Down 32">
              <controlPr defaultSize="0" autoFill="0" autoPict="0">
                <anchor moveWithCells="1">
                  <from>
                    <xdr:col>43</xdr:col>
                    <xdr:colOff>0</xdr:colOff>
                    <xdr:row>1710</xdr:row>
                    <xdr:rowOff>190500</xdr:rowOff>
                  </from>
                  <to>
                    <xdr:col>44</xdr:col>
                    <xdr:colOff>30480</xdr:colOff>
                    <xdr:row>1714</xdr:row>
                    <xdr:rowOff>0</xdr:rowOff>
                  </to>
                </anchor>
              </controlPr>
            </control>
          </mc:Choice>
        </mc:AlternateContent>
        <mc:AlternateContent xmlns:mc="http://schemas.openxmlformats.org/markup-compatibility/2006">
          <mc:Choice Requires="x14">
            <control shapeId="1057" r:id="rId35" name="Drop Down 33">
              <controlPr defaultSize="0" autoFill="0" autoPict="0">
                <anchor moveWithCells="1">
                  <from>
                    <xdr:col>43</xdr:col>
                    <xdr:colOff>0</xdr:colOff>
                    <xdr:row>1720</xdr:row>
                    <xdr:rowOff>190500</xdr:rowOff>
                  </from>
                  <to>
                    <xdr:col>44</xdr:col>
                    <xdr:colOff>30480</xdr:colOff>
                    <xdr:row>1775</xdr:row>
                    <xdr:rowOff>0</xdr:rowOff>
                  </to>
                </anchor>
              </controlPr>
            </control>
          </mc:Choice>
        </mc:AlternateContent>
        <mc:AlternateContent xmlns:mc="http://schemas.openxmlformats.org/markup-compatibility/2006">
          <mc:Choice Requires="x14">
            <control shapeId="1058" r:id="rId36" name="Drop Down 34">
              <controlPr defaultSize="0" autoFill="0" autoPict="0">
                <anchor moveWithCells="1">
                  <from>
                    <xdr:col>43</xdr:col>
                    <xdr:colOff>0</xdr:colOff>
                    <xdr:row>1721</xdr:row>
                    <xdr:rowOff>190500</xdr:rowOff>
                  </from>
                  <to>
                    <xdr:col>44</xdr:col>
                    <xdr:colOff>30480</xdr:colOff>
                    <xdr:row>1775</xdr:row>
                    <xdr:rowOff>0</xdr:rowOff>
                  </to>
                </anchor>
              </controlPr>
            </control>
          </mc:Choice>
        </mc:AlternateContent>
        <mc:AlternateContent xmlns:mc="http://schemas.openxmlformats.org/markup-compatibility/2006">
          <mc:Choice Requires="x14">
            <control shapeId="1059" r:id="rId37" name="Drop Down 35">
              <controlPr defaultSize="0" autoFill="0" autoPict="0">
                <anchor moveWithCells="1">
                  <from>
                    <xdr:col>43</xdr:col>
                    <xdr:colOff>0</xdr:colOff>
                    <xdr:row>1752</xdr:row>
                    <xdr:rowOff>190500</xdr:rowOff>
                  </from>
                  <to>
                    <xdr:col>44</xdr:col>
                    <xdr:colOff>746760</xdr:colOff>
                    <xdr:row>1775</xdr:row>
                    <xdr:rowOff>0</xdr:rowOff>
                  </to>
                </anchor>
              </controlPr>
            </control>
          </mc:Choice>
        </mc:AlternateContent>
        <mc:AlternateContent xmlns:mc="http://schemas.openxmlformats.org/markup-compatibility/2006">
          <mc:Choice Requires="x14">
            <control shapeId="1060" r:id="rId38" name="Drop Down 36">
              <controlPr defaultSize="0" autoFill="0" autoPict="0">
                <anchor moveWithCells="1">
                  <from>
                    <xdr:col>43</xdr:col>
                    <xdr:colOff>0</xdr:colOff>
                    <xdr:row>1753</xdr:row>
                    <xdr:rowOff>190500</xdr:rowOff>
                  </from>
                  <to>
                    <xdr:col>44</xdr:col>
                    <xdr:colOff>746760</xdr:colOff>
                    <xdr:row>1775</xdr:row>
                    <xdr:rowOff>0</xdr:rowOff>
                  </to>
                </anchor>
              </controlPr>
            </control>
          </mc:Choice>
        </mc:AlternateContent>
        <mc:AlternateContent xmlns:mc="http://schemas.openxmlformats.org/markup-compatibility/2006">
          <mc:Choice Requires="x14">
            <control shapeId="1061" r:id="rId39" name="Drop Down 37">
              <controlPr defaultSize="0" autoFill="0" autoPict="0">
                <anchor moveWithCells="1">
                  <from>
                    <xdr:col>43</xdr:col>
                    <xdr:colOff>0</xdr:colOff>
                    <xdr:row>1767</xdr:row>
                    <xdr:rowOff>190500</xdr:rowOff>
                  </from>
                  <to>
                    <xdr:col>44</xdr:col>
                    <xdr:colOff>746760</xdr:colOff>
                    <xdr:row>1775</xdr:row>
                    <xdr:rowOff>0</xdr:rowOff>
                  </to>
                </anchor>
              </controlPr>
            </control>
          </mc:Choice>
        </mc:AlternateContent>
        <mc:AlternateContent xmlns:mc="http://schemas.openxmlformats.org/markup-compatibility/2006">
          <mc:Choice Requires="x14">
            <control shapeId="1062" r:id="rId40" name="Drop Down 38">
              <controlPr defaultSize="0" autoFill="0" autoPict="0">
                <anchor moveWithCells="1">
                  <from>
                    <xdr:col>43</xdr:col>
                    <xdr:colOff>0</xdr:colOff>
                    <xdr:row>1788</xdr:row>
                    <xdr:rowOff>190500</xdr:rowOff>
                  </from>
                  <to>
                    <xdr:col>44</xdr:col>
                    <xdr:colOff>746760</xdr:colOff>
                    <xdr:row>1980</xdr:row>
                    <xdr:rowOff>0</xdr:rowOff>
                  </to>
                </anchor>
              </controlPr>
            </control>
          </mc:Choice>
        </mc:AlternateContent>
        <mc:AlternateContent xmlns:mc="http://schemas.openxmlformats.org/markup-compatibility/2006">
          <mc:Choice Requires="x14">
            <control shapeId="1063" r:id="rId41" name="Drop Down 39">
              <controlPr defaultSize="0" autoFill="0" autoPict="0">
                <anchor moveWithCells="1">
                  <from>
                    <xdr:col>43</xdr:col>
                    <xdr:colOff>0</xdr:colOff>
                    <xdr:row>975</xdr:row>
                    <xdr:rowOff>7620</xdr:rowOff>
                  </from>
                  <to>
                    <xdr:col>44</xdr:col>
                    <xdr:colOff>30480</xdr:colOff>
                    <xdr:row>984</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vt:i4>
      </vt:variant>
    </vt:vector>
  </HeadingPairs>
  <TitlesOfParts>
    <vt:vector size="10" baseType="lpstr">
      <vt:lpstr>Sheet1</vt:lpstr>
      <vt:lpstr>FCtl_FPrm_ndx</vt:lpstr>
      <vt:lpstr>FCtl_index</vt:lpstr>
      <vt:lpstr>HDOBD_Range</vt:lpstr>
      <vt:lpstr>latch_type_table</vt:lpstr>
      <vt:lpstr>RSID_Range</vt:lpstr>
      <vt:lpstr>t_FPnd_MAP_max</vt:lpstr>
      <vt:lpstr>TotalFaultOBD</vt:lpstr>
      <vt:lpstr>TotalFCtlIndex</vt:lpstr>
      <vt:lpstr>TotalFPrmIndex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Scheve</dc:creator>
  <cp:lastModifiedBy>Elliot Scheve</cp:lastModifiedBy>
  <dcterms:created xsi:type="dcterms:W3CDTF">2025-05-22T19:38:56Z</dcterms:created>
  <dcterms:modified xsi:type="dcterms:W3CDTF">2025-05-22T19:42:05Z</dcterms:modified>
</cp:coreProperties>
</file>